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s\it-inventory\ITInventory\"/>
    </mc:Choice>
  </mc:AlternateContent>
  <xr:revisionPtr revIDLastSave="0" documentId="13_ncr:1_{F1F0E32F-8572-4253-A5D0-64EABC793D35}" xr6:coauthVersionLast="47" xr6:coauthVersionMax="47" xr10:uidLastSave="{00000000-0000-0000-0000-000000000000}"/>
  <bookViews>
    <workbookView xWindow="28680" yWindow="-120" windowWidth="29040" windowHeight="15720" firstSheet="5" activeTab="13" xr2:uid="{E501121E-3F4F-4C8A-AC74-1BC08CE843B6}"/>
  </bookViews>
  <sheets>
    <sheet name="FBT" sheetId="3" state="hidden" r:id="rId1"/>
    <sheet name="TR" sheetId="5" state="hidden" r:id="rId2"/>
    <sheet name="IR" sheetId="4" r:id="rId3"/>
    <sheet name="PM" sheetId="6" r:id="rId4"/>
    <sheet name="EF" sheetId="7" r:id="rId5"/>
    <sheet name="CB" sheetId="8" r:id="rId6"/>
    <sheet name="FI" sheetId="1" r:id="rId7"/>
    <sheet name="TE" sheetId="9" r:id="rId8"/>
    <sheet name="MV" sheetId="2" r:id="rId9"/>
    <sheet name="OE" sheetId="10" r:id="rId10"/>
    <sheet name="FF" sheetId="11" r:id="rId11"/>
    <sheet name="LE" sheetId="12" r:id="rId12"/>
    <sheet name="AC" sheetId="13" r:id="rId13"/>
    <sheet name="CE" sheetId="14" r:id="rId14"/>
    <sheet name="SW" sheetId="15" r:id="rId15"/>
    <sheet name="For tagging sample" sheetId="19"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___key1" hidden="1">#REF!</definedName>
    <definedName name="___key1" hidden="1">#REF!</definedName>
    <definedName name="___Key2" hidden="1">#REF!</definedName>
    <definedName name="__123Graph_A" localSheetId="5" hidden="1">'[1]BS, P&amp;L'!#REF!</definedName>
    <definedName name="__123Graph_A" hidden="1">'[1]BS, P&amp;L'!#REF!</definedName>
    <definedName name="__123Graph_AChart1" localSheetId="5" hidden="1">'[2]F1.2'!#REF!</definedName>
    <definedName name="__123Graph_AChart1" hidden="1">'[2]F1.2'!#REF!</definedName>
    <definedName name="__123Graph_AChart10" localSheetId="5" hidden="1">'[2]F1.2'!#REF!</definedName>
    <definedName name="__123Graph_AChart10" hidden="1">'[2]F1.2'!#REF!</definedName>
    <definedName name="__123Graph_AChart11" localSheetId="5" hidden="1">'[2]F1.2'!#REF!</definedName>
    <definedName name="__123Graph_AChart11" hidden="1">'[2]F1.2'!#REF!</definedName>
    <definedName name="__123Graph_AChart12" localSheetId="5" hidden="1">'[2]F1.2'!#REF!</definedName>
    <definedName name="__123Graph_AChart12" hidden="1">'[2]F1.2'!#REF!</definedName>
    <definedName name="__123Graph_AChart13" localSheetId="5" hidden="1">'[2]F1.2'!#REF!</definedName>
    <definedName name="__123Graph_AChart13" hidden="1">'[2]F1.2'!#REF!</definedName>
    <definedName name="__123Graph_AChart14" localSheetId="5" hidden="1">'[2]F1.2'!#REF!</definedName>
    <definedName name="__123Graph_AChart14" hidden="1">'[2]F1.2'!#REF!</definedName>
    <definedName name="__123Graph_AChart15" localSheetId="5" hidden="1">'[2]F1.2'!#REF!</definedName>
    <definedName name="__123Graph_AChart15" hidden="1">'[2]F1.2'!#REF!</definedName>
    <definedName name="__123Graph_AChart16" localSheetId="5" hidden="1">'[2]F1.2'!#REF!</definedName>
    <definedName name="__123Graph_AChart16" hidden="1">'[2]F1.2'!#REF!</definedName>
    <definedName name="__123Graph_AChart17" localSheetId="5" hidden="1">'[2]F1.2'!#REF!</definedName>
    <definedName name="__123Graph_AChart17" hidden="1">'[2]F1.2'!#REF!</definedName>
    <definedName name="__123Graph_AChart18" localSheetId="5" hidden="1">'[2]F1.2'!#REF!</definedName>
    <definedName name="__123Graph_AChart18" hidden="1">'[2]F1.2'!#REF!</definedName>
    <definedName name="__123Graph_AChart19" localSheetId="5" hidden="1">'[2]F1.2'!#REF!</definedName>
    <definedName name="__123Graph_AChart19" hidden="1">'[2]F1.2'!#REF!</definedName>
    <definedName name="__123Graph_AChart2" localSheetId="5" hidden="1">'[2]F1.2'!#REF!</definedName>
    <definedName name="__123Graph_AChart2" hidden="1">'[2]F1.2'!#REF!</definedName>
    <definedName name="__123Graph_AChart20" localSheetId="5" hidden="1">'[2]F1.2'!#REF!</definedName>
    <definedName name="__123Graph_AChart20" hidden="1">'[2]F1.2'!#REF!</definedName>
    <definedName name="__123Graph_AChart21" localSheetId="5" hidden="1">'[2]F1.2'!#REF!</definedName>
    <definedName name="__123Graph_AChart21" hidden="1">'[2]F1.2'!#REF!</definedName>
    <definedName name="__123Graph_AChart22" localSheetId="5" hidden="1">'[2]F1.2'!#REF!</definedName>
    <definedName name="__123Graph_AChart22" hidden="1">'[2]F1.2'!#REF!</definedName>
    <definedName name="__123Graph_AChart23" localSheetId="5" hidden="1">'[2]F1.2'!#REF!</definedName>
    <definedName name="__123Graph_AChart23" hidden="1">'[2]F1.2'!#REF!</definedName>
    <definedName name="__123Graph_AChart24" localSheetId="5" hidden="1">'[2]F1.2'!#REF!</definedName>
    <definedName name="__123Graph_AChart24" hidden="1">'[2]F1.2'!#REF!</definedName>
    <definedName name="__123Graph_AChart25" localSheetId="5" hidden="1">'[2]F1.2'!#REF!</definedName>
    <definedName name="__123Graph_AChart25" hidden="1">'[2]F1.2'!#REF!</definedName>
    <definedName name="__123Graph_AChart26" localSheetId="5" hidden="1">'[2]F1.2'!#REF!</definedName>
    <definedName name="__123Graph_AChart26" hidden="1">'[2]F1.2'!#REF!</definedName>
    <definedName name="__123Graph_AChart27" localSheetId="5" hidden="1">'[2]F1.2'!#REF!</definedName>
    <definedName name="__123Graph_AChart27" hidden="1">'[2]F1.2'!#REF!</definedName>
    <definedName name="__123Graph_AChart28" localSheetId="5" hidden="1">'[2]F1.2'!#REF!</definedName>
    <definedName name="__123Graph_AChart28" hidden="1">'[2]F1.2'!#REF!</definedName>
    <definedName name="__123Graph_AChart29" localSheetId="5" hidden="1">'[2]F1.2'!#REF!</definedName>
    <definedName name="__123Graph_AChart29" hidden="1">'[2]F1.2'!#REF!</definedName>
    <definedName name="__123Graph_AChart3" localSheetId="5" hidden="1">'[2]F1.2'!#REF!</definedName>
    <definedName name="__123Graph_AChart3" hidden="1">'[2]F1.2'!#REF!</definedName>
    <definedName name="__123Graph_AChart30" localSheetId="5" hidden="1">'[2]F1.2'!#REF!</definedName>
    <definedName name="__123Graph_AChart30" hidden="1">'[2]F1.2'!#REF!</definedName>
    <definedName name="__123Graph_AChart31" localSheetId="5" hidden="1">'[2]F1.2'!#REF!</definedName>
    <definedName name="__123Graph_AChart31" hidden="1">'[2]F1.2'!#REF!</definedName>
    <definedName name="__123Graph_AChart32" localSheetId="5" hidden="1">'[2]F1.2'!#REF!</definedName>
    <definedName name="__123Graph_AChart32" hidden="1">'[2]F1.2'!#REF!</definedName>
    <definedName name="__123Graph_AChart33" localSheetId="5" hidden="1">'[2]F1.2'!#REF!</definedName>
    <definedName name="__123Graph_AChart33" hidden="1">'[2]F1.2'!#REF!</definedName>
    <definedName name="__123Graph_AChart34" localSheetId="5" hidden="1">'[2]F1.2'!#REF!</definedName>
    <definedName name="__123Graph_AChart34" hidden="1">'[2]F1.2'!#REF!</definedName>
    <definedName name="__123Graph_AChart35" localSheetId="5" hidden="1">'[2]F1.2'!#REF!</definedName>
    <definedName name="__123Graph_AChart35" hidden="1">'[2]F1.2'!#REF!</definedName>
    <definedName name="__123Graph_AChart36" localSheetId="5" hidden="1">'[2]F1.2'!#REF!</definedName>
    <definedName name="__123Graph_AChart36" hidden="1">'[2]F1.2'!#REF!</definedName>
    <definedName name="__123Graph_AChart37" localSheetId="5" hidden="1">'[2]F1.2'!#REF!</definedName>
    <definedName name="__123Graph_AChart37" hidden="1">'[2]F1.2'!#REF!</definedName>
    <definedName name="__123Graph_AChart38" localSheetId="5" hidden="1">'[2]F1.2'!#REF!</definedName>
    <definedName name="__123Graph_AChart38" hidden="1">'[2]F1.2'!#REF!</definedName>
    <definedName name="__123Graph_AChart39" localSheetId="5" hidden="1">'[2]F1.2'!#REF!</definedName>
    <definedName name="__123Graph_AChart39" hidden="1">'[2]F1.2'!#REF!</definedName>
    <definedName name="__123Graph_AChart4" localSheetId="5" hidden="1">'[2]F1.2'!#REF!</definedName>
    <definedName name="__123Graph_AChart4" hidden="1">'[2]F1.2'!#REF!</definedName>
    <definedName name="__123Graph_AChart40" localSheetId="5" hidden="1">'[2]F1.2'!#REF!</definedName>
    <definedName name="__123Graph_AChart40" hidden="1">'[2]F1.2'!#REF!</definedName>
    <definedName name="__123Graph_AChart41" localSheetId="5" hidden="1">'[2]F1.2'!#REF!</definedName>
    <definedName name="__123Graph_AChart41" hidden="1">'[2]F1.2'!#REF!</definedName>
    <definedName name="__123Graph_AChart42" localSheetId="5" hidden="1">'[2]F1.2'!#REF!</definedName>
    <definedName name="__123Graph_AChart42" hidden="1">'[2]F1.2'!#REF!</definedName>
    <definedName name="__123Graph_AChart43" localSheetId="5" hidden="1">'[2]F1.2'!#REF!</definedName>
    <definedName name="__123Graph_AChart43" hidden="1">'[2]F1.2'!#REF!</definedName>
    <definedName name="__123Graph_AChart44" localSheetId="5" hidden="1">'[2]F1.2'!#REF!</definedName>
    <definedName name="__123Graph_AChart44" hidden="1">'[2]F1.2'!#REF!</definedName>
    <definedName name="__123Graph_AChart45" localSheetId="5" hidden="1">'[2]F1.2'!#REF!</definedName>
    <definedName name="__123Graph_AChart45" hidden="1">'[2]F1.2'!#REF!</definedName>
    <definedName name="__123Graph_AChart46" localSheetId="5" hidden="1">'[2]F1.2'!#REF!</definedName>
    <definedName name="__123Graph_AChart46" hidden="1">'[2]F1.2'!#REF!</definedName>
    <definedName name="__123Graph_AChart47" localSheetId="5" hidden="1">'[2]F1.2'!#REF!</definedName>
    <definedName name="__123Graph_AChart47" hidden="1">'[2]F1.2'!#REF!</definedName>
    <definedName name="__123Graph_AChart48" localSheetId="5" hidden="1">'[2]F1.2'!#REF!</definedName>
    <definedName name="__123Graph_AChart48" hidden="1">'[2]F1.2'!#REF!</definedName>
    <definedName name="__123Graph_AChart49" localSheetId="5" hidden="1">'[2]F1.2'!#REF!</definedName>
    <definedName name="__123Graph_AChart49" hidden="1">'[2]F1.2'!#REF!</definedName>
    <definedName name="__123Graph_AChart5" localSheetId="5" hidden="1">'[2]F1.2'!#REF!</definedName>
    <definedName name="__123Graph_AChart5" hidden="1">'[2]F1.2'!#REF!</definedName>
    <definedName name="__123Graph_AChart50" localSheetId="5" hidden="1">'[2]F1.2'!#REF!</definedName>
    <definedName name="__123Graph_AChart50" hidden="1">'[2]F1.2'!#REF!</definedName>
    <definedName name="__123Graph_AChart51" localSheetId="5" hidden="1">'[2]F1.2'!#REF!</definedName>
    <definedName name="__123Graph_AChart51" hidden="1">'[2]F1.2'!#REF!</definedName>
    <definedName name="__123Graph_AChart52" localSheetId="5" hidden="1">'[2]F1.2'!#REF!</definedName>
    <definedName name="__123Graph_AChart52" hidden="1">'[2]F1.2'!#REF!</definedName>
    <definedName name="__123Graph_AChart53" localSheetId="5" hidden="1">'[2]F1.2'!#REF!</definedName>
    <definedName name="__123Graph_AChart53" hidden="1">'[2]F1.2'!#REF!</definedName>
    <definedName name="__123Graph_AChart54" localSheetId="5" hidden="1">'[2]F1.2'!#REF!</definedName>
    <definedName name="__123Graph_AChart54" hidden="1">'[2]F1.2'!#REF!</definedName>
    <definedName name="__123Graph_AChart55" localSheetId="5" hidden="1">'[2]F1.2'!#REF!</definedName>
    <definedName name="__123Graph_AChart55" hidden="1">'[2]F1.2'!#REF!</definedName>
    <definedName name="__123Graph_AChart56" localSheetId="5" hidden="1">'[2]F1.2'!#REF!</definedName>
    <definedName name="__123Graph_AChart56" hidden="1">'[2]F1.2'!#REF!</definedName>
    <definedName name="__123Graph_AChart57" localSheetId="5" hidden="1">'[2]F1.2'!#REF!</definedName>
    <definedName name="__123Graph_AChart57" hidden="1">'[2]F1.2'!#REF!</definedName>
    <definedName name="__123Graph_AChart58" localSheetId="5" hidden="1">'[2]F1.2'!#REF!</definedName>
    <definedName name="__123Graph_AChart58" hidden="1">'[2]F1.2'!#REF!</definedName>
    <definedName name="__123Graph_AChart59" localSheetId="5" hidden="1">'[2]F1.2'!#REF!</definedName>
    <definedName name="__123Graph_AChart59" hidden="1">'[2]F1.2'!#REF!</definedName>
    <definedName name="__123Graph_AChart6" localSheetId="5" hidden="1">'[2]F1.2'!#REF!</definedName>
    <definedName name="__123Graph_AChart6" hidden="1">'[2]F1.2'!#REF!</definedName>
    <definedName name="__123Graph_AChart60" localSheetId="5" hidden="1">'[2]F1.2'!#REF!</definedName>
    <definedName name="__123Graph_AChart60" hidden="1">'[2]F1.2'!#REF!</definedName>
    <definedName name="__123Graph_AChart61" localSheetId="5" hidden="1">'[2]F1.2'!#REF!</definedName>
    <definedName name="__123Graph_AChart61" hidden="1">'[2]F1.2'!#REF!</definedName>
    <definedName name="__123Graph_AChart62" localSheetId="5" hidden="1">'[2]F1.2'!#REF!</definedName>
    <definedName name="__123Graph_AChart62" hidden="1">'[2]F1.2'!#REF!</definedName>
    <definedName name="__123Graph_AChart63" localSheetId="5" hidden="1">'[2]F1.2'!#REF!</definedName>
    <definedName name="__123Graph_AChart63" hidden="1">'[2]F1.2'!#REF!</definedName>
    <definedName name="__123Graph_AChart64" localSheetId="5" hidden="1">'[2]F1.2'!#REF!</definedName>
    <definedName name="__123Graph_AChart64" hidden="1">'[2]F1.2'!#REF!</definedName>
    <definedName name="__123Graph_AChart65" localSheetId="5" hidden="1">'[2]F1.2'!#REF!</definedName>
    <definedName name="__123Graph_AChart65" hidden="1">'[2]F1.2'!#REF!</definedName>
    <definedName name="__123Graph_AChart7" localSheetId="5" hidden="1">'[2]F1.2'!#REF!</definedName>
    <definedName name="__123Graph_AChart7" hidden="1">'[2]F1.2'!#REF!</definedName>
    <definedName name="__123Graph_AChart8" localSheetId="5" hidden="1">'[2]F1.2'!#REF!</definedName>
    <definedName name="__123Graph_AChart8" hidden="1">'[2]F1.2'!#REF!</definedName>
    <definedName name="__123Graph_AChart9" localSheetId="5" hidden="1">'[2]F1.2'!#REF!</definedName>
    <definedName name="__123Graph_AChart9" hidden="1">'[2]F1.2'!#REF!</definedName>
    <definedName name="__123Graph_ACurrent" localSheetId="5" hidden="1">'[2]F1.2'!#REF!</definedName>
    <definedName name="__123Graph_ACurrent" hidden="1">'[2]F1.2'!#REF!</definedName>
    <definedName name="__123Graph_APIS" hidden="1">[3]D!$B$7:$B$18</definedName>
    <definedName name="__123Graph_ATEILMŽRKTE" hidden="1">[4]D!$B$27:$B$31</definedName>
    <definedName name="__123Graph_ATEILMŽRKTE2" hidden="1">[4]D!$B$27:$B$31</definedName>
    <definedName name="__123Graph_B" hidden="1">'[2]F1.2'!#REF!</definedName>
    <definedName name="__123Graph_BChart1" hidden="1">'[2]F1.2'!#REF!</definedName>
    <definedName name="__123Graph_BChart10" hidden="1">'[2]F1.2'!#REF!</definedName>
    <definedName name="__123Graph_BChart11" hidden="1">'[2]F1.2'!#REF!</definedName>
    <definedName name="__123Graph_BChart12" hidden="1">'[2]F1.2'!#REF!</definedName>
    <definedName name="__123Graph_BChart13" hidden="1">'[2]F1.2'!#REF!</definedName>
    <definedName name="__123Graph_BChart14" hidden="1">'[2]F1.2'!#REF!</definedName>
    <definedName name="__123Graph_BChart15" hidden="1">'[2]F1.2'!#REF!</definedName>
    <definedName name="__123Graph_BChart16" hidden="1">'[2]F1.2'!#REF!</definedName>
    <definedName name="__123Graph_BChart17" hidden="1">'[2]F1.2'!#REF!</definedName>
    <definedName name="__123Graph_BChart18" hidden="1">'[2]F1.2'!#REF!</definedName>
    <definedName name="__123Graph_BChart19" hidden="1">'[2]F1.2'!#REF!</definedName>
    <definedName name="__123Graph_BChart2" hidden="1">'[2]F1.2'!#REF!</definedName>
    <definedName name="__123Graph_BChart20" hidden="1">'[2]F1.2'!#REF!</definedName>
    <definedName name="__123Graph_BChart21" hidden="1">'[2]F1.2'!#REF!</definedName>
    <definedName name="__123Graph_BChart22" hidden="1">'[2]F1.2'!#REF!</definedName>
    <definedName name="__123Graph_BChart23" hidden="1">'[2]F1.2'!#REF!</definedName>
    <definedName name="__123Graph_BChart24" hidden="1">'[2]F1.2'!#REF!</definedName>
    <definedName name="__123Graph_BChart25" hidden="1">'[2]F1.2'!#REF!</definedName>
    <definedName name="__123Graph_BChart26" hidden="1">'[2]F1.2'!#REF!</definedName>
    <definedName name="__123Graph_BChart27" hidden="1">'[2]F1.2'!#REF!</definedName>
    <definedName name="__123Graph_BChart28" hidden="1">'[2]F1.2'!#REF!</definedName>
    <definedName name="__123Graph_BChart29" hidden="1">'[2]F1.2'!#REF!</definedName>
    <definedName name="__123Graph_BChart3" hidden="1">'[2]F1.2'!#REF!</definedName>
    <definedName name="__123Graph_BChart30" hidden="1">'[2]F1.2'!#REF!</definedName>
    <definedName name="__123Graph_BChart31" hidden="1">'[2]F1.2'!#REF!</definedName>
    <definedName name="__123Graph_BChart32" hidden="1">'[2]F1.2'!#REF!</definedName>
    <definedName name="__123Graph_BChart33" hidden="1">'[2]F1.2'!#REF!</definedName>
    <definedName name="__123Graph_BChart34" hidden="1">'[2]F1.2'!#REF!</definedName>
    <definedName name="__123Graph_BChart35" hidden="1">'[2]F1.2'!#REF!</definedName>
    <definedName name="__123Graph_BChart36" hidden="1">'[2]F1.2'!#REF!</definedName>
    <definedName name="__123Graph_BChart37" hidden="1">'[2]F1.2'!#REF!</definedName>
    <definedName name="__123Graph_BChart38" hidden="1">'[2]F1.2'!#REF!</definedName>
    <definedName name="__123Graph_BChart39" hidden="1">'[2]F1.2'!#REF!</definedName>
    <definedName name="__123Graph_BChart4" hidden="1">'[2]F1.2'!#REF!</definedName>
    <definedName name="__123Graph_BChart40" hidden="1">'[2]F1.2'!#REF!</definedName>
    <definedName name="__123Graph_BChart41" hidden="1">'[2]F1.2'!#REF!</definedName>
    <definedName name="__123Graph_BChart42" hidden="1">'[2]F1.2'!#REF!</definedName>
    <definedName name="__123Graph_BChart43" hidden="1">'[2]F1.2'!#REF!</definedName>
    <definedName name="__123Graph_BChart44" hidden="1">'[2]F1.2'!#REF!</definedName>
    <definedName name="__123Graph_BChart45" hidden="1">'[2]F1.2'!#REF!</definedName>
    <definedName name="__123Graph_BChart46" hidden="1">'[2]F1.2'!#REF!</definedName>
    <definedName name="__123Graph_BChart47" hidden="1">'[2]F1.2'!#REF!</definedName>
    <definedName name="__123Graph_BChart48" hidden="1">'[2]F1.2'!#REF!</definedName>
    <definedName name="__123Graph_BChart49" hidden="1">'[2]F1.2'!#REF!</definedName>
    <definedName name="__123Graph_BChart5" hidden="1">'[2]F1.2'!#REF!</definedName>
    <definedName name="__123Graph_BChart50" hidden="1">'[2]F1.2'!#REF!</definedName>
    <definedName name="__123Graph_BChart51" hidden="1">'[2]F1.2'!#REF!</definedName>
    <definedName name="__123Graph_BChart52" hidden="1">'[2]F1.2'!#REF!</definedName>
    <definedName name="__123Graph_BChart53" hidden="1">'[2]F1.2'!#REF!</definedName>
    <definedName name="__123Graph_BChart54" hidden="1">'[2]F1.2'!#REF!</definedName>
    <definedName name="__123Graph_BChart55" hidden="1">'[2]F1.2'!#REF!</definedName>
    <definedName name="__123Graph_BChart56" hidden="1">'[2]F1.2'!#REF!</definedName>
    <definedName name="__123Graph_BChart57" hidden="1">'[2]F1.2'!#REF!</definedName>
    <definedName name="__123Graph_BChart58" hidden="1">'[2]F1.2'!#REF!</definedName>
    <definedName name="__123Graph_BChart59" hidden="1">'[2]F1.2'!#REF!</definedName>
    <definedName name="__123Graph_BChart6" hidden="1">'[2]F1.2'!#REF!</definedName>
    <definedName name="__123Graph_BChart60" hidden="1">'[2]F1.2'!#REF!</definedName>
    <definedName name="__123Graph_BChart61" hidden="1">'[2]F1.2'!#REF!</definedName>
    <definedName name="__123Graph_BChart62" hidden="1">'[2]F1.2'!#REF!</definedName>
    <definedName name="__123Graph_BChart63" hidden="1">'[2]F1.2'!#REF!</definedName>
    <definedName name="__123Graph_BChart64" hidden="1">'[2]F1.2'!#REF!</definedName>
    <definedName name="__123Graph_BChart65" hidden="1">'[2]F1.2'!#REF!</definedName>
    <definedName name="__123Graph_BChart7" hidden="1">'[2]F1.2'!#REF!</definedName>
    <definedName name="__123Graph_BChart8" hidden="1">'[2]F1.2'!#REF!</definedName>
    <definedName name="__123Graph_BChart9" hidden="1">'[2]F1.2'!#REF!</definedName>
    <definedName name="__123Graph_BCurrent" hidden="1">'[2]F1.2'!#REF!</definedName>
    <definedName name="__123Graph_BPIS" hidden="1">[3]D!$C$7:$C$18</definedName>
    <definedName name="__123Graph_C" hidden="1">'[2]F1.2'!#REF!</definedName>
    <definedName name="__123Graph_CChart1" hidden="1">'[2]F1.2'!#REF!</definedName>
    <definedName name="__123Graph_CChart10" hidden="1">'[2]F1.2'!#REF!</definedName>
    <definedName name="__123Graph_CChart11" hidden="1">'[2]F1.2'!#REF!</definedName>
    <definedName name="__123Graph_CChart12" hidden="1">'[2]F1.2'!#REF!</definedName>
    <definedName name="__123Graph_CChart13" hidden="1">'[2]F1.2'!#REF!</definedName>
    <definedName name="__123Graph_CChart14" hidden="1">'[2]F1.2'!#REF!</definedName>
    <definedName name="__123Graph_CChart15" hidden="1">'[2]F1.2'!#REF!</definedName>
    <definedName name="__123Graph_CChart16" hidden="1">'[2]F1.2'!#REF!</definedName>
    <definedName name="__123Graph_CChart17" hidden="1">'[2]F1.2'!#REF!</definedName>
    <definedName name="__123Graph_CChart18" hidden="1">'[2]F1.2'!#REF!</definedName>
    <definedName name="__123Graph_CChart19" hidden="1">'[2]F1.2'!#REF!</definedName>
    <definedName name="__123Graph_CChart2" hidden="1">'[2]F1.2'!#REF!</definedName>
    <definedName name="__123Graph_CChart20" hidden="1">'[2]F1.2'!#REF!</definedName>
    <definedName name="__123Graph_CChart21" hidden="1">'[2]F1.2'!#REF!</definedName>
    <definedName name="__123Graph_CChart22" hidden="1">'[2]F1.2'!#REF!</definedName>
    <definedName name="__123Graph_CChart23" hidden="1">'[2]F1.2'!#REF!</definedName>
    <definedName name="__123Graph_CChart24" hidden="1">'[2]F1.2'!#REF!</definedName>
    <definedName name="__123Graph_CChart25" hidden="1">'[2]F1.2'!#REF!</definedName>
    <definedName name="__123Graph_CChart26" hidden="1">'[2]F1.2'!#REF!</definedName>
    <definedName name="__123Graph_CChart27" hidden="1">'[2]F1.2'!#REF!</definedName>
    <definedName name="__123Graph_CChart28" hidden="1">'[2]F1.2'!#REF!</definedName>
    <definedName name="__123Graph_CChart29" hidden="1">'[2]F1.2'!#REF!</definedName>
    <definedName name="__123Graph_CChart3" hidden="1">'[2]F1.2'!#REF!</definedName>
    <definedName name="__123Graph_CChart30" hidden="1">'[2]F1.2'!#REF!</definedName>
    <definedName name="__123Graph_CChart31" hidden="1">'[2]F1.2'!#REF!</definedName>
    <definedName name="__123Graph_CChart32" hidden="1">'[2]F1.2'!#REF!</definedName>
    <definedName name="__123Graph_CChart33" hidden="1">'[2]F1.2'!#REF!</definedName>
    <definedName name="__123Graph_CChart34" hidden="1">'[2]F1.2'!#REF!</definedName>
    <definedName name="__123Graph_CChart35" hidden="1">'[2]F1.2'!#REF!</definedName>
    <definedName name="__123Graph_CChart36" hidden="1">'[2]F1.2'!#REF!</definedName>
    <definedName name="__123Graph_CChart37" hidden="1">'[2]F1.2'!#REF!</definedName>
    <definedName name="__123Graph_CChart38" hidden="1">'[2]F1.2'!#REF!</definedName>
    <definedName name="__123Graph_CChart39" hidden="1">'[2]F1.2'!#REF!</definedName>
    <definedName name="__123Graph_CChart4" hidden="1">'[2]F1.2'!#REF!</definedName>
    <definedName name="__123Graph_CChart40" hidden="1">'[2]F1.2'!#REF!</definedName>
    <definedName name="__123Graph_CChart41" hidden="1">'[2]F1.2'!#REF!</definedName>
    <definedName name="__123Graph_CChart42" hidden="1">'[2]F1.2'!#REF!</definedName>
    <definedName name="__123Graph_CChart43" hidden="1">'[2]F1.2'!#REF!</definedName>
    <definedName name="__123Graph_CChart44" hidden="1">'[2]F1.2'!#REF!</definedName>
    <definedName name="__123Graph_CChart45" hidden="1">'[2]F1.2'!#REF!</definedName>
    <definedName name="__123Graph_CChart46" hidden="1">'[2]F1.2'!#REF!</definedName>
    <definedName name="__123Graph_CChart47" hidden="1">'[2]F1.2'!#REF!</definedName>
    <definedName name="__123Graph_CChart48" hidden="1">'[2]F1.2'!#REF!</definedName>
    <definedName name="__123Graph_CChart49" hidden="1">'[2]F1.2'!#REF!</definedName>
    <definedName name="__123Graph_CChart5" hidden="1">'[2]F1.2'!#REF!</definedName>
    <definedName name="__123Graph_CChart50" hidden="1">'[2]F1.2'!#REF!</definedName>
    <definedName name="__123Graph_CChart51" hidden="1">'[2]F1.2'!#REF!</definedName>
    <definedName name="__123Graph_CChart52" hidden="1">'[2]F1.2'!#REF!</definedName>
    <definedName name="__123Graph_CChart53" hidden="1">'[2]F1.2'!#REF!</definedName>
    <definedName name="__123Graph_CChart54" hidden="1">'[2]F1.2'!#REF!</definedName>
    <definedName name="__123Graph_CChart55" hidden="1">'[2]F1.2'!#REF!</definedName>
    <definedName name="__123Graph_CChart56" hidden="1">'[2]F1.2'!#REF!</definedName>
    <definedName name="__123Graph_CChart57" hidden="1">'[2]F1.2'!#REF!</definedName>
    <definedName name="__123Graph_CChart58" hidden="1">'[2]F1.2'!#REF!</definedName>
    <definedName name="__123Graph_CChart59" hidden="1">'[2]F1.2'!#REF!</definedName>
    <definedName name="__123Graph_CChart6" hidden="1">'[2]F1.2'!#REF!</definedName>
    <definedName name="__123Graph_CChart60" hidden="1">'[2]F1.2'!#REF!</definedName>
    <definedName name="__123Graph_CChart61" hidden="1">'[2]F1.2'!#REF!</definedName>
    <definedName name="__123Graph_CChart62" hidden="1">'[2]F1.2'!#REF!</definedName>
    <definedName name="__123Graph_CChart63" hidden="1">'[2]F1.2'!#REF!</definedName>
    <definedName name="__123Graph_CChart64" hidden="1">'[2]F1.2'!#REF!</definedName>
    <definedName name="__123Graph_CChart65" hidden="1">'[2]F1.2'!#REF!</definedName>
    <definedName name="__123Graph_CChart7" hidden="1">'[2]F1.2'!#REF!</definedName>
    <definedName name="__123Graph_CChart8" hidden="1">'[2]F1.2'!#REF!</definedName>
    <definedName name="__123Graph_CChart9" hidden="1">'[2]F1.2'!#REF!</definedName>
    <definedName name="__123Graph_CCurrent" hidden="1">'[2]F1.2'!#REF!</definedName>
    <definedName name="__123Graph_CPIS" hidden="1">[3]D!$D$7:$D$18</definedName>
    <definedName name="__123Graph_D" hidden="1">'[1]BS, P&amp;L'!#REF!</definedName>
    <definedName name="__123Graph_DCurrent" hidden="1">[5]B!#REF!</definedName>
    <definedName name="__123Graph_DPIS" hidden="1">[3]D!$E$7:$E$18</definedName>
    <definedName name="__123Graph_E" hidden="1">'[1]BS, P&amp;L'!#REF!</definedName>
    <definedName name="__123Graph_ECurrent" hidden="1">[5]B!#REF!</definedName>
    <definedName name="__123Graph_F" hidden="1">'[1]BS, P&amp;L'!#REF!</definedName>
    <definedName name="__123Graph_FCurrent" hidden="1">[5]B!#REF!</definedName>
    <definedName name="__123Graph_X" hidden="1">[6]A!#REF!</definedName>
    <definedName name="__123Graph_XCURRENT" hidden="1">'[7]sch6-rm'!$A$61:$A$68</definedName>
    <definedName name="__123Graph_XPIS" hidden="1">[3]D!$A$7:$A$18</definedName>
    <definedName name="__123Graph_XTEILMŽRKTE2" hidden="1">[4]D!$A$27:$A$31</definedName>
    <definedName name="__IntlFixup" hidden="1">TRUE</definedName>
    <definedName name="__KA1" localSheetId="5" hidden="1">{#N/A,#N/A,FALSE,"Sheet1"}</definedName>
    <definedName name="__KA1" hidden="1">{#N/A,#N/A,FALSE,"Sheet1"}</definedName>
    <definedName name="__key1" hidden="1">#REF!</definedName>
    <definedName name="__Key2" hidden="1">#REF!</definedName>
    <definedName name="__O3" localSheetId="5" hidden="1">{#N/A,#N/A,FALSE,"Sheet1"}</definedName>
    <definedName name="__O3" hidden="1">{#N/A,#N/A,FALSE,"Sheet1"}</definedName>
    <definedName name="__O4" localSheetId="5" hidden="1">{#N/A,#N/A,FALSE,"Sheet1"}</definedName>
    <definedName name="__O4" hidden="1">{#N/A,#N/A,FALSE,"Sheet1"}</definedName>
    <definedName name="__T2" localSheetId="5" hidden="1">{#N/A,#N/A,FALSE,"Sheet1"}</definedName>
    <definedName name="__T2" hidden="1">{#N/A,#N/A,FALSE,"Sheet1"}</definedName>
    <definedName name="__UB1" localSheetId="5" hidden="1">{"'Feb 99'!$A$1:$G$30"}</definedName>
    <definedName name="__UB1" hidden="1">{"'Feb 99'!$A$1:$G$30"}</definedName>
    <definedName name="__UB2" localSheetId="5" hidden="1">{"'Feb 99'!$A$1:$G$30"}</definedName>
    <definedName name="__UB2" hidden="1">{"'Feb 99'!$A$1:$G$30"}</definedName>
    <definedName name="_1___123Graph_ATEILM_RKTE" hidden="1">[8]D!$B$27:$B$31</definedName>
    <definedName name="_1__123Graph_ACHART_5" hidden="1">#REF!</definedName>
    <definedName name="_1__123Graph_ATEILM_RKTE" hidden="1">[8]D!$B$27:$B$31</definedName>
    <definedName name="_10__123Graph_ATEILM_RKTE2" hidden="1">[9]D!$B$27:$B$31</definedName>
    <definedName name="_15__123Graph_XTEILM_RKTE2" hidden="1">[9]D!$A$27:$A$31</definedName>
    <definedName name="_2___123Graph_ATEILM_RKTE2" hidden="1">[8]D!$B$27:$B$31</definedName>
    <definedName name="_2__123Graph_ATEILM_RKTE2" hidden="1">[8]D!$B$27:$B$31</definedName>
    <definedName name="_2__123Graph_BCHART_5" hidden="1">#REF!</definedName>
    <definedName name="_3___123Graph_XTEILM_RKTE2" hidden="1">[8]D!$A$27:$A$31</definedName>
    <definedName name="_3__123Graph_XCHART_5" hidden="1">#REF!</definedName>
    <definedName name="_3__123Graph_XTEILM_RKTE2" hidden="1">[8]D!$A$27:$A$31</definedName>
    <definedName name="_4__123Graph_ACHART_5" hidden="1">#REF!</definedName>
    <definedName name="_5__123Graph_ATEILM_RKTE" hidden="1">[3]D!$B$27:$B$31</definedName>
    <definedName name="_6__123Graph_ATEILM_RKTE2" hidden="1">[3]D!$B$27:$B$31</definedName>
    <definedName name="_7__123Graph_ATEILM_RKTE" hidden="1">[10]D!$B$27:$B$31</definedName>
    <definedName name="_7__123Graph_BCHART_5" hidden="1">#REF!</definedName>
    <definedName name="_8__123Graph_ATEILM_RKTE2" hidden="1">[10]D!$B$27:$B$31</definedName>
    <definedName name="_8__123Graph_XCHART_5" hidden="1">#REF!</definedName>
    <definedName name="_9__123Graph_XTEILM_RKTE2" hidden="1">[3]D!$A$27:$A$31</definedName>
    <definedName name="_A2" hidden="1">[11]DFA!#REF!</definedName>
    <definedName name="_BIS22" hidden="1">'[12]BIS LIST-NTH 18'!$A$1:$H$20</definedName>
    <definedName name="_CA03" hidden="1">[13]DFA!#REF!</definedName>
    <definedName name="_Dist_Values" hidden="1">#REF!</definedName>
    <definedName name="_Fill" hidden="1">#REF!</definedName>
    <definedName name="_xlnm._FilterDatabase" localSheetId="12" hidden="1">AC!$A$5:$AQ$57</definedName>
    <definedName name="_xlnm._FilterDatabase" localSheetId="5" hidden="1">CB!$A$5:$AU$675</definedName>
    <definedName name="_xlnm._FilterDatabase" localSheetId="13" hidden="1">CE!$A$5:$AP$74</definedName>
    <definedName name="_xlnm._FilterDatabase" localSheetId="4" hidden="1">EF!$A$5:$AM$32</definedName>
    <definedName name="_xlnm._FilterDatabase" localSheetId="10" hidden="1">FF!$A$5:$AN$406</definedName>
    <definedName name="_xlnm._FilterDatabase" localSheetId="6" hidden="1">FI!$A$5:$AI$7</definedName>
    <definedName name="_xlnm._FilterDatabase" localSheetId="2" hidden="1">IR!$A$5:$AV$81</definedName>
    <definedName name="_xlnm._FilterDatabase" localSheetId="11" hidden="1">LE!$A$5:$AM$17</definedName>
    <definedName name="_xlnm._FilterDatabase" localSheetId="8" hidden="1">MV!$A$5:$AK$5</definedName>
    <definedName name="_xlnm._FilterDatabase" localSheetId="9" hidden="1">OE!$A$5:$AN$578</definedName>
    <definedName name="_xlnm._FilterDatabase" localSheetId="3" hidden="1">PM!$A$5:$AM$1801</definedName>
    <definedName name="_xlnm._FilterDatabase" localSheetId="14" hidden="1">SW!$A$5:$AN$17</definedName>
    <definedName name="_xlnm._FilterDatabase" localSheetId="7" hidden="1">TE!$A$5:$AM$422</definedName>
    <definedName name="_xlnm._FilterDatabase" localSheetId="1" hidden="1">TR!$A$5:$AL$7</definedName>
    <definedName name="_xlnm._FilterDatabase" hidden="1">'[14]BIS LIST-NTH 18'!$A$1:$H$20</definedName>
    <definedName name="_ham" hidden="1">[15]DFA!#REF!</definedName>
    <definedName name="_KA1" localSheetId="5" hidden="1">{#N/A,#N/A,FALSE,"Sheet1"}</definedName>
    <definedName name="_KA1" hidden="1">{#N/A,#N/A,FALSE,"Sheet1"}</definedName>
    <definedName name="_Key1" hidden="1">#REF!</definedName>
    <definedName name="_Key122" hidden="1">#N/A</definedName>
    <definedName name="_Key123" hidden="1">#N/A</definedName>
    <definedName name="_Key2" hidden="1">#REF!</definedName>
    <definedName name="_Key3" hidden="1">#N/A</definedName>
    <definedName name="_Key4" hidden="1">#N/A</definedName>
    <definedName name="_Key5" hidden="1">#N/A</definedName>
    <definedName name="_Key6" hidden="1">#N/A</definedName>
    <definedName name="_Key7" hidden="1">#N/A</definedName>
    <definedName name="_Key8" hidden="1">#N/A</definedName>
    <definedName name="_Keya" hidden="1">#N/A</definedName>
    <definedName name="_Keyb" hidden="1">#N/A</definedName>
    <definedName name="_Keyc" hidden="1">#N/A</definedName>
    <definedName name="_Keyd" hidden="1">#N/A</definedName>
    <definedName name="_m7" hidden="1">#N/A</definedName>
    <definedName name="_MatInverse_In" hidden="1">#REF!</definedName>
    <definedName name="_MatInverse_Out" hidden="1">#REF!</definedName>
    <definedName name="_O4" localSheetId="5" hidden="1">{#N/A,#N/A,FALSE,"Sheet1"}</definedName>
    <definedName name="_O4" hidden="1">{#N/A,#N/A,FALSE,"Sheet1"}</definedName>
    <definedName name="_Order1" hidden="1">255</definedName>
    <definedName name="_Order2" hidden="1">255</definedName>
    <definedName name="_Regression_Int" hidden="1">1</definedName>
    <definedName name="_Sort" hidden="1">#REF!</definedName>
    <definedName name="_T2" localSheetId="5" hidden="1">{#N/A,#N/A,FALSE,"Sheet1"}</definedName>
    <definedName name="_T2" hidden="1">{#N/A,#N/A,FALSE,"Sheet1"}</definedName>
    <definedName name="_Table2_Out" hidden="1">#REF!</definedName>
    <definedName name="_U5" hidden="1">#REF!</definedName>
    <definedName name="_WE" hidden="1">'[16]K5-1'!#REF!</definedName>
    <definedName name="A2A" localSheetId="5" hidden="1">{#N/A,#N/A,FALSE,"Sheet1"}</definedName>
    <definedName name="A2A" hidden="1">{#N/A,#N/A,FALSE,"Sheet1"}</definedName>
    <definedName name="A2B" localSheetId="5" hidden="1">{#N/A,#N/A,FALSE,"Sheet1"}</definedName>
    <definedName name="A2B" hidden="1">{#N/A,#N/A,FALSE,"Sheet1"}</definedName>
    <definedName name="A2l4" localSheetId="5" hidden="1">{"'Feb 99'!$A$1:$G$30"}</definedName>
    <definedName name="A2l4" hidden="1">{"'Feb 99'!$A$1:$G$30"}</definedName>
    <definedName name="A2PRJE" localSheetId="5" hidden="1">{#N/A,#N/A,FALSE,"Sheet1"}</definedName>
    <definedName name="A2PRJE" hidden="1">{#N/A,#N/A,FALSE,"Sheet1"}</definedName>
    <definedName name="AccessDatabase" hidden="1">"C:\My Documents\AMILD DUTY DRAWBACK.mdb"</definedName>
    <definedName name="AEM" hidden="1">[17]DFA!#REF!</definedName>
    <definedName name="AJE" localSheetId="5" hidden="1">{#N/A,#N/A,TRUE,"SUMMARY CF";#N/A,#N/A,TRUE,"CF 2002-2007"}</definedName>
    <definedName name="AJE" hidden="1">{#N/A,#N/A,TRUE,"SUMMARY CF";#N/A,#N/A,TRUE,"CF 2002-2007"}</definedName>
    <definedName name="akjsal" hidden="1">[18]DFA!#REF!</definedName>
    <definedName name="AKKJJRKRH" hidden="1">'[19]F1.2'!#REF!</definedName>
    <definedName name="ALI" localSheetId="5" hidden="1">{"'Feb 99'!$A$1:$G$30"}</definedName>
    <definedName name="ALI" hidden="1">{"'Feb 99'!$A$1:$G$30"}</definedName>
    <definedName name="alskl" hidden="1">[18]DFA!#REF!</definedName>
    <definedName name="annaly" hidden="1">[3]D!$E$7:$E$18</definedName>
    <definedName name="araw98" localSheetId="5" hidden="1">{#N/A,#N/A,FALSE,"FG2540"}</definedName>
    <definedName name="araw98" hidden="1">{#N/A,#N/A,FALSE,"FG2540"}</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dfgjklkkl" hidden="1">'[19]F1.2'!#REF!</definedName>
    <definedName name="asdl" hidden="1">[20]DFA!#REF!</definedName>
    <definedName name="b" localSheetId="5" hidden="1">{#N/A,#N/A,FALSE,"NP1";#N/A,#N/A,FALSE,"NPL1";#N/A,#N/A,FALSE,"CJENPL1";#N/A,#N/A,FALSE,"CA1";#N/A,#N/A,FALSE,"CACPL1";#N/A,#N/A,FALSE,"CACJE1";#N/A,#N/A,FALSE,"CPPBS1";#N/A,#N/A,FALSE,"CPPPL1";#N/A,#N/A,FALSE,"CPCJE1";#N/A,#N/A,FALSE,"IMBS1";#N/A,#N/A,FALSE,"IMPL1";#N/A,#N/A,FALSE,"IMADJ1";#N/A,#N/A,FALSE,"CPDBS1";#N/A,#N/A,FALSE,"CPDPL1";#N/A,#N/A,FALSE,"CPDADJ1"}</definedName>
    <definedName name="b" hidden="1">{#N/A,#N/A,FALSE,"NP1";#N/A,#N/A,FALSE,"NPL1";#N/A,#N/A,FALSE,"CJENPL1";#N/A,#N/A,FALSE,"CA1";#N/A,#N/A,FALSE,"CACPL1";#N/A,#N/A,FALSE,"CACJE1";#N/A,#N/A,FALSE,"CPPBS1";#N/A,#N/A,FALSE,"CPPPL1";#N/A,#N/A,FALSE,"CPCJE1";#N/A,#N/A,FALSE,"IMBS1";#N/A,#N/A,FALSE,"IMPL1";#N/A,#N/A,FALSE,"IMADJ1";#N/A,#N/A,FALSE,"CPDBS1";#N/A,#N/A,FALSE,"CPDPL1";#N/A,#N/A,FALSE,"CPDADJ1"}</definedName>
    <definedName name="B1.1" hidden="1">#REF!</definedName>
    <definedName name="benci" hidden="1">[21]DFA!#REF!</definedName>
    <definedName name="BG_Del" hidden="1">15</definedName>
    <definedName name="BG_Ins" hidden="1">4</definedName>
    <definedName name="BG_Mod" hidden="1">6</definedName>
    <definedName name="CCCC" hidden="1">'[1]BS, P&amp;L'!#REF!</definedName>
    <definedName name="chong" hidden="1">[22]D!$B$27:$B$31</definedName>
    <definedName name="citta" localSheetId="5" hidden="1">{"'Feb 99'!$A$1:$G$30"}</definedName>
    <definedName name="citta" hidden="1">{"'Feb 99'!$A$1:$G$30"}</definedName>
    <definedName name="ckjd" hidden="1">[23]DFA!#REF!</definedName>
    <definedName name="cos" localSheetId="5" hidden="1">{"'Feb 99'!$A$1:$G$30"}</definedName>
    <definedName name="cos" hidden="1">{"'Feb 99'!$A$1:$G$30"}</definedName>
    <definedName name="cosw" localSheetId="5" hidden="1">{"'Feb 99'!$A$1:$G$30"}</definedName>
    <definedName name="cosw" hidden="1">{"'Feb 99'!$A$1:$G$30"}</definedName>
    <definedName name="CVCV" localSheetId="5" hidden="1">{#VALUE!,#N/A,FALSE,0}</definedName>
    <definedName name="CVCV" hidden="1">{#VALUE!,#N/A,FALSE,0}</definedName>
    <definedName name="cx" hidden="1">'[24]F1.2'!#REF!</definedName>
    <definedName name="Depreciaiton" hidden="1">'[19]F1.2'!#REF!</definedName>
    <definedName name="dfhtrujtrjj" hidden="1">'[25]F1.2'!#REF!</definedName>
    <definedName name="dfjjtj" hidden="1">'[25]F1.2'!#REF!</definedName>
    <definedName name="dfsz" hidden="1">[26]B!#REF!</definedName>
    <definedName name="dgerhtr" hidden="1">'[25]F1.2'!#REF!</definedName>
    <definedName name="dia" hidden="1">'[27]F1.2'!#REF!</definedName>
    <definedName name="dj" hidden="1">'[16]K5-1'!#REF!</definedName>
    <definedName name="djo" hidden="1">[23]DFA!#REF!</definedName>
    <definedName name="djos" hidden="1">[20]DFA!#REF!</definedName>
    <definedName name="djxos" hidden="1">'[28]K5-1'!#REF!</definedName>
    <definedName name="dskjlo" hidden="1">[20]DFA!#REF!</definedName>
    <definedName name="dv" hidden="1">[29]B!#REF!</definedName>
    <definedName name="E4.1" localSheetId="5" hidden="1">{#N/A,#N/A,FALSE,"Sheet1"}</definedName>
    <definedName name="E4.1" hidden="1">{#N/A,#N/A,FALSE,"Sheet1"}</definedName>
    <definedName name="etretretretret" hidden="1">'[30]F1.2'!#REF!</definedName>
    <definedName name="EY" localSheetId="5" hidden="1">{"'Feb 99'!$A$1:$G$30"}</definedName>
    <definedName name="EY" hidden="1">{"'Feb 99'!$A$1:$G$30"}</definedName>
    <definedName name="eymy" localSheetId="5" hidden="1">{"'Feb 99'!$A$1:$G$30"}</definedName>
    <definedName name="eymy" hidden="1">{"'Feb 99'!$A$1:$G$30"}</definedName>
    <definedName name="f.a" localSheetId="5" hidden="1">{#N/A,#N/A,FALSE,"Aging Summary";#N/A,#N/A,FALSE,"Ratio Analysis";#N/A,#N/A,FALSE,"Test 120 Day Accts";#N/A,#N/A,FALSE,"Tickmarks"}</definedName>
    <definedName name="f.a" hidden="1">{#N/A,#N/A,FALSE,"Aging Summary";#N/A,#N/A,FALSE,"Ratio Analysis";#N/A,#N/A,FALSE,"Test 120 Day Accts";#N/A,#N/A,FALSE,"Tickmarks"}</definedName>
    <definedName name="FD234213321" hidden="1">'[19]F1.2'!#REF!</definedName>
    <definedName name="fgh" localSheetId="5" hidden="1">{#VALUE!,#N/A,FALSE,0}</definedName>
    <definedName name="fgh" hidden="1">{#VALUE!,#N/A,FALSE,0}</definedName>
    <definedName name="fill" hidden="1">#REF!</definedName>
    <definedName name="FILLLLLLL" hidden="1">#REF!</definedName>
    <definedName name="hcdk" hidden="1">[23]DFA!#REF!</definedName>
    <definedName name="hdjn" hidden="1">[23]DFA!#REF!</definedName>
    <definedName name="hfdsshg" hidden="1">[26]B!#REF!</definedName>
    <definedName name="HJ" hidden="1">#REF!</definedName>
    <definedName name="hjgjh" hidden="1">'[30]F1.2'!#REF!</definedName>
    <definedName name="hjgjty" hidden="1">#REF!</definedName>
    <definedName name="hjhkhkj" hidden="1">'[30]F1.2'!#REF!</definedName>
    <definedName name="HTML_CodePage" hidden="1">1252</definedName>
    <definedName name="HTML_Control" localSheetId="5" hidden="1">{"'Feb 99'!$A$1:$G$30"}</definedName>
    <definedName name="HTML_Control" hidden="1">{"'Feb 99'!$A$1:$G$30"}</definedName>
    <definedName name="HTML_Description" hidden="1">""</definedName>
    <definedName name="HTML_Email" hidden="1">""</definedName>
    <definedName name="HTML_Header" hidden="1">"Feb 99"</definedName>
    <definedName name="HTML_LastUpdate" hidden="1">"06/Apr/99"</definedName>
    <definedName name="HTML_LineAfter" hidden="1">FALSE</definedName>
    <definedName name="HTML_LineBefore" hidden="1">FALSE</definedName>
    <definedName name="HTML_Name" hidden="1">"DBMI"</definedName>
    <definedName name="HTML_OBDlg2" hidden="1">TRUE</definedName>
    <definedName name="HTML_OBDlg4" hidden="1">TRUE</definedName>
    <definedName name="HTML_OS" hidden="1">0</definedName>
    <definedName name="HTML_PathFile" hidden="1">"C:\Ali\Excel\BAAN\STOCK\MyHTML.htm"</definedName>
    <definedName name="HTML_Title" hidden="1">"4PAST_P"</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Jas" localSheetId="5" hidden="1">{"'Feb 99'!$A$1:$G$30"}</definedName>
    <definedName name="Jas" hidden="1">{"'Feb 99'!$A$1:$G$30"}</definedName>
    <definedName name="jckd" hidden="1">'[16]K5-1'!#REF!</definedName>
    <definedName name="jdla" hidden="1">[20]DFA!#REF!</definedName>
    <definedName name="jo" hidden="1">[23]DFA!#REF!</definedName>
    <definedName name="jsdljs" hidden="1">[21]DFA!#REF!</definedName>
    <definedName name="K2a" localSheetId="5" hidden="1">{#N/A,#N/A,FALSE,"Sheet1"}</definedName>
    <definedName name="K2a" hidden="1">{#N/A,#N/A,FALSE,"Sheet1"}</definedName>
    <definedName name="K7a" hidden="1">255</definedName>
    <definedName name="KAi" localSheetId="5" hidden="1">{#N/A,#N/A,FALSE,"Sheet1"}</definedName>
    <definedName name="KAi" hidden="1">{#N/A,#N/A,FALSE,"Sheet1"}</definedName>
    <definedName name="kajskdsa" hidden="1">[20]DFA!#REF!</definedName>
    <definedName name="kasldsk" hidden="1">'[31]K5-1'!#REF!</definedName>
    <definedName name="KB" localSheetId="5" hidden="1">{#N/A,#N/A,FALSE,"Sheet1"}</definedName>
    <definedName name="KB" hidden="1">{#N/A,#N/A,FALSE,"Sheet1"}</definedName>
    <definedName name="KC" localSheetId="5" hidden="1">{#N/A,#N/A,FALSE,"Sheet1"}</definedName>
    <definedName name="KC" hidden="1">{#N/A,#N/A,FALSE,"Sheet1"}</definedName>
    <definedName name="Key_C1" hidden="1">#REF!</definedName>
    <definedName name="kfand" hidden="1">[26]B!#REF!</definedName>
    <definedName name="kjhk" hidden="1">'[30]F1.2'!#REF!</definedName>
    <definedName name="KKA" localSheetId="5" hidden="1">{#N/A,#N/A,FALSE,"Sheet1"}</definedName>
    <definedName name="KKA" hidden="1">{#N/A,#N/A,FALSE,"Sheet1"}</definedName>
    <definedName name="kkzc" localSheetId="5" hidden="1">{#N/A,#N/A,FALSE,"Sheet1"}</definedName>
    <definedName name="kkzc" hidden="1">{#N/A,#N/A,FALSE,"Sheet1"}</definedName>
    <definedName name="KO" localSheetId="5" hidden="1">{#N/A,#N/A,FALSE,"Sheet1"}</definedName>
    <definedName name="KO" hidden="1">{#N/A,#N/A,FALSE,"Sheet1"}</definedName>
    <definedName name="KPPP" localSheetId="5" hidden="1">{#N/A,#N/A,FALSE,"Sheet1"}</definedName>
    <definedName name="KPPP" hidden="1">{#N/A,#N/A,FALSE,"Sheet1"}</definedName>
    <definedName name="kvhz" hidden="1">[23]DFA!#REF!</definedName>
    <definedName name="kzvj" hidden="1">[23]DFA!#REF!</definedName>
    <definedName name="lajdls" hidden="1">[18]DFA!#REF!</definedName>
    <definedName name="ldsa" hidden="1">#REF!</definedName>
    <definedName name="lidhalsfdhe.f" localSheetId="5" hidden="1">{"'Feb 99'!$A$1:$G$30"}</definedName>
    <definedName name="lidhalsfdhe.f" hidden="1">{"'Feb 99'!$A$1:$G$30"}</definedName>
    <definedName name="lk" localSheetId="5" hidden="1">{"'Feb 99'!$A$1:$G$30"}</definedName>
    <definedName name="lk" hidden="1">{"'Feb 99'!$A$1:$G$30"}</definedName>
    <definedName name="lkASK" hidden="1">[20]DFA!#REF!</definedName>
    <definedName name="lksvd" hidden="1">[26]B!#REF!</definedName>
    <definedName name="lxf" hidden="1">[23]DFA!#REF!</definedName>
    <definedName name="lxm" hidden="1">[23]DFA!#REF!</definedName>
    <definedName name="lzdl" hidden="1">'[16]K5-1'!#REF!</definedName>
    <definedName name="min" localSheetId="5" hidden="1">{"'Feb 99'!$A$1:$G$30"}</definedName>
    <definedName name="min" hidden="1">{"'Feb 99'!$A$1:$G$30"}</definedName>
    <definedName name="mn" localSheetId="5" hidden="1">{"'Feb 99'!$A$1:$G$30"}</definedName>
    <definedName name="mn" hidden="1">{"'Feb 99'!$A$1:$G$30"}</definedName>
    <definedName name="nfgjnrfjnhef" hidden="1">'[27]F1.2'!#REF!</definedName>
    <definedName name="Nup" hidden="1">#REF!</definedName>
    <definedName name="ofaij" hidden="1">[26]B!#REF!</definedName>
    <definedName name="oipofs" hidden="1">'[31]K5-1'!#REF!</definedName>
    <definedName name="opex" localSheetId="5" hidden="1">{"'Feb 99'!$A$1:$G$30"}</definedName>
    <definedName name="opex" hidden="1">{"'Feb 99'!$A$1:$G$30"}</definedName>
    <definedName name="ots" localSheetId="5" hidden="1">{#VALUE!,#N/A,FALSE,0}</definedName>
    <definedName name="ots" hidden="1">{#VALUE!,#N/A,FALSE,0}</definedName>
    <definedName name="pak" hidden="1">#REF!</definedName>
    <definedName name="PandL" hidden="1">#REF!</definedName>
    <definedName name="pfdoij" hidden="1">#REF!</definedName>
    <definedName name="pppp" hidden="1">'[19]F1.2'!#REF!</definedName>
    <definedName name="_xlnm.Print_Titles" localSheetId="5">CB!$1:$5</definedName>
    <definedName name="reyutrj" localSheetId="5" hidden="1">#REF!</definedName>
    <definedName name="reyutrj" hidden="1">#REF!</definedName>
    <definedName name="rhethe" hidden="1">'[24]F1.2'!#REF!</definedName>
    <definedName name="RJE" hidden="1">#REF!</definedName>
    <definedName name="rjmkfmkxry" hidden="1">'[27]F1.2'!#REF!</definedName>
    <definedName name="sad" localSheetId="5" hidden="1">{#N/A,#N/A,FALSE,"Sheet1"}</definedName>
    <definedName name="sad" hidden="1">{#N/A,#N/A,FALSE,"Sheet1"}</definedName>
    <definedName name="sal" hidden="1">#REF!</definedName>
    <definedName name="sd" localSheetId="5" hidden="1">{#N/A,#N/A,FALSE,"NP1";#N/A,#N/A,FALSE,"NPL1";#N/A,#N/A,FALSE,"CJENPL1";#N/A,#N/A,FALSE,"CA1";#N/A,#N/A,FALSE,"CACPL1";#N/A,#N/A,FALSE,"CACJE1";#N/A,#N/A,FALSE,"CPPBS1";#N/A,#N/A,FALSE,"CPPPL1";#N/A,#N/A,FALSE,"CPCJE1";#N/A,#N/A,FALSE,"IMBS1";#N/A,#N/A,FALSE,"IMPL1";#N/A,#N/A,FALSE,"IMADJ1";#N/A,#N/A,FALSE,"CPDBS1";#N/A,#N/A,FALSE,"CPDPL1";#N/A,#N/A,FALSE,"CPDADJ1"}</definedName>
    <definedName name="sd" hidden="1">{#N/A,#N/A,FALSE,"NP1";#N/A,#N/A,FALSE,"NPL1";#N/A,#N/A,FALSE,"CJENPL1";#N/A,#N/A,FALSE,"CA1";#N/A,#N/A,FALSE,"CACPL1";#N/A,#N/A,FALSE,"CACJE1";#N/A,#N/A,FALSE,"CPPBS1";#N/A,#N/A,FALSE,"CPPPL1";#N/A,#N/A,FALSE,"CPCJE1";#N/A,#N/A,FALSE,"IMBS1";#N/A,#N/A,FALSE,"IMPL1";#N/A,#N/A,FALSE,"IMADJ1";#N/A,#N/A,FALSE,"CPDBS1";#N/A,#N/A,FALSE,"CPDPL1";#N/A,#N/A,FALSE,"CPDADJ1"}</definedName>
    <definedName name="sdAWSD" localSheetId="5" hidden="1">{"'Feb 99'!$A$1:$G$30"}</definedName>
    <definedName name="sdAWSD" hidden="1">{"'Feb 99'!$A$1:$G$30"}</definedName>
    <definedName name="SDJKa" hidden="1">[20]DFA!#REF!</definedName>
    <definedName name="sheet" hidden="1">#REF!</definedName>
    <definedName name="shitttt" hidden="1">255</definedName>
    <definedName name="sidh" localSheetId="5" hidden="1">{#VALUE!,#N/A,FALSE,0}</definedName>
    <definedName name="sidh" hidden="1">{#VALUE!,#N/A,FALSE,0}</definedName>
    <definedName name="sit" hidden="1">[23]DFA!#REF!</definedName>
    <definedName name="sjk" hidden="1">0</definedName>
    <definedName name="sldk" hidden="1">[23]DFA!#REF!</definedName>
    <definedName name="TextRefCopyRangeCount" hidden="1">41</definedName>
    <definedName name="TL" hidden="1">#REF!</definedName>
    <definedName name="trhrjyj" hidden="1">#REF!</definedName>
    <definedName name="trytr" hidden="1">'[30]F1.2'!#REF!</definedName>
    <definedName name="uhuh" localSheetId="5" hidden="1">{"'Feb 99'!$A$1:$G$30"}</definedName>
    <definedName name="uhuh" hidden="1">{"'Feb 99'!$A$1:$G$30"}</definedName>
    <definedName name="V" localSheetId="5" hidden="1">{#N/A,#N/A,FALSE,"Sheet1"}</definedName>
    <definedName name="V" hidden="1">{#N/A,#N/A,FALSE,"Sheet1"}</definedName>
    <definedName name="vjkxj" hidden="1">[23]DFA!#REF!</definedName>
    <definedName name="vjzk" hidden="1">'[16]K5-1'!#REF!</definedName>
    <definedName name="VRP" localSheetId="5" hidden="1">{"'Feb 99'!$A$1:$G$30"}</definedName>
    <definedName name="VRP" hidden="1">{"'Feb 99'!$A$1:$G$30"}</definedName>
    <definedName name="woan" localSheetId="5" hidden="1">{#N/A,#N/A,FALSE,"Sheet1"}</definedName>
    <definedName name="woan" hidden="1">{#N/A,#N/A,FALSE,"Sheet1"}</definedName>
    <definedName name="wrn.1996._.BUDGET." localSheetId="5" hidden="1">{#N/A,#N/A,FALSE,"CGSANAL";#N/A,#N/A,FALSE,"CF929#1";#N/A,#N/A,FALSE,"BS95";#N/A,#N/A,FALSE,"OB969A#1";#N/A,#N/A,FALSE,"Q95";#N/A,#N/A,FALSE,"ANALYSIS";#N/A,#N/A,FALSE,"PL";#N/A,#N/A,FALSE,"AS95- M";#N/A,#N/A,FALSE,"AS95 - B"}</definedName>
    <definedName name="wrn.1996._.BUDGET." hidden="1">{#N/A,#N/A,FALSE,"CGSANAL";#N/A,#N/A,FALSE,"CF929#1";#N/A,#N/A,FALSE,"BS95";#N/A,#N/A,FALSE,"OB969A#1";#N/A,#N/A,FALSE,"Q95";#N/A,#N/A,FALSE,"ANALYSIS";#N/A,#N/A,FALSE,"PL";#N/A,#N/A,FALSE,"AS95- M";#N/A,#N/A,FALSE,"AS95 - B"}</definedName>
    <definedName name="wrn.2002._.Conso." localSheetId="5" hidden="1">{#N/A,#N/A,FALSE,"A";#N/A,#N/A,FALSE,"CBS'1";#N/A,#N/A,FALSE,"CBS";#N/A,#N/A,FALSE,"CPL1";#N/A,#N/A,FALSE,"CPL";#N/A,#N/A,FALSE,"CJE1";#N/A,#N/A,FALSE,"masb8";#N/A,#N/A,FALSE,"MI1";#N/A,#N/A,FALSE,"GW1";#N/A,#N/A,FALSE,"NP1";#N/A,#N/A,FALSE,"NPL1";#N/A,#N/A,FALSE,"CJENPL1";#N/A,#N/A,FALSE,"CA1";#N/A,#N/A,FALSE,"CACPL1";#N/A,#N/A,FALSE,"CACJE1";#N/A,#N/A,FALSE,"CPPBS1";#N/A,#N/A,FALSE,"CPPPL1";#N/A,#N/A,FALSE,"CPCJE1";#N/A,#N/A,FALSE,"IMBS1";#N/A,#N/A,FALSE,"IMPL1";#N/A,#N/A,FALSE,"IMADJ1";#N/A,#N/A,FALSE,"CPDBS1";#N/A,#N/A,FALSE,"CPDPL1";#N/A,#N/A,FALSE,"CPDADJ1"}</definedName>
    <definedName name="wrn.2002._.Conso." hidden="1">{#N/A,#N/A,FALSE,"A";#N/A,#N/A,FALSE,"CBS'1";#N/A,#N/A,FALSE,"CBS";#N/A,#N/A,FALSE,"CPL1";#N/A,#N/A,FALSE,"CPL";#N/A,#N/A,FALSE,"CJE1";#N/A,#N/A,FALSE,"masb8";#N/A,#N/A,FALSE,"MI1";#N/A,#N/A,FALSE,"GW1";#N/A,#N/A,FALSE,"NP1";#N/A,#N/A,FALSE,"NPL1";#N/A,#N/A,FALSE,"CJENPL1";#N/A,#N/A,FALSE,"CA1";#N/A,#N/A,FALSE,"CACPL1";#N/A,#N/A,FALSE,"CACJE1";#N/A,#N/A,FALSE,"CPPBS1";#N/A,#N/A,FALSE,"CPPPL1";#N/A,#N/A,FALSE,"CPCJE1";#N/A,#N/A,FALSE,"IMBS1";#N/A,#N/A,FALSE,"IMPL1";#N/A,#N/A,FALSE,"IMADJ1";#N/A,#N/A,FALSE,"CPDBS1";#N/A,#N/A,FALSE,"CPDPL1";#N/A,#N/A,FALSE,"CPDADJ1"}</definedName>
    <definedName name="wrn.2002._.Report." localSheetId="5" hidden="1">{#N/A,#N/A,FALSE,"BS";#N/A,#N/A,FALSE,"IS";#N/A,#N/A,FALSE,"sch 9";#N/A,#N/A,FALSE,"CF";#N/A,#N/A,FALSE,"cflow_Group";#N/A,#N/A,FALSE,"gain";#N/A,#N/A,FALSE,"SCIE"}</definedName>
    <definedName name="wrn.2002._.Report." hidden="1">{#N/A,#N/A,FALSE,"BS";#N/A,#N/A,FALSE,"IS";#N/A,#N/A,FALSE,"sch 9";#N/A,#N/A,FALSE,"CF";#N/A,#N/A,FALSE,"cflow_Group";#N/A,#N/A,FALSE,"gain";#N/A,#N/A,FALSE,"SCIE"}</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L_PL_NT." localSheetId="5" hidden="1">{#N/A,#N/A,FALSE,"BALANCE SHEET";#N/A,#N/A,FALSE,"P &amp; L (TAX)";#N/A,#N/A,FALSE,"NOTE 1";#N/A,#N/A,FALSE,"NOTE 2,3,4,5,6";#N/A,#N/A,FALSE,"Note 7,8(F.A)";#N/A,#N/A,FALSE,"Note 9,10"}</definedName>
    <definedName name="wrn.BL_PL_NT." hidden="1">{#N/A,#N/A,FALSE,"BALANCE SHEET";#N/A,#N/A,FALSE,"P &amp; L (TAX)";#N/A,#N/A,FALSE,"NOTE 1";#N/A,#N/A,FALSE,"NOTE 2,3,4,5,6";#N/A,#N/A,FALSE,"Note 7,8(F.A)";#N/A,#N/A,FALSE,"Note 9,10"}</definedName>
    <definedName name="wrn.FA40." localSheetId="5" hidden="1">{#N/A,#N/A,FALSE,"KK-FA-40";#N/A,#N/A,FALSE,"TW-FA-40";#N/A,#N/A,FALSE,"SN-FA-40";#N/A,#N/A,FALSE,"JB-FA-40";#N/A,#N/A,FALSE,"MC-FA-40";#N/A,#N/A,FALSE,"MR-FA-40";#N/A,#N/A,FALSE,"KG-FA-40";#N/A,#N/A,FALSE,"TOTAL";#N/A,#N/A,FALSE,"PG-FA-40";#N/A,#N/A,FALSE,"KL-FA-40";#N/A,#N/A,FALSE,"IP-FA-40";#N/A,#N/A,FALSE,"BR-FA-40";#N/A,#N/A,FALSE,"KN-FA-40";#N/A,#N/A,FALSE,"HO-FA-40"}</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Statemt." localSheetId="5" hidden="1">{#N/A,#N/A,FALSE,"BALANCE SHEET";#N/A,#N/A,FALSE,"P &amp; L (TAX)";#N/A,#N/A,FALSE,"NOTE 1";#N/A,#N/A,FALSE,"NOTE 2,3,4,5,6";#N/A,#N/A,FALSE,"Note 7,8(F.A)";#N/A,#N/A,FALSE,"Note 9,10";#N/A,#N/A,FALSE,"DETAIL P&amp;L";#N/A,#N/A,FALSE,"SELLING &amp; ADMIN.EXP";#N/A,#N/A,FALSE,"Purchases Ageing";#N/A,#N/A,FALSE,"Bank Borrowing";#N/A,#N/A,FALSE,"Cost of sales"}</definedName>
    <definedName name="wrn.FStatemt." hidden="1">{#N/A,#N/A,FALSE,"BALANCE SHEET";#N/A,#N/A,FALSE,"P &amp; L (TAX)";#N/A,#N/A,FALSE,"NOTE 1";#N/A,#N/A,FALSE,"NOTE 2,3,4,5,6";#N/A,#N/A,FALSE,"Note 7,8(F.A)";#N/A,#N/A,FALSE,"Note 9,10";#N/A,#N/A,FALSE,"DETAIL P&amp;L";#N/A,#N/A,FALSE,"SELLING &amp; ADMIN.EXP";#N/A,#N/A,FALSE,"Purchases Ageing";#N/A,#N/A,FALSE,"Bank Borrowing";#N/A,#N/A,FALSE,"Cost of sales"}</definedName>
    <definedName name="wrn.MPLTC." localSheetId="5" hidden="1">{#VALUE!,#N/A,FALSE,0}</definedName>
    <definedName name="wrn.MPLTC." hidden="1">{#VALUE!,#N/A,FALSE,0}</definedName>
    <definedName name="wrn.Production._.Finished._.Goods._.Stock._.Valuation." localSheetId="5" hidden="1">{#N/A,#N/A,FALSE,"FG2540"}</definedName>
    <definedName name="wrn.Production._.Finished._.Goods._.Stock._.Valuation." hidden="1">{#N/A,#N/A,FALSE,"FG2540"}</definedName>
    <definedName name="wrn.quarter." localSheetId="5" hidden="1">{#N/A,#N/A,FALSE,"qtr"}</definedName>
    <definedName name="wrn.quarter." hidden="1">{#N/A,#N/A,FALSE,"qtr"}</definedName>
    <definedName name="wrn.SUBSI." localSheetId="5" hidden="1">{#N/A,#N/A,FALSE,"NP1";#N/A,#N/A,FALSE,"NPL1";#N/A,#N/A,FALSE,"CJENPL1";#N/A,#N/A,FALSE,"CPPBS1";#N/A,#N/A,FALSE,"CPPPL1";#N/A,#N/A,FALSE,"CPCJE1";#N/A,#N/A,FALSE,"IMBS1";#N/A,#N/A,FALSE,"IMPL1";#N/A,#N/A,FALSE,"IMADJ1";#N/A,#N/A,FALSE,"CPDBS1";#N/A,#N/A,FALSE,"CPDPL1";#N/A,#N/A,FALSE,"CPDADJ1"}</definedName>
    <definedName name="wrn.SUBSI." hidden="1">{#N/A,#N/A,FALSE,"NP1";#N/A,#N/A,FALSE,"NPL1";#N/A,#N/A,FALSE,"CJENPL1";#N/A,#N/A,FALSE,"CPPBS1";#N/A,#N/A,FALSE,"CPPPL1";#N/A,#N/A,FALSE,"CPCJE1";#N/A,#N/A,FALSE,"IMBS1";#N/A,#N/A,FALSE,"IMPL1";#N/A,#N/A,FALSE,"IMADJ1";#N/A,#N/A,FALSE,"CPDBS1";#N/A,#N/A,FALSE,"CPDPL1";#N/A,#N/A,FALSE,"CPDADJ1"}</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85A425F6_14F5_11D8_B028_0080481D8F51_.wvu.Cols" hidden="1">#REF!,#REF!</definedName>
    <definedName name="Z_85A425F6_14F5_11D8_B028_0080481D8F51_.wvu.PrintArea" hidden="1">#REF!</definedName>
    <definedName name="Z_85A425F6_14F5_11D8_B028_0080481D8F51_.wvu.PrintTitles" hidden="1">#REF!</definedName>
    <definedName name="Z_85A425F6_14F5_11D8_B028_0080481D8F51_.wvu.Rows" hidden="1">#REF!</definedName>
    <definedName name="Z_B8175DE2_E97C_11D0_8C74_006097B34275_.wvu.FilterData" hidden="1">#REF!</definedName>
    <definedName name="Z_DCA8D884_2605_11D1_A510_006097B38048_.wvu.FilterData" hidden="1">#REF!</definedName>
    <definedName name="Z_E2699901_D040_11D0_A510_006097B38048_.wvu.FilterDat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4" i="4" l="1"/>
  <c r="AG74" i="4"/>
  <c r="AI74" i="4" s="1"/>
  <c r="AL74" i="4"/>
  <c r="AP674" i="8"/>
  <c r="U674" i="8"/>
  <c r="AP673" i="8"/>
  <c r="U673" i="8"/>
  <c r="AP672" i="8"/>
  <c r="U672" i="8"/>
  <c r="AJ672" i="8" s="1"/>
  <c r="AK672" i="8" s="1"/>
  <c r="AM672" i="8" s="1"/>
  <c r="AP670" i="8"/>
  <c r="U670" i="8"/>
  <c r="AP669" i="8"/>
  <c r="U669" i="8"/>
  <c r="AJ669" i="8" s="1"/>
  <c r="AP668" i="8"/>
  <c r="U668" i="8"/>
  <c r="AP667" i="8"/>
  <c r="U667" i="8"/>
  <c r="AJ667" i="8" s="1"/>
  <c r="AP666" i="8"/>
  <c r="U666" i="8"/>
  <c r="AP665" i="8"/>
  <c r="U665" i="8"/>
  <c r="AJ665" i="8" s="1"/>
  <c r="AP664" i="8"/>
  <c r="U664" i="8"/>
  <c r="AP663" i="8"/>
  <c r="U663" i="8"/>
  <c r="AJ663" i="8" s="1"/>
  <c r="AP662" i="8"/>
  <c r="U662" i="8"/>
  <c r="AP660" i="8"/>
  <c r="U660" i="8"/>
  <c r="AJ660" i="8" s="1"/>
  <c r="AP659" i="8"/>
  <c r="U659" i="8"/>
  <c r="AP658" i="8"/>
  <c r="U658" i="8"/>
  <c r="AP657" i="8"/>
  <c r="U657" i="8"/>
  <c r="AH657" i="8" s="1"/>
  <c r="AP656" i="8"/>
  <c r="U656" i="8"/>
  <c r="AP655" i="8"/>
  <c r="U655" i="8"/>
  <c r="AI655" i="8" s="1"/>
  <c r="AP654" i="8"/>
  <c r="U654" i="8"/>
  <c r="AP653" i="8"/>
  <c r="U653" i="8"/>
  <c r="AJ653" i="8" s="1"/>
  <c r="AP652" i="8"/>
  <c r="U652" i="8"/>
  <c r="AI652" i="8" s="1"/>
  <c r="AP651" i="8"/>
  <c r="U651" i="8"/>
  <c r="AP650" i="8"/>
  <c r="U650" i="8"/>
  <c r="AJ650" i="8" s="1"/>
  <c r="AP649" i="8"/>
  <c r="U649" i="8"/>
  <c r="AP648" i="8"/>
  <c r="U648" i="8"/>
  <c r="AI648" i="8" s="1"/>
  <c r="AP647" i="8"/>
  <c r="U647" i="8"/>
  <c r="AI647" i="8" s="1"/>
  <c r="AP646" i="8"/>
  <c r="U646" i="8"/>
  <c r="AJ646" i="8" s="1"/>
  <c r="AP645" i="8"/>
  <c r="U645" i="8"/>
  <c r="AP644" i="8"/>
  <c r="U644" i="8"/>
  <c r="AP643" i="8"/>
  <c r="U643" i="8"/>
  <c r="AI643" i="8" s="1"/>
  <c r="AP642" i="8"/>
  <c r="U642" i="8"/>
  <c r="AI642" i="8" s="1"/>
  <c r="AP641" i="8"/>
  <c r="U641" i="8"/>
  <c r="AI641" i="8" s="1"/>
  <c r="AP640" i="8"/>
  <c r="U640" i="8"/>
  <c r="AP639" i="8"/>
  <c r="U639" i="8"/>
  <c r="AJ639" i="8" s="1"/>
  <c r="AP638" i="8"/>
  <c r="U638" i="8"/>
  <c r="AP637" i="8"/>
  <c r="U637" i="8"/>
  <c r="AP636" i="8"/>
  <c r="U636" i="8"/>
  <c r="AJ636" i="8" s="1"/>
  <c r="AJ657" i="8" l="1"/>
  <c r="AJ647" i="8"/>
  <c r="AI657" i="8"/>
  <c r="AH636" i="8"/>
  <c r="AK74" i="4"/>
  <c r="AJ652" i="8"/>
  <c r="AJ643" i="8"/>
  <c r="AH650" i="8"/>
  <c r="AJ655" i="8"/>
  <c r="AI650" i="8"/>
  <c r="AJ641" i="8"/>
  <c r="AH643" i="8"/>
  <c r="AK643" i="8" s="1"/>
  <c r="AM643" i="8" s="1"/>
  <c r="AO643" i="8" s="1"/>
  <c r="AK657" i="8"/>
  <c r="AM657" i="8" s="1"/>
  <c r="AO657" i="8" s="1"/>
  <c r="AJ648" i="8"/>
  <c r="AI636" i="8"/>
  <c r="AH647" i="8"/>
  <c r="AK647" i="8" s="1"/>
  <c r="AM647" i="8" s="1"/>
  <c r="AO647" i="8" s="1"/>
  <c r="AJ640" i="8"/>
  <c r="AI640" i="8"/>
  <c r="AH640" i="8"/>
  <c r="AJ645" i="8"/>
  <c r="AH645" i="8"/>
  <c r="AI645" i="8"/>
  <c r="AJ670" i="8"/>
  <c r="AI670" i="8"/>
  <c r="AK670" i="8" s="1"/>
  <c r="AM670" i="8" s="1"/>
  <c r="AO670" i="8" s="1"/>
  <c r="AJ637" i="8"/>
  <c r="AI637" i="8"/>
  <c r="AH637" i="8"/>
  <c r="AH642" i="8"/>
  <c r="AJ664" i="8"/>
  <c r="AI664" i="8"/>
  <c r="AJ642" i="8"/>
  <c r="AJ658" i="8"/>
  <c r="AI658" i="8"/>
  <c r="AH658" i="8"/>
  <c r="AH638" i="8"/>
  <c r="AI662" i="8"/>
  <c r="AI638" i="8"/>
  <c r="AJ656" i="8"/>
  <c r="AJ662" i="8"/>
  <c r="AJ638" i="8"/>
  <c r="AH656" i="8"/>
  <c r="AH659" i="8"/>
  <c r="AI668" i="8"/>
  <c r="AJ651" i="8"/>
  <c r="AI651" i="8"/>
  <c r="AH651" i="8"/>
  <c r="AI656" i="8"/>
  <c r="AI659" i="8"/>
  <c r="AJ668" i="8"/>
  <c r="AJ673" i="8"/>
  <c r="AK673" i="8" s="1"/>
  <c r="AM673" i="8" s="1"/>
  <c r="AO673" i="8" s="1"/>
  <c r="AH654" i="8"/>
  <c r="AJ659" i="8"/>
  <c r="AJ649" i="8"/>
  <c r="AI654" i="8"/>
  <c r="AH649" i="8"/>
  <c r="AH652" i="8"/>
  <c r="AK652" i="8" s="1"/>
  <c r="AM652" i="8" s="1"/>
  <c r="AO652" i="8" s="1"/>
  <c r="AJ654" i="8"/>
  <c r="AI666" i="8"/>
  <c r="AJ644" i="8"/>
  <c r="AI644" i="8"/>
  <c r="AH644" i="8"/>
  <c r="AI649" i="8"/>
  <c r="AJ666" i="8"/>
  <c r="AO672" i="8"/>
  <c r="AJ674" i="8"/>
  <c r="AK674" i="8" s="1"/>
  <c r="AM674" i="8" s="1"/>
  <c r="AO674" i="8" s="1"/>
  <c r="AH639" i="8"/>
  <c r="AH646" i="8"/>
  <c r="AH653" i="8"/>
  <c r="AH660" i="8"/>
  <c r="AI639" i="8"/>
  <c r="AI646" i="8"/>
  <c r="AI653" i="8"/>
  <c r="AI660" i="8"/>
  <c r="AI663" i="8"/>
  <c r="AK663" i="8" s="1"/>
  <c r="AM663" i="8" s="1"/>
  <c r="AO663" i="8" s="1"/>
  <c r="AI665" i="8"/>
  <c r="AK665" i="8" s="1"/>
  <c r="AM665" i="8" s="1"/>
  <c r="AO665" i="8" s="1"/>
  <c r="AI667" i="8"/>
  <c r="AK667" i="8" s="1"/>
  <c r="AM667" i="8" s="1"/>
  <c r="AO667" i="8" s="1"/>
  <c r="AI669" i="8"/>
  <c r="AK669" i="8" s="1"/>
  <c r="AM669" i="8" s="1"/>
  <c r="AO669" i="8" s="1"/>
  <c r="AH641" i="8"/>
  <c r="AH648" i="8"/>
  <c r="AH655" i="8"/>
  <c r="AK649" i="8" l="1"/>
  <c r="AM649" i="8" s="1"/>
  <c r="AO649" i="8" s="1"/>
  <c r="AK659" i="8"/>
  <c r="AM659" i="8" s="1"/>
  <c r="AO659" i="8" s="1"/>
  <c r="AK668" i="8"/>
  <c r="AM668" i="8" s="1"/>
  <c r="AO668" i="8" s="1"/>
  <c r="AK636" i="8"/>
  <c r="AM636" i="8" s="1"/>
  <c r="AO636" i="8" s="1"/>
  <c r="AK664" i="8"/>
  <c r="AM664" i="8" s="1"/>
  <c r="AO664" i="8" s="1"/>
  <c r="AK641" i="8"/>
  <c r="AM641" i="8" s="1"/>
  <c r="AO641" i="8" s="1"/>
  <c r="AK655" i="8"/>
  <c r="AM655" i="8" s="1"/>
  <c r="AO655" i="8" s="1"/>
  <c r="AK646" i="8"/>
  <c r="AM646" i="8" s="1"/>
  <c r="AO646" i="8" s="1"/>
  <c r="AK656" i="8"/>
  <c r="AM656" i="8" s="1"/>
  <c r="AO656" i="8" s="1"/>
  <c r="AK648" i="8"/>
  <c r="AM648" i="8" s="1"/>
  <c r="AO648" i="8" s="1"/>
  <c r="AK658" i="8"/>
  <c r="AM658" i="8" s="1"/>
  <c r="AO658" i="8" s="1"/>
  <c r="AK662" i="8"/>
  <c r="AM662" i="8" s="1"/>
  <c r="AO662" i="8" s="1"/>
  <c r="AK650" i="8"/>
  <c r="AM650" i="8" s="1"/>
  <c r="AO650" i="8" s="1"/>
  <c r="AK640" i="8"/>
  <c r="AM640" i="8" s="1"/>
  <c r="AO640" i="8" s="1"/>
  <c r="AK660" i="8"/>
  <c r="AM660" i="8" s="1"/>
  <c r="AO660" i="8" s="1"/>
  <c r="AK654" i="8"/>
  <c r="AM654" i="8" s="1"/>
  <c r="AO654" i="8" s="1"/>
  <c r="AK644" i="8"/>
  <c r="AM644" i="8" s="1"/>
  <c r="AO644" i="8" s="1"/>
  <c r="AK645" i="8"/>
  <c r="AM645" i="8" s="1"/>
  <c r="AO645" i="8" s="1"/>
  <c r="AK653" i="8"/>
  <c r="AM653" i="8" s="1"/>
  <c r="AO653" i="8" s="1"/>
  <c r="AK666" i="8"/>
  <c r="AM666" i="8" s="1"/>
  <c r="AO666" i="8" s="1"/>
  <c r="AK651" i="8"/>
  <c r="AM651" i="8" s="1"/>
  <c r="AO651" i="8" s="1"/>
  <c r="AK642" i="8"/>
  <c r="AM642" i="8" s="1"/>
  <c r="AO642" i="8" s="1"/>
  <c r="AK639" i="8"/>
  <c r="AM639" i="8" s="1"/>
  <c r="AO639" i="8" s="1"/>
  <c r="AK638" i="8"/>
  <c r="AM638" i="8" s="1"/>
  <c r="AO638" i="8" s="1"/>
  <c r="AK637" i="8"/>
  <c r="AM637" i="8" s="1"/>
  <c r="AO637" i="8" s="1"/>
  <c r="P16" i="2" l="1"/>
  <c r="AF16" i="2"/>
  <c r="AH16" i="2" s="1"/>
  <c r="AK16" i="2"/>
  <c r="AJ16" i="2" l="1"/>
  <c r="AN69" i="14"/>
  <c r="Q69" i="14"/>
  <c r="S69" i="14" s="1"/>
  <c r="AN68" i="14"/>
  <c r="Q68" i="14"/>
  <c r="S68" i="14" s="1"/>
  <c r="AH68" i="14" l="1"/>
  <c r="AG68" i="14"/>
  <c r="AH69" i="14"/>
  <c r="AG69" i="14"/>
  <c r="AI69" i="14" s="1"/>
  <c r="AK69" i="14" s="1"/>
  <c r="AM69" i="14" s="1"/>
  <c r="AI68" i="14" l="1"/>
  <c r="AK68" i="14" s="1"/>
  <c r="AM68" i="14" s="1"/>
  <c r="Y54" i="13"/>
  <c r="Y55" i="13"/>
  <c r="Y56" i="13"/>
  <c r="S1744" i="6" l="1"/>
  <c r="V1744" i="6"/>
  <c r="AH1744" i="6" s="1"/>
  <c r="AJ1744" i="6" s="1"/>
  <c r="AM1744" i="6"/>
  <c r="AJ19" i="15"/>
  <c r="AH19" i="15"/>
  <c r="AG19" i="15"/>
  <c r="AF19" i="15"/>
  <c r="V19" i="15"/>
  <c r="R19" i="15"/>
  <c r="P19" i="15"/>
  <c r="AN16" i="15"/>
  <c r="Q16" i="15"/>
  <c r="AN15" i="15"/>
  <c r="S15" i="15"/>
  <c r="AE15" i="15" s="1"/>
  <c r="AN14" i="15"/>
  <c r="S14" i="15"/>
  <c r="AE14" i="15" s="1"/>
  <c r="AN13" i="15"/>
  <c r="S13" i="15"/>
  <c r="AP12" i="15"/>
  <c r="AN12" i="15"/>
  <c r="S12" i="15"/>
  <c r="AA12" i="15" s="1"/>
  <c r="AP11" i="15"/>
  <c r="AN11" i="15"/>
  <c r="S11" i="15"/>
  <c r="AA11" i="15" s="1"/>
  <c r="AN7" i="15"/>
  <c r="AI7" i="15"/>
  <c r="AK7" i="15" s="1"/>
  <c r="S7" i="15"/>
  <c r="AN6" i="15"/>
  <c r="AI6" i="15"/>
  <c r="AK6" i="15" s="1"/>
  <c r="S6" i="15"/>
  <c r="AN10" i="15"/>
  <c r="AI10" i="15"/>
  <c r="AK10" i="15" s="1"/>
  <c r="S10" i="15"/>
  <c r="AN9" i="15"/>
  <c r="AI9" i="15"/>
  <c r="AK9" i="15" s="1"/>
  <c r="S9" i="15"/>
  <c r="AN8" i="15"/>
  <c r="AI8" i="15"/>
  <c r="AK8" i="15" s="1"/>
  <c r="S8" i="15"/>
  <c r="AN5" i="15"/>
  <c r="AM5" i="15"/>
  <c r="A2" i="15"/>
  <c r="A1" i="15"/>
  <c r="AJ74" i="14"/>
  <c r="AH74" i="14"/>
  <c r="AG74" i="14"/>
  <c r="AF74" i="14"/>
  <c r="V74" i="14"/>
  <c r="R74" i="14"/>
  <c r="Q74" i="14"/>
  <c r="P74" i="14"/>
  <c r="AN67" i="14"/>
  <c r="S67" i="14"/>
  <c r="AD67" i="14" s="1"/>
  <c r="AN66" i="14"/>
  <c r="S66" i="14"/>
  <c r="AN65" i="14"/>
  <c r="S65" i="14"/>
  <c r="AE65" i="14" s="1"/>
  <c r="AN64" i="14"/>
  <c r="S64" i="14"/>
  <c r="AE64" i="14" s="1"/>
  <c r="AN63" i="14"/>
  <c r="S63" i="14"/>
  <c r="AA63" i="14" s="1"/>
  <c r="AN62" i="14"/>
  <c r="S62" i="14"/>
  <c r="AN61" i="14"/>
  <c r="S61" i="14"/>
  <c r="AN60" i="14"/>
  <c r="S60" i="14"/>
  <c r="AN59" i="14"/>
  <c r="S59" i="14"/>
  <c r="AA59" i="14" s="1"/>
  <c r="AN58" i="14"/>
  <c r="S58" i="14"/>
  <c r="AE58" i="14" s="1"/>
  <c r="AN57" i="14"/>
  <c r="S57" i="14"/>
  <c r="AN56" i="14"/>
  <c r="S56" i="14"/>
  <c r="Z56" i="14" s="1"/>
  <c r="AN55" i="14"/>
  <c r="S55" i="14"/>
  <c r="AN54" i="14"/>
  <c r="S54" i="14"/>
  <c r="X54" i="14" s="1"/>
  <c r="AN53" i="14"/>
  <c r="S53" i="14"/>
  <c r="AN52" i="14"/>
  <c r="S52" i="14"/>
  <c r="AN51" i="14"/>
  <c r="S51" i="14"/>
  <c r="AN50" i="14"/>
  <c r="S50" i="14"/>
  <c r="Y50" i="14" s="1"/>
  <c r="AN49" i="14"/>
  <c r="S49" i="14"/>
  <c r="AN48" i="14"/>
  <c r="S48" i="14"/>
  <c r="AD48" i="14" s="1"/>
  <c r="AN47" i="14"/>
  <c r="S47" i="14"/>
  <c r="AN44" i="14"/>
  <c r="AI44" i="14"/>
  <c r="AK44" i="14" s="1"/>
  <c r="S44" i="14"/>
  <c r="AN46" i="14"/>
  <c r="AI46" i="14"/>
  <c r="AK46" i="14" s="1"/>
  <c r="S46" i="14"/>
  <c r="AN45" i="14"/>
  <c r="AI45" i="14"/>
  <c r="AK45" i="14" s="1"/>
  <c r="S45" i="14"/>
  <c r="AN43" i="14"/>
  <c r="AI43" i="14"/>
  <c r="AK43" i="14" s="1"/>
  <c r="S43" i="14"/>
  <c r="AN42" i="14"/>
  <c r="S42" i="14"/>
  <c r="AN41" i="14"/>
  <c r="AI41" i="14"/>
  <c r="AK41" i="14" s="1"/>
  <c r="S41" i="14"/>
  <c r="AN40" i="14"/>
  <c r="AI40" i="14"/>
  <c r="AK40" i="14" s="1"/>
  <c r="S40" i="14"/>
  <c r="AN39" i="14"/>
  <c r="AI39" i="14"/>
  <c r="AK39" i="14" s="1"/>
  <c r="S39" i="14"/>
  <c r="AN38" i="14"/>
  <c r="AI38" i="14"/>
  <c r="AK38" i="14" s="1"/>
  <c r="S38" i="14"/>
  <c r="AN37" i="14"/>
  <c r="AI37" i="14"/>
  <c r="AK37" i="14" s="1"/>
  <c r="S37" i="14"/>
  <c r="AN36" i="14"/>
  <c r="AI36" i="14"/>
  <c r="AK36" i="14" s="1"/>
  <c r="S36" i="14"/>
  <c r="AN35" i="14"/>
  <c r="AI35" i="14"/>
  <c r="AK35" i="14" s="1"/>
  <c r="S35" i="14"/>
  <c r="AN34" i="14"/>
  <c r="AI34" i="14"/>
  <c r="AK34" i="14" s="1"/>
  <c r="S34" i="14"/>
  <c r="AN33" i="14"/>
  <c r="AI33" i="14"/>
  <c r="AK33" i="14" s="1"/>
  <c r="S33" i="14"/>
  <c r="AN32" i="14"/>
  <c r="AI32" i="14"/>
  <c r="AK32" i="14" s="1"/>
  <c r="S32" i="14"/>
  <c r="AN31" i="14"/>
  <c r="AI31" i="14"/>
  <c r="AK31" i="14" s="1"/>
  <c r="S31" i="14"/>
  <c r="AN30" i="14"/>
  <c r="AI30" i="14"/>
  <c r="AK30" i="14" s="1"/>
  <c r="S30" i="14"/>
  <c r="AN29" i="14"/>
  <c r="AI29" i="14"/>
  <c r="AK29" i="14" s="1"/>
  <c r="S29" i="14"/>
  <c r="AN28" i="14"/>
  <c r="AI28" i="14"/>
  <c r="AK28" i="14" s="1"/>
  <c r="S28" i="14"/>
  <c r="AN27" i="14"/>
  <c r="AI27" i="14"/>
  <c r="AK27" i="14" s="1"/>
  <c r="S27" i="14"/>
  <c r="AN26" i="14"/>
  <c r="AI26" i="14"/>
  <c r="AK26" i="14" s="1"/>
  <c r="S26" i="14"/>
  <c r="AN25" i="14"/>
  <c r="AI25" i="14"/>
  <c r="AK25" i="14" s="1"/>
  <c r="S25" i="14"/>
  <c r="AN24" i="14"/>
  <c r="AI24" i="14"/>
  <c r="AK24" i="14" s="1"/>
  <c r="S24" i="14"/>
  <c r="AN23" i="14"/>
  <c r="AI23" i="14"/>
  <c r="AK23" i="14" s="1"/>
  <c r="S23" i="14"/>
  <c r="AN22" i="14"/>
  <c r="AI22" i="14"/>
  <c r="AK22" i="14" s="1"/>
  <c r="S22" i="14"/>
  <c r="AN21" i="14"/>
  <c r="AI21" i="14"/>
  <c r="AK21" i="14" s="1"/>
  <c r="S21" i="14"/>
  <c r="AN20" i="14"/>
  <c r="AI20" i="14"/>
  <c r="AK20" i="14" s="1"/>
  <c r="S20" i="14"/>
  <c r="AN19" i="14"/>
  <c r="AI19" i="14"/>
  <c r="AK19" i="14" s="1"/>
  <c r="S19" i="14"/>
  <c r="AN18" i="14"/>
  <c r="AI18" i="14"/>
  <c r="AK18" i="14" s="1"/>
  <c r="S18" i="14"/>
  <c r="AN17" i="14"/>
  <c r="AI17" i="14"/>
  <c r="AK17" i="14" s="1"/>
  <c r="S17" i="14"/>
  <c r="AN16" i="14"/>
  <c r="AI16" i="14"/>
  <c r="AK16" i="14" s="1"/>
  <c r="S16" i="14"/>
  <c r="AN15" i="14"/>
  <c r="AI15" i="14"/>
  <c r="AK15" i="14" s="1"/>
  <c r="S15" i="14"/>
  <c r="AN14" i="14"/>
  <c r="AI14" i="14"/>
  <c r="AK14" i="14" s="1"/>
  <c r="S14" i="14"/>
  <c r="AN13" i="14"/>
  <c r="AI13" i="14"/>
  <c r="AK13" i="14" s="1"/>
  <c r="S13" i="14"/>
  <c r="AN12" i="14"/>
  <c r="AI12" i="14"/>
  <c r="AK12" i="14" s="1"/>
  <c r="S12" i="14"/>
  <c r="AN11" i="14"/>
  <c r="AI11" i="14"/>
  <c r="AK11" i="14" s="1"/>
  <c r="S11" i="14"/>
  <c r="AN10" i="14"/>
  <c r="AI10" i="14"/>
  <c r="AK10" i="14" s="1"/>
  <c r="S10" i="14"/>
  <c r="AN9" i="14"/>
  <c r="AI9" i="14"/>
  <c r="AK9" i="14" s="1"/>
  <c r="S9" i="14"/>
  <c r="AN8" i="14"/>
  <c r="AI8" i="14"/>
  <c r="AK8" i="14" s="1"/>
  <c r="S8" i="14"/>
  <c r="AN6" i="14"/>
  <c r="AI6" i="14"/>
  <c r="AK6" i="14" s="1"/>
  <c r="S6" i="14"/>
  <c r="AN7" i="14"/>
  <c r="AI7" i="14"/>
  <c r="AK7" i="14" s="1"/>
  <c r="S7" i="14"/>
  <c r="AN5" i="14"/>
  <c r="AM5" i="14"/>
  <c r="A2" i="14"/>
  <c r="A1" i="14"/>
  <c r="AM57" i="13"/>
  <c r="AK57" i="13"/>
  <c r="AJ57" i="13"/>
  <c r="AI57" i="13"/>
  <c r="X57" i="13"/>
  <c r="T57" i="13"/>
  <c r="S57" i="13"/>
  <c r="P57" i="13"/>
  <c r="AQ53" i="13"/>
  <c r="U53" i="13"/>
  <c r="AQ52" i="13"/>
  <c r="U52" i="13"/>
  <c r="Y52" i="13" s="1"/>
  <c r="AQ51" i="13"/>
  <c r="U51" i="13"/>
  <c r="AQ50" i="13"/>
  <c r="U50" i="13"/>
  <c r="Y50" i="13" s="1"/>
  <c r="AQ49" i="13"/>
  <c r="U49" i="13"/>
  <c r="AQ48" i="13"/>
  <c r="U48" i="13"/>
  <c r="AQ47" i="13"/>
  <c r="U47" i="13"/>
  <c r="Y47" i="13" s="1"/>
  <c r="AQ46" i="13"/>
  <c r="U46" i="13"/>
  <c r="AQ45" i="13"/>
  <c r="U45" i="13"/>
  <c r="Y45" i="13" s="1"/>
  <c r="AQ44" i="13"/>
  <c r="U44" i="13"/>
  <c r="AQ43" i="13"/>
  <c r="U43" i="13"/>
  <c r="AQ42" i="13"/>
  <c r="U42" i="13"/>
  <c r="Y42" i="13" s="1"/>
  <c r="AQ41" i="13"/>
  <c r="U41" i="13"/>
  <c r="Y41" i="13" s="1"/>
  <c r="AQ40" i="13"/>
  <c r="U40" i="13"/>
  <c r="Y40" i="13" s="1"/>
  <c r="AQ39" i="13"/>
  <c r="U39" i="13"/>
  <c r="AQ38" i="13"/>
  <c r="U38" i="13"/>
  <c r="AQ37" i="13"/>
  <c r="U37" i="13"/>
  <c r="AQ36" i="13"/>
  <c r="AL36" i="13"/>
  <c r="AN36" i="13" s="1"/>
  <c r="U36" i="13"/>
  <c r="Y36" i="13" s="1"/>
  <c r="AQ35" i="13"/>
  <c r="AL35" i="13"/>
  <c r="AN35" i="13" s="1"/>
  <c r="U35" i="13"/>
  <c r="Y35" i="13" s="1"/>
  <c r="AQ34" i="13"/>
  <c r="AL34" i="13"/>
  <c r="AN34" i="13" s="1"/>
  <c r="U34" i="13"/>
  <c r="Y34" i="13" s="1"/>
  <c r="AQ33" i="13"/>
  <c r="AL33" i="13"/>
  <c r="AN33" i="13" s="1"/>
  <c r="U33" i="13"/>
  <c r="Y33" i="13" s="1"/>
  <c r="AQ32" i="13"/>
  <c r="AL32" i="13"/>
  <c r="AN32" i="13" s="1"/>
  <c r="U32" i="13"/>
  <c r="Y32" i="13" s="1"/>
  <c r="AQ31" i="13"/>
  <c r="AL31" i="13"/>
  <c r="AN31" i="13" s="1"/>
  <c r="U31" i="13"/>
  <c r="Y31" i="13" s="1"/>
  <c r="AQ30" i="13"/>
  <c r="AL30" i="13"/>
  <c r="AN30" i="13" s="1"/>
  <c r="U30" i="13"/>
  <c r="Y30" i="13" s="1"/>
  <c r="AQ29" i="13"/>
  <c r="AL29" i="13"/>
  <c r="AN29" i="13" s="1"/>
  <c r="U29" i="13"/>
  <c r="Y29" i="13" s="1"/>
  <c r="AQ28" i="13"/>
  <c r="AL28" i="13"/>
  <c r="AN28" i="13" s="1"/>
  <c r="U28" i="13"/>
  <c r="Y28" i="13" s="1"/>
  <c r="AQ27" i="13"/>
  <c r="AL27" i="13"/>
  <c r="AN27" i="13" s="1"/>
  <c r="U27" i="13"/>
  <c r="Y27" i="13" s="1"/>
  <c r="AQ26" i="13"/>
  <c r="AL26" i="13"/>
  <c r="AN26" i="13" s="1"/>
  <c r="U26" i="13"/>
  <c r="Y26" i="13" s="1"/>
  <c r="AQ25" i="13"/>
  <c r="AL25" i="13"/>
  <c r="AN25" i="13" s="1"/>
  <c r="U25" i="13"/>
  <c r="Y25" i="13" s="1"/>
  <c r="AQ24" i="13"/>
  <c r="AL24" i="13"/>
  <c r="AN24" i="13" s="1"/>
  <c r="U24" i="13"/>
  <c r="Y24" i="13" s="1"/>
  <c r="AQ23" i="13"/>
  <c r="AL23" i="13"/>
  <c r="AN23" i="13" s="1"/>
  <c r="U23" i="13"/>
  <c r="Y23" i="13" s="1"/>
  <c r="AQ22" i="13"/>
  <c r="AL22" i="13"/>
  <c r="AN22" i="13" s="1"/>
  <c r="U22" i="13"/>
  <c r="Y22" i="13" s="1"/>
  <c r="AQ21" i="13"/>
  <c r="AL21" i="13"/>
  <c r="AN21" i="13" s="1"/>
  <c r="U21" i="13"/>
  <c r="Y21" i="13" s="1"/>
  <c r="AQ20" i="13"/>
  <c r="AL20" i="13"/>
  <c r="AN20" i="13" s="1"/>
  <c r="U20" i="13"/>
  <c r="Y20" i="13" s="1"/>
  <c r="AQ19" i="13"/>
  <c r="AL19" i="13"/>
  <c r="AN19" i="13" s="1"/>
  <c r="U19" i="13"/>
  <c r="Y19" i="13" s="1"/>
  <c r="AQ18" i="13"/>
  <c r="U18" i="13"/>
  <c r="AQ17" i="13"/>
  <c r="U17" i="13"/>
  <c r="AQ16" i="13"/>
  <c r="U16" i="13"/>
  <c r="Y16" i="13" s="1"/>
  <c r="AQ15" i="13"/>
  <c r="U15" i="13"/>
  <c r="Y15" i="13" s="1"/>
  <c r="AQ14" i="13"/>
  <c r="U14" i="13"/>
  <c r="AQ13" i="13"/>
  <c r="U13" i="13"/>
  <c r="AQ12" i="13"/>
  <c r="U12" i="13"/>
  <c r="AQ11" i="13"/>
  <c r="AL11" i="13"/>
  <c r="AN11" i="13" s="1"/>
  <c r="U11" i="13"/>
  <c r="Y11" i="13" s="1"/>
  <c r="AQ10" i="13"/>
  <c r="AL10" i="13"/>
  <c r="AN10" i="13" s="1"/>
  <c r="U10" i="13"/>
  <c r="Y10" i="13" s="1"/>
  <c r="AQ9" i="13"/>
  <c r="U9" i="13"/>
  <c r="AQ8" i="13"/>
  <c r="U8" i="13"/>
  <c r="AQ7" i="13"/>
  <c r="AL7" i="13"/>
  <c r="AN7" i="13" s="1"/>
  <c r="U7" i="13"/>
  <c r="Y7" i="13" s="1"/>
  <c r="AQ6" i="13"/>
  <c r="AL6" i="13"/>
  <c r="AN6" i="13" s="1"/>
  <c r="U6" i="13"/>
  <c r="Y6" i="13" s="1"/>
  <c r="AQ5" i="13"/>
  <c r="AP5" i="13"/>
  <c r="A2" i="13"/>
  <c r="A1" i="13"/>
  <c r="AI20" i="12"/>
  <c r="AG20" i="12"/>
  <c r="AF20" i="12"/>
  <c r="AE20" i="12"/>
  <c r="U20" i="12"/>
  <c r="Q20" i="12"/>
  <c r="P20" i="12"/>
  <c r="O20" i="12"/>
  <c r="AM17" i="12"/>
  <c r="R17" i="12"/>
  <c r="AA17" i="12" s="1"/>
  <c r="AM16" i="12"/>
  <c r="R16" i="12"/>
  <c r="AC16" i="12" s="1"/>
  <c r="AM15" i="12"/>
  <c r="R15" i="12"/>
  <c r="AM14" i="12"/>
  <c r="R14" i="12"/>
  <c r="AC14" i="12" s="1"/>
  <c r="AM13" i="12"/>
  <c r="R13" i="12"/>
  <c r="AM12" i="12"/>
  <c r="R12" i="12"/>
  <c r="W12" i="12" s="1"/>
  <c r="AM11" i="12"/>
  <c r="R11" i="12"/>
  <c r="X11" i="12" s="1"/>
  <c r="AM10" i="12"/>
  <c r="R10" i="12"/>
  <c r="AC10" i="12" s="1"/>
  <c r="AM9" i="12"/>
  <c r="R9" i="12"/>
  <c r="AD9" i="12" s="1"/>
  <c r="AM8" i="12"/>
  <c r="R8" i="12"/>
  <c r="AM7" i="12"/>
  <c r="R7" i="12"/>
  <c r="AA7" i="12" s="1"/>
  <c r="AM5" i="12"/>
  <c r="AL5" i="12"/>
  <c r="AJ5" i="12"/>
  <c r="A2" i="12"/>
  <c r="A1" i="12"/>
  <c r="AJ408" i="11"/>
  <c r="AH408" i="11"/>
  <c r="AG408" i="11"/>
  <c r="AF408" i="11"/>
  <c r="V408" i="11"/>
  <c r="R408" i="11"/>
  <c r="Q408" i="11"/>
  <c r="P408" i="11"/>
  <c r="AN406" i="11"/>
  <c r="S406" i="11"/>
  <c r="AN405" i="11"/>
  <c r="S405" i="11"/>
  <c r="Y405" i="11" s="1"/>
  <c r="AN404" i="11"/>
  <c r="S404" i="11"/>
  <c r="AN403" i="11"/>
  <c r="S403" i="11"/>
  <c r="AA403" i="11" s="1"/>
  <c r="AN402" i="11"/>
  <c r="S402" i="11"/>
  <c r="AN401" i="11"/>
  <c r="S401" i="11"/>
  <c r="AN400" i="11"/>
  <c r="S400" i="11"/>
  <c r="AN399" i="11"/>
  <c r="S399" i="11"/>
  <c r="AB399" i="11" s="1"/>
  <c r="AN398" i="11"/>
  <c r="S398" i="11"/>
  <c r="Y398" i="11" s="1"/>
  <c r="AN397" i="11"/>
  <c r="S397" i="11"/>
  <c r="AN396" i="11"/>
  <c r="S396" i="11"/>
  <c r="AA396" i="11" s="1"/>
  <c r="AN395" i="11"/>
  <c r="S395" i="11"/>
  <c r="AD395" i="11" s="1"/>
  <c r="AN394" i="11"/>
  <c r="S394" i="11"/>
  <c r="AB394" i="11" s="1"/>
  <c r="AN393" i="11"/>
  <c r="S393" i="11"/>
  <c r="AN392" i="11"/>
  <c r="S392" i="11"/>
  <c r="AN391" i="11"/>
  <c r="S391" i="11"/>
  <c r="AD391" i="11" s="1"/>
  <c r="N391" i="11"/>
  <c r="AN390" i="11"/>
  <c r="S390" i="11"/>
  <c r="X390" i="11" s="1"/>
  <c r="AN389" i="11"/>
  <c r="S389" i="11"/>
  <c r="N389" i="11"/>
  <c r="AN388" i="11"/>
  <c r="S388" i="11"/>
  <c r="AC388" i="11" s="1"/>
  <c r="AN387" i="11"/>
  <c r="S387" i="11"/>
  <c r="W387" i="11" s="1"/>
  <c r="AN386" i="11"/>
  <c r="S386" i="11"/>
  <c r="Y386" i="11" s="1"/>
  <c r="AN385" i="11"/>
  <c r="S385" i="11"/>
  <c r="AN383" i="11"/>
  <c r="S383" i="11"/>
  <c r="AN382" i="11"/>
  <c r="S382" i="11"/>
  <c r="AE382" i="11" s="1"/>
  <c r="AN381" i="11"/>
  <c r="S381" i="11"/>
  <c r="AE381" i="11" s="1"/>
  <c r="AN380" i="11"/>
  <c r="S380" i="11"/>
  <c r="Z380" i="11" s="1"/>
  <c r="AN379" i="11"/>
  <c r="S379" i="11"/>
  <c r="AA379" i="11" s="1"/>
  <c r="AN378" i="11"/>
  <c r="S378" i="11"/>
  <c r="AN377" i="11"/>
  <c r="S377" i="11"/>
  <c r="AN376" i="11"/>
  <c r="S376" i="11"/>
  <c r="AB376" i="11" s="1"/>
  <c r="AN375" i="11"/>
  <c r="S375" i="11"/>
  <c r="AA375" i="11" s="1"/>
  <c r="AN374" i="11"/>
  <c r="S374" i="11"/>
  <c r="AN372" i="11"/>
  <c r="AI372" i="11"/>
  <c r="AK372" i="11" s="1"/>
  <c r="S372" i="11"/>
  <c r="AN371" i="11"/>
  <c r="AI371" i="11"/>
  <c r="AK371" i="11" s="1"/>
  <c r="S371" i="11"/>
  <c r="AN370" i="11"/>
  <c r="AI370" i="11"/>
  <c r="AK370" i="11" s="1"/>
  <c r="S370" i="11"/>
  <c r="AN369" i="11"/>
  <c r="AI369" i="11"/>
  <c r="AK369" i="11" s="1"/>
  <c r="S369" i="11"/>
  <c r="AN368" i="11"/>
  <c r="AI368" i="11"/>
  <c r="AK368" i="11" s="1"/>
  <c r="S368" i="11"/>
  <c r="AN367" i="11"/>
  <c r="AI367" i="11"/>
  <c r="AK367" i="11" s="1"/>
  <c r="S367" i="11"/>
  <c r="AN366" i="11"/>
  <c r="AI366" i="11"/>
  <c r="AK366" i="11" s="1"/>
  <c r="S366" i="11"/>
  <c r="AN365" i="11"/>
  <c r="AI365" i="11"/>
  <c r="AK365" i="11" s="1"/>
  <c r="S365" i="11"/>
  <c r="AN364" i="11"/>
  <c r="AI364" i="11"/>
  <c r="AK364" i="11" s="1"/>
  <c r="S364" i="11"/>
  <c r="AN363" i="11"/>
  <c r="AI363" i="11"/>
  <c r="AK363" i="11" s="1"/>
  <c r="S363" i="11"/>
  <c r="AN362" i="11"/>
  <c r="AI362" i="11"/>
  <c r="AK362" i="11" s="1"/>
  <c r="S362" i="11"/>
  <c r="AN361" i="11"/>
  <c r="AI361" i="11"/>
  <c r="AK361" i="11" s="1"/>
  <c r="S361" i="11"/>
  <c r="AN360" i="11"/>
  <c r="AI360" i="11"/>
  <c r="AK360" i="11" s="1"/>
  <c r="S360" i="11"/>
  <c r="AN359" i="11"/>
  <c r="AI359" i="11"/>
  <c r="AK359" i="11" s="1"/>
  <c r="S359" i="11"/>
  <c r="AN358" i="11"/>
  <c r="AI358" i="11"/>
  <c r="AK358" i="11" s="1"/>
  <c r="S358" i="11"/>
  <c r="AN357" i="11"/>
  <c r="AI357" i="11"/>
  <c r="AK357" i="11" s="1"/>
  <c r="S357" i="11"/>
  <c r="AN356" i="11"/>
  <c r="AI356" i="11"/>
  <c r="AK356" i="11" s="1"/>
  <c r="S356" i="11"/>
  <c r="AN355" i="11"/>
  <c r="AI355" i="11"/>
  <c r="AK355" i="11" s="1"/>
  <c r="S355" i="11"/>
  <c r="AN354" i="11"/>
  <c r="AI354" i="11"/>
  <c r="AK354" i="11" s="1"/>
  <c r="S354" i="11"/>
  <c r="AN353" i="11"/>
  <c r="AI353" i="11"/>
  <c r="AK353" i="11" s="1"/>
  <c r="S353" i="11"/>
  <c r="AN352" i="11"/>
  <c r="AI352" i="11"/>
  <c r="AK352" i="11" s="1"/>
  <c r="S352" i="11"/>
  <c r="AN351" i="11"/>
  <c r="AI351" i="11"/>
  <c r="AK351" i="11" s="1"/>
  <c r="S351" i="11"/>
  <c r="AN350" i="11"/>
  <c r="AI350" i="11"/>
  <c r="AK350" i="11" s="1"/>
  <c r="S350" i="11"/>
  <c r="AN349" i="11"/>
  <c r="AI349" i="11"/>
  <c r="AK349" i="11" s="1"/>
  <c r="S349" i="11"/>
  <c r="AN348" i="11"/>
  <c r="AI348" i="11"/>
  <c r="AK348" i="11" s="1"/>
  <c r="S348" i="11"/>
  <c r="AN347" i="11"/>
  <c r="AI347" i="11"/>
  <c r="AK347" i="11" s="1"/>
  <c r="S347" i="11"/>
  <c r="AN346" i="11"/>
  <c r="AI346" i="11"/>
  <c r="AK346" i="11" s="1"/>
  <c r="S346" i="11"/>
  <c r="AN345" i="11"/>
  <c r="AI345" i="11"/>
  <c r="AK345" i="11" s="1"/>
  <c r="S345" i="11"/>
  <c r="AN344" i="11"/>
  <c r="AI344" i="11"/>
  <c r="AK344" i="11" s="1"/>
  <c r="S344" i="11"/>
  <c r="AN343" i="11"/>
  <c r="AI343" i="11"/>
  <c r="AK343" i="11" s="1"/>
  <c r="S343" i="11"/>
  <c r="AN342" i="11"/>
  <c r="AI342" i="11"/>
  <c r="AK342" i="11" s="1"/>
  <c r="S342" i="11"/>
  <c r="AN341" i="11"/>
  <c r="AI341" i="11"/>
  <c r="AK341" i="11" s="1"/>
  <c r="S341" i="11"/>
  <c r="AN340" i="11"/>
  <c r="AI340" i="11"/>
  <c r="AK340" i="11" s="1"/>
  <c r="S340" i="11"/>
  <c r="AN339" i="11"/>
  <c r="AI339" i="11"/>
  <c r="AK339" i="11" s="1"/>
  <c r="S339" i="11"/>
  <c r="AN338" i="11"/>
  <c r="AI338" i="11"/>
  <c r="AK338" i="11" s="1"/>
  <c r="S338" i="11"/>
  <c r="AN337" i="11"/>
  <c r="AI337" i="11"/>
  <c r="AK337" i="11" s="1"/>
  <c r="S337" i="11"/>
  <c r="AN336" i="11"/>
  <c r="AI336" i="11"/>
  <c r="AK336" i="11" s="1"/>
  <c r="S336" i="11"/>
  <c r="AN335" i="11"/>
  <c r="AI335" i="11"/>
  <c r="AK335" i="11" s="1"/>
  <c r="S335" i="11"/>
  <c r="AN334" i="11"/>
  <c r="AI334" i="11"/>
  <c r="AK334" i="11" s="1"/>
  <c r="S334" i="11"/>
  <c r="AN333" i="11"/>
  <c r="AI333" i="11"/>
  <c r="AK333" i="11" s="1"/>
  <c r="S333" i="11"/>
  <c r="AN332" i="11"/>
  <c r="AI332" i="11"/>
  <c r="AK332" i="11" s="1"/>
  <c r="S332" i="11"/>
  <c r="AN331" i="11"/>
  <c r="AI331" i="11"/>
  <c r="AK331" i="11" s="1"/>
  <c r="S331" i="11"/>
  <c r="AN330" i="11"/>
  <c r="AI330" i="11"/>
  <c r="AK330" i="11" s="1"/>
  <c r="S330" i="11"/>
  <c r="AN329" i="11"/>
  <c r="AI329" i="11"/>
  <c r="AK329" i="11" s="1"/>
  <c r="S329" i="11"/>
  <c r="AN328" i="11"/>
  <c r="AI328" i="11"/>
  <c r="AK328" i="11" s="1"/>
  <c r="S328" i="11"/>
  <c r="AN327" i="11"/>
  <c r="AI327" i="11"/>
  <c r="AK327" i="11" s="1"/>
  <c r="S327" i="11"/>
  <c r="AN326" i="11"/>
  <c r="AI326" i="11"/>
  <c r="AK326" i="11" s="1"/>
  <c r="S326" i="11"/>
  <c r="AN325" i="11"/>
  <c r="AI325" i="11"/>
  <c r="AK325" i="11" s="1"/>
  <c r="S325" i="11"/>
  <c r="AN324" i="11"/>
  <c r="AI324" i="11"/>
  <c r="AK324" i="11" s="1"/>
  <c r="S324" i="11"/>
  <c r="AN323" i="11"/>
  <c r="AI323" i="11"/>
  <c r="AK323" i="11" s="1"/>
  <c r="S323" i="11"/>
  <c r="AN322" i="11"/>
  <c r="AI322" i="11"/>
  <c r="AK322" i="11" s="1"/>
  <c r="S322" i="11"/>
  <c r="AN321" i="11"/>
  <c r="AI321" i="11"/>
  <c r="AK321" i="11" s="1"/>
  <c r="S321" i="11"/>
  <c r="AN320" i="11"/>
  <c r="AI320" i="11"/>
  <c r="AK320" i="11" s="1"/>
  <c r="S320" i="11"/>
  <c r="AN319" i="11"/>
  <c r="AI319" i="11"/>
  <c r="AK319" i="11" s="1"/>
  <c r="S319" i="11"/>
  <c r="AN318" i="11"/>
  <c r="AI318" i="11"/>
  <c r="AK318" i="11" s="1"/>
  <c r="S318" i="11"/>
  <c r="AN317" i="11"/>
  <c r="AI317" i="11"/>
  <c r="AK317" i="11" s="1"/>
  <c r="S317" i="11"/>
  <c r="AN316" i="11"/>
  <c r="AI316" i="11"/>
  <c r="AK316" i="11" s="1"/>
  <c r="S316" i="11"/>
  <c r="AN315" i="11"/>
  <c r="AI315" i="11"/>
  <c r="AK315" i="11" s="1"/>
  <c r="S315" i="11"/>
  <c r="AN314" i="11"/>
  <c r="AI314" i="11"/>
  <c r="AK314" i="11" s="1"/>
  <c r="S314" i="11"/>
  <c r="AN313" i="11"/>
  <c r="AI313" i="11"/>
  <c r="AK313" i="11" s="1"/>
  <c r="S313" i="11"/>
  <c r="AN312" i="11"/>
  <c r="AI312" i="11"/>
  <c r="AK312" i="11" s="1"/>
  <c r="S312" i="11"/>
  <c r="AN311" i="11"/>
  <c r="AI311" i="11"/>
  <c r="AK311" i="11" s="1"/>
  <c r="S311" i="11"/>
  <c r="AN310" i="11"/>
  <c r="AI310" i="11"/>
  <c r="AK310" i="11" s="1"/>
  <c r="S310" i="11"/>
  <c r="AN309" i="11"/>
  <c r="AI309" i="11"/>
  <c r="AK309" i="11" s="1"/>
  <c r="S309" i="11"/>
  <c r="AN308" i="11"/>
  <c r="AI308" i="11"/>
  <c r="AK308" i="11" s="1"/>
  <c r="S308" i="11"/>
  <c r="AN307" i="11"/>
  <c r="AI307" i="11"/>
  <c r="AK307" i="11" s="1"/>
  <c r="S307" i="11"/>
  <c r="AN306" i="11"/>
  <c r="AI306" i="11"/>
  <c r="AK306" i="11" s="1"/>
  <c r="S306" i="11"/>
  <c r="AN305" i="11"/>
  <c r="AI305" i="11"/>
  <c r="AK305" i="11" s="1"/>
  <c r="S305" i="11"/>
  <c r="AN304" i="11"/>
  <c r="AI304" i="11"/>
  <c r="AK304" i="11" s="1"/>
  <c r="S304" i="11"/>
  <c r="AN303" i="11"/>
  <c r="AI303" i="11"/>
  <c r="AK303" i="11" s="1"/>
  <c r="S303" i="11"/>
  <c r="AN302" i="11"/>
  <c r="AI302" i="11"/>
  <c r="AK302" i="11" s="1"/>
  <c r="S302" i="11"/>
  <c r="AN301" i="11"/>
  <c r="AI301" i="11"/>
  <c r="AK301" i="11" s="1"/>
  <c r="S301" i="11"/>
  <c r="AN300" i="11"/>
  <c r="AI300" i="11"/>
  <c r="AK300" i="11" s="1"/>
  <c r="S300" i="11"/>
  <c r="AN299" i="11"/>
  <c r="AI299" i="11"/>
  <c r="AK299" i="11" s="1"/>
  <c r="S299" i="11"/>
  <c r="AN298" i="11"/>
  <c r="AI298" i="11"/>
  <c r="AK298" i="11" s="1"/>
  <c r="S298" i="11"/>
  <c r="AN297" i="11"/>
  <c r="AI297" i="11"/>
  <c r="AK297" i="11" s="1"/>
  <c r="S297" i="11"/>
  <c r="AN296" i="11"/>
  <c r="AI296" i="11"/>
  <c r="AK296" i="11" s="1"/>
  <c r="S296" i="11"/>
  <c r="AN295" i="11"/>
  <c r="AI295" i="11"/>
  <c r="AK295" i="11" s="1"/>
  <c r="S295" i="11"/>
  <c r="AN294" i="11"/>
  <c r="AI294" i="11"/>
  <c r="AK294" i="11" s="1"/>
  <c r="S294" i="11"/>
  <c r="AN293" i="11"/>
  <c r="AI293" i="11"/>
  <c r="AK293" i="11" s="1"/>
  <c r="S293" i="11"/>
  <c r="AN292" i="11"/>
  <c r="AI292" i="11"/>
  <c r="AK292" i="11" s="1"/>
  <c r="S292" i="11"/>
  <c r="AN291" i="11"/>
  <c r="AI291" i="11"/>
  <c r="AK291" i="11" s="1"/>
  <c r="S291" i="11"/>
  <c r="AN290" i="11"/>
  <c r="AI290" i="11"/>
  <c r="AK290" i="11" s="1"/>
  <c r="S290" i="11"/>
  <c r="AN289" i="11"/>
  <c r="AI289" i="11"/>
  <c r="AK289" i="11" s="1"/>
  <c r="S289" i="11"/>
  <c r="AN288" i="11"/>
  <c r="AI288" i="11"/>
  <c r="AK288" i="11" s="1"/>
  <c r="S288" i="11"/>
  <c r="AN287" i="11"/>
  <c r="AI287" i="11"/>
  <c r="AK287" i="11" s="1"/>
  <c r="S287" i="11"/>
  <c r="AN286" i="11"/>
  <c r="AI286" i="11"/>
  <c r="AK286" i="11" s="1"/>
  <c r="S286" i="11"/>
  <c r="AN285" i="11"/>
  <c r="AI285" i="11"/>
  <c r="AK285" i="11" s="1"/>
  <c r="S285" i="11"/>
  <c r="AN284" i="11"/>
  <c r="AI284" i="11"/>
  <c r="AK284" i="11" s="1"/>
  <c r="S284" i="11"/>
  <c r="AN283" i="11"/>
  <c r="AI283" i="11"/>
  <c r="AK283" i="11" s="1"/>
  <c r="S283" i="11"/>
  <c r="AN282" i="11"/>
  <c r="AI282" i="11"/>
  <c r="AK282" i="11" s="1"/>
  <c r="S282" i="11"/>
  <c r="AN281" i="11"/>
  <c r="AI281" i="11"/>
  <c r="AK281" i="11" s="1"/>
  <c r="S281" i="11"/>
  <c r="AN280" i="11"/>
  <c r="AI280" i="11"/>
  <c r="AK280" i="11" s="1"/>
  <c r="S280" i="11"/>
  <c r="AN279" i="11"/>
  <c r="AI279" i="11"/>
  <c r="AK279" i="11" s="1"/>
  <c r="S279" i="11"/>
  <c r="AN278" i="11"/>
  <c r="AI278" i="11"/>
  <c r="AK278" i="11" s="1"/>
  <c r="S278" i="11"/>
  <c r="AN277" i="11"/>
  <c r="AI277" i="11"/>
  <c r="AK277" i="11" s="1"/>
  <c r="S277" i="11"/>
  <c r="AN276" i="11"/>
  <c r="AI276" i="11"/>
  <c r="AK276" i="11" s="1"/>
  <c r="S276" i="11"/>
  <c r="AN275" i="11"/>
  <c r="AI275" i="11"/>
  <c r="AK275" i="11" s="1"/>
  <c r="S275" i="11"/>
  <c r="AN274" i="11"/>
  <c r="AI274" i="11"/>
  <c r="AK274" i="11" s="1"/>
  <c r="S274" i="11"/>
  <c r="AN273" i="11"/>
  <c r="AI273" i="11"/>
  <c r="AK273" i="11" s="1"/>
  <c r="S273" i="11"/>
  <c r="AN272" i="11"/>
  <c r="AI272" i="11"/>
  <c r="AK272" i="11" s="1"/>
  <c r="S272" i="11"/>
  <c r="AN271" i="11"/>
  <c r="AI271" i="11"/>
  <c r="AK271" i="11" s="1"/>
  <c r="S271" i="11"/>
  <c r="AN270" i="11"/>
  <c r="AI270" i="11"/>
  <c r="AK270" i="11" s="1"/>
  <c r="S270" i="11"/>
  <c r="AN269" i="11"/>
  <c r="AI269" i="11"/>
  <c r="AK269" i="11" s="1"/>
  <c r="S269" i="11"/>
  <c r="AN268" i="11"/>
  <c r="AI268" i="11"/>
  <c r="AK268" i="11" s="1"/>
  <c r="S268" i="11"/>
  <c r="AN267" i="11"/>
  <c r="AI267" i="11"/>
  <c r="AK267" i="11" s="1"/>
  <c r="S267" i="11"/>
  <c r="AN266" i="11"/>
  <c r="AI266" i="11"/>
  <c r="AK266" i="11" s="1"/>
  <c r="S266" i="11"/>
  <c r="AN265" i="11"/>
  <c r="AI265" i="11"/>
  <c r="AK265" i="11" s="1"/>
  <c r="S265" i="11"/>
  <c r="AN264" i="11"/>
  <c r="AI264" i="11"/>
  <c r="AK264" i="11" s="1"/>
  <c r="S264" i="11"/>
  <c r="AN263" i="11"/>
  <c r="AI263" i="11"/>
  <c r="AK263" i="11" s="1"/>
  <c r="S263" i="11"/>
  <c r="AN262" i="11"/>
  <c r="AI262" i="11"/>
  <c r="AK262" i="11" s="1"/>
  <c r="S262" i="11"/>
  <c r="AN261" i="11"/>
  <c r="AI261" i="11"/>
  <c r="AK261" i="11" s="1"/>
  <c r="S261" i="11"/>
  <c r="AN260" i="11"/>
  <c r="AI260" i="11"/>
  <c r="AK260" i="11" s="1"/>
  <c r="S260" i="11"/>
  <c r="AN259" i="11"/>
  <c r="AI259" i="11"/>
  <c r="AK259" i="11" s="1"/>
  <c r="S259" i="11"/>
  <c r="AN258" i="11"/>
  <c r="AI258" i="11"/>
  <c r="AK258" i="11" s="1"/>
  <c r="S258" i="11"/>
  <c r="AN257" i="11"/>
  <c r="AI257" i="11"/>
  <c r="AK257" i="11" s="1"/>
  <c r="S257" i="11"/>
  <c r="AN256" i="11"/>
  <c r="AI256" i="11"/>
  <c r="AK256" i="11" s="1"/>
  <c r="S256" i="11"/>
  <c r="AN255" i="11"/>
  <c r="AI255" i="11"/>
  <c r="AK255" i="11" s="1"/>
  <c r="S255" i="11"/>
  <c r="AN254" i="11"/>
  <c r="AI254" i="11"/>
  <c r="AK254" i="11" s="1"/>
  <c r="S254" i="11"/>
  <c r="AN253" i="11"/>
  <c r="AI253" i="11"/>
  <c r="AK253" i="11" s="1"/>
  <c r="S253" i="11"/>
  <c r="AN252" i="11"/>
  <c r="AI252" i="11"/>
  <c r="AK252" i="11" s="1"/>
  <c r="S252" i="11"/>
  <c r="AN251" i="11"/>
  <c r="AI251" i="11"/>
  <c r="AK251" i="11" s="1"/>
  <c r="S251" i="11"/>
  <c r="AN250" i="11"/>
  <c r="AI250" i="11"/>
  <c r="AK250" i="11" s="1"/>
  <c r="S250" i="11"/>
  <c r="AN249" i="11"/>
  <c r="AI249" i="11"/>
  <c r="AK249" i="11" s="1"/>
  <c r="S249" i="11"/>
  <c r="AN248" i="11"/>
  <c r="AI248" i="11"/>
  <c r="AK248" i="11" s="1"/>
  <c r="S248" i="11"/>
  <c r="AN247" i="11"/>
  <c r="AI247" i="11"/>
  <c r="AK247" i="11" s="1"/>
  <c r="S247" i="11"/>
  <c r="AN246" i="11"/>
  <c r="AI246" i="11"/>
  <c r="AK246" i="11" s="1"/>
  <c r="S246" i="11"/>
  <c r="AN245" i="11"/>
  <c r="AI245" i="11"/>
  <c r="AK245" i="11" s="1"/>
  <c r="S245" i="11"/>
  <c r="AN244" i="11"/>
  <c r="AI244" i="11"/>
  <c r="AK244" i="11" s="1"/>
  <c r="S244" i="11"/>
  <c r="AN243" i="11"/>
  <c r="AI243" i="11"/>
  <c r="AK243" i="11" s="1"/>
  <c r="S243" i="11"/>
  <c r="AN242" i="11"/>
  <c r="AI242" i="11"/>
  <c r="AK242" i="11" s="1"/>
  <c r="S242" i="11"/>
  <c r="AN241" i="11"/>
  <c r="AI241" i="11"/>
  <c r="AK241" i="11" s="1"/>
  <c r="S241" i="11"/>
  <c r="AN240" i="11"/>
  <c r="AI240" i="11"/>
  <c r="AK240" i="11" s="1"/>
  <c r="S240" i="11"/>
  <c r="AN239" i="11"/>
  <c r="AI239" i="11"/>
  <c r="AK239" i="11" s="1"/>
  <c r="S239" i="11"/>
  <c r="AN238" i="11"/>
  <c r="AI238" i="11"/>
  <c r="AK238" i="11" s="1"/>
  <c r="S238" i="11"/>
  <c r="AN237" i="11"/>
  <c r="AI237" i="11"/>
  <c r="AK237" i="11" s="1"/>
  <c r="S237" i="11"/>
  <c r="AN236" i="11"/>
  <c r="AI236" i="11"/>
  <c r="AK236" i="11" s="1"/>
  <c r="S236" i="11"/>
  <c r="AN235" i="11"/>
  <c r="AI235" i="11"/>
  <c r="AK235" i="11" s="1"/>
  <c r="S235" i="11"/>
  <c r="AN234" i="11"/>
  <c r="AI234" i="11"/>
  <c r="AK234" i="11" s="1"/>
  <c r="S234" i="11"/>
  <c r="AN233" i="11"/>
  <c r="AI233" i="11"/>
  <c r="AK233" i="11" s="1"/>
  <c r="S233" i="11"/>
  <c r="AN232" i="11"/>
  <c r="AI232" i="11"/>
  <c r="AK232" i="11" s="1"/>
  <c r="S232" i="11"/>
  <c r="AN231" i="11"/>
  <c r="AI231" i="11"/>
  <c r="AK231" i="11" s="1"/>
  <c r="S231" i="11"/>
  <c r="AN230" i="11"/>
  <c r="AI230" i="11"/>
  <c r="AK230" i="11" s="1"/>
  <c r="S230" i="11"/>
  <c r="AN229" i="11"/>
  <c r="AI229" i="11"/>
  <c r="AK229" i="11" s="1"/>
  <c r="S229" i="11"/>
  <c r="AN228" i="11"/>
  <c r="AI228" i="11"/>
  <c r="AK228" i="11" s="1"/>
  <c r="S228" i="11"/>
  <c r="AN227" i="11"/>
  <c r="AI227" i="11"/>
  <c r="AK227" i="11" s="1"/>
  <c r="S227" i="11"/>
  <c r="AN226" i="11"/>
  <c r="AI226" i="11"/>
  <c r="AK226" i="11" s="1"/>
  <c r="S226" i="11"/>
  <c r="AN225" i="11"/>
  <c r="AI225" i="11"/>
  <c r="AK225" i="11" s="1"/>
  <c r="S225" i="11"/>
  <c r="AN224" i="11"/>
  <c r="AI224" i="11"/>
  <c r="AK224" i="11" s="1"/>
  <c r="S224" i="11"/>
  <c r="AN223" i="11"/>
  <c r="AI223" i="11"/>
  <c r="AK223" i="11" s="1"/>
  <c r="S223" i="11"/>
  <c r="AN222" i="11"/>
  <c r="AI222" i="11"/>
  <c r="AK222" i="11" s="1"/>
  <c r="S222" i="11"/>
  <c r="AN221" i="11"/>
  <c r="AI221" i="11"/>
  <c r="AK221" i="11" s="1"/>
  <c r="S221" i="11"/>
  <c r="AN220" i="11"/>
  <c r="AI220" i="11"/>
  <c r="AK220" i="11" s="1"/>
  <c r="S220" i="11"/>
  <c r="AN219" i="11"/>
  <c r="AI219" i="11"/>
  <c r="AK219" i="11" s="1"/>
  <c r="S219" i="11"/>
  <c r="AN218" i="11"/>
  <c r="AI218" i="11"/>
  <c r="AK218" i="11" s="1"/>
  <c r="S218" i="11"/>
  <c r="AN217" i="11"/>
  <c r="AI217" i="11"/>
  <c r="AK217" i="11" s="1"/>
  <c r="S217" i="11"/>
  <c r="AN216" i="11"/>
  <c r="AI216" i="11"/>
  <c r="AK216" i="11" s="1"/>
  <c r="S216" i="11"/>
  <c r="AN215" i="11"/>
  <c r="AI215" i="11"/>
  <c r="AK215" i="11" s="1"/>
  <c r="S215" i="11"/>
  <c r="AN214" i="11"/>
  <c r="AI214" i="11"/>
  <c r="AK214" i="11" s="1"/>
  <c r="S214" i="11"/>
  <c r="AN213" i="11"/>
  <c r="AI213" i="11"/>
  <c r="AK213" i="11" s="1"/>
  <c r="S213" i="11"/>
  <c r="AN212" i="11"/>
  <c r="AI212" i="11"/>
  <c r="AK212" i="11" s="1"/>
  <c r="S212" i="11"/>
  <c r="AN211" i="11"/>
  <c r="AI211" i="11"/>
  <c r="AK211" i="11" s="1"/>
  <c r="S211" i="11"/>
  <c r="AN210" i="11"/>
  <c r="AI210" i="11"/>
  <c r="AK210" i="11" s="1"/>
  <c r="S210" i="11"/>
  <c r="AN209" i="11"/>
  <c r="AI209" i="11"/>
  <c r="AK209" i="11" s="1"/>
  <c r="S209" i="11"/>
  <c r="AN208" i="11"/>
  <c r="AI208" i="11"/>
  <c r="AK208" i="11" s="1"/>
  <c r="S208" i="11"/>
  <c r="AN207" i="11"/>
  <c r="AI207" i="11"/>
  <c r="AK207" i="11" s="1"/>
  <c r="S207" i="11"/>
  <c r="AN206" i="11"/>
  <c r="AI206" i="11"/>
  <c r="AK206" i="11" s="1"/>
  <c r="S206" i="11"/>
  <c r="AN205" i="11"/>
  <c r="AI205" i="11"/>
  <c r="AK205" i="11" s="1"/>
  <c r="S205" i="11"/>
  <c r="AN204" i="11"/>
  <c r="AI204" i="11"/>
  <c r="AK204" i="11" s="1"/>
  <c r="S204" i="11"/>
  <c r="AN203" i="11"/>
  <c r="AI203" i="11"/>
  <c r="AK203" i="11" s="1"/>
  <c r="S203" i="11"/>
  <c r="AN202" i="11"/>
  <c r="AI202" i="11"/>
  <c r="AK202" i="11" s="1"/>
  <c r="S202" i="11"/>
  <c r="AN201" i="11"/>
  <c r="AI201" i="11"/>
  <c r="AK201" i="11" s="1"/>
  <c r="S201" i="11"/>
  <c r="AN200" i="11"/>
  <c r="AI200" i="11"/>
  <c r="AK200" i="11" s="1"/>
  <c r="S200" i="11"/>
  <c r="AN199" i="11"/>
  <c r="AI199" i="11"/>
  <c r="AK199" i="11" s="1"/>
  <c r="S199" i="11"/>
  <c r="AN198" i="11"/>
  <c r="AI198" i="11"/>
  <c r="AK198" i="11" s="1"/>
  <c r="S198" i="11"/>
  <c r="AN197" i="11"/>
  <c r="AI197" i="11"/>
  <c r="AK197" i="11" s="1"/>
  <c r="S197" i="11"/>
  <c r="AN196" i="11"/>
  <c r="AI196" i="11"/>
  <c r="AK196" i="11" s="1"/>
  <c r="S196" i="11"/>
  <c r="AN195" i="11"/>
  <c r="AI195" i="11"/>
  <c r="AK195" i="11" s="1"/>
  <c r="S195" i="11"/>
  <c r="AN194" i="11"/>
  <c r="AI194" i="11"/>
  <c r="AK194" i="11" s="1"/>
  <c r="S194" i="11"/>
  <c r="AN193" i="11"/>
  <c r="AI193" i="11"/>
  <c r="AK193" i="11" s="1"/>
  <c r="S193" i="11"/>
  <c r="AN192" i="11"/>
  <c r="AI192" i="11"/>
  <c r="AK192" i="11" s="1"/>
  <c r="S192" i="11"/>
  <c r="AN191" i="11"/>
  <c r="AI191" i="11"/>
  <c r="AK191" i="11" s="1"/>
  <c r="S191" i="11"/>
  <c r="AN190" i="11"/>
  <c r="AI190" i="11"/>
  <c r="AK190" i="11" s="1"/>
  <c r="S190" i="11"/>
  <c r="AN189" i="11"/>
  <c r="AI189" i="11"/>
  <c r="AK189" i="11" s="1"/>
  <c r="S189" i="11"/>
  <c r="AN188" i="11"/>
  <c r="AI188" i="11"/>
  <c r="AK188" i="11" s="1"/>
  <c r="S188" i="11"/>
  <c r="AN187" i="11"/>
  <c r="AI187" i="11"/>
  <c r="AK187" i="11" s="1"/>
  <c r="S187" i="11"/>
  <c r="AN186" i="11"/>
  <c r="AI186" i="11"/>
  <c r="AK186" i="11" s="1"/>
  <c r="S186" i="11"/>
  <c r="AN185" i="11"/>
  <c r="AI185" i="11"/>
  <c r="AK185" i="11" s="1"/>
  <c r="S185" i="11"/>
  <c r="AN184" i="11"/>
  <c r="AI184" i="11"/>
  <c r="AK184" i="11" s="1"/>
  <c r="S184" i="11"/>
  <c r="AN183" i="11"/>
  <c r="AI183" i="11"/>
  <c r="AK183" i="11" s="1"/>
  <c r="S183" i="11"/>
  <c r="AN182" i="11"/>
  <c r="AI182" i="11"/>
  <c r="AK182" i="11" s="1"/>
  <c r="S182" i="11"/>
  <c r="AN181" i="11"/>
  <c r="AI181" i="11"/>
  <c r="AK181" i="11" s="1"/>
  <c r="S181" i="11"/>
  <c r="AN180" i="11"/>
  <c r="AI180" i="11"/>
  <c r="AK180" i="11" s="1"/>
  <c r="S180" i="11"/>
  <c r="AN179" i="11"/>
  <c r="AI179" i="11"/>
  <c r="AK179" i="11" s="1"/>
  <c r="S179" i="11"/>
  <c r="AN178" i="11"/>
  <c r="AI178" i="11"/>
  <c r="AK178" i="11" s="1"/>
  <c r="S178" i="11"/>
  <c r="AN177" i="11"/>
  <c r="AI177" i="11"/>
  <c r="AK177" i="11" s="1"/>
  <c r="S177" i="11"/>
  <c r="AN176" i="11"/>
  <c r="AI176" i="11"/>
  <c r="AK176" i="11" s="1"/>
  <c r="S176" i="11"/>
  <c r="AN175" i="11"/>
  <c r="AI175" i="11"/>
  <c r="AK175" i="11" s="1"/>
  <c r="S175" i="11"/>
  <c r="AN174" i="11"/>
  <c r="AI174" i="11"/>
  <c r="AK174" i="11" s="1"/>
  <c r="S174" i="11"/>
  <c r="AN173" i="11"/>
  <c r="AI173" i="11"/>
  <c r="AK173" i="11" s="1"/>
  <c r="S173" i="11"/>
  <c r="AN172" i="11"/>
  <c r="AI172" i="11"/>
  <c r="AK172" i="11" s="1"/>
  <c r="S172" i="11"/>
  <c r="AN171" i="11"/>
  <c r="AI171" i="11"/>
  <c r="AK171" i="11" s="1"/>
  <c r="S171" i="11"/>
  <c r="AN170" i="11"/>
  <c r="AI170" i="11"/>
  <c r="AK170" i="11" s="1"/>
  <c r="S170" i="11"/>
  <c r="AN169" i="11"/>
  <c r="AI169" i="11"/>
  <c r="AK169" i="11" s="1"/>
  <c r="S169" i="11"/>
  <c r="AN168" i="11"/>
  <c r="AI168" i="11"/>
  <c r="AK168" i="11" s="1"/>
  <c r="S168" i="11"/>
  <c r="AN167" i="11"/>
  <c r="AI167" i="11"/>
  <c r="AK167" i="11" s="1"/>
  <c r="S167" i="11"/>
  <c r="AN166" i="11"/>
  <c r="AI166" i="11"/>
  <c r="AK166" i="11" s="1"/>
  <c r="S166" i="11"/>
  <c r="AN165" i="11"/>
  <c r="AI165" i="11"/>
  <c r="AK165" i="11" s="1"/>
  <c r="S165" i="11"/>
  <c r="AN164" i="11"/>
  <c r="AI164" i="11"/>
  <c r="AK164" i="11" s="1"/>
  <c r="S164" i="11"/>
  <c r="AN163" i="11"/>
  <c r="AI163" i="11"/>
  <c r="AK163" i="11" s="1"/>
  <c r="S163" i="11"/>
  <c r="AN162" i="11"/>
  <c r="AI162" i="11"/>
  <c r="AK162" i="11" s="1"/>
  <c r="S162" i="11"/>
  <c r="AN161" i="11"/>
  <c r="AI161" i="11"/>
  <c r="AK161" i="11" s="1"/>
  <c r="S161" i="11"/>
  <c r="AN160" i="11"/>
  <c r="AI160" i="11"/>
  <c r="AK160" i="11" s="1"/>
  <c r="S160" i="11"/>
  <c r="AN159" i="11"/>
  <c r="AI159" i="11"/>
  <c r="AK159" i="11" s="1"/>
  <c r="S159" i="11"/>
  <c r="AN158" i="11"/>
  <c r="AI158" i="11"/>
  <c r="AK158" i="11" s="1"/>
  <c r="S158" i="11"/>
  <c r="AN157" i="11"/>
  <c r="AI157" i="11"/>
  <c r="AK157" i="11" s="1"/>
  <c r="S157" i="11"/>
  <c r="AN156" i="11"/>
  <c r="AI156" i="11"/>
  <c r="AK156" i="11" s="1"/>
  <c r="S156" i="11"/>
  <c r="AN155" i="11"/>
  <c r="AI155" i="11"/>
  <c r="AK155" i="11" s="1"/>
  <c r="S155" i="11"/>
  <c r="AN154" i="11"/>
  <c r="AI154" i="11"/>
  <c r="AK154" i="11" s="1"/>
  <c r="S154" i="11"/>
  <c r="AN153" i="11"/>
  <c r="AI153" i="11"/>
  <c r="AK153" i="11" s="1"/>
  <c r="S153" i="11"/>
  <c r="AN152" i="11"/>
  <c r="AI152" i="11"/>
  <c r="AK152" i="11" s="1"/>
  <c r="S152" i="11"/>
  <c r="AN151" i="11"/>
  <c r="AI151" i="11"/>
  <c r="AK151" i="11" s="1"/>
  <c r="S151" i="11"/>
  <c r="AN150" i="11"/>
  <c r="AI150" i="11"/>
  <c r="AK150" i="11" s="1"/>
  <c r="S150" i="11"/>
  <c r="AN149" i="11"/>
  <c r="AI149" i="11"/>
  <c r="AK149" i="11" s="1"/>
  <c r="S149" i="11"/>
  <c r="AN148" i="11"/>
  <c r="AI148" i="11"/>
  <c r="AK148" i="11" s="1"/>
  <c r="S148" i="11"/>
  <c r="AN147" i="11"/>
  <c r="AI147" i="11"/>
  <c r="AK147" i="11" s="1"/>
  <c r="S147" i="11"/>
  <c r="AN146" i="11"/>
  <c r="AI146" i="11"/>
  <c r="AK146" i="11" s="1"/>
  <c r="S146" i="11"/>
  <c r="AN145" i="11"/>
  <c r="AI145" i="11"/>
  <c r="AK145" i="11" s="1"/>
  <c r="S145" i="11"/>
  <c r="AN144" i="11"/>
  <c r="AI144" i="11"/>
  <c r="AK144" i="11" s="1"/>
  <c r="S144" i="11"/>
  <c r="AN143" i="11"/>
  <c r="AI143" i="11"/>
  <c r="AK143" i="11" s="1"/>
  <c r="S143" i="11"/>
  <c r="AN142" i="11"/>
  <c r="AI142" i="11"/>
  <c r="AK142" i="11" s="1"/>
  <c r="S142" i="11"/>
  <c r="AN141" i="11"/>
  <c r="AI141" i="11"/>
  <c r="AK141" i="11" s="1"/>
  <c r="S141" i="11"/>
  <c r="AN140" i="11"/>
  <c r="AI140" i="11"/>
  <c r="AK140" i="11" s="1"/>
  <c r="S140" i="11"/>
  <c r="AN139" i="11"/>
  <c r="AI139" i="11"/>
  <c r="AK139" i="11" s="1"/>
  <c r="S139" i="11"/>
  <c r="AN138" i="11"/>
  <c r="AI138" i="11"/>
  <c r="AK138" i="11" s="1"/>
  <c r="S138" i="11"/>
  <c r="AN137" i="11"/>
  <c r="AI137" i="11"/>
  <c r="AK137" i="11" s="1"/>
  <c r="S137" i="11"/>
  <c r="AN136" i="11"/>
  <c r="AI136" i="11"/>
  <c r="AK136" i="11" s="1"/>
  <c r="S136" i="11"/>
  <c r="AN135" i="11"/>
  <c r="AI135" i="11"/>
  <c r="AK135" i="11" s="1"/>
  <c r="S135" i="11"/>
  <c r="AN134" i="11"/>
  <c r="AI134" i="11"/>
  <c r="AK134" i="11" s="1"/>
  <c r="S134" i="11"/>
  <c r="AN133" i="11"/>
  <c r="AI133" i="11"/>
  <c r="AK133" i="11" s="1"/>
  <c r="S133" i="11"/>
  <c r="AN132" i="11"/>
  <c r="AI132" i="11"/>
  <c r="AK132" i="11" s="1"/>
  <c r="S132" i="11"/>
  <c r="AN131" i="11"/>
  <c r="AI131" i="11"/>
  <c r="AK131" i="11" s="1"/>
  <c r="S131" i="11"/>
  <c r="AN130" i="11"/>
  <c r="AI130" i="11"/>
  <c r="AK130" i="11" s="1"/>
  <c r="S130" i="11"/>
  <c r="AN129" i="11"/>
  <c r="AI129" i="11"/>
  <c r="AK129" i="11" s="1"/>
  <c r="S129" i="11"/>
  <c r="AN128" i="11"/>
  <c r="AI128" i="11"/>
  <c r="AK128" i="11" s="1"/>
  <c r="S128" i="11"/>
  <c r="AN127" i="11"/>
  <c r="AI127" i="11"/>
  <c r="AK127" i="11" s="1"/>
  <c r="S127" i="11"/>
  <c r="AN126" i="11"/>
  <c r="AI126" i="11"/>
  <c r="AK126" i="11" s="1"/>
  <c r="S126" i="11"/>
  <c r="AN125" i="11"/>
  <c r="AI125" i="11"/>
  <c r="AK125" i="11" s="1"/>
  <c r="S125" i="11"/>
  <c r="AN124" i="11"/>
  <c r="AI124" i="11"/>
  <c r="AK124" i="11" s="1"/>
  <c r="S124" i="11"/>
  <c r="AN123" i="11"/>
  <c r="AI123" i="11"/>
  <c r="AK123" i="11" s="1"/>
  <c r="S123" i="11"/>
  <c r="AN122" i="11"/>
  <c r="AI122" i="11"/>
  <c r="AK122" i="11" s="1"/>
  <c r="S122" i="11"/>
  <c r="AN121" i="11"/>
  <c r="AI121" i="11"/>
  <c r="AK121" i="11" s="1"/>
  <c r="S121" i="11"/>
  <c r="AN120" i="11"/>
  <c r="AI120" i="11"/>
  <c r="AK120" i="11" s="1"/>
  <c r="S120" i="11"/>
  <c r="AN119" i="11"/>
  <c r="AI119" i="11"/>
  <c r="AK119" i="11" s="1"/>
  <c r="S119" i="11"/>
  <c r="AN118" i="11"/>
  <c r="AI118" i="11"/>
  <c r="AK118" i="11" s="1"/>
  <c r="S118" i="11"/>
  <c r="AN117" i="11"/>
  <c r="AI117" i="11"/>
  <c r="AK117" i="11" s="1"/>
  <c r="S117" i="11"/>
  <c r="AN116" i="11"/>
  <c r="AI116" i="11"/>
  <c r="AK116" i="11" s="1"/>
  <c r="S116" i="11"/>
  <c r="AN115" i="11"/>
  <c r="AI115" i="11"/>
  <c r="AK115" i="11" s="1"/>
  <c r="S115" i="11"/>
  <c r="AN114" i="11"/>
  <c r="AI114" i="11"/>
  <c r="AK114" i="11" s="1"/>
  <c r="S114" i="11"/>
  <c r="AN113" i="11"/>
  <c r="AI113" i="11"/>
  <c r="AK113" i="11" s="1"/>
  <c r="S113" i="11"/>
  <c r="AN112" i="11"/>
  <c r="AI112" i="11"/>
  <c r="AK112" i="11" s="1"/>
  <c r="S112" i="11"/>
  <c r="AN111" i="11"/>
  <c r="AI111" i="11"/>
  <c r="AK111" i="11" s="1"/>
  <c r="S111" i="11"/>
  <c r="AN110" i="11"/>
  <c r="AI110" i="11"/>
  <c r="AK110" i="11" s="1"/>
  <c r="S110" i="11"/>
  <c r="AN109" i="11"/>
  <c r="AI109" i="11"/>
  <c r="AK109" i="11" s="1"/>
  <c r="S109" i="11"/>
  <c r="AN108" i="11"/>
  <c r="AI108" i="11"/>
  <c r="AK108" i="11" s="1"/>
  <c r="S108" i="11"/>
  <c r="AN107" i="11"/>
  <c r="AI107" i="11"/>
  <c r="AK107" i="11" s="1"/>
  <c r="S107" i="11"/>
  <c r="AN106" i="11"/>
  <c r="AI106" i="11"/>
  <c r="AK106" i="11" s="1"/>
  <c r="S106" i="11"/>
  <c r="AN105" i="11"/>
  <c r="AI105" i="11"/>
  <c r="AK105" i="11" s="1"/>
  <c r="S105" i="11"/>
  <c r="AN104" i="11"/>
  <c r="AI104" i="11"/>
  <c r="AK104" i="11" s="1"/>
  <c r="S104" i="11"/>
  <c r="AN103" i="11"/>
  <c r="AI103" i="11"/>
  <c r="AK103" i="11" s="1"/>
  <c r="S103" i="11"/>
  <c r="AN102" i="11"/>
  <c r="AI102" i="11"/>
  <c r="AK102" i="11" s="1"/>
  <c r="S102" i="11"/>
  <c r="AN101" i="11"/>
  <c r="AI101" i="11"/>
  <c r="AK101" i="11" s="1"/>
  <c r="S101" i="11"/>
  <c r="AN100" i="11"/>
  <c r="AI100" i="11"/>
  <c r="AK100" i="11" s="1"/>
  <c r="S100" i="11"/>
  <c r="AN99" i="11"/>
  <c r="AI99" i="11"/>
  <c r="AK99" i="11" s="1"/>
  <c r="S99" i="11"/>
  <c r="AN98" i="11"/>
  <c r="AI98" i="11"/>
  <c r="AK98" i="11" s="1"/>
  <c r="S98" i="11"/>
  <c r="AN97" i="11"/>
  <c r="AI97" i="11"/>
  <c r="AK97" i="11" s="1"/>
  <c r="S97" i="11"/>
  <c r="AN96" i="11"/>
  <c r="AI96" i="11"/>
  <c r="AK96" i="11" s="1"/>
  <c r="S96" i="11"/>
  <c r="AN95" i="11"/>
  <c r="AI95" i="11"/>
  <c r="AK95" i="11" s="1"/>
  <c r="S95" i="11"/>
  <c r="AN94" i="11"/>
  <c r="AI94" i="11"/>
  <c r="AK94" i="11" s="1"/>
  <c r="S94" i="11"/>
  <c r="AN93" i="11"/>
  <c r="AI93" i="11"/>
  <c r="AK93" i="11" s="1"/>
  <c r="S93" i="11"/>
  <c r="AN92" i="11"/>
  <c r="AI92" i="11"/>
  <c r="AK92" i="11" s="1"/>
  <c r="S92" i="11"/>
  <c r="AN91" i="11"/>
  <c r="AI91" i="11"/>
  <c r="AK91" i="11" s="1"/>
  <c r="S91" i="11"/>
  <c r="AN90" i="11"/>
  <c r="AI90" i="11"/>
  <c r="AK90" i="11" s="1"/>
  <c r="S90" i="11"/>
  <c r="AN89" i="11"/>
  <c r="AI89" i="11"/>
  <c r="AK89" i="11" s="1"/>
  <c r="S89" i="11"/>
  <c r="AN88" i="11"/>
  <c r="AI88" i="11"/>
  <c r="AK88" i="11" s="1"/>
  <c r="S88" i="11"/>
  <c r="AN87" i="11"/>
  <c r="AI87" i="11"/>
  <c r="AK87" i="11" s="1"/>
  <c r="S87" i="11"/>
  <c r="AN86" i="11"/>
  <c r="AI86" i="11"/>
  <c r="AK86" i="11" s="1"/>
  <c r="S86" i="11"/>
  <c r="AN85" i="11"/>
  <c r="AI85" i="11"/>
  <c r="AK85" i="11" s="1"/>
  <c r="S85" i="11"/>
  <c r="AN84" i="11"/>
  <c r="AI84" i="11"/>
  <c r="AK84" i="11" s="1"/>
  <c r="S84" i="11"/>
  <c r="AN83" i="11"/>
  <c r="AI83" i="11"/>
  <c r="AK83" i="11" s="1"/>
  <c r="S83" i="11"/>
  <c r="AN82" i="11"/>
  <c r="AI82" i="11"/>
  <c r="AK82" i="11" s="1"/>
  <c r="S82" i="11"/>
  <c r="AN81" i="11"/>
  <c r="AI81" i="11"/>
  <c r="AK81" i="11" s="1"/>
  <c r="S81" i="11"/>
  <c r="AN80" i="11"/>
  <c r="AI80" i="11"/>
  <c r="AK80" i="11" s="1"/>
  <c r="S80" i="11"/>
  <c r="AN79" i="11"/>
  <c r="AI79" i="11"/>
  <c r="AK79" i="11" s="1"/>
  <c r="S79" i="11"/>
  <c r="AN78" i="11"/>
  <c r="AI78" i="11"/>
  <c r="AK78" i="11" s="1"/>
  <c r="S78" i="11"/>
  <c r="AN77" i="11"/>
  <c r="AI77" i="11"/>
  <c r="AK77" i="11" s="1"/>
  <c r="S77" i="11"/>
  <c r="AN76" i="11"/>
  <c r="AI76" i="11"/>
  <c r="AK76" i="11" s="1"/>
  <c r="S76" i="11"/>
  <c r="AN75" i="11"/>
  <c r="AI75" i="11"/>
  <c r="AK75" i="11" s="1"/>
  <c r="S75" i="11"/>
  <c r="AN74" i="11"/>
  <c r="AI74" i="11"/>
  <c r="AK74" i="11" s="1"/>
  <c r="S74" i="11"/>
  <c r="AN73" i="11"/>
  <c r="AI73" i="11"/>
  <c r="AK73" i="11" s="1"/>
  <c r="S73" i="11"/>
  <c r="AN72" i="11"/>
  <c r="AI72" i="11"/>
  <c r="AK72" i="11" s="1"/>
  <c r="S72" i="11"/>
  <c r="AN71" i="11"/>
  <c r="AI71" i="11"/>
  <c r="AK71" i="11" s="1"/>
  <c r="S71" i="11"/>
  <c r="AN70" i="11"/>
  <c r="AI70" i="11"/>
  <c r="AK70" i="11" s="1"/>
  <c r="S70" i="11"/>
  <c r="AN69" i="11"/>
  <c r="AI69" i="11"/>
  <c r="AK69" i="11" s="1"/>
  <c r="S69" i="11"/>
  <c r="AN68" i="11"/>
  <c r="AI68" i="11"/>
  <c r="AK68" i="11" s="1"/>
  <c r="S68" i="11"/>
  <c r="AN67" i="11"/>
  <c r="AI67" i="11"/>
  <c r="AK67" i="11" s="1"/>
  <c r="S67" i="11"/>
  <c r="AN66" i="11"/>
  <c r="AI66" i="11"/>
  <c r="AK66" i="11" s="1"/>
  <c r="S66" i="11"/>
  <c r="AN65" i="11"/>
  <c r="AI65" i="11"/>
  <c r="AK65" i="11" s="1"/>
  <c r="S65" i="11"/>
  <c r="AN64" i="11"/>
  <c r="AI64" i="11"/>
  <c r="AK64" i="11" s="1"/>
  <c r="S64" i="11"/>
  <c r="AN63" i="11"/>
  <c r="AI63" i="11"/>
  <c r="AK63" i="11" s="1"/>
  <c r="S63" i="11"/>
  <c r="AN62" i="11"/>
  <c r="AI62" i="11"/>
  <c r="AK62" i="11" s="1"/>
  <c r="S62" i="11"/>
  <c r="AN61" i="11"/>
  <c r="AI61" i="11"/>
  <c r="AK61" i="11" s="1"/>
  <c r="S61" i="11"/>
  <c r="AN60" i="11"/>
  <c r="AI60" i="11"/>
  <c r="AK60" i="11" s="1"/>
  <c r="S60" i="11"/>
  <c r="AN59" i="11"/>
  <c r="AI59" i="11"/>
  <c r="AK59" i="11" s="1"/>
  <c r="S59" i="11"/>
  <c r="AN58" i="11"/>
  <c r="AI58" i="11"/>
  <c r="AK58" i="11" s="1"/>
  <c r="S58" i="11"/>
  <c r="AN57" i="11"/>
  <c r="AI57" i="11"/>
  <c r="AK57" i="11" s="1"/>
  <c r="S57" i="11"/>
  <c r="AN56" i="11"/>
  <c r="AI56" i="11"/>
  <c r="AK56" i="11" s="1"/>
  <c r="S56" i="11"/>
  <c r="AN55" i="11"/>
  <c r="AI55" i="11"/>
  <c r="AK55" i="11" s="1"/>
  <c r="S55" i="11"/>
  <c r="AN54" i="11"/>
  <c r="AI54" i="11"/>
  <c r="AK54" i="11" s="1"/>
  <c r="S54" i="11"/>
  <c r="AN53" i="11"/>
  <c r="AI53" i="11"/>
  <c r="AK53" i="11" s="1"/>
  <c r="S53" i="11"/>
  <c r="AN52" i="11"/>
  <c r="AI52" i="11"/>
  <c r="AK52" i="11" s="1"/>
  <c r="S52" i="11"/>
  <c r="AN51" i="11"/>
  <c r="AI51" i="11"/>
  <c r="AK51" i="11" s="1"/>
  <c r="S51" i="11"/>
  <c r="AN50" i="11"/>
  <c r="AI50" i="11"/>
  <c r="AK50" i="11" s="1"/>
  <c r="S50" i="11"/>
  <c r="AN49" i="11"/>
  <c r="AI49" i="11"/>
  <c r="AK49" i="11" s="1"/>
  <c r="S49" i="11"/>
  <c r="AN48" i="11"/>
  <c r="AI48" i="11"/>
  <c r="AK48" i="11" s="1"/>
  <c r="S48" i="11"/>
  <c r="AN47" i="11"/>
  <c r="AI47" i="11"/>
  <c r="AK47" i="11" s="1"/>
  <c r="S47" i="11"/>
  <c r="AN46" i="11"/>
  <c r="AI46" i="11"/>
  <c r="AK46" i="11" s="1"/>
  <c r="S46" i="11"/>
  <c r="AN45" i="11"/>
  <c r="AI45" i="11"/>
  <c r="AK45" i="11" s="1"/>
  <c r="S45" i="11"/>
  <c r="AN44" i="11"/>
  <c r="AI44" i="11"/>
  <c r="AK44" i="11" s="1"/>
  <c r="S44" i="11"/>
  <c r="AN43" i="11"/>
  <c r="AI43" i="11"/>
  <c r="AK43" i="11" s="1"/>
  <c r="S43" i="11"/>
  <c r="AN42" i="11"/>
  <c r="AI42" i="11"/>
  <c r="AK42" i="11" s="1"/>
  <c r="S42" i="11"/>
  <c r="AN41" i="11"/>
  <c r="AI41" i="11"/>
  <c r="AK41" i="11" s="1"/>
  <c r="S41" i="11"/>
  <c r="AN40" i="11"/>
  <c r="AI40" i="11"/>
  <c r="AK40" i="11" s="1"/>
  <c r="S40" i="11"/>
  <c r="AN39" i="11"/>
  <c r="AI39" i="11"/>
  <c r="AK39" i="11" s="1"/>
  <c r="S39" i="11"/>
  <c r="AN38" i="11"/>
  <c r="AI38" i="11"/>
  <c r="AK38" i="11" s="1"/>
  <c r="S38" i="11"/>
  <c r="AN37" i="11"/>
  <c r="AI37" i="11"/>
  <c r="AK37" i="11" s="1"/>
  <c r="S37" i="11"/>
  <c r="AN36" i="11"/>
  <c r="AI36" i="11"/>
  <c r="AK36" i="11" s="1"/>
  <c r="S36" i="11"/>
  <c r="AN35" i="11"/>
  <c r="AI35" i="11"/>
  <c r="AK35" i="11" s="1"/>
  <c r="S35" i="11"/>
  <c r="AN34" i="11"/>
  <c r="AI34" i="11"/>
  <c r="AK34" i="11" s="1"/>
  <c r="S34" i="11"/>
  <c r="AN33" i="11"/>
  <c r="AI33" i="11"/>
  <c r="AK33" i="11" s="1"/>
  <c r="S33" i="11"/>
  <c r="AN32" i="11"/>
  <c r="AI32" i="11"/>
  <c r="AK32" i="11" s="1"/>
  <c r="S32" i="11"/>
  <c r="AN31" i="11"/>
  <c r="AI31" i="11"/>
  <c r="AK31" i="11" s="1"/>
  <c r="S31" i="11"/>
  <c r="AN30" i="11"/>
  <c r="AI30" i="11"/>
  <c r="AK30" i="11" s="1"/>
  <c r="S30" i="11"/>
  <c r="AN29" i="11"/>
  <c r="AI29" i="11"/>
  <c r="AK29" i="11" s="1"/>
  <c r="S29" i="11"/>
  <c r="AN28" i="11"/>
  <c r="AI28" i="11"/>
  <c r="AK28" i="11" s="1"/>
  <c r="S28" i="11"/>
  <c r="AN27" i="11"/>
  <c r="AI27" i="11"/>
  <c r="AK27" i="11" s="1"/>
  <c r="S27" i="11"/>
  <c r="AN26" i="11"/>
  <c r="AI26" i="11"/>
  <c r="AK26" i="11" s="1"/>
  <c r="S26" i="11"/>
  <c r="AN25" i="11"/>
  <c r="AI25" i="11"/>
  <c r="AK25" i="11" s="1"/>
  <c r="S25" i="11"/>
  <c r="AN24" i="11"/>
  <c r="AI24" i="11"/>
  <c r="AK24" i="11" s="1"/>
  <c r="S24" i="11"/>
  <c r="AN23" i="11"/>
  <c r="AI23" i="11"/>
  <c r="AK23" i="11" s="1"/>
  <c r="S23" i="11"/>
  <c r="AN22" i="11"/>
  <c r="AI22" i="11"/>
  <c r="AK22" i="11" s="1"/>
  <c r="S22" i="11"/>
  <c r="AN21" i="11"/>
  <c r="AI21" i="11"/>
  <c r="AK21" i="11" s="1"/>
  <c r="S21" i="11"/>
  <c r="AN20" i="11"/>
  <c r="AI20" i="11"/>
  <c r="AK20" i="11" s="1"/>
  <c r="S20" i="11"/>
  <c r="AN19" i="11"/>
  <c r="AI19" i="11"/>
  <c r="AK19" i="11" s="1"/>
  <c r="S19" i="11"/>
  <c r="AN18" i="11"/>
  <c r="AI18" i="11"/>
  <c r="AK18" i="11" s="1"/>
  <c r="S18" i="11"/>
  <c r="AN17" i="11"/>
  <c r="AI17" i="11"/>
  <c r="AK17" i="11" s="1"/>
  <c r="S17" i="11"/>
  <c r="AN16" i="11"/>
  <c r="AI16" i="11"/>
  <c r="AK16" i="11" s="1"/>
  <c r="S16" i="11"/>
  <c r="AN15" i="11"/>
  <c r="AI15" i="11"/>
  <c r="AK15" i="11" s="1"/>
  <c r="S15" i="11"/>
  <c r="AN14" i="11"/>
  <c r="AI14" i="11"/>
  <c r="AK14" i="11" s="1"/>
  <c r="S14" i="11"/>
  <c r="AN13" i="11"/>
  <c r="AI13" i="11"/>
  <c r="AK13" i="11" s="1"/>
  <c r="S13" i="11"/>
  <c r="AN12" i="11"/>
  <c r="AI12" i="11"/>
  <c r="AK12" i="11" s="1"/>
  <c r="S12" i="11"/>
  <c r="AN11" i="11"/>
  <c r="AI11" i="11"/>
  <c r="AK11" i="11" s="1"/>
  <c r="S11" i="11"/>
  <c r="AN10" i="11"/>
  <c r="AI10" i="11"/>
  <c r="AK10" i="11" s="1"/>
  <c r="S10" i="11"/>
  <c r="AN9" i="11"/>
  <c r="AI9" i="11"/>
  <c r="AK9" i="11" s="1"/>
  <c r="S9" i="11"/>
  <c r="AN8" i="11"/>
  <c r="AI8" i="11"/>
  <c r="AK8" i="11" s="1"/>
  <c r="S8" i="11"/>
  <c r="AN7" i="11"/>
  <c r="AI7" i="11"/>
  <c r="AK7" i="11" s="1"/>
  <c r="S7" i="11"/>
  <c r="AN6" i="11"/>
  <c r="AI6" i="11"/>
  <c r="S6" i="11"/>
  <c r="AN5" i="11"/>
  <c r="AM5" i="11"/>
  <c r="AK5" i="11"/>
  <c r="A2" i="11"/>
  <c r="A1" i="11"/>
  <c r="AJ580" i="10"/>
  <c r="AH580" i="10"/>
  <c r="AG580" i="10"/>
  <c r="AF580" i="10"/>
  <c r="V580" i="10"/>
  <c r="R580" i="10"/>
  <c r="Q580" i="10"/>
  <c r="P580" i="10"/>
  <c r="AN578" i="10"/>
  <c r="S578" i="10"/>
  <c r="AN577" i="10"/>
  <c r="S577" i="10"/>
  <c r="Y577" i="10" s="1"/>
  <c r="AN576" i="10"/>
  <c r="S576" i="10"/>
  <c r="AN575" i="10"/>
  <c r="S575" i="10"/>
  <c r="AD575" i="10" s="1"/>
  <c r="AN574" i="10"/>
  <c r="S574" i="10"/>
  <c r="X574" i="10" s="1"/>
  <c r="AN573" i="10"/>
  <c r="S573" i="10"/>
  <c r="AN572" i="10"/>
  <c r="S572" i="10"/>
  <c r="AN571" i="10"/>
  <c r="S571" i="10"/>
  <c r="AB571" i="10" s="1"/>
  <c r="AN570" i="10"/>
  <c r="S570" i="10"/>
  <c r="AD570" i="10" s="1"/>
  <c r="AN569" i="10"/>
  <c r="S569" i="10"/>
  <c r="AN568" i="10"/>
  <c r="S568" i="10"/>
  <c r="AA568" i="10" s="1"/>
  <c r="AN567" i="10"/>
  <c r="S567" i="10"/>
  <c r="AB567" i="10" s="1"/>
  <c r="AN566" i="10"/>
  <c r="S566" i="10"/>
  <c r="AN565" i="10"/>
  <c r="S565" i="10"/>
  <c r="AA565" i="10" s="1"/>
  <c r="AN564" i="10"/>
  <c r="S564" i="10"/>
  <c r="X564" i="10" s="1"/>
  <c r="AN563" i="10"/>
  <c r="S563" i="10"/>
  <c r="Y563" i="10" s="1"/>
  <c r="AN562" i="10"/>
  <c r="S562" i="10"/>
  <c r="Z562" i="10" s="1"/>
  <c r="AN561" i="10"/>
  <c r="S561" i="10"/>
  <c r="Z561" i="10" s="1"/>
  <c r="AN560" i="10"/>
  <c r="S560" i="10"/>
  <c r="Z560" i="10" s="1"/>
  <c r="AN558" i="10"/>
  <c r="S558" i="10"/>
  <c r="AN557" i="10"/>
  <c r="AI557" i="10"/>
  <c r="AK557" i="10" s="1"/>
  <c r="S557" i="10"/>
  <c r="AN556" i="10"/>
  <c r="AI556" i="10"/>
  <c r="AK556" i="10" s="1"/>
  <c r="S556" i="10"/>
  <c r="AN555" i="10"/>
  <c r="AI555" i="10"/>
  <c r="AK555" i="10" s="1"/>
  <c r="S555" i="10"/>
  <c r="AN554" i="10"/>
  <c r="AI554" i="10"/>
  <c r="AK554" i="10" s="1"/>
  <c r="S554" i="10"/>
  <c r="AN553" i="10"/>
  <c r="AI553" i="10"/>
  <c r="AK553" i="10" s="1"/>
  <c r="S553" i="10"/>
  <c r="AN552" i="10"/>
  <c r="AI552" i="10"/>
  <c r="AK552" i="10" s="1"/>
  <c r="S552" i="10"/>
  <c r="AN551" i="10"/>
  <c r="AI551" i="10"/>
  <c r="AK551" i="10" s="1"/>
  <c r="S551" i="10"/>
  <c r="AN550" i="10"/>
  <c r="AI550" i="10"/>
  <c r="AK550" i="10" s="1"/>
  <c r="S550" i="10"/>
  <c r="AN549" i="10"/>
  <c r="AI549" i="10"/>
  <c r="AK549" i="10" s="1"/>
  <c r="S549" i="10"/>
  <c r="AN548" i="10"/>
  <c r="AI548" i="10"/>
  <c r="AK548" i="10" s="1"/>
  <c r="S548" i="10"/>
  <c r="AN547" i="10"/>
  <c r="AI547" i="10"/>
  <c r="AK547" i="10" s="1"/>
  <c r="S547" i="10"/>
  <c r="AN546" i="10"/>
  <c r="AI546" i="10"/>
  <c r="AK546" i="10" s="1"/>
  <c r="S546" i="10"/>
  <c r="AN545" i="10"/>
  <c r="AI545" i="10"/>
  <c r="AK545" i="10" s="1"/>
  <c r="S545" i="10"/>
  <c r="AN544" i="10"/>
  <c r="AI544" i="10"/>
  <c r="AK544" i="10" s="1"/>
  <c r="S544" i="10"/>
  <c r="AN543" i="10"/>
  <c r="AI543" i="10"/>
  <c r="AK543" i="10" s="1"/>
  <c r="S543" i="10"/>
  <c r="AN542" i="10"/>
  <c r="AI542" i="10"/>
  <c r="AK542" i="10" s="1"/>
  <c r="S542" i="10"/>
  <c r="AN541" i="10"/>
  <c r="AI541" i="10"/>
  <c r="AK541" i="10" s="1"/>
  <c r="S541" i="10"/>
  <c r="AN540" i="10"/>
  <c r="AI540" i="10"/>
  <c r="AK540" i="10" s="1"/>
  <c r="S540" i="10"/>
  <c r="AN539" i="10"/>
  <c r="AI539" i="10"/>
  <c r="AK539" i="10" s="1"/>
  <c r="S539" i="10"/>
  <c r="AN538" i="10"/>
  <c r="AI538" i="10"/>
  <c r="AK538" i="10" s="1"/>
  <c r="S538" i="10"/>
  <c r="AN537" i="10"/>
  <c r="AI537" i="10"/>
  <c r="AK537" i="10" s="1"/>
  <c r="S537" i="10"/>
  <c r="AN536" i="10"/>
  <c r="AI536" i="10"/>
  <c r="AK536" i="10" s="1"/>
  <c r="S536" i="10"/>
  <c r="AN535" i="10"/>
  <c r="AI535" i="10"/>
  <c r="AK535" i="10" s="1"/>
  <c r="S535" i="10"/>
  <c r="AN534" i="10"/>
  <c r="AI534" i="10"/>
  <c r="AK534" i="10" s="1"/>
  <c r="S534" i="10"/>
  <c r="AN533" i="10"/>
  <c r="AI533" i="10"/>
  <c r="AK533" i="10" s="1"/>
  <c r="S533" i="10"/>
  <c r="AN532" i="10"/>
  <c r="AI532" i="10"/>
  <c r="AK532" i="10" s="1"/>
  <c r="S532" i="10"/>
  <c r="AN531" i="10"/>
  <c r="AI531" i="10"/>
  <c r="AK531" i="10" s="1"/>
  <c r="S531" i="10"/>
  <c r="AN530" i="10"/>
  <c r="AI530" i="10"/>
  <c r="AK530" i="10" s="1"/>
  <c r="S530" i="10"/>
  <c r="AN529" i="10"/>
  <c r="AI529" i="10"/>
  <c r="AK529" i="10" s="1"/>
  <c r="S529" i="10"/>
  <c r="AN528" i="10"/>
  <c r="AI528" i="10"/>
  <c r="AK528" i="10" s="1"/>
  <c r="S528" i="10"/>
  <c r="AN527" i="10"/>
  <c r="AI527" i="10"/>
  <c r="AK527" i="10" s="1"/>
  <c r="S527" i="10"/>
  <c r="AN526" i="10"/>
  <c r="AI526" i="10"/>
  <c r="AK526" i="10" s="1"/>
  <c r="S526" i="10"/>
  <c r="AN525" i="10"/>
  <c r="AI525" i="10"/>
  <c r="AK525" i="10" s="1"/>
  <c r="S525" i="10"/>
  <c r="AN524" i="10"/>
  <c r="AI524" i="10"/>
  <c r="AK524" i="10" s="1"/>
  <c r="S524" i="10"/>
  <c r="AN523" i="10"/>
  <c r="AI523" i="10"/>
  <c r="AK523" i="10" s="1"/>
  <c r="S523" i="10"/>
  <c r="AN522" i="10"/>
  <c r="AI522" i="10"/>
  <c r="AK522" i="10" s="1"/>
  <c r="S522" i="10"/>
  <c r="AN521" i="10"/>
  <c r="AI521" i="10"/>
  <c r="AK521" i="10" s="1"/>
  <c r="S521" i="10"/>
  <c r="AN520" i="10"/>
  <c r="AI520" i="10"/>
  <c r="AK520" i="10" s="1"/>
  <c r="S520" i="10"/>
  <c r="AN519" i="10"/>
  <c r="AI519" i="10"/>
  <c r="AK519" i="10" s="1"/>
  <c r="S519" i="10"/>
  <c r="AN518" i="10"/>
  <c r="AI518" i="10"/>
  <c r="AK518" i="10" s="1"/>
  <c r="S518" i="10"/>
  <c r="AN517" i="10"/>
  <c r="AI517" i="10"/>
  <c r="AK517" i="10" s="1"/>
  <c r="S517" i="10"/>
  <c r="AN516" i="10"/>
  <c r="AI516" i="10"/>
  <c r="AK516" i="10" s="1"/>
  <c r="S516" i="10"/>
  <c r="AN515" i="10"/>
  <c r="AI515" i="10"/>
  <c r="AK515" i="10" s="1"/>
  <c r="S515" i="10"/>
  <c r="AN514" i="10"/>
  <c r="AI514" i="10"/>
  <c r="AK514" i="10" s="1"/>
  <c r="S514" i="10"/>
  <c r="AN513" i="10"/>
  <c r="AI513" i="10"/>
  <c r="AK513" i="10" s="1"/>
  <c r="S513" i="10"/>
  <c r="AN512" i="10"/>
  <c r="AI512" i="10"/>
  <c r="AK512" i="10" s="1"/>
  <c r="S512" i="10"/>
  <c r="AN511" i="10"/>
  <c r="AI511" i="10"/>
  <c r="AK511" i="10" s="1"/>
  <c r="S511" i="10"/>
  <c r="AN510" i="10"/>
  <c r="AI510" i="10"/>
  <c r="AK510" i="10" s="1"/>
  <c r="S510" i="10"/>
  <c r="AN509" i="10"/>
  <c r="AI509" i="10"/>
  <c r="AK509" i="10" s="1"/>
  <c r="S509" i="10"/>
  <c r="AN508" i="10"/>
  <c r="AI508" i="10"/>
  <c r="AK508" i="10" s="1"/>
  <c r="S508" i="10"/>
  <c r="AN507" i="10"/>
  <c r="AI507" i="10"/>
  <c r="AK507" i="10" s="1"/>
  <c r="S507" i="10"/>
  <c r="AN506" i="10"/>
  <c r="AI506" i="10"/>
  <c r="AK506" i="10" s="1"/>
  <c r="S506" i="10"/>
  <c r="AN505" i="10"/>
  <c r="AI505" i="10"/>
  <c r="AK505" i="10" s="1"/>
  <c r="S505" i="10"/>
  <c r="AN504" i="10"/>
  <c r="AI504" i="10"/>
  <c r="AK504" i="10" s="1"/>
  <c r="S504" i="10"/>
  <c r="AN503" i="10"/>
  <c r="AI503" i="10"/>
  <c r="AK503" i="10" s="1"/>
  <c r="S503" i="10"/>
  <c r="AN502" i="10"/>
  <c r="AI502" i="10"/>
  <c r="AK502" i="10" s="1"/>
  <c r="S502" i="10"/>
  <c r="AN501" i="10"/>
  <c r="AI501" i="10"/>
  <c r="AK501" i="10" s="1"/>
  <c r="S501" i="10"/>
  <c r="AN500" i="10"/>
  <c r="AI500" i="10"/>
  <c r="AK500" i="10" s="1"/>
  <c r="S500" i="10"/>
  <c r="AN499" i="10"/>
  <c r="AI499" i="10"/>
  <c r="AK499" i="10" s="1"/>
  <c r="S499" i="10"/>
  <c r="AN498" i="10"/>
  <c r="AI498" i="10"/>
  <c r="AK498" i="10" s="1"/>
  <c r="S498" i="10"/>
  <c r="AN497" i="10"/>
  <c r="AI497" i="10"/>
  <c r="AK497" i="10" s="1"/>
  <c r="S497" i="10"/>
  <c r="AN496" i="10"/>
  <c r="AI496" i="10"/>
  <c r="AK496" i="10" s="1"/>
  <c r="S496" i="10"/>
  <c r="AN495" i="10"/>
  <c r="AI495" i="10"/>
  <c r="AK495" i="10" s="1"/>
  <c r="S495" i="10"/>
  <c r="AN494" i="10"/>
  <c r="AI494" i="10"/>
  <c r="AK494" i="10" s="1"/>
  <c r="S494" i="10"/>
  <c r="AN493" i="10"/>
  <c r="AI493" i="10"/>
  <c r="AK493" i="10" s="1"/>
  <c r="S493" i="10"/>
  <c r="AN492" i="10"/>
  <c r="AI492" i="10"/>
  <c r="AK492" i="10" s="1"/>
  <c r="S492" i="10"/>
  <c r="AN491" i="10"/>
  <c r="AI491" i="10"/>
  <c r="AK491" i="10" s="1"/>
  <c r="S491" i="10"/>
  <c r="AN490" i="10"/>
  <c r="AI490" i="10"/>
  <c r="AK490" i="10" s="1"/>
  <c r="S490" i="10"/>
  <c r="AN489" i="10"/>
  <c r="AI489" i="10"/>
  <c r="AK489" i="10" s="1"/>
  <c r="S489" i="10"/>
  <c r="AN488" i="10"/>
  <c r="AI488" i="10"/>
  <c r="AK488" i="10" s="1"/>
  <c r="S488" i="10"/>
  <c r="AN487" i="10"/>
  <c r="AI487" i="10"/>
  <c r="AK487" i="10" s="1"/>
  <c r="S487" i="10"/>
  <c r="AN486" i="10"/>
  <c r="AI486" i="10"/>
  <c r="AK486" i="10" s="1"/>
  <c r="S486" i="10"/>
  <c r="AN485" i="10"/>
  <c r="AI485" i="10"/>
  <c r="AK485" i="10" s="1"/>
  <c r="S485" i="10"/>
  <c r="AN484" i="10"/>
  <c r="AI484" i="10"/>
  <c r="AK484" i="10" s="1"/>
  <c r="S484" i="10"/>
  <c r="AN483" i="10"/>
  <c r="AI483" i="10"/>
  <c r="AK483" i="10" s="1"/>
  <c r="S483" i="10"/>
  <c r="AN482" i="10"/>
  <c r="AI482" i="10"/>
  <c r="AK482" i="10" s="1"/>
  <c r="S482" i="10"/>
  <c r="AN481" i="10"/>
  <c r="AI481" i="10"/>
  <c r="AK481" i="10" s="1"/>
  <c r="S481" i="10"/>
  <c r="AN480" i="10"/>
  <c r="AI480" i="10"/>
  <c r="AK480" i="10" s="1"/>
  <c r="S480" i="10"/>
  <c r="AN479" i="10"/>
  <c r="AI479" i="10"/>
  <c r="AK479" i="10" s="1"/>
  <c r="S479" i="10"/>
  <c r="AN478" i="10"/>
  <c r="AI478" i="10"/>
  <c r="AK478" i="10" s="1"/>
  <c r="S478" i="10"/>
  <c r="AN477" i="10"/>
  <c r="AI477" i="10"/>
  <c r="AK477" i="10" s="1"/>
  <c r="S477" i="10"/>
  <c r="AN476" i="10"/>
  <c r="AI476" i="10"/>
  <c r="AK476" i="10" s="1"/>
  <c r="S476" i="10"/>
  <c r="AN475" i="10"/>
  <c r="AI475" i="10"/>
  <c r="AK475" i="10" s="1"/>
  <c r="S475" i="10"/>
  <c r="AN474" i="10"/>
  <c r="AI474" i="10"/>
  <c r="AK474" i="10" s="1"/>
  <c r="S474" i="10"/>
  <c r="AN473" i="10"/>
  <c r="AI473" i="10"/>
  <c r="AK473" i="10" s="1"/>
  <c r="S473" i="10"/>
  <c r="AN472" i="10"/>
  <c r="AI472" i="10"/>
  <c r="AK472" i="10" s="1"/>
  <c r="S472" i="10"/>
  <c r="AN471" i="10"/>
  <c r="AI471" i="10"/>
  <c r="AK471" i="10" s="1"/>
  <c r="S471" i="10"/>
  <c r="AN470" i="10"/>
  <c r="AI470" i="10"/>
  <c r="AK470" i="10" s="1"/>
  <c r="S470" i="10"/>
  <c r="AN469" i="10"/>
  <c r="AI469" i="10"/>
  <c r="AK469" i="10" s="1"/>
  <c r="S469" i="10"/>
  <c r="AN468" i="10"/>
  <c r="AI468" i="10"/>
  <c r="AK468" i="10" s="1"/>
  <c r="S468" i="10"/>
  <c r="AN467" i="10"/>
  <c r="AI467" i="10"/>
  <c r="AK467" i="10" s="1"/>
  <c r="S467" i="10"/>
  <c r="AN466" i="10"/>
  <c r="AI466" i="10"/>
  <c r="AK466" i="10" s="1"/>
  <c r="S466" i="10"/>
  <c r="AN465" i="10"/>
  <c r="AI465" i="10"/>
  <c r="AK465" i="10" s="1"/>
  <c r="S465" i="10"/>
  <c r="AN464" i="10"/>
  <c r="AI464" i="10"/>
  <c r="AK464" i="10" s="1"/>
  <c r="S464" i="10"/>
  <c r="AN463" i="10"/>
  <c r="AI463" i="10"/>
  <c r="AK463" i="10" s="1"/>
  <c r="S463" i="10"/>
  <c r="AN462" i="10"/>
  <c r="AI462" i="10"/>
  <c r="AK462" i="10" s="1"/>
  <c r="S462" i="10"/>
  <c r="AN461" i="10"/>
  <c r="AI461" i="10"/>
  <c r="AK461" i="10" s="1"/>
  <c r="S461" i="10"/>
  <c r="AN460" i="10"/>
  <c r="AI460" i="10"/>
  <c r="AK460" i="10" s="1"/>
  <c r="S460" i="10"/>
  <c r="AN459" i="10"/>
  <c r="AI459" i="10"/>
  <c r="AK459" i="10" s="1"/>
  <c r="S459" i="10"/>
  <c r="AN458" i="10"/>
  <c r="AI458" i="10"/>
  <c r="AK458" i="10" s="1"/>
  <c r="S458" i="10"/>
  <c r="AN457" i="10"/>
  <c r="AI457" i="10"/>
  <c r="AK457" i="10" s="1"/>
  <c r="S457" i="10"/>
  <c r="AN456" i="10"/>
  <c r="AI456" i="10"/>
  <c r="AK456" i="10" s="1"/>
  <c r="S456" i="10"/>
  <c r="AN455" i="10"/>
  <c r="AI455" i="10"/>
  <c r="AK455" i="10" s="1"/>
  <c r="S455" i="10"/>
  <c r="AN454" i="10"/>
  <c r="AI454" i="10"/>
  <c r="AK454" i="10" s="1"/>
  <c r="S454" i="10"/>
  <c r="AN453" i="10"/>
  <c r="AI453" i="10"/>
  <c r="AK453" i="10" s="1"/>
  <c r="S453" i="10"/>
  <c r="AN452" i="10"/>
  <c r="AI452" i="10"/>
  <c r="AK452" i="10" s="1"/>
  <c r="S452" i="10"/>
  <c r="AN451" i="10"/>
  <c r="AI451" i="10"/>
  <c r="AK451" i="10" s="1"/>
  <c r="S451" i="10"/>
  <c r="AN450" i="10"/>
  <c r="AI450" i="10"/>
  <c r="AK450" i="10" s="1"/>
  <c r="S450" i="10"/>
  <c r="AN449" i="10"/>
  <c r="AI449" i="10"/>
  <c r="AK449" i="10" s="1"/>
  <c r="S449" i="10"/>
  <c r="AN448" i="10"/>
  <c r="AI448" i="10"/>
  <c r="AK448" i="10" s="1"/>
  <c r="S448" i="10"/>
  <c r="AN447" i="10"/>
  <c r="AI447" i="10"/>
  <c r="AK447" i="10" s="1"/>
  <c r="S447" i="10"/>
  <c r="AN446" i="10"/>
  <c r="AI446" i="10"/>
  <c r="AK446" i="10" s="1"/>
  <c r="S446" i="10"/>
  <c r="AN445" i="10"/>
  <c r="AI445" i="10"/>
  <c r="AK445" i="10" s="1"/>
  <c r="S445" i="10"/>
  <c r="AN444" i="10"/>
  <c r="AI444" i="10"/>
  <c r="AK444" i="10" s="1"/>
  <c r="S444" i="10"/>
  <c r="AN443" i="10"/>
  <c r="AI443" i="10"/>
  <c r="AK443" i="10" s="1"/>
  <c r="S443" i="10"/>
  <c r="AN442" i="10"/>
  <c r="AI442" i="10"/>
  <c r="AK442" i="10" s="1"/>
  <c r="S442" i="10"/>
  <c r="AN441" i="10"/>
  <c r="AI441" i="10"/>
  <c r="AK441" i="10" s="1"/>
  <c r="S441" i="10"/>
  <c r="AN440" i="10"/>
  <c r="AI440" i="10"/>
  <c r="AK440" i="10" s="1"/>
  <c r="S440" i="10"/>
  <c r="AN439" i="10"/>
  <c r="AI439" i="10"/>
  <c r="AK439" i="10" s="1"/>
  <c r="S439" i="10"/>
  <c r="AN438" i="10"/>
  <c r="AI438" i="10"/>
  <c r="AK438" i="10" s="1"/>
  <c r="S438" i="10"/>
  <c r="AN437" i="10"/>
  <c r="AI437" i="10"/>
  <c r="AK437" i="10" s="1"/>
  <c r="S437" i="10"/>
  <c r="AN436" i="10"/>
  <c r="AI436" i="10"/>
  <c r="AK436" i="10" s="1"/>
  <c r="S436" i="10"/>
  <c r="AN435" i="10"/>
  <c r="AI435" i="10"/>
  <c r="AK435" i="10" s="1"/>
  <c r="S435" i="10"/>
  <c r="AN434" i="10"/>
  <c r="AI434" i="10"/>
  <c r="AK434" i="10" s="1"/>
  <c r="S434" i="10"/>
  <c r="AN433" i="10"/>
  <c r="AI433" i="10"/>
  <c r="AK433" i="10" s="1"/>
  <c r="S433" i="10"/>
  <c r="AN432" i="10"/>
  <c r="AI432" i="10"/>
  <c r="AK432" i="10" s="1"/>
  <c r="S432" i="10"/>
  <c r="AN431" i="10"/>
  <c r="AI431" i="10"/>
  <c r="AK431" i="10" s="1"/>
  <c r="S431" i="10"/>
  <c r="AN430" i="10"/>
  <c r="AI430" i="10"/>
  <c r="AK430" i="10" s="1"/>
  <c r="S430" i="10"/>
  <c r="AN429" i="10"/>
  <c r="AI429" i="10"/>
  <c r="AK429" i="10" s="1"/>
  <c r="S429" i="10"/>
  <c r="AN428" i="10"/>
  <c r="AI428" i="10"/>
  <c r="AK428" i="10" s="1"/>
  <c r="S428" i="10"/>
  <c r="AN427" i="10"/>
  <c r="AI427" i="10"/>
  <c r="AK427" i="10" s="1"/>
  <c r="S427" i="10"/>
  <c r="AN426" i="10"/>
  <c r="AI426" i="10"/>
  <c r="AK426" i="10" s="1"/>
  <c r="S426" i="10"/>
  <c r="AN425" i="10"/>
  <c r="AI425" i="10"/>
  <c r="AK425" i="10" s="1"/>
  <c r="S425" i="10"/>
  <c r="AN424" i="10"/>
  <c r="AI424" i="10"/>
  <c r="AK424" i="10" s="1"/>
  <c r="S424" i="10"/>
  <c r="AN423" i="10"/>
  <c r="AI423" i="10"/>
  <c r="AK423" i="10" s="1"/>
  <c r="S423" i="10"/>
  <c r="AN422" i="10"/>
  <c r="AI422" i="10"/>
  <c r="AK422" i="10" s="1"/>
  <c r="S422" i="10"/>
  <c r="AN421" i="10"/>
  <c r="AI421" i="10"/>
  <c r="AK421" i="10" s="1"/>
  <c r="S421" i="10"/>
  <c r="AN420" i="10"/>
  <c r="AI420" i="10"/>
  <c r="AK420" i="10" s="1"/>
  <c r="S420" i="10"/>
  <c r="AN419" i="10"/>
  <c r="AI419" i="10"/>
  <c r="AK419" i="10" s="1"/>
  <c r="S419" i="10"/>
  <c r="AN418" i="10"/>
  <c r="AI418" i="10"/>
  <c r="AK418" i="10" s="1"/>
  <c r="S418" i="10"/>
  <c r="AN417" i="10"/>
  <c r="AI417" i="10"/>
  <c r="AK417" i="10" s="1"/>
  <c r="S417" i="10"/>
  <c r="AN416" i="10"/>
  <c r="AI416" i="10"/>
  <c r="AK416" i="10" s="1"/>
  <c r="S416" i="10"/>
  <c r="AN415" i="10"/>
  <c r="AI415" i="10"/>
  <c r="AK415" i="10" s="1"/>
  <c r="S415" i="10"/>
  <c r="AN414" i="10"/>
  <c r="AI414" i="10"/>
  <c r="AK414" i="10" s="1"/>
  <c r="S414" i="10"/>
  <c r="AN413" i="10"/>
  <c r="AI413" i="10"/>
  <c r="AK413" i="10" s="1"/>
  <c r="S413" i="10"/>
  <c r="AN412" i="10"/>
  <c r="AI412" i="10"/>
  <c r="AK412" i="10" s="1"/>
  <c r="S412" i="10"/>
  <c r="AN411" i="10"/>
  <c r="AI411" i="10"/>
  <c r="AK411" i="10" s="1"/>
  <c r="S411" i="10"/>
  <c r="AN410" i="10"/>
  <c r="AI410" i="10"/>
  <c r="AK410" i="10" s="1"/>
  <c r="S410" i="10"/>
  <c r="AN409" i="10"/>
  <c r="AI409" i="10"/>
  <c r="AK409" i="10" s="1"/>
  <c r="S409" i="10"/>
  <c r="AN408" i="10"/>
  <c r="AI408" i="10"/>
  <c r="AK408" i="10" s="1"/>
  <c r="S408" i="10"/>
  <c r="AN407" i="10"/>
  <c r="AI407" i="10"/>
  <c r="AK407" i="10" s="1"/>
  <c r="S407" i="10"/>
  <c r="AN406" i="10"/>
  <c r="AI406" i="10"/>
  <c r="AK406" i="10" s="1"/>
  <c r="S406" i="10"/>
  <c r="AN405" i="10"/>
  <c r="AI405" i="10"/>
  <c r="AK405" i="10" s="1"/>
  <c r="S405" i="10"/>
  <c r="AN404" i="10"/>
  <c r="AI404" i="10"/>
  <c r="AK404" i="10" s="1"/>
  <c r="S404" i="10"/>
  <c r="AN403" i="10"/>
  <c r="AI403" i="10"/>
  <c r="AK403" i="10" s="1"/>
  <c r="S403" i="10"/>
  <c r="AN402" i="10"/>
  <c r="AI402" i="10"/>
  <c r="AK402" i="10" s="1"/>
  <c r="S402" i="10"/>
  <c r="AN401" i="10"/>
  <c r="AI401" i="10"/>
  <c r="AK401" i="10" s="1"/>
  <c r="S401" i="10"/>
  <c r="AN400" i="10"/>
  <c r="AI400" i="10"/>
  <c r="AK400" i="10" s="1"/>
  <c r="S400" i="10"/>
  <c r="AN399" i="10"/>
  <c r="AI399" i="10"/>
  <c r="AK399" i="10" s="1"/>
  <c r="S399" i="10"/>
  <c r="AN398" i="10"/>
  <c r="AI398" i="10"/>
  <c r="AK398" i="10" s="1"/>
  <c r="S398" i="10"/>
  <c r="AN397" i="10"/>
  <c r="AI397" i="10"/>
  <c r="AK397" i="10" s="1"/>
  <c r="S397" i="10"/>
  <c r="AN396" i="10"/>
  <c r="AI396" i="10"/>
  <c r="AK396" i="10" s="1"/>
  <c r="S396" i="10"/>
  <c r="AN395" i="10"/>
  <c r="AI395" i="10"/>
  <c r="AK395" i="10" s="1"/>
  <c r="S395" i="10"/>
  <c r="AN394" i="10"/>
  <c r="AI394" i="10"/>
  <c r="AK394" i="10" s="1"/>
  <c r="S394" i="10"/>
  <c r="AN393" i="10"/>
  <c r="AI393" i="10"/>
  <c r="AK393" i="10" s="1"/>
  <c r="S393" i="10"/>
  <c r="AN392" i="10"/>
  <c r="AI392" i="10"/>
  <c r="AK392" i="10" s="1"/>
  <c r="S392" i="10"/>
  <c r="AN391" i="10"/>
  <c r="AI391" i="10"/>
  <c r="AK391" i="10" s="1"/>
  <c r="S391" i="10"/>
  <c r="AN390" i="10"/>
  <c r="AI390" i="10"/>
  <c r="AK390" i="10" s="1"/>
  <c r="S390" i="10"/>
  <c r="AN389" i="10"/>
  <c r="AI389" i="10"/>
  <c r="AK389" i="10" s="1"/>
  <c r="S389" i="10"/>
  <c r="AN388" i="10"/>
  <c r="AI388" i="10"/>
  <c r="AK388" i="10" s="1"/>
  <c r="S388" i="10"/>
  <c r="AN387" i="10"/>
  <c r="AI387" i="10"/>
  <c r="AK387" i="10" s="1"/>
  <c r="S387" i="10"/>
  <c r="AN386" i="10"/>
  <c r="AI386" i="10"/>
  <c r="AK386" i="10" s="1"/>
  <c r="S386" i="10"/>
  <c r="AN385" i="10"/>
  <c r="AI385" i="10"/>
  <c r="AK385" i="10" s="1"/>
  <c r="S385" i="10"/>
  <c r="AN384" i="10"/>
  <c r="AI384" i="10"/>
  <c r="AK384" i="10" s="1"/>
  <c r="S384" i="10"/>
  <c r="AN383" i="10"/>
  <c r="AI383" i="10"/>
  <c r="AK383" i="10" s="1"/>
  <c r="S383" i="10"/>
  <c r="AN382" i="10"/>
  <c r="AI382" i="10"/>
  <c r="AK382" i="10" s="1"/>
  <c r="S382" i="10"/>
  <c r="AN381" i="10"/>
  <c r="AI381" i="10"/>
  <c r="AK381" i="10" s="1"/>
  <c r="S381" i="10"/>
  <c r="AN380" i="10"/>
  <c r="AI380" i="10"/>
  <c r="AK380" i="10" s="1"/>
  <c r="S380" i="10"/>
  <c r="AN379" i="10"/>
  <c r="AI379" i="10"/>
  <c r="AK379" i="10" s="1"/>
  <c r="S379" i="10"/>
  <c r="AN378" i="10"/>
  <c r="AI378" i="10"/>
  <c r="AK378" i="10" s="1"/>
  <c r="S378" i="10"/>
  <c r="AN377" i="10"/>
  <c r="AI377" i="10"/>
  <c r="AK377" i="10" s="1"/>
  <c r="S377" i="10"/>
  <c r="AN376" i="10"/>
  <c r="AI376" i="10"/>
  <c r="AK376" i="10" s="1"/>
  <c r="S376" i="10"/>
  <c r="AN375" i="10"/>
  <c r="AI375" i="10"/>
  <c r="AK375" i="10" s="1"/>
  <c r="S375" i="10"/>
  <c r="AN374" i="10"/>
  <c r="AI374" i="10"/>
  <c r="AK374" i="10" s="1"/>
  <c r="S374" i="10"/>
  <c r="AN373" i="10"/>
  <c r="AI373" i="10"/>
  <c r="AK373" i="10" s="1"/>
  <c r="S373" i="10"/>
  <c r="AN372" i="10"/>
  <c r="AI372" i="10"/>
  <c r="AK372" i="10" s="1"/>
  <c r="S372" i="10"/>
  <c r="AN371" i="10"/>
  <c r="AI371" i="10"/>
  <c r="AK371" i="10" s="1"/>
  <c r="S371" i="10"/>
  <c r="AN370" i="10"/>
  <c r="AI370" i="10"/>
  <c r="AK370" i="10" s="1"/>
  <c r="S370" i="10"/>
  <c r="AN369" i="10"/>
  <c r="AI369" i="10"/>
  <c r="AK369" i="10" s="1"/>
  <c r="S369" i="10"/>
  <c r="AN368" i="10"/>
  <c r="AI368" i="10"/>
  <c r="AK368" i="10" s="1"/>
  <c r="S368" i="10"/>
  <c r="AN367" i="10"/>
  <c r="AI367" i="10"/>
  <c r="AK367" i="10" s="1"/>
  <c r="S367" i="10"/>
  <c r="AN366" i="10"/>
  <c r="AI366" i="10"/>
  <c r="AK366" i="10" s="1"/>
  <c r="S366" i="10"/>
  <c r="AN365" i="10"/>
  <c r="AI365" i="10"/>
  <c r="AK365" i="10" s="1"/>
  <c r="S365" i="10"/>
  <c r="AN364" i="10"/>
  <c r="AI364" i="10"/>
  <c r="AK364" i="10" s="1"/>
  <c r="S364" i="10"/>
  <c r="AN363" i="10"/>
  <c r="AI363" i="10"/>
  <c r="AK363" i="10" s="1"/>
  <c r="S363" i="10"/>
  <c r="AN362" i="10"/>
  <c r="AI362" i="10"/>
  <c r="AK362" i="10" s="1"/>
  <c r="S362" i="10"/>
  <c r="AN361" i="10"/>
  <c r="AI361" i="10"/>
  <c r="AK361" i="10" s="1"/>
  <c r="S361" i="10"/>
  <c r="AN360" i="10"/>
  <c r="AI360" i="10"/>
  <c r="AK360" i="10" s="1"/>
  <c r="S360" i="10"/>
  <c r="AN359" i="10"/>
  <c r="AI359" i="10"/>
  <c r="AK359" i="10" s="1"/>
  <c r="S359" i="10"/>
  <c r="AN358" i="10"/>
  <c r="AI358" i="10"/>
  <c r="AK358" i="10" s="1"/>
  <c r="S358" i="10"/>
  <c r="AN357" i="10"/>
  <c r="AI357" i="10"/>
  <c r="AK357" i="10" s="1"/>
  <c r="S357" i="10"/>
  <c r="AN356" i="10"/>
  <c r="AI356" i="10"/>
  <c r="AK356" i="10" s="1"/>
  <c r="S356" i="10"/>
  <c r="AN355" i="10"/>
  <c r="AI355" i="10"/>
  <c r="AK355" i="10" s="1"/>
  <c r="S355" i="10"/>
  <c r="AN354" i="10"/>
  <c r="AI354" i="10"/>
  <c r="AK354" i="10" s="1"/>
  <c r="S354" i="10"/>
  <c r="AN353" i="10"/>
  <c r="AI353" i="10"/>
  <c r="AK353" i="10" s="1"/>
  <c r="S353" i="10"/>
  <c r="AN352" i="10"/>
  <c r="AI352" i="10"/>
  <c r="AK352" i="10" s="1"/>
  <c r="S352" i="10"/>
  <c r="AN351" i="10"/>
  <c r="AI351" i="10"/>
  <c r="AK351" i="10" s="1"/>
  <c r="S351" i="10"/>
  <c r="AN350" i="10"/>
  <c r="AI350" i="10"/>
  <c r="AK350" i="10" s="1"/>
  <c r="S350" i="10"/>
  <c r="AN349" i="10"/>
  <c r="AI349" i="10"/>
  <c r="AK349" i="10" s="1"/>
  <c r="S349" i="10"/>
  <c r="AN348" i="10"/>
  <c r="AI348" i="10"/>
  <c r="AK348" i="10" s="1"/>
  <c r="S348" i="10"/>
  <c r="AN347" i="10"/>
  <c r="AI347" i="10"/>
  <c r="AK347" i="10" s="1"/>
  <c r="S347" i="10"/>
  <c r="AN346" i="10"/>
  <c r="AI346" i="10"/>
  <c r="AK346" i="10" s="1"/>
  <c r="S346" i="10"/>
  <c r="AN345" i="10"/>
  <c r="AI345" i="10"/>
  <c r="AK345" i="10" s="1"/>
  <c r="S345" i="10"/>
  <c r="AN344" i="10"/>
  <c r="AI344" i="10"/>
  <c r="AK344" i="10" s="1"/>
  <c r="S344" i="10"/>
  <c r="AN343" i="10"/>
  <c r="AI343" i="10"/>
  <c r="AK343" i="10" s="1"/>
  <c r="S343" i="10"/>
  <c r="AN342" i="10"/>
  <c r="AI342" i="10"/>
  <c r="AK342" i="10" s="1"/>
  <c r="S342" i="10"/>
  <c r="AN341" i="10"/>
  <c r="AI341" i="10"/>
  <c r="AK341" i="10" s="1"/>
  <c r="S341" i="10"/>
  <c r="AN340" i="10"/>
  <c r="AI340" i="10"/>
  <c r="AK340" i="10" s="1"/>
  <c r="S340" i="10"/>
  <c r="AN339" i="10"/>
  <c r="AI339" i="10"/>
  <c r="AK339" i="10" s="1"/>
  <c r="S339" i="10"/>
  <c r="AN338" i="10"/>
  <c r="AI338" i="10"/>
  <c r="AK338" i="10" s="1"/>
  <c r="S338" i="10"/>
  <c r="AN337" i="10"/>
  <c r="AI337" i="10"/>
  <c r="AK337" i="10" s="1"/>
  <c r="S337" i="10"/>
  <c r="AN336" i="10"/>
  <c r="AI336" i="10"/>
  <c r="AK336" i="10" s="1"/>
  <c r="S336" i="10"/>
  <c r="AN335" i="10"/>
  <c r="AI335" i="10"/>
  <c r="AK335" i="10" s="1"/>
  <c r="S335" i="10"/>
  <c r="AN334" i="10"/>
  <c r="AI334" i="10"/>
  <c r="AK334" i="10" s="1"/>
  <c r="S334" i="10"/>
  <c r="AN333" i="10"/>
  <c r="AI333" i="10"/>
  <c r="AK333" i="10" s="1"/>
  <c r="S333" i="10"/>
  <c r="AN332" i="10"/>
  <c r="AI332" i="10"/>
  <c r="AK332" i="10" s="1"/>
  <c r="S332" i="10"/>
  <c r="AN331" i="10"/>
  <c r="AI331" i="10"/>
  <c r="AK331" i="10" s="1"/>
  <c r="S331" i="10"/>
  <c r="AN330" i="10"/>
  <c r="AI330" i="10"/>
  <c r="AK330" i="10" s="1"/>
  <c r="S330" i="10"/>
  <c r="AN329" i="10"/>
  <c r="AI329" i="10"/>
  <c r="AK329" i="10" s="1"/>
  <c r="S329" i="10"/>
  <c r="AN328" i="10"/>
  <c r="AI328" i="10"/>
  <c r="AK328" i="10" s="1"/>
  <c r="S328" i="10"/>
  <c r="AN327" i="10"/>
  <c r="AI327" i="10"/>
  <c r="AK327" i="10" s="1"/>
  <c r="S327" i="10"/>
  <c r="AN326" i="10"/>
  <c r="AI326" i="10"/>
  <c r="AK326" i="10" s="1"/>
  <c r="S326" i="10"/>
  <c r="AN325" i="10"/>
  <c r="AI325" i="10"/>
  <c r="AK325" i="10" s="1"/>
  <c r="S325" i="10"/>
  <c r="AN324" i="10"/>
  <c r="AI324" i="10"/>
  <c r="AK324" i="10" s="1"/>
  <c r="S324" i="10"/>
  <c r="AN323" i="10"/>
  <c r="AI323" i="10"/>
  <c r="AK323" i="10" s="1"/>
  <c r="S323" i="10"/>
  <c r="AN322" i="10"/>
  <c r="AI322" i="10"/>
  <c r="AK322" i="10" s="1"/>
  <c r="S322" i="10"/>
  <c r="AN321" i="10"/>
  <c r="AI321" i="10"/>
  <c r="AK321" i="10" s="1"/>
  <c r="S321" i="10"/>
  <c r="AN320" i="10"/>
  <c r="AI320" i="10"/>
  <c r="AK320" i="10" s="1"/>
  <c r="S320" i="10"/>
  <c r="AN319" i="10"/>
  <c r="AI319" i="10"/>
  <c r="AK319" i="10" s="1"/>
  <c r="S319" i="10"/>
  <c r="AN318" i="10"/>
  <c r="AI318" i="10"/>
  <c r="AK318" i="10" s="1"/>
  <c r="S318" i="10"/>
  <c r="AN317" i="10"/>
  <c r="AI317" i="10"/>
  <c r="AK317" i="10" s="1"/>
  <c r="S317" i="10"/>
  <c r="AN316" i="10"/>
  <c r="AI316" i="10"/>
  <c r="AK316" i="10" s="1"/>
  <c r="S316" i="10"/>
  <c r="AN315" i="10"/>
  <c r="AI315" i="10"/>
  <c r="AK315" i="10" s="1"/>
  <c r="S315" i="10"/>
  <c r="AN314" i="10"/>
  <c r="AI314" i="10"/>
  <c r="AK314" i="10" s="1"/>
  <c r="S314" i="10"/>
  <c r="AN313" i="10"/>
  <c r="AI313" i="10"/>
  <c r="AK313" i="10" s="1"/>
  <c r="S313" i="10"/>
  <c r="AN312" i="10"/>
  <c r="AI312" i="10"/>
  <c r="AK312" i="10" s="1"/>
  <c r="S312" i="10"/>
  <c r="AN311" i="10"/>
  <c r="AI311" i="10"/>
  <c r="AK311" i="10" s="1"/>
  <c r="S311" i="10"/>
  <c r="AN310" i="10"/>
  <c r="AI310" i="10"/>
  <c r="AK310" i="10" s="1"/>
  <c r="S310" i="10"/>
  <c r="AN309" i="10"/>
  <c r="AI309" i="10"/>
  <c r="AK309" i="10" s="1"/>
  <c r="S309" i="10"/>
  <c r="AN308" i="10"/>
  <c r="AI308" i="10"/>
  <c r="AK308" i="10" s="1"/>
  <c r="S308" i="10"/>
  <c r="AN307" i="10"/>
  <c r="AI307" i="10"/>
  <c r="AK307" i="10" s="1"/>
  <c r="S307" i="10"/>
  <c r="AN306" i="10"/>
  <c r="AI306" i="10"/>
  <c r="AK306" i="10" s="1"/>
  <c r="S306" i="10"/>
  <c r="AN305" i="10"/>
  <c r="AI305" i="10"/>
  <c r="AK305" i="10" s="1"/>
  <c r="S305" i="10"/>
  <c r="AN304" i="10"/>
  <c r="AI304" i="10"/>
  <c r="AK304" i="10" s="1"/>
  <c r="S304" i="10"/>
  <c r="AN303" i="10"/>
  <c r="AI303" i="10"/>
  <c r="AK303" i="10" s="1"/>
  <c r="S303" i="10"/>
  <c r="AN302" i="10"/>
  <c r="AI302" i="10"/>
  <c r="AK302" i="10" s="1"/>
  <c r="S302" i="10"/>
  <c r="AN301" i="10"/>
  <c r="AI301" i="10"/>
  <c r="AK301" i="10" s="1"/>
  <c r="S301" i="10"/>
  <c r="AN300" i="10"/>
  <c r="AI300" i="10"/>
  <c r="AK300" i="10" s="1"/>
  <c r="S300" i="10"/>
  <c r="AN299" i="10"/>
  <c r="AI299" i="10"/>
  <c r="AK299" i="10" s="1"/>
  <c r="S299" i="10"/>
  <c r="AN298" i="10"/>
  <c r="AI298" i="10"/>
  <c r="AK298" i="10" s="1"/>
  <c r="S298" i="10"/>
  <c r="AN297" i="10"/>
  <c r="AI297" i="10"/>
  <c r="AK297" i="10" s="1"/>
  <c r="S297" i="10"/>
  <c r="AN296" i="10"/>
  <c r="AI296" i="10"/>
  <c r="AK296" i="10" s="1"/>
  <c r="S296" i="10"/>
  <c r="AN295" i="10"/>
  <c r="AI295" i="10"/>
  <c r="AK295" i="10" s="1"/>
  <c r="S295" i="10"/>
  <c r="AN294" i="10"/>
  <c r="AI294" i="10"/>
  <c r="AK294" i="10" s="1"/>
  <c r="S294" i="10"/>
  <c r="AN293" i="10"/>
  <c r="AI293" i="10"/>
  <c r="AK293" i="10" s="1"/>
  <c r="S293" i="10"/>
  <c r="AN292" i="10"/>
  <c r="AI292" i="10"/>
  <c r="AK292" i="10" s="1"/>
  <c r="S292" i="10"/>
  <c r="AN291" i="10"/>
  <c r="AI291" i="10"/>
  <c r="AK291" i="10" s="1"/>
  <c r="S291" i="10"/>
  <c r="AN290" i="10"/>
  <c r="AI290" i="10"/>
  <c r="AK290" i="10" s="1"/>
  <c r="S290" i="10"/>
  <c r="AN289" i="10"/>
  <c r="AI289" i="10"/>
  <c r="AK289" i="10" s="1"/>
  <c r="S289" i="10"/>
  <c r="AN288" i="10"/>
  <c r="AI288" i="10"/>
  <c r="AK288" i="10" s="1"/>
  <c r="S288" i="10"/>
  <c r="AN287" i="10"/>
  <c r="AI287" i="10"/>
  <c r="AK287" i="10" s="1"/>
  <c r="S287" i="10"/>
  <c r="AN286" i="10"/>
  <c r="AI286" i="10"/>
  <c r="AK286" i="10" s="1"/>
  <c r="S286" i="10"/>
  <c r="AN285" i="10"/>
  <c r="AI285" i="10"/>
  <c r="AK285" i="10" s="1"/>
  <c r="S285" i="10"/>
  <c r="AN284" i="10"/>
  <c r="AI284" i="10"/>
  <c r="AK284" i="10" s="1"/>
  <c r="S284" i="10"/>
  <c r="AN283" i="10"/>
  <c r="AI283" i="10"/>
  <c r="AK283" i="10" s="1"/>
  <c r="S283" i="10"/>
  <c r="AN282" i="10"/>
  <c r="AI282" i="10"/>
  <c r="AK282" i="10" s="1"/>
  <c r="S282" i="10"/>
  <c r="AN281" i="10"/>
  <c r="AI281" i="10"/>
  <c r="AK281" i="10" s="1"/>
  <c r="S281" i="10"/>
  <c r="AN280" i="10"/>
  <c r="AI280" i="10"/>
  <c r="AK280" i="10" s="1"/>
  <c r="S280" i="10"/>
  <c r="AN279" i="10"/>
  <c r="AI279" i="10"/>
  <c r="AK279" i="10" s="1"/>
  <c r="S279" i="10"/>
  <c r="AN278" i="10"/>
  <c r="AI278" i="10"/>
  <c r="AK278" i="10" s="1"/>
  <c r="S278" i="10"/>
  <c r="AN277" i="10"/>
  <c r="AI277" i="10"/>
  <c r="AK277" i="10" s="1"/>
  <c r="S277" i="10"/>
  <c r="AN276" i="10"/>
  <c r="AI276" i="10"/>
  <c r="AK276" i="10" s="1"/>
  <c r="S276" i="10"/>
  <c r="AN275" i="10"/>
  <c r="AI275" i="10"/>
  <c r="AK275" i="10" s="1"/>
  <c r="S275" i="10"/>
  <c r="AN274" i="10"/>
  <c r="AI274" i="10"/>
  <c r="AK274" i="10" s="1"/>
  <c r="S274" i="10"/>
  <c r="AN273" i="10"/>
  <c r="AI273" i="10"/>
  <c r="AK273" i="10" s="1"/>
  <c r="S273" i="10"/>
  <c r="AN272" i="10"/>
  <c r="AI272" i="10"/>
  <c r="AK272" i="10" s="1"/>
  <c r="S272" i="10"/>
  <c r="AN271" i="10"/>
  <c r="AI271" i="10"/>
  <c r="AK271" i="10" s="1"/>
  <c r="S271" i="10"/>
  <c r="AN270" i="10"/>
  <c r="AI270" i="10"/>
  <c r="AK270" i="10" s="1"/>
  <c r="S270" i="10"/>
  <c r="AN269" i="10"/>
  <c r="AI269" i="10"/>
  <c r="AK269" i="10" s="1"/>
  <c r="S269" i="10"/>
  <c r="AN268" i="10"/>
  <c r="AI268" i="10"/>
  <c r="AK268" i="10" s="1"/>
  <c r="S268" i="10"/>
  <c r="AN267" i="10"/>
  <c r="AI267" i="10"/>
  <c r="AK267" i="10" s="1"/>
  <c r="S267" i="10"/>
  <c r="AN266" i="10"/>
  <c r="AI266" i="10"/>
  <c r="AK266" i="10" s="1"/>
  <c r="S266" i="10"/>
  <c r="AN265" i="10"/>
  <c r="AI265" i="10"/>
  <c r="AK265" i="10" s="1"/>
  <c r="S265" i="10"/>
  <c r="AN264" i="10"/>
  <c r="AI264" i="10"/>
  <c r="AK264" i="10" s="1"/>
  <c r="S264" i="10"/>
  <c r="AN263" i="10"/>
  <c r="AI263" i="10"/>
  <c r="AK263" i="10" s="1"/>
  <c r="S263" i="10"/>
  <c r="AN262" i="10"/>
  <c r="AI262" i="10"/>
  <c r="AK262" i="10" s="1"/>
  <c r="S262" i="10"/>
  <c r="AN261" i="10"/>
  <c r="AI261" i="10"/>
  <c r="AK261" i="10" s="1"/>
  <c r="S261" i="10"/>
  <c r="AN260" i="10"/>
  <c r="AI260" i="10"/>
  <c r="AK260" i="10" s="1"/>
  <c r="S260" i="10"/>
  <c r="AN259" i="10"/>
  <c r="AI259" i="10"/>
  <c r="AK259" i="10" s="1"/>
  <c r="S259" i="10"/>
  <c r="AN258" i="10"/>
  <c r="AI258" i="10"/>
  <c r="AK258" i="10" s="1"/>
  <c r="S258" i="10"/>
  <c r="AN257" i="10"/>
  <c r="AI257" i="10"/>
  <c r="AK257" i="10" s="1"/>
  <c r="S257" i="10"/>
  <c r="AN256" i="10"/>
  <c r="AI256" i="10"/>
  <c r="AK256" i="10" s="1"/>
  <c r="S256" i="10"/>
  <c r="AN255" i="10"/>
  <c r="AI255" i="10"/>
  <c r="AK255" i="10" s="1"/>
  <c r="S255" i="10"/>
  <c r="AN254" i="10"/>
  <c r="AI254" i="10"/>
  <c r="AK254" i="10" s="1"/>
  <c r="S254" i="10"/>
  <c r="AN253" i="10"/>
  <c r="AI253" i="10"/>
  <c r="AK253" i="10" s="1"/>
  <c r="S253" i="10"/>
  <c r="AN252" i="10"/>
  <c r="AI252" i="10"/>
  <c r="AK252" i="10" s="1"/>
  <c r="S252" i="10"/>
  <c r="AN251" i="10"/>
  <c r="AI251" i="10"/>
  <c r="AK251" i="10" s="1"/>
  <c r="S251" i="10"/>
  <c r="AN250" i="10"/>
  <c r="AI250" i="10"/>
  <c r="AK250" i="10" s="1"/>
  <c r="S250" i="10"/>
  <c r="AN249" i="10"/>
  <c r="AI249" i="10"/>
  <c r="AK249" i="10" s="1"/>
  <c r="S249" i="10"/>
  <c r="AN248" i="10"/>
  <c r="AI248" i="10"/>
  <c r="AK248" i="10" s="1"/>
  <c r="S248" i="10"/>
  <c r="AN247" i="10"/>
  <c r="AI247" i="10"/>
  <c r="AK247" i="10" s="1"/>
  <c r="S247" i="10"/>
  <c r="AN246" i="10"/>
  <c r="AI246" i="10"/>
  <c r="AK246" i="10" s="1"/>
  <c r="S246" i="10"/>
  <c r="AN245" i="10"/>
  <c r="AI245" i="10"/>
  <c r="AK245" i="10" s="1"/>
  <c r="S245" i="10"/>
  <c r="AN244" i="10"/>
  <c r="AI244" i="10"/>
  <c r="AK244" i="10" s="1"/>
  <c r="S244" i="10"/>
  <c r="AN243" i="10"/>
  <c r="AI243" i="10"/>
  <c r="AK243" i="10" s="1"/>
  <c r="S243" i="10"/>
  <c r="AN242" i="10"/>
  <c r="AI242" i="10"/>
  <c r="AK242" i="10" s="1"/>
  <c r="S242" i="10"/>
  <c r="AN241" i="10"/>
  <c r="AI241" i="10"/>
  <c r="AK241" i="10" s="1"/>
  <c r="S241" i="10"/>
  <c r="AN240" i="10"/>
  <c r="AI240" i="10"/>
  <c r="AK240" i="10" s="1"/>
  <c r="S240" i="10"/>
  <c r="AN239" i="10"/>
  <c r="AI239" i="10"/>
  <c r="AK239" i="10" s="1"/>
  <c r="S239" i="10"/>
  <c r="AN238" i="10"/>
  <c r="AI238" i="10"/>
  <c r="AK238" i="10" s="1"/>
  <c r="S238" i="10"/>
  <c r="AN237" i="10"/>
  <c r="AI237" i="10"/>
  <c r="AK237" i="10" s="1"/>
  <c r="S237" i="10"/>
  <c r="AN236" i="10"/>
  <c r="AI236" i="10"/>
  <c r="AK236" i="10" s="1"/>
  <c r="S236" i="10"/>
  <c r="AN235" i="10"/>
  <c r="AI235" i="10"/>
  <c r="AK235" i="10" s="1"/>
  <c r="S235" i="10"/>
  <c r="AN234" i="10"/>
  <c r="AI234" i="10"/>
  <c r="AK234" i="10" s="1"/>
  <c r="S234" i="10"/>
  <c r="AN233" i="10"/>
  <c r="AI233" i="10"/>
  <c r="AK233" i="10" s="1"/>
  <c r="S233" i="10"/>
  <c r="AN232" i="10"/>
  <c r="AI232" i="10"/>
  <c r="AK232" i="10" s="1"/>
  <c r="S232" i="10"/>
  <c r="AN231" i="10"/>
  <c r="AI231" i="10"/>
  <c r="AK231" i="10" s="1"/>
  <c r="S231" i="10"/>
  <c r="AN230" i="10"/>
  <c r="AI230" i="10"/>
  <c r="AK230" i="10" s="1"/>
  <c r="S230" i="10"/>
  <c r="AN229" i="10"/>
  <c r="AI229" i="10"/>
  <c r="AK229" i="10" s="1"/>
  <c r="S229" i="10"/>
  <c r="AN228" i="10"/>
  <c r="AI228" i="10"/>
  <c r="AK228" i="10" s="1"/>
  <c r="S228" i="10"/>
  <c r="AN227" i="10"/>
  <c r="AI227" i="10"/>
  <c r="AK227" i="10" s="1"/>
  <c r="S227" i="10"/>
  <c r="AN226" i="10"/>
  <c r="AI226" i="10"/>
  <c r="AK226" i="10" s="1"/>
  <c r="S226" i="10"/>
  <c r="AN225" i="10"/>
  <c r="AI225" i="10"/>
  <c r="AK225" i="10" s="1"/>
  <c r="S225" i="10"/>
  <c r="AN224" i="10"/>
  <c r="AI224" i="10"/>
  <c r="AK224" i="10" s="1"/>
  <c r="S224" i="10"/>
  <c r="AN223" i="10"/>
  <c r="AI223" i="10"/>
  <c r="AK223" i="10" s="1"/>
  <c r="S223" i="10"/>
  <c r="AN222" i="10"/>
  <c r="AI222" i="10"/>
  <c r="AK222" i="10" s="1"/>
  <c r="S222" i="10"/>
  <c r="AN221" i="10"/>
  <c r="AI221" i="10"/>
  <c r="AK221" i="10" s="1"/>
  <c r="S221" i="10"/>
  <c r="AN220" i="10"/>
  <c r="AI220" i="10"/>
  <c r="AK220" i="10" s="1"/>
  <c r="S220" i="10"/>
  <c r="AN219" i="10"/>
  <c r="AI219" i="10"/>
  <c r="AK219" i="10" s="1"/>
  <c r="S219" i="10"/>
  <c r="AN218" i="10"/>
  <c r="AI218" i="10"/>
  <c r="AK218" i="10" s="1"/>
  <c r="S218" i="10"/>
  <c r="AN217" i="10"/>
  <c r="AI217" i="10"/>
  <c r="AK217" i="10" s="1"/>
  <c r="S217" i="10"/>
  <c r="AN216" i="10"/>
  <c r="AI216" i="10"/>
  <c r="AK216" i="10" s="1"/>
  <c r="S216" i="10"/>
  <c r="AN215" i="10"/>
  <c r="AI215" i="10"/>
  <c r="AK215" i="10" s="1"/>
  <c r="S215" i="10"/>
  <c r="AN214" i="10"/>
  <c r="AI214" i="10"/>
  <c r="AK214" i="10" s="1"/>
  <c r="S214" i="10"/>
  <c r="AN213" i="10"/>
  <c r="AI213" i="10"/>
  <c r="AK213" i="10" s="1"/>
  <c r="S213" i="10"/>
  <c r="AN212" i="10"/>
  <c r="AI212" i="10"/>
  <c r="AK212" i="10" s="1"/>
  <c r="S212" i="10"/>
  <c r="AN211" i="10"/>
  <c r="AI211" i="10"/>
  <c r="AK211" i="10" s="1"/>
  <c r="S211" i="10"/>
  <c r="AN210" i="10"/>
  <c r="AI210" i="10"/>
  <c r="AK210" i="10" s="1"/>
  <c r="S210" i="10"/>
  <c r="AN209" i="10"/>
  <c r="AI209" i="10"/>
  <c r="AK209" i="10" s="1"/>
  <c r="S209" i="10"/>
  <c r="AN208" i="10"/>
  <c r="AI208" i="10"/>
  <c r="AK208" i="10" s="1"/>
  <c r="S208" i="10"/>
  <c r="AN207" i="10"/>
  <c r="AI207" i="10"/>
  <c r="AK207" i="10" s="1"/>
  <c r="S207" i="10"/>
  <c r="AN206" i="10"/>
  <c r="AI206" i="10"/>
  <c r="AK206" i="10" s="1"/>
  <c r="S206" i="10"/>
  <c r="AN205" i="10"/>
  <c r="AI205" i="10"/>
  <c r="AK205" i="10" s="1"/>
  <c r="S205" i="10"/>
  <c r="AN204" i="10"/>
  <c r="AI204" i="10"/>
  <c r="AK204" i="10" s="1"/>
  <c r="S204" i="10"/>
  <c r="AN203" i="10"/>
  <c r="AI203" i="10"/>
  <c r="AK203" i="10" s="1"/>
  <c r="S203" i="10"/>
  <c r="AN202" i="10"/>
  <c r="AI202" i="10"/>
  <c r="AK202" i="10" s="1"/>
  <c r="S202" i="10"/>
  <c r="AN201" i="10"/>
  <c r="AI201" i="10"/>
  <c r="AK201" i="10" s="1"/>
  <c r="S201" i="10"/>
  <c r="AN200" i="10"/>
  <c r="AI200" i="10"/>
  <c r="AK200" i="10" s="1"/>
  <c r="S200" i="10"/>
  <c r="AN199" i="10"/>
  <c r="AI199" i="10"/>
  <c r="AK199" i="10" s="1"/>
  <c r="S199" i="10"/>
  <c r="AN198" i="10"/>
  <c r="AI198" i="10"/>
  <c r="AK198" i="10" s="1"/>
  <c r="S198" i="10"/>
  <c r="AN197" i="10"/>
  <c r="AI197" i="10"/>
  <c r="AK197" i="10" s="1"/>
  <c r="S197" i="10"/>
  <c r="AN196" i="10"/>
  <c r="AI196" i="10"/>
  <c r="AK196" i="10" s="1"/>
  <c r="S196" i="10"/>
  <c r="AN195" i="10"/>
  <c r="AI195" i="10"/>
  <c r="AK195" i="10" s="1"/>
  <c r="S195" i="10"/>
  <c r="AN194" i="10"/>
  <c r="AI194" i="10"/>
  <c r="AK194" i="10" s="1"/>
  <c r="S194" i="10"/>
  <c r="AN193" i="10"/>
  <c r="AI193" i="10"/>
  <c r="AK193" i="10" s="1"/>
  <c r="S193" i="10"/>
  <c r="AN192" i="10"/>
  <c r="AI192" i="10"/>
  <c r="AK192" i="10" s="1"/>
  <c r="S192" i="10"/>
  <c r="AN191" i="10"/>
  <c r="AI191" i="10"/>
  <c r="AK191" i="10" s="1"/>
  <c r="S191" i="10"/>
  <c r="AN190" i="10"/>
  <c r="AI190" i="10"/>
  <c r="AK190" i="10" s="1"/>
  <c r="S190" i="10"/>
  <c r="AN189" i="10"/>
  <c r="AI189" i="10"/>
  <c r="AK189" i="10" s="1"/>
  <c r="S189" i="10"/>
  <c r="AN188" i="10"/>
  <c r="AI188" i="10"/>
  <c r="AK188" i="10" s="1"/>
  <c r="S188" i="10"/>
  <c r="AN187" i="10"/>
  <c r="AI187" i="10"/>
  <c r="AK187" i="10" s="1"/>
  <c r="S187" i="10"/>
  <c r="AN186" i="10"/>
  <c r="AI186" i="10"/>
  <c r="AK186" i="10" s="1"/>
  <c r="S186" i="10"/>
  <c r="AN185" i="10"/>
  <c r="AI185" i="10"/>
  <c r="AK185" i="10" s="1"/>
  <c r="S185" i="10"/>
  <c r="AN184" i="10"/>
  <c r="AI184" i="10"/>
  <c r="AK184" i="10" s="1"/>
  <c r="S184" i="10"/>
  <c r="AN183" i="10"/>
  <c r="AI183" i="10"/>
  <c r="AK183" i="10" s="1"/>
  <c r="S183" i="10"/>
  <c r="AN182" i="10"/>
  <c r="AI182" i="10"/>
  <c r="AK182" i="10" s="1"/>
  <c r="S182" i="10"/>
  <c r="AN181" i="10"/>
  <c r="AI181" i="10"/>
  <c r="AK181" i="10" s="1"/>
  <c r="S181" i="10"/>
  <c r="AN180" i="10"/>
  <c r="AI180" i="10"/>
  <c r="AK180" i="10" s="1"/>
  <c r="S180" i="10"/>
  <c r="AN179" i="10"/>
  <c r="AI179" i="10"/>
  <c r="AK179" i="10" s="1"/>
  <c r="S179" i="10"/>
  <c r="AN178" i="10"/>
  <c r="AI178" i="10"/>
  <c r="AK178" i="10" s="1"/>
  <c r="S178" i="10"/>
  <c r="AN177" i="10"/>
  <c r="AI177" i="10"/>
  <c r="AK177" i="10" s="1"/>
  <c r="S177" i="10"/>
  <c r="AN176" i="10"/>
  <c r="AI176" i="10"/>
  <c r="AK176" i="10" s="1"/>
  <c r="S176" i="10"/>
  <c r="AN175" i="10"/>
  <c r="AI175" i="10"/>
  <c r="AK175" i="10" s="1"/>
  <c r="S175" i="10"/>
  <c r="AN174" i="10"/>
  <c r="AI174" i="10"/>
  <c r="AK174" i="10" s="1"/>
  <c r="S174" i="10"/>
  <c r="AN173" i="10"/>
  <c r="AI173" i="10"/>
  <c r="AK173" i="10" s="1"/>
  <c r="S173" i="10"/>
  <c r="AN172" i="10"/>
  <c r="AI172" i="10"/>
  <c r="AK172" i="10" s="1"/>
  <c r="S172" i="10"/>
  <c r="AN171" i="10"/>
  <c r="AI171" i="10"/>
  <c r="AK171" i="10" s="1"/>
  <c r="S171" i="10"/>
  <c r="AN170" i="10"/>
  <c r="AI170" i="10"/>
  <c r="AK170" i="10" s="1"/>
  <c r="S170" i="10"/>
  <c r="AN169" i="10"/>
  <c r="AI169" i="10"/>
  <c r="AK169" i="10" s="1"/>
  <c r="S169" i="10"/>
  <c r="AN168" i="10"/>
  <c r="AI168" i="10"/>
  <c r="AK168" i="10" s="1"/>
  <c r="S168" i="10"/>
  <c r="AN167" i="10"/>
  <c r="AI167" i="10"/>
  <c r="AK167" i="10" s="1"/>
  <c r="S167" i="10"/>
  <c r="AN166" i="10"/>
  <c r="AI166" i="10"/>
  <c r="AK166" i="10" s="1"/>
  <c r="S166" i="10"/>
  <c r="AN165" i="10"/>
  <c r="AI165" i="10"/>
  <c r="AK165" i="10" s="1"/>
  <c r="S165" i="10"/>
  <c r="AN164" i="10"/>
  <c r="AI164" i="10"/>
  <c r="AK164" i="10" s="1"/>
  <c r="S164" i="10"/>
  <c r="AN163" i="10"/>
  <c r="AI163" i="10"/>
  <c r="AK163" i="10" s="1"/>
  <c r="S163" i="10"/>
  <c r="AN162" i="10"/>
  <c r="AI162" i="10"/>
  <c r="AK162" i="10" s="1"/>
  <c r="S162" i="10"/>
  <c r="AN161" i="10"/>
  <c r="AI161" i="10"/>
  <c r="AK161" i="10" s="1"/>
  <c r="S161" i="10"/>
  <c r="AN160" i="10"/>
  <c r="AI160" i="10"/>
  <c r="AK160" i="10" s="1"/>
  <c r="S160" i="10"/>
  <c r="AN159" i="10"/>
  <c r="AI159" i="10"/>
  <c r="AK159" i="10" s="1"/>
  <c r="S159" i="10"/>
  <c r="AN158" i="10"/>
  <c r="AI158" i="10"/>
  <c r="AK158" i="10" s="1"/>
  <c r="S158" i="10"/>
  <c r="AN157" i="10"/>
  <c r="AI157" i="10"/>
  <c r="AK157" i="10" s="1"/>
  <c r="S157" i="10"/>
  <c r="AN156" i="10"/>
  <c r="AI156" i="10"/>
  <c r="AK156" i="10" s="1"/>
  <c r="S156" i="10"/>
  <c r="AN155" i="10"/>
  <c r="AI155" i="10"/>
  <c r="AK155" i="10" s="1"/>
  <c r="S155" i="10"/>
  <c r="AN154" i="10"/>
  <c r="AI154" i="10"/>
  <c r="AK154" i="10" s="1"/>
  <c r="S154" i="10"/>
  <c r="AN153" i="10"/>
  <c r="AI153" i="10"/>
  <c r="AK153" i="10" s="1"/>
  <c r="S153" i="10"/>
  <c r="AN152" i="10"/>
  <c r="AI152" i="10"/>
  <c r="AK152" i="10" s="1"/>
  <c r="S152" i="10"/>
  <c r="AN151" i="10"/>
  <c r="AI151" i="10"/>
  <c r="AK151" i="10" s="1"/>
  <c r="S151" i="10"/>
  <c r="AN150" i="10"/>
  <c r="AI150" i="10"/>
  <c r="AK150" i="10" s="1"/>
  <c r="S150" i="10"/>
  <c r="AN149" i="10"/>
  <c r="AI149" i="10"/>
  <c r="AK149" i="10" s="1"/>
  <c r="S149" i="10"/>
  <c r="AN148" i="10"/>
  <c r="AI148" i="10"/>
  <c r="AK148" i="10" s="1"/>
  <c r="S148" i="10"/>
  <c r="AN147" i="10"/>
  <c r="AI147" i="10"/>
  <c r="AK147" i="10" s="1"/>
  <c r="S147" i="10"/>
  <c r="AN146" i="10"/>
  <c r="AI146" i="10"/>
  <c r="AK146" i="10" s="1"/>
  <c r="S146" i="10"/>
  <c r="AN145" i="10"/>
  <c r="AI145" i="10"/>
  <c r="AK145" i="10" s="1"/>
  <c r="S145" i="10"/>
  <c r="AN144" i="10"/>
  <c r="AI144" i="10"/>
  <c r="AK144" i="10" s="1"/>
  <c r="S144" i="10"/>
  <c r="AN143" i="10"/>
  <c r="AI143" i="10"/>
  <c r="AK143" i="10" s="1"/>
  <c r="S143" i="10"/>
  <c r="AN142" i="10"/>
  <c r="AI142" i="10"/>
  <c r="AK142" i="10" s="1"/>
  <c r="S142" i="10"/>
  <c r="AN141" i="10"/>
  <c r="AI141" i="10"/>
  <c r="AK141" i="10" s="1"/>
  <c r="S141" i="10"/>
  <c r="AN140" i="10"/>
  <c r="AI140" i="10"/>
  <c r="AK140" i="10" s="1"/>
  <c r="S140" i="10"/>
  <c r="AN139" i="10"/>
  <c r="AI139" i="10"/>
  <c r="AK139" i="10" s="1"/>
  <c r="S139" i="10"/>
  <c r="AN138" i="10"/>
  <c r="AI138" i="10"/>
  <c r="AK138" i="10" s="1"/>
  <c r="S138" i="10"/>
  <c r="AN137" i="10"/>
  <c r="AI137" i="10"/>
  <c r="AK137" i="10" s="1"/>
  <c r="S137" i="10"/>
  <c r="AN136" i="10"/>
  <c r="AI136" i="10"/>
  <c r="AK136" i="10" s="1"/>
  <c r="S136" i="10"/>
  <c r="AN135" i="10"/>
  <c r="AI135" i="10"/>
  <c r="AK135" i="10" s="1"/>
  <c r="S135" i="10"/>
  <c r="AN134" i="10"/>
  <c r="AI134" i="10"/>
  <c r="AK134" i="10" s="1"/>
  <c r="S134" i="10"/>
  <c r="AN133" i="10"/>
  <c r="AI133" i="10"/>
  <c r="AK133" i="10" s="1"/>
  <c r="S133" i="10"/>
  <c r="AN132" i="10"/>
  <c r="AI132" i="10"/>
  <c r="AK132" i="10" s="1"/>
  <c r="S132" i="10"/>
  <c r="AN131" i="10"/>
  <c r="AI131" i="10"/>
  <c r="AK131" i="10" s="1"/>
  <c r="S131" i="10"/>
  <c r="AN130" i="10"/>
  <c r="AI130" i="10"/>
  <c r="AK130" i="10" s="1"/>
  <c r="S130" i="10"/>
  <c r="AN129" i="10"/>
  <c r="AI129" i="10"/>
  <c r="AK129" i="10" s="1"/>
  <c r="S129" i="10"/>
  <c r="AN128" i="10"/>
  <c r="AI128" i="10"/>
  <c r="AK128" i="10" s="1"/>
  <c r="S128" i="10"/>
  <c r="AN127" i="10"/>
  <c r="AI127" i="10"/>
  <c r="AK127" i="10" s="1"/>
  <c r="S127" i="10"/>
  <c r="AN126" i="10"/>
  <c r="AI126" i="10"/>
  <c r="AK126" i="10" s="1"/>
  <c r="S126" i="10"/>
  <c r="AN125" i="10"/>
  <c r="AI125" i="10"/>
  <c r="AK125" i="10" s="1"/>
  <c r="S125" i="10"/>
  <c r="AN124" i="10"/>
  <c r="AI124" i="10"/>
  <c r="AK124" i="10" s="1"/>
  <c r="S124" i="10"/>
  <c r="AN123" i="10"/>
  <c r="AI123" i="10"/>
  <c r="AK123" i="10" s="1"/>
  <c r="S123" i="10"/>
  <c r="AN122" i="10"/>
  <c r="AI122" i="10"/>
  <c r="AK122" i="10" s="1"/>
  <c r="S122" i="10"/>
  <c r="AN121" i="10"/>
  <c r="AI121" i="10"/>
  <c r="AK121" i="10" s="1"/>
  <c r="S121" i="10"/>
  <c r="AN120" i="10"/>
  <c r="AI120" i="10"/>
  <c r="AK120" i="10" s="1"/>
  <c r="S120" i="10"/>
  <c r="AN119" i="10"/>
  <c r="AI119" i="10"/>
  <c r="AK119" i="10" s="1"/>
  <c r="S119" i="10"/>
  <c r="AN118" i="10"/>
  <c r="AI118" i="10"/>
  <c r="AK118" i="10" s="1"/>
  <c r="S118" i="10"/>
  <c r="AN117" i="10"/>
  <c r="AI117" i="10"/>
  <c r="AK117" i="10" s="1"/>
  <c r="S117" i="10"/>
  <c r="AN116" i="10"/>
  <c r="AI116" i="10"/>
  <c r="AK116" i="10" s="1"/>
  <c r="S116" i="10"/>
  <c r="AN115" i="10"/>
  <c r="AI115" i="10"/>
  <c r="AK115" i="10" s="1"/>
  <c r="S115" i="10"/>
  <c r="AN114" i="10"/>
  <c r="AI114" i="10"/>
  <c r="AK114" i="10" s="1"/>
  <c r="S114" i="10"/>
  <c r="AN113" i="10"/>
  <c r="AI113" i="10"/>
  <c r="AK113" i="10" s="1"/>
  <c r="S113" i="10"/>
  <c r="AN112" i="10"/>
  <c r="AI112" i="10"/>
  <c r="AK112" i="10" s="1"/>
  <c r="S112" i="10"/>
  <c r="AN111" i="10"/>
  <c r="AI111" i="10"/>
  <c r="AK111" i="10" s="1"/>
  <c r="S111" i="10"/>
  <c r="AN110" i="10"/>
  <c r="AI110" i="10"/>
  <c r="AK110" i="10" s="1"/>
  <c r="S110" i="10"/>
  <c r="AN109" i="10"/>
  <c r="AI109" i="10"/>
  <c r="AK109" i="10" s="1"/>
  <c r="S109" i="10"/>
  <c r="AN108" i="10"/>
  <c r="AI108" i="10"/>
  <c r="AK108" i="10" s="1"/>
  <c r="S108" i="10"/>
  <c r="AN107" i="10"/>
  <c r="AI107" i="10"/>
  <c r="AK107" i="10" s="1"/>
  <c r="S107" i="10"/>
  <c r="AN106" i="10"/>
  <c r="AI106" i="10"/>
  <c r="AK106" i="10" s="1"/>
  <c r="S106" i="10"/>
  <c r="AN105" i="10"/>
  <c r="AI105" i="10"/>
  <c r="AK105" i="10" s="1"/>
  <c r="S105" i="10"/>
  <c r="AN104" i="10"/>
  <c r="AI104" i="10"/>
  <c r="AK104" i="10" s="1"/>
  <c r="S104" i="10"/>
  <c r="AN103" i="10"/>
  <c r="AI103" i="10"/>
  <c r="AK103" i="10" s="1"/>
  <c r="S103" i="10"/>
  <c r="AN102" i="10"/>
  <c r="AI102" i="10"/>
  <c r="AK102" i="10" s="1"/>
  <c r="S102" i="10"/>
  <c r="AN101" i="10"/>
  <c r="AI101" i="10"/>
  <c r="AK101" i="10" s="1"/>
  <c r="S101" i="10"/>
  <c r="AN100" i="10"/>
  <c r="AI100" i="10"/>
  <c r="AK100" i="10" s="1"/>
  <c r="S100" i="10"/>
  <c r="AN99" i="10"/>
  <c r="AI99" i="10"/>
  <c r="AK99" i="10" s="1"/>
  <c r="S99" i="10"/>
  <c r="AN98" i="10"/>
  <c r="AI98" i="10"/>
  <c r="AK98" i="10" s="1"/>
  <c r="S98" i="10"/>
  <c r="AN97" i="10"/>
  <c r="AI97" i="10"/>
  <c r="AK97" i="10" s="1"/>
  <c r="S97" i="10"/>
  <c r="AN96" i="10"/>
  <c r="AI96" i="10"/>
  <c r="AK96" i="10" s="1"/>
  <c r="S96" i="10"/>
  <c r="AN95" i="10"/>
  <c r="AI95" i="10"/>
  <c r="AK95" i="10" s="1"/>
  <c r="S95" i="10"/>
  <c r="AN94" i="10"/>
  <c r="AI94" i="10"/>
  <c r="AK94" i="10" s="1"/>
  <c r="S94" i="10"/>
  <c r="AN93" i="10"/>
  <c r="AI93" i="10"/>
  <c r="AK93" i="10" s="1"/>
  <c r="S93" i="10"/>
  <c r="AN92" i="10"/>
  <c r="AI92" i="10"/>
  <c r="AK92" i="10" s="1"/>
  <c r="S92" i="10"/>
  <c r="AN91" i="10"/>
  <c r="AI91" i="10"/>
  <c r="AK91" i="10" s="1"/>
  <c r="S91" i="10"/>
  <c r="AN90" i="10"/>
  <c r="AI90" i="10"/>
  <c r="AK90" i="10" s="1"/>
  <c r="S90" i="10"/>
  <c r="AN89" i="10"/>
  <c r="AI89" i="10"/>
  <c r="AK89" i="10" s="1"/>
  <c r="S89" i="10"/>
  <c r="AN88" i="10"/>
  <c r="AI88" i="10"/>
  <c r="AK88" i="10" s="1"/>
  <c r="S88" i="10"/>
  <c r="AN87" i="10"/>
  <c r="AI87" i="10"/>
  <c r="AK87" i="10" s="1"/>
  <c r="S87" i="10"/>
  <c r="AN86" i="10"/>
  <c r="AI86" i="10"/>
  <c r="AK86" i="10" s="1"/>
  <c r="S86" i="10"/>
  <c r="AN85" i="10"/>
  <c r="AI85" i="10"/>
  <c r="AK85" i="10" s="1"/>
  <c r="S85" i="10"/>
  <c r="AN84" i="10"/>
  <c r="AI84" i="10"/>
  <c r="AK84" i="10" s="1"/>
  <c r="S84" i="10"/>
  <c r="AN83" i="10"/>
  <c r="AI83" i="10"/>
  <c r="AK83" i="10" s="1"/>
  <c r="S83" i="10"/>
  <c r="AN82" i="10"/>
  <c r="AI82" i="10"/>
  <c r="AK82" i="10" s="1"/>
  <c r="S82" i="10"/>
  <c r="AN81" i="10"/>
  <c r="AI81" i="10"/>
  <c r="AK81" i="10" s="1"/>
  <c r="S81" i="10"/>
  <c r="AN80" i="10"/>
  <c r="AI80" i="10"/>
  <c r="AK80" i="10" s="1"/>
  <c r="S80" i="10"/>
  <c r="AN79" i="10"/>
  <c r="AI79" i="10"/>
  <c r="AK79" i="10" s="1"/>
  <c r="S79" i="10"/>
  <c r="AN78" i="10"/>
  <c r="AI78" i="10"/>
  <c r="AK78" i="10" s="1"/>
  <c r="S78" i="10"/>
  <c r="AN77" i="10"/>
  <c r="AI77" i="10"/>
  <c r="AK77" i="10" s="1"/>
  <c r="S77" i="10"/>
  <c r="AN76" i="10"/>
  <c r="AI76" i="10"/>
  <c r="AK76" i="10" s="1"/>
  <c r="S76" i="10"/>
  <c r="AN75" i="10"/>
  <c r="AI75" i="10"/>
  <c r="AK75" i="10" s="1"/>
  <c r="S75" i="10"/>
  <c r="AN74" i="10"/>
  <c r="AI74" i="10"/>
  <c r="AK74" i="10" s="1"/>
  <c r="S74" i="10"/>
  <c r="AN73" i="10"/>
  <c r="AI73" i="10"/>
  <c r="AK73" i="10" s="1"/>
  <c r="S73" i="10"/>
  <c r="AN72" i="10"/>
  <c r="AI72" i="10"/>
  <c r="AK72" i="10" s="1"/>
  <c r="S72" i="10"/>
  <c r="AN71" i="10"/>
  <c r="AI71" i="10"/>
  <c r="AK71" i="10" s="1"/>
  <c r="S71" i="10"/>
  <c r="AN70" i="10"/>
  <c r="AI70" i="10"/>
  <c r="AK70" i="10" s="1"/>
  <c r="S70" i="10"/>
  <c r="AN69" i="10"/>
  <c r="AI69" i="10"/>
  <c r="AK69" i="10" s="1"/>
  <c r="S69" i="10"/>
  <c r="AN68" i="10"/>
  <c r="AI68" i="10"/>
  <c r="AK68" i="10" s="1"/>
  <c r="S68" i="10"/>
  <c r="AN67" i="10"/>
  <c r="AI67" i="10"/>
  <c r="AK67" i="10" s="1"/>
  <c r="S67" i="10"/>
  <c r="AN66" i="10"/>
  <c r="AI66" i="10"/>
  <c r="AK66" i="10" s="1"/>
  <c r="S66" i="10"/>
  <c r="AN65" i="10"/>
  <c r="AI65" i="10"/>
  <c r="AK65" i="10" s="1"/>
  <c r="S65" i="10"/>
  <c r="AN64" i="10"/>
  <c r="AI64" i="10"/>
  <c r="AK64" i="10" s="1"/>
  <c r="S64" i="10"/>
  <c r="AN63" i="10"/>
  <c r="AI63" i="10"/>
  <c r="AK63" i="10" s="1"/>
  <c r="S63" i="10"/>
  <c r="AN62" i="10"/>
  <c r="AI62" i="10"/>
  <c r="AK62" i="10" s="1"/>
  <c r="S62" i="10"/>
  <c r="AN61" i="10"/>
  <c r="AI61" i="10"/>
  <c r="AK61" i="10" s="1"/>
  <c r="S61" i="10"/>
  <c r="AN60" i="10"/>
  <c r="AI60" i="10"/>
  <c r="AK60" i="10" s="1"/>
  <c r="S60" i="10"/>
  <c r="AN59" i="10"/>
  <c r="AI59" i="10"/>
  <c r="AK59" i="10" s="1"/>
  <c r="S59" i="10"/>
  <c r="AN58" i="10"/>
  <c r="AI58" i="10"/>
  <c r="AK58" i="10" s="1"/>
  <c r="S58" i="10"/>
  <c r="AN57" i="10"/>
  <c r="AI57" i="10"/>
  <c r="AK57" i="10" s="1"/>
  <c r="S57" i="10"/>
  <c r="AN56" i="10"/>
  <c r="AI56" i="10"/>
  <c r="AK56" i="10" s="1"/>
  <c r="S56" i="10"/>
  <c r="AN55" i="10"/>
  <c r="AI55" i="10"/>
  <c r="AK55" i="10" s="1"/>
  <c r="S55" i="10"/>
  <c r="AN54" i="10"/>
  <c r="AI54" i="10"/>
  <c r="AK54" i="10" s="1"/>
  <c r="S54" i="10"/>
  <c r="AN53" i="10"/>
  <c r="AI53" i="10"/>
  <c r="AK53" i="10" s="1"/>
  <c r="S53" i="10"/>
  <c r="AN52" i="10"/>
  <c r="AI52" i="10"/>
  <c r="AK52" i="10" s="1"/>
  <c r="S52" i="10"/>
  <c r="AN51" i="10"/>
  <c r="AI51" i="10"/>
  <c r="AK51" i="10" s="1"/>
  <c r="S51" i="10"/>
  <c r="AN50" i="10"/>
  <c r="AI50" i="10"/>
  <c r="AK50" i="10" s="1"/>
  <c r="S50" i="10"/>
  <c r="AN49" i="10"/>
  <c r="AI49" i="10"/>
  <c r="AK49" i="10" s="1"/>
  <c r="S49" i="10"/>
  <c r="AN48" i="10"/>
  <c r="AI48" i="10"/>
  <c r="AK48" i="10" s="1"/>
  <c r="S48" i="10"/>
  <c r="AN47" i="10"/>
  <c r="AI47" i="10"/>
  <c r="AK47" i="10" s="1"/>
  <c r="S47" i="10"/>
  <c r="AN46" i="10"/>
  <c r="AI46" i="10"/>
  <c r="AK46" i="10" s="1"/>
  <c r="S46" i="10"/>
  <c r="AN45" i="10"/>
  <c r="AI45" i="10"/>
  <c r="AK45" i="10" s="1"/>
  <c r="S45" i="10"/>
  <c r="AN44" i="10"/>
  <c r="AI44" i="10"/>
  <c r="AK44" i="10" s="1"/>
  <c r="S44" i="10"/>
  <c r="AN43" i="10"/>
  <c r="AI43" i="10"/>
  <c r="AK43" i="10" s="1"/>
  <c r="S43" i="10"/>
  <c r="AN42" i="10"/>
  <c r="AI42" i="10"/>
  <c r="AK42" i="10" s="1"/>
  <c r="S42" i="10"/>
  <c r="AN41" i="10"/>
  <c r="AI41" i="10"/>
  <c r="AK41" i="10" s="1"/>
  <c r="S41" i="10"/>
  <c r="AN40" i="10"/>
  <c r="AI40" i="10"/>
  <c r="AK40" i="10" s="1"/>
  <c r="S40" i="10"/>
  <c r="AN39" i="10"/>
  <c r="AI39" i="10"/>
  <c r="AK39" i="10" s="1"/>
  <c r="S39" i="10"/>
  <c r="AN38" i="10"/>
  <c r="AI38" i="10"/>
  <c r="AK38" i="10" s="1"/>
  <c r="S38" i="10"/>
  <c r="AN37" i="10"/>
  <c r="AI37" i="10"/>
  <c r="AK37" i="10" s="1"/>
  <c r="S37" i="10"/>
  <c r="AN36" i="10"/>
  <c r="AI36" i="10"/>
  <c r="AK36" i="10" s="1"/>
  <c r="S36" i="10"/>
  <c r="AN35" i="10"/>
  <c r="AI35" i="10"/>
  <c r="AK35" i="10" s="1"/>
  <c r="S35" i="10"/>
  <c r="AN34" i="10"/>
  <c r="AI34" i="10"/>
  <c r="AK34" i="10" s="1"/>
  <c r="S34" i="10"/>
  <c r="AN33" i="10"/>
  <c r="AI33" i="10"/>
  <c r="AK33" i="10" s="1"/>
  <c r="S33" i="10"/>
  <c r="AN32" i="10"/>
  <c r="AI32" i="10"/>
  <c r="AK32" i="10" s="1"/>
  <c r="S32" i="10"/>
  <c r="AN31" i="10"/>
  <c r="AI31" i="10"/>
  <c r="AK31" i="10" s="1"/>
  <c r="S31" i="10"/>
  <c r="AN30" i="10"/>
  <c r="AI30" i="10"/>
  <c r="AK30" i="10" s="1"/>
  <c r="S30" i="10"/>
  <c r="AN29" i="10"/>
  <c r="AI29" i="10"/>
  <c r="AK29" i="10" s="1"/>
  <c r="S29" i="10"/>
  <c r="AN28" i="10"/>
  <c r="AI28" i="10"/>
  <c r="AK28" i="10" s="1"/>
  <c r="S28" i="10"/>
  <c r="AN27" i="10"/>
  <c r="AI27" i="10"/>
  <c r="AK27" i="10" s="1"/>
  <c r="S27" i="10"/>
  <c r="AN26" i="10"/>
  <c r="AI26" i="10"/>
  <c r="AK26" i="10" s="1"/>
  <c r="S26" i="10"/>
  <c r="AN25" i="10"/>
  <c r="AI25" i="10"/>
  <c r="AK25" i="10" s="1"/>
  <c r="S25" i="10"/>
  <c r="AN24" i="10"/>
  <c r="AI24" i="10"/>
  <c r="AK24" i="10" s="1"/>
  <c r="S24" i="10"/>
  <c r="AN23" i="10"/>
  <c r="AI23" i="10"/>
  <c r="AK23" i="10" s="1"/>
  <c r="S23" i="10"/>
  <c r="AN22" i="10"/>
  <c r="AI22" i="10"/>
  <c r="AK22" i="10" s="1"/>
  <c r="S22" i="10"/>
  <c r="AN21" i="10"/>
  <c r="AI21" i="10"/>
  <c r="AK21" i="10" s="1"/>
  <c r="S21" i="10"/>
  <c r="AN20" i="10"/>
  <c r="AI20" i="10"/>
  <c r="AK20" i="10" s="1"/>
  <c r="S20" i="10"/>
  <c r="AN19" i="10"/>
  <c r="AI19" i="10"/>
  <c r="AK19" i="10" s="1"/>
  <c r="S19" i="10"/>
  <c r="AN18" i="10"/>
  <c r="AI18" i="10"/>
  <c r="AK18" i="10" s="1"/>
  <c r="S18" i="10"/>
  <c r="AN17" i="10"/>
  <c r="AI17" i="10"/>
  <c r="AK17" i="10" s="1"/>
  <c r="S17" i="10"/>
  <c r="AN16" i="10"/>
  <c r="AI16" i="10"/>
  <c r="AK16" i="10" s="1"/>
  <c r="S16" i="10"/>
  <c r="AN15" i="10"/>
  <c r="AI15" i="10"/>
  <c r="AK15" i="10" s="1"/>
  <c r="S15" i="10"/>
  <c r="AN14" i="10"/>
  <c r="AI14" i="10"/>
  <c r="AK14" i="10" s="1"/>
  <c r="S14" i="10"/>
  <c r="AN13" i="10"/>
  <c r="AI13" i="10"/>
  <c r="AK13" i="10" s="1"/>
  <c r="S13" i="10"/>
  <c r="AN12" i="10"/>
  <c r="AI12" i="10"/>
  <c r="AK12" i="10" s="1"/>
  <c r="S12" i="10"/>
  <c r="AN11" i="10"/>
  <c r="AI11" i="10"/>
  <c r="AK11" i="10" s="1"/>
  <c r="S11" i="10"/>
  <c r="AN10" i="10"/>
  <c r="AI10" i="10"/>
  <c r="AK10" i="10" s="1"/>
  <c r="S10" i="10"/>
  <c r="AN9" i="10"/>
  <c r="AI9" i="10"/>
  <c r="AK9" i="10" s="1"/>
  <c r="S9" i="10"/>
  <c r="AN8" i="10"/>
  <c r="AI8" i="10"/>
  <c r="AK8" i="10" s="1"/>
  <c r="S8" i="10"/>
  <c r="AN7" i="10"/>
  <c r="AI7" i="10"/>
  <c r="AK7" i="10" s="1"/>
  <c r="S7" i="10"/>
  <c r="AN6" i="10"/>
  <c r="AI6" i="10"/>
  <c r="AK6" i="10" s="1"/>
  <c r="S6" i="10"/>
  <c r="AN5" i="10"/>
  <c r="AM5" i="10"/>
  <c r="A2" i="10"/>
  <c r="A1" i="10"/>
  <c r="AI419" i="9"/>
  <c r="AG419" i="9"/>
  <c r="AF419" i="9"/>
  <c r="AE419" i="9"/>
  <c r="U419" i="9"/>
  <c r="R419" i="9"/>
  <c r="R422" i="9" s="1"/>
  <c r="Q419" i="9"/>
  <c r="Q422" i="9" s="1"/>
  <c r="P419" i="9"/>
  <c r="P422" i="9" s="1"/>
  <c r="AM6" i="9"/>
  <c r="S6" i="9"/>
  <c r="AM418" i="9"/>
  <c r="S418" i="9"/>
  <c r="AM417" i="9"/>
  <c r="S417" i="9"/>
  <c r="AM416" i="9"/>
  <c r="S416" i="9"/>
  <c r="AM415" i="9"/>
  <c r="S415" i="9"/>
  <c r="Y415" i="9" s="1"/>
  <c r="AM414" i="9"/>
  <c r="S414" i="9"/>
  <c r="AM413" i="9"/>
  <c r="S413" i="9"/>
  <c r="W413" i="9" s="1"/>
  <c r="AM412" i="9"/>
  <c r="S412" i="9"/>
  <c r="AC412" i="9" s="1"/>
  <c r="AM411" i="9"/>
  <c r="S411" i="9"/>
  <c r="AB411" i="9" s="1"/>
  <c r="AM410" i="9"/>
  <c r="S410" i="9"/>
  <c r="AM409" i="9"/>
  <c r="S409" i="9"/>
  <c r="AM406" i="9"/>
  <c r="S406" i="9"/>
  <c r="AB406" i="9" s="1"/>
  <c r="AM405" i="9"/>
  <c r="S405" i="9"/>
  <c r="W405" i="9" s="1"/>
  <c r="AM408" i="9"/>
  <c r="S408" i="9"/>
  <c r="AM43" i="9"/>
  <c r="S43" i="9"/>
  <c r="AM404" i="9"/>
  <c r="S404" i="9"/>
  <c r="X404" i="9" s="1"/>
  <c r="AM402" i="9"/>
  <c r="S402" i="9"/>
  <c r="AB402" i="9" s="1"/>
  <c r="AM403" i="9"/>
  <c r="S403" i="9"/>
  <c r="AM366" i="9"/>
  <c r="S366" i="9"/>
  <c r="AM399" i="9"/>
  <c r="S399" i="9"/>
  <c r="AM400" i="9"/>
  <c r="S400" i="9"/>
  <c r="AM401" i="9"/>
  <c r="S401" i="9"/>
  <c r="AC401" i="9" s="1"/>
  <c r="AM398" i="9"/>
  <c r="S398" i="9"/>
  <c r="AM395" i="9"/>
  <c r="S395" i="9"/>
  <c r="N395" i="9"/>
  <c r="AM397" i="9"/>
  <c r="S397" i="9"/>
  <c r="AM396" i="9"/>
  <c r="S396" i="9"/>
  <c r="AM394" i="9"/>
  <c r="S394" i="9"/>
  <c r="W394" i="9" s="1"/>
  <c r="AM393" i="9"/>
  <c r="S393" i="9"/>
  <c r="AA393" i="9" s="1"/>
  <c r="AM392" i="9"/>
  <c r="S392" i="9"/>
  <c r="AM391" i="9"/>
  <c r="S391" i="9"/>
  <c r="AD391" i="9" s="1"/>
  <c r="AM390" i="9"/>
  <c r="S390" i="9"/>
  <c r="AC390" i="9" s="1"/>
  <c r="AM42" i="9"/>
  <c r="S42" i="9"/>
  <c r="AM39" i="9"/>
  <c r="S39" i="9"/>
  <c r="W39" i="9" s="1"/>
  <c r="AM17" i="9"/>
  <c r="S17" i="9"/>
  <c r="Z17" i="9" s="1"/>
  <c r="AM21" i="9"/>
  <c r="S21" i="9"/>
  <c r="AM389" i="9"/>
  <c r="S389" i="9"/>
  <c r="W389" i="9" s="1"/>
  <c r="AM383" i="9"/>
  <c r="S383" i="9"/>
  <c r="AM388" i="9"/>
  <c r="S388" i="9"/>
  <c r="Y388" i="9" s="1"/>
  <c r="AM387" i="9"/>
  <c r="S387" i="9"/>
  <c r="Z387" i="9" s="1"/>
  <c r="AM386" i="9"/>
  <c r="S386" i="9"/>
  <c r="AM385" i="9"/>
  <c r="S385" i="9"/>
  <c r="AA385" i="9" s="1"/>
  <c r="AM384" i="9"/>
  <c r="S384" i="9"/>
  <c r="Z384" i="9" s="1"/>
  <c r="AM33" i="9"/>
  <c r="S33" i="9"/>
  <c r="AD33" i="9" s="1"/>
  <c r="AM358" i="9"/>
  <c r="S358" i="9"/>
  <c r="AM382" i="9"/>
  <c r="S382" i="9"/>
  <c r="W382" i="9" s="1"/>
  <c r="AM380" i="9"/>
  <c r="S380" i="9"/>
  <c r="AM381" i="9"/>
  <c r="S381" i="9"/>
  <c r="AM379" i="9"/>
  <c r="S379" i="9"/>
  <c r="AM7" i="9"/>
  <c r="S7" i="9"/>
  <c r="AB7" i="9" s="1"/>
  <c r="AM378" i="9"/>
  <c r="S378" i="9"/>
  <c r="AD378" i="9" s="1"/>
  <c r="AM377" i="9"/>
  <c r="S377" i="9"/>
  <c r="AB377" i="9" s="1"/>
  <c r="AM374" i="9"/>
  <c r="S374" i="9"/>
  <c r="AM376" i="9"/>
  <c r="S376" i="9"/>
  <c r="AM375" i="9"/>
  <c r="S375" i="9"/>
  <c r="Z375" i="9" s="1"/>
  <c r="AM373" i="9"/>
  <c r="S373" i="9"/>
  <c r="AM372" i="9"/>
  <c r="S372" i="9"/>
  <c r="AB372" i="9" s="1"/>
  <c r="AM371" i="9"/>
  <c r="S371" i="9"/>
  <c r="AM8" i="9"/>
  <c r="S8" i="9"/>
  <c r="Y8" i="9" s="1"/>
  <c r="AM13" i="9"/>
  <c r="S13" i="9"/>
  <c r="Y13" i="9" s="1"/>
  <c r="AM370" i="9"/>
  <c r="S370" i="9"/>
  <c r="AM369" i="9"/>
  <c r="S369" i="9"/>
  <c r="AM367" i="9"/>
  <c r="S367" i="9"/>
  <c r="W367" i="9" s="1"/>
  <c r="AM368" i="9"/>
  <c r="S368" i="9"/>
  <c r="AM365" i="9"/>
  <c r="S365" i="9"/>
  <c r="X365" i="9" s="1"/>
  <c r="AM364" i="9"/>
  <c r="S364" i="9"/>
  <c r="AB364" i="9" s="1"/>
  <c r="AM14" i="9"/>
  <c r="S14" i="9"/>
  <c r="W14" i="9" s="1"/>
  <c r="AM363" i="9"/>
  <c r="S363" i="9"/>
  <c r="AM12" i="9"/>
  <c r="S12" i="9"/>
  <c r="W12" i="9" s="1"/>
  <c r="AM362" i="9"/>
  <c r="S362" i="9"/>
  <c r="Z362" i="9" s="1"/>
  <c r="AM361" i="9"/>
  <c r="S361" i="9"/>
  <c r="Z361" i="9" s="1"/>
  <c r="AM360" i="9"/>
  <c r="S360" i="9"/>
  <c r="AM359" i="9"/>
  <c r="S359" i="9"/>
  <c r="AB359" i="9" s="1"/>
  <c r="AM357" i="9"/>
  <c r="S357" i="9"/>
  <c r="W357" i="9" s="1"/>
  <c r="AM356" i="9"/>
  <c r="S356" i="9"/>
  <c r="AD356" i="9" s="1"/>
  <c r="AM355" i="9"/>
  <c r="S355" i="9"/>
  <c r="W355" i="9" s="1"/>
  <c r="AM354" i="9"/>
  <c r="S354" i="9"/>
  <c r="AD354" i="9" s="1"/>
  <c r="AM353" i="9"/>
  <c r="S353" i="9"/>
  <c r="AM351" i="9"/>
  <c r="S351" i="9"/>
  <c r="AM348" i="9"/>
  <c r="S348" i="9"/>
  <c r="AM349" i="9"/>
  <c r="S349" i="9"/>
  <c r="AC349" i="9" s="1"/>
  <c r="AM350" i="9"/>
  <c r="S350" i="9"/>
  <c r="X350" i="9" s="1"/>
  <c r="AM352" i="9"/>
  <c r="S352" i="9"/>
  <c r="AM347" i="9"/>
  <c r="S347" i="9"/>
  <c r="AA347" i="9" s="1"/>
  <c r="AM346" i="9"/>
  <c r="S346" i="9"/>
  <c r="AM27" i="9"/>
  <c r="S27" i="9"/>
  <c r="AM344" i="9"/>
  <c r="S344" i="9"/>
  <c r="AC344" i="9" s="1"/>
  <c r="AM345" i="9"/>
  <c r="S345" i="9"/>
  <c r="Y345" i="9" s="1"/>
  <c r="AM343" i="9"/>
  <c r="S343" i="9"/>
  <c r="AB343" i="9" s="1"/>
  <c r="AM342" i="9"/>
  <c r="S342" i="9"/>
  <c r="AA342" i="9" s="1"/>
  <c r="AM341" i="9"/>
  <c r="S341" i="9"/>
  <c r="AM340" i="9"/>
  <c r="S340" i="9"/>
  <c r="AM339" i="9"/>
  <c r="S339" i="9"/>
  <c r="AM338" i="9"/>
  <c r="S338" i="9"/>
  <c r="X338" i="9" s="1"/>
  <c r="AM9" i="9"/>
  <c r="S9" i="9"/>
  <c r="Y9" i="9" s="1"/>
  <c r="AM337" i="9"/>
  <c r="S337" i="9"/>
  <c r="AM336" i="9"/>
  <c r="S336" i="9"/>
  <c r="X336" i="9" s="1"/>
  <c r="AM335" i="9"/>
  <c r="S335" i="9"/>
  <c r="AM334" i="9"/>
  <c r="S334" i="9"/>
  <c r="AB334" i="9" s="1"/>
  <c r="AM10" i="9"/>
  <c r="S10" i="9"/>
  <c r="AC10" i="9" s="1"/>
  <c r="AM333" i="9"/>
  <c r="S333" i="9"/>
  <c r="AM47" i="9"/>
  <c r="S47" i="9"/>
  <c r="AM332" i="9"/>
  <c r="S332" i="9"/>
  <c r="AC332" i="9" s="1"/>
  <c r="AM331" i="9"/>
  <c r="S331" i="9"/>
  <c r="AB331" i="9" s="1"/>
  <c r="AM330" i="9"/>
  <c r="S330" i="9"/>
  <c r="W330" i="9" s="1"/>
  <c r="AM329" i="9"/>
  <c r="S329" i="9"/>
  <c r="AM259" i="9"/>
  <c r="S259" i="9"/>
  <c r="AM328" i="9"/>
  <c r="S328" i="9"/>
  <c r="Y328" i="9" s="1"/>
  <c r="AM327" i="9"/>
  <c r="S327" i="9"/>
  <c r="AM326" i="9"/>
  <c r="S326" i="9"/>
  <c r="AM325" i="9"/>
  <c r="S325" i="9"/>
  <c r="AB325" i="9" s="1"/>
  <c r="AM407" i="9"/>
  <c r="S407" i="9"/>
  <c r="Z407" i="9" s="1"/>
  <c r="AM323" i="9"/>
  <c r="S323" i="9"/>
  <c r="AM324" i="9"/>
  <c r="S324" i="9"/>
  <c r="AM11" i="9"/>
  <c r="S11" i="9"/>
  <c r="AM36" i="9"/>
  <c r="S36" i="9"/>
  <c r="AM322" i="9"/>
  <c r="S322" i="9"/>
  <c r="AM321" i="9"/>
  <c r="S321" i="9"/>
  <c r="AM320" i="9"/>
  <c r="S320" i="9"/>
  <c r="Y320" i="9" s="1"/>
  <c r="AM319" i="9"/>
  <c r="S319" i="9"/>
  <c r="X319" i="9" s="1"/>
  <c r="AM318" i="9"/>
  <c r="S318" i="9"/>
  <c r="AM317" i="9"/>
  <c r="S317" i="9"/>
  <c r="AB317" i="9" s="1"/>
  <c r="AM316" i="9"/>
  <c r="S316" i="9"/>
  <c r="W316" i="9" s="1"/>
  <c r="AM315" i="9"/>
  <c r="S315" i="9"/>
  <c r="AM314" i="9"/>
  <c r="S314" i="9"/>
  <c r="X314" i="9" s="1"/>
  <c r="AM313" i="9"/>
  <c r="S313" i="9"/>
  <c r="AM312" i="9"/>
  <c r="S312" i="9"/>
  <c r="AA312" i="9" s="1"/>
  <c r="AM311" i="9"/>
  <c r="S311" i="9"/>
  <c r="AM310" i="9"/>
  <c r="S310" i="9"/>
  <c r="AM309" i="9"/>
  <c r="S309" i="9"/>
  <c r="AM308" i="9"/>
  <c r="S308" i="9"/>
  <c r="Z308" i="9" s="1"/>
  <c r="AM307" i="9"/>
  <c r="S307" i="9"/>
  <c r="AM306" i="9"/>
  <c r="S306" i="9"/>
  <c r="AM305" i="9"/>
  <c r="S305" i="9"/>
  <c r="AM304" i="9"/>
  <c r="S304" i="9"/>
  <c r="AA304" i="9" s="1"/>
  <c r="AM303" i="9"/>
  <c r="S303" i="9"/>
  <c r="X303" i="9" s="1"/>
  <c r="AM302" i="9"/>
  <c r="S302" i="9"/>
  <c r="W302" i="9" s="1"/>
  <c r="AM294" i="9"/>
  <c r="AH294" i="9"/>
  <c r="AJ294" i="9" s="1"/>
  <c r="S294" i="9"/>
  <c r="AM293" i="9"/>
  <c r="AH293" i="9"/>
  <c r="AJ293" i="9" s="1"/>
  <c r="S293" i="9"/>
  <c r="AM292" i="9"/>
  <c r="AH292" i="9"/>
  <c r="AJ292" i="9" s="1"/>
  <c r="S292" i="9"/>
  <c r="AM291" i="9"/>
  <c r="AH291" i="9"/>
  <c r="AJ291" i="9" s="1"/>
  <c r="S291" i="9"/>
  <c r="AM290" i="9"/>
  <c r="AH290" i="9"/>
  <c r="AJ290" i="9" s="1"/>
  <c r="S290" i="9"/>
  <c r="AM289" i="9"/>
  <c r="AH289" i="9"/>
  <c r="AJ289" i="9" s="1"/>
  <c r="S289" i="9"/>
  <c r="AM288" i="9"/>
  <c r="AH288" i="9"/>
  <c r="AJ288" i="9" s="1"/>
  <c r="S288" i="9"/>
  <c r="AM287" i="9"/>
  <c r="AH287" i="9"/>
  <c r="AJ287" i="9" s="1"/>
  <c r="S287" i="9"/>
  <c r="AM286" i="9"/>
  <c r="AH286" i="9"/>
  <c r="AJ286" i="9" s="1"/>
  <c r="S286" i="9"/>
  <c r="AM285" i="9"/>
  <c r="AH285" i="9"/>
  <c r="AJ285" i="9" s="1"/>
  <c r="S285" i="9"/>
  <c r="AM284" i="9"/>
  <c r="AH284" i="9"/>
  <c r="AJ284" i="9" s="1"/>
  <c r="S284" i="9"/>
  <c r="AM283" i="9"/>
  <c r="AH283" i="9"/>
  <c r="AJ283" i="9" s="1"/>
  <c r="S283" i="9"/>
  <c r="AM282" i="9"/>
  <c r="AH282" i="9"/>
  <c r="AJ282" i="9" s="1"/>
  <c r="S282" i="9"/>
  <c r="AM281" i="9"/>
  <c r="AH281" i="9"/>
  <c r="AJ281" i="9" s="1"/>
  <c r="S281" i="9"/>
  <c r="AM280" i="9"/>
  <c r="AH280" i="9"/>
  <c r="AJ280" i="9" s="1"/>
  <c r="S280" i="9"/>
  <c r="AM279" i="9"/>
  <c r="AH279" i="9"/>
  <c r="AJ279" i="9" s="1"/>
  <c r="S279" i="9"/>
  <c r="AM278" i="9"/>
  <c r="AH278" i="9"/>
  <c r="AJ278" i="9" s="1"/>
  <c r="S278" i="9"/>
  <c r="AM277" i="9"/>
  <c r="AH277" i="9"/>
  <c r="AJ277" i="9" s="1"/>
  <c r="S277" i="9"/>
  <c r="AM276" i="9"/>
  <c r="AH276" i="9"/>
  <c r="AJ276" i="9" s="1"/>
  <c r="S276" i="9"/>
  <c r="AM275" i="9"/>
  <c r="AH275" i="9"/>
  <c r="AJ275" i="9" s="1"/>
  <c r="S275" i="9"/>
  <c r="AM167" i="9"/>
  <c r="AH167" i="9"/>
  <c r="AJ167" i="9" s="1"/>
  <c r="S167" i="9"/>
  <c r="AM274" i="9"/>
  <c r="AH274" i="9"/>
  <c r="AJ274" i="9" s="1"/>
  <c r="S274" i="9"/>
  <c r="AM273" i="9"/>
  <c r="AH273" i="9"/>
  <c r="AJ273" i="9" s="1"/>
  <c r="S273" i="9"/>
  <c r="AM164" i="9"/>
  <c r="AH164" i="9"/>
  <c r="AJ164" i="9" s="1"/>
  <c r="S164" i="9"/>
  <c r="AM272" i="9"/>
  <c r="AH272" i="9"/>
  <c r="AJ272" i="9" s="1"/>
  <c r="S272" i="9"/>
  <c r="AM271" i="9"/>
  <c r="AH271" i="9"/>
  <c r="AJ271" i="9" s="1"/>
  <c r="S271" i="9"/>
  <c r="AM270" i="9"/>
  <c r="AH270" i="9"/>
  <c r="AJ270" i="9" s="1"/>
  <c r="S270" i="9"/>
  <c r="AM269" i="9"/>
  <c r="AH269" i="9"/>
  <c r="AJ269" i="9" s="1"/>
  <c r="S269" i="9"/>
  <c r="AM268" i="9"/>
  <c r="AH268" i="9"/>
  <c r="AJ268" i="9" s="1"/>
  <c r="S268" i="9"/>
  <c r="AM267" i="9"/>
  <c r="AH267" i="9"/>
  <c r="AJ267" i="9" s="1"/>
  <c r="S267" i="9"/>
  <c r="AM266" i="9"/>
  <c r="AH266" i="9"/>
  <c r="AJ266" i="9" s="1"/>
  <c r="S266" i="9"/>
  <c r="AM265" i="9"/>
  <c r="AH265" i="9"/>
  <c r="AJ265" i="9" s="1"/>
  <c r="S265" i="9"/>
  <c r="AM264" i="9"/>
  <c r="AH264" i="9"/>
  <c r="AJ264" i="9" s="1"/>
  <c r="S264" i="9"/>
  <c r="AM263" i="9"/>
  <c r="AH263" i="9"/>
  <c r="AJ263" i="9" s="1"/>
  <c r="S263" i="9"/>
  <c r="AM262" i="9"/>
  <c r="AH262" i="9"/>
  <c r="AJ262" i="9" s="1"/>
  <c r="S262" i="9"/>
  <c r="AM261" i="9"/>
  <c r="AH261" i="9"/>
  <c r="AJ261" i="9" s="1"/>
  <c r="S261" i="9"/>
  <c r="AM260" i="9"/>
  <c r="AH260" i="9"/>
  <c r="AJ260" i="9" s="1"/>
  <c r="S260" i="9"/>
  <c r="AM258" i="9"/>
  <c r="AH258" i="9"/>
  <c r="AJ258" i="9" s="1"/>
  <c r="S258" i="9"/>
  <c r="AM257" i="9"/>
  <c r="AH257" i="9"/>
  <c r="AJ257" i="9" s="1"/>
  <c r="S257" i="9"/>
  <c r="AM256" i="9"/>
  <c r="AH256" i="9"/>
  <c r="AJ256" i="9" s="1"/>
  <c r="S256" i="9"/>
  <c r="AM255" i="9"/>
  <c r="AH255" i="9"/>
  <c r="AJ255" i="9" s="1"/>
  <c r="S255" i="9"/>
  <c r="AM254" i="9"/>
  <c r="AH254" i="9"/>
  <c r="AJ254" i="9" s="1"/>
  <c r="S254" i="9"/>
  <c r="AM253" i="9"/>
  <c r="AH253" i="9"/>
  <c r="AJ253" i="9" s="1"/>
  <c r="S253" i="9"/>
  <c r="AM251" i="9"/>
  <c r="AH251" i="9"/>
  <c r="AJ251" i="9" s="1"/>
  <c r="S251" i="9"/>
  <c r="AM250" i="9"/>
  <c r="AH250" i="9"/>
  <c r="AJ250" i="9" s="1"/>
  <c r="S250" i="9"/>
  <c r="AM249" i="9"/>
  <c r="AH249" i="9"/>
  <c r="AJ249" i="9" s="1"/>
  <c r="S249" i="9"/>
  <c r="AM248" i="9"/>
  <c r="AH248" i="9"/>
  <c r="AJ248" i="9" s="1"/>
  <c r="S248" i="9"/>
  <c r="AM247" i="9"/>
  <c r="AH247" i="9"/>
  <c r="AJ247" i="9" s="1"/>
  <c r="S247" i="9"/>
  <c r="AM246" i="9"/>
  <c r="AH246" i="9"/>
  <c r="AJ246" i="9" s="1"/>
  <c r="S246" i="9"/>
  <c r="AM245" i="9"/>
  <c r="AH245" i="9"/>
  <c r="AJ245" i="9" s="1"/>
  <c r="S245" i="9"/>
  <c r="AM244" i="9"/>
  <c r="AH244" i="9"/>
  <c r="AJ244" i="9" s="1"/>
  <c r="S244" i="9"/>
  <c r="AM243" i="9"/>
  <c r="AH243" i="9"/>
  <c r="AJ243" i="9" s="1"/>
  <c r="S243" i="9"/>
  <c r="AM242" i="9"/>
  <c r="AH242" i="9"/>
  <c r="AJ242" i="9" s="1"/>
  <c r="S242" i="9"/>
  <c r="AM241" i="9"/>
  <c r="AH241" i="9"/>
  <c r="AJ241" i="9" s="1"/>
  <c r="S241" i="9"/>
  <c r="AM240" i="9"/>
  <c r="AH240" i="9"/>
  <c r="AJ240" i="9" s="1"/>
  <c r="S240" i="9"/>
  <c r="AM239" i="9"/>
  <c r="AH239" i="9"/>
  <c r="AJ239" i="9" s="1"/>
  <c r="S239" i="9"/>
  <c r="AM238" i="9"/>
  <c r="AH238" i="9"/>
  <c r="AJ238" i="9" s="1"/>
  <c r="S238" i="9"/>
  <c r="AM237" i="9"/>
  <c r="AH237" i="9"/>
  <c r="AJ237" i="9" s="1"/>
  <c r="S237" i="9"/>
  <c r="AM236" i="9"/>
  <c r="AH236" i="9"/>
  <c r="AJ236" i="9" s="1"/>
  <c r="S236" i="9"/>
  <c r="AM235" i="9"/>
  <c r="AH235" i="9"/>
  <c r="AJ235" i="9" s="1"/>
  <c r="S235" i="9"/>
  <c r="AM234" i="9"/>
  <c r="AH234" i="9"/>
  <c r="AJ234" i="9" s="1"/>
  <c r="S234" i="9"/>
  <c r="AM233" i="9"/>
  <c r="AH233" i="9"/>
  <c r="AJ233" i="9" s="1"/>
  <c r="S233" i="9"/>
  <c r="AM232" i="9"/>
  <c r="AH232" i="9"/>
  <c r="AJ232" i="9" s="1"/>
  <c r="S232" i="9"/>
  <c r="AM231" i="9"/>
  <c r="AH231" i="9"/>
  <c r="AJ231" i="9" s="1"/>
  <c r="S231" i="9"/>
  <c r="AM230" i="9"/>
  <c r="AH230" i="9"/>
  <c r="AJ230" i="9" s="1"/>
  <c r="S230" i="9"/>
  <c r="AM229" i="9"/>
  <c r="AH229" i="9"/>
  <c r="AJ229" i="9" s="1"/>
  <c r="S229" i="9"/>
  <c r="AM228" i="9"/>
  <c r="AH228" i="9"/>
  <c r="AJ228" i="9" s="1"/>
  <c r="S228" i="9"/>
  <c r="AM227" i="9"/>
  <c r="AH227" i="9"/>
  <c r="AJ227" i="9" s="1"/>
  <c r="S227" i="9"/>
  <c r="AM226" i="9"/>
  <c r="AH226" i="9"/>
  <c r="AJ226" i="9" s="1"/>
  <c r="S226" i="9"/>
  <c r="AM225" i="9"/>
  <c r="AH225" i="9"/>
  <c r="AJ225" i="9" s="1"/>
  <c r="S225" i="9"/>
  <c r="AM224" i="9"/>
  <c r="AH224" i="9"/>
  <c r="AJ224" i="9" s="1"/>
  <c r="S224" i="9"/>
  <c r="AM223" i="9"/>
  <c r="AH223" i="9"/>
  <c r="AJ223" i="9" s="1"/>
  <c r="S223" i="9"/>
  <c r="AM222" i="9"/>
  <c r="AH222" i="9"/>
  <c r="AJ222" i="9" s="1"/>
  <c r="S222" i="9"/>
  <c r="AM221" i="9"/>
  <c r="AH221" i="9"/>
  <c r="AJ221" i="9" s="1"/>
  <c r="S221" i="9"/>
  <c r="AM220" i="9"/>
  <c r="AH220" i="9"/>
  <c r="AJ220" i="9" s="1"/>
  <c r="S220" i="9"/>
  <c r="AM114" i="9"/>
  <c r="AH114" i="9"/>
  <c r="AJ114" i="9" s="1"/>
  <c r="S114" i="9"/>
  <c r="AM219" i="9"/>
  <c r="AH219" i="9"/>
  <c r="AJ219" i="9" s="1"/>
  <c r="S219" i="9"/>
  <c r="AM218" i="9"/>
  <c r="AH218" i="9"/>
  <c r="AJ218" i="9" s="1"/>
  <c r="S218" i="9"/>
  <c r="AM111" i="9"/>
  <c r="AH111" i="9"/>
  <c r="AJ111" i="9" s="1"/>
  <c r="S111" i="9"/>
  <c r="AM217" i="9"/>
  <c r="AH217" i="9"/>
  <c r="AJ217" i="9" s="1"/>
  <c r="S217" i="9"/>
  <c r="AM216" i="9"/>
  <c r="AH216" i="9"/>
  <c r="AJ216" i="9" s="1"/>
  <c r="S216" i="9"/>
  <c r="AM215" i="9"/>
  <c r="AH215" i="9"/>
  <c r="AJ215" i="9" s="1"/>
  <c r="S215" i="9"/>
  <c r="AM214" i="9"/>
  <c r="AH214" i="9"/>
  <c r="AJ214" i="9" s="1"/>
  <c r="S214" i="9"/>
  <c r="AM213" i="9"/>
  <c r="AH213" i="9"/>
  <c r="AJ213" i="9" s="1"/>
  <c r="S213" i="9"/>
  <c r="AM212" i="9"/>
  <c r="AH212" i="9"/>
  <c r="AJ212" i="9" s="1"/>
  <c r="S212" i="9"/>
  <c r="AM252" i="9"/>
  <c r="AH252" i="9"/>
  <c r="AJ252" i="9" s="1"/>
  <c r="S252" i="9"/>
  <c r="AM211" i="9"/>
  <c r="AH211" i="9"/>
  <c r="AJ211" i="9" s="1"/>
  <c r="S211" i="9"/>
  <c r="AM210" i="9"/>
  <c r="AH210" i="9"/>
  <c r="AJ210" i="9" s="1"/>
  <c r="S210" i="9"/>
  <c r="AM209" i="9"/>
  <c r="AH209" i="9"/>
  <c r="AJ209" i="9" s="1"/>
  <c r="S209" i="9"/>
  <c r="AM207" i="9"/>
  <c r="AH207" i="9"/>
  <c r="AJ207" i="9" s="1"/>
  <c r="S207" i="9"/>
  <c r="AM206" i="9"/>
  <c r="AH206" i="9"/>
  <c r="AJ206" i="9" s="1"/>
  <c r="S206" i="9"/>
  <c r="AM205" i="9"/>
  <c r="AH205" i="9"/>
  <c r="AJ205" i="9" s="1"/>
  <c r="S205" i="9"/>
  <c r="AM204" i="9"/>
  <c r="AH204" i="9"/>
  <c r="AJ204" i="9" s="1"/>
  <c r="S204" i="9"/>
  <c r="AM203" i="9"/>
  <c r="AH203" i="9"/>
  <c r="AJ203" i="9" s="1"/>
  <c r="S203" i="9"/>
  <c r="AM202" i="9"/>
  <c r="AH202" i="9"/>
  <c r="AJ202" i="9" s="1"/>
  <c r="S202" i="9"/>
  <c r="AM201" i="9"/>
  <c r="AH201" i="9"/>
  <c r="AJ201" i="9" s="1"/>
  <c r="S201" i="9"/>
  <c r="AM200" i="9"/>
  <c r="AH200" i="9"/>
  <c r="AJ200" i="9" s="1"/>
  <c r="S200" i="9"/>
  <c r="AM199" i="9"/>
  <c r="AH199" i="9"/>
  <c r="AJ199" i="9" s="1"/>
  <c r="S199" i="9"/>
  <c r="AM198" i="9"/>
  <c r="AH198" i="9"/>
  <c r="AJ198" i="9" s="1"/>
  <c r="S198" i="9"/>
  <c r="AM197" i="9"/>
  <c r="AH197" i="9"/>
  <c r="AJ197" i="9" s="1"/>
  <c r="S197" i="9"/>
  <c r="AM196" i="9"/>
  <c r="AH196" i="9"/>
  <c r="AJ196" i="9" s="1"/>
  <c r="S196" i="9"/>
  <c r="AM195" i="9"/>
  <c r="AH195" i="9"/>
  <c r="AJ195" i="9" s="1"/>
  <c r="S195" i="9"/>
  <c r="AM194" i="9"/>
  <c r="AH194" i="9"/>
  <c r="AJ194" i="9" s="1"/>
  <c r="S194" i="9"/>
  <c r="AM193" i="9"/>
  <c r="AH193" i="9"/>
  <c r="AJ193" i="9" s="1"/>
  <c r="S193" i="9"/>
  <c r="AM192" i="9"/>
  <c r="AH192" i="9"/>
  <c r="AJ192" i="9" s="1"/>
  <c r="S192" i="9"/>
  <c r="AM191" i="9"/>
  <c r="AH191" i="9"/>
  <c r="AJ191" i="9" s="1"/>
  <c r="S191" i="9"/>
  <c r="AM190" i="9"/>
  <c r="AH190" i="9"/>
  <c r="AJ190" i="9" s="1"/>
  <c r="S190" i="9"/>
  <c r="AM189" i="9"/>
  <c r="AH189" i="9"/>
  <c r="AJ189" i="9" s="1"/>
  <c r="S189" i="9"/>
  <c r="AM188" i="9"/>
  <c r="AH188" i="9"/>
  <c r="AJ188" i="9" s="1"/>
  <c r="S188" i="9"/>
  <c r="AM187" i="9"/>
  <c r="AH187" i="9"/>
  <c r="AJ187" i="9" s="1"/>
  <c r="S187" i="9"/>
  <c r="AM186" i="9"/>
  <c r="AH186" i="9"/>
  <c r="AJ186" i="9" s="1"/>
  <c r="S186" i="9"/>
  <c r="AM185" i="9"/>
  <c r="AH185" i="9"/>
  <c r="AJ185" i="9" s="1"/>
  <c r="S185" i="9"/>
  <c r="AM184" i="9"/>
  <c r="AH184" i="9"/>
  <c r="AJ184" i="9" s="1"/>
  <c r="S184" i="9"/>
  <c r="AM183" i="9"/>
  <c r="AH183" i="9"/>
  <c r="AJ183" i="9" s="1"/>
  <c r="S183" i="9"/>
  <c r="AM182" i="9"/>
  <c r="AH182" i="9"/>
  <c r="AJ182" i="9" s="1"/>
  <c r="S182" i="9"/>
  <c r="AM181" i="9"/>
  <c r="AH181" i="9"/>
  <c r="AJ181" i="9" s="1"/>
  <c r="S181" i="9"/>
  <c r="AM180" i="9"/>
  <c r="AH180" i="9"/>
  <c r="AJ180" i="9" s="1"/>
  <c r="S180" i="9"/>
  <c r="AM179" i="9"/>
  <c r="AH179" i="9"/>
  <c r="AJ179" i="9" s="1"/>
  <c r="S179" i="9"/>
  <c r="AM178" i="9"/>
  <c r="AH178" i="9"/>
  <c r="AJ178" i="9" s="1"/>
  <c r="S178" i="9"/>
  <c r="AM177" i="9"/>
  <c r="AH177" i="9"/>
  <c r="AJ177" i="9" s="1"/>
  <c r="S177" i="9"/>
  <c r="AM176" i="9"/>
  <c r="AH176" i="9"/>
  <c r="AJ176" i="9" s="1"/>
  <c r="S176" i="9"/>
  <c r="AM175" i="9"/>
  <c r="AH175" i="9"/>
  <c r="AJ175" i="9" s="1"/>
  <c r="S175" i="9"/>
  <c r="AM174" i="9"/>
  <c r="AH174" i="9"/>
  <c r="AJ174" i="9" s="1"/>
  <c r="S174" i="9"/>
  <c r="AM171" i="9"/>
  <c r="AH171" i="9"/>
  <c r="AJ171" i="9" s="1"/>
  <c r="S171" i="9"/>
  <c r="AM170" i="9"/>
  <c r="AH170" i="9"/>
  <c r="AJ170" i="9" s="1"/>
  <c r="S170" i="9"/>
  <c r="AM169" i="9"/>
  <c r="AH169" i="9"/>
  <c r="AJ169" i="9" s="1"/>
  <c r="S169" i="9"/>
  <c r="AM168" i="9"/>
  <c r="AH168" i="9"/>
  <c r="AJ168" i="9" s="1"/>
  <c r="S168" i="9"/>
  <c r="AM208" i="9"/>
  <c r="AH208" i="9"/>
  <c r="AJ208" i="9" s="1"/>
  <c r="S208" i="9"/>
  <c r="AM60" i="9"/>
  <c r="AH60" i="9"/>
  <c r="AJ60" i="9" s="1"/>
  <c r="S60" i="9"/>
  <c r="AM166" i="9"/>
  <c r="AH166" i="9"/>
  <c r="AJ166" i="9" s="1"/>
  <c r="S166" i="9"/>
  <c r="AM165" i="9"/>
  <c r="AH165" i="9"/>
  <c r="AJ165" i="9" s="1"/>
  <c r="S165" i="9"/>
  <c r="AM295" i="9"/>
  <c r="AH295" i="9"/>
  <c r="AJ295" i="9" s="1"/>
  <c r="S295" i="9"/>
  <c r="AM163" i="9"/>
  <c r="AH163" i="9"/>
  <c r="AJ163" i="9" s="1"/>
  <c r="S163" i="9"/>
  <c r="AM162" i="9"/>
  <c r="AH162" i="9"/>
  <c r="AJ162" i="9" s="1"/>
  <c r="S162" i="9"/>
  <c r="AM161" i="9"/>
  <c r="AH161" i="9"/>
  <c r="AJ161" i="9" s="1"/>
  <c r="S161" i="9"/>
  <c r="AM160" i="9"/>
  <c r="AH160" i="9"/>
  <c r="AJ160" i="9" s="1"/>
  <c r="S160" i="9"/>
  <c r="AM159" i="9"/>
  <c r="AH159" i="9"/>
  <c r="AJ159" i="9" s="1"/>
  <c r="S159" i="9"/>
  <c r="AM158" i="9"/>
  <c r="AH158" i="9"/>
  <c r="AJ158" i="9" s="1"/>
  <c r="S158" i="9"/>
  <c r="AM157" i="9"/>
  <c r="AH157" i="9"/>
  <c r="AJ157" i="9" s="1"/>
  <c r="S157" i="9"/>
  <c r="AM156" i="9"/>
  <c r="AH156" i="9"/>
  <c r="AJ156" i="9" s="1"/>
  <c r="S156" i="9"/>
  <c r="AM155" i="9"/>
  <c r="AH155" i="9"/>
  <c r="AJ155" i="9" s="1"/>
  <c r="S155" i="9"/>
  <c r="AM154" i="9"/>
  <c r="AH154" i="9"/>
  <c r="AJ154" i="9" s="1"/>
  <c r="S154" i="9"/>
  <c r="AM153" i="9"/>
  <c r="AH153" i="9"/>
  <c r="AJ153" i="9" s="1"/>
  <c r="S153" i="9"/>
  <c r="AM152" i="9"/>
  <c r="AH152" i="9"/>
  <c r="AJ152" i="9" s="1"/>
  <c r="S152" i="9"/>
  <c r="AM151" i="9"/>
  <c r="AH151" i="9"/>
  <c r="AJ151" i="9" s="1"/>
  <c r="S151" i="9"/>
  <c r="AM150" i="9"/>
  <c r="AH150" i="9"/>
  <c r="AJ150" i="9" s="1"/>
  <c r="S150" i="9"/>
  <c r="AM149" i="9"/>
  <c r="AH149" i="9"/>
  <c r="AJ149" i="9" s="1"/>
  <c r="S149" i="9"/>
  <c r="AM148" i="9"/>
  <c r="AH148" i="9"/>
  <c r="AJ148" i="9" s="1"/>
  <c r="S148" i="9"/>
  <c r="AM147" i="9"/>
  <c r="AH147" i="9"/>
  <c r="AJ147" i="9" s="1"/>
  <c r="S147" i="9"/>
  <c r="AM146" i="9"/>
  <c r="AH146" i="9"/>
  <c r="AJ146" i="9" s="1"/>
  <c r="S146" i="9"/>
  <c r="AM145" i="9"/>
  <c r="AH145" i="9"/>
  <c r="AJ145" i="9" s="1"/>
  <c r="S145" i="9"/>
  <c r="AM144" i="9"/>
  <c r="AH144" i="9"/>
  <c r="AJ144" i="9" s="1"/>
  <c r="S144" i="9"/>
  <c r="AM143" i="9"/>
  <c r="AH143" i="9"/>
  <c r="AJ143" i="9" s="1"/>
  <c r="S143" i="9"/>
  <c r="AM142" i="9"/>
  <c r="AH142" i="9"/>
  <c r="AJ142" i="9" s="1"/>
  <c r="S142" i="9"/>
  <c r="AM141" i="9"/>
  <c r="AH141" i="9"/>
  <c r="AJ141" i="9" s="1"/>
  <c r="S141" i="9"/>
  <c r="AM140" i="9"/>
  <c r="AH140" i="9"/>
  <c r="AJ140" i="9" s="1"/>
  <c r="S140" i="9"/>
  <c r="AM139" i="9"/>
  <c r="AH139" i="9"/>
  <c r="AJ139" i="9" s="1"/>
  <c r="S139" i="9"/>
  <c r="AM138" i="9"/>
  <c r="AH138" i="9"/>
  <c r="AJ138" i="9" s="1"/>
  <c r="S138" i="9"/>
  <c r="AM137" i="9"/>
  <c r="AH137" i="9"/>
  <c r="AJ137" i="9" s="1"/>
  <c r="S137" i="9"/>
  <c r="AM136" i="9"/>
  <c r="AH136" i="9"/>
  <c r="AJ136" i="9" s="1"/>
  <c r="S136" i="9"/>
  <c r="AM135" i="9"/>
  <c r="AH135" i="9"/>
  <c r="AJ135" i="9" s="1"/>
  <c r="S135" i="9"/>
  <c r="AM134" i="9"/>
  <c r="AH134" i="9"/>
  <c r="AJ134" i="9" s="1"/>
  <c r="S134" i="9"/>
  <c r="AM133" i="9"/>
  <c r="AH133" i="9"/>
  <c r="AJ133" i="9" s="1"/>
  <c r="S133" i="9"/>
  <c r="AM132" i="9"/>
  <c r="AH132" i="9"/>
  <c r="AJ132" i="9" s="1"/>
  <c r="S132" i="9"/>
  <c r="AM131" i="9"/>
  <c r="AH131" i="9"/>
  <c r="AJ131" i="9" s="1"/>
  <c r="S131" i="9"/>
  <c r="AM130" i="9"/>
  <c r="AH130" i="9"/>
  <c r="AJ130" i="9" s="1"/>
  <c r="S130" i="9"/>
  <c r="AM129" i="9"/>
  <c r="AH129" i="9"/>
  <c r="AJ129" i="9" s="1"/>
  <c r="S129" i="9"/>
  <c r="AM128" i="9"/>
  <c r="AH128" i="9"/>
  <c r="AJ128" i="9" s="1"/>
  <c r="S128" i="9"/>
  <c r="AM127" i="9"/>
  <c r="AH127" i="9"/>
  <c r="AJ127" i="9" s="1"/>
  <c r="S127" i="9"/>
  <c r="AM126" i="9"/>
  <c r="AH126" i="9"/>
  <c r="AJ126" i="9" s="1"/>
  <c r="S126" i="9"/>
  <c r="AM125" i="9"/>
  <c r="AH125" i="9"/>
  <c r="AJ125" i="9" s="1"/>
  <c r="S125" i="9"/>
  <c r="AM124" i="9"/>
  <c r="AH124" i="9"/>
  <c r="AJ124" i="9" s="1"/>
  <c r="S124" i="9"/>
  <c r="AM123" i="9"/>
  <c r="AH123" i="9"/>
  <c r="AJ123" i="9" s="1"/>
  <c r="S123" i="9"/>
  <c r="AM122" i="9"/>
  <c r="AH122" i="9"/>
  <c r="AJ122" i="9" s="1"/>
  <c r="S122" i="9"/>
  <c r="AM121" i="9"/>
  <c r="AH121" i="9"/>
  <c r="AJ121" i="9" s="1"/>
  <c r="S121" i="9"/>
  <c r="AM120" i="9"/>
  <c r="AH120" i="9"/>
  <c r="AJ120" i="9" s="1"/>
  <c r="S120" i="9"/>
  <c r="AM119" i="9"/>
  <c r="AH119" i="9"/>
  <c r="AJ119" i="9" s="1"/>
  <c r="S119" i="9"/>
  <c r="AM118" i="9"/>
  <c r="AH118" i="9"/>
  <c r="AJ118" i="9" s="1"/>
  <c r="S118" i="9"/>
  <c r="AM117" i="9"/>
  <c r="AH117" i="9"/>
  <c r="AJ117" i="9" s="1"/>
  <c r="S117" i="9"/>
  <c r="AM116" i="9"/>
  <c r="AH116" i="9"/>
  <c r="AJ116" i="9" s="1"/>
  <c r="S116" i="9"/>
  <c r="AM115" i="9"/>
  <c r="AH115" i="9"/>
  <c r="AJ115" i="9" s="1"/>
  <c r="S115" i="9"/>
  <c r="AM16" i="9"/>
  <c r="AH16" i="9"/>
  <c r="AJ16" i="9" s="1"/>
  <c r="S16" i="9"/>
  <c r="AM113" i="9"/>
  <c r="AH113" i="9"/>
  <c r="AJ113" i="9" s="1"/>
  <c r="S113" i="9"/>
  <c r="AM112" i="9"/>
  <c r="AH112" i="9"/>
  <c r="AJ112" i="9" s="1"/>
  <c r="S112" i="9"/>
  <c r="AM15" i="9"/>
  <c r="AH15" i="9"/>
  <c r="AJ15" i="9" s="1"/>
  <c r="S15" i="9"/>
  <c r="AM110" i="9"/>
  <c r="AH110" i="9"/>
  <c r="AJ110" i="9" s="1"/>
  <c r="S110" i="9"/>
  <c r="AM109" i="9"/>
  <c r="AH109" i="9"/>
  <c r="AJ109" i="9" s="1"/>
  <c r="S109" i="9"/>
  <c r="AM108" i="9"/>
  <c r="AH108" i="9"/>
  <c r="AJ108" i="9" s="1"/>
  <c r="S108" i="9"/>
  <c r="AM107" i="9"/>
  <c r="AH107" i="9"/>
  <c r="AJ107" i="9" s="1"/>
  <c r="S107" i="9"/>
  <c r="AM106" i="9"/>
  <c r="AH106" i="9"/>
  <c r="AJ106" i="9" s="1"/>
  <c r="S106" i="9"/>
  <c r="AM105" i="9"/>
  <c r="AH105" i="9"/>
  <c r="AJ105" i="9" s="1"/>
  <c r="S105" i="9"/>
  <c r="AM104" i="9"/>
  <c r="AH104" i="9"/>
  <c r="AJ104" i="9" s="1"/>
  <c r="S104" i="9"/>
  <c r="AM103" i="9"/>
  <c r="AH103" i="9"/>
  <c r="AJ103" i="9" s="1"/>
  <c r="S103" i="9"/>
  <c r="AM102" i="9"/>
  <c r="AH102" i="9"/>
  <c r="AJ102" i="9" s="1"/>
  <c r="S102" i="9"/>
  <c r="AM101" i="9"/>
  <c r="AH101" i="9"/>
  <c r="AJ101" i="9" s="1"/>
  <c r="S101" i="9"/>
  <c r="AM100" i="9"/>
  <c r="AH100" i="9"/>
  <c r="AJ100" i="9" s="1"/>
  <c r="S100" i="9"/>
  <c r="AM98" i="9"/>
  <c r="AH98" i="9"/>
  <c r="AJ98" i="9" s="1"/>
  <c r="S98" i="9"/>
  <c r="AM97" i="9"/>
  <c r="AH97" i="9"/>
  <c r="AJ97" i="9" s="1"/>
  <c r="S97" i="9"/>
  <c r="AM96" i="9"/>
  <c r="AH96" i="9"/>
  <c r="AJ96" i="9" s="1"/>
  <c r="S96" i="9"/>
  <c r="AM95" i="9"/>
  <c r="AH95" i="9"/>
  <c r="AJ95" i="9" s="1"/>
  <c r="S95" i="9"/>
  <c r="AM94" i="9"/>
  <c r="AH94" i="9"/>
  <c r="AJ94" i="9" s="1"/>
  <c r="S94" i="9"/>
  <c r="AM93" i="9"/>
  <c r="AH93" i="9"/>
  <c r="AJ93" i="9" s="1"/>
  <c r="S93" i="9"/>
  <c r="AM92" i="9"/>
  <c r="AH92" i="9"/>
  <c r="AJ92" i="9" s="1"/>
  <c r="S92" i="9"/>
  <c r="AM91" i="9"/>
  <c r="AH91" i="9"/>
  <c r="AJ91" i="9" s="1"/>
  <c r="S91" i="9"/>
  <c r="AM90" i="9"/>
  <c r="AH90" i="9"/>
  <c r="AJ90" i="9" s="1"/>
  <c r="S90" i="9"/>
  <c r="AM89" i="9"/>
  <c r="AH89" i="9"/>
  <c r="AJ89" i="9" s="1"/>
  <c r="S89" i="9"/>
  <c r="AM88" i="9"/>
  <c r="AH88" i="9"/>
  <c r="AJ88" i="9" s="1"/>
  <c r="S88" i="9"/>
  <c r="AM87" i="9"/>
  <c r="AH87" i="9"/>
  <c r="AJ87" i="9" s="1"/>
  <c r="S87" i="9"/>
  <c r="AM86" i="9"/>
  <c r="AH86" i="9"/>
  <c r="AJ86" i="9" s="1"/>
  <c r="S86" i="9"/>
  <c r="AM85" i="9"/>
  <c r="AH85" i="9"/>
  <c r="AJ85" i="9" s="1"/>
  <c r="S85" i="9"/>
  <c r="AM84" i="9"/>
  <c r="AH84" i="9"/>
  <c r="AJ84" i="9" s="1"/>
  <c r="S84" i="9"/>
  <c r="AM83" i="9"/>
  <c r="AH83" i="9"/>
  <c r="AJ83" i="9" s="1"/>
  <c r="S83" i="9"/>
  <c r="AM82" i="9"/>
  <c r="AH82" i="9"/>
  <c r="AJ82" i="9" s="1"/>
  <c r="S82" i="9"/>
  <c r="AM81" i="9"/>
  <c r="AH81" i="9"/>
  <c r="AJ81" i="9" s="1"/>
  <c r="S81" i="9"/>
  <c r="AM80" i="9"/>
  <c r="AH80" i="9"/>
  <c r="AJ80" i="9" s="1"/>
  <c r="S80" i="9"/>
  <c r="AM79" i="9"/>
  <c r="AH79" i="9"/>
  <c r="AJ79" i="9" s="1"/>
  <c r="S79" i="9"/>
  <c r="AM78" i="9"/>
  <c r="AH78" i="9"/>
  <c r="AJ78" i="9" s="1"/>
  <c r="S78" i="9"/>
  <c r="AM77" i="9"/>
  <c r="AH77" i="9"/>
  <c r="AJ77" i="9" s="1"/>
  <c r="S77" i="9"/>
  <c r="AM76" i="9"/>
  <c r="AH76" i="9"/>
  <c r="AJ76" i="9" s="1"/>
  <c r="S76" i="9"/>
  <c r="AM75" i="9"/>
  <c r="AH75" i="9"/>
  <c r="AJ75" i="9" s="1"/>
  <c r="S75" i="9"/>
  <c r="AM74" i="9"/>
  <c r="AH74" i="9"/>
  <c r="AJ74" i="9" s="1"/>
  <c r="S74" i="9"/>
  <c r="AM73" i="9"/>
  <c r="AH73" i="9"/>
  <c r="AJ73" i="9" s="1"/>
  <c r="S73" i="9"/>
  <c r="AM72" i="9"/>
  <c r="AH72" i="9"/>
  <c r="AJ72" i="9" s="1"/>
  <c r="S72" i="9"/>
  <c r="AM71" i="9"/>
  <c r="AH71" i="9"/>
  <c r="AJ71" i="9" s="1"/>
  <c r="S71" i="9"/>
  <c r="AM70" i="9"/>
  <c r="AH70" i="9"/>
  <c r="AJ70" i="9" s="1"/>
  <c r="S70" i="9"/>
  <c r="AM69" i="9"/>
  <c r="AH69" i="9"/>
  <c r="AJ69" i="9" s="1"/>
  <c r="S69" i="9"/>
  <c r="AM68" i="9"/>
  <c r="AH68" i="9"/>
  <c r="AJ68" i="9" s="1"/>
  <c r="S68" i="9"/>
  <c r="AM67" i="9"/>
  <c r="AH67" i="9"/>
  <c r="AJ67" i="9" s="1"/>
  <c r="S67" i="9"/>
  <c r="AM66" i="9"/>
  <c r="AH66" i="9"/>
  <c r="AJ66" i="9" s="1"/>
  <c r="S66" i="9"/>
  <c r="AM65" i="9"/>
  <c r="AH65" i="9"/>
  <c r="AJ65" i="9" s="1"/>
  <c r="S65" i="9"/>
  <c r="AM64" i="9"/>
  <c r="AH64" i="9"/>
  <c r="AJ64" i="9" s="1"/>
  <c r="S64" i="9"/>
  <c r="AM63" i="9"/>
  <c r="AH63" i="9"/>
  <c r="AJ63" i="9" s="1"/>
  <c r="S63" i="9"/>
  <c r="AM62" i="9"/>
  <c r="AH62" i="9"/>
  <c r="AJ62" i="9" s="1"/>
  <c r="S62" i="9"/>
  <c r="AM61" i="9"/>
  <c r="AH61" i="9"/>
  <c r="AJ61" i="9" s="1"/>
  <c r="S61" i="9"/>
  <c r="AM51" i="9"/>
  <c r="AH51" i="9"/>
  <c r="AJ51" i="9" s="1"/>
  <c r="S51" i="9"/>
  <c r="AM59" i="9"/>
  <c r="AH59" i="9"/>
  <c r="AJ59" i="9" s="1"/>
  <c r="S59" i="9"/>
  <c r="AM99" i="9"/>
  <c r="AH99" i="9"/>
  <c r="AJ99" i="9" s="1"/>
  <c r="S99" i="9"/>
  <c r="AM52" i="9"/>
  <c r="AH52" i="9"/>
  <c r="AJ52" i="9" s="1"/>
  <c r="S52" i="9"/>
  <c r="AM58" i="9"/>
  <c r="AH58" i="9"/>
  <c r="AJ58" i="9" s="1"/>
  <c r="S58" i="9"/>
  <c r="AM57" i="9"/>
  <c r="AH57" i="9"/>
  <c r="AJ57" i="9" s="1"/>
  <c r="S57" i="9"/>
  <c r="AM56" i="9"/>
  <c r="AH56" i="9"/>
  <c r="AJ56" i="9" s="1"/>
  <c r="S56" i="9"/>
  <c r="AM55" i="9"/>
  <c r="AH55" i="9"/>
  <c r="AJ55" i="9" s="1"/>
  <c r="S55" i="9"/>
  <c r="AM54" i="9"/>
  <c r="AH54" i="9"/>
  <c r="AJ54" i="9" s="1"/>
  <c r="S54" i="9"/>
  <c r="AM301" i="9"/>
  <c r="S301" i="9"/>
  <c r="Z301" i="9" s="1"/>
  <c r="AM300" i="9"/>
  <c r="S300" i="9"/>
  <c r="AD300" i="9" s="1"/>
  <c r="AM299" i="9"/>
  <c r="S299" i="9"/>
  <c r="AN36" i="9"/>
  <c r="AM298" i="9"/>
  <c r="AH298" i="9"/>
  <c r="AJ298" i="9" s="1"/>
  <c r="S298" i="9"/>
  <c r="AM297" i="9"/>
  <c r="S297" i="9"/>
  <c r="AM296" i="9"/>
  <c r="AH296" i="9"/>
  <c r="AJ296" i="9" s="1"/>
  <c r="S296" i="9"/>
  <c r="AM53" i="9"/>
  <c r="AH53" i="9"/>
  <c r="AJ53" i="9" s="1"/>
  <c r="S53" i="9"/>
  <c r="AM49" i="9"/>
  <c r="AH49" i="9"/>
  <c r="AJ49" i="9" s="1"/>
  <c r="S49" i="9"/>
  <c r="AM32" i="9"/>
  <c r="AH32" i="9"/>
  <c r="AJ32" i="9" s="1"/>
  <c r="S32" i="9"/>
  <c r="AM50" i="9"/>
  <c r="AH50" i="9"/>
  <c r="AJ50" i="9" s="1"/>
  <c r="S50" i="9"/>
  <c r="AM38" i="9"/>
  <c r="AH38" i="9"/>
  <c r="AJ38" i="9" s="1"/>
  <c r="S38" i="9"/>
  <c r="AM48" i="9"/>
  <c r="AH48" i="9"/>
  <c r="AJ48" i="9" s="1"/>
  <c r="S48" i="9"/>
  <c r="AM46" i="9"/>
  <c r="AH46" i="9"/>
  <c r="AJ46" i="9" s="1"/>
  <c r="S46" i="9"/>
  <c r="AM45" i="9"/>
  <c r="AH45" i="9"/>
  <c r="AJ45" i="9" s="1"/>
  <c r="S45" i="9"/>
  <c r="AM44" i="9"/>
  <c r="AH44" i="9"/>
  <c r="AJ44" i="9" s="1"/>
  <c r="S44" i="9"/>
  <c r="AM41" i="9"/>
  <c r="AH41" i="9"/>
  <c r="AJ41" i="9" s="1"/>
  <c r="S41" i="9"/>
  <c r="AM40" i="9"/>
  <c r="AH40" i="9"/>
  <c r="AJ40" i="9" s="1"/>
  <c r="S40" i="9"/>
  <c r="AM18" i="9"/>
  <c r="AH18" i="9"/>
  <c r="AJ18" i="9" s="1"/>
  <c r="S18" i="9"/>
  <c r="AM37" i="9"/>
  <c r="AH37" i="9"/>
  <c r="AJ37" i="9" s="1"/>
  <c r="S37" i="9"/>
  <c r="AM35" i="9"/>
  <c r="AH35" i="9"/>
  <c r="AJ35" i="9" s="1"/>
  <c r="S35" i="9"/>
  <c r="AM34" i="9"/>
  <c r="AH34" i="9"/>
  <c r="AJ34" i="9" s="1"/>
  <c r="S34" i="9"/>
  <c r="AM30" i="9"/>
  <c r="AH30" i="9"/>
  <c r="AJ30" i="9" s="1"/>
  <c r="S30" i="9"/>
  <c r="AM31" i="9"/>
  <c r="AH31" i="9"/>
  <c r="AJ31" i="9" s="1"/>
  <c r="S31" i="9"/>
  <c r="AM28" i="9"/>
  <c r="AH28" i="9"/>
  <c r="AJ28" i="9" s="1"/>
  <c r="S28" i="9"/>
  <c r="AM29" i="9"/>
  <c r="AH29" i="9"/>
  <c r="AJ29" i="9" s="1"/>
  <c r="S29" i="9"/>
  <c r="AM22" i="9"/>
  <c r="AH22" i="9"/>
  <c r="AJ22" i="9" s="1"/>
  <c r="S22" i="9"/>
  <c r="AM26" i="9"/>
  <c r="AH26" i="9"/>
  <c r="AJ26" i="9" s="1"/>
  <c r="S26" i="9"/>
  <c r="AM25" i="9"/>
  <c r="AH25" i="9"/>
  <c r="AJ25" i="9" s="1"/>
  <c r="S25" i="9"/>
  <c r="AM24" i="9"/>
  <c r="AH24" i="9"/>
  <c r="AJ24" i="9" s="1"/>
  <c r="S24" i="9"/>
  <c r="AM23" i="9"/>
  <c r="AH23" i="9"/>
  <c r="AJ23" i="9" s="1"/>
  <c r="S23" i="9"/>
  <c r="AM20" i="9"/>
  <c r="AH20" i="9"/>
  <c r="AJ20" i="9" s="1"/>
  <c r="S20" i="9"/>
  <c r="AM173" i="9"/>
  <c r="AH173" i="9"/>
  <c r="AJ173" i="9" s="1"/>
  <c r="S173" i="9"/>
  <c r="AM19" i="9"/>
  <c r="AH19" i="9"/>
  <c r="AJ19" i="9" s="1"/>
  <c r="S19" i="9"/>
  <c r="AM172" i="9"/>
  <c r="AH172" i="9"/>
  <c r="S172" i="9"/>
  <c r="AM5" i="9"/>
  <c r="AL5" i="9"/>
  <c r="A2" i="9"/>
  <c r="A1" i="9"/>
  <c r="AR676" i="8"/>
  <c r="AL676" i="8"/>
  <c r="AJ676" i="8"/>
  <c r="AI676" i="8"/>
  <c r="AH676" i="8"/>
  <c r="X676" i="8"/>
  <c r="T676" i="8"/>
  <c r="S676" i="8"/>
  <c r="R676" i="8"/>
  <c r="AP634" i="8"/>
  <c r="U634" i="8"/>
  <c r="AP633" i="8"/>
  <c r="U633" i="8"/>
  <c r="AG633" i="8" s="1"/>
  <c r="AK633" i="8" s="1"/>
  <c r="AM633" i="8" s="1"/>
  <c r="AO633" i="8" s="1"/>
  <c r="AP632" i="8"/>
  <c r="U632" i="8"/>
  <c r="AP631" i="8"/>
  <c r="U631" i="8"/>
  <c r="AP630" i="8"/>
  <c r="U630" i="8"/>
  <c r="AG630" i="8" s="1"/>
  <c r="AK630" i="8" s="1"/>
  <c r="AM630" i="8" s="1"/>
  <c r="AP629" i="8"/>
  <c r="U629" i="8"/>
  <c r="AG629" i="8" s="1"/>
  <c r="AK629" i="8" s="1"/>
  <c r="AM629" i="8" s="1"/>
  <c r="AP628" i="8"/>
  <c r="U628" i="8"/>
  <c r="AG628" i="8" s="1"/>
  <c r="AK628" i="8" s="1"/>
  <c r="AM628" i="8" s="1"/>
  <c r="AO628" i="8" s="1"/>
  <c r="AP627" i="8"/>
  <c r="U627" i="8"/>
  <c r="AP626" i="8"/>
  <c r="U626" i="8"/>
  <c r="AP625" i="8"/>
  <c r="U625" i="8"/>
  <c r="AP624" i="8"/>
  <c r="U624" i="8"/>
  <c r="AG624" i="8" s="1"/>
  <c r="AK624" i="8" s="1"/>
  <c r="AM624" i="8" s="1"/>
  <c r="AP623" i="8"/>
  <c r="U623" i="8"/>
  <c r="AP622" i="8"/>
  <c r="U622" i="8"/>
  <c r="AP621" i="8"/>
  <c r="U621" i="8"/>
  <c r="AP620" i="8"/>
  <c r="U620" i="8"/>
  <c r="AP619" i="8"/>
  <c r="U619" i="8"/>
  <c r="AP618" i="8"/>
  <c r="U618" i="8"/>
  <c r="AG618" i="8" s="1"/>
  <c r="AK618" i="8" s="1"/>
  <c r="AM618" i="8" s="1"/>
  <c r="AO618" i="8" s="1"/>
  <c r="AP617" i="8"/>
  <c r="U617" i="8"/>
  <c r="AP616" i="8"/>
  <c r="U616" i="8"/>
  <c r="AG616" i="8" s="1"/>
  <c r="AK616" i="8" s="1"/>
  <c r="AM616" i="8" s="1"/>
  <c r="AO616" i="8" s="1"/>
  <c r="AP614" i="8"/>
  <c r="U614" i="8"/>
  <c r="AD614" i="8" s="1"/>
  <c r="AP613" i="8"/>
  <c r="U613" i="8"/>
  <c r="AD613" i="8" s="1"/>
  <c r="AP612" i="8"/>
  <c r="U612" i="8"/>
  <c r="AD612" i="8" s="1"/>
  <c r="AP611" i="8"/>
  <c r="U611" i="8"/>
  <c r="AD611" i="8" s="1"/>
  <c r="AP610" i="8"/>
  <c r="U610" i="8"/>
  <c r="AP609" i="8"/>
  <c r="U609" i="8"/>
  <c r="AP608" i="8"/>
  <c r="U608" i="8"/>
  <c r="AG608" i="8" s="1"/>
  <c r="AP606" i="8"/>
  <c r="U606" i="8"/>
  <c r="AG606" i="8" s="1"/>
  <c r="AP605" i="8"/>
  <c r="U605" i="8"/>
  <c r="AP604" i="8"/>
  <c r="U604" i="8"/>
  <c r="AP603" i="8"/>
  <c r="U603" i="8"/>
  <c r="AF603" i="8" s="1"/>
  <c r="AP602" i="8"/>
  <c r="U602" i="8"/>
  <c r="AG602" i="8" s="1"/>
  <c r="AP601" i="8"/>
  <c r="U601" i="8"/>
  <c r="AP599" i="8"/>
  <c r="U599" i="8"/>
  <c r="AF599" i="8" s="1"/>
  <c r="AP598" i="8"/>
  <c r="U598" i="8"/>
  <c r="AP597" i="8"/>
  <c r="U597" i="8"/>
  <c r="AE597" i="8" s="1"/>
  <c r="AP596" i="8"/>
  <c r="U596" i="8"/>
  <c r="AP594" i="8"/>
  <c r="U594" i="8"/>
  <c r="AE594" i="8" s="1"/>
  <c r="AP593" i="8"/>
  <c r="U593" i="8"/>
  <c r="AE593" i="8" s="1"/>
  <c r="AP592" i="8"/>
  <c r="U592" i="8"/>
  <c r="AD592" i="8" s="1"/>
  <c r="AP591" i="8"/>
  <c r="U591" i="8"/>
  <c r="AP590" i="8"/>
  <c r="U590" i="8"/>
  <c r="AP589" i="8"/>
  <c r="U589" i="8"/>
  <c r="AF589" i="8" s="1"/>
  <c r="AP588" i="8"/>
  <c r="U588" i="8"/>
  <c r="AE588" i="8" s="1"/>
  <c r="AP587" i="8"/>
  <c r="U587" i="8"/>
  <c r="AP586" i="8"/>
  <c r="U586" i="8"/>
  <c r="AP585" i="8"/>
  <c r="U585" i="8"/>
  <c r="AE585" i="8" s="1"/>
  <c r="AP584" i="8"/>
  <c r="U584" i="8"/>
  <c r="AP583" i="8"/>
  <c r="U583" i="8"/>
  <c r="AP582" i="8"/>
  <c r="U582" i="8"/>
  <c r="AP581" i="8"/>
  <c r="U581" i="8"/>
  <c r="AP580" i="8"/>
  <c r="U580" i="8"/>
  <c r="AF580" i="8" s="1"/>
  <c r="AP579" i="8"/>
  <c r="U579" i="8"/>
  <c r="AP578" i="8"/>
  <c r="U578" i="8"/>
  <c r="AE578" i="8" s="1"/>
  <c r="AP576" i="8"/>
  <c r="U576" i="8"/>
  <c r="AE576" i="8" s="1"/>
  <c r="AP575" i="8"/>
  <c r="U575" i="8"/>
  <c r="AD575" i="8" s="1"/>
  <c r="AP574" i="8"/>
  <c r="U574" i="8"/>
  <c r="AP573" i="8"/>
  <c r="U573" i="8"/>
  <c r="AP572" i="8"/>
  <c r="U572" i="8"/>
  <c r="AC572" i="8" s="1"/>
  <c r="AP571" i="8"/>
  <c r="U571" i="8"/>
  <c r="AC571" i="8" s="1"/>
  <c r="AP570" i="8"/>
  <c r="U570" i="8"/>
  <c r="AD570" i="8" s="1"/>
  <c r="AP569" i="8"/>
  <c r="U569" i="8"/>
  <c r="AP568" i="8"/>
  <c r="U568" i="8"/>
  <c r="AD568" i="8" s="1"/>
  <c r="AP567" i="8"/>
  <c r="U567" i="8"/>
  <c r="AP566" i="8"/>
  <c r="U566" i="8"/>
  <c r="AE566" i="8" s="1"/>
  <c r="AP565" i="8"/>
  <c r="U565" i="8"/>
  <c r="AP564" i="8"/>
  <c r="U564" i="8"/>
  <c r="AP563" i="8"/>
  <c r="U563" i="8"/>
  <c r="AD563" i="8" s="1"/>
  <c r="AP562" i="8"/>
  <c r="U562" i="8"/>
  <c r="AC562" i="8" s="1"/>
  <c r="AP561" i="8"/>
  <c r="U561" i="8"/>
  <c r="AF561" i="8" s="1"/>
  <c r="AP560" i="8"/>
  <c r="U560" i="8"/>
  <c r="AP559" i="8"/>
  <c r="U559" i="8"/>
  <c r="AP558" i="8"/>
  <c r="U558" i="8"/>
  <c r="AP557" i="8"/>
  <c r="U557" i="8"/>
  <c r="AP556" i="8"/>
  <c r="U556" i="8"/>
  <c r="AP555" i="8"/>
  <c r="U555" i="8"/>
  <c r="AP554" i="8"/>
  <c r="U554" i="8"/>
  <c r="AC554" i="8" s="1"/>
  <c r="AP553" i="8"/>
  <c r="U553" i="8"/>
  <c r="AP552" i="8"/>
  <c r="U552" i="8"/>
  <c r="AF552" i="8" s="1"/>
  <c r="AP550" i="8"/>
  <c r="U550" i="8"/>
  <c r="AP549" i="8"/>
  <c r="U549" i="8"/>
  <c r="AP548" i="8"/>
  <c r="U548" i="8"/>
  <c r="AC548" i="8" s="1"/>
  <c r="AP547" i="8"/>
  <c r="U547" i="8"/>
  <c r="AP546" i="8"/>
  <c r="U546" i="8"/>
  <c r="AG546" i="8" s="1"/>
  <c r="AP545" i="8"/>
  <c r="U545" i="8"/>
  <c r="AD545" i="8" s="1"/>
  <c r="AP543" i="8"/>
  <c r="U543" i="8"/>
  <c r="AG543" i="8" s="1"/>
  <c r="AP542" i="8"/>
  <c r="U542" i="8"/>
  <c r="AA542" i="8" s="1"/>
  <c r="AP541" i="8"/>
  <c r="U541" i="8"/>
  <c r="AP540" i="8"/>
  <c r="U540" i="8"/>
  <c r="AA540" i="8" s="1"/>
  <c r="AP539" i="8"/>
  <c r="U539" i="8"/>
  <c r="AP538" i="8"/>
  <c r="U538" i="8"/>
  <c r="AD538" i="8" s="1"/>
  <c r="AP537" i="8"/>
  <c r="U537" i="8"/>
  <c r="AP536" i="8"/>
  <c r="U536" i="8"/>
  <c r="AP535" i="8"/>
  <c r="U535" i="8"/>
  <c r="AP534" i="8"/>
  <c r="U534" i="8"/>
  <c r="AA534" i="8" s="1"/>
  <c r="AP533" i="8"/>
  <c r="U533" i="8"/>
  <c r="AP532" i="8"/>
  <c r="U532" i="8"/>
  <c r="AP530" i="8"/>
  <c r="U530" i="8"/>
  <c r="AD530" i="8" s="1"/>
  <c r="AP529" i="8"/>
  <c r="U529" i="8"/>
  <c r="AP528" i="8"/>
  <c r="U528" i="8"/>
  <c r="AE528" i="8" s="1"/>
  <c r="AP527" i="8"/>
  <c r="U527" i="8"/>
  <c r="AD527" i="8" s="1"/>
  <c r="AP526" i="8"/>
  <c r="U526" i="8"/>
  <c r="AD526" i="8" s="1"/>
  <c r="AP525" i="8"/>
  <c r="U525" i="8"/>
  <c r="AG525" i="8" s="1"/>
  <c r="AP524" i="8"/>
  <c r="U524" i="8"/>
  <c r="AB524" i="8" s="1"/>
  <c r="AP523" i="8"/>
  <c r="U523" i="8"/>
  <c r="AC523" i="8" s="1"/>
  <c r="AP522" i="8"/>
  <c r="U522" i="8"/>
  <c r="AP521" i="8"/>
  <c r="U521" i="8"/>
  <c r="AP520" i="8"/>
  <c r="U520" i="8"/>
  <c r="AP519" i="8"/>
  <c r="U519" i="8"/>
  <c r="AP518" i="8"/>
  <c r="U518" i="8"/>
  <c r="AP517" i="8"/>
  <c r="U517" i="8"/>
  <c r="AP516" i="8"/>
  <c r="U516" i="8"/>
  <c r="AP515" i="8"/>
  <c r="U515" i="8"/>
  <c r="AG515" i="8" s="1"/>
  <c r="AP514" i="8"/>
  <c r="U514" i="8"/>
  <c r="Z514" i="8" s="1"/>
  <c r="AP512" i="8"/>
  <c r="U512" i="8"/>
  <c r="AF512" i="8" s="1"/>
  <c r="AP511" i="8"/>
  <c r="U511" i="8"/>
  <c r="AF511" i="8" s="1"/>
  <c r="AP510" i="8"/>
  <c r="U510" i="8"/>
  <c r="AP509" i="8"/>
  <c r="U509" i="8"/>
  <c r="AP508" i="8"/>
  <c r="U508" i="8"/>
  <c r="AP507" i="8"/>
  <c r="U507" i="8"/>
  <c r="AE507" i="8" s="1"/>
  <c r="AP506" i="8"/>
  <c r="U506" i="8"/>
  <c r="AC506" i="8" s="1"/>
  <c r="AP505" i="8"/>
  <c r="U505" i="8"/>
  <c r="AE505" i="8" s="1"/>
  <c r="AP503" i="8"/>
  <c r="U503" i="8"/>
  <c r="AP502" i="8"/>
  <c r="U502" i="8"/>
  <c r="AD502" i="8" s="1"/>
  <c r="AP501" i="8"/>
  <c r="U501" i="8"/>
  <c r="AP500" i="8"/>
  <c r="U500" i="8"/>
  <c r="AP499" i="8"/>
  <c r="U499" i="8"/>
  <c r="AP498" i="8"/>
  <c r="U498" i="8"/>
  <c r="AP497" i="8"/>
  <c r="U497" i="8"/>
  <c r="AP496" i="8"/>
  <c r="U496" i="8"/>
  <c r="Y496" i="8" s="1"/>
  <c r="AP495" i="8"/>
  <c r="U495" i="8"/>
  <c r="AB495" i="8" s="1"/>
  <c r="AP494" i="8"/>
  <c r="U494" i="8"/>
  <c r="AC494" i="8" s="1"/>
  <c r="AP493" i="8"/>
  <c r="U493" i="8"/>
  <c r="AP492" i="8"/>
  <c r="U492" i="8"/>
  <c r="AP491" i="8"/>
  <c r="U491" i="8"/>
  <c r="AE491" i="8" s="1"/>
  <c r="AP490" i="8"/>
  <c r="U490" i="8"/>
  <c r="AP489" i="8"/>
  <c r="U489" i="8"/>
  <c r="AA489" i="8" s="1"/>
  <c r="AP488" i="8"/>
  <c r="U488" i="8"/>
  <c r="AP487" i="8"/>
  <c r="U487" i="8"/>
  <c r="AF487" i="8" s="1"/>
  <c r="AP486" i="8"/>
  <c r="U486" i="8"/>
  <c r="AP485" i="8"/>
  <c r="AK485" i="8"/>
  <c r="AM485" i="8" s="1"/>
  <c r="U485" i="8"/>
  <c r="AP484" i="8"/>
  <c r="U484" i="8"/>
  <c r="AF484" i="8" s="1"/>
  <c r="AP483" i="8"/>
  <c r="U483" i="8"/>
  <c r="Y483" i="8" s="1"/>
  <c r="AP482" i="8"/>
  <c r="U482" i="8"/>
  <c r="AA482" i="8" s="1"/>
  <c r="AP481" i="8"/>
  <c r="U481" i="8"/>
  <c r="AC481" i="8" s="1"/>
  <c r="AP480" i="8"/>
  <c r="U480" i="8"/>
  <c r="AP479" i="8"/>
  <c r="U479" i="8"/>
  <c r="AP478" i="8"/>
  <c r="U478" i="8"/>
  <c r="AP477" i="8"/>
  <c r="U477" i="8"/>
  <c r="AP476" i="8"/>
  <c r="U476" i="8"/>
  <c r="AE476" i="8" s="1"/>
  <c r="AP475" i="8"/>
  <c r="U475" i="8"/>
  <c r="Y475" i="8" s="1"/>
  <c r="AP474" i="8"/>
  <c r="U474" i="8"/>
  <c r="AP473" i="8"/>
  <c r="U473" i="8"/>
  <c r="Y473" i="8" s="1"/>
  <c r="AP472" i="8"/>
  <c r="U472" i="8"/>
  <c r="AP471" i="8"/>
  <c r="U471" i="8"/>
  <c r="AE471" i="8" s="1"/>
  <c r="AP470" i="8"/>
  <c r="U470" i="8"/>
  <c r="AP469" i="8"/>
  <c r="U469" i="8"/>
  <c r="Y469" i="8" s="1"/>
  <c r="AP468" i="8"/>
  <c r="U468" i="8"/>
  <c r="AP467" i="8"/>
  <c r="U467" i="8"/>
  <c r="AP466" i="8"/>
  <c r="U466" i="8"/>
  <c r="AP465" i="8"/>
  <c r="U465" i="8"/>
  <c r="AE465" i="8" s="1"/>
  <c r="AP464" i="8"/>
  <c r="U464" i="8"/>
  <c r="AP463" i="8"/>
  <c r="U463" i="8"/>
  <c r="AG463" i="8" s="1"/>
  <c r="AP462" i="8"/>
  <c r="U462" i="8"/>
  <c r="AP461" i="8"/>
  <c r="U461" i="8"/>
  <c r="AB461" i="8" s="1"/>
  <c r="AP460" i="8"/>
  <c r="U460" i="8"/>
  <c r="AP459" i="8"/>
  <c r="U459" i="8"/>
  <c r="Y459" i="8" s="1"/>
  <c r="AP458" i="8"/>
  <c r="U458" i="8"/>
  <c r="AP457" i="8"/>
  <c r="U457" i="8"/>
  <c r="AA457" i="8" s="1"/>
  <c r="AP456" i="8"/>
  <c r="AK456" i="8"/>
  <c r="AM456" i="8" s="1"/>
  <c r="U456" i="8"/>
  <c r="AP455" i="8"/>
  <c r="U455" i="8"/>
  <c r="Y455" i="8" s="1"/>
  <c r="AP454" i="8"/>
  <c r="U454" i="8"/>
  <c r="AA454" i="8" s="1"/>
  <c r="AP453" i="8"/>
  <c r="U453" i="8"/>
  <c r="Y453" i="8" s="1"/>
  <c r="AP452" i="8"/>
  <c r="U452" i="8"/>
  <c r="AP451" i="8"/>
  <c r="U451" i="8"/>
  <c r="AP450" i="8"/>
  <c r="U450" i="8"/>
  <c r="Z450" i="8" s="1"/>
  <c r="AP449" i="8"/>
  <c r="U449" i="8"/>
  <c r="AF449" i="8" s="1"/>
  <c r="AP448" i="8"/>
  <c r="U448" i="8"/>
  <c r="AP447" i="8"/>
  <c r="U447" i="8"/>
  <c r="AP446" i="8"/>
  <c r="U446" i="8"/>
  <c r="AG446" i="8" s="1"/>
  <c r="AP445" i="8"/>
  <c r="U445" i="8"/>
  <c r="Z445" i="8" s="1"/>
  <c r="AP444" i="8"/>
  <c r="U444" i="8"/>
  <c r="AC444" i="8" s="1"/>
  <c r="AP442" i="8"/>
  <c r="U442" i="8"/>
  <c r="AP441" i="8"/>
  <c r="U441" i="8"/>
  <c r="AC441" i="8" s="1"/>
  <c r="AP440" i="8"/>
  <c r="U440" i="8"/>
  <c r="AP439" i="8"/>
  <c r="U439" i="8"/>
  <c r="AP438" i="8"/>
  <c r="U438" i="8"/>
  <c r="AP437" i="8"/>
  <c r="U437" i="8"/>
  <c r="AP436" i="8"/>
  <c r="U436" i="8"/>
  <c r="Z436" i="8" s="1"/>
  <c r="AP435" i="8"/>
  <c r="U435" i="8"/>
  <c r="AP434" i="8"/>
  <c r="U434" i="8"/>
  <c r="Z434" i="8" s="1"/>
  <c r="AP433" i="8"/>
  <c r="U433" i="8"/>
  <c r="AF433" i="8" s="1"/>
  <c r="AP432" i="8"/>
  <c r="U432" i="8"/>
  <c r="AP431" i="8"/>
  <c r="U431" i="8"/>
  <c r="AF431" i="8" s="1"/>
  <c r="AP430" i="8"/>
  <c r="U430" i="8"/>
  <c r="AP429" i="8"/>
  <c r="U429" i="8"/>
  <c r="AE429" i="8" s="1"/>
  <c r="AP428" i="8"/>
  <c r="U428" i="8"/>
  <c r="AD428" i="8" s="1"/>
  <c r="AP427" i="8"/>
  <c r="U427" i="8"/>
  <c r="AP426" i="8"/>
  <c r="U426" i="8"/>
  <c r="AB426" i="8" s="1"/>
  <c r="AP425" i="8"/>
  <c r="U425" i="8"/>
  <c r="AF425" i="8" s="1"/>
  <c r="AP424" i="8"/>
  <c r="U424" i="8"/>
  <c r="AP423" i="8"/>
  <c r="U423" i="8"/>
  <c r="AF423" i="8" s="1"/>
  <c r="AP422" i="8"/>
  <c r="U422" i="8"/>
  <c r="Y422" i="8" s="1"/>
  <c r="AP421" i="8"/>
  <c r="U421" i="8"/>
  <c r="AP420" i="8"/>
  <c r="U420" i="8"/>
  <c r="AP419" i="8"/>
  <c r="U419" i="8"/>
  <c r="AB419" i="8" s="1"/>
  <c r="AP418" i="8"/>
  <c r="U418" i="8"/>
  <c r="Y418" i="8" s="1"/>
  <c r="AP417" i="8"/>
  <c r="U417" i="8"/>
  <c r="Y417" i="8" s="1"/>
  <c r="H417" i="8"/>
  <c r="G417" i="8"/>
  <c r="F417" i="8"/>
  <c r="AP416" i="8"/>
  <c r="U416" i="8"/>
  <c r="H416" i="8"/>
  <c r="G416" i="8"/>
  <c r="F416" i="8"/>
  <c r="AP415" i="8"/>
  <c r="U415" i="8"/>
  <c r="H415" i="8"/>
  <c r="G415" i="8"/>
  <c r="F415" i="8"/>
  <c r="AP414" i="8"/>
  <c r="U414" i="8"/>
  <c r="AF414" i="8" s="1"/>
  <c r="H414" i="8"/>
  <c r="G414" i="8"/>
  <c r="F414" i="8"/>
  <c r="AP413" i="8"/>
  <c r="U413" i="8"/>
  <c r="Y413" i="8" s="1"/>
  <c r="H413" i="8"/>
  <c r="G413" i="8"/>
  <c r="F413" i="8"/>
  <c r="AP412" i="8"/>
  <c r="U412" i="8"/>
  <c r="H412" i="8"/>
  <c r="G412" i="8"/>
  <c r="F412" i="8"/>
  <c r="AP411" i="8"/>
  <c r="U411" i="8"/>
  <c r="H411" i="8"/>
  <c r="G411" i="8"/>
  <c r="F411" i="8"/>
  <c r="AP410" i="8"/>
  <c r="U410" i="8"/>
  <c r="H410" i="8"/>
  <c r="G410" i="8"/>
  <c r="F410" i="8"/>
  <c r="AP409" i="8"/>
  <c r="U409" i="8"/>
  <c r="Y409" i="8" s="1"/>
  <c r="H409" i="8"/>
  <c r="G409" i="8"/>
  <c r="F409" i="8"/>
  <c r="AP408" i="8"/>
  <c r="U408" i="8"/>
  <c r="AG408" i="8" s="1"/>
  <c r="H408" i="8"/>
  <c r="G408" i="8"/>
  <c r="F408" i="8"/>
  <c r="AP407" i="8"/>
  <c r="U407" i="8"/>
  <c r="H407" i="8"/>
  <c r="G407" i="8"/>
  <c r="F407" i="8"/>
  <c r="H406" i="8"/>
  <c r="G406" i="8"/>
  <c r="I406" i="8" s="1"/>
  <c r="F406" i="8"/>
  <c r="AP405" i="8"/>
  <c r="U405" i="8"/>
  <c r="AG405" i="8" s="1"/>
  <c r="H405" i="8"/>
  <c r="G405" i="8"/>
  <c r="F405" i="8"/>
  <c r="AP404" i="8"/>
  <c r="U404" i="8"/>
  <c r="H404" i="8"/>
  <c r="G404" i="8"/>
  <c r="F404" i="8"/>
  <c r="AP403" i="8"/>
  <c r="U403" i="8"/>
  <c r="H403" i="8"/>
  <c r="G403" i="8"/>
  <c r="F403" i="8"/>
  <c r="AP402" i="8"/>
  <c r="U402" i="8"/>
  <c r="Z402" i="8" s="1"/>
  <c r="H402" i="8"/>
  <c r="G402" i="8"/>
  <c r="F402" i="8"/>
  <c r="AP401" i="8"/>
  <c r="U401" i="8"/>
  <c r="H401" i="8"/>
  <c r="G401" i="8"/>
  <c r="F401" i="8"/>
  <c r="AP400" i="8"/>
  <c r="U400" i="8"/>
  <c r="AF400" i="8" s="1"/>
  <c r="H400" i="8"/>
  <c r="G400" i="8"/>
  <c r="F400" i="8"/>
  <c r="AP399" i="8"/>
  <c r="U399" i="8"/>
  <c r="H399" i="8"/>
  <c r="G399" i="8"/>
  <c r="F399" i="8"/>
  <c r="AP398" i="8"/>
  <c r="U398" i="8"/>
  <c r="AC398" i="8" s="1"/>
  <c r="H398" i="8"/>
  <c r="G398" i="8"/>
  <c r="F398" i="8"/>
  <c r="AP397" i="8"/>
  <c r="U397" i="8"/>
  <c r="H397" i="8"/>
  <c r="G397" i="8"/>
  <c r="F397" i="8"/>
  <c r="AP396" i="8"/>
  <c r="U396" i="8"/>
  <c r="AB396" i="8" s="1"/>
  <c r="H396" i="8"/>
  <c r="G396" i="8"/>
  <c r="F396" i="8"/>
  <c r="AP395" i="8"/>
  <c r="U395" i="8"/>
  <c r="AA395" i="8" s="1"/>
  <c r="H395" i="8"/>
  <c r="G395" i="8"/>
  <c r="F395" i="8"/>
  <c r="AP394" i="8"/>
  <c r="U394" i="8"/>
  <c r="AG394" i="8" s="1"/>
  <c r="H394" i="8"/>
  <c r="G394" i="8"/>
  <c r="F394" i="8"/>
  <c r="AP393" i="8"/>
  <c r="U393" i="8"/>
  <c r="AC393" i="8" s="1"/>
  <c r="H393" i="8"/>
  <c r="G393" i="8"/>
  <c r="F393" i="8"/>
  <c r="AP392" i="8"/>
  <c r="U392" i="8"/>
  <c r="Y392" i="8" s="1"/>
  <c r="H392" i="8"/>
  <c r="G392" i="8"/>
  <c r="F392" i="8"/>
  <c r="AP391" i="8"/>
  <c r="U391" i="8"/>
  <c r="H391" i="8"/>
  <c r="G391" i="8"/>
  <c r="F391" i="8"/>
  <c r="AP390" i="8"/>
  <c r="U390" i="8"/>
  <c r="AB390" i="8" s="1"/>
  <c r="H390" i="8"/>
  <c r="G390" i="8"/>
  <c r="F390" i="8"/>
  <c r="AP389" i="8"/>
  <c r="U389" i="8"/>
  <c r="AE389" i="8" s="1"/>
  <c r="H389" i="8"/>
  <c r="G389" i="8"/>
  <c r="F389" i="8"/>
  <c r="AP388" i="8"/>
  <c r="U388" i="8"/>
  <c r="H388" i="8"/>
  <c r="G388" i="8"/>
  <c r="F388" i="8"/>
  <c r="AP387" i="8"/>
  <c r="U387" i="8"/>
  <c r="Y387" i="8" s="1"/>
  <c r="H387" i="8"/>
  <c r="G387" i="8"/>
  <c r="F387" i="8"/>
  <c r="AP386" i="8"/>
  <c r="U386" i="8"/>
  <c r="H386" i="8"/>
  <c r="G386" i="8"/>
  <c r="F386" i="8"/>
  <c r="AP385" i="8"/>
  <c r="U385" i="8"/>
  <c r="AE385" i="8" s="1"/>
  <c r="H385" i="8"/>
  <c r="G385" i="8"/>
  <c r="F385" i="8"/>
  <c r="AP384" i="8"/>
  <c r="U384" i="8"/>
  <c r="H384" i="8"/>
  <c r="G384" i="8"/>
  <c r="F384" i="8"/>
  <c r="AP383" i="8"/>
  <c r="U383" i="8"/>
  <c r="H383" i="8"/>
  <c r="G383" i="8"/>
  <c r="F383" i="8"/>
  <c r="AP382" i="8"/>
  <c r="U382" i="8"/>
  <c r="AF382" i="8" s="1"/>
  <c r="H382" i="8"/>
  <c r="G382" i="8"/>
  <c r="F382" i="8"/>
  <c r="AP381" i="8"/>
  <c r="U381" i="8"/>
  <c r="H381" i="8"/>
  <c r="G381" i="8"/>
  <c r="F381" i="8"/>
  <c r="AP380" i="8"/>
  <c r="U380" i="8"/>
  <c r="AE380" i="8" s="1"/>
  <c r="H380" i="8"/>
  <c r="G380" i="8"/>
  <c r="F380" i="8"/>
  <c r="AP379" i="8"/>
  <c r="U379" i="8"/>
  <c r="AE379" i="8" s="1"/>
  <c r="H379" i="8"/>
  <c r="G379" i="8"/>
  <c r="F379" i="8"/>
  <c r="AP378" i="8"/>
  <c r="U378" i="8"/>
  <c r="H378" i="8"/>
  <c r="G378" i="8"/>
  <c r="F378" i="8"/>
  <c r="AP377" i="8"/>
  <c r="U377" i="8"/>
  <c r="H377" i="8"/>
  <c r="G377" i="8"/>
  <c r="F377" i="8"/>
  <c r="AP376" i="8"/>
  <c r="U376" i="8"/>
  <c r="H376" i="8"/>
  <c r="G376" i="8"/>
  <c r="F376" i="8"/>
  <c r="AP375" i="8"/>
  <c r="U375" i="8"/>
  <c r="AE375" i="8" s="1"/>
  <c r="H375" i="8"/>
  <c r="G375" i="8"/>
  <c r="F375" i="8"/>
  <c r="AP374" i="8"/>
  <c r="U374" i="8"/>
  <c r="H374" i="8"/>
  <c r="G374" i="8"/>
  <c r="F374" i="8"/>
  <c r="AP373" i="8"/>
  <c r="U373" i="8"/>
  <c r="H373" i="8"/>
  <c r="G373" i="8"/>
  <c r="F373" i="8"/>
  <c r="AP372" i="8"/>
  <c r="U372" i="8"/>
  <c r="AG372" i="8" s="1"/>
  <c r="H372" i="8"/>
  <c r="G372" i="8"/>
  <c r="F372" i="8"/>
  <c r="AP371" i="8"/>
  <c r="U371" i="8"/>
  <c r="AG371" i="8" s="1"/>
  <c r="H371" i="8"/>
  <c r="G371" i="8"/>
  <c r="F371" i="8"/>
  <c r="AP370" i="8"/>
  <c r="U370" i="8"/>
  <c r="AF370" i="8" s="1"/>
  <c r="H370" i="8"/>
  <c r="G370" i="8"/>
  <c r="F370" i="8"/>
  <c r="AP369" i="8"/>
  <c r="U369" i="8"/>
  <c r="Z369" i="8" s="1"/>
  <c r="H369" i="8"/>
  <c r="G369" i="8"/>
  <c r="F369" i="8"/>
  <c r="AP368" i="8"/>
  <c r="U368" i="8"/>
  <c r="H368" i="8"/>
  <c r="G368" i="8"/>
  <c r="F368" i="8"/>
  <c r="AP367" i="8"/>
  <c r="U367" i="8"/>
  <c r="AF367" i="8" s="1"/>
  <c r="H367" i="8"/>
  <c r="G367" i="8"/>
  <c r="F367" i="8"/>
  <c r="AP366" i="8"/>
  <c r="U366" i="8"/>
  <c r="H366" i="8"/>
  <c r="G366" i="8"/>
  <c r="F366" i="8"/>
  <c r="AP365" i="8"/>
  <c r="U365" i="8"/>
  <c r="H365" i="8"/>
  <c r="G365" i="8"/>
  <c r="F365" i="8"/>
  <c r="AP364" i="8"/>
  <c r="U364" i="8"/>
  <c r="AF364" i="8" s="1"/>
  <c r="H364" i="8"/>
  <c r="G364" i="8"/>
  <c r="F364" i="8"/>
  <c r="AP363" i="8"/>
  <c r="U363" i="8"/>
  <c r="AB363" i="8" s="1"/>
  <c r="H363" i="8"/>
  <c r="G363" i="8"/>
  <c r="F363" i="8"/>
  <c r="AP362" i="8"/>
  <c r="U362" i="8"/>
  <c r="AE362" i="8" s="1"/>
  <c r="H362" i="8"/>
  <c r="G362" i="8"/>
  <c r="F362" i="8"/>
  <c r="AP361" i="8"/>
  <c r="U361" i="8"/>
  <c r="H361" i="8"/>
  <c r="G361" i="8"/>
  <c r="F361" i="8"/>
  <c r="AP360" i="8"/>
  <c r="U360" i="8"/>
  <c r="Y360" i="8" s="1"/>
  <c r="H360" i="8"/>
  <c r="G360" i="8"/>
  <c r="F360" i="8"/>
  <c r="AP359" i="8"/>
  <c r="U359" i="8"/>
  <c r="AB359" i="8" s="1"/>
  <c r="H359" i="8"/>
  <c r="G359" i="8"/>
  <c r="F359" i="8"/>
  <c r="AP358" i="8"/>
  <c r="U358" i="8"/>
  <c r="H358" i="8"/>
  <c r="G358" i="8"/>
  <c r="F358" i="8"/>
  <c r="AP357" i="8"/>
  <c r="U357" i="8"/>
  <c r="H357" i="8"/>
  <c r="G357" i="8"/>
  <c r="F357" i="8"/>
  <c r="AP356" i="8"/>
  <c r="U356" i="8"/>
  <c r="H356" i="8"/>
  <c r="G356" i="8"/>
  <c r="F356" i="8"/>
  <c r="AP355" i="8"/>
  <c r="U355" i="8"/>
  <c r="H355" i="8"/>
  <c r="G355" i="8"/>
  <c r="F355" i="8"/>
  <c r="AP354" i="8"/>
  <c r="U354" i="8"/>
  <c r="H354" i="8"/>
  <c r="G354" i="8"/>
  <c r="F354" i="8"/>
  <c r="AP353" i="8"/>
  <c r="U353" i="8"/>
  <c r="Y353" i="8" s="1"/>
  <c r="H353" i="8"/>
  <c r="G353" i="8"/>
  <c r="F353" i="8"/>
  <c r="AP352" i="8"/>
  <c r="U352" i="8"/>
  <c r="AG352" i="8" s="1"/>
  <c r="H352" i="8"/>
  <c r="G352" i="8"/>
  <c r="F352" i="8"/>
  <c r="AP351" i="8"/>
  <c r="U351" i="8"/>
  <c r="AA351" i="8" s="1"/>
  <c r="H351" i="8"/>
  <c r="G351" i="8"/>
  <c r="F351" i="8"/>
  <c r="AP350" i="8"/>
  <c r="U350" i="8"/>
  <c r="AG350" i="8" s="1"/>
  <c r="H350" i="8"/>
  <c r="G350" i="8"/>
  <c r="F350" i="8"/>
  <c r="AP349" i="8"/>
  <c r="U349" i="8"/>
  <c r="H349" i="8"/>
  <c r="G349" i="8"/>
  <c r="F349" i="8"/>
  <c r="AP348" i="8"/>
  <c r="U348" i="8"/>
  <c r="H348" i="8"/>
  <c r="G348" i="8"/>
  <c r="F348" i="8"/>
  <c r="AP347" i="8"/>
  <c r="U347" i="8"/>
  <c r="Z347" i="8" s="1"/>
  <c r="H347" i="8"/>
  <c r="G347" i="8"/>
  <c r="F347" i="8"/>
  <c r="AP346" i="8"/>
  <c r="U346" i="8"/>
  <c r="AB346" i="8" s="1"/>
  <c r="H346" i="8"/>
  <c r="G346" i="8"/>
  <c r="F346" i="8"/>
  <c r="AP345" i="8"/>
  <c r="U345" i="8"/>
  <c r="H345" i="8"/>
  <c r="G345" i="8"/>
  <c r="F345" i="8"/>
  <c r="AP344" i="8"/>
  <c r="U344" i="8"/>
  <c r="AF344" i="8" s="1"/>
  <c r="H344" i="8"/>
  <c r="G344" i="8"/>
  <c r="F344" i="8"/>
  <c r="AP343" i="8"/>
  <c r="U343" i="8"/>
  <c r="AF343" i="8" s="1"/>
  <c r="H343" i="8"/>
  <c r="G343" i="8"/>
  <c r="F343" i="8"/>
  <c r="AP342" i="8"/>
  <c r="U342" i="8"/>
  <c r="H342" i="8"/>
  <c r="G342" i="8"/>
  <c r="F342" i="8"/>
  <c r="AP341" i="8"/>
  <c r="U341" i="8"/>
  <c r="H341" i="8"/>
  <c r="G341" i="8"/>
  <c r="F341" i="8"/>
  <c r="AP340" i="8"/>
  <c r="U340" i="8"/>
  <c r="Z340" i="8" s="1"/>
  <c r="H340" i="8"/>
  <c r="G340" i="8"/>
  <c r="F340" i="8"/>
  <c r="AP339" i="8"/>
  <c r="U339" i="8"/>
  <c r="AB339" i="8" s="1"/>
  <c r="H339" i="8"/>
  <c r="G339" i="8"/>
  <c r="F339" i="8"/>
  <c r="AP338" i="8"/>
  <c r="U338" i="8"/>
  <c r="H338" i="8"/>
  <c r="G338" i="8"/>
  <c r="F338" i="8"/>
  <c r="AP337" i="8"/>
  <c r="U337" i="8"/>
  <c r="AE337" i="8" s="1"/>
  <c r="H337" i="8"/>
  <c r="G337" i="8"/>
  <c r="F337" i="8"/>
  <c r="AP336" i="8"/>
  <c r="U336" i="8"/>
  <c r="H336" i="8"/>
  <c r="G336" i="8"/>
  <c r="F336" i="8"/>
  <c r="AP335" i="8"/>
  <c r="U335" i="8"/>
  <c r="H335" i="8"/>
  <c r="G335" i="8"/>
  <c r="F335" i="8"/>
  <c r="AP334" i="8"/>
  <c r="U334" i="8"/>
  <c r="H334" i="8"/>
  <c r="G334" i="8"/>
  <c r="F334" i="8"/>
  <c r="AP333" i="8"/>
  <c r="U333" i="8"/>
  <c r="AG333" i="8" s="1"/>
  <c r="H333" i="8"/>
  <c r="G333" i="8"/>
  <c r="F333" i="8"/>
  <c r="AP332" i="8"/>
  <c r="U332" i="8"/>
  <c r="AA332" i="8" s="1"/>
  <c r="H332" i="8"/>
  <c r="G332" i="8"/>
  <c r="F332" i="8"/>
  <c r="AP331" i="8"/>
  <c r="U331" i="8"/>
  <c r="AC331" i="8" s="1"/>
  <c r="H331" i="8"/>
  <c r="G331" i="8"/>
  <c r="F331" i="8"/>
  <c r="AP330" i="8"/>
  <c r="U330" i="8"/>
  <c r="H330" i="8"/>
  <c r="G330" i="8"/>
  <c r="F330" i="8"/>
  <c r="AP329" i="8"/>
  <c r="U329" i="8"/>
  <c r="H329" i="8"/>
  <c r="G329" i="8"/>
  <c r="F329" i="8"/>
  <c r="AP328" i="8"/>
  <c r="U328" i="8"/>
  <c r="Y328" i="8" s="1"/>
  <c r="H328" i="8"/>
  <c r="G328" i="8"/>
  <c r="F328" i="8"/>
  <c r="AP327" i="8"/>
  <c r="U327" i="8"/>
  <c r="H327" i="8"/>
  <c r="G327" i="8"/>
  <c r="F327" i="8"/>
  <c r="AP326" i="8"/>
  <c r="U326" i="8"/>
  <c r="H326" i="8"/>
  <c r="G326" i="8"/>
  <c r="F326" i="8"/>
  <c r="AP325" i="8"/>
  <c r="U325" i="8"/>
  <c r="Z325" i="8" s="1"/>
  <c r="H325" i="8"/>
  <c r="G325" i="8"/>
  <c r="F325" i="8"/>
  <c r="AP324" i="8"/>
  <c r="U324" i="8"/>
  <c r="AC324" i="8" s="1"/>
  <c r="H324" i="8"/>
  <c r="G324" i="8"/>
  <c r="F324" i="8"/>
  <c r="AP323" i="8"/>
  <c r="U323" i="8"/>
  <c r="Y323" i="8" s="1"/>
  <c r="H323" i="8"/>
  <c r="G323" i="8"/>
  <c r="F323" i="8"/>
  <c r="AP322" i="8"/>
  <c r="U322" i="8"/>
  <c r="AF322" i="8" s="1"/>
  <c r="H322" i="8"/>
  <c r="G322" i="8"/>
  <c r="F322" i="8"/>
  <c r="AP321" i="8"/>
  <c r="U321" i="8"/>
  <c r="AF321" i="8" s="1"/>
  <c r="H321" i="8"/>
  <c r="G321" i="8"/>
  <c r="F321" i="8"/>
  <c r="AP320" i="8"/>
  <c r="U320" i="8"/>
  <c r="H320" i="8"/>
  <c r="G320" i="8"/>
  <c r="F320" i="8"/>
  <c r="AP319" i="8"/>
  <c r="U319" i="8"/>
  <c r="Z319" i="8" s="1"/>
  <c r="H319" i="8"/>
  <c r="G319" i="8"/>
  <c r="F319" i="8"/>
  <c r="AP318" i="8"/>
  <c r="U318" i="8"/>
  <c r="H318" i="8"/>
  <c r="G318" i="8"/>
  <c r="F318" i="8"/>
  <c r="AP317" i="8"/>
  <c r="U317" i="8"/>
  <c r="H317" i="8"/>
  <c r="G317" i="8"/>
  <c r="F317" i="8"/>
  <c r="AP316" i="8"/>
  <c r="U316" i="8"/>
  <c r="H316" i="8"/>
  <c r="G316" i="8"/>
  <c r="F316" i="8"/>
  <c r="AP315" i="8"/>
  <c r="U315" i="8"/>
  <c r="H315" i="8"/>
  <c r="G315" i="8"/>
  <c r="F315" i="8"/>
  <c r="AP314" i="8"/>
  <c r="U314" i="8"/>
  <c r="AB314" i="8" s="1"/>
  <c r="H314" i="8"/>
  <c r="G314" i="8"/>
  <c r="F314" i="8"/>
  <c r="AP313" i="8"/>
  <c r="U313" i="8"/>
  <c r="H313" i="8"/>
  <c r="G313" i="8"/>
  <c r="F313" i="8"/>
  <c r="AP312" i="8"/>
  <c r="U312" i="8"/>
  <c r="AS312" i="8" s="1"/>
  <c r="AT312" i="8" s="1"/>
  <c r="H312" i="8"/>
  <c r="G312" i="8"/>
  <c r="F312" i="8"/>
  <c r="AP311" i="8"/>
  <c r="U311" i="8"/>
  <c r="H311" i="8"/>
  <c r="G311" i="8"/>
  <c r="F311" i="8"/>
  <c r="AP310" i="8"/>
  <c r="U310" i="8"/>
  <c r="H310" i="8"/>
  <c r="G310" i="8"/>
  <c r="F310" i="8"/>
  <c r="AP309" i="8"/>
  <c r="U309" i="8"/>
  <c r="H309" i="8"/>
  <c r="G309" i="8"/>
  <c r="F309" i="8"/>
  <c r="AP308" i="8"/>
  <c r="U308" i="8"/>
  <c r="H308" i="8"/>
  <c r="G308" i="8"/>
  <c r="F308" i="8"/>
  <c r="AP307" i="8"/>
  <c r="U307" i="8"/>
  <c r="H307" i="8"/>
  <c r="G307" i="8"/>
  <c r="F307" i="8"/>
  <c r="AP306" i="8"/>
  <c r="U306" i="8"/>
  <c r="AE306" i="8" s="1"/>
  <c r="H306" i="8"/>
  <c r="G306" i="8"/>
  <c r="F306" i="8"/>
  <c r="AP305" i="8"/>
  <c r="U305" i="8"/>
  <c r="H305" i="8"/>
  <c r="G305" i="8"/>
  <c r="F305" i="8"/>
  <c r="AP304" i="8"/>
  <c r="U304" i="8"/>
  <c r="AG304" i="8" s="1"/>
  <c r="H304" i="8"/>
  <c r="G304" i="8"/>
  <c r="F304" i="8"/>
  <c r="AP303" i="8"/>
  <c r="U303" i="8"/>
  <c r="H303" i="8"/>
  <c r="G303" i="8"/>
  <c r="F303" i="8"/>
  <c r="AP302" i="8"/>
  <c r="U302" i="8"/>
  <c r="Y302" i="8" s="1"/>
  <c r="H302" i="8"/>
  <c r="G302" i="8"/>
  <c r="F302" i="8"/>
  <c r="AP301" i="8"/>
  <c r="U301" i="8"/>
  <c r="H301" i="8"/>
  <c r="G301" i="8"/>
  <c r="F301" i="8"/>
  <c r="AP300" i="8"/>
  <c r="U300" i="8"/>
  <c r="AA300" i="8" s="1"/>
  <c r="H300" i="8"/>
  <c r="G300" i="8"/>
  <c r="F300" i="8"/>
  <c r="AP299" i="8"/>
  <c r="U299" i="8"/>
  <c r="AF299" i="8" s="1"/>
  <c r="H299" i="8"/>
  <c r="G299" i="8"/>
  <c r="F299" i="8"/>
  <c r="AP298" i="8"/>
  <c r="U298" i="8"/>
  <c r="H298" i="8"/>
  <c r="G298" i="8"/>
  <c r="F298" i="8"/>
  <c r="AP297" i="8"/>
  <c r="U297" i="8"/>
  <c r="AB297" i="8" s="1"/>
  <c r="H297" i="8"/>
  <c r="G297" i="8"/>
  <c r="F297" i="8"/>
  <c r="AP296" i="8"/>
  <c r="U296" i="8"/>
  <c r="H296" i="8"/>
  <c r="G296" i="8"/>
  <c r="F296" i="8"/>
  <c r="AP295" i="8"/>
  <c r="U295" i="8"/>
  <c r="H295" i="8"/>
  <c r="G295" i="8"/>
  <c r="F295" i="8"/>
  <c r="AP294" i="8"/>
  <c r="U294" i="8"/>
  <c r="Y294" i="8" s="1"/>
  <c r="H294" i="8"/>
  <c r="G294" i="8"/>
  <c r="F294" i="8"/>
  <c r="AP293" i="8"/>
  <c r="U293" i="8"/>
  <c r="H293" i="8"/>
  <c r="G293" i="8"/>
  <c r="F293" i="8"/>
  <c r="AP292" i="8"/>
  <c r="U292" i="8"/>
  <c r="H292" i="8"/>
  <c r="G292" i="8"/>
  <c r="F292" i="8"/>
  <c r="AP291" i="8"/>
  <c r="U291" i="8"/>
  <c r="AS291" i="8" s="1"/>
  <c r="AT291" i="8" s="1"/>
  <c r="H291" i="8"/>
  <c r="G291" i="8"/>
  <c r="F291" i="8"/>
  <c r="AP290" i="8"/>
  <c r="U290" i="8"/>
  <c r="H290" i="8"/>
  <c r="G290" i="8"/>
  <c r="F290" i="8"/>
  <c r="AP289" i="8"/>
  <c r="U289" i="8"/>
  <c r="AD289" i="8" s="1"/>
  <c r="H289" i="8"/>
  <c r="G289" i="8"/>
  <c r="F289" i="8"/>
  <c r="AP288" i="8"/>
  <c r="U288" i="8"/>
  <c r="AE288" i="8" s="1"/>
  <c r="H288" i="8"/>
  <c r="G288" i="8"/>
  <c r="F288" i="8"/>
  <c r="AP287" i="8"/>
  <c r="U287" i="8"/>
  <c r="AC287" i="8" s="1"/>
  <c r="H287" i="8"/>
  <c r="G287" i="8"/>
  <c r="F287" i="8"/>
  <c r="H286" i="8"/>
  <c r="G286" i="8"/>
  <c r="I286" i="8" s="1"/>
  <c r="F286" i="8"/>
  <c r="AP285" i="8"/>
  <c r="U285" i="8"/>
  <c r="H285" i="8"/>
  <c r="G285" i="8"/>
  <c r="F285" i="8"/>
  <c r="AP284" i="8"/>
  <c r="U284" i="8"/>
  <c r="AB284" i="8" s="1"/>
  <c r="H284" i="8"/>
  <c r="G284" i="8"/>
  <c r="F284" i="8"/>
  <c r="AP283" i="8"/>
  <c r="U283" i="8"/>
  <c r="H283" i="8"/>
  <c r="G283" i="8"/>
  <c r="F283" i="8"/>
  <c r="AP282" i="8"/>
  <c r="U282" i="8"/>
  <c r="H282" i="8"/>
  <c r="G282" i="8"/>
  <c r="F282" i="8"/>
  <c r="AP281" i="8"/>
  <c r="U281" i="8"/>
  <c r="H281" i="8"/>
  <c r="G281" i="8"/>
  <c r="F281" i="8"/>
  <c r="AP280" i="8"/>
  <c r="U280" i="8"/>
  <c r="H280" i="8"/>
  <c r="G280" i="8"/>
  <c r="F280" i="8"/>
  <c r="AP279" i="8"/>
  <c r="U279" i="8"/>
  <c r="Z279" i="8" s="1"/>
  <c r="H279" i="8"/>
  <c r="G279" i="8"/>
  <c r="F279" i="8"/>
  <c r="AP278" i="8"/>
  <c r="U278" i="8"/>
  <c r="AB278" i="8" s="1"/>
  <c r="H278" i="8"/>
  <c r="G278" i="8"/>
  <c r="F278" i="8"/>
  <c r="AP277" i="8"/>
  <c r="U277" i="8"/>
  <c r="AF277" i="8" s="1"/>
  <c r="H277" i="8"/>
  <c r="G277" i="8"/>
  <c r="F277" i="8"/>
  <c r="AP276" i="8"/>
  <c r="U276" i="8"/>
  <c r="H276" i="8"/>
  <c r="G276" i="8"/>
  <c r="F276" i="8"/>
  <c r="AP275" i="8"/>
  <c r="U275" i="8"/>
  <c r="H275" i="8"/>
  <c r="G275" i="8"/>
  <c r="F275" i="8"/>
  <c r="AP274" i="8"/>
  <c r="U274" i="8"/>
  <c r="AD274" i="8" s="1"/>
  <c r="H274" i="8"/>
  <c r="G274" i="8"/>
  <c r="F274" i="8"/>
  <c r="AP273" i="8"/>
  <c r="U273" i="8"/>
  <c r="AD273" i="8" s="1"/>
  <c r="H273" i="8"/>
  <c r="G273" i="8"/>
  <c r="F273" i="8"/>
  <c r="AP272" i="8"/>
  <c r="U272" i="8"/>
  <c r="AD272" i="8" s="1"/>
  <c r="H272" i="8"/>
  <c r="G272" i="8"/>
  <c r="F272" i="8"/>
  <c r="AP271" i="8"/>
  <c r="U271" i="8"/>
  <c r="H271" i="8"/>
  <c r="G271" i="8"/>
  <c r="F271" i="8"/>
  <c r="AP270" i="8"/>
  <c r="U270" i="8"/>
  <c r="AC270" i="8" s="1"/>
  <c r="H270" i="8"/>
  <c r="G270" i="8"/>
  <c r="F270" i="8"/>
  <c r="AP269" i="8"/>
  <c r="U269" i="8"/>
  <c r="H269" i="8"/>
  <c r="G269" i="8"/>
  <c r="F269" i="8"/>
  <c r="AP268" i="8"/>
  <c r="U268" i="8"/>
  <c r="AE268" i="8" s="1"/>
  <c r="H268" i="8"/>
  <c r="G268" i="8"/>
  <c r="F268" i="8"/>
  <c r="AP267" i="8"/>
  <c r="U267" i="8"/>
  <c r="H267" i="8"/>
  <c r="G267" i="8"/>
  <c r="F267" i="8"/>
  <c r="AP266" i="8"/>
  <c r="U266" i="8"/>
  <c r="H266" i="8"/>
  <c r="G266" i="8"/>
  <c r="F266" i="8"/>
  <c r="AP265" i="8"/>
  <c r="U265" i="8"/>
  <c r="H265" i="8"/>
  <c r="G265" i="8"/>
  <c r="F265" i="8"/>
  <c r="AP264" i="8"/>
  <c r="U264" i="8"/>
  <c r="H264" i="8"/>
  <c r="G264" i="8"/>
  <c r="F264" i="8"/>
  <c r="AP263" i="8"/>
  <c r="U263" i="8"/>
  <c r="AG263" i="8" s="1"/>
  <c r="H263" i="8"/>
  <c r="G263" i="8"/>
  <c r="F263" i="8"/>
  <c r="AP262" i="8"/>
  <c r="U262" i="8"/>
  <c r="AF262" i="8" s="1"/>
  <c r="H262" i="8"/>
  <c r="G262" i="8"/>
  <c r="F262" i="8"/>
  <c r="AP261" i="8"/>
  <c r="U261" i="8"/>
  <c r="H261" i="8"/>
  <c r="G261" i="8"/>
  <c r="F261" i="8"/>
  <c r="AP260" i="8"/>
  <c r="U260" i="8"/>
  <c r="H260" i="8"/>
  <c r="G260" i="8"/>
  <c r="F260" i="8"/>
  <c r="AP259" i="8"/>
  <c r="U259" i="8"/>
  <c r="AA259" i="8" s="1"/>
  <c r="H259" i="8"/>
  <c r="G259" i="8"/>
  <c r="F259" i="8"/>
  <c r="AP258" i="8"/>
  <c r="U258" i="8"/>
  <c r="AA258" i="8" s="1"/>
  <c r="H258" i="8"/>
  <c r="G258" i="8"/>
  <c r="F258" i="8"/>
  <c r="AP257" i="8"/>
  <c r="U257" i="8"/>
  <c r="Z257" i="8" s="1"/>
  <c r="H257" i="8"/>
  <c r="G257" i="8"/>
  <c r="F257" i="8"/>
  <c r="AP256" i="8"/>
  <c r="U256" i="8"/>
  <c r="AC256" i="8" s="1"/>
  <c r="H256" i="8"/>
  <c r="G256" i="8"/>
  <c r="F256" i="8"/>
  <c r="AP255" i="8"/>
  <c r="U255" i="8"/>
  <c r="AA255" i="8" s="1"/>
  <c r="H255" i="8"/>
  <c r="G255" i="8"/>
  <c r="F255" i="8"/>
  <c r="AP254" i="8"/>
  <c r="U254" i="8"/>
  <c r="H254" i="8"/>
  <c r="G254" i="8"/>
  <c r="F254" i="8"/>
  <c r="AP253" i="8"/>
  <c r="U253" i="8"/>
  <c r="H253" i="8"/>
  <c r="G253" i="8"/>
  <c r="F253" i="8"/>
  <c r="AP252" i="8"/>
  <c r="U252" i="8"/>
  <c r="H252" i="8"/>
  <c r="G252" i="8"/>
  <c r="F252" i="8"/>
  <c r="AP251" i="8"/>
  <c r="U251" i="8"/>
  <c r="AA251" i="8" s="1"/>
  <c r="H251" i="8"/>
  <c r="G251" i="8"/>
  <c r="F251" i="8"/>
  <c r="AP250" i="8"/>
  <c r="U250" i="8"/>
  <c r="H250" i="8"/>
  <c r="G250" i="8"/>
  <c r="F250" i="8"/>
  <c r="AP249" i="8"/>
  <c r="U249" i="8"/>
  <c r="H249" i="8"/>
  <c r="G249" i="8"/>
  <c r="F249" i="8"/>
  <c r="AP248" i="8"/>
  <c r="U248" i="8"/>
  <c r="H248" i="8"/>
  <c r="G248" i="8"/>
  <c r="F248" i="8"/>
  <c r="AP247" i="8"/>
  <c r="U247" i="8"/>
  <c r="AB247" i="8" s="1"/>
  <c r="H247" i="8"/>
  <c r="G247" i="8"/>
  <c r="F247" i="8"/>
  <c r="AP246" i="8"/>
  <c r="U246" i="8"/>
  <c r="H246" i="8"/>
  <c r="G246" i="8"/>
  <c r="F246" i="8"/>
  <c r="AP245" i="8"/>
  <c r="U245" i="8"/>
  <c r="H245" i="8"/>
  <c r="G245" i="8"/>
  <c r="F245" i="8"/>
  <c r="AP244" i="8"/>
  <c r="U244" i="8"/>
  <c r="AG244" i="8" s="1"/>
  <c r="H244" i="8"/>
  <c r="G244" i="8"/>
  <c r="F244" i="8"/>
  <c r="AP243" i="8"/>
  <c r="U243" i="8"/>
  <c r="H243" i="8"/>
  <c r="G243" i="8"/>
  <c r="F243" i="8"/>
  <c r="AP242" i="8"/>
  <c r="U242" i="8"/>
  <c r="AC242" i="8" s="1"/>
  <c r="H242" i="8"/>
  <c r="G242" i="8"/>
  <c r="F242" i="8"/>
  <c r="AP241" i="8"/>
  <c r="U241" i="8"/>
  <c r="AG241" i="8" s="1"/>
  <c r="H241" i="8"/>
  <c r="G241" i="8"/>
  <c r="F241" i="8"/>
  <c r="AP240" i="8"/>
  <c r="U240" i="8"/>
  <c r="H240" i="8"/>
  <c r="G240" i="8"/>
  <c r="F240" i="8"/>
  <c r="AP239" i="8"/>
  <c r="U239" i="8"/>
  <c r="AG239" i="8" s="1"/>
  <c r="H239" i="8"/>
  <c r="G239" i="8"/>
  <c r="F239" i="8"/>
  <c r="AP238" i="8"/>
  <c r="U238" i="8"/>
  <c r="H238" i="8"/>
  <c r="G238" i="8"/>
  <c r="F238" i="8"/>
  <c r="AP237" i="8"/>
  <c r="U237" i="8"/>
  <c r="H237" i="8"/>
  <c r="G237" i="8"/>
  <c r="F237" i="8"/>
  <c r="AP236" i="8"/>
  <c r="U236" i="8"/>
  <c r="H236" i="8"/>
  <c r="G236" i="8"/>
  <c r="F236" i="8"/>
  <c r="AP235" i="8"/>
  <c r="U235" i="8"/>
  <c r="AA235" i="8" s="1"/>
  <c r="H235" i="8"/>
  <c r="G235" i="8"/>
  <c r="F235" i="8"/>
  <c r="AP234" i="8"/>
  <c r="U234" i="8"/>
  <c r="H234" i="8"/>
  <c r="G234" i="8"/>
  <c r="F234" i="8"/>
  <c r="AP233" i="8"/>
  <c r="U233" i="8"/>
  <c r="AG233" i="8" s="1"/>
  <c r="H233" i="8"/>
  <c r="G233" i="8"/>
  <c r="F233" i="8"/>
  <c r="AP232" i="8"/>
  <c r="U232" i="8"/>
  <c r="H232" i="8"/>
  <c r="G232" i="8"/>
  <c r="F232" i="8"/>
  <c r="AP231" i="8"/>
  <c r="U231" i="8"/>
  <c r="H231" i="8"/>
  <c r="G231" i="8"/>
  <c r="F231" i="8"/>
  <c r="AP230" i="8"/>
  <c r="U230" i="8"/>
  <c r="AC230" i="8" s="1"/>
  <c r="H230" i="8"/>
  <c r="G230" i="8"/>
  <c r="F230" i="8"/>
  <c r="AP229" i="8"/>
  <c r="U229" i="8"/>
  <c r="AE229" i="8" s="1"/>
  <c r="H229" i="8"/>
  <c r="G229" i="8"/>
  <c r="F229" i="8"/>
  <c r="AP228" i="8"/>
  <c r="U228" i="8"/>
  <c r="AG228" i="8" s="1"/>
  <c r="H228" i="8"/>
  <c r="G228" i="8"/>
  <c r="F228" i="8"/>
  <c r="AP227" i="8"/>
  <c r="U227" i="8"/>
  <c r="H227" i="8"/>
  <c r="G227" i="8"/>
  <c r="F227" i="8"/>
  <c r="AP226" i="8"/>
  <c r="U226" i="8"/>
  <c r="AD226" i="8" s="1"/>
  <c r="H226" i="8"/>
  <c r="G226" i="8"/>
  <c r="F226" i="8"/>
  <c r="AP225" i="8"/>
  <c r="U225" i="8"/>
  <c r="H225" i="8"/>
  <c r="G225" i="8"/>
  <c r="F225" i="8"/>
  <c r="AP224" i="8"/>
  <c r="U224" i="8"/>
  <c r="AF224" i="8" s="1"/>
  <c r="H224" i="8"/>
  <c r="G224" i="8"/>
  <c r="F224" i="8"/>
  <c r="AP223" i="8"/>
  <c r="U223" i="8"/>
  <c r="H223" i="8"/>
  <c r="G223" i="8"/>
  <c r="F223" i="8"/>
  <c r="AP222" i="8"/>
  <c r="U222" i="8"/>
  <c r="H222" i="8"/>
  <c r="G222" i="8"/>
  <c r="F222" i="8"/>
  <c r="AP221" i="8"/>
  <c r="U221" i="8"/>
  <c r="H221" i="8"/>
  <c r="G221" i="8"/>
  <c r="F221" i="8"/>
  <c r="AP220" i="8"/>
  <c r="U220" i="8"/>
  <c r="H220" i="8"/>
  <c r="G220" i="8"/>
  <c r="F220" i="8"/>
  <c r="AP219" i="8"/>
  <c r="U219" i="8"/>
  <c r="AE219" i="8" s="1"/>
  <c r="H219" i="8"/>
  <c r="G219" i="8"/>
  <c r="F219" i="8"/>
  <c r="AP218" i="8"/>
  <c r="U218" i="8"/>
  <c r="H218" i="8"/>
  <c r="G218" i="8"/>
  <c r="F218" i="8"/>
  <c r="AP217" i="8"/>
  <c r="U217" i="8"/>
  <c r="AG217" i="8" s="1"/>
  <c r="H217" i="8"/>
  <c r="G217" i="8"/>
  <c r="F217" i="8"/>
  <c r="AP216" i="8"/>
  <c r="U216" i="8"/>
  <c r="AA216" i="8" s="1"/>
  <c r="H216" i="8"/>
  <c r="G216" i="8"/>
  <c r="F216" i="8"/>
  <c r="AP215" i="8"/>
  <c r="U215" i="8"/>
  <c r="AB215" i="8" s="1"/>
  <c r="H215" i="8"/>
  <c r="G215" i="8"/>
  <c r="F215" i="8"/>
  <c r="AP214" i="8"/>
  <c r="U214" i="8"/>
  <c r="H214" i="8"/>
  <c r="G214" i="8"/>
  <c r="F214" i="8"/>
  <c r="AP213" i="8"/>
  <c r="U213" i="8"/>
  <c r="AC213" i="8" s="1"/>
  <c r="H213" i="8"/>
  <c r="G213" i="8"/>
  <c r="F213" i="8"/>
  <c r="AP212" i="8"/>
  <c r="U212" i="8"/>
  <c r="AD212" i="8" s="1"/>
  <c r="H212" i="8"/>
  <c r="G212" i="8"/>
  <c r="F212" i="8"/>
  <c r="AP211" i="8"/>
  <c r="U211" i="8"/>
  <c r="AE211" i="8" s="1"/>
  <c r="H211" i="8"/>
  <c r="G211" i="8"/>
  <c r="F211" i="8"/>
  <c r="AP210" i="8"/>
  <c r="U210" i="8"/>
  <c r="AE210" i="8" s="1"/>
  <c r="H210" i="8"/>
  <c r="G210" i="8"/>
  <c r="F210" i="8"/>
  <c r="AP209" i="8"/>
  <c r="U209" i="8"/>
  <c r="Z209" i="8" s="1"/>
  <c r="H209" i="8"/>
  <c r="G209" i="8"/>
  <c r="F209" i="8"/>
  <c r="AP208" i="8"/>
  <c r="U208" i="8"/>
  <c r="H208" i="8"/>
  <c r="G208" i="8"/>
  <c r="F208" i="8"/>
  <c r="AP207" i="8"/>
  <c r="U207" i="8"/>
  <c r="H207" i="8"/>
  <c r="G207" i="8"/>
  <c r="F207" i="8"/>
  <c r="AP206" i="8"/>
  <c r="U206" i="8"/>
  <c r="AA206" i="8" s="1"/>
  <c r="H206" i="8"/>
  <c r="G206" i="8"/>
  <c r="F206" i="8"/>
  <c r="AP205" i="8"/>
  <c r="U205" i="8"/>
  <c r="AD205" i="8" s="1"/>
  <c r="H205" i="8"/>
  <c r="G205" i="8"/>
  <c r="F205" i="8"/>
  <c r="AP204" i="8"/>
  <c r="U204" i="8"/>
  <c r="H204" i="8"/>
  <c r="G204" i="8"/>
  <c r="F204" i="8"/>
  <c r="AP203" i="8"/>
  <c r="U203" i="8"/>
  <c r="AF203" i="8" s="1"/>
  <c r="H203" i="8"/>
  <c r="G203" i="8"/>
  <c r="F203" i="8"/>
  <c r="AP202" i="8"/>
  <c r="U202" i="8"/>
  <c r="AG202" i="8" s="1"/>
  <c r="H202" i="8"/>
  <c r="G202" i="8"/>
  <c r="F202" i="8"/>
  <c r="AP201" i="8"/>
  <c r="U201" i="8"/>
  <c r="AG201" i="8" s="1"/>
  <c r="H201" i="8"/>
  <c r="G201" i="8"/>
  <c r="F201" i="8"/>
  <c r="AP200" i="8"/>
  <c r="U200" i="8"/>
  <c r="AA200" i="8" s="1"/>
  <c r="H200" i="8"/>
  <c r="G200" i="8"/>
  <c r="F200" i="8"/>
  <c r="AP199" i="8"/>
  <c r="U199" i="8"/>
  <c r="H199" i="8"/>
  <c r="G199" i="8"/>
  <c r="F199" i="8"/>
  <c r="AP198" i="8"/>
  <c r="U198" i="8"/>
  <c r="AF198" i="8" s="1"/>
  <c r="H198" i="8"/>
  <c r="G198" i="8"/>
  <c r="F198" i="8"/>
  <c r="AP197" i="8"/>
  <c r="U197" i="8"/>
  <c r="AD197" i="8" s="1"/>
  <c r="H197" i="8"/>
  <c r="G197" i="8"/>
  <c r="F197" i="8"/>
  <c r="AP196" i="8"/>
  <c r="U196" i="8"/>
  <c r="H196" i="8"/>
  <c r="G196" i="8"/>
  <c r="F196" i="8"/>
  <c r="AP195" i="8"/>
  <c r="U195" i="8"/>
  <c r="AA195" i="8" s="1"/>
  <c r="H195" i="8"/>
  <c r="G195" i="8"/>
  <c r="F195" i="8"/>
  <c r="AP194" i="8"/>
  <c r="U194" i="8"/>
  <c r="AC194" i="8" s="1"/>
  <c r="H194" i="8"/>
  <c r="G194" i="8"/>
  <c r="F194" i="8"/>
  <c r="AP193" i="8"/>
  <c r="U193" i="8"/>
  <c r="AB193" i="8" s="1"/>
  <c r="H193" i="8"/>
  <c r="G193" i="8"/>
  <c r="F193" i="8"/>
  <c r="AP192" i="8"/>
  <c r="U192" i="8"/>
  <c r="H192" i="8"/>
  <c r="G192" i="8"/>
  <c r="F192" i="8"/>
  <c r="AP191" i="8"/>
  <c r="U191" i="8"/>
  <c r="H191" i="8"/>
  <c r="G191" i="8"/>
  <c r="F191" i="8"/>
  <c r="AP190" i="8"/>
  <c r="U190" i="8"/>
  <c r="H190" i="8"/>
  <c r="G190" i="8"/>
  <c r="F190" i="8"/>
  <c r="AP189" i="8"/>
  <c r="U189" i="8"/>
  <c r="AA189" i="8" s="1"/>
  <c r="H189" i="8"/>
  <c r="G189" i="8"/>
  <c r="F189" i="8"/>
  <c r="AP188" i="8"/>
  <c r="U188" i="8"/>
  <c r="H188" i="8"/>
  <c r="G188" i="8"/>
  <c r="F188" i="8"/>
  <c r="AP187" i="8"/>
  <c r="U187" i="8"/>
  <c r="Z187" i="8" s="1"/>
  <c r="H187" i="8"/>
  <c r="G187" i="8"/>
  <c r="F187" i="8"/>
  <c r="AP186" i="8"/>
  <c r="U186" i="8"/>
  <c r="AC186" i="8" s="1"/>
  <c r="H186" i="8"/>
  <c r="G186" i="8"/>
  <c r="F186" i="8"/>
  <c r="AP185" i="8"/>
  <c r="U185" i="8"/>
  <c r="AF185" i="8" s="1"/>
  <c r="H185" i="8"/>
  <c r="G185" i="8"/>
  <c r="F185" i="8"/>
  <c r="AP184" i="8"/>
  <c r="U184" i="8"/>
  <c r="AC184" i="8" s="1"/>
  <c r="H184" i="8"/>
  <c r="G184" i="8"/>
  <c r="F184" i="8"/>
  <c r="AP183" i="8"/>
  <c r="U183" i="8"/>
  <c r="AC183" i="8" s="1"/>
  <c r="H183" i="8"/>
  <c r="G183" i="8"/>
  <c r="F183" i="8"/>
  <c r="AP182" i="8"/>
  <c r="U182" i="8"/>
  <c r="AE182" i="8" s="1"/>
  <c r="F182" i="8"/>
  <c r="AP181" i="8"/>
  <c r="U181" i="8"/>
  <c r="H181" i="8"/>
  <c r="G181" i="8"/>
  <c r="F181" i="8"/>
  <c r="AP180" i="8"/>
  <c r="U180" i="8"/>
  <c r="H180" i="8"/>
  <c r="G180" i="8"/>
  <c r="F180" i="8"/>
  <c r="AP179" i="8"/>
  <c r="U179" i="8"/>
  <c r="AB179" i="8" s="1"/>
  <c r="H179" i="8"/>
  <c r="G179" i="8"/>
  <c r="F179" i="8"/>
  <c r="AP178" i="8"/>
  <c r="U178" i="8"/>
  <c r="AD178" i="8" s="1"/>
  <c r="H178" i="8"/>
  <c r="G178" i="8"/>
  <c r="F178" i="8"/>
  <c r="AP177" i="8"/>
  <c r="U177" i="8"/>
  <c r="H177" i="8"/>
  <c r="G177" i="8"/>
  <c r="F177" i="8"/>
  <c r="AP176" i="8"/>
  <c r="U176" i="8"/>
  <c r="H176" i="8"/>
  <c r="G176" i="8"/>
  <c r="F176" i="8"/>
  <c r="AP175" i="8"/>
  <c r="U175" i="8"/>
  <c r="H175" i="8"/>
  <c r="G175" i="8"/>
  <c r="F175" i="8"/>
  <c r="AP174" i="8"/>
  <c r="U174" i="8"/>
  <c r="H174" i="8"/>
  <c r="G174" i="8"/>
  <c r="F174" i="8"/>
  <c r="AP173" i="8"/>
  <c r="U173" i="8"/>
  <c r="AA173" i="8" s="1"/>
  <c r="H173" i="8"/>
  <c r="G173" i="8"/>
  <c r="F173" i="8"/>
  <c r="AP172" i="8"/>
  <c r="U172" i="8"/>
  <c r="AE172" i="8" s="1"/>
  <c r="H172" i="8"/>
  <c r="G172" i="8"/>
  <c r="F172" i="8"/>
  <c r="AP171" i="8"/>
  <c r="U171" i="8"/>
  <c r="H171" i="8"/>
  <c r="G171" i="8"/>
  <c r="F171" i="8"/>
  <c r="AP170" i="8"/>
  <c r="U170" i="8"/>
  <c r="AE170" i="8" s="1"/>
  <c r="H170" i="8"/>
  <c r="G170" i="8"/>
  <c r="F170" i="8"/>
  <c r="AP169" i="8"/>
  <c r="U169" i="8"/>
  <c r="AE169" i="8" s="1"/>
  <c r="F169" i="8"/>
  <c r="AP168" i="8"/>
  <c r="U168" i="8"/>
  <c r="H168" i="8"/>
  <c r="G168" i="8"/>
  <c r="F168" i="8"/>
  <c r="AP167" i="8"/>
  <c r="U167" i="8"/>
  <c r="H167" i="8"/>
  <c r="G167" i="8"/>
  <c r="F167" i="8"/>
  <c r="AP166" i="8"/>
  <c r="U166" i="8"/>
  <c r="AD166" i="8" s="1"/>
  <c r="H166" i="8"/>
  <c r="G166" i="8"/>
  <c r="F166" i="8"/>
  <c r="AP165" i="8"/>
  <c r="U165" i="8"/>
  <c r="Z165" i="8" s="1"/>
  <c r="H165" i="8"/>
  <c r="G165" i="8"/>
  <c r="F165" i="8"/>
  <c r="AP164" i="8"/>
  <c r="U164" i="8"/>
  <c r="AA164" i="8" s="1"/>
  <c r="H164" i="8"/>
  <c r="G164" i="8"/>
  <c r="F164" i="8"/>
  <c r="AP163" i="8"/>
  <c r="U163" i="8"/>
  <c r="H163" i="8"/>
  <c r="G163" i="8"/>
  <c r="F163" i="8"/>
  <c r="AP162" i="8"/>
  <c r="U162" i="8"/>
  <c r="AB162" i="8" s="1"/>
  <c r="H162" i="8"/>
  <c r="G162" i="8"/>
  <c r="F162" i="8"/>
  <c r="AP161" i="8"/>
  <c r="U161" i="8"/>
  <c r="H161" i="8"/>
  <c r="G161" i="8"/>
  <c r="F161" i="8"/>
  <c r="AP160" i="8"/>
  <c r="U160" i="8"/>
  <c r="H160" i="8"/>
  <c r="G160" i="8"/>
  <c r="F160" i="8"/>
  <c r="AP159" i="8"/>
  <c r="U159" i="8"/>
  <c r="Z159" i="8" s="1"/>
  <c r="H159" i="8"/>
  <c r="G159" i="8"/>
  <c r="F159" i="8"/>
  <c r="AP158" i="8"/>
  <c r="U158" i="8"/>
  <c r="H158" i="8"/>
  <c r="G158" i="8"/>
  <c r="F158" i="8"/>
  <c r="H157" i="8"/>
  <c r="G157" i="8"/>
  <c r="I157" i="8" s="1"/>
  <c r="F157" i="8"/>
  <c r="AP156" i="8"/>
  <c r="U156" i="8"/>
  <c r="AC156" i="8" s="1"/>
  <c r="H156" i="8"/>
  <c r="G156" i="8"/>
  <c r="F156" i="8"/>
  <c r="AP155" i="8"/>
  <c r="U155" i="8"/>
  <c r="AA155" i="8" s="1"/>
  <c r="H155" i="8"/>
  <c r="G155" i="8"/>
  <c r="F155" i="8"/>
  <c r="AP154" i="8"/>
  <c r="U154" i="8"/>
  <c r="H154" i="8"/>
  <c r="G154" i="8"/>
  <c r="F154" i="8"/>
  <c r="AP153" i="8"/>
  <c r="U153" i="8"/>
  <c r="H153" i="8"/>
  <c r="G153" i="8"/>
  <c r="F153" i="8"/>
  <c r="AP152" i="8"/>
  <c r="U152" i="8"/>
  <c r="H152" i="8"/>
  <c r="G152" i="8"/>
  <c r="F152" i="8"/>
  <c r="AP151" i="8"/>
  <c r="U151" i="8"/>
  <c r="AA151" i="8" s="1"/>
  <c r="H151" i="8"/>
  <c r="G151" i="8"/>
  <c r="F151" i="8"/>
  <c r="AP150" i="8"/>
  <c r="U150" i="8"/>
  <c r="Z150" i="8" s="1"/>
  <c r="H150" i="8"/>
  <c r="G150" i="8"/>
  <c r="F150" i="8"/>
  <c r="AP149" i="8"/>
  <c r="U149" i="8"/>
  <c r="Z149" i="8" s="1"/>
  <c r="H149" i="8"/>
  <c r="G149" i="8"/>
  <c r="F149" i="8"/>
  <c r="AP148" i="8"/>
  <c r="U148" i="8"/>
  <c r="H148" i="8"/>
  <c r="G148" i="8"/>
  <c r="F148" i="8"/>
  <c r="AP147" i="8"/>
  <c r="U147" i="8"/>
  <c r="AB147" i="8" s="1"/>
  <c r="H147" i="8"/>
  <c r="G147" i="8"/>
  <c r="F147" i="8"/>
  <c r="AP146" i="8"/>
  <c r="U146" i="8"/>
  <c r="AA146" i="8" s="1"/>
  <c r="H146" i="8"/>
  <c r="G146" i="8"/>
  <c r="F146" i="8"/>
  <c r="AP145" i="8"/>
  <c r="U145" i="8"/>
  <c r="AB145" i="8" s="1"/>
  <c r="H145" i="8"/>
  <c r="G145" i="8"/>
  <c r="F145" i="8"/>
  <c r="AP144" i="8"/>
  <c r="U144" i="8"/>
  <c r="H144" i="8"/>
  <c r="G144" i="8"/>
  <c r="F144" i="8"/>
  <c r="AP143" i="8"/>
  <c r="U143" i="8"/>
  <c r="H143" i="8"/>
  <c r="G143" i="8"/>
  <c r="F143" i="8"/>
  <c r="AP142" i="8"/>
  <c r="U142" i="8"/>
  <c r="AA142" i="8" s="1"/>
  <c r="H142" i="8"/>
  <c r="G142" i="8"/>
  <c r="F142" i="8"/>
  <c r="AP141" i="8"/>
  <c r="U141" i="8"/>
  <c r="H141" i="8"/>
  <c r="G141" i="8"/>
  <c r="F141" i="8"/>
  <c r="AP140" i="8"/>
  <c r="U140" i="8"/>
  <c r="H140" i="8"/>
  <c r="G140" i="8"/>
  <c r="F140" i="8"/>
  <c r="AP139" i="8"/>
  <c r="U139" i="8"/>
  <c r="AB139" i="8" s="1"/>
  <c r="H139" i="8"/>
  <c r="G139" i="8"/>
  <c r="F139" i="8"/>
  <c r="AP138" i="8"/>
  <c r="U138" i="8"/>
  <c r="H138" i="8"/>
  <c r="G138" i="8"/>
  <c r="F138" i="8"/>
  <c r="AP137" i="8"/>
  <c r="U137" i="8"/>
  <c r="H137" i="8"/>
  <c r="G137" i="8"/>
  <c r="F137" i="8"/>
  <c r="AP136" i="8"/>
  <c r="U136" i="8"/>
  <c r="H136" i="8"/>
  <c r="G136" i="8"/>
  <c r="F136" i="8"/>
  <c r="AP135" i="8"/>
  <c r="U135" i="8"/>
  <c r="H135" i="8"/>
  <c r="G135" i="8"/>
  <c r="F135" i="8"/>
  <c r="AP134" i="8"/>
  <c r="U134" i="8"/>
  <c r="H134" i="8"/>
  <c r="G134" i="8"/>
  <c r="F134" i="8"/>
  <c r="AP133" i="8"/>
  <c r="U133" i="8"/>
  <c r="H133" i="8"/>
  <c r="G133" i="8"/>
  <c r="F133" i="8"/>
  <c r="AP132" i="8"/>
  <c r="U132" i="8"/>
  <c r="AA132" i="8" s="1"/>
  <c r="H132" i="8"/>
  <c r="G132" i="8"/>
  <c r="F132" i="8"/>
  <c r="AP131" i="8"/>
  <c r="U131" i="8"/>
  <c r="H131" i="8"/>
  <c r="G131" i="8"/>
  <c r="F131" i="8"/>
  <c r="AP130" i="8"/>
  <c r="U130" i="8"/>
  <c r="Z130" i="8" s="1"/>
  <c r="H130" i="8"/>
  <c r="G130" i="8"/>
  <c r="F130" i="8"/>
  <c r="AP129" i="8"/>
  <c r="U129" i="8"/>
  <c r="H129" i="8"/>
  <c r="G129" i="8"/>
  <c r="F129" i="8"/>
  <c r="AP128" i="8"/>
  <c r="U128" i="8"/>
  <c r="H128" i="8"/>
  <c r="G128" i="8"/>
  <c r="F128" i="8"/>
  <c r="AP127" i="8"/>
  <c r="U127" i="8"/>
  <c r="H127" i="8"/>
  <c r="G127" i="8"/>
  <c r="F127" i="8"/>
  <c r="AP126" i="8"/>
  <c r="U126" i="8"/>
  <c r="H126" i="8"/>
  <c r="G126" i="8"/>
  <c r="F126" i="8"/>
  <c r="AP125" i="8"/>
  <c r="U125" i="8"/>
  <c r="Z125" i="8" s="1"/>
  <c r="H125" i="8"/>
  <c r="G125" i="8"/>
  <c r="F125" i="8"/>
  <c r="AP124" i="8"/>
  <c r="U124" i="8"/>
  <c r="H124" i="8"/>
  <c r="G124" i="8"/>
  <c r="F124" i="8"/>
  <c r="AP123" i="8"/>
  <c r="U123" i="8"/>
  <c r="Z123" i="8" s="1"/>
  <c r="H123" i="8"/>
  <c r="G123" i="8"/>
  <c r="F123" i="8"/>
  <c r="AP122" i="8"/>
  <c r="U122" i="8"/>
  <c r="H122" i="8"/>
  <c r="G122" i="8"/>
  <c r="F122" i="8"/>
  <c r="AP121" i="8"/>
  <c r="U121" i="8"/>
  <c r="AA121" i="8" s="1"/>
  <c r="H121" i="8"/>
  <c r="G121" i="8"/>
  <c r="F121" i="8"/>
  <c r="AP120" i="8"/>
  <c r="U120" i="8"/>
  <c r="Z120" i="8" s="1"/>
  <c r="AK120" i="8" s="1"/>
  <c r="AM120" i="8" s="1"/>
  <c r="AO120" i="8" s="1"/>
  <c r="F120" i="8"/>
  <c r="AP119" i="8"/>
  <c r="U119" i="8"/>
  <c r="Z119" i="8" s="1"/>
  <c r="AK119" i="8" s="1"/>
  <c r="AM119" i="8" s="1"/>
  <c r="H119" i="8"/>
  <c r="G119" i="8"/>
  <c r="F119" i="8"/>
  <c r="AP118" i="8"/>
  <c r="U118" i="8"/>
  <c r="Z118" i="8" s="1"/>
  <c r="AK118" i="8" s="1"/>
  <c r="AM118" i="8" s="1"/>
  <c r="AO118" i="8" s="1"/>
  <c r="H118" i="8"/>
  <c r="G118" i="8"/>
  <c r="F118" i="8"/>
  <c r="AP117" i="8"/>
  <c r="U117" i="8"/>
  <c r="Z117" i="8" s="1"/>
  <c r="AK117" i="8" s="1"/>
  <c r="AM117" i="8" s="1"/>
  <c r="H117" i="8"/>
  <c r="G117" i="8"/>
  <c r="F117" i="8"/>
  <c r="AP116" i="8"/>
  <c r="U116" i="8"/>
  <c r="F116" i="8"/>
  <c r="AP115" i="8"/>
  <c r="U115" i="8"/>
  <c r="F115" i="8"/>
  <c r="AP114" i="8"/>
  <c r="U114" i="8"/>
  <c r="Z114" i="8" s="1"/>
  <c r="AK114" i="8" s="1"/>
  <c r="AM114" i="8" s="1"/>
  <c r="F114" i="8"/>
  <c r="AP113" i="8"/>
  <c r="U113" i="8"/>
  <c r="Z113" i="8" s="1"/>
  <c r="AK113" i="8" s="1"/>
  <c r="AM113" i="8" s="1"/>
  <c r="AO113" i="8" s="1"/>
  <c r="F113" i="8"/>
  <c r="AP112" i="8"/>
  <c r="U112" i="8"/>
  <c r="Z112" i="8" s="1"/>
  <c r="AK112" i="8" s="1"/>
  <c r="AM112" i="8" s="1"/>
  <c r="H112" i="8"/>
  <c r="G112" i="8"/>
  <c r="F112" i="8"/>
  <c r="AP111" i="8"/>
  <c r="U111" i="8"/>
  <c r="Z111" i="8" s="1"/>
  <c r="AK111" i="8" s="1"/>
  <c r="AM111" i="8" s="1"/>
  <c r="H111" i="8"/>
  <c r="G111" i="8"/>
  <c r="F111" i="8"/>
  <c r="AP110" i="8"/>
  <c r="U110" i="8"/>
  <c r="Z110" i="8" s="1"/>
  <c r="AK110" i="8" s="1"/>
  <c r="AM110" i="8" s="1"/>
  <c r="H110" i="8"/>
  <c r="G110" i="8"/>
  <c r="F110" i="8"/>
  <c r="AP109" i="8"/>
  <c r="U109" i="8"/>
  <c r="Z109" i="8" s="1"/>
  <c r="AK109" i="8" s="1"/>
  <c r="AM109" i="8" s="1"/>
  <c r="AO109" i="8" s="1"/>
  <c r="H109" i="8"/>
  <c r="G109" i="8"/>
  <c r="F109" i="8"/>
  <c r="AP108" i="8"/>
  <c r="U108" i="8"/>
  <c r="Z108" i="8" s="1"/>
  <c r="AK108" i="8" s="1"/>
  <c r="AM108" i="8" s="1"/>
  <c r="AO108" i="8" s="1"/>
  <c r="H108" i="8"/>
  <c r="G108" i="8"/>
  <c r="F108" i="8"/>
  <c r="AP107" i="8"/>
  <c r="U107" i="8"/>
  <c r="H107" i="8"/>
  <c r="G107" i="8"/>
  <c r="F107" i="8"/>
  <c r="AP106" i="8"/>
  <c r="U106" i="8"/>
  <c r="H106" i="8"/>
  <c r="G106" i="8"/>
  <c r="F106" i="8"/>
  <c r="AP105" i="8"/>
  <c r="U105" i="8"/>
  <c r="Z105" i="8" s="1"/>
  <c r="AK105" i="8" s="1"/>
  <c r="AM105" i="8" s="1"/>
  <c r="F105" i="8"/>
  <c r="AP104" i="8"/>
  <c r="U104" i="8"/>
  <c r="Z104" i="8" s="1"/>
  <c r="AK104" i="8" s="1"/>
  <c r="AM104" i="8" s="1"/>
  <c r="AO104" i="8" s="1"/>
  <c r="H104" i="8"/>
  <c r="G104" i="8"/>
  <c r="F104" i="8"/>
  <c r="AP103" i="8"/>
  <c r="U103" i="8"/>
  <c r="Z103" i="8" s="1"/>
  <c r="AK103" i="8" s="1"/>
  <c r="AM103" i="8" s="1"/>
  <c r="AO103" i="8" s="1"/>
  <c r="H103" i="8"/>
  <c r="G103" i="8"/>
  <c r="F103" i="8"/>
  <c r="AP102" i="8"/>
  <c r="U102" i="8"/>
  <c r="Z102" i="8" s="1"/>
  <c r="AK102" i="8" s="1"/>
  <c r="AM102" i="8" s="1"/>
  <c r="AO102" i="8" s="1"/>
  <c r="H102" i="8"/>
  <c r="G102" i="8"/>
  <c r="F102" i="8"/>
  <c r="AP101" i="8"/>
  <c r="AK101" i="8"/>
  <c r="AM101" i="8" s="1"/>
  <c r="U101" i="8"/>
  <c r="F101" i="8"/>
  <c r="AP100" i="8"/>
  <c r="U100" i="8"/>
  <c r="F100" i="8"/>
  <c r="AP99" i="8"/>
  <c r="AK99" i="8"/>
  <c r="AM99" i="8" s="1"/>
  <c r="U99" i="8"/>
  <c r="H99" i="8"/>
  <c r="G99" i="8"/>
  <c r="F99" i="8"/>
  <c r="AP98" i="8"/>
  <c r="AK98" i="8"/>
  <c r="AM98" i="8" s="1"/>
  <c r="U98" i="8"/>
  <c r="H98" i="8"/>
  <c r="G98" i="8"/>
  <c r="F98" i="8"/>
  <c r="AP97" i="8"/>
  <c r="AK97" i="8"/>
  <c r="AM97" i="8" s="1"/>
  <c r="U97" i="8"/>
  <c r="H97" i="8"/>
  <c r="G97" i="8"/>
  <c r="F97" i="8"/>
  <c r="AP96" i="8"/>
  <c r="AK96" i="8"/>
  <c r="AM96" i="8" s="1"/>
  <c r="U96" i="8"/>
  <c r="H96" i="8"/>
  <c r="G96" i="8"/>
  <c r="F96" i="8"/>
  <c r="AP95" i="8"/>
  <c r="AK95" i="8"/>
  <c r="AM95" i="8" s="1"/>
  <c r="U95" i="8"/>
  <c r="H95" i="8"/>
  <c r="G95" i="8"/>
  <c r="F95" i="8"/>
  <c r="AP94" i="8"/>
  <c r="AK94" i="8"/>
  <c r="AM94" i="8" s="1"/>
  <c r="U94" i="8"/>
  <c r="H94" i="8"/>
  <c r="G94" i="8"/>
  <c r="F94" i="8"/>
  <c r="AP93" i="8"/>
  <c r="AK93" i="8"/>
  <c r="AM93" i="8" s="1"/>
  <c r="U93" i="8"/>
  <c r="H93" i="8"/>
  <c r="G93" i="8"/>
  <c r="F93" i="8"/>
  <c r="AP92" i="8"/>
  <c r="AK92" i="8"/>
  <c r="AM92" i="8" s="1"/>
  <c r="U92" i="8"/>
  <c r="H92" i="8"/>
  <c r="G92" i="8"/>
  <c r="F92" i="8"/>
  <c r="AP91" i="8"/>
  <c r="AK91" i="8"/>
  <c r="AM91" i="8" s="1"/>
  <c r="U91" i="8"/>
  <c r="H91" i="8"/>
  <c r="G91" i="8"/>
  <c r="F91" i="8"/>
  <c r="AP90" i="8"/>
  <c r="AK90" i="8"/>
  <c r="AM90" i="8" s="1"/>
  <c r="U90" i="8"/>
  <c r="H90" i="8"/>
  <c r="G90" i="8"/>
  <c r="F90" i="8"/>
  <c r="AP89" i="8"/>
  <c r="AK89" i="8"/>
  <c r="AM89" i="8" s="1"/>
  <c r="U89" i="8"/>
  <c r="H89" i="8"/>
  <c r="G89" i="8"/>
  <c r="F89" i="8"/>
  <c r="AP88" i="8"/>
  <c r="AK88" i="8"/>
  <c r="AM88" i="8" s="1"/>
  <c r="U88" i="8"/>
  <c r="H88" i="8"/>
  <c r="G88" i="8"/>
  <c r="F88" i="8"/>
  <c r="AP87" i="8"/>
  <c r="AK87" i="8"/>
  <c r="AM87" i="8" s="1"/>
  <c r="U87" i="8"/>
  <c r="H87" i="8"/>
  <c r="G87" i="8"/>
  <c r="F87" i="8"/>
  <c r="AP86" i="8"/>
  <c r="AK86" i="8"/>
  <c r="AM86" i="8" s="1"/>
  <c r="U86" i="8"/>
  <c r="H86" i="8"/>
  <c r="G86" i="8"/>
  <c r="F86" i="8"/>
  <c r="AP85" i="8"/>
  <c r="AK85" i="8"/>
  <c r="AM85" i="8" s="1"/>
  <c r="U85" i="8"/>
  <c r="H85" i="8"/>
  <c r="G85" i="8"/>
  <c r="F85" i="8"/>
  <c r="AP84" i="8"/>
  <c r="AK84" i="8"/>
  <c r="AM84" i="8" s="1"/>
  <c r="U84" i="8"/>
  <c r="H84" i="8"/>
  <c r="G84" i="8"/>
  <c r="F84" i="8"/>
  <c r="AP83" i="8"/>
  <c r="AK83" i="8"/>
  <c r="AM83" i="8" s="1"/>
  <c r="U83" i="8"/>
  <c r="H83" i="8"/>
  <c r="G83" i="8"/>
  <c r="F83" i="8"/>
  <c r="H82" i="8"/>
  <c r="G82" i="8"/>
  <c r="I82" i="8" s="1"/>
  <c r="F82" i="8"/>
  <c r="AP81" i="8"/>
  <c r="AK81" i="8"/>
  <c r="AM81" i="8" s="1"/>
  <c r="U81" i="8"/>
  <c r="H81" i="8"/>
  <c r="G81" i="8"/>
  <c r="F81" i="8"/>
  <c r="AP80" i="8"/>
  <c r="AK80" i="8"/>
  <c r="AM80" i="8" s="1"/>
  <c r="U80" i="8"/>
  <c r="H80" i="8"/>
  <c r="G80" i="8"/>
  <c r="F80" i="8"/>
  <c r="AP79" i="8"/>
  <c r="AK79" i="8"/>
  <c r="AM79" i="8" s="1"/>
  <c r="U79" i="8"/>
  <c r="H79" i="8"/>
  <c r="G79" i="8"/>
  <c r="F79" i="8"/>
  <c r="AP78" i="8"/>
  <c r="AK78" i="8"/>
  <c r="AM78" i="8" s="1"/>
  <c r="U78" i="8"/>
  <c r="H78" i="8"/>
  <c r="G78" i="8"/>
  <c r="F78" i="8"/>
  <c r="AP77" i="8"/>
  <c r="AK77" i="8"/>
  <c r="AM77" i="8" s="1"/>
  <c r="U77" i="8"/>
  <c r="H77" i="8"/>
  <c r="G77" i="8"/>
  <c r="F77" i="8"/>
  <c r="AP76" i="8"/>
  <c r="AK76" i="8"/>
  <c r="AM76" i="8" s="1"/>
  <c r="U76" i="8"/>
  <c r="F76" i="8"/>
  <c r="AP75" i="8"/>
  <c r="AK75" i="8"/>
  <c r="AM75" i="8" s="1"/>
  <c r="U75" i="8"/>
  <c r="H75" i="8"/>
  <c r="G75" i="8"/>
  <c r="F75" i="8"/>
  <c r="AP74" i="8"/>
  <c r="AK74" i="8"/>
  <c r="AM74" i="8" s="1"/>
  <c r="U74" i="8"/>
  <c r="H74" i="8"/>
  <c r="G74" i="8"/>
  <c r="F74" i="8"/>
  <c r="AP73" i="8"/>
  <c r="AK73" i="8"/>
  <c r="AM73" i="8" s="1"/>
  <c r="U73" i="8"/>
  <c r="H73" i="8"/>
  <c r="G73" i="8"/>
  <c r="F73" i="8"/>
  <c r="AP72" i="8"/>
  <c r="AK72" i="8"/>
  <c r="AM72" i="8" s="1"/>
  <c r="U72" i="8"/>
  <c r="H72" i="8"/>
  <c r="G72" i="8"/>
  <c r="F72" i="8"/>
  <c r="AP71" i="8"/>
  <c r="AK71" i="8"/>
  <c r="AM71" i="8" s="1"/>
  <c r="U71" i="8"/>
  <c r="H71" i="8"/>
  <c r="G71" i="8"/>
  <c r="F71" i="8"/>
  <c r="AP70" i="8"/>
  <c r="AK70" i="8"/>
  <c r="AM70" i="8" s="1"/>
  <c r="U70" i="8"/>
  <c r="H70" i="8"/>
  <c r="G70" i="8"/>
  <c r="F70" i="8"/>
  <c r="AP69" i="8"/>
  <c r="AK69" i="8"/>
  <c r="AM69" i="8" s="1"/>
  <c r="U69" i="8"/>
  <c r="H69" i="8"/>
  <c r="G69" i="8"/>
  <c r="F69" i="8"/>
  <c r="AP68" i="8"/>
  <c r="AK68" i="8"/>
  <c r="AM68" i="8" s="1"/>
  <c r="U68" i="8"/>
  <c r="H68" i="8"/>
  <c r="G68" i="8"/>
  <c r="F68" i="8"/>
  <c r="AP67" i="8"/>
  <c r="AK67" i="8"/>
  <c r="AM67" i="8" s="1"/>
  <c r="U67" i="8"/>
  <c r="H67" i="8"/>
  <c r="G67" i="8"/>
  <c r="AP66" i="8"/>
  <c r="AK66" i="8"/>
  <c r="AM66" i="8" s="1"/>
  <c r="U66" i="8"/>
  <c r="H66" i="8"/>
  <c r="G66" i="8"/>
  <c r="F66" i="8"/>
  <c r="AP65" i="8"/>
  <c r="AK65" i="8"/>
  <c r="AM65" i="8" s="1"/>
  <c r="U65" i="8"/>
  <c r="H65" i="8"/>
  <c r="G65" i="8"/>
  <c r="F65" i="8"/>
  <c r="AP64" i="8"/>
  <c r="AK64" i="8"/>
  <c r="AM64" i="8" s="1"/>
  <c r="U64" i="8"/>
  <c r="H64" i="8"/>
  <c r="G64" i="8"/>
  <c r="F64" i="8"/>
  <c r="AP63" i="8"/>
  <c r="AK63" i="8"/>
  <c r="AM63" i="8" s="1"/>
  <c r="U63" i="8"/>
  <c r="H63" i="8"/>
  <c r="G63" i="8"/>
  <c r="F63" i="8"/>
  <c r="AP62" i="8"/>
  <c r="AK62" i="8"/>
  <c r="AM62" i="8" s="1"/>
  <c r="U62" i="8"/>
  <c r="H62" i="8"/>
  <c r="G62" i="8"/>
  <c r="F62" i="8"/>
  <c r="AP61" i="8"/>
  <c r="AK61" i="8"/>
  <c r="AM61" i="8" s="1"/>
  <c r="U61" i="8"/>
  <c r="H61" i="8"/>
  <c r="G61" i="8"/>
  <c r="F61" i="8"/>
  <c r="AP60" i="8"/>
  <c r="AK60" i="8"/>
  <c r="AM60" i="8" s="1"/>
  <c r="U60" i="8"/>
  <c r="H60" i="8"/>
  <c r="G60" i="8"/>
  <c r="F60" i="8"/>
  <c r="AP59" i="8"/>
  <c r="AK59" i="8"/>
  <c r="AM59" i="8" s="1"/>
  <c r="U59" i="8"/>
  <c r="H59" i="8"/>
  <c r="G59" i="8"/>
  <c r="F59" i="8"/>
  <c r="AP58" i="8"/>
  <c r="AK58" i="8"/>
  <c r="AM58" i="8" s="1"/>
  <c r="U58" i="8"/>
  <c r="H58" i="8"/>
  <c r="G58" i="8"/>
  <c r="F58" i="8"/>
  <c r="AP57" i="8"/>
  <c r="AK57" i="8"/>
  <c r="AM57" i="8" s="1"/>
  <c r="U57" i="8"/>
  <c r="H57" i="8"/>
  <c r="G57" i="8"/>
  <c r="F57" i="8"/>
  <c r="AP56" i="8"/>
  <c r="AK56" i="8"/>
  <c r="AM56" i="8" s="1"/>
  <c r="U56" i="8"/>
  <c r="H56" i="8"/>
  <c r="G56" i="8"/>
  <c r="F56" i="8"/>
  <c r="AP55" i="8"/>
  <c r="AK55" i="8"/>
  <c r="AM55" i="8" s="1"/>
  <c r="U55" i="8"/>
  <c r="H55" i="8"/>
  <c r="G55" i="8"/>
  <c r="F55" i="8"/>
  <c r="AP54" i="8"/>
  <c r="AK54" i="8"/>
  <c r="AM54" i="8" s="1"/>
  <c r="U54" i="8"/>
  <c r="H54" i="8"/>
  <c r="G54" i="8"/>
  <c r="F54" i="8"/>
  <c r="AP53" i="8"/>
  <c r="AK53" i="8"/>
  <c r="AM53" i="8" s="1"/>
  <c r="U53" i="8"/>
  <c r="H53" i="8"/>
  <c r="G53" i="8"/>
  <c r="F53" i="8"/>
  <c r="AP52" i="8"/>
  <c r="AK52" i="8"/>
  <c r="AM52" i="8" s="1"/>
  <c r="U52" i="8"/>
  <c r="H52" i="8"/>
  <c r="G52" i="8"/>
  <c r="F52" i="8"/>
  <c r="AP51" i="8"/>
  <c r="AK51" i="8"/>
  <c r="AM51" i="8" s="1"/>
  <c r="U51" i="8"/>
  <c r="H51" i="8"/>
  <c r="G51" i="8"/>
  <c r="F51" i="8"/>
  <c r="AP50" i="8"/>
  <c r="AK50" i="8"/>
  <c r="AM50" i="8" s="1"/>
  <c r="U50" i="8"/>
  <c r="H50" i="8"/>
  <c r="G50" i="8"/>
  <c r="F50" i="8"/>
  <c r="AP49" i="8"/>
  <c r="AK49" i="8"/>
  <c r="AM49" i="8" s="1"/>
  <c r="U49" i="8"/>
  <c r="H49" i="8"/>
  <c r="G49" i="8"/>
  <c r="F49" i="8"/>
  <c r="AP48" i="8"/>
  <c r="AK48" i="8"/>
  <c r="AM48" i="8" s="1"/>
  <c r="U48" i="8"/>
  <c r="H48" i="8"/>
  <c r="G48" i="8"/>
  <c r="F48" i="8"/>
  <c r="AP47" i="8"/>
  <c r="AK47" i="8"/>
  <c r="AM47" i="8" s="1"/>
  <c r="U47" i="8"/>
  <c r="H47" i="8"/>
  <c r="G47" i="8"/>
  <c r="F47" i="8"/>
  <c r="AP46" i="8"/>
  <c r="AK46" i="8"/>
  <c r="AM46" i="8" s="1"/>
  <c r="U46" i="8"/>
  <c r="H46" i="8"/>
  <c r="G46" i="8"/>
  <c r="F46" i="8"/>
  <c r="AP45" i="8"/>
  <c r="AK45" i="8"/>
  <c r="AM45" i="8" s="1"/>
  <c r="U45" i="8"/>
  <c r="H45" i="8"/>
  <c r="G45" i="8"/>
  <c r="F45" i="8"/>
  <c r="AP44" i="8"/>
  <c r="AK44" i="8"/>
  <c r="AM44" i="8" s="1"/>
  <c r="U44" i="8"/>
  <c r="H44" i="8"/>
  <c r="G44" i="8"/>
  <c r="F44" i="8"/>
  <c r="AP43" i="8"/>
  <c r="AK43" i="8"/>
  <c r="AM43" i="8" s="1"/>
  <c r="U43" i="8"/>
  <c r="H43" i="8"/>
  <c r="G43" i="8"/>
  <c r="F43" i="8"/>
  <c r="AP42" i="8"/>
  <c r="AK42" i="8"/>
  <c r="AM42" i="8" s="1"/>
  <c r="U42" i="8"/>
  <c r="H42" i="8"/>
  <c r="G42" i="8"/>
  <c r="F42" i="8"/>
  <c r="AP41" i="8"/>
  <c r="AK41" i="8"/>
  <c r="AM41" i="8" s="1"/>
  <c r="U41" i="8"/>
  <c r="H41" i="8"/>
  <c r="G41" i="8"/>
  <c r="F41" i="8"/>
  <c r="AP40" i="8"/>
  <c r="AK40" i="8"/>
  <c r="AM40" i="8" s="1"/>
  <c r="U40" i="8"/>
  <c r="H40" i="8"/>
  <c r="G40" i="8"/>
  <c r="F40" i="8"/>
  <c r="AP39" i="8"/>
  <c r="AK39" i="8"/>
  <c r="AM39" i="8" s="1"/>
  <c r="U39" i="8"/>
  <c r="H39" i="8"/>
  <c r="G39" i="8"/>
  <c r="F39" i="8"/>
  <c r="AP38" i="8"/>
  <c r="AK38" i="8"/>
  <c r="AM38" i="8" s="1"/>
  <c r="U38" i="8"/>
  <c r="H38" i="8"/>
  <c r="G38" i="8"/>
  <c r="F38" i="8"/>
  <c r="AP37" i="8"/>
  <c r="AK37" i="8"/>
  <c r="AM37" i="8" s="1"/>
  <c r="U37" i="8"/>
  <c r="H37" i="8"/>
  <c r="G37" i="8"/>
  <c r="F37" i="8"/>
  <c r="AP36" i="8"/>
  <c r="AK36" i="8"/>
  <c r="AM36" i="8" s="1"/>
  <c r="U36" i="8"/>
  <c r="H36" i="8"/>
  <c r="G36" i="8"/>
  <c r="F36" i="8"/>
  <c r="AP35" i="8"/>
  <c r="AK35" i="8"/>
  <c r="AM35" i="8" s="1"/>
  <c r="U35" i="8"/>
  <c r="H35" i="8"/>
  <c r="G35" i="8"/>
  <c r="F35" i="8"/>
  <c r="AP34" i="8"/>
  <c r="AK34" i="8"/>
  <c r="AM34" i="8" s="1"/>
  <c r="U34" i="8"/>
  <c r="H34" i="8"/>
  <c r="G34" i="8"/>
  <c r="F34" i="8"/>
  <c r="AP33" i="8"/>
  <c r="AK33" i="8"/>
  <c r="AM33" i="8" s="1"/>
  <c r="U33" i="8"/>
  <c r="H33" i="8"/>
  <c r="G33" i="8"/>
  <c r="F33" i="8"/>
  <c r="AP32" i="8"/>
  <c r="AK32" i="8"/>
  <c r="AM32" i="8" s="1"/>
  <c r="U32" i="8"/>
  <c r="H32" i="8"/>
  <c r="G32" i="8"/>
  <c r="F32" i="8"/>
  <c r="AP31" i="8"/>
  <c r="AK31" i="8"/>
  <c r="AM31" i="8" s="1"/>
  <c r="U31" i="8"/>
  <c r="H31" i="8"/>
  <c r="G31" i="8"/>
  <c r="F31" i="8"/>
  <c r="AP30" i="8"/>
  <c r="AK30" i="8"/>
  <c r="AM30" i="8" s="1"/>
  <c r="U30" i="8"/>
  <c r="H30" i="8"/>
  <c r="G30" i="8"/>
  <c r="F30" i="8"/>
  <c r="AP29" i="8"/>
  <c r="AK29" i="8"/>
  <c r="AM29" i="8" s="1"/>
  <c r="U29" i="8"/>
  <c r="H29" i="8"/>
  <c r="G29" i="8"/>
  <c r="F29" i="8"/>
  <c r="AP28" i="8"/>
  <c r="AK28" i="8"/>
  <c r="AM28" i="8" s="1"/>
  <c r="U28" i="8"/>
  <c r="H28" i="8"/>
  <c r="G28" i="8"/>
  <c r="F28" i="8"/>
  <c r="AP27" i="8"/>
  <c r="AK27" i="8"/>
  <c r="AM27" i="8" s="1"/>
  <c r="U27" i="8"/>
  <c r="H27" i="8"/>
  <c r="G27" i="8"/>
  <c r="F27" i="8"/>
  <c r="AP26" i="8"/>
  <c r="AK26" i="8"/>
  <c r="AM26" i="8" s="1"/>
  <c r="U26" i="8"/>
  <c r="H26" i="8"/>
  <c r="G26" i="8"/>
  <c r="F26" i="8"/>
  <c r="AP25" i="8"/>
  <c r="AK25" i="8"/>
  <c r="AM25" i="8" s="1"/>
  <c r="U25" i="8"/>
  <c r="H25" i="8"/>
  <c r="G25" i="8"/>
  <c r="F25" i="8"/>
  <c r="AP24" i="8"/>
  <c r="AK24" i="8"/>
  <c r="AM24" i="8" s="1"/>
  <c r="U24" i="8"/>
  <c r="H24" i="8"/>
  <c r="G24" i="8"/>
  <c r="F24" i="8"/>
  <c r="AP23" i="8"/>
  <c r="AK23" i="8"/>
  <c r="AM23" i="8" s="1"/>
  <c r="U23" i="8"/>
  <c r="H23" i="8"/>
  <c r="G23" i="8"/>
  <c r="F23" i="8"/>
  <c r="AP22" i="8"/>
  <c r="AK22" i="8"/>
  <c r="AM22" i="8" s="1"/>
  <c r="U22" i="8"/>
  <c r="H22" i="8"/>
  <c r="G22" i="8"/>
  <c r="F22" i="8"/>
  <c r="AP21" i="8"/>
  <c r="AK21" i="8"/>
  <c r="AM21" i="8" s="1"/>
  <c r="U21" i="8"/>
  <c r="H21" i="8"/>
  <c r="G21" i="8"/>
  <c r="F21" i="8"/>
  <c r="AP20" i="8"/>
  <c r="AK20" i="8"/>
  <c r="AM20" i="8" s="1"/>
  <c r="U20" i="8"/>
  <c r="H20" i="8"/>
  <c r="G20" i="8"/>
  <c r="F20" i="8"/>
  <c r="AP19" i="8"/>
  <c r="AK19" i="8"/>
  <c r="AM19" i="8" s="1"/>
  <c r="U19" i="8"/>
  <c r="H19" i="8"/>
  <c r="G19" i="8"/>
  <c r="F19" i="8"/>
  <c r="AP18" i="8"/>
  <c r="AK18" i="8"/>
  <c r="AM18" i="8" s="1"/>
  <c r="U18" i="8"/>
  <c r="H18" i="8"/>
  <c r="G18" i="8"/>
  <c r="F18" i="8"/>
  <c r="AP17" i="8"/>
  <c r="AK17" i="8"/>
  <c r="AM17" i="8" s="1"/>
  <c r="U17" i="8"/>
  <c r="H17" i="8"/>
  <c r="G17" i="8"/>
  <c r="F17" i="8"/>
  <c r="AP16" i="8"/>
  <c r="AK16" i="8"/>
  <c r="AM16" i="8" s="1"/>
  <c r="U16" i="8"/>
  <c r="H16" i="8"/>
  <c r="G16" i="8"/>
  <c r="F16" i="8"/>
  <c r="AP15" i="8"/>
  <c r="AK15" i="8"/>
  <c r="AM15" i="8" s="1"/>
  <c r="U15" i="8"/>
  <c r="H15" i="8"/>
  <c r="G15" i="8"/>
  <c r="F15" i="8"/>
  <c r="AP14" i="8"/>
  <c r="AK14" i="8"/>
  <c r="AM14" i="8" s="1"/>
  <c r="U14" i="8"/>
  <c r="H14" i="8"/>
  <c r="G14" i="8"/>
  <c r="F14" i="8"/>
  <c r="AP13" i="8"/>
  <c r="AK13" i="8"/>
  <c r="AM13" i="8" s="1"/>
  <c r="U13" i="8"/>
  <c r="H13" i="8"/>
  <c r="G13" i="8"/>
  <c r="F13" i="8"/>
  <c r="AP12" i="8"/>
  <c r="AK12" i="8"/>
  <c r="AM12" i="8" s="1"/>
  <c r="U12" i="8"/>
  <c r="H12" i="8"/>
  <c r="G12" i="8"/>
  <c r="F12" i="8"/>
  <c r="AP11" i="8"/>
  <c r="AK11" i="8"/>
  <c r="AM11" i="8" s="1"/>
  <c r="U11" i="8"/>
  <c r="H11" i="8"/>
  <c r="G11" i="8"/>
  <c r="F11" i="8"/>
  <c r="AP10" i="8"/>
  <c r="AK10" i="8"/>
  <c r="AM10" i="8" s="1"/>
  <c r="U10" i="8"/>
  <c r="H10" i="8"/>
  <c r="G10" i="8"/>
  <c r="F10" i="8"/>
  <c r="AP9" i="8"/>
  <c r="AK9" i="8"/>
  <c r="AM9" i="8" s="1"/>
  <c r="U9" i="8"/>
  <c r="H9" i="8"/>
  <c r="G9" i="8"/>
  <c r="F9" i="8"/>
  <c r="AP8" i="8"/>
  <c r="AK8" i="8"/>
  <c r="AM8" i="8" s="1"/>
  <c r="U8" i="8"/>
  <c r="H8" i="8"/>
  <c r="G8" i="8"/>
  <c r="F8" i="8"/>
  <c r="AP7" i="8"/>
  <c r="AK7" i="8"/>
  <c r="AM7" i="8" s="1"/>
  <c r="U7" i="8"/>
  <c r="H7" i="8"/>
  <c r="G7" i="8"/>
  <c r="F7" i="8"/>
  <c r="AP6" i="8"/>
  <c r="AK6" i="8"/>
  <c r="U6" i="8"/>
  <c r="H6" i="8"/>
  <c r="G6" i="8"/>
  <c r="F6" i="8"/>
  <c r="AM5" i="8"/>
  <c r="A2" i="8"/>
  <c r="A1" i="8"/>
  <c r="AI34" i="7"/>
  <c r="AG34" i="7"/>
  <c r="AF34" i="7"/>
  <c r="AE34" i="7"/>
  <c r="U34" i="7"/>
  <c r="Q34" i="7"/>
  <c r="P34" i="7"/>
  <c r="O32" i="7"/>
  <c r="AM31" i="7"/>
  <c r="R31" i="7"/>
  <c r="AB31" i="7" s="1"/>
  <c r="AM30" i="7"/>
  <c r="R30" i="7"/>
  <c r="Z30" i="7" s="1"/>
  <c r="AM29" i="7"/>
  <c r="R29" i="7"/>
  <c r="W29" i="7" s="1"/>
  <c r="AM28" i="7"/>
  <c r="R28" i="7"/>
  <c r="AD28" i="7" s="1"/>
  <c r="AM27" i="7"/>
  <c r="R27" i="7"/>
  <c r="AB27" i="7" s="1"/>
  <c r="AM26" i="7"/>
  <c r="R26" i="7"/>
  <c r="Z26" i="7" s="1"/>
  <c r="AM25" i="7"/>
  <c r="R25" i="7"/>
  <c r="Y25" i="7" s="1"/>
  <c r="AM24" i="7"/>
  <c r="R24" i="7"/>
  <c r="Y24" i="7" s="1"/>
  <c r="AM23" i="7"/>
  <c r="R23" i="7"/>
  <c r="AM22" i="7"/>
  <c r="R22" i="7"/>
  <c r="AM21" i="7"/>
  <c r="R21" i="7"/>
  <c r="AD21" i="7" s="1"/>
  <c r="AM19" i="7"/>
  <c r="V19" i="7"/>
  <c r="R19" i="7"/>
  <c r="W19" i="7" s="1"/>
  <c r="AM18" i="7"/>
  <c r="R18" i="7"/>
  <c r="AM17" i="7"/>
  <c r="R17" i="7"/>
  <c r="AM16" i="7"/>
  <c r="R16" i="7"/>
  <c r="W16" i="7" s="1"/>
  <c r="AM15" i="7"/>
  <c r="R15" i="7"/>
  <c r="AM14" i="7"/>
  <c r="R14" i="7"/>
  <c r="AC14" i="7" s="1"/>
  <c r="AM13" i="7"/>
  <c r="R13" i="7"/>
  <c r="AM12" i="7"/>
  <c r="R12" i="7"/>
  <c r="AM10" i="7"/>
  <c r="R10" i="7"/>
  <c r="AC10" i="7" s="1"/>
  <c r="AM9" i="7"/>
  <c r="R9" i="7"/>
  <c r="W9" i="7" s="1"/>
  <c r="AM8" i="7"/>
  <c r="R8" i="7"/>
  <c r="AM7" i="7"/>
  <c r="AH7" i="7"/>
  <c r="AJ7" i="7" s="1"/>
  <c r="R7" i="7"/>
  <c r="AM6" i="7"/>
  <c r="AH6" i="7"/>
  <c r="AJ6" i="7" s="1"/>
  <c r="R6" i="7"/>
  <c r="AM5" i="7"/>
  <c r="AL5" i="7"/>
  <c r="A2" i="7"/>
  <c r="A1" i="7"/>
  <c r="AI1800" i="6"/>
  <c r="U1800" i="6"/>
  <c r="R1800" i="6"/>
  <c r="P1797" i="6"/>
  <c r="AM1796" i="6"/>
  <c r="Q1796" i="6"/>
  <c r="S1796" i="6" s="1"/>
  <c r="AM1795" i="6"/>
  <c r="S1795" i="6"/>
  <c r="P1794" i="6"/>
  <c r="AM1794" i="6" s="1"/>
  <c r="AM1793" i="6"/>
  <c r="S1793" i="6"/>
  <c r="AC1793" i="6" s="1"/>
  <c r="M1793" i="6"/>
  <c r="AM1791" i="6"/>
  <c r="S1791" i="6"/>
  <c r="AM1790" i="6"/>
  <c r="S1790" i="6"/>
  <c r="AC1790" i="6" s="1"/>
  <c r="AM1789" i="6"/>
  <c r="S1789" i="6"/>
  <c r="AM1788" i="6"/>
  <c r="S1788" i="6"/>
  <c r="AB1788" i="6" s="1"/>
  <c r="M1788" i="6"/>
  <c r="AM1787" i="6"/>
  <c r="S1787" i="6"/>
  <c r="AC1787" i="6" s="1"/>
  <c r="M1787" i="6"/>
  <c r="AM1786" i="6"/>
  <c r="S1786" i="6"/>
  <c r="AM1785" i="6"/>
  <c r="S1785" i="6"/>
  <c r="AC1785" i="6" s="1"/>
  <c r="AM1784" i="6"/>
  <c r="S1784" i="6"/>
  <c r="AM1783" i="6"/>
  <c r="S1783" i="6"/>
  <c r="AD1783" i="6" s="1"/>
  <c r="AM1782" i="6"/>
  <c r="S1782" i="6"/>
  <c r="Y1782" i="6" s="1"/>
  <c r="AM1781" i="6"/>
  <c r="S1781" i="6"/>
  <c r="Z1781" i="6" s="1"/>
  <c r="AM1780" i="6"/>
  <c r="S1780" i="6"/>
  <c r="AM1779" i="6"/>
  <c r="S1779" i="6"/>
  <c r="AC1779" i="6" s="1"/>
  <c r="AM1778" i="6"/>
  <c r="S1778" i="6"/>
  <c r="AM1777" i="6"/>
  <c r="S1777" i="6"/>
  <c r="AM1776" i="6"/>
  <c r="S1776" i="6"/>
  <c r="AM1775" i="6"/>
  <c r="S1775" i="6"/>
  <c r="AM1774" i="6"/>
  <c r="S1774" i="6"/>
  <c r="Z1774" i="6" s="1"/>
  <c r="AM1773" i="6"/>
  <c r="S1773" i="6"/>
  <c r="AC1773" i="6" s="1"/>
  <c r="AM1772" i="6"/>
  <c r="S1772" i="6"/>
  <c r="AM1771" i="6"/>
  <c r="S1771" i="6"/>
  <c r="AM1770" i="6"/>
  <c r="S1770" i="6"/>
  <c r="AM1769" i="6"/>
  <c r="S1769" i="6"/>
  <c r="AA1769" i="6" s="1"/>
  <c r="M1769" i="6"/>
  <c r="AM1768" i="6"/>
  <c r="V1768" i="6"/>
  <c r="S1768" i="6"/>
  <c r="AM1767" i="6"/>
  <c r="S1767" i="6"/>
  <c r="Z1767" i="6" s="1"/>
  <c r="AM1766" i="6"/>
  <c r="S1766" i="6"/>
  <c r="AM1765" i="6"/>
  <c r="S1765" i="6"/>
  <c r="AM1764" i="6"/>
  <c r="S1764" i="6"/>
  <c r="AM1763" i="6"/>
  <c r="S1763" i="6"/>
  <c r="Z1763" i="6" s="1"/>
  <c r="AM1762" i="6"/>
  <c r="S1762" i="6"/>
  <c r="AM1761" i="6"/>
  <c r="S1761" i="6"/>
  <c r="M1761" i="6"/>
  <c r="AM1760" i="6"/>
  <c r="S1760" i="6"/>
  <c r="AD1760" i="6" s="1"/>
  <c r="AM1759" i="6"/>
  <c r="S1759" i="6"/>
  <c r="AM1758" i="6"/>
  <c r="S1758" i="6"/>
  <c r="AD1758" i="6" s="1"/>
  <c r="AM1757" i="6"/>
  <c r="S1757" i="6"/>
  <c r="AD1757" i="6" s="1"/>
  <c r="AM1756" i="6"/>
  <c r="S1756" i="6"/>
  <c r="AM1755" i="6"/>
  <c r="S1755" i="6"/>
  <c r="W1755" i="6" s="1"/>
  <c r="AM1754" i="6"/>
  <c r="S1754" i="6"/>
  <c r="AM1753" i="6"/>
  <c r="S1753" i="6"/>
  <c r="AB1753" i="6" s="1"/>
  <c r="AM1752" i="6"/>
  <c r="S1752" i="6"/>
  <c r="AD1752" i="6" s="1"/>
  <c r="AM1751" i="6"/>
  <c r="S1751" i="6"/>
  <c r="AM1750" i="6"/>
  <c r="S1750" i="6"/>
  <c r="AM1749" i="6"/>
  <c r="S1749" i="6"/>
  <c r="AA1749" i="6" s="1"/>
  <c r="AM1748" i="6"/>
  <c r="S1748" i="6"/>
  <c r="AM1747" i="6"/>
  <c r="S1747" i="6"/>
  <c r="AM1746" i="6"/>
  <c r="S1746" i="6"/>
  <c r="Y1746" i="6" s="1"/>
  <c r="AM1743" i="6"/>
  <c r="AH1743" i="6"/>
  <c r="AJ1743" i="6" s="1"/>
  <c r="S1743" i="6"/>
  <c r="AM1742" i="6"/>
  <c r="AH1742" i="6"/>
  <c r="AJ1742" i="6" s="1"/>
  <c r="S1742" i="6"/>
  <c r="AM1741" i="6"/>
  <c r="AH1741" i="6"/>
  <c r="AJ1741" i="6" s="1"/>
  <c r="S1741" i="6"/>
  <c r="AM1740" i="6"/>
  <c r="AH1740" i="6"/>
  <c r="AJ1740" i="6" s="1"/>
  <c r="S1740" i="6"/>
  <c r="AM1739" i="6"/>
  <c r="AH1739" i="6"/>
  <c r="AJ1739" i="6" s="1"/>
  <c r="S1739" i="6"/>
  <c r="AM1738" i="6"/>
  <c r="AH1738" i="6"/>
  <c r="AJ1738" i="6" s="1"/>
  <c r="S1738" i="6"/>
  <c r="AM1737" i="6"/>
  <c r="AH1737" i="6"/>
  <c r="AJ1737" i="6" s="1"/>
  <c r="S1737" i="6"/>
  <c r="AM1736" i="6"/>
  <c r="AH1736" i="6"/>
  <c r="AJ1736" i="6" s="1"/>
  <c r="S1736" i="6"/>
  <c r="AM1735" i="6"/>
  <c r="AH1735" i="6"/>
  <c r="AJ1735" i="6" s="1"/>
  <c r="S1735" i="6"/>
  <c r="AM1734" i="6"/>
  <c r="AH1734" i="6"/>
  <c r="AJ1734" i="6" s="1"/>
  <c r="S1734" i="6"/>
  <c r="AM1733" i="6"/>
  <c r="AH1733" i="6"/>
  <c r="AJ1733" i="6" s="1"/>
  <c r="S1733" i="6"/>
  <c r="AM1732" i="6"/>
  <c r="AH1732" i="6"/>
  <c r="AJ1732" i="6" s="1"/>
  <c r="S1732" i="6"/>
  <c r="AM1731" i="6"/>
  <c r="AH1731" i="6"/>
  <c r="AJ1731" i="6" s="1"/>
  <c r="S1731" i="6"/>
  <c r="AM1730" i="6"/>
  <c r="AH1730" i="6"/>
  <c r="AJ1730" i="6" s="1"/>
  <c r="S1730" i="6"/>
  <c r="AM1729" i="6"/>
  <c r="AH1729" i="6"/>
  <c r="AJ1729" i="6" s="1"/>
  <c r="S1729" i="6"/>
  <c r="AM1728" i="6"/>
  <c r="AH1728" i="6"/>
  <c r="AJ1728" i="6" s="1"/>
  <c r="S1728" i="6"/>
  <c r="AM1727" i="6"/>
  <c r="AH1727" i="6"/>
  <c r="AJ1727" i="6" s="1"/>
  <c r="S1727" i="6"/>
  <c r="AM1726" i="6"/>
  <c r="AH1726" i="6"/>
  <c r="AJ1726" i="6" s="1"/>
  <c r="S1726" i="6"/>
  <c r="AM1725" i="6"/>
  <c r="AH1725" i="6"/>
  <c r="AJ1725" i="6" s="1"/>
  <c r="S1725" i="6"/>
  <c r="AM1724" i="6"/>
  <c r="AH1724" i="6"/>
  <c r="AJ1724" i="6" s="1"/>
  <c r="S1724" i="6"/>
  <c r="AM1723" i="6"/>
  <c r="AH1723" i="6"/>
  <c r="AJ1723" i="6" s="1"/>
  <c r="S1723" i="6"/>
  <c r="AM1722" i="6"/>
  <c r="AH1722" i="6"/>
  <c r="AJ1722" i="6" s="1"/>
  <c r="S1722" i="6"/>
  <c r="AM1721" i="6"/>
  <c r="AH1721" i="6"/>
  <c r="AJ1721" i="6" s="1"/>
  <c r="S1721" i="6"/>
  <c r="AM1720" i="6"/>
  <c r="AH1720" i="6"/>
  <c r="AJ1720" i="6" s="1"/>
  <c r="S1720" i="6"/>
  <c r="AM1719" i="6"/>
  <c r="AH1719" i="6"/>
  <c r="AJ1719" i="6" s="1"/>
  <c r="S1719" i="6"/>
  <c r="AM1718" i="6"/>
  <c r="AH1718" i="6"/>
  <c r="AJ1718" i="6" s="1"/>
  <c r="S1718" i="6"/>
  <c r="AM1717" i="6"/>
  <c r="AH1717" i="6"/>
  <c r="AJ1717" i="6" s="1"/>
  <c r="S1717" i="6"/>
  <c r="AM1716" i="6"/>
  <c r="AH1716" i="6"/>
  <c r="AJ1716" i="6" s="1"/>
  <c r="S1716" i="6"/>
  <c r="AM1715" i="6"/>
  <c r="AH1715" i="6"/>
  <c r="AJ1715" i="6" s="1"/>
  <c r="S1715" i="6"/>
  <c r="AM1714" i="6"/>
  <c r="AH1714" i="6"/>
  <c r="AJ1714" i="6" s="1"/>
  <c r="S1714" i="6"/>
  <c r="AM1713" i="6"/>
  <c r="AH1713" i="6"/>
  <c r="AJ1713" i="6" s="1"/>
  <c r="S1713" i="6"/>
  <c r="AM1712" i="6"/>
  <c r="AH1712" i="6"/>
  <c r="AJ1712" i="6" s="1"/>
  <c r="S1712" i="6"/>
  <c r="AM1711" i="6"/>
  <c r="AH1711" i="6"/>
  <c r="AJ1711" i="6" s="1"/>
  <c r="S1711" i="6"/>
  <c r="AM1710" i="6"/>
  <c r="AH1710" i="6"/>
  <c r="AJ1710" i="6" s="1"/>
  <c r="S1710" i="6"/>
  <c r="AM1709" i="6"/>
  <c r="AH1709" i="6"/>
  <c r="AJ1709" i="6" s="1"/>
  <c r="S1709" i="6"/>
  <c r="AM1708" i="6"/>
  <c r="AH1708" i="6"/>
  <c r="AJ1708" i="6" s="1"/>
  <c r="S1708" i="6"/>
  <c r="AM1707" i="6"/>
  <c r="AH1707" i="6"/>
  <c r="AJ1707" i="6" s="1"/>
  <c r="S1707" i="6"/>
  <c r="AM1706" i="6"/>
  <c r="AH1706" i="6"/>
  <c r="AJ1706" i="6" s="1"/>
  <c r="S1706" i="6"/>
  <c r="AM1705" i="6"/>
  <c r="AH1705" i="6"/>
  <c r="AJ1705" i="6" s="1"/>
  <c r="S1705" i="6"/>
  <c r="AM1704" i="6"/>
  <c r="AH1704" i="6"/>
  <c r="AJ1704" i="6" s="1"/>
  <c r="S1704" i="6"/>
  <c r="AM1703" i="6"/>
  <c r="AH1703" i="6"/>
  <c r="AJ1703" i="6" s="1"/>
  <c r="S1703" i="6"/>
  <c r="AM1702" i="6"/>
  <c r="AH1702" i="6"/>
  <c r="AJ1702" i="6" s="1"/>
  <c r="S1702" i="6"/>
  <c r="AM1701" i="6"/>
  <c r="AH1701" i="6"/>
  <c r="AJ1701" i="6" s="1"/>
  <c r="S1701" i="6"/>
  <c r="AM1700" i="6"/>
  <c r="AH1700" i="6"/>
  <c r="AJ1700" i="6" s="1"/>
  <c r="S1700" i="6"/>
  <c r="AM1699" i="6"/>
  <c r="AH1699" i="6"/>
  <c r="AJ1699" i="6" s="1"/>
  <c r="S1699" i="6"/>
  <c r="AM1698" i="6"/>
  <c r="AH1698" i="6"/>
  <c r="AJ1698" i="6" s="1"/>
  <c r="S1698" i="6"/>
  <c r="AM1697" i="6"/>
  <c r="AH1697" i="6"/>
  <c r="AJ1697" i="6" s="1"/>
  <c r="S1697" i="6"/>
  <c r="AM1696" i="6"/>
  <c r="AH1696" i="6"/>
  <c r="AJ1696" i="6" s="1"/>
  <c r="S1696" i="6"/>
  <c r="AM1695" i="6"/>
  <c r="AH1695" i="6"/>
  <c r="AJ1695" i="6" s="1"/>
  <c r="S1695" i="6"/>
  <c r="AM1694" i="6"/>
  <c r="AH1694" i="6"/>
  <c r="AJ1694" i="6" s="1"/>
  <c r="S1694" i="6"/>
  <c r="AM1693" i="6"/>
  <c r="AH1693" i="6"/>
  <c r="AJ1693" i="6" s="1"/>
  <c r="S1693" i="6"/>
  <c r="AM1692" i="6"/>
  <c r="AH1692" i="6"/>
  <c r="AJ1692" i="6" s="1"/>
  <c r="S1692" i="6"/>
  <c r="AM1691" i="6"/>
  <c r="AH1691" i="6"/>
  <c r="AJ1691" i="6" s="1"/>
  <c r="S1691" i="6"/>
  <c r="AM1690" i="6"/>
  <c r="AH1690" i="6"/>
  <c r="AJ1690" i="6" s="1"/>
  <c r="S1690" i="6"/>
  <c r="AM1689" i="6"/>
  <c r="AH1689" i="6"/>
  <c r="AJ1689" i="6" s="1"/>
  <c r="S1689" i="6"/>
  <c r="AM1688" i="6"/>
  <c r="AH1688" i="6"/>
  <c r="AJ1688" i="6" s="1"/>
  <c r="S1688" i="6"/>
  <c r="AM1687" i="6"/>
  <c r="AH1687" i="6"/>
  <c r="AJ1687" i="6" s="1"/>
  <c r="S1687" i="6"/>
  <c r="AM1686" i="6"/>
  <c r="AH1686" i="6"/>
  <c r="AJ1686" i="6" s="1"/>
  <c r="S1686" i="6"/>
  <c r="AM1685" i="6"/>
  <c r="AH1685" i="6"/>
  <c r="AJ1685" i="6" s="1"/>
  <c r="S1685" i="6"/>
  <c r="AM1684" i="6"/>
  <c r="AH1684" i="6"/>
  <c r="AJ1684" i="6" s="1"/>
  <c r="S1684" i="6"/>
  <c r="AM1683" i="6"/>
  <c r="AH1683" i="6"/>
  <c r="AJ1683" i="6" s="1"/>
  <c r="S1683" i="6"/>
  <c r="AM1682" i="6"/>
  <c r="AH1682" i="6"/>
  <c r="AJ1682" i="6" s="1"/>
  <c r="S1682" i="6"/>
  <c r="AM1681" i="6"/>
  <c r="AH1681" i="6"/>
  <c r="AJ1681" i="6" s="1"/>
  <c r="S1681" i="6"/>
  <c r="AM1680" i="6"/>
  <c r="AH1680" i="6"/>
  <c r="AJ1680" i="6" s="1"/>
  <c r="S1680" i="6"/>
  <c r="AM1679" i="6"/>
  <c r="AH1679" i="6"/>
  <c r="AJ1679" i="6" s="1"/>
  <c r="S1679" i="6"/>
  <c r="AM1678" i="6"/>
  <c r="AH1678" i="6"/>
  <c r="AJ1678" i="6" s="1"/>
  <c r="S1678" i="6"/>
  <c r="AM1677" i="6"/>
  <c r="AH1677" i="6"/>
  <c r="AJ1677" i="6" s="1"/>
  <c r="S1677" i="6"/>
  <c r="AM1676" i="6"/>
  <c r="AH1676" i="6"/>
  <c r="AJ1676" i="6" s="1"/>
  <c r="S1676" i="6"/>
  <c r="AM1675" i="6"/>
  <c r="AH1675" i="6"/>
  <c r="AJ1675" i="6" s="1"/>
  <c r="S1675" i="6"/>
  <c r="AM1674" i="6"/>
  <c r="AH1674" i="6"/>
  <c r="AJ1674" i="6" s="1"/>
  <c r="S1674" i="6"/>
  <c r="AM1673" i="6"/>
  <c r="AH1673" i="6"/>
  <c r="AJ1673" i="6" s="1"/>
  <c r="S1673" i="6"/>
  <c r="AM1672" i="6"/>
  <c r="AH1672" i="6"/>
  <c r="AJ1672" i="6" s="1"/>
  <c r="S1672" i="6"/>
  <c r="AM1671" i="6"/>
  <c r="AH1671" i="6"/>
  <c r="AJ1671" i="6" s="1"/>
  <c r="S1671" i="6"/>
  <c r="AM1670" i="6"/>
  <c r="AH1670" i="6"/>
  <c r="AJ1670" i="6" s="1"/>
  <c r="S1670" i="6"/>
  <c r="AM1669" i="6"/>
  <c r="AH1669" i="6"/>
  <c r="AJ1669" i="6" s="1"/>
  <c r="S1669" i="6"/>
  <c r="AM1668" i="6"/>
  <c r="AH1668" i="6"/>
  <c r="AJ1668" i="6" s="1"/>
  <c r="S1668" i="6"/>
  <c r="AM1667" i="6"/>
  <c r="AH1667" i="6"/>
  <c r="AJ1667" i="6" s="1"/>
  <c r="S1667" i="6"/>
  <c r="AM1666" i="6"/>
  <c r="AH1666" i="6"/>
  <c r="AJ1666" i="6" s="1"/>
  <c r="S1666" i="6"/>
  <c r="AM1665" i="6"/>
  <c r="AH1665" i="6"/>
  <c r="AJ1665" i="6" s="1"/>
  <c r="S1665" i="6"/>
  <c r="AM1664" i="6"/>
  <c r="AH1664" i="6"/>
  <c r="AJ1664" i="6" s="1"/>
  <c r="S1664" i="6"/>
  <c r="AM1663" i="6"/>
  <c r="AH1663" i="6"/>
  <c r="AJ1663" i="6" s="1"/>
  <c r="S1663" i="6"/>
  <c r="AM1662" i="6"/>
  <c r="AH1662" i="6"/>
  <c r="AJ1662" i="6" s="1"/>
  <c r="S1662" i="6"/>
  <c r="AM1661" i="6"/>
  <c r="AH1661" i="6"/>
  <c r="AJ1661" i="6" s="1"/>
  <c r="S1661" i="6"/>
  <c r="AM1660" i="6"/>
  <c r="AH1660" i="6"/>
  <c r="AJ1660" i="6" s="1"/>
  <c r="S1660" i="6"/>
  <c r="AM1659" i="6"/>
  <c r="AH1659" i="6"/>
  <c r="AJ1659" i="6" s="1"/>
  <c r="S1659" i="6"/>
  <c r="AM1658" i="6"/>
  <c r="AH1658" i="6"/>
  <c r="AJ1658" i="6" s="1"/>
  <c r="S1658" i="6"/>
  <c r="AM1657" i="6"/>
  <c r="AH1657" i="6"/>
  <c r="AJ1657" i="6" s="1"/>
  <c r="S1657" i="6"/>
  <c r="AM1656" i="6"/>
  <c r="AH1656" i="6"/>
  <c r="AJ1656" i="6" s="1"/>
  <c r="S1656" i="6"/>
  <c r="AM1655" i="6"/>
  <c r="AH1655" i="6"/>
  <c r="AJ1655" i="6" s="1"/>
  <c r="S1655" i="6"/>
  <c r="AM1654" i="6"/>
  <c r="AH1654" i="6"/>
  <c r="AJ1654" i="6" s="1"/>
  <c r="S1654" i="6"/>
  <c r="AM1653" i="6"/>
  <c r="AH1653" i="6"/>
  <c r="AJ1653" i="6" s="1"/>
  <c r="S1653" i="6"/>
  <c r="AM1652" i="6"/>
  <c r="AH1652" i="6"/>
  <c r="AJ1652" i="6" s="1"/>
  <c r="S1652" i="6"/>
  <c r="AM1651" i="6"/>
  <c r="AH1651" i="6"/>
  <c r="AJ1651" i="6" s="1"/>
  <c r="S1651" i="6"/>
  <c r="AM1650" i="6"/>
  <c r="AH1650" i="6"/>
  <c r="AJ1650" i="6" s="1"/>
  <c r="S1650" i="6"/>
  <c r="AM1649" i="6"/>
  <c r="AH1649" i="6"/>
  <c r="AJ1649" i="6" s="1"/>
  <c r="S1649" i="6"/>
  <c r="AM1648" i="6"/>
  <c r="AH1648" i="6"/>
  <c r="AJ1648" i="6" s="1"/>
  <c r="S1648" i="6"/>
  <c r="AM1647" i="6"/>
  <c r="AH1647" i="6"/>
  <c r="AJ1647" i="6" s="1"/>
  <c r="S1647" i="6"/>
  <c r="AM1646" i="6"/>
  <c r="AH1646" i="6"/>
  <c r="AJ1646" i="6" s="1"/>
  <c r="S1646" i="6"/>
  <c r="AM1645" i="6"/>
  <c r="AH1645" i="6"/>
  <c r="AJ1645" i="6" s="1"/>
  <c r="S1645" i="6"/>
  <c r="AM1644" i="6"/>
  <c r="AH1644" i="6"/>
  <c r="AJ1644" i="6" s="1"/>
  <c r="S1644" i="6"/>
  <c r="AM1643" i="6"/>
  <c r="AH1643" i="6"/>
  <c r="AJ1643" i="6" s="1"/>
  <c r="S1643" i="6"/>
  <c r="AM1642" i="6"/>
  <c r="AH1642" i="6"/>
  <c r="AJ1642" i="6" s="1"/>
  <c r="S1642" i="6"/>
  <c r="AM1641" i="6"/>
  <c r="AH1641" i="6"/>
  <c r="AJ1641" i="6" s="1"/>
  <c r="S1641" i="6"/>
  <c r="AM1640" i="6"/>
  <c r="AH1640" i="6"/>
  <c r="AJ1640" i="6" s="1"/>
  <c r="S1640" i="6"/>
  <c r="AM1639" i="6"/>
  <c r="AH1639" i="6"/>
  <c r="AJ1639" i="6" s="1"/>
  <c r="S1639" i="6"/>
  <c r="AM1638" i="6"/>
  <c r="AH1638" i="6"/>
  <c r="AJ1638" i="6" s="1"/>
  <c r="S1638" i="6"/>
  <c r="AM1637" i="6"/>
  <c r="AH1637" i="6"/>
  <c r="AJ1637" i="6" s="1"/>
  <c r="S1637" i="6"/>
  <c r="AM1636" i="6"/>
  <c r="AH1636" i="6"/>
  <c r="AJ1636" i="6" s="1"/>
  <c r="S1636" i="6"/>
  <c r="AM1635" i="6"/>
  <c r="AH1635" i="6"/>
  <c r="AJ1635" i="6" s="1"/>
  <c r="S1635" i="6"/>
  <c r="AM1634" i="6"/>
  <c r="AH1634" i="6"/>
  <c r="AJ1634" i="6" s="1"/>
  <c r="S1634" i="6"/>
  <c r="AM1633" i="6"/>
  <c r="AH1633" i="6"/>
  <c r="AJ1633" i="6" s="1"/>
  <c r="S1633" i="6"/>
  <c r="AM1632" i="6"/>
  <c r="AH1632" i="6"/>
  <c r="AJ1632" i="6" s="1"/>
  <c r="S1632" i="6"/>
  <c r="AM1631" i="6"/>
  <c r="AH1631" i="6"/>
  <c r="AJ1631" i="6" s="1"/>
  <c r="S1631" i="6"/>
  <c r="AM1630" i="6"/>
  <c r="AH1630" i="6"/>
  <c r="AJ1630" i="6" s="1"/>
  <c r="S1630" i="6"/>
  <c r="AM1629" i="6"/>
  <c r="AH1629" i="6"/>
  <c r="AJ1629" i="6" s="1"/>
  <c r="S1629" i="6"/>
  <c r="AM1628" i="6"/>
  <c r="AH1628" i="6"/>
  <c r="AJ1628" i="6" s="1"/>
  <c r="S1628" i="6"/>
  <c r="AM1627" i="6"/>
  <c r="AH1627" i="6"/>
  <c r="AJ1627" i="6" s="1"/>
  <c r="S1627" i="6"/>
  <c r="AM1626" i="6"/>
  <c r="AH1626" i="6"/>
  <c r="AJ1626" i="6" s="1"/>
  <c r="S1626" i="6"/>
  <c r="AM1625" i="6"/>
  <c r="AH1625" i="6"/>
  <c r="AJ1625" i="6" s="1"/>
  <c r="S1625" i="6"/>
  <c r="AM1624" i="6"/>
  <c r="AH1624" i="6"/>
  <c r="AJ1624" i="6" s="1"/>
  <c r="S1624" i="6"/>
  <c r="AM1623" i="6"/>
  <c r="AH1623" i="6"/>
  <c r="AJ1623" i="6" s="1"/>
  <c r="S1623" i="6"/>
  <c r="AM1622" i="6"/>
  <c r="AH1622" i="6"/>
  <c r="AJ1622" i="6" s="1"/>
  <c r="S1622" i="6"/>
  <c r="AM1621" i="6"/>
  <c r="AH1621" i="6"/>
  <c r="AJ1621" i="6" s="1"/>
  <c r="S1621" i="6"/>
  <c r="AM1620" i="6"/>
  <c r="AH1620" i="6"/>
  <c r="AJ1620" i="6" s="1"/>
  <c r="S1620" i="6"/>
  <c r="AM1619" i="6"/>
  <c r="AH1619" i="6"/>
  <c r="AJ1619" i="6" s="1"/>
  <c r="S1619" i="6"/>
  <c r="AM1618" i="6"/>
  <c r="AH1618" i="6"/>
  <c r="AJ1618" i="6" s="1"/>
  <c r="S1618" i="6"/>
  <c r="AM1617" i="6"/>
  <c r="AH1617" i="6"/>
  <c r="AJ1617" i="6" s="1"/>
  <c r="S1617" i="6"/>
  <c r="AM1616" i="6"/>
  <c r="AH1616" i="6"/>
  <c r="AJ1616" i="6" s="1"/>
  <c r="S1616" i="6"/>
  <c r="AM1615" i="6"/>
  <c r="AH1615" i="6"/>
  <c r="AJ1615" i="6" s="1"/>
  <c r="S1615" i="6"/>
  <c r="AM1614" i="6"/>
  <c r="AH1614" i="6"/>
  <c r="AJ1614" i="6" s="1"/>
  <c r="S1614" i="6"/>
  <c r="AM1613" i="6"/>
  <c r="AH1613" i="6"/>
  <c r="AJ1613" i="6" s="1"/>
  <c r="S1613" i="6"/>
  <c r="AM1612" i="6"/>
  <c r="AH1612" i="6"/>
  <c r="AJ1612" i="6" s="1"/>
  <c r="S1612" i="6"/>
  <c r="AM1611" i="6"/>
  <c r="AH1611" i="6"/>
  <c r="AJ1611" i="6" s="1"/>
  <c r="S1611" i="6"/>
  <c r="AM1610" i="6"/>
  <c r="AH1610" i="6"/>
  <c r="AJ1610" i="6" s="1"/>
  <c r="S1610" i="6"/>
  <c r="AM1609" i="6"/>
  <c r="AH1609" i="6"/>
  <c r="AJ1609" i="6" s="1"/>
  <c r="S1609" i="6"/>
  <c r="AM1608" i="6"/>
  <c r="AH1608" i="6"/>
  <c r="AJ1608" i="6" s="1"/>
  <c r="S1608" i="6"/>
  <c r="AM1607" i="6"/>
  <c r="AH1607" i="6"/>
  <c r="AJ1607" i="6" s="1"/>
  <c r="S1607" i="6"/>
  <c r="AM1606" i="6"/>
  <c r="AH1606" i="6"/>
  <c r="AJ1606" i="6" s="1"/>
  <c r="S1606" i="6"/>
  <c r="AM1605" i="6"/>
  <c r="AH1605" i="6"/>
  <c r="AJ1605" i="6" s="1"/>
  <c r="S1605" i="6"/>
  <c r="AM1604" i="6"/>
  <c r="AH1604" i="6"/>
  <c r="AJ1604" i="6" s="1"/>
  <c r="S1604" i="6"/>
  <c r="AM1603" i="6"/>
  <c r="AH1603" i="6"/>
  <c r="AJ1603" i="6" s="1"/>
  <c r="S1603" i="6"/>
  <c r="AM1602" i="6"/>
  <c r="AH1602" i="6"/>
  <c r="AJ1602" i="6" s="1"/>
  <c r="S1602" i="6"/>
  <c r="AM1601" i="6"/>
  <c r="AH1601" i="6"/>
  <c r="AJ1601" i="6" s="1"/>
  <c r="S1601" i="6"/>
  <c r="AM1600" i="6"/>
  <c r="AH1600" i="6"/>
  <c r="AJ1600" i="6" s="1"/>
  <c r="S1600" i="6"/>
  <c r="AM1599" i="6"/>
  <c r="AH1599" i="6"/>
  <c r="AJ1599" i="6" s="1"/>
  <c r="S1599" i="6"/>
  <c r="AM1598" i="6"/>
  <c r="AH1598" i="6"/>
  <c r="AJ1598" i="6" s="1"/>
  <c r="S1598" i="6"/>
  <c r="AM1597" i="6"/>
  <c r="AH1597" i="6"/>
  <c r="AJ1597" i="6" s="1"/>
  <c r="S1597" i="6"/>
  <c r="AM1596" i="6"/>
  <c r="AH1596" i="6"/>
  <c r="AJ1596" i="6" s="1"/>
  <c r="S1596" i="6"/>
  <c r="AM1595" i="6"/>
  <c r="AH1595" i="6"/>
  <c r="AJ1595" i="6" s="1"/>
  <c r="S1595" i="6"/>
  <c r="AM1594" i="6"/>
  <c r="AH1594" i="6"/>
  <c r="AJ1594" i="6" s="1"/>
  <c r="S1594" i="6"/>
  <c r="AM1593" i="6"/>
  <c r="AH1593" i="6"/>
  <c r="AJ1593" i="6" s="1"/>
  <c r="S1593" i="6"/>
  <c r="AM1592" i="6"/>
  <c r="AH1592" i="6"/>
  <c r="AJ1592" i="6" s="1"/>
  <c r="S1592" i="6"/>
  <c r="AM1591" i="6"/>
  <c r="AH1591" i="6"/>
  <c r="AJ1591" i="6" s="1"/>
  <c r="S1591" i="6"/>
  <c r="AM1590" i="6"/>
  <c r="AH1590" i="6"/>
  <c r="AJ1590" i="6" s="1"/>
  <c r="S1590" i="6"/>
  <c r="AM1589" i="6"/>
  <c r="AH1589" i="6"/>
  <c r="AJ1589" i="6" s="1"/>
  <c r="S1589" i="6"/>
  <c r="AM1588" i="6"/>
  <c r="AH1588" i="6"/>
  <c r="AJ1588" i="6" s="1"/>
  <c r="S1588" i="6"/>
  <c r="AM1587" i="6"/>
  <c r="AH1587" i="6"/>
  <c r="AJ1587" i="6" s="1"/>
  <c r="S1587" i="6"/>
  <c r="AM1586" i="6"/>
  <c r="AH1586" i="6"/>
  <c r="AJ1586" i="6" s="1"/>
  <c r="S1586" i="6"/>
  <c r="AM1585" i="6"/>
  <c r="AH1585" i="6"/>
  <c r="AJ1585" i="6" s="1"/>
  <c r="S1585" i="6"/>
  <c r="AM1584" i="6"/>
  <c r="AH1584" i="6"/>
  <c r="AJ1584" i="6" s="1"/>
  <c r="S1584" i="6"/>
  <c r="AM1583" i="6"/>
  <c r="AH1583" i="6"/>
  <c r="AJ1583" i="6" s="1"/>
  <c r="S1583" i="6"/>
  <c r="AM1582" i="6"/>
  <c r="AH1582" i="6"/>
  <c r="AJ1582" i="6" s="1"/>
  <c r="S1582" i="6"/>
  <c r="AM1581" i="6"/>
  <c r="AH1581" i="6"/>
  <c r="AJ1581" i="6" s="1"/>
  <c r="S1581" i="6"/>
  <c r="AM1580" i="6"/>
  <c r="AH1580" i="6"/>
  <c r="AJ1580" i="6" s="1"/>
  <c r="S1580" i="6"/>
  <c r="AM1579" i="6"/>
  <c r="AH1579" i="6"/>
  <c r="AJ1579" i="6" s="1"/>
  <c r="S1579" i="6"/>
  <c r="AM1578" i="6"/>
  <c r="AH1578" i="6"/>
  <c r="AJ1578" i="6" s="1"/>
  <c r="S1578" i="6"/>
  <c r="AM1577" i="6"/>
  <c r="AH1577" i="6"/>
  <c r="AJ1577" i="6" s="1"/>
  <c r="S1577" i="6"/>
  <c r="AM1576" i="6"/>
  <c r="AH1576" i="6"/>
  <c r="AJ1576" i="6" s="1"/>
  <c r="S1576" i="6"/>
  <c r="AM1575" i="6"/>
  <c r="AH1575" i="6"/>
  <c r="AJ1575" i="6" s="1"/>
  <c r="S1575" i="6"/>
  <c r="AM1574" i="6"/>
  <c r="AH1574" i="6"/>
  <c r="AJ1574" i="6" s="1"/>
  <c r="S1574" i="6"/>
  <c r="AM1573" i="6"/>
  <c r="AH1573" i="6"/>
  <c r="AJ1573" i="6" s="1"/>
  <c r="S1573" i="6"/>
  <c r="AM1572" i="6"/>
  <c r="AH1572" i="6"/>
  <c r="AJ1572" i="6" s="1"/>
  <c r="S1572" i="6"/>
  <c r="AM1571" i="6"/>
  <c r="AH1571" i="6"/>
  <c r="AJ1571" i="6" s="1"/>
  <c r="S1571" i="6"/>
  <c r="AM1570" i="6"/>
  <c r="AH1570" i="6"/>
  <c r="AJ1570" i="6" s="1"/>
  <c r="S1570" i="6"/>
  <c r="AM1569" i="6"/>
  <c r="AH1569" i="6"/>
  <c r="AJ1569" i="6" s="1"/>
  <c r="S1569" i="6"/>
  <c r="AM1568" i="6"/>
  <c r="AH1568" i="6"/>
  <c r="AJ1568" i="6" s="1"/>
  <c r="S1568" i="6"/>
  <c r="AM1567" i="6"/>
  <c r="AH1567" i="6"/>
  <c r="AJ1567" i="6" s="1"/>
  <c r="S1567" i="6"/>
  <c r="AM1566" i="6"/>
  <c r="AH1566" i="6"/>
  <c r="AJ1566" i="6" s="1"/>
  <c r="S1566" i="6"/>
  <c r="AM1565" i="6"/>
  <c r="AH1565" i="6"/>
  <c r="AJ1565" i="6" s="1"/>
  <c r="S1565" i="6"/>
  <c r="AM1564" i="6"/>
  <c r="AH1564" i="6"/>
  <c r="AJ1564" i="6" s="1"/>
  <c r="S1564" i="6"/>
  <c r="AM1563" i="6"/>
  <c r="AH1563" i="6"/>
  <c r="AJ1563" i="6" s="1"/>
  <c r="S1563" i="6"/>
  <c r="AM1562" i="6"/>
  <c r="AH1562" i="6"/>
  <c r="AJ1562" i="6" s="1"/>
  <c r="S1562" i="6"/>
  <c r="AM1561" i="6"/>
  <c r="AH1561" i="6"/>
  <c r="AJ1561" i="6" s="1"/>
  <c r="S1561" i="6"/>
  <c r="AM1560" i="6"/>
  <c r="AH1560" i="6"/>
  <c r="AJ1560" i="6" s="1"/>
  <c r="S1560" i="6"/>
  <c r="AM1559" i="6"/>
  <c r="AH1559" i="6"/>
  <c r="AJ1559" i="6" s="1"/>
  <c r="S1559" i="6"/>
  <c r="AM1558" i="6"/>
  <c r="AH1558" i="6"/>
  <c r="AJ1558" i="6" s="1"/>
  <c r="S1558" i="6"/>
  <c r="AM1557" i="6"/>
  <c r="AH1557" i="6"/>
  <c r="AJ1557" i="6" s="1"/>
  <c r="S1557" i="6"/>
  <c r="AM1556" i="6"/>
  <c r="AH1556" i="6"/>
  <c r="AJ1556" i="6" s="1"/>
  <c r="S1556" i="6"/>
  <c r="AM1555" i="6"/>
  <c r="AH1555" i="6"/>
  <c r="AJ1555" i="6" s="1"/>
  <c r="S1555" i="6"/>
  <c r="AM1554" i="6"/>
  <c r="AH1554" i="6"/>
  <c r="AJ1554" i="6" s="1"/>
  <c r="S1554" i="6"/>
  <c r="AM1553" i="6"/>
  <c r="AH1553" i="6"/>
  <c r="AJ1553" i="6" s="1"/>
  <c r="S1553" i="6"/>
  <c r="AM1552" i="6"/>
  <c r="AH1552" i="6"/>
  <c r="AJ1552" i="6" s="1"/>
  <c r="S1552" i="6"/>
  <c r="AM1551" i="6"/>
  <c r="AH1551" i="6"/>
  <c r="AJ1551" i="6" s="1"/>
  <c r="S1551" i="6"/>
  <c r="AM1550" i="6"/>
  <c r="AH1550" i="6"/>
  <c r="AJ1550" i="6" s="1"/>
  <c r="S1550" i="6"/>
  <c r="AM1549" i="6"/>
  <c r="AH1549" i="6"/>
  <c r="AJ1549" i="6" s="1"/>
  <c r="S1549" i="6"/>
  <c r="AM1548" i="6"/>
  <c r="AH1548" i="6"/>
  <c r="AJ1548" i="6" s="1"/>
  <c r="S1548" i="6"/>
  <c r="AM1547" i="6"/>
  <c r="AH1547" i="6"/>
  <c r="AJ1547" i="6" s="1"/>
  <c r="S1547" i="6"/>
  <c r="AM1546" i="6"/>
  <c r="AH1546" i="6"/>
  <c r="AJ1546" i="6" s="1"/>
  <c r="S1546" i="6"/>
  <c r="AM1545" i="6"/>
  <c r="AH1545" i="6"/>
  <c r="AJ1545" i="6" s="1"/>
  <c r="S1545" i="6"/>
  <c r="AM1544" i="6"/>
  <c r="AH1544" i="6"/>
  <c r="AJ1544" i="6" s="1"/>
  <c r="S1544" i="6"/>
  <c r="AM1543" i="6"/>
  <c r="AH1543" i="6"/>
  <c r="AJ1543" i="6" s="1"/>
  <c r="S1543" i="6"/>
  <c r="AM1542" i="6"/>
  <c r="AH1542" i="6"/>
  <c r="AJ1542" i="6" s="1"/>
  <c r="S1542" i="6"/>
  <c r="AM1541" i="6"/>
  <c r="AH1541" i="6"/>
  <c r="AJ1541" i="6" s="1"/>
  <c r="S1541" i="6"/>
  <c r="AM1540" i="6"/>
  <c r="AH1540" i="6"/>
  <c r="AJ1540" i="6" s="1"/>
  <c r="S1540" i="6"/>
  <c r="AM1539" i="6"/>
  <c r="AH1539" i="6"/>
  <c r="AJ1539" i="6" s="1"/>
  <c r="S1539" i="6"/>
  <c r="AM1538" i="6"/>
  <c r="AH1538" i="6"/>
  <c r="AJ1538" i="6" s="1"/>
  <c r="S1538" i="6"/>
  <c r="AM1537" i="6"/>
  <c r="AH1537" i="6"/>
  <c r="AJ1537" i="6" s="1"/>
  <c r="S1537" i="6"/>
  <c r="AM1536" i="6"/>
  <c r="AH1536" i="6"/>
  <c r="AJ1536" i="6" s="1"/>
  <c r="S1536" i="6"/>
  <c r="AM1535" i="6"/>
  <c r="AH1535" i="6"/>
  <c r="AJ1535" i="6" s="1"/>
  <c r="S1535" i="6"/>
  <c r="AM1534" i="6"/>
  <c r="AH1534" i="6"/>
  <c r="AJ1534" i="6" s="1"/>
  <c r="S1534" i="6"/>
  <c r="AM1533" i="6"/>
  <c r="AH1533" i="6"/>
  <c r="AJ1533" i="6" s="1"/>
  <c r="S1533" i="6"/>
  <c r="AM1532" i="6"/>
  <c r="AH1532" i="6"/>
  <c r="AJ1532" i="6" s="1"/>
  <c r="S1532" i="6"/>
  <c r="AM1531" i="6"/>
  <c r="AH1531" i="6"/>
  <c r="AJ1531" i="6" s="1"/>
  <c r="S1531" i="6"/>
  <c r="AM1530" i="6"/>
  <c r="AH1530" i="6"/>
  <c r="AJ1530" i="6" s="1"/>
  <c r="S1530" i="6"/>
  <c r="AM1529" i="6"/>
  <c r="AH1529" i="6"/>
  <c r="AJ1529" i="6" s="1"/>
  <c r="S1529" i="6"/>
  <c r="AM1528" i="6"/>
  <c r="AH1528" i="6"/>
  <c r="AJ1528" i="6" s="1"/>
  <c r="S1528" i="6"/>
  <c r="AM1527" i="6"/>
  <c r="AH1527" i="6"/>
  <c r="AJ1527" i="6" s="1"/>
  <c r="S1527" i="6"/>
  <c r="AM1526" i="6"/>
  <c r="AH1526" i="6"/>
  <c r="AJ1526" i="6" s="1"/>
  <c r="S1526" i="6"/>
  <c r="AM1525" i="6"/>
  <c r="AH1525" i="6"/>
  <c r="AJ1525" i="6" s="1"/>
  <c r="S1525" i="6"/>
  <c r="AM1524" i="6"/>
  <c r="AH1524" i="6"/>
  <c r="AJ1524" i="6" s="1"/>
  <c r="S1524" i="6"/>
  <c r="AM1523" i="6"/>
  <c r="AH1523" i="6"/>
  <c r="AJ1523" i="6" s="1"/>
  <c r="S1523" i="6"/>
  <c r="AM1522" i="6"/>
  <c r="AH1522" i="6"/>
  <c r="AJ1522" i="6" s="1"/>
  <c r="S1522" i="6"/>
  <c r="AM1521" i="6"/>
  <c r="AH1521" i="6"/>
  <c r="AJ1521" i="6" s="1"/>
  <c r="S1521" i="6"/>
  <c r="AM1520" i="6"/>
  <c r="AH1520" i="6"/>
  <c r="AJ1520" i="6" s="1"/>
  <c r="S1520" i="6"/>
  <c r="AM1519" i="6"/>
  <c r="AH1519" i="6"/>
  <c r="AJ1519" i="6" s="1"/>
  <c r="S1519" i="6"/>
  <c r="AM1518" i="6"/>
  <c r="AH1518" i="6"/>
  <c r="AJ1518" i="6" s="1"/>
  <c r="S1518" i="6"/>
  <c r="AM1517" i="6"/>
  <c r="AH1517" i="6"/>
  <c r="AJ1517" i="6" s="1"/>
  <c r="S1517" i="6"/>
  <c r="AM1516" i="6"/>
  <c r="AH1516" i="6"/>
  <c r="AJ1516" i="6" s="1"/>
  <c r="S1516" i="6"/>
  <c r="AM1515" i="6"/>
  <c r="AH1515" i="6"/>
  <c r="AJ1515" i="6" s="1"/>
  <c r="S1515" i="6"/>
  <c r="AM1514" i="6"/>
  <c r="AH1514" i="6"/>
  <c r="AJ1514" i="6" s="1"/>
  <c r="S1514" i="6"/>
  <c r="AM1513" i="6"/>
  <c r="AH1513" i="6"/>
  <c r="AJ1513" i="6" s="1"/>
  <c r="S1513" i="6"/>
  <c r="AM1512" i="6"/>
  <c r="AH1512" i="6"/>
  <c r="AJ1512" i="6" s="1"/>
  <c r="S1512" i="6"/>
  <c r="AM1511" i="6"/>
  <c r="AH1511" i="6"/>
  <c r="AJ1511" i="6" s="1"/>
  <c r="S1511" i="6"/>
  <c r="AM1510" i="6"/>
  <c r="AH1510" i="6"/>
  <c r="AJ1510" i="6" s="1"/>
  <c r="S1510" i="6"/>
  <c r="AM1509" i="6"/>
  <c r="AH1509" i="6"/>
  <c r="AJ1509" i="6" s="1"/>
  <c r="S1509" i="6"/>
  <c r="AM1508" i="6"/>
  <c r="AH1508" i="6"/>
  <c r="AJ1508" i="6" s="1"/>
  <c r="S1508" i="6"/>
  <c r="AM1507" i="6"/>
  <c r="AH1507" i="6"/>
  <c r="AJ1507" i="6" s="1"/>
  <c r="S1507" i="6"/>
  <c r="AM1506" i="6"/>
  <c r="AH1506" i="6"/>
  <c r="AJ1506" i="6" s="1"/>
  <c r="S1506" i="6"/>
  <c r="AM1505" i="6"/>
  <c r="AH1505" i="6"/>
  <c r="AJ1505" i="6" s="1"/>
  <c r="S1505" i="6"/>
  <c r="AM1504" i="6"/>
  <c r="AH1504" i="6"/>
  <c r="AJ1504" i="6" s="1"/>
  <c r="S1504" i="6"/>
  <c r="AM1503" i="6"/>
  <c r="AH1503" i="6"/>
  <c r="AJ1503" i="6" s="1"/>
  <c r="S1503" i="6"/>
  <c r="AM1502" i="6"/>
  <c r="AH1502" i="6"/>
  <c r="AJ1502" i="6" s="1"/>
  <c r="S1502" i="6"/>
  <c r="AM1501" i="6"/>
  <c r="AH1501" i="6"/>
  <c r="AJ1501" i="6" s="1"/>
  <c r="S1501" i="6"/>
  <c r="AM1500" i="6"/>
  <c r="AH1500" i="6"/>
  <c r="AJ1500" i="6" s="1"/>
  <c r="S1500" i="6"/>
  <c r="AM1499" i="6"/>
  <c r="AH1499" i="6"/>
  <c r="AJ1499" i="6" s="1"/>
  <c r="S1499" i="6"/>
  <c r="AM1498" i="6"/>
  <c r="AH1498" i="6"/>
  <c r="AJ1498" i="6" s="1"/>
  <c r="S1498" i="6"/>
  <c r="AM1497" i="6"/>
  <c r="AH1497" i="6"/>
  <c r="AJ1497" i="6" s="1"/>
  <c r="S1497" i="6"/>
  <c r="AM1496" i="6"/>
  <c r="AH1496" i="6"/>
  <c r="AJ1496" i="6" s="1"/>
  <c r="S1496" i="6"/>
  <c r="AM1495" i="6"/>
  <c r="AH1495" i="6"/>
  <c r="AJ1495" i="6" s="1"/>
  <c r="S1495" i="6"/>
  <c r="AM1494" i="6"/>
  <c r="AH1494" i="6"/>
  <c r="AJ1494" i="6" s="1"/>
  <c r="S1494" i="6"/>
  <c r="AM1493" i="6"/>
  <c r="AH1493" i="6"/>
  <c r="AJ1493" i="6" s="1"/>
  <c r="S1493" i="6"/>
  <c r="AM1492" i="6"/>
  <c r="AH1492" i="6"/>
  <c r="AJ1492" i="6" s="1"/>
  <c r="S1492" i="6"/>
  <c r="AM1491" i="6"/>
  <c r="AH1491" i="6"/>
  <c r="AJ1491" i="6" s="1"/>
  <c r="S1491" i="6"/>
  <c r="AM1490" i="6"/>
  <c r="AH1490" i="6"/>
  <c r="AJ1490" i="6" s="1"/>
  <c r="S1490" i="6"/>
  <c r="AM1489" i="6"/>
  <c r="AH1489" i="6"/>
  <c r="AJ1489" i="6" s="1"/>
  <c r="S1489" i="6"/>
  <c r="AM1488" i="6"/>
  <c r="AH1488" i="6"/>
  <c r="AJ1488" i="6" s="1"/>
  <c r="S1488" i="6"/>
  <c r="AM1487" i="6"/>
  <c r="AH1487" i="6"/>
  <c r="AJ1487" i="6" s="1"/>
  <c r="S1487" i="6"/>
  <c r="AM1486" i="6"/>
  <c r="AH1486" i="6"/>
  <c r="AJ1486" i="6" s="1"/>
  <c r="S1486" i="6"/>
  <c r="AM1485" i="6"/>
  <c r="AH1485" i="6"/>
  <c r="AJ1485" i="6" s="1"/>
  <c r="S1485" i="6"/>
  <c r="AM1484" i="6"/>
  <c r="AH1484" i="6"/>
  <c r="AJ1484" i="6" s="1"/>
  <c r="S1484" i="6"/>
  <c r="AM1483" i="6"/>
  <c r="AH1483" i="6"/>
  <c r="AJ1483" i="6" s="1"/>
  <c r="S1483" i="6"/>
  <c r="AM1482" i="6"/>
  <c r="AH1482" i="6"/>
  <c r="AJ1482" i="6" s="1"/>
  <c r="S1482" i="6"/>
  <c r="AM1481" i="6"/>
  <c r="AH1481" i="6"/>
  <c r="AJ1481" i="6" s="1"/>
  <c r="S1481" i="6"/>
  <c r="AM1480" i="6"/>
  <c r="AH1480" i="6"/>
  <c r="AJ1480" i="6" s="1"/>
  <c r="S1480" i="6"/>
  <c r="AM1479" i="6"/>
  <c r="AH1479" i="6"/>
  <c r="AJ1479" i="6" s="1"/>
  <c r="S1479" i="6"/>
  <c r="AM1478" i="6"/>
  <c r="AH1478" i="6"/>
  <c r="AJ1478" i="6" s="1"/>
  <c r="S1478" i="6"/>
  <c r="AM1477" i="6"/>
  <c r="AH1477" i="6"/>
  <c r="AJ1477" i="6" s="1"/>
  <c r="S1477" i="6"/>
  <c r="AM1476" i="6"/>
  <c r="AH1476" i="6"/>
  <c r="AJ1476" i="6" s="1"/>
  <c r="S1476" i="6"/>
  <c r="AM1475" i="6"/>
  <c r="AH1475" i="6"/>
  <c r="AJ1475" i="6" s="1"/>
  <c r="S1475" i="6"/>
  <c r="AM1474" i="6"/>
  <c r="AH1474" i="6"/>
  <c r="AJ1474" i="6" s="1"/>
  <c r="S1474" i="6"/>
  <c r="AM1473" i="6"/>
  <c r="AH1473" i="6"/>
  <c r="AJ1473" i="6" s="1"/>
  <c r="S1473" i="6"/>
  <c r="AM1472" i="6"/>
  <c r="AH1472" i="6"/>
  <c r="AJ1472" i="6" s="1"/>
  <c r="S1472" i="6"/>
  <c r="AM1471" i="6"/>
  <c r="AH1471" i="6"/>
  <c r="AJ1471" i="6" s="1"/>
  <c r="S1471" i="6"/>
  <c r="AM1470" i="6"/>
  <c r="AH1470" i="6"/>
  <c r="AJ1470" i="6" s="1"/>
  <c r="S1470" i="6"/>
  <c r="AM1469" i="6"/>
  <c r="AH1469" i="6"/>
  <c r="AJ1469" i="6" s="1"/>
  <c r="S1469" i="6"/>
  <c r="AM1468" i="6"/>
  <c r="AH1468" i="6"/>
  <c r="AJ1468" i="6" s="1"/>
  <c r="S1468" i="6"/>
  <c r="AM1467" i="6"/>
  <c r="AH1467" i="6"/>
  <c r="AJ1467" i="6" s="1"/>
  <c r="S1467" i="6"/>
  <c r="AM1466" i="6"/>
  <c r="AH1466" i="6"/>
  <c r="AJ1466" i="6" s="1"/>
  <c r="S1466" i="6"/>
  <c r="AM1465" i="6"/>
  <c r="AH1465" i="6"/>
  <c r="AJ1465" i="6" s="1"/>
  <c r="S1465" i="6"/>
  <c r="AM1464" i="6"/>
  <c r="AH1464" i="6"/>
  <c r="AJ1464" i="6" s="1"/>
  <c r="S1464" i="6"/>
  <c r="AM1463" i="6"/>
  <c r="AH1463" i="6"/>
  <c r="AJ1463" i="6" s="1"/>
  <c r="S1463" i="6"/>
  <c r="AM1462" i="6"/>
  <c r="AH1462" i="6"/>
  <c r="AJ1462" i="6" s="1"/>
  <c r="S1462" i="6"/>
  <c r="AM1461" i="6"/>
  <c r="AH1461" i="6"/>
  <c r="AJ1461" i="6" s="1"/>
  <c r="S1461" i="6"/>
  <c r="AM1460" i="6"/>
  <c r="AH1460" i="6"/>
  <c r="AJ1460" i="6" s="1"/>
  <c r="S1460" i="6"/>
  <c r="AM1459" i="6"/>
  <c r="AH1459" i="6"/>
  <c r="AJ1459" i="6" s="1"/>
  <c r="S1459" i="6"/>
  <c r="AM1458" i="6"/>
  <c r="AH1458" i="6"/>
  <c r="AJ1458" i="6" s="1"/>
  <c r="S1458" i="6"/>
  <c r="AM1457" i="6"/>
  <c r="AH1457" i="6"/>
  <c r="AJ1457" i="6" s="1"/>
  <c r="S1457" i="6"/>
  <c r="AM1456" i="6"/>
  <c r="AH1456" i="6"/>
  <c r="AJ1456" i="6" s="1"/>
  <c r="S1456" i="6"/>
  <c r="AM1455" i="6"/>
  <c r="AH1455" i="6"/>
  <c r="AJ1455" i="6" s="1"/>
  <c r="S1455" i="6"/>
  <c r="AM1454" i="6"/>
  <c r="AH1454" i="6"/>
  <c r="AJ1454" i="6" s="1"/>
  <c r="S1454" i="6"/>
  <c r="AM1453" i="6"/>
  <c r="AH1453" i="6"/>
  <c r="AJ1453" i="6" s="1"/>
  <c r="S1453" i="6"/>
  <c r="AM1452" i="6"/>
  <c r="AH1452" i="6"/>
  <c r="AJ1452" i="6" s="1"/>
  <c r="S1452" i="6"/>
  <c r="AM1451" i="6"/>
  <c r="AH1451" i="6"/>
  <c r="AJ1451" i="6" s="1"/>
  <c r="S1451" i="6"/>
  <c r="AM1450" i="6"/>
  <c r="AH1450" i="6"/>
  <c r="AJ1450" i="6" s="1"/>
  <c r="S1450" i="6"/>
  <c r="AM1449" i="6"/>
  <c r="AH1449" i="6"/>
  <c r="AJ1449" i="6" s="1"/>
  <c r="S1449" i="6"/>
  <c r="AM1448" i="6"/>
  <c r="AH1448" i="6"/>
  <c r="AJ1448" i="6" s="1"/>
  <c r="S1448" i="6"/>
  <c r="AM1447" i="6"/>
  <c r="AH1447" i="6"/>
  <c r="AJ1447" i="6" s="1"/>
  <c r="S1447" i="6"/>
  <c r="AM1446" i="6"/>
  <c r="AH1446" i="6"/>
  <c r="AJ1446" i="6" s="1"/>
  <c r="S1446" i="6"/>
  <c r="AM1445" i="6"/>
  <c r="AH1445" i="6"/>
  <c r="AJ1445" i="6" s="1"/>
  <c r="S1445" i="6"/>
  <c r="AM1444" i="6"/>
  <c r="AH1444" i="6"/>
  <c r="AJ1444" i="6" s="1"/>
  <c r="S1444" i="6"/>
  <c r="AM1443" i="6"/>
  <c r="AH1443" i="6"/>
  <c r="AJ1443" i="6" s="1"/>
  <c r="S1443" i="6"/>
  <c r="AM1442" i="6"/>
  <c r="AH1442" i="6"/>
  <c r="AJ1442" i="6" s="1"/>
  <c r="S1442" i="6"/>
  <c r="AM1441" i="6"/>
  <c r="AH1441" i="6"/>
  <c r="AJ1441" i="6" s="1"/>
  <c r="S1441" i="6"/>
  <c r="AM1440" i="6"/>
  <c r="AH1440" i="6"/>
  <c r="AJ1440" i="6" s="1"/>
  <c r="S1440" i="6"/>
  <c r="AM1439" i="6"/>
  <c r="AH1439" i="6"/>
  <c r="AJ1439" i="6" s="1"/>
  <c r="S1439" i="6"/>
  <c r="AM1438" i="6"/>
  <c r="AH1438" i="6"/>
  <c r="AJ1438" i="6" s="1"/>
  <c r="S1438" i="6"/>
  <c r="AM1437" i="6"/>
  <c r="AH1437" i="6"/>
  <c r="AJ1437" i="6" s="1"/>
  <c r="S1437" i="6"/>
  <c r="AM1436" i="6"/>
  <c r="AH1436" i="6"/>
  <c r="AJ1436" i="6" s="1"/>
  <c r="S1436" i="6"/>
  <c r="AM1435" i="6"/>
  <c r="AH1435" i="6"/>
  <c r="AJ1435" i="6" s="1"/>
  <c r="S1435" i="6"/>
  <c r="AM1434" i="6"/>
  <c r="AH1434" i="6"/>
  <c r="AJ1434" i="6" s="1"/>
  <c r="S1434" i="6"/>
  <c r="AM1433" i="6"/>
  <c r="AH1433" i="6"/>
  <c r="AJ1433" i="6" s="1"/>
  <c r="S1433" i="6"/>
  <c r="AM1432" i="6"/>
  <c r="AH1432" i="6"/>
  <c r="AJ1432" i="6" s="1"/>
  <c r="S1432" i="6"/>
  <c r="AM1431" i="6"/>
  <c r="AH1431" i="6"/>
  <c r="AJ1431" i="6" s="1"/>
  <c r="S1431" i="6"/>
  <c r="AM1430" i="6"/>
  <c r="AH1430" i="6"/>
  <c r="AJ1430" i="6" s="1"/>
  <c r="S1430" i="6"/>
  <c r="AM1429" i="6"/>
  <c r="AH1429" i="6"/>
  <c r="AJ1429" i="6" s="1"/>
  <c r="S1429" i="6"/>
  <c r="AM1428" i="6"/>
  <c r="AH1428" i="6"/>
  <c r="AJ1428" i="6" s="1"/>
  <c r="S1428" i="6"/>
  <c r="AM1427" i="6"/>
  <c r="AH1427" i="6"/>
  <c r="AJ1427" i="6" s="1"/>
  <c r="S1427" i="6"/>
  <c r="AM1426" i="6"/>
  <c r="AH1426" i="6"/>
  <c r="AJ1426" i="6" s="1"/>
  <c r="S1426" i="6"/>
  <c r="AM1425" i="6"/>
  <c r="AH1425" i="6"/>
  <c r="AJ1425" i="6" s="1"/>
  <c r="S1425" i="6"/>
  <c r="AM1424" i="6"/>
  <c r="AH1424" i="6"/>
  <c r="AJ1424" i="6" s="1"/>
  <c r="S1424" i="6"/>
  <c r="AM1423" i="6"/>
  <c r="AH1423" i="6"/>
  <c r="AJ1423" i="6" s="1"/>
  <c r="S1423" i="6"/>
  <c r="AM1422" i="6"/>
  <c r="AH1422" i="6"/>
  <c r="AJ1422" i="6" s="1"/>
  <c r="S1422" i="6"/>
  <c r="AM1421" i="6"/>
  <c r="AH1421" i="6"/>
  <c r="AJ1421" i="6" s="1"/>
  <c r="S1421" i="6"/>
  <c r="AM1420" i="6"/>
  <c r="AH1420" i="6"/>
  <c r="AJ1420" i="6" s="1"/>
  <c r="S1420" i="6"/>
  <c r="AM1419" i="6"/>
  <c r="AH1419" i="6"/>
  <c r="AJ1419" i="6" s="1"/>
  <c r="S1419" i="6"/>
  <c r="AM1418" i="6"/>
  <c r="AH1418" i="6"/>
  <c r="AJ1418" i="6" s="1"/>
  <c r="S1418" i="6"/>
  <c r="AM1417" i="6"/>
  <c r="AH1417" i="6"/>
  <c r="AJ1417" i="6" s="1"/>
  <c r="S1417" i="6"/>
  <c r="AM1416" i="6"/>
  <c r="AH1416" i="6"/>
  <c r="AJ1416" i="6" s="1"/>
  <c r="S1416" i="6"/>
  <c r="AM1415" i="6"/>
  <c r="AH1415" i="6"/>
  <c r="AJ1415" i="6" s="1"/>
  <c r="S1415" i="6"/>
  <c r="AM1414" i="6"/>
  <c r="AH1414" i="6"/>
  <c r="AJ1414" i="6" s="1"/>
  <c r="S1414" i="6"/>
  <c r="AM1413" i="6"/>
  <c r="AH1413" i="6"/>
  <c r="AJ1413" i="6" s="1"/>
  <c r="S1413" i="6"/>
  <c r="AM1412" i="6"/>
  <c r="AH1412" i="6"/>
  <c r="AJ1412" i="6" s="1"/>
  <c r="S1412" i="6"/>
  <c r="AM1411" i="6"/>
  <c r="AH1411" i="6"/>
  <c r="AJ1411" i="6" s="1"/>
  <c r="S1411" i="6"/>
  <c r="AM1410" i="6"/>
  <c r="AH1410" i="6"/>
  <c r="AJ1410" i="6" s="1"/>
  <c r="S1410" i="6"/>
  <c r="AM1409" i="6"/>
  <c r="AH1409" i="6"/>
  <c r="AJ1409" i="6" s="1"/>
  <c r="S1409" i="6"/>
  <c r="AM1408" i="6"/>
  <c r="AH1408" i="6"/>
  <c r="AJ1408" i="6" s="1"/>
  <c r="S1408" i="6"/>
  <c r="AM1407" i="6"/>
  <c r="AH1407" i="6"/>
  <c r="AJ1407" i="6" s="1"/>
  <c r="S1407" i="6"/>
  <c r="AM1406" i="6"/>
  <c r="AH1406" i="6"/>
  <c r="AJ1406" i="6" s="1"/>
  <c r="S1406" i="6"/>
  <c r="AM1405" i="6"/>
  <c r="AH1405" i="6"/>
  <c r="AJ1405" i="6" s="1"/>
  <c r="S1405" i="6"/>
  <c r="AM1404" i="6"/>
  <c r="AH1404" i="6"/>
  <c r="AJ1404" i="6" s="1"/>
  <c r="S1404" i="6"/>
  <c r="AM1403" i="6"/>
  <c r="AH1403" i="6"/>
  <c r="AJ1403" i="6" s="1"/>
  <c r="S1403" i="6"/>
  <c r="AM1402" i="6"/>
  <c r="AH1402" i="6"/>
  <c r="AJ1402" i="6" s="1"/>
  <c r="S1402" i="6"/>
  <c r="AM1401" i="6"/>
  <c r="AH1401" i="6"/>
  <c r="AJ1401" i="6" s="1"/>
  <c r="S1401" i="6"/>
  <c r="AM1400" i="6"/>
  <c r="AH1400" i="6"/>
  <c r="AJ1400" i="6" s="1"/>
  <c r="S1400" i="6"/>
  <c r="AM1399" i="6"/>
  <c r="AH1399" i="6"/>
  <c r="AJ1399" i="6" s="1"/>
  <c r="S1399" i="6"/>
  <c r="AM1398" i="6"/>
  <c r="AH1398" i="6"/>
  <c r="AJ1398" i="6" s="1"/>
  <c r="S1398" i="6"/>
  <c r="AM1397" i="6"/>
  <c r="AH1397" i="6"/>
  <c r="AJ1397" i="6" s="1"/>
  <c r="S1397" i="6"/>
  <c r="AM1396" i="6"/>
  <c r="AH1396" i="6"/>
  <c r="AJ1396" i="6" s="1"/>
  <c r="S1396" i="6"/>
  <c r="AM1395" i="6"/>
  <c r="AH1395" i="6"/>
  <c r="AJ1395" i="6" s="1"/>
  <c r="S1395" i="6"/>
  <c r="AM1394" i="6"/>
  <c r="AH1394" i="6"/>
  <c r="AJ1394" i="6" s="1"/>
  <c r="S1394" i="6"/>
  <c r="AM1393" i="6"/>
  <c r="AH1393" i="6"/>
  <c r="AJ1393" i="6" s="1"/>
  <c r="S1393" i="6"/>
  <c r="AM1392" i="6"/>
  <c r="AH1392" i="6"/>
  <c r="AJ1392" i="6" s="1"/>
  <c r="S1392" i="6"/>
  <c r="AM1391" i="6"/>
  <c r="AH1391" i="6"/>
  <c r="AJ1391" i="6" s="1"/>
  <c r="S1391" i="6"/>
  <c r="AM1390" i="6"/>
  <c r="AH1390" i="6"/>
  <c r="AJ1390" i="6" s="1"/>
  <c r="S1390" i="6"/>
  <c r="AM1389" i="6"/>
  <c r="AH1389" i="6"/>
  <c r="AJ1389" i="6" s="1"/>
  <c r="S1389" i="6"/>
  <c r="AM1388" i="6"/>
  <c r="AH1388" i="6"/>
  <c r="AJ1388" i="6" s="1"/>
  <c r="S1388" i="6"/>
  <c r="AM1387" i="6"/>
  <c r="AH1387" i="6"/>
  <c r="AJ1387" i="6" s="1"/>
  <c r="S1387" i="6"/>
  <c r="AM1386" i="6"/>
  <c r="AH1386" i="6"/>
  <c r="AJ1386" i="6" s="1"/>
  <c r="S1386" i="6"/>
  <c r="AM1385" i="6"/>
  <c r="AH1385" i="6"/>
  <c r="AJ1385" i="6" s="1"/>
  <c r="S1385" i="6"/>
  <c r="AM1384" i="6"/>
  <c r="AH1384" i="6"/>
  <c r="AJ1384" i="6" s="1"/>
  <c r="S1384" i="6"/>
  <c r="AM1383" i="6"/>
  <c r="AH1383" i="6"/>
  <c r="AJ1383" i="6" s="1"/>
  <c r="S1383" i="6"/>
  <c r="AM1382" i="6"/>
  <c r="AH1382" i="6"/>
  <c r="AJ1382" i="6" s="1"/>
  <c r="S1382" i="6"/>
  <c r="AM1381" i="6"/>
  <c r="AH1381" i="6"/>
  <c r="AJ1381" i="6" s="1"/>
  <c r="S1381" i="6"/>
  <c r="AM1380" i="6"/>
  <c r="AH1380" i="6"/>
  <c r="AJ1380" i="6" s="1"/>
  <c r="S1380" i="6"/>
  <c r="AM1379" i="6"/>
  <c r="AH1379" i="6"/>
  <c r="AJ1379" i="6" s="1"/>
  <c r="S1379" i="6"/>
  <c r="AM1378" i="6"/>
  <c r="AH1378" i="6"/>
  <c r="AJ1378" i="6" s="1"/>
  <c r="S1378" i="6"/>
  <c r="AM1377" i="6"/>
  <c r="AH1377" i="6"/>
  <c r="AJ1377" i="6" s="1"/>
  <c r="S1377" i="6"/>
  <c r="AM1376" i="6"/>
  <c r="AH1376" i="6"/>
  <c r="AJ1376" i="6" s="1"/>
  <c r="S1376" i="6"/>
  <c r="AM1375" i="6"/>
  <c r="AH1375" i="6"/>
  <c r="AJ1375" i="6" s="1"/>
  <c r="S1375" i="6"/>
  <c r="AM1374" i="6"/>
  <c r="AH1374" i="6"/>
  <c r="AJ1374" i="6" s="1"/>
  <c r="S1374" i="6"/>
  <c r="AM1373" i="6"/>
  <c r="AH1373" i="6"/>
  <c r="AJ1373" i="6" s="1"/>
  <c r="S1373" i="6"/>
  <c r="AM1372" i="6"/>
  <c r="AH1372" i="6"/>
  <c r="AJ1372" i="6" s="1"/>
  <c r="S1372" i="6"/>
  <c r="AM1371" i="6"/>
  <c r="AH1371" i="6"/>
  <c r="AJ1371" i="6" s="1"/>
  <c r="S1371" i="6"/>
  <c r="AM1370" i="6"/>
  <c r="AH1370" i="6"/>
  <c r="AJ1370" i="6" s="1"/>
  <c r="S1370" i="6"/>
  <c r="AM1369" i="6"/>
  <c r="AH1369" i="6"/>
  <c r="AJ1369" i="6" s="1"/>
  <c r="S1369" i="6"/>
  <c r="AM1368" i="6"/>
  <c r="AH1368" i="6"/>
  <c r="AJ1368" i="6" s="1"/>
  <c r="S1368" i="6"/>
  <c r="AM1367" i="6"/>
  <c r="AH1367" i="6"/>
  <c r="AJ1367" i="6" s="1"/>
  <c r="S1367" i="6"/>
  <c r="AM1366" i="6"/>
  <c r="AH1366" i="6"/>
  <c r="AJ1366" i="6" s="1"/>
  <c r="S1366" i="6"/>
  <c r="AM1365" i="6"/>
  <c r="AH1365" i="6"/>
  <c r="AJ1365" i="6" s="1"/>
  <c r="S1365" i="6"/>
  <c r="AM1364" i="6"/>
  <c r="AH1364" i="6"/>
  <c r="AJ1364" i="6" s="1"/>
  <c r="S1364" i="6"/>
  <c r="AM1363" i="6"/>
  <c r="AH1363" i="6"/>
  <c r="AJ1363" i="6" s="1"/>
  <c r="S1363" i="6"/>
  <c r="AM1362" i="6"/>
  <c r="AH1362" i="6"/>
  <c r="AJ1362" i="6" s="1"/>
  <c r="S1362" i="6"/>
  <c r="AM1361" i="6"/>
  <c r="AH1361" i="6"/>
  <c r="AJ1361" i="6" s="1"/>
  <c r="S1361" i="6"/>
  <c r="AM1360" i="6"/>
  <c r="AH1360" i="6"/>
  <c r="AJ1360" i="6" s="1"/>
  <c r="S1360" i="6"/>
  <c r="AM1359" i="6"/>
  <c r="AH1359" i="6"/>
  <c r="AJ1359" i="6" s="1"/>
  <c r="S1359" i="6"/>
  <c r="AM1358" i="6"/>
  <c r="AH1358" i="6"/>
  <c r="AJ1358" i="6" s="1"/>
  <c r="S1358" i="6"/>
  <c r="AM1357" i="6"/>
  <c r="AH1357" i="6"/>
  <c r="AJ1357" i="6" s="1"/>
  <c r="S1357" i="6"/>
  <c r="AM1356" i="6"/>
  <c r="AH1356" i="6"/>
  <c r="AJ1356" i="6" s="1"/>
  <c r="S1356" i="6"/>
  <c r="AM1355" i="6"/>
  <c r="AH1355" i="6"/>
  <c r="AJ1355" i="6" s="1"/>
  <c r="S1355" i="6"/>
  <c r="AM1354" i="6"/>
  <c r="AH1354" i="6"/>
  <c r="AJ1354" i="6" s="1"/>
  <c r="S1354" i="6"/>
  <c r="AM1353" i="6"/>
  <c r="AH1353" i="6"/>
  <c r="AJ1353" i="6" s="1"/>
  <c r="S1353" i="6"/>
  <c r="AM1352" i="6"/>
  <c r="AH1352" i="6"/>
  <c r="AJ1352" i="6" s="1"/>
  <c r="S1352" i="6"/>
  <c r="AM1351" i="6"/>
  <c r="AH1351" i="6"/>
  <c r="AJ1351" i="6" s="1"/>
  <c r="S1351" i="6"/>
  <c r="AM1350" i="6"/>
  <c r="AH1350" i="6"/>
  <c r="AJ1350" i="6" s="1"/>
  <c r="S1350" i="6"/>
  <c r="AM1349" i="6"/>
  <c r="AH1349" i="6"/>
  <c r="AJ1349" i="6" s="1"/>
  <c r="S1349" i="6"/>
  <c r="AM1348" i="6"/>
  <c r="AH1348" i="6"/>
  <c r="AJ1348" i="6" s="1"/>
  <c r="S1348" i="6"/>
  <c r="AM1347" i="6"/>
  <c r="AH1347" i="6"/>
  <c r="AJ1347" i="6" s="1"/>
  <c r="S1347" i="6"/>
  <c r="AM1346" i="6"/>
  <c r="AH1346" i="6"/>
  <c r="AJ1346" i="6" s="1"/>
  <c r="S1346" i="6"/>
  <c r="AM1345" i="6"/>
  <c r="AH1345" i="6"/>
  <c r="AJ1345" i="6" s="1"/>
  <c r="S1345" i="6"/>
  <c r="AM1344" i="6"/>
  <c r="AH1344" i="6"/>
  <c r="AJ1344" i="6" s="1"/>
  <c r="S1344" i="6"/>
  <c r="AM1343" i="6"/>
  <c r="AH1343" i="6"/>
  <c r="AJ1343" i="6" s="1"/>
  <c r="S1343" i="6"/>
  <c r="AM1342" i="6"/>
  <c r="AH1342" i="6"/>
  <c r="AJ1342" i="6" s="1"/>
  <c r="S1342" i="6"/>
  <c r="AM1341" i="6"/>
  <c r="AH1341" i="6"/>
  <c r="AJ1341" i="6" s="1"/>
  <c r="S1341" i="6"/>
  <c r="AM1340" i="6"/>
  <c r="AH1340" i="6"/>
  <c r="AJ1340" i="6" s="1"/>
  <c r="S1340" i="6"/>
  <c r="AM1339" i="6"/>
  <c r="AH1339" i="6"/>
  <c r="AJ1339" i="6" s="1"/>
  <c r="S1339" i="6"/>
  <c r="AM1338" i="6"/>
  <c r="AH1338" i="6"/>
  <c r="AJ1338" i="6" s="1"/>
  <c r="S1338" i="6"/>
  <c r="AM1337" i="6"/>
  <c r="AH1337" i="6"/>
  <c r="AJ1337" i="6" s="1"/>
  <c r="S1337" i="6"/>
  <c r="AM1336" i="6"/>
  <c r="AH1336" i="6"/>
  <c r="AJ1336" i="6" s="1"/>
  <c r="S1336" i="6"/>
  <c r="AM1335" i="6"/>
  <c r="AH1335" i="6"/>
  <c r="AJ1335" i="6" s="1"/>
  <c r="S1335" i="6"/>
  <c r="AM1334" i="6"/>
  <c r="AH1334" i="6"/>
  <c r="AJ1334" i="6" s="1"/>
  <c r="S1334" i="6"/>
  <c r="AM1333" i="6"/>
  <c r="AH1333" i="6"/>
  <c r="AJ1333" i="6" s="1"/>
  <c r="S1333" i="6"/>
  <c r="AM1332" i="6"/>
  <c r="AH1332" i="6"/>
  <c r="AJ1332" i="6" s="1"/>
  <c r="S1332" i="6"/>
  <c r="AM1331" i="6"/>
  <c r="AH1331" i="6"/>
  <c r="AJ1331" i="6" s="1"/>
  <c r="S1331" i="6"/>
  <c r="AM1330" i="6"/>
  <c r="AH1330" i="6"/>
  <c r="AJ1330" i="6" s="1"/>
  <c r="S1330" i="6"/>
  <c r="AM1329" i="6"/>
  <c r="AH1329" i="6"/>
  <c r="AJ1329" i="6" s="1"/>
  <c r="S1329" i="6"/>
  <c r="AM1328" i="6"/>
  <c r="AH1328" i="6"/>
  <c r="AJ1328" i="6" s="1"/>
  <c r="S1328" i="6"/>
  <c r="AM1327" i="6"/>
  <c r="AH1327" i="6"/>
  <c r="AJ1327" i="6" s="1"/>
  <c r="S1327" i="6"/>
  <c r="AM1326" i="6"/>
  <c r="AH1326" i="6"/>
  <c r="AJ1326" i="6" s="1"/>
  <c r="S1326" i="6"/>
  <c r="AM1325" i="6"/>
  <c r="AH1325" i="6"/>
  <c r="AJ1325" i="6" s="1"/>
  <c r="S1325" i="6"/>
  <c r="AM1324" i="6"/>
  <c r="AH1324" i="6"/>
  <c r="AJ1324" i="6" s="1"/>
  <c r="S1324" i="6"/>
  <c r="AM1323" i="6"/>
  <c r="AH1323" i="6"/>
  <c r="AJ1323" i="6" s="1"/>
  <c r="S1323" i="6"/>
  <c r="AM1322" i="6"/>
  <c r="AH1322" i="6"/>
  <c r="AJ1322" i="6" s="1"/>
  <c r="S1322" i="6"/>
  <c r="AM1321" i="6"/>
  <c r="AH1321" i="6"/>
  <c r="AJ1321" i="6" s="1"/>
  <c r="S1321" i="6"/>
  <c r="AM1320" i="6"/>
  <c r="AH1320" i="6"/>
  <c r="AJ1320" i="6" s="1"/>
  <c r="S1320" i="6"/>
  <c r="AM1319" i="6"/>
  <c r="AH1319" i="6"/>
  <c r="AJ1319" i="6" s="1"/>
  <c r="S1319" i="6"/>
  <c r="AM1318" i="6"/>
  <c r="AH1318" i="6"/>
  <c r="AJ1318" i="6" s="1"/>
  <c r="S1318" i="6"/>
  <c r="AM1317" i="6"/>
  <c r="AH1317" i="6"/>
  <c r="AJ1317" i="6" s="1"/>
  <c r="S1317" i="6"/>
  <c r="AM1316" i="6"/>
  <c r="AH1316" i="6"/>
  <c r="AJ1316" i="6" s="1"/>
  <c r="S1316" i="6"/>
  <c r="AM1315" i="6"/>
  <c r="AH1315" i="6"/>
  <c r="AJ1315" i="6" s="1"/>
  <c r="S1315" i="6"/>
  <c r="AM1314" i="6"/>
  <c r="AH1314" i="6"/>
  <c r="AJ1314" i="6" s="1"/>
  <c r="S1314" i="6"/>
  <c r="AM1313" i="6"/>
  <c r="AH1313" i="6"/>
  <c r="AJ1313" i="6" s="1"/>
  <c r="S1313" i="6"/>
  <c r="AM1312" i="6"/>
  <c r="AH1312" i="6"/>
  <c r="AJ1312" i="6" s="1"/>
  <c r="S1312" i="6"/>
  <c r="AM1311" i="6"/>
  <c r="AH1311" i="6"/>
  <c r="AJ1311" i="6" s="1"/>
  <c r="S1311" i="6"/>
  <c r="AM1310" i="6"/>
  <c r="AH1310" i="6"/>
  <c r="AJ1310" i="6" s="1"/>
  <c r="S1310" i="6"/>
  <c r="AM1309" i="6"/>
  <c r="AH1309" i="6"/>
  <c r="AJ1309" i="6" s="1"/>
  <c r="S1309" i="6"/>
  <c r="AM1308" i="6"/>
  <c r="AH1308" i="6"/>
  <c r="AJ1308" i="6" s="1"/>
  <c r="S1308" i="6"/>
  <c r="AM1307" i="6"/>
  <c r="AH1307" i="6"/>
  <c r="AJ1307" i="6" s="1"/>
  <c r="S1307" i="6"/>
  <c r="AM1306" i="6"/>
  <c r="AH1306" i="6"/>
  <c r="AJ1306" i="6" s="1"/>
  <c r="S1306" i="6"/>
  <c r="AM1305" i="6"/>
  <c r="AH1305" i="6"/>
  <c r="AJ1305" i="6" s="1"/>
  <c r="S1305" i="6"/>
  <c r="AM1304" i="6"/>
  <c r="AH1304" i="6"/>
  <c r="AJ1304" i="6" s="1"/>
  <c r="S1304" i="6"/>
  <c r="AM1303" i="6"/>
  <c r="AH1303" i="6"/>
  <c r="AJ1303" i="6" s="1"/>
  <c r="S1303" i="6"/>
  <c r="AM1302" i="6"/>
  <c r="AH1302" i="6"/>
  <c r="AJ1302" i="6" s="1"/>
  <c r="S1302" i="6"/>
  <c r="AM1301" i="6"/>
  <c r="AH1301" i="6"/>
  <c r="AJ1301" i="6" s="1"/>
  <c r="S1301" i="6"/>
  <c r="AM1300" i="6"/>
  <c r="AH1300" i="6"/>
  <c r="AJ1300" i="6" s="1"/>
  <c r="S1300" i="6"/>
  <c r="AM1299" i="6"/>
  <c r="AH1299" i="6"/>
  <c r="AJ1299" i="6" s="1"/>
  <c r="S1299" i="6"/>
  <c r="AM1298" i="6"/>
  <c r="AH1298" i="6"/>
  <c r="AJ1298" i="6" s="1"/>
  <c r="S1298" i="6"/>
  <c r="AM1297" i="6"/>
  <c r="AH1297" i="6"/>
  <c r="AJ1297" i="6" s="1"/>
  <c r="S1297" i="6"/>
  <c r="AM1296" i="6"/>
  <c r="AH1296" i="6"/>
  <c r="AJ1296" i="6" s="1"/>
  <c r="S1296" i="6"/>
  <c r="AM1295" i="6"/>
  <c r="AH1295" i="6"/>
  <c r="AJ1295" i="6" s="1"/>
  <c r="S1295" i="6"/>
  <c r="AM1294" i="6"/>
  <c r="AH1294" i="6"/>
  <c r="AJ1294" i="6" s="1"/>
  <c r="S1294" i="6"/>
  <c r="AM1293" i="6"/>
  <c r="AH1293" i="6"/>
  <c r="AJ1293" i="6" s="1"/>
  <c r="S1293" i="6"/>
  <c r="AM1292" i="6"/>
  <c r="AH1292" i="6"/>
  <c r="AJ1292" i="6" s="1"/>
  <c r="S1292" i="6"/>
  <c r="AM1291" i="6"/>
  <c r="AH1291" i="6"/>
  <c r="AJ1291" i="6" s="1"/>
  <c r="S1291" i="6"/>
  <c r="AM1290" i="6"/>
  <c r="AH1290" i="6"/>
  <c r="AJ1290" i="6" s="1"/>
  <c r="S1290" i="6"/>
  <c r="AM1289" i="6"/>
  <c r="AH1289" i="6"/>
  <c r="AJ1289" i="6" s="1"/>
  <c r="S1289" i="6"/>
  <c r="AM1288" i="6"/>
  <c r="AH1288" i="6"/>
  <c r="AJ1288" i="6" s="1"/>
  <c r="S1288" i="6"/>
  <c r="AM1287" i="6"/>
  <c r="AH1287" i="6"/>
  <c r="AJ1287" i="6" s="1"/>
  <c r="S1287" i="6"/>
  <c r="AM1286" i="6"/>
  <c r="AH1286" i="6"/>
  <c r="AJ1286" i="6" s="1"/>
  <c r="S1286" i="6"/>
  <c r="AM1285" i="6"/>
  <c r="AH1285" i="6"/>
  <c r="AJ1285" i="6" s="1"/>
  <c r="S1285" i="6"/>
  <c r="AM1284" i="6"/>
  <c r="AH1284" i="6"/>
  <c r="AJ1284" i="6" s="1"/>
  <c r="S1284" i="6"/>
  <c r="AM1283" i="6"/>
  <c r="AH1283" i="6"/>
  <c r="AJ1283" i="6" s="1"/>
  <c r="S1283" i="6"/>
  <c r="AM1282" i="6"/>
  <c r="AH1282" i="6"/>
  <c r="AJ1282" i="6" s="1"/>
  <c r="S1282" i="6"/>
  <c r="AM1281" i="6"/>
  <c r="AH1281" i="6"/>
  <c r="AJ1281" i="6" s="1"/>
  <c r="S1281" i="6"/>
  <c r="AM1280" i="6"/>
  <c r="AH1280" i="6"/>
  <c r="AJ1280" i="6" s="1"/>
  <c r="S1280" i="6"/>
  <c r="AM1279" i="6"/>
  <c r="AH1279" i="6"/>
  <c r="AJ1279" i="6" s="1"/>
  <c r="S1279" i="6"/>
  <c r="AM1278" i="6"/>
  <c r="AH1278" i="6"/>
  <c r="AJ1278" i="6" s="1"/>
  <c r="S1278" i="6"/>
  <c r="AM1277" i="6"/>
  <c r="AH1277" i="6"/>
  <c r="AJ1277" i="6" s="1"/>
  <c r="S1277" i="6"/>
  <c r="AM1276" i="6"/>
  <c r="AH1276" i="6"/>
  <c r="AJ1276" i="6" s="1"/>
  <c r="S1276" i="6"/>
  <c r="AM1275" i="6"/>
  <c r="AH1275" i="6"/>
  <c r="AJ1275" i="6" s="1"/>
  <c r="S1275" i="6"/>
  <c r="AM1274" i="6"/>
  <c r="AH1274" i="6"/>
  <c r="AJ1274" i="6" s="1"/>
  <c r="S1274" i="6"/>
  <c r="AM1273" i="6"/>
  <c r="AH1273" i="6"/>
  <c r="AJ1273" i="6" s="1"/>
  <c r="S1273" i="6"/>
  <c r="AM1272" i="6"/>
  <c r="AH1272" i="6"/>
  <c r="AJ1272" i="6" s="1"/>
  <c r="S1272" i="6"/>
  <c r="AM1271" i="6"/>
  <c r="AH1271" i="6"/>
  <c r="AJ1271" i="6" s="1"/>
  <c r="S1271" i="6"/>
  <c r="AM1270" i="6"/>
  <c r="AH1270" i="6"/>
  <c r="AJ1270" i="6" s="1"/>
  <c r="S1270" i="6"/>
  <c r="AM1269" i="6"/>
  <c r="AH1269" i="6"/>
  <c r="AJ1269" i="6" s="1"/>
  <c r="S1269" i="6"/>
  <c r="AM1268" i="6"/>
  <c r="AH1268" i="6"/>
  <c r="AJ1268" i="6" s="1"/>
  <c r="S1268" i="6"/>
  <c r="AM1267" i="6"/>
  <c r="AH1267" i="6"/>
  <c r="AJ1267" i="6" s="1"/>
  <c r="S1267" i="6"/>
  <c r="AM1266" i="6"/>
  <c r="AH1266" i="6"/>
  <c r="AJ1266" i="6" s="1"/>
  <c r="S1266" i="6"/>
  <c r="AM1265" i="6"/>
  <c r="AH1265" i="6"/>
  <c r="AJ1265" i="6" s="1"/>
  <c r="S1265" i="6"/>
  <c r="AM1264" i="6"/>
  <c r="AH1264" i="6"/>
  <c r="AJ1264" i="6" s="1"/>
  <c r="S1264" i="6"/>
  <c r="AM1263" i="6"/>
  <c r="AH1263" i="6"/>
  <c r="AJ1263" i="6" s="1"/>
  <c r="S1263" i="6"/>
  <c r="AM1262" i="6"/>
  <c r="AH1262" i="6"/>
  <c r="AJ1262" i="6" s="1"/>
  <c r="S1262" i="6"/>
  <c r="AM1261" i="6"/>
  <c r="AH1261" i="6"/>
  <c r="AJ1261" i="6" s="1"/>
  <c r="S1261" i="6"/>
  <c r="AM1260" i="6"/>
  <c r="AH1260" i="6"/>
  <c r="AJ1260" i="6" s="1"/>
  <c r="S1260" i="6"/>
  <c r="AM1259" i="6"/>
  <c r="AH1259" i="6"/>
  <c r="AJ1259" i="6" s="1"/>
  <c r="S1259" i="6"/>
  <c r="AM1258" i="6"/>
  <c r="AH1258" i="6"/>
  <c r="AJ1258" i="6" s="1"/>
  <c r="S1258" i="6"/>
  <c r="AM1257" i="6"/>
  <c r="AH1257" i="6"/>
  <c r="AJ1257" i="6" s="1"/>
  <c r="S1257" i="6"/>
  <c r="AM1256" i="6"/>
  <c r="AH1256" i="6"/>
  <c r="AJ1256" i="6" s="1"/>
  <c r="S1256" i="6"/>
  <c r="AM1255" i="6"/>
  <c r="AH1255" i="6"/>
  <c r="AJ1255" i="6" s="1"/>
  <c r="S1255" i="6"/>
  <c r="AM1254" i="6"/>
  <c r="AH1254" i="6"/>
  <c r="AJ1254" i="6" s="1"/>
  <c r="S1254" i="6"/>
  <c r="AM1253" i="6"/>
  <c r="AH1253" i="6"/>
  <c r="AJ1253" i="6" s="1"/>
  <c r="S1253" i="6"/>
  <c r="AM1252" i="6"/>
  <c r="AH1252" i="6"/>
  <c r="AJ1252" i="6" s="1"/>
  <c r="S1252" i="6"/>
  <c r="AM1251" i="6"/>
  <c r="AH1251" i="6"/>
  <c r="AJ1251" i="6" s="1"/>
  <c r="S1251" i="6"/>
  <c r="AM1250" i="6"/>
  <c r="AH1250" i="6"/>
  <c r="AJ1250" i="6" s="1"/>
  <c r="S1250" i="6"/>
  <c r="AM1249" i="6"/>
  <c r="AH1249" i="6"/>
  <c r="AJ1249" i="6" s="1"/>
  <c r="S1249" i="6"/>
  <c r="AM1248" i="6"/>
  <c r="AH1248" i="6"/>
  <c r="AJ1248" i="6" s="1"/>
  <c r="S1248" i="6"/>
  <c r="AM1247" i="6"/>
  <c r="AH1247" i="6"/>
  <c r="AJ1247" i="6" s="1"/>
  <c r="S1247" i="6"/>
  <c r="AM1246" i="6"/>
  <c r="AH1246" i="6"/>
  <c r="AJ1246" i="6" s="1"/>
  <c r="S1246" i="6"/>
  <c r="AM1245" i="6"/>
  <c r="AH1245" i="6"/>
  <c r="AJ1245" i="6" s="1"/>
  <c r="S1245" i="6"/>
  <c r="AM1244" i="6"/>
  <c r="AH1244" i="6"/>
  <c r="AJ1244" i="6" s="1"/>
  <c r="S1244" i="6"/>
  <c r="AM1243" i="6"/>
  <c r="AH1243" i="6"/>
  <c r="AJ1243" i="6" s="1"/>
  <c r="S1243" i="6"/>
  <c r="AM1242" i="6"/>
  <c r="AH1242" i="6"/>
  <c r="AJ1242" i="6" s="1"/>
  <c r="S1242" i="6"/>
  <c r="AM1241" i="6"/>
  <c r="AH1241" i="6"/>
  <c r="AJ1241" i="6" s="1"/>
  <c r="S1241" i="6"/>
  <c r="AM1240" i="6"/>
  <c r="AH1240" i="6"/>
  <c r="AJ1240" i="6" s="1"/>
  <c r="S1240" i="6"/>
  <c r="AM1239" i="6"/>
  <c r="AH1239" i="6"/>
  <c r="AJ1239" i="6" s="1"/>
  <c r="S1239" i="6"/>
  <c r="AM1238" i="6"/>
  <c r="AH1238" i="6"/>
  <c r="AJ1238" i="6" s="1"/>
  <c r="S1238" i="6"/>
  <c r="AM1237" i="6"/>
  <c r="AH1237" i="6"/>
  <c r="AJ1237" i="6" s="1"/>
  <c r="S1237" i="6"/>
  <c r="AM1236" i="6"/>
  <c r="AH1236" i="6"/>
  <c r="AJ1236" i="6" s="1"/>
  <c r="S1236" i="6"/>
  <c r="AM1235" i="6"/>
  <c r="AH1235" i="6"/>
  <c r="AJ1235" i="6" s="1"/>
  <c r="S1235" i="6"/>
  <c r="AM1234" i="6"/>
  <c r="AH1234" i="6"/>
  <c r="AJ1234" i="6" s="1"/>
  <c r="S1234" i="6"/>
  <c r="AM1233" i="6"/>
  <c r="AH1233" i="6"/>
  <c r="AJ1233" i="6" s="1"/>
  <c r="S1233" i="6"/>
  <c r="AM1232" i="6"/>
  <c r="AH1232" i="6"/>
  <c r="AJ1232" i="6" s="1"/>
  <c r="S1232" i="6"/>
  <c r="AM1231" i="6"/>
  <c r="AH1231" i="6"/>
  <c r="AJ1231" i="6" s="1"/>
  <c r="S1231" i="6"/>
  <c r="AM1230" i="6"/>
  <c r="AH1230" i="6"/>
  <c r="AJ1230" i="6" s="1"/>
  <c r="S1230" i="6"/>
  <c r="AM1229" i="6"/>
  <c r="AH1229" i="6"/>
  <c r="AJ1229" i="6" s="1"/>
  <c r="S1229" i="6"/>
  <c r="AM1228" i="6"/>
  <c r="AH1228" i="6"/>
  <c r="AJ1228" i="6" s="1"/>
  <c r="S1228" i="6"/>
  <c r="AM1227" i="6"/>
  <c r="AH1227" i="6"/>
  <c r="AJ1227" i="6" s="1"/>
  <c r="S1227" i="6"/>
  <c r="AM1226" i="6"/>
  <c r="AH1226" i="6"/>
  <c r="AJ1226" i="6" s="1"/>
  <c r="S1226" i="6"/>
  <c r="AM1225" i="6"/>
  <c r="AH1225" i="6"/>
  <c r="AJ1225" i="6" s="1"/>
  <c r="S1225" i="6"/>
  <c r="AM1224" i="6"/>
  <c r="AH1224" i="6"/>
  <c r="AJ1224" i="6" s="1"/>
  <c r="S1224" i="6"/>
  <c r="AM1223" i="6"/>
  <c r="AH1223" i="6"/>
  <c r="AJ1223" i="6" s="1"/>
  <c r="S1223" i="6"/>
  <c r="AM1222" i="6"/>
  <c r="AH1222" i="6"/>
  <c r="AJ1222" i="6" s="1"/>
  <c r="S1222" i="6"/>
  <c r="AM1221" i="6"/>
  <c r="AH1221" i="6"/>
  <c r="AJ1221" i="6" s="1"/>
  <c r="S1221" i="6"/>
  <c r="AM1220" i="6"/>
  <c r="AH1220" i="6"/>
  <c r="AJ1220" i="6" s="1"/>
  <c r="S1220" i="6"/>
  <c r="AM1219" i="6"/>
  <c r="AH1219" i="6"/>
  <c r="AJ1219" i="6" s="1"/>
  <c r="S1219" i="6"/>
  <c r="AM1218" i="6"/>
  <c r="AH1218" i="6"/>
  <c r="AJ1218" i="6" s="1"/>
  <c r="S1218" i="6"/>
  <c r="AM1217" i="6"/>
  <c r="AH1217" i="6"/>
  <c r="AJ1217" i="6" s="1"/>
  <c r="S1217" i="6"/>
  <c r="AM1216" i="6"/>
  <c r="AH1216" i="6"/>
  <c r="AJ1216" i="6" s="1"/>
  <c r="S1216" i="6"/>
  <c r="AM1215" i="6"/>
  <c r="AH1215" i="6"/>
  <c r="AJ1215" i="6" s="1"/>
  <c r="S1215" i="6"/>
  <c r="AM1214" i="6"/>
  <c r="AH1214" i="6"/>
  <c r="AJ1214" i="6" s="1"/>
  <c r="S1214" i="6"/>
  <c r="AM1213" i="6"/>
  <c r="AH1213" i="6"/>
  <c r="AJ1213" i="6" s="1"/>
  <c r="S1213" i="6"/>
  <c r="AM1212" i="6"/>
  <c r="AH1212" i="6"/>
  <c r="AJ1212" i="6" s="1"/>
  <c r="S1212" i="6"/>
  <c r="AM1211" i="6"/>
  <c r="AH1211" i="6"/>
  <c r="AJ1211" i="6" s="1"/>
  <c r="S1211" i="6"/>
  <c r="AM1210" i="6"/>
  <c r="AH1210" i="6"/>
  <c r="AJ1210" i="6" s="1"/>
  <c r="S1210" i="6"/>
  <c r="AM1209" i="6"/>
  <c r="AH1209" i="6"/>
  <c r="AJ1209" i="6" s="1"/>
  <c r="S1209" i="6"/>
  <c r="AM1208" i="6"/>
  <c r="AH1208" i="6"/>
  <c r="AJ1208" i="6" s="1"/>
  <c r="S1208" i="6"/>
  <c r="AM1207" i="6"/>
  <c r="AH1207" i="6"/>
  <c r="AJ1207" i="6" s="1"/>
  <c r="S1207" i="6"/>
  <c r="AM1206" i="6"/>
  <c r="AH1206" i="6"/>
  <c r="AJ1206" i="6" s="1"/>
  <c r="S1206" i="6"/>
  <c r="AM1205" i="6"/>
  <c r="AH1205" i="6"/>
  <c r="AJ1205" i="6" s="1"/>
  <c r="S1205" i="6"/>
  <c r="AM1204" i="6"/>
  <c r="AH1204" i="6"/>
  <c r="AJ1204" i="6" s="1"/>
  <c r="S1204" i="6"/>
  <c r="AM1203" i="6"/>
  <c r="AH1203" i="6"/>
  <c r="AJ1203" i="6" s="1"/>
  <c r="S1203" i="6"/>
  <c r="AM1202" i="6"/>
  <c r="AH1202" i="6"/>
  <c r="AJ1202" i="6" s="1"/>
  <c r="S1202" i="6"/>
  <c r="AM1201" i="6"/>
  <c r="AH1201" i="6"/>
  <c r="AJ1201" i="6" s="1"/>
  <c r="S1201" i="6"/>
  <c r="AM1200" i="6"/>
  <c r="AH1200" i="6"/>
  <c r="AJ1200" i="6" s="1"/>
  <c r="S1200" i="6"/>
  <c r="AM1199" i="6"/>
  <c r="AH1199" i="6"/>
  <c r="AJ1199" i="6" s="1"/>
  <c r="S1199" i="6"/>
  <c r="AM1198" i="6"/>
  <c r="AH1198" i="6"/>
  <c r="AJ1198" i="6" s="1"/>
  <c r="S1198" i="6"/>
  <c r="AM1197" i="6"/>
  <c r="AH1197" i="6"/>
  <c r="AJ1197" i="6" s="1"/>
  <c r="S1197" i="6"/>
  <c r="AM1196" i="6"/>
  <c r="AH1196" i="6"/>
  <c r="AJ1196" i="6" s="1"/>
  <c r="S1196" i="6"/>
  <c r="AM1195" i="6"/>
  <c r="AH1195" i="6"/>
  <c r="AJ1195" i="6" s="1"/>
  <c r="S1195" i="6"/>
  <c r="AM1194" i="6"/>
  <c r="AH1194" i="6"/>
  <c r="AJ1194" i="6" s="1"/>
  <c r="S1194" i="6"/>
  <c r="AM1193" i="6"/>
  <c r="AH1193" i="6"/>
  <c r="AJ1193" i="6" s="1"/>
  <c r="S1193" i="6"/>
  <c r="AM1192" i="6"/>
  <c r="AH1192" i="6"/>
  <c r="AJ1192" i="6" s="1"/>
  <c r="S1192" i="6"/>
  <c r="AM1191" i="6"/>
  <c r="AH1191" i="6"/>
  <c r="AJ1191" i="6" s="1"/>
  <c r="S1191" i="6"/>
  <c r="AM1190" i="6"/>
  <c r="AH1190" i="6"/>
  <c r="AJ1190" i="6" s="1"/>
  <c r="S1190" i="6"/>
  <c r="AM1189" i="6"/>
  <c r="AH1189" i="6"/>
  <c r="AJ1189" i="6" s="1"/>
  <c r="S1189" i="6"/>
  <c r="AM1188" i="6"/>
  <c r="AH1188" i="6"/>
  <c r="AJ1188" i="6" s="1"/>
  <c r="S1188" i="6"/>
  <c r="AM1187" i="6"/>
  <c r="AH1187" i="6"/>
  <c r="AJ1187" i="6" s="1"/>
  <c r="S1187" i="6"/>
  <c r="AM1186" i="6"/>
  <c r="AH1186" i="6"/>
  <c r="AJ1186" i="6" s="1"/>
  <c r="S1186" i="6"/>
  <c r="AM1185" i="6"/>
  <c r="AH1185" i="6"/>
  <c r="AJ1185" i="6" s="1"/>
  <c r="S1185" i="6"/>
  <c r="AM1184" i="6"/>
  <c r="AH1184" i="6"/>
  <c r="AJ1184" i="6" s="1"/>
  <c r="S1184" i="6"/>
  <c r="AM1183" i="6"/>
  <c r="AH1183" i="6"/>
  <c r="AJ1183" i="6" s="1"/>
  <c r="S1183" i="6"/>
  <c r="AM1182" i="6"/>
  <c r="AH1182" i="6"/>
  <c r="AJ1182" i="6" s="1"/>
  <c r="S1182" i="6"/>
  <c r="AM1181" i="6"/>
  <c r="AH1181" i="6"/>
  <c r="AJ1181" i="6" s="1"/>
  <c r="S1181" i="6"/>
  <c r="AM1180" i="6"/>
  <c r="AH1180" i="6"/>
  <c r="AJ1180" i="6" s="1"/>
  <c r="S1180" i="6"/>
  <c r="AM1179" i="6"/>
  <c r="AH1179" i="6"/>
  <c r="AJ1179" i="6" s="1"/>
  <c r="S1179" i="6"/>
  <c r="AM1178" i="6"/>
  <c r="AH1178" i="6"/>
  <c r="AJ1178" i="6" s="1"/>
  <c r="S1178" i="6"/>
  <c r="AM1177" i="6"/>
  <c r="AH1177" i="6"/>
  <c r="AJ1177" i="6" s="1"/>
  <c r="S1177" i="6"/>
  <c r="AM1176" i="6"/>
  <c r="AH1176" i="6"/>
  <c r="AJ1176" i="6" s="1"/>
  <c r="S1176" i="6"/>
  <c r="AM1175" i="6"/>
  <c r="AH1175" i="6"/>
  <c r="AJ1175" i="6" s="1"/>
  <c r="S1175" i="6"/>
  <c r="AM1174" i="6"/>
  <c r="AH1174" i="6"/>
  <c r="AJ1174" i="6" s="1"/>
  <c r="S1174" i="6"/>
  <c r="AM1173" i="6"/>
  <c r="AH1173" i="6"/>
  <c r="AJ1173" i="6" s="1"/>
  <c r="S1173" i="6"/>
  <c r="AM1172" i="6"/>
  <c r="AH1172" i="6"/>
  <c r="AJ1172" i="6" s="1"/>
  <c r="S1172" i="6"/>
  <c r="AM1171" i="6"/>
  <c r="AH1171" i="6"/>
  <c r="AJ1171" i="6" s="1"/>
  <c r="S1171" i="6"/>
  <c r="AM1170" i="6"/>
  <c r="AH1170" i="6"/>
  <c r="AJ1170" i="6" s="1"/>
  <c r="S1170" i="6"/>
  <c r="AM1169" i="6"/>
  <c r="AH1169" i="6"/>
  <c r="AJ1169" i="6" s="1"/>
  <c r="S1169" i="6"/>
  <c r="AM1168" i="6"/>
  <c r="AH1168" i="6"/>
  <c r="AJ1168" i="6" s="1"/>
  <c r="S1168" i="6"/>
  <c r="AM1167" i="6"/>
  <c r="AH1167" i="6"/>
  <c r="AJ1167" i="6" s="1"/>
  <c r="S1167" i="6"/>
  <c r="AM1166" i="6"/>
  <c r="AH1166" i="6"/>
  <c r="AJ1166" i="6" s="1"/>
  <c r="S1166" i="6"/>
  <c r="AM1165" i="6"/>
  <c r="AH1165" i="6"/>
  <c r="AJ1165" i="6" s="1"/>
  <c r="S1165" i="6"/>
  <c r="AM1164" i="6"/>
  <c r="AH1164" i="6"/>
  <c r="AJ1164" i="6" s="1"/>
  <c r="S1164" i="6"/>
  <c r="AM1163" i="6"/>
  <c r="AH1163" i="6"/>
  <c r="AJ1163" i="6" s="1"/>
  <c r="S1163" i="6"/>
  <c r="AM1162" i="6"/>
  <c r="AH1162" i="6"/>
  <c r="AJ1162" i="6" s="1"/>
  <c r="S1162" i="6"/>
  <c r="AM1161" i="6"/>
  <c r="AH1161" i="6"/>
  <c r="AJ1161" i="6" s="1"/>
  <c r="S1161" i="6"/>
  <c r="AM1160" i="6"/>
  <c r="AH1160" i="6"/>
  <c r="AJ1160" i="6" s="1"/>
  <c r="S1160" i="6"/>
  <c r="AM1159" i="6"/>
  <c r="AH1159" i="6"/>
  <c r="AJ1159" i="6" s="1"/>
  <c r="S1159" i="6"/>
  <c r="AM1158" i="6"/>
  <c r="AH1158" i="6"/>
  <c r="AJ1158" i="6" s="1"/>
  <c r="S1158" i="6"/>
  <c r="AM1157" i="6"/>
  <c r="AH1157" i="6"/>
  <c r="AJ1157" i="6" s="1"/>
  <c r="S1157" i="6"/>
  <c r="AM1156" i="6"/>
  <c r="AH1156" i="6"/>
  <c r="AJ1156" i="6" s="1"/>
  <c r="S1156" i="6"/>
  <c r="AM1155" i="6"/>
  <c r="AH1155" i="6"/>
  <c r="AJ1155" i="6" s="1"/>
  <c r="S1155" i="6"/>
  <c r="AM1154" i="6"/>
  <c r="AH1154" i="6"/>
  <c r="AJ1154" i="6" s="1"/>
  <c r="S1154" i="6"/>
  <c r="AM1153" i="6"/>
  <c r="AH1153" i="6"/>
  <c r="AJ1153" i="6" s="1"/>
  <c r="S1153" i="6"/>
  <c r="AM1152" i="6"/>
  <c r="AH1152" i="6"/>
  <c r="AJ1152" i="6" s="1"/>
  <c r="S1152" i="6"/>
  <c r="AM1151" i="6"/>
  <c r="AH1151" i="6"/>
  <c r="AJ1151" i="6" s="1"/>
  <c r="S1151" i="6"/>
  <c r="AM1150" i="6"/>
  <c r="AH1150" i="6"/>
  <c r="AJ1150" i="6" s="1"/>
  <c r="S1150" i="6"/>
  <c r="AM1149" i="6"/>
  <c r="AH1149" i="6"/>
  <c r="AJ1149" i="6" s="1"/>
  <c r="S1149" i="6"/>
  <c r="AM1148" i="6"/>
  <c r="AH1148" i="6"/>
  <c r="AJ1148" i="6" s="1"/>
  <c r="S1148" i="6"/>
  <c r="AM1147" i="6"/>
  <c r="AH1147" i="6"/>
  <c r="AJ1147" i="6" s="1"/>
  <c r="S1147" i="6"/>
  <c r="AM1146" i="6"/>
  <c r="AH1146" i="6"/>
  <c r="AJ1146" i="6" s="1"/>
  <c r="S1146" i="6"/>
  <c r="AM1145" i="6"/>
  <c r="AH1145" i="6"/>
  <c r="AJ1145" i="6" s="1"/>
  <c r="S1145" i="6"/>
  <c r="AM1144" i="6"/>
  <c r="AH1144" i="6"/>
  <c r="AJ1144" i="6" s="1"/>
  <c r="S1144" i="6"/>
  <c r="AM1143" i="6"/>
  <c r="AH1143" i="6"/>
  <c r="AJ1143" i="6" s="1"/>
  <c r="S1143" i="6"/>
  <c r="AM1142" i="6"/>
  <c r="AH1142" i="6"/>
  <c r="AJ1142" i="6" s="1"/>
  <c r="S1142" i="6"/>
  <c r="AM1141" i="6"/>
  <c r="AH1141" i="6"/>
  <c r="AJ1141" i="6" s="1"/>
  <c r="S1141" i="6"/>
  <c r="AM1140" i="6"/>
  <c r="AH1140" i="6"/>
  <c r="AJ1140" i="6" s="1"/>
  <c r="S1140" i="6"/>
  <c r="AM1139" i="6"/>
  <c r="AH1139" i="6"/>
  <c r="AJ1139" i="6" s="1"/>
  <c r="S1139" i="6"/>
  <c r="AM1138" i="6"/>
  <c r="AH1138" i="6"/>
  <c r="AJ1138" i="6" s="1"/>
  <c r="S1138" i="6"/>
  <c r="AM1137" i="6"/>
  <c r="AH1137" i="6"/>
  <c r="AJ1137" i="6" s="1"/>
  <c r="S1137" i="6"/>
  <c r="AM1136" i="6"/>
  <c r="AH1136" i="6"/>
  <c r="AJ1136" i="6" s="1"/>
  <c r="S1136" i="6"/>
  <c r="AM1135" i="6"/>
  <c r="AH1135" i="6"/>
  <c r="AJ1135" i="6" s="1"/>
  <c r="S1135" i="6"/>
  <c r="AM1134" i="6"/>
  <c r="AH1134" i="6"/>
  <c r="AJ1134" i="6" s="1"/>
  <c r="S1134" i="6"/>
  <c r="AM1133" i="6"/>
  <c r="AH1133" i="6"/>
  <c r="AJ1133" i="6" s="1"/>
  <c r="S1133" i="6"/>
  <c r="AM1132" i="6"/>
  <c r="AH1132" i="6"/>
  <c r="AJ1132" i="6" s="1"/>
  <c r="S1132" i="6"/>
  <c r="AM1131" i="6"/>
  <c r="AH1131" i="6"/>
  <c r="AJ1131" i="6" s="1"/>
  <c r="S1131" i="6"/>
  <c r="AM1130" i="6"/>
  <c r="AH1130" i="6"/>
  <c r="AJ1130" i="6" s="1"/>
  <c r="S1130" i="6"/>
  <c r="AM1129" i="6"/>
  <c r="AH1129" i="6"/>
  <c r="AJ1129" i="6" s="1"/>
  <c r="S1129" i="6"/>
  <c r="AM1128" i="6"/>
  <c r="AH1128" i="6"/>
  <c r="AJ1128" i="6" s="1"/>
  <c r="S1128" i="6"/>
  <c r="AM1127" i="6"/>
  <c r="AH1127" i="6"/>
  <c r="AJ1127" i="6" s="1"/>
  <c r="S1127" i="6"/>
  <c r="AM1126" i="6"/>
  <c r="AH1126" i="6"/>
  <c r="AJ1126" i="6" s="1"/>
  <c r="S1126" i="6"/>
  <c r="AM1125" i="6"/>
  <c r="AH1125" i="6"/>
  <c r="AJ1125" i="6" s="1"/>
  <c r="S1125" i="6"/>
  <c r="AM1124" i="6"/>
  <c r="AH1124" i="6"/>
  <c r="AJ1124" i="6" s="1"/>
  <c r="S1124" i="6"/>
  <c r="AM1123" i="6"/>
  <c r="AH1123" i="6"/>
  <c r="AJ1123" i="6" s="1"/>
  <c r="S1123" i="6"/>
  <c r="AM1122" i="6"/>
  <c r="AH1122" i="6"/>
  <c r="AJ1122" i="6" s="1"/>
  <c r="S1122" i="6"/>
  <c r="AM1121" i="6"/>
  <c r="AH1121" i="6"/>
  <c r="AJ1121" i="6" s="1"/>
  <c r="S1121" i="6"/>
  <c r="AM1120" i="6"/>
  <c r="AH1120" i="6"/>
  <c r="AJ1120" i="6" s="1"/>
  <c r="S1120" i="6"/>
  <c r="AM1119" i="6"/>
  <c r="AH1119" i="6"/>
  <c r="AJ1119" i="6" s="1"/>
  <c r="S1119" i="6"/>
  <c r="AM1118" i="6"/>
  <c r="AH1118" i="6"/>
  <c r="AJ1118" i="6" s="1"/>
  <c r="S1118" i="6"/>
  <c r="AM1117" i="6"/>
  <c r="AH1117" i="6"/>
  <c r="AJ1117" i="6" s="1"/>
  <c r="S1117" i="6"/>
  <c r="AM1116" i="6"/>
  <c r="AH1116" i="6"/>
  <c r="AJ1116" i="6" s="1"/>
  <c r="S1116" i="6"/>
  <c r="AM1115" i="6"/>
  <c r="AH1115" i="6"/>
  <c r="AJ1115" i="6" s="1"/>
  <c r="S1115" i="6"/>
  <c r="AM1114" i="6"/>
  <c r="AH1114" i="6"/>
  <c r="AJ1114" i="6" s="1"/>
  <c r="S1114" i="6"/>
  <c r="AM1113" i="6"/>
  <c r="AH1113" i="6"/>
  <c r="AJ1113" i="6" s="1"/>
  <c r="S1113" i="6"/>
  <c r="AM1112" i="6"/>
  <c r="AH1112" i="6"/>
  <c r="AJ1112" i="6" s="1"/>
  <c r="S1112" i="6"/>
  <c r="AM1111" i="6"/>
  <c r="AH1111" i="6"/>
  <c r="AJ1111" i="6" s="1"/>
  <c r="S1111" i="6"/>
  <c r="AM1110" i="6"/>
  <c r="AH1110" i="6"/>
  <c r="AJ1110" i="6" s="1"/>
  <c r="S1110" i="6"/>
  <c r="AM1109" i="6"/>
  <c r="AH1109" i="6"/>
  <c r="AJ1109" i="6" s="1"/>
  <c r="S1109" i="6"/>
  <c r="AM1108" i="6"/>
  <c r="AH1108" i="6"/>
  <c r="AJ1108" i="6" s="1"/>
  <c r="S1108" i="6"/>
  <c r="AM1107" i="6"/>
  <c r="AH1107" i="6"/>
  <c r="AJ1107" i="6" s="1"/>
  <c r="S1107" i="6"/>
  <c r="AM1106" i="6"/>
  <c r="AH1106" i="6"/>
  <c r="AJ1106" i="6" s="1"/>
  <c r="S1106" i="6"/>
  <c r="AM1105" i="6"/>
  <c r="AH1105" i="6"/>
  <c r="AJ1105" i="6" s="1"/>
  <c r="S1105" i="6"/>
  <c r="AM1104" i="6"/>
  <c r="AH1104" i="6"/>
  <c r="AJ1104" i="6" s="1"/>
  <c r="S1104" i="6"/>
  <c r="AM1103" i="6"/>
  <c r="AH1103" i="6"/>
  <c r="AJ1103" i="6" s="1"/>
  <c r="S1103" i="6"/>
  <c r="AM1102" i="6"/>
  <c r="AH1102" i="6"/>
  <c r="AJ1102" i="6" s="1"/>
  <c r="S1102" i="6"/>
  <c r="AM1101" i="6"/>
  <c r="AH1101" i="6"/>
  <c r="AJ1101" i="6" s="1"/>
  <c r="S1101" i="6"/>
  <c r="AM1100" i="6"/>
  <c r="AH1100" i="6"/>
  <c r="AJ1100" i="6" s="1"/>
  <c r="S1100" i="6"/>
  <c r="AM1099" i="6"/>
  <c r="AH1099" i="6"/>
  <c r="AJ1099" i="6" s="1"/>
  <c r="S1099" i="6"/>
  <c r="AM1098" i="6"/>
  <c r="AH1098" i="6"/>
  <c r="AJ1098" i="6" s="1"/>
  <c r="S1098" i="6"/>
  <c r="AM1097" i="6"/>
  <c r="AH1097" i="6"/>
  <c r="AJ1097" i="6" s="1"/>
  <c r="S1097" i="6"/>
  <c r="AM1096" i="6"/>
  <c r="AH1096" i="6"/>
  <c r="AJ1096" i="6" s="1"/>
  <c r="S1096" i="6"/>
  <c r="AM1095" i="6"/>
  <c r="AH1095" i="6"/>
  <c r="AJ1095" i="6" s="1"/>
  <c r="S1095" i="6"/>
  <c r="AM1094" i="6"/>
  <c r="AH1094" i="6"/>
  <c r="AJ1094" i="6" s="1"/>
  <c r="S1094" i="6"/>
  <c r="AM1093" i="6"/>
  <c r="AH1093" i="6"/>
  <c r="AJ1093" i="6" s="1"/>
  <c r="S1093" i="6"/>
  <c r="AM1092" i="6"/>
  <c r="AH1092" i="6"/>
  <c r="AJ1092" i="6" s="1"/>
  <c r="S1092" i="6"/>
  <c r="AM1091" i="6"/>
  <c r="AH1091" i="6"/>
  <c r="AJ1091" i="6" s="1"/>
  <c r="S1091" i="6"/>
  <c r="AM1090" i="6"/>
  <c r="AH1090" i="6"/>
  <c r="AJ1090" i="6" s="1"/>
  <c r="S1090" i="6"/>
  <c r="AM1089" i="6"/>
  <c r="AH1089" i="6"/>
  <c r="AJ1089" i="6" s="1"/>
  <c r="S1089" i="6"/>
  <c r="AM1088" i="6"/>
  <c r="AH1088" i="6"/>
  <c r="AJ1088" i="6" s="1"/>
  <c r="S1088" i="6"/>
  <c r="AM1087" i="6"/>
  <c r="AH1087" i="6"/>
  <c r="AJ1087" i="6" s="1"/>
  <c r="S1087" i="6"/>
  <c r="AM1086" i="6"/>
  <c r="AH1086" i="6"/>
  <c r="AJ1086" i="6" s="1"/>
  <c r="S1086" i="6"/>
  <c r="AM1085" i="6"/>
  <c r="AH1085" i="6"/>
  <c r="AJ1085" i="6" s="1"/>
  <c r="S1085" i="6"/>
  <c r="AM1084" i="6"/>
  <c r="AH1084" i="6"/>
  <c r="AJ1084" i="6" s="1"/>
  <c r="S1084" i="6"/>
  <c r="AM1083" i="6"/>
  <c r="AH1083" i="6"/>
  <c r="AJ1083" i="6" s="1"/>
  <c r="S1083" i="6"/>
  <c r="AM1082" i="6"/>
  <c r="AH1082" i="6"/>
  <c r="AJ1082" i="6" s="1"/>
  <c r="S1082" i="6"/>
  <c r="AM1081" i="6"/>
  <c r="AH1081" i="6"/>
  <c r="AJ1081" i="6" s="1"/>
  <c r="S1081" i="6"/>
  <c r="AM1080" i="6"/>
  <c r="AH1080" i="6"/>
  <c r="AJ1080" i="6" s="1"/>
  <c r="S1080" i="6"/>
  <c r="AM1079" i="6"/>
  <c r="AH1079" i="6"/>
  <c r="AJ1079" i="6" s="1"/>
  <c r="S1079" i="6"/>
  <c r="AM1078" i="6"/>
  <c r="AH1078" i="6"/>
  <c r="AJ1078" i="6" s="1"/>
  <c r="S1078" i="6"/>
  <c r="AM1077" i="6"/>
  <c r="AH1077" i="6"/>
  <c r="AJ1077" i="6" s="1"/>
  <c r="S1077" i="6"/>
  <c r="AM1076" i="6"/>
  <c r="AH1076" i="6"/>
  <c r="AJ1076" i="6" s="1"/>
  <c r="S1076" i="6"/>
  <c r="AM1075" i="6"/>
  <c r="AH1075" i="6"/>
  <c r="AJ1075" i="6" s="1"/>
  <c r="S1075" i="6"/>
  <c r="AM1074" i="6"/>
  <c r="AH1074" i="6"/>
  <c r="AJ1074" i="6" s="1"/>
  <c r="S1074" i="6"/>
  <c r="AM1073" i="6"/>
  <c r="AH1073" i="6"/>
  <c r="AJ1073" i="6" s="1"/>
  <c r="S1073" i="6"/>
  <c r="AM1072" i="6"/>
  <c r="AH1072" i="6"/>
  <c r="AJ1072" i="6" s="1"/>
  <c r="S1072" i="6"/>
  <c r="AM1071" i="6"/>
  <c r="AH1071" i="6"/>
  <c r="AJ1071" i="6" s="1"/>
  <c r="S1071" i="6"/>
  <c r="AM1070" i="6"/>
  <c r="AH1070" i="6"/>
  <c r="AJ1070" i="6" s="1"/>
  <c r="S1070" i="6"/>
  <c r="AM1069" i="6"/>
  <c r="AH1069" i="6"/>
  <c r="AJ1069" i="6" s="1"/>
  <c r="S1069" i="6"/>
  <c r="AM1068" i="6"/>
  <c r="AH1068" i="6"/>
  <c r="AJ1068" i="6" s="1"/>
  <c r="S1068" i="6"/>
  <c r="AM1067" i="6"/>
  <c r="AH1067" i="6"/>
  <c r="AJ1067" i="6" s="1"/>
  <c r="S1067" i="6"/>
  <c r="AM1066" i="6"/>
  <c r="AH1066" i="6"/>
  <c r="AJ1066" i="6" s="1"/>
  <c r="S1066" i="6"/>
  <c r="AM1065" i="6"/>
  <c r="AH1065" i="6"/>
  <c r="AJ1065" i="6" s="1"/>
  <c r="S1065" i="6"/>
  <c r="AM1064" i="6"/>
  <c r="AH1064" i="6"/>
  <c r="AJ1064" i="6" s="1"/>
  <c r="S1064" i="6"/>
  <c r="AM1063" i="6"/>
  <c r="AH1063" i="6"/>
  <c r="AJ1063" i="6" s="1"/>
  <c r="S1063" i="6"/>
  <c r="AM1062" i="6"/>
  <c r="AH1062" i="6"/>
  <c r="AJ1062" i="6" s="1"/>
  <c r="S1062" i="6"/>
  <c r="AM1061" i="6"/>
  <c r="AH1061" i="6"/>
  <c r="AJ1061" i="6" s="1"/>
  <c r="S1061" i="6"/>
  <c r="AM1060" i="6"/>
  <c r="AH1060" i="6"/>
  <c r="AJ1060" i="6" s="1"/>
  <c r="S1060" i="6"/>
  <c r="AM1059" i="6"/>
  <c r="AH1059" i="6"/>
  <c r="AJ1059" i="6" s="1"/>
  <c r="S1059" i="6"/>
  <c r="AM1058" i="6"/>
  <c r="AH1058" i="6"/>
  <c r="AJ1058" i="6" s="1"/>
  <c r="S1058" i="6"/>
  <c r="AM1057" i="6"/>
  <c r="AH1057" i="6"/>
  <c r="AJ1057" i="6" s="1"/>
  <c r="S1057" i="6"/>
  <c r="AM1056" i="6"/>
  <c r="AH1056" i="6"/>
  <c r="AJ1056" i="6" s="1"/>
  <c r="S1056" i="6"/>
  <c r="AM1055" i="6"/>
  <c r="AH1055" i="6"/>
  <c r="AJ1055" i="6" s="1"/>
  <c r="S1055" i="6"/>
  <c r="AM1054" i="6"/>
  <c r="AH1054" i="6"/>
  <c r="AJ1054" i="6" s="1"/>
  <c r="S1054" i="6"/>
  <c r="AM1053" i="6"/>
  <c r="AH1053" i="6"/>
  <c r="AJ1053" i="6" s="1"/>
  <c r="S1053" i="6"/>
  <c r="AM1052" i="6"/>
  <c r="AH1052" i="6"/>
  <c r="AJ1052" i="6" s="1"/>
  <c r="S1052" i="6"/>
  <c r="AM1051" i="6"/>
  <c r="AH1051" i="6"/>
  <c r="AJ1051" i="6" s="1"/>
  <c r="S1051" i="6"/>
  <c r="AM1050" i="6"/>
  <c r="AH1050" i="6"/>
  <c r="AJ1050" i="6" s="1"/>
  <c r="S1050" i="6"/>
  <c r="AM1049" i="6"/>
  <c r="AH1049" i="6"/>
  <c r="AJ1049" i="6" s="1"/>
  <c r="S1049" i="6"/>
  <c r="AM1048" i="6"/>
  <c r="AH1048" i="6"/>
  <c r="AJ1048" i="6" s="1"/>
  <c r="S1048" i="6"/>
  <c r="AM1047" i="6"/>
  <c r="AH1047" i="6"/>
  <c r="AJ1047" i="6" s="1"/>
  <c r="S1047" i="6"/>
  <c r="AM1046" i="6"/>
  <c r="AH1046" i="6"/>
  <c r="AJ1046" i="6" s="1"/>
  <c r="S1046" i="6"/>
  <c r="AM1045" i="6"/>
  <c r="AH1045" i="6"/>
  <c r="AJ1045" i="6" s="1"/>
  <c r="S1045" i="6"/>
  <c r="AM1044" i="6"/>
  <c r="AH1044" i="6"/>
  <c r="AJ1044" i="6" s="1"/>
  <c r="S1044" i="6"/>
  <c r="AM1043" i="6"/>
  <c r="AH1043" i="6"/>
  <c r="AJ1043" i="6" s="1"/>
  <c r="S1043" i="6"/>
  <c r="AM1042" i="6"/>
  <c r="AH1042" i="6"/>
  <c r="AJ1042" i="6" s="1"/>
  <c r="S1042" i="6"/>
  <c r="AM1041" i="6"/>
  <c r="AH1041" i="6"/>
  <c r="AJ1041" i="6" s="1"/>
  <c r="S1041" i="6"/>
  <c r="AM1040" i="6"/>
  <c r="AH1040" i="6"/>
  <c r="AJ1040" i="6" s="1"/>
  <c r="S1040" i="6"/>
  <c r="AM1039" i="6"/>
  <c r="AH1039" i="6"/>
  <c r="AJ1039" i="6" s="1"/>
  <c r="S1039" i="6"/>
  <c r="AM1038" i="6"/>
  <c r="AH1038" i="6"/>
  <c r="AJ1038" i="6" s="1"/>
  <c r="S1038" i="6"/>
  <c r="AM1037" i="6"/>
  <c r="AH1037" i="6"/>
  <c r="AJ1037" i="6" s="1"/>
  <c r="S1037" i="6"/>
  <c r="AM1036" i="6"/>
  <c r="AH1036" i="6"/>
  <c r="AJ1036" i="6" s="1"/>
  <c r="S1036" i="6"/>
  <c r="AM1035" i="6"/>
  <c r="AH1035" i="6"/>
  <c r="AJ1035" i="6" s="1"/>
  <c r="S1035" i="6"/>
  <c r="AM1034" i="6"/>
  <c r="AH1034" i="6"/>
  <c r="AJ1034" i="6" s="1"/>
  <c r="S1034" i="6"/>
  <c r="AM1033" i="6"/>
  <c r="AH1033" i="6"/>
  <c r="AJ1033" i="6" s="1"/>
  <c r="S1033" i="6"/>
  <c r="AM1032" i="6"/>
  <c r="AH1032" i="6"/>
  <c r="AJ1032" i="6" s="1"/>
  <c r="S1032" i="6"/>
  <c r="AM1031" i="6"/>
  <c r="AH1031" i="6"/>
  <c r="AJ1031" i="6" s="1"/>
  <c r="S1031" i="6"/>
  <c r="AM1030" i="6"/>
  <c r="AH1030" i="6"/>
  <c r="AJ1030" i="6" s="1"/>
  <c r="S1030" i="6"/>
  <c r="AM1029" i="6"/>
  <c r="AH1029" i="6"/>
  <c r="AJ1029" i="6" s="1"/>
  <c r="S1029" i="6"/>
  <c r="AM1028" i="6"/>
  <c r="AH1028" i="6"/>
  <c r="AJ1028" i="6" s="1"/>
  <c r="S1028" i="6"/>
  <c r="AM1027" i="6"/>
  <c r="AH1027" i="6"/>
  <c r="AJ1027" i="6" s="1"/>
  <c r="S1027" i="6"/>
  <c r="AM1026" i="6"/>
  <c r="AH1026" i="6"/>
  <c r="AJ1026" i="6" s="1"/>
  <c r="S1026" i="6"/>
  <c r="AM1025" i="6"/>
  <c r="AH1025" i="6"/>
  <c r="AJ1025" i="6" s="1"/>
  <c r="S1025" i="6"/>
  <c r="AM1024" i="6"/>
  <c r="AH1024" i="6"/>
  <c r="AJ1024" i="6" s="1"/>
  <c r="S1024" i="6"/>
  <c r="AM1023" i="6"/>
  <c r="AH1023" i="6"/>
  <c r="AJ1023" i="6" s="1"/>
  <c r="S1023" i="6"/>
  <c r="AM1022" i="6"/>
  <c r="AH1022" i="6"/>
  <c r="AJ1022" i="6" s="1"/>
  <c r="S1022" i="6"/>
  <c r="AM1021" i="6"/>
  <c r="AH1021" i="6"/>
  <c r="AJ1021" i="6" s="1"/>
  <c r="S1021" i="6"/>
  <c r="AM1020" i="6"/>
  <c r="AH1020" i="6"/>
  <c r="AJ1020" i="6" s="1"/>
  <c r="S1020" i="6"/>
  <c r="AM1019" i="6"/>
  <c r="AH1019" i="6"/>
  <c r="AJ1019" i="6" s="1"/>
  <c r="S1019" i="6"/>
  <c r="AM1018" i="6"/>
  <c r="AH1018" i="6"/>
  <c r="AJ1018" i="6" s="1"/>
  <c r="S1018" i="6"/>
  <c r="AM1017" i="6"/>
  <c r="AH1017" i="6"/>
  <c r="AJ1017" i="6" s="1"/>
  <c r="S1017" i="6"/>
  <c r="AM1016" i="6"/>
  <c r="AH1016" i="6"/>
  <c r="AJ1016" i="6" s="1"/>
  <c r="S1016" i="6"/>
  <c r="AM1015" i="6"/>
  <c r="AH1015" i="6"/>
  <c r="AJ1015" i="6" s="1"/>
  <c r="S1015" i="6"/>
  <c r="AM1014" i="6"/>
  <c r="AH1014" i="6"/>
  <c r="AJ1014" i="6" s="1"/>
  <c r="S1014" i="6"/>
  <c r="AM1013" i="6"/>
  <c r="AH1013" i="6"/>
  <c r="AJ1013" i="6" s="1"/>
  <c r="S1013" i="6"/>
  <c r="AM1012" i="6"/>
  <c r="AH1012" i="6"/>
  <c r="AJ1012" i="6" s="1"/>
  <c r="S1012" i="6"/>
  <c r="AM1011" i="6"/>
  <c r="AH1011" i="6"/>
  <c r="AJ1011" i="6" s="1"/>
  <c r="S1011" i="6"/>
  <c r="AM1010" i="6"/>
  <c r="AH1010" i="6"/>
  <c r="AJ1010" i="6" s="1"/>
  <c r="S1010" i="6"/>
  <c r="AM1009" i="6"/>
  <c r="AH1009" i="6"/>
  <c r="AJ1009" i="6" s="1"/>
  <c r="S1009" i="6"/>
  <c r="AM1008" i="6"/>
  <c r="AH1008" i="6"/>
  <c r="AJ1008" i="6" s="1"/>
  <c r="S1008" i="6"/>
  <c r="AM1007" i="6"/>
  <c r="AH1007" i="6"/>
  <c r="AJ1007" i="6" s="1"/>
  <c r="S1007" i="6"/>
  <c r="AM1006" i="6"/>
  <c r="AH1006" i="6"/>
  <c r="AJ1006" i="6" s="1"/>
  <c r="S1006" i="6"/>
  <c r="AM1005" i="6"/>
  <c r="AH1005" i="6"/>
  <c r="AJ1005" i="6" s="1"/>
  <c r="S1005" i="6"/>
  <c r="AM1004" i="6"/>
  <c r="AH1004" i="6"/>
  <c r="AJ1004" i="6" s="1"/>
  <c r="S1004" i="6"/>
  <c r="AM1003" i="6"/>
  <c r="AH1003" i="6"/>
  <c r="AJ1003" i="6" s="1"/>
  <c r="S1003" i="6"/>
  <c r="AM1002" i="6"/>
  <c r="AH1002" i="6"/>
  <c r="AJ1002" i="6" s="1"/>
  <c r="S1002" i="6"/>
  <c r="AM1001" i="6"/>
  <c r="AH1001" i="6"/>
  <c r="AJ1001" i="6" s="1"/>
  <c r="S1001" i="6"/>
  <c r="AM1000" i="6"/>
  <c r="AH1000" i="6"/>
  <c r="AJ1000" i="6" s="1"/>
  <c r="S1000" i="6"/>
  <c r="AM999" i="6"/>
  <c r="AH999" i="6"/>
  <c r="AJ999" i="6" s="1"/>
  <c r="S999" i="6"/>
  <c r="AM998" i="6"/>
  <c r="AH998" i="6"/>
  <c r="AJ998" i="6" s="1"/>
  <c r="S998" i="6"/>
  <c r="AM997" i="6"/>
  <c r="AH997" i="6"/>
  <c r="AJ997" i="6" s="1"/>
  <c r="S997" i="6"/>
  <c r="AM996" i="6"/>
  <c r="AH996" i="6"/>
  <c r="AJ996" i="6" s="1"/>
  <c r="S996" i="6"/>
  <c r="AM995" i="6"/>
  <c r="AH995" i="6"/>
  <c r="AJ995" i="6" s="1"/>
  <c r="S995" i="6"/>
  <c r="AM994" i="6"/>
  <c r="AH994" i="6"/>
  <c r="AJ994" i="6" s="1"/>
  <c r="S994" i="6"/>
  <c r="AM993" i="6"/>
  <c r="AH993" i="6"/>
  <c r="AJ993" i="6" s="1"/>
  <c r="S993" i="6"/>
  <c r="AM992" i="6"/>
  <c r="AH992" i="6"/>
  <c r="AJ992" i="6" s="1"/>
  <c r="S992" i="6"/>
  <c r="AM991" i="6"/>
  <c r="AH991" i="6"/>
  <c r="AJ991" i="6" s="1"/>
  <c r="S991" i="6"/>
  <c r="AM990" i="6"/>
  <c r="AH990" i="6"/>
  <c r="AJ990" i="6" s="1"/>
  <c r="S990" i="6"/>
  <c r="AM989" i="6"/>
  <c r="AH989" i="6"/>
  <c r="AJ989" i="6" s="1"/>
  <c r="S989" i="6"/>
  <c r="AM988" i="6"/>
  <c r="AH988" i="6"/>
  <c r="AJ988" i="6" s="1"/>
  <c r="S988" i="6"/>
  <c r="AM987" i="6"/>
  <c r="AH987" i="6"/>
  <c r="AJ987" i="6" s="1"/>
  <c r="S987" i="6"/>
  <c r="AM986" i="6"/>
  <c r="AH986" i="6"/>
  <c r="AJ986" i="6" s="1"/>
  <c r="S986" i="6"/>
  <c r="AM985" i="6"/>
  <c r="AH985" i="6"/>
  <c r="AJ985" i="6" s="1"/>
  <c r="S985" i="6"/>
  <c r="AM984" i="6"/>
  <c r="AH984" i="6"/>
  <c r="AJ984" i="6" s="1"/>
  <c r="S984" i="6"/>
  <c r="AM983" i="6"/>
  <c r="AH983" i="6"/>
  <c r="AJ983" i="6" s="1"/>
  <c r="S983" i="6"/>
  <c r="AM982" i="6"/>
  <c r="AH982" i="6"/>
  <c r="AJ982" i="6" s="1"/>
  <c r="S982" i="6"/>
  <c r="AM981" i="6"/>
  <c r="AH981" i="6"/>
  <c r="AJ981" i="6" s="1"/>
  <c r="S981" i="6"/>
  <c r="AM980" i="6"/>
  <c r="AH980" i="6"/>
  <c r="AJ980" i="6" s="1"/>
  <c r="S980" i="6"/>
  <c r="AM979" i="6"/>
  <c r="AH979" i="6"/>
  <c r="AJ979" i="6" s="1"/>
  <c r="S979" i="6"/>
  <c r="AM978" i="6"/>
  <c r="AH978" i="6"/>
  <c r="AJ978" i="6" s="1"/>
  <c r="S978" i="6"/>
  <c r="AM977" i="6"/>
  <c r="AH977" i="6"/>
  <c r="AJ977" i="6" s="1"/>
  <c r="S977" i="6"/>
  <c r="AM976" i="6"/>
  <c r="AH976" i="6"/>
  <c r="AJ976" i="6" s="1"/>
  <c r="S976" i="6"/>
  <c r="AM975" i="6"/>
  <c r="AH975" i="6"/>
  <c r="AJ975" i="6" s="1"/>
  <c r="S975" i="6"/>
  <c r="AM974" i="6"/>
  <c r="AH974" i="6"/>
  <c r="AJ974" i="6" s="1"/>
  <c r="S974" i="6"/>
  <c r="AM973" i="6"/>
  <c r="AH973" i="6"/>
  <c r="AJ973" i="6" s="1"/>
  <c r="S973" i="6"/>
  <c r="AM972" i="6"/>
  <c r="AH972" i="6"/>
  <c r="AJ972" i="6" s="1"/>
  <c r="S972" i="6"/>
  <c r="AM971" i="6"/>
  <c r="AH971" i="6"/>
  <c r="AJ971" i="6" s="1"/>
  <c r="S971" i="6"/>
  <c r="AM970" i="6"/>
  <c r="AH970" i="6"/>
  <c r="AJ970" i="6" s="1"/>
  <c r="S970" i="6"/>
  <c r="AM969" i="6"/>
  <c r="AH969" i="6"/>
  <c r="AJ969" i="6" s="1"/>
  <c r="S969" i="6"/>
  <c r="AM968" i="6"/>
  <c r="AH968" i="6"/>
  <c r="AJ968" i="6" s="1"/>
  <c r="S968" i="6"/>
  <c r="AM967" i="6"/>
  <c r="AH967" i="6"/>
  <c r="AJ967" i="6" s="1"/>
  <c r="S967" i="6"/>
  <c r="AM966" i="6"/>
  <c r="AH966" i="6"/>
  <c r="AJ966" i="6" s="1"/>
  <c r="S966" i="6"/>
  <c r="AM965" i="6"/>
  <c r="AH965" i="6"/>
  <c r="AJ965" i="6" s="1"/>
  <c r="S965" i="6"/>
  <c r="AM964" i="6"/>
  <c r="AH964" i="6"/>
  <c r="AJ964" i="6" s="1"/>
  <c r="S964" i="6"/>
  <c r="AM963" i="6"/>
  <c r="AH963" i="6"/>
  <c r="AJ963" i="6" s="1"/>
  <c r="S963" i="6"/>
  <c r="AM962" i="6"/>
  <c r="AH962" i="6"/>
  <c r="AJ962" i="6" s="1"/>
  <c r="S962" i="6"/>
  <c r="AM961" i="6"/>
  <c r="AH961" i="6"/>
  <c r="AJ961" i="6" s="1"/>
  <c r="S961" i="6"/>
  <c r="AM960" i="6"/>
  <c r="AH960" i="6"/>
  <c r="AJ960" i="6" s="1"/>
  <c r="S960" i="6"/>
  <c r="AM959" i="6"/>
  <c r="AH959" i="6"/>
  <c r="AJ959" i="6" s="1"/>
  <c r="S959" i="6"/>
  <c r="AM958" i="6"/>
  <c r="AH958" i="6"/>
  <c r="AJ958" i="6" s="1"/>
  <c r="S958" i="6"/>
  <c r="AM957" i="6"/>
  <c r="AH957" i="6"/>
  <c r="AJ957" i="6" s="1"/>
  <c r="S957" i="6"/>
  <c r="AM956" i="6"/>
  <c r="AH956" i="6"/>
  <c r="AJ956" i="6" s="1"/>
  <c r="S956" i="6"/>
  <c r="AM955" i="6"/>
  <c r="AH955" i="6"/>
  <c r="AJ955" i="6" s="1"/>
  <c r="S955" i="6"/>
  <c r="AM954" i="6"/>
  <c r="AH954" i="6"/>
  <c r="AJ954" i="6" s="1"/>
  <c r="S954" i="6"/>
  <c r="AM953" i="6"/>
  <c r="AH953" i="6"/>
  <c r="AJ953" i="6" s="1"/>
  <c r="S953" i="6"/>
  <c r="AM952" i="6"/>
  <c r="AH952" i="6"/>
  <c r="AJ952" i="6" s="1"/>
  <c r="S952" i="6"/>
  <c r="AM951" i="6"/>
  <c r="AH951" i="6"/>
  <c r="AJ951" i="6" s="1"/>
  <c r="S951" i="6"/>
  <c r="AM950" i="6"/>
  <c r="AH950" i="6"/>
  <c r="AJ950" i="6" s="1"/>
  <c r="S950" i="6"/>
  <c r="AM949" i="6"/>
  <c r="AH949" i="6"/>
  <c r="AJ949" i="6" s="1"/>
  <c r="S949" i="6"/>
  <c r="AM948" i="6"/>
  <c r="AH948" i="6"/>
  <c r="AJ948" i="6" s="1"/>
  <c r="S948" i="6"/>
  <c r="AM947" i="6"/>
  <c r="AH947" i="6"/>
  <c r="AJ947" i="6" s="1"/>
  <c r="S947" i="6"/>
  <c r="AM946" i="6"/>
  <c r="AH946" i="6"/>
  <c r="AJ946" i="6" s="1"/>
  <c r="S946" i="6"/>
  <c r="AM945" i="6"/>
  <c r="AH945" i="6"/>
  <c r="AJ945" i="6" s="1"/>
  <c r="S945" i="6"/>
  <c r="AM944" i="6"/>
  <c r="AH944" i="6"/>
  <c r="AJ944" i="6" s="1"/>
  <c r="S944" i="6"/>
  <c r="AM943" i="6"/>
  <c r="AH943" i="6"/>
  <c r="AJ943" i="6" s="1"/>
  <c r="S943" i="6"/>
  <c r="AM942" i="6"/>
  <c r="AH942" i="6"/>
  <c r="AJ942" i="6" s="1"/>
  <c r="S942" i="6"/>
  <c r="AM941" i="6"/>
  <c r="AH941" i="6"/>
  <c r="AJ941" i="6" s="1"/>
  <c r="S941" i="6"/>
  <c r="AM940" i="6"/>
  <c r="AH940" i="6"/>
  <c r="AJ940" i="6" s="1"/>
  <c r="S940" i="6"/>
  <c r="AM939" i="6"/>
  <c r="AH939" i="6"/>
  <c r="AJ939" i="6" s="1"/>
  <c r="S939" i="6"/>
  <c r="AM938" i="6"/>
  <c r="AH938" i="6"/>
  <c r="AJ938" i="6" s="1"/>
  <c r="S938" i="6"/>
  <c r="AM937" i="6"/>
  <c r="AH937" i="6"/>
  <c r="AJ937" i="6" s="1"/>
  <c r="S937" i="6"/>
  <c r="AM936" i="6"/>
  <c r="AH936" i="6"/>
  <c r="AJ936" i="6" s="1"/>
  <c r="S936" i="6"/>
  <c r="AM935" i="6"/>
  <c r="AH935" i="6"/>
  <c r="AJ935" i="6" s="1"/>
  <c r="S935" i="6"/>
  <c r="AM934" i="6"/>
  <c r="AH934" i="6"/>
  <c r="AJ934" i="6" s="1"/>
  <c r="S934" i="6"/>
  <c r="AM933" i="6"/>
  <c r="AH933" i="6"/>
  <c r="AJ933" i="6" s="1"/>
  <c r="S933" i="6"/>
  <c r="AM932" i="6"/>
  <c r="AH932" i="6"/>
  <c r="AJ932" i="6" s="1"/>
  <c r="S932" i="6"/>
  <c r="AM931" i="6"/>
  <c r="AH931" i="6"/>
  <c r="AJ931" i="6" s="1"/>
  <c r="S931" i="6"/>
  <c r="AM930" i="6"/>
  <c r="AH930" i="6"/>
  <c r="AJ930" i="6" s="1"/>
  <c r="S930" i="6"/>
  <c r="AM929" i="6"/>
  <c r="AH929" i="6"/>
  <c r="AJ929" i="6" s="1"/>
  <c r="S929" i="6"/>
  <c r="AM928" i="6"/>
  <c r="AH928" i="6"/>
  <c r="AJ928" i="6" s="1"/>
  <c r="S928" i="6"/>
  <c r="AM927" i="6"/>
  <c r="AH927" i="6"/>
  <c r="AJ927" i="6" s="1"/>
  <c r="S927" i="6"/>
  <c r="AM926" i="6"/>
  <c r="AH926" i="6"/>
  <c r="AJ926" i="6" s="1"/>
  <c r="S926" i="6"/>
  <c r="AM925" i="6"/>
  <c r="AH925" i="6"/>
  <c r="AJ925" i="6" s="1"/>
  <c r="S925" i="6"/>
  <c r="AM924" i="6"/>
  <c r="AH924" i="6"/>
  <c r="AJ924" i="6" s="1"/>
  <c r="S924" i="6"/>
  <c r="AM923" i="6"/>
  <c r="AH923" i="6"/>
  <c r="AJ923" i="6" s="1"/>
  <c r="S923" i="6"/>
  <c r="AM922" i="6"/>
  <c r="AH922" i="6"/>
  <c r="AJ922" i="6" s="1"/>
  <c r="S922" i="6"/>
  <c r="AM921" i="6"/>
  <c r="AH921" i="6"/>
  <c r="AJ921" i="6" s="1"/>
  <c r="S921" i="6"/>
  <c r="AM920" i="6"/>
  <c r="AH920" i="6"/>
  <c r="AJ920" i="6" s="1"/>
  <c r="S920" i="6"/>
  <c r="AM919" i="6"/>
  <c r="AH919" i="6"/>
  <c r="AJ919" i="6" s="1"/>
  <c r="S919" i="6"/>
  <c r="AM918" i="6"/>
  <c r="AH918" i="6"/>
  <c r="AJ918" i="6" s="1"/>
  <c r="S918" i="6"/>
  <c r="AM917" i="6"/>
  <c r="AH917" i="6"/>
  <c r="AJ917" i="6" s="1"/>
  <c r="S917" i="6"/>
  <c r="AM916" i="6"/>
  <c r="AH916" i="6"/>
  <c r="AJ916" i="6" s="1"/>
  <c r="S916" i="6"/>
  <c r="AM915" i="6"/>
  <c r="AH915" i="6"/>
  <c r="AJ915" i="6" s="1"/>
  <c r="S915" i="6"/>
  <c r="AM914" i="6"/>
  <c r="AH914" i="6"/>
  <c r="AJ914" i="6" s="1"/>
  <c r="S914" i="6"/>
  <c r="AM913" i="6"/>
  <c r="AH913" i="6"/>
  <c r="AJ913" i="6" s="1"/>
  <c r="S913" i="6"/>
  <c r="AM912" i="6"/>
  <c r="AH912" i="6"/>
  <c r="AJ912" i="6" s="1"/>
  <c r="S912" i="6"/>
  <c r="AM911" i="6"/>
  <c r="AH911" i="6"/>
  <c r="AJ911" i="6" s="1"/>
  <c r="S911" i="6"/>
  <c r="AM910" i="6"/>
  <c r="AH910" i="6"/>
  <c r="AJ910" i="6" s="1"/>
  <c r="S910" i="6"/>
  <c r="AM909" i="6"/>
  <c r="AH909" i="6"/>
  <c r="AJ909" i="6" s="1"/>
  <c r="S909" i="6"/>
  <c r="AM908" i="6"/>
  <c r="AH908" i="6"/>
  <c r="AJ908" i="6" s="1"/>
  <c r="S908" i="6"/>
  <c r="AM907" i="6"/>
  <c r="AH907" i="6"/>
  <c r="AJ907" i="6" s="1"/>
  <c r="S907" i="6"/>
  <c r="AM906" i="6"/>
  <c r="AH906" i="6"/>
  <c r="AJ906" i="6" s="1"/>
  <c r="S906" i="6"/>
  <c r="AM905" i="6"/>
  <c r="AH905" i="6"/>
  <c r="AJ905" i="6" s="1"/>
  <c r="S905" i="6"/>
  <c r="AM904" i="6"/>
  <c r="AH904" i="6"/>
  <c r="AJ904" i="6" s="1"/>
  <c r="S904" i="6"/>
  <c r="AM903" i="6"/>
  <c r="AH903" i="6"/>
  <c r="AJ903" i="6" s="1"/>
  <c r="S903" i="6"/>
  <c r="AM902" i="6"/>
  <c r="AH902" i="6"/>
  <c r="AJ902" i="6" s="1"/>
  <c r="S902" i="6"/>
  <c r="AM901" i="6"/>
  <c r="AH901" i="6"/>
  <c r="AJ901" i="6" s="1"/>
  <c r="S901" i="6"/>
  <c r="AM900" i="6"/>
  <c r="AH900" i="6"/>
  <c r="AJ900" i="6" s="1"/>
  <c r="S900" i="6"/>
  <c r="AM899" i="6"/>
  <c r="AH899" i="6"/>
  <c r="AJ899" i="6" s="1"/>
  <c r="S899" i="6"/>
  <c r="AM898" i="6"/>
  <c r="AH898" i="6"/>
  <c r="AJ898" i="6" s="1"/>
  <c r="S898" i="6"/>
  <c r="AM897" i="6"/>
  <c r="AH897" i="6"/>
  <c r="AJ897" i="6" s="1"/>
  <c r="S897" i="6"/>
  <c r="AM896" i="6"/>
  <c r="AH896" i="6"/>
  <c r="AJ896" i="6" s="1"/>
  <c r="S896" i="6"/>
  <c r="AM895" i="6"/>
  <c r="AH895" i="6"/>
  <c r="AJ895" i="6" s="1"/>
  <c r="S895" i="6"/>
  <c r="AM894" i="6"/>
  <c r="AH894" i="6"/>
  <c r="AJ894" i="6" s="1"/>
  <c r="S894" i="6"/>
  <c r="AM893" i="6"/>
  <c r="AH893" i="6"/>
  <c r="AJ893" i="6" s="1"/>
  <c r="S893" i="6"/>
  <c r="AM892" i="6"/>
  <c r="AH892" i="6"/>
  <c r="AJ892" i="6" s="1"/>
  <c r="S892" i="6"/>
  <c r="AM891" i="6"/>
  <c r="AH891" i="6"/>
  <c r="AJ891" i="6" s="1"/>
  <c r="S891" i="6"/>
  <c r="AM890" i="6"/>
  <c r="AH890" i="6"/>
  <c r="AJ890" i="6" s="1"/>
  <c r="S890" i="6"/>
  <c r="AM889" i="6"/>
  <c r="AH889" i="6"/>
  <c r="AJ889" i="6" s="1"/>
  <c r="S889" i="6"/>
  <c r="AM888" i="6"/>
  <c r="AH888" i="6"/>
  <c r="AJ888" i="6" s="1"/>
  <c r="S888" i="6"/>
  <c r="AM887" i="6"/>
  <c r="AH887" i="6"/>
  <c r="AJ887" i="6" s="1"/>
  <c r="S887" i="6"/>
  <c r="AM886" i="6"/>
  <c r="AH886" i="6"/>
  <c r="AJ886" i="6" s="1"/>
  <c r="S886" i="6"/>
  <c r="AM885" i="6"/>
  <c r="AH885" i="6"/>
  <c r="AJ885" i="6" s="1"/>
  <c r="S885" i="6"/>
  <c r="AM884" i="6"/>
  <c r="AH884" i="6"/>
  <c r="AJ884" i="6" s="1"/>
  <c r="S884" i="6"/>
  <c r="AM883" i="6"/>
  <c r="AH883" i="6"/>
  <c r="AJ883" i="6" s="1"/>
  <c r="S883" i="6"/>
  <c r="AM882" i="6"/>
  <c r="AH882" i="6"/>
  <c r="AJ882" i="6" s="1"/>
  <c r="S882" i="6"/>
  <c r="AM881" i="6"/>
  <c r="AH881" i="6"/>
  <c r="AJ881" i="6" s="1"/>
  <c r="S881" i="6"/>
  <c r="AM880" i="6"/>
  <c r="AH880" i="6"/>
  <c r="AJ880" i="6" s="1"/>
  <c r="S880" i="6"/>
  <c r="AM879" i="6"/>
  <c r="AH879" i="6"/>
  <c r="AJ879" i="6" s="1"/>
  <c r="S879" i="6"/>
  <c r="AM878" i="6"/>
  <c r="AH878" i="6"/>
  <c r="AJ878" i="6" s="1"/>
  <c r="S878" i="6"/>
  <c r="AM877" i="6"/>
  <c r="AH877" i="6"/>
  <c r="AJ877" i="6" s="1"/>
  <c r="S877" i="6"/>
  <c r="AM876" i="6"/>
  <c r="AH876" i="6"/>
  <c r="AJ876" i="6" s="1"/>
  <c r="S876" i="6"/>
  <c r="AM875" i="6"/>
  <c r="AH875" i="6"/>
  <c r="AJ875" i="6" s="1"/>
  <c r="S875" i="6"/>
  <c r="AM874" i="6"/>
  <c r="AH874" i="6"/>
  <c r="AJ874" i="6" s="1"/>
  <c r="S874" i="6"/>
  <c r="AM873" i="6"/>
  <c r="AH873" i="6"/>
  <c r="AJ873" i="6" s="1"/>
  <c r="S873" i="6"/>
  <c r="AM872" i="6"/>
  <c r="AH872" i="6"/>
  <c r="AJ872" i="6" s="1"/>
  <c r="S872" i="6"/>
  <c r="AM871" i="6"/>
  <c r="AH871" i="6"/>
  <c r="AJ871" i="6" s="1"/>
  <c r="S871" i="6"/>
  <c r="AM870" i="6"/>
  <c r="AH870" i="6"/>
  <c r="AJ870" i="6" s="1"/>
  <c r="S870" i="6"/>
  <c r="AM869" i="6"/>
  <c r="AH869" i="6"/>
  <c r="AJ869" i="6" s="1"/>
  <c r="S869" i="6"/>
  <c r="AM868" i="6"/>
  <c r="AH868" i="6"/>
  <c r="AJ868" i="6" s="1"/>
  <c r="S868" i="6"/>
  <c r="AM867" i="6"/>
  <c r="AH867" i="6"/>
  <c r="AJ867" i="6" s="1"/>
  <c r="S867" i="6"/>
  <c r="AM866" i="6"/>
  <c r="AH866" i="6"/>
  <c r="AJ866" i="6" s="1"/>
  <c r="S866" i="6"/>
  <c r="AM865" i="6"/>
  <c r="AH865" i="6"/>
  <c r="AJ865" i="6" s="1"/>
  <c r="S865" i="6"/>
  <c r="AM864" i="6"/>
  <c r="AH864" i="6"/>
  <c r="AJ864" i="6" s="1"/>
  <c r="S864" i="6"/>
  <c r="AM863" i="6"/>
  <c r="AH863" i="6"/>
  <c r="AJ863" i="6" s="1"/>
  <c r="S863" i="6"/>
  <c r="AM862" i="6"/>
  <c r="AH862" i="6"/>
  <c r="AJ862" i="6" s="1"/>
  <c r="S862" i="6"/>
  <c r="AM861" i="6"/>
  <c r="AH861" i="6"/>
  <c r="AJ861" i="6" s="1"/>
  <c r="S861" i="6"/>
  <c r="AM860" i="6"/>
  <c r="AH860" i="6"/>
  <c r="AJ860" i="6" s="1"/>
  <c r="S860" i="6"/>
  <c r="AM859" i="6"/>
  <c r="AH859" i="6"/>
  <c r="AJ859" i="6" s="1"/>
  <c r="S859" i="6"/>
  <c r="AM858" i="6"/>
  <c r="AH858" i="6"/>
  <c r="AJ858" i="6" s="1"/>
  <c r="S858" i="6"/>
  <c r="AM857" i="6"/>
  <c r="AH857" i="6"/>
  <c r="AJ857" i="6" s="1"/>
  <c r="S857" i="6"/>
  <c r="AM856" i="6"/>
  <c r="AH856" i="6"/>
  <c r="AJ856" i="6" s="1"/>
  <c r="S856" i="6"/>
  <c r="AM855" i="6"/>
  <c r="AH855" i="6"/>
  <c r="AJ855" i="6" s="1"/>
  <c r="S855" i="6"/>
  <c r="AM854" i="6"/>
  <c r="AH854" i="6"/>
  <c r="AJ854" i="6" s="1"/>
  <c r="S854" i="6"/>
  <c r="AM853" i="6"/>
  <c r="AH853" i="6"/>
  <c r="AJ853" i="6" s="1"/>
  <c r="S853" i="6"/>
  <c r="AM852" i="6"/>
  <c r="AH852" i="6"/>
  <c r="AJ852" i="6" s="1"/>
  <c r="S852" i="6"/>
  <c r="AM851" i="6"/>
  <c r="AH851" i="6"/>
  <c r="AJ851" i="6" s="1"/>
  <c r="S851" i="6"/>
  <c r="AM850" i="6"/>
  <c r="AH850" i="6"/>
  <c r="AJ850" i="6" s="1"/>
  <c r="S850" i="6"/>
  <c r="AM849" i="6"/>
  <c r="AH849" i="6"/>
  <c r="AJ849" i="6" s="1"/>
  <c r="S849" i="6"/>
  <c r="AM848" i="6"/>
  <c r="AH848" i="6"/>
  <c r="AJ848" i="6" s="1"/>
  <c r="S848" i="6"/>
  <c r="AM847" i="6"/>
  <c r="AH847" i="6"/>
  <c r="AJ847" i="6" s="1"/>
  <c r="S847" i="6"/>
  <c r="AM846" i="6"/>
  <c r="AH846" i="6"/>
  <c r="AJ846" i="6" s="1"/>
  <c r="S846" i="6"/>
  <c r="AM845" i="6"/>
  <c r="AH845" i="6"/>
  <c r="AJ845" i="6" s="1"/>
  <c r="S845" i="6"/>
  <c r="AM844" i="6"/>
  <c r="AH844" i="6"/>
  <c r="AJ844" i="6" s="1"/>
  <c r="S844" i="6"/>
  <c r="AM843" i="6"/>
  <c r="AH843" i="6"/>
  <c r="AJ843" i="6" s="1"/>
  <c r="S843" i="6"/>
  <c r="AM842" i="6"/>
  <c r="AH842" i="6"/>
  <c r="AJ842" i="6" s="1"/>
  <c r="S842" i="6"/>
  <c r="AM841" i="6"/>
  <c r="AH841" i="6"/>
  <c r="AJ841" i="6" s="1"/>
  <c r="S841" i="6"/>
  <c r="AM840" i="6"/>
  <c r="AH840" i="6"/>
  <c r="AJ840" i="6" s="1"/>
  <c r="S840" i="6"/>
  <c r="AM839" i="6"/>
  <c r="AH839" i="6"/>
  <c r="AJ839" i="6" s="1"/>
  <c r="S839" i="6"/>
  <c r="AM838" i="6"/>
  <c r="AH838" i="6"/>
  <c r="AJ838" i="6" s="1"/>
  <c r="S838" i="6"/>
  <c r="AM837" i="6"/>
  <c r="AH837" i="6"/>
  <c r="AJ837" i="6" s="1"/>
  <c r="S837" i="6"/>
  <c r="AM836" i="6"/>
  <c r="AH836" i="6"/>
  <c r="AJ836" i="6" s="1"/>
  <c r="S836" i="6"/>
  <c r="AM835" i="6"/>
  <c r="AH835" i="6"/>
  <c r="AJ835" i="6" s="1"/>
  <c r="S835" i="6"/>
  <c r="AM834" i="6"/>
  <c r="AH834" i="6"/>
  <c r="AJ834" i="6" s="1"/>
  <c r="S834" i="6"/>
  <c r="AM833" i="6"/>
  <c r="AH833" i="6"/>
  <c r="AJ833" i="6" s="1"/>
  <c r="S833" i="6"/>
  <c r="AM832" i="6"/>
  <c r="AH832" i="6"/>
  <c r="AJ832" i="6" s="1"/>
  <c r="S832" i="6"/>
  <c r="AM831" i="6"/>
  <c r="AH831" i="6"/>
  <c r="AJ831" i="6" s="1"/>
  <c r="S831" i="6"/>
  <c r="AM830" i="6"/>
  <c r="AH830" i="6"/>
  <c r="AJ830" i="6" s="1"/>
  <c r="S830" i="6"/>
  <c r="AM829" i="6"/>
  <c r="AH829" i="6"/>
  <c r="AJ829" i="6" s="1"/>
  <c r="S829" i="6"/>
  <c r="AM828" i="6"/>
  <c r="AH828" i="6"/>
  <c r="AJ828" i="6" s="1"/>
  <c r="S828" i="6"/>
  <c r="AM827" i="6"/>
  <c r="AH827" i="6"/>
  <c r="AJ827" i="6" s="1"/>
  <c r="S827" i="6"/>
  <c r="AM826" i="6"/>
  <c r="AH826" i="6"/>
  <c r="AJ826" i="6" s="1"/>
  <c r="S826" i="6"/>
  <c r="AM825" i="6"/>
  <c r="AH825" i="6"/>
  <c r="AJ825" i="6" s="1"/>
  <c r="S825" i="6"/>
  <c r="AM824" i="6"/>
  <c r="AH824" i="6"/>
  <c r="AJ824" i="6" s="1"/>
  <c r="S824" i="6"/>
  <c r="AM823" i="6"/>
  <c r="AH823" i="6"/>
  <c r="AJ823" i="6" s="1"/>
  <c r="S823" i="6"/>
  <c r="AM822" i="6"/>
  <c r="AH822" i="6"/>
  <c r="AJ822" i="6" s="1"/>
  <c r="S822" i="6"/>
  <c r="AM821" i="6"/>
  <c r="AH821" i="6"/>
  <c r="AJ821" i="6" s="1"/>
  <c r="S821" i="6"/>
  <c r="AM820" i="6"/>
  <c r="AH820" i="6"/>
  <c r="AJ820" i="6" s="1"/>
  <c r="S820" i="6"/>
  <c r="AM819" i="6"/>
  <c r="AH819" i="6"/>
  <c r="AJ819" i="6" s="1"/>
  <c r="S819" i="6"/>
  <c r="AM818" i="6"/>
  <c r="AH818" i="6"/>
  <c r="AJ818" i="6" s="1"/>
  <c r="S818" i="6"/>
  <c r="AM817" i="6"/>
  <c r="AH817" i="6"/>
  <c r="AJ817" i="6" s="1"/>
  <c r="S817" i="6"/>
  <c r="AM816" i="6"/>
  <c r="AH816" i="6"/>
  <c r="AJ816" i="6" s="1"/>
  <c r="S816" i="6"/>
  <c r="AM815" i="6"/>
  <c r="AH815" i="6"/>
  <c r="AJ815" i="6" s="1"/>
  <c r="S815" i="6"/>
  <c r="AM814" i="6"/>
  <c r="AH814" i="6"/>
  <c r="AJ814" i="6" s="1"/>
  <c r="S814" i="6"/>
  <c r="AM813" i="6"/>
  <c r="AH813" i="6"/>
  <c r="AJ813" i="6" s="1"/>
  <c r="S813" i="6"/>
  <c r="AM812" i="6"/>
  <c r="AH812" i="6"/>
  <c r="AJ812" i="6" s="1"/>
  <c r="S812" i="6"/>
  <c r="AM811" i="6"/>
  <c r="AH811" i="6"/>
  <c r="AJ811" i="6" s="1"/>
  <c r="S811" i="6"/>
  <c r="AM810" i="6"/>
  <c r="AH810" i="6"/>
  <c r="AJ810" i="6" s="1"/>
  <c r="S810" i="6"/>
  <c r="AM809" i="6"/>
  <c r="AH809" i="6"/>
  <c r="AJ809" i="6" s="1"/>
  <c r="S809" i="6"/>
  <c r="AM808" i="6"/>
  <c r="AH808" i="6"/>
  <c r="AJ808" i="6" s="1"/>
  <c r="S808" i="6"/>
  <c r="AM807" i="6"/>
  <c r="AH807" i="6"/>
  <c r="AJ807" i="6" s="1"/>
  <c r="S807" i="6"/>
  <c r="AM806" i="6"/>
  <c r="AH806" i="6"/>
  <c r="AJ806" i="6" s="1"/>
  <c r="S806" i="6"/>
  <c r="AM805" i="6"/>
  <c r="AH805" i="6"/>
  <c r="AJ805" i="6" s="1"/>
  <c r="S805" i="6"/>
  <c r="AM804" i="6"/>
  <c r="AH804" i="6"/>
  <c r="AJ804" i="6" s="1"/>
  <c r="S804" i="6"/>
  <c r="AM803" i="6"/>
  <c r="AH803" i="6"/>
  <c r="AJ803" i="6" s="1"/>
  <c r="S803" i="6"/>
  <c r="AM802" i="6"/>
  <c r="AH802" i="6"/>
  <c r="AJ802" i="6" s="1"/>
  <c r="S802" i="6"/>
  <c r="AM801" i="6"/>
  <c r="AH801" i="6"/>
  <c r="AJ801" i="6" s="1"/>
  <c r="S801" i="6"/>
  <c r="AM800" i="6"/>
  <c r="AH800" i="6"/>
  <c r="AJ800" i="6" s="1"/>
  <c r="S800" i="6"/>
  <c r="AM799" i="6"/>
  <c r="AH799" i="6"/>
  <c r="AJ799" i="6" s="1"/>
  <c r="S799" i="6"/>
  <c r="AM798" i="6"/>
  <c r="AH798" i="6"/>
  <c r="AJ798" i="6" s="1"/>
  <c r="S798" i="6"/>
  <c r="AM797" i="6"/>
  <c r="AH797" i="6"/>
  <c r="AJ797" i="6" s="1"/>
  <c r="S797" i="6"/>
  <c r="AM796" i="6"/>
  <c r="AH796" i="6"/>
  <c r="AJ796" i="6" s="1"/>
  <c r="S796" i="6"/>
  <c r="AM795" i="6"/>
  <c r="AH795" i="6"/>
  <c r="AJ795" i="6" s="1"/>
  <c r="S795" i="6"/>
  <c r="AM794" i="6"/>
  <c r="AH794" i="6"/>
  <c r="AJ794" i="6" s="1"/>
  <c r="S794" i="6"/>
  <c r="AM793" i="6"/>
  <c r="AH793" i="6"/>
  <c r="AJ793" i="6" s="1"/>
  <c r="S793" i="6"/>
  <c r="AM792" i="6"/>
  <c r="AH792" i="6"/>
  <c r="AJ792" i="6" s="1"/>
  <c r="S792" i="6"/>
  <c r="AM791" i="6"/>
  <c r="AH791" i="6"/>
  <c r="AJ791" i="6" s="1"/>
  <c r="S791" i="6"/>
  <c r="AM790" i="6"/>
  <c r="AH790" i="6"/>
  <c r="AJ790" i="6" s="1"/>
  <c r="S790" i="6"/>
  <c r="AM789" i="6"/>
  <c r="AH789" i="6"/>
  <c r="AJ789" i="6" s="1"/>
  <c r="S789" i="6"/>
  <c r="AM788" i="6"/>
  <c r="AH788" i="6"/>
  <c r="AJ788" i="6" s="1"/>
  <c r="S788" i="6"/>
  <c r="AM787" i="6"/>
  <c r="AH787" i="6"/>
  <c r="AJ787" i="6" s="1"/>
  <c r="S787" i="6"/>
  <c r="AM786" i="6"/>
  <c r="AH786" i="6"/>
  <c r="AJ786" i="6" s="1"/>
  <c r="S786" i="6"/>
  <c r="AM785" i="6"/>
  <c r="AH785" i="6"/>
  <c r="AJ785" i="6" s="1"/>
  <c r="S785" i="6"/>
  <c r="AM784" i="6"/>
  <c r="AH784" i="6"/>
  <c r="AJ784" i="6" s="1"/>
  <c r="S784" i="6"/>
  <c r="AM783" i="6"/>
  <c r="AH783" i="6"/>
  <c r="AJ783" i="6" s="1"/>
  <c r="S783" i="6"/>
  <c r="AM782" i="6"/>
  <c r="AH782" i="6"/>
  <c r="AJ782" i="6" s="1"/>
  <c r="S782" i="6"/>
  <c r="AM781" i="6"/>
  <c r="AH781" i="6"/>
  <c r="AJ781" i="6" s="1"/>
  <c r="S781" i="6"/>
  <c r="AM780" i="6"/>
  <c r="AH780" i="6"/>
  <c r="AJ780" i="6" s="1"/>
  <c r="S780" i="6"/>
  <c r="AM779" i="6"/>
  <c r="AH779" i="6"/>
  <c r="AJ779" i="6" s="1"/>
  <c r="S779" i="6"/>
  <c r="AM778" i="6"/>
  <c r="AH778" i="6"/>
  <c r="AJ778" i="6" s="1"/>
  <c r="S778" i="6"/>
  <c r="AM777" i="6"/>
  <c r="AH777" i="6"/>
  <c r="AJ777" i="6" s="1"/>
  <c r="S777" i="6"/>
  <c r="AM776" i="6"/>
  <c r="AH776" i="6"/>
  <c r="AJ776" i="6" s="1"/>
  <c r="S776" i="6"/>
  <c r="AM775" i="6"/>
  <c r="AH775" i="6"/>
  <c r="AJ775" i="6" s="1"/>
  <c r="S775" i="6"/>
  <c r="AM774" i="6"/>
  <c r="AH774" i="6"/>
  <c r="AJ774" i="6" s="1"/>
  <c r="S774" i="6"/>
  <c r="AM773" i="6"/>
  <c r="AH773" i="6"/>
  <c r="AJ773" i="6" s="1"/>
  <c r="S773" i="6"/>
  <c r="AM772" i="6"/>
  <c r="AH772" i="6"/>
  <c r="AJ772" i="6" s="1"/>
  <c r="S772" i="6"/>
  <c r="AM771" i="6"/>
  <c r="AH771" i="6"/>
  <c r="AJ771" i="6" s="1"/>
  <c r="S771" i="6"/>
  <c r="AM770" i="6"/>
  <c r="AH770" i="6"/>
  <c r="AJ770" i="6" s="1"/>
  <c r="S770" i="6"/>
  <c r="AM769" i="6"/>
  <c r="AH769" i="6"/>
  <c r="AJ769" i="6" s="1"/>
  <c r="S769" i="6"/>
  <c r="AM768" i="6"/>
  <c r="AH768" i="6"/>
  <c r="AJ768" i="6" s="1"/>
  <c r="S768" i="6"/>
  <c r="AM767" i="6"/>
  <c r="AH767" i="6"/>
  <c r="AJ767" i="6" s="1"/>
  <c r="S767" i="6"/>
  <c r="AM766" i="6"/>
  <c r="AH766" i="6"/>
  <c r="AJ766" i="6" s="1"/>
  <c r="S766" i="6"/>
  <c r="AM765" i="6"/>
  <c r="AH765" i="6"/>
  <c r="AJ765" i="6" s="1"/>
  <c r="S765" i="6"/>
  <c r="AM764" i="6"/>
  <c r="AH764" i="6"/>
  <c r="AJ764" i="6" s="1"/>
  <c r="S764" i="6"/>
  <c r="AM763" i="6"/>
  <c r="AH763" i="6"/>
  <c r="AJ763" i="6" s="1"/>
  <c r="S763" i="6"/>
  <c r="AM762" i="6"/>
  <c r="AH762" i="6"/>
  <c r="AJ762" i="6" s="1"/>
  <c r="S762" i="6"/>
  <c r="AM761" i="6"/>
  <c r="AH761" i="6"/>
  <c r="AJ761" i="6" s="1"/>
  <c r="S761" i="6"/>
  <c r="AM760" i="6"/>
  <c r="AH760" i="6"/>
  <c r="AJ760" i="6" s="1"/>
  <c r="S760" i="6"/>
  <c r="AM759" i="6"/>
  <c r="AH759" i="6"/>
  <c r="AJ759" i="6" s="1"/>
  <c r="S759" i="6"/>
  <c r="AM758" i="6"/>
  <c r="AH758" i="6"/>
  <c r="AJ758" i="6" s="1"/>
  <c r="S758" i="6"/>
  <c r="AM757" i="6"/>
  <c r="AH757" i="6"/>
  <c r="AJ757" i="6" s="1"/>
  <c r="S757" i="6"/>
  <c r="AM756" i="6"/>
  <c r="AH756" i="6"/>
  <c r="AJ756" i="6" s="1"/>
  <c r="S756" i="6"/>
  <c r="AM755" i="6"/>
  <c r="AH755" i="6"/>
  <c r="AJ755" i="6" s="1"/>
  <c r="S755" i="6"/>
  <c r="AM754" i="6"/>
  <c r="AH754" i="6"/>
  <c r="AJ754" i="6" s="1"/>
  <c r="S754" i="6"/>
  <c r="AM753" i="6"/>
  <c r="AH753" i="6"/>
  <c r="AJ753" i="6" s="1"/>
  <c r="S753" i="6"/>
  <c r="AM752" i="6"/>
  <c r="AH752" i="6"/>
  <c r="AJ752" i="6" s="1"/>
  <c r="S752" i="6"/>
  <c r="AM751" i="6"/>
  <c r="AH751" i="6"/>
  <c r="AJ751" i="6" s="1"/>
  <c r="S751" i="6"/>
  <c r="AM750" i="6"/>
  <c r="AH750" i="6"/>
  <c r="AJ750" i="6" s="1"/>
  <c r="S750" i="6"/>
  <c r="AM749" i="6"/>
  <c r="AH749" i="6"/>
  <c r="AJ749" i="6" s="1"/>
  <c r="S749" i="6"/>
  <c r="AM748" i="6"/>
  <c r="AH748" i="6"/>
  <c r="AJ748" i="6" s="1"/>
  <c r="S748" i="6"/>
  <c r="AM747" i="6"/>
  <c r="AH747" i="6"/>
  <c r="AJ747" i="6" s="1"/>
  <c r="S747" i="6"/>
  <c r="AM746" i="6"/>
  <c r="AH746" i="6"/>
  <c r="AJ746" i="6" s="1"/>
  <c r="S746" i="6"/>
  <c r="AM745" i="6"/>
  <c r="AH745" i="6"/>
  <c r="AJ745" i="6" s="1"/>
  <c r="S745" i="6"/>
  <c r="AM744" i="6"/>
  <c r="AH744" i="6"/>
  <c r="AJ744" i="6" s="1"/>
  <c r="S744" i="6"/>
  <c r="AM743" i="6"/>
  <c r="AH743" i="6"/>
  <c r="AJ743" i="6" s="1"/>
  <c r="S743" i="6"/>
  <c r="AM742" i="6"/>
  <c r="AH742" i="6"/>
  <c r="AJ742" i="6" s="1"/>
  <c r="S742" i="6"/>
  <c r="AM741" i="6"/>
  <c r="AH741" i="6"/>
  <c r="AJ741" i="6" s="1"/>
  <c r="S741" i="6"/>
  <c r="AM740" i="6"/>
  <c r="AH740" i="6"/>
  <c r="AJ740" i="6" s="1"/>
  <c r="S740" i="6"/>
  <c r="AM739" i="6"/>
  <c r="AH739" i="6"/>
  <c r="AJ739" i="6" s="1"/>
  <c r="S739" i="6"/>
  <c r="AM738" i="6"/>
  <c r="AH738" i="6"/>
  <c r="AJ738" i="6" s="1"/>
  <c r="S738" i="6"/>
  <c r="AM737" i="6"/>
  <c r="AH737" i="6"/>
  <c r="AJ737" i="6" s="1"/>
  <c r="S737" i="6"/>
  <c r="AM736" i="6"/>
  <c r="AH736" i="6"/>
  <c r="AJ736" i="6" s="1"/>
  <c r="S736" i="6"/>
  <c r="AM735" i="6"/>
  <c r="AH735" i="6"/>
  <c r="AJ735" i="6" s="1"/>
  <c r="S735" i="6"/>
  <c r="AM734" i="6"/>
  <c r="AH734" i="6"/>
  <c r="AJ734" i="6" s="1"/>
  <c r="S734" i="6"/>
  <c r="AM733" i="6"/>
  <c r="AH733" i="6"/>
  <c r="AJ733" i="6" s="1"/>
  <c r="S733" i="6"/>
  <c r="AM732" i="6"/>
  <c r="AH732" i="6"/>
  <c r="AJ732" i="6" s="1"/>
  <c r="S732" i="6"/>
  <c r="AM731" i="6"/>
  <c r="AH731" i="6"/>
  <c r="AJ731" i="6" s="1"/>
  <c r="S731" i="6"/>
  <c r="AM730" i="6"/>
  <c r="AH730" i="6"/>
  <c r="AJ730" i="6" s="1"/>
  <c r="S730" i="6"/>
  <c r="AM729" i="6"/>
  <c r="AH729" i="6"/>
  <c r="AJ729" i="6" s="1"/>
  <c r="S729" i="6"/>
  <c r="AM728" i="6"/>
  <c r="AH728" i="6"/>
  <c r="AJ728" i="6" s="1"/>
  <c r="S728" i="6"/>
  <c r="AM727" i="6"/>
  <c r="AH727" i="6"/>
  <c r="AJ727" i="6" s="1"/>
  <c r="S727" i="6"/>
  <c r="AM726" i="6"/>
  <c r="AH726" i="6"/>
  <c r="AJ726" i="6" s="1"/>
  <c r="S726" i="6"/>
  <c r="AM725" i="6"/>
  <c r="AH725" i="6"/>
  <c r="AJ725" i="6" s="1"/>
  <c r="S725" i="6"/>
  <c r="AM724" i="6"/>
  <c r="AH724" i="6"/>
  <c r="AJ724" i="6" s="1"/>
  <c r="S724" i="6"/>
  <c r="AM723" i="6"/>
  <c r="AH723" i="6"/>
  <c r="AJ723" i="6" s="1"/>
  <c r="S723" i="6"/>
  <c r="AM722" i="6"/>
  <c r="AH722" i="6"/>
  <c r="AJ722" i="6" s="1"/>
  <c r="S722" i="6"/>
  <c r="AM721" i="6"/>
  <c r="AH721" i="6"/>
  <c r="AJ721" i="6" s="1"/>
  <c r="S721" i="6"/>
  <c r="AM720" i="6"/>
  <c r="AH720" i="6"/>
  <c r="AJ720" i="6" s="1"/>
  <c r="S720" i="6"/>
  <c r="AM719" i="6"/>
  <c r="AH719" i="6"/>
  <c r="AJ719" i="6" s="1"/>
  <c r="S719" i="6"/>
  <c r="AM718" i="6"/>
  <c r="AH718" i="6"/>
  <c r="AJ718" i="6" s="1"/>
  <c r="S718" i="6"/>
  <c r="AM717" i="6"/>
  <c r="AH717" i="6"/>
  <c r="AJ717" i="6" s="1"/>
  <c r="S717" i="6"/>
  <c r="AM716" i="6"/>
  <c r="AH716" i="6"/>
  <c r="AJ716" i="6" s="1"/>
  <c r="S716" i="6"/>
  <c r="AM715" i="6"/>
  <c r="AH715" i="6"/>
  <c r="AJ715" i="6" s="1"/>
  <c r="S715" i="6"/>
  <c r="AM714" i="6"/>
  <c r="AH714" i="6"/>
  <c r="AJ714" i="6" s="1"/>
  <c r="S714" i="6"/>
  <c r="AM713" i="6"/>
  <c r="AH713" i="6"/>
  <c r="AJ713" i="6" s="1"/>
  <c r="S713" i="6"/>
  <c r="AM712" i="6"/>
  <c r="AH712" i="6"/>
  <c r="AJ712" i="6" s="1"/>
  <c r="S712" i="6"/>
  <c r="AM711" i="6"/>
  <c r="AH711" i="6"/>
  <c r="AJ711" i="6" s="1"/>
  <c r="S711" i="6"/>
  <c r="AM710" i="6"/>
  <c r="AH710" i="6"/>
  <c r="AJ710" i="6" s="1"/>
  <c r="S710" i="6"/>
  <c r="AM709" i="6"/>
  <c r="AH709" i="6"/>
  <c r="AJ709" i="6" s="1"/>
  <c r="S709" i="6"/>
  <c r="AM708" i="6"/>
  <c r="AH708" i="6"/>
  <c r="AJ708" i="6" s="1"/>
  <c r="S708" i="6"/>
  <c r="AM707" i="6"/>
  <c r="AH707" i="6"/>
  <c r="AJ707" i="6" s="1"/>
  <c r="S707" i="6"/>
  <c r="AM706" i="6"/>
  <c r="AH706" i="6"/>
  <c r="AJ706" i="6" s="1"/>
  <c r="S706" i="6"/>
  <c r="AM705" i="6"/>
  <c r="AH705" i="6"/>
  <c r="AJ705" i="6" s="1"/>
  <c r="S705" i="6"/>
  <c r="AM704" i="6"/>
  <c r="AH704" i="6"/>
  <c r="AJ704" i="6" s="1"/>
  <c r="S704" i="6"/>
  <c r="AM703" i="6"/>
  <c r="AH703" i="6"/>
  <c r="AJ703" i="6" s="1"/>
  <c r="S703" i="6"/>
  <c r="AM702" i="6"/>
  <c r="AH702" i="6"/>
  <c r="AJ702" i="6" s="1"/>
  <c r="S702" i="6"/>
  <c r="AM701" i="6"/>
  <c r="AH701" i="6"/>
  <c r="AJ701" i="6" s="1"/>
  <c r="S701" i="6"/>
  <c r="AM700" i="6"/>
  <c r="AH700" i="6"/>
  <c r="AJ700" i="6" s="1"/>
  <c r="S700" i="6"/>
  <c r="AM699" i="6"/>
  <c r="AH699" i="6"/>
  <c r="AJ699" i="6" s="1"/>
  <c r="S699" i="6"/>
  <c r="AM698" i="6"/>
  <c r="AH698" i="6"/>
  <c r="AJ698" i="6" s="1"/>
  <c r="S698" i="6"/>
  <c r="AM697" i="6"/>
  <c r="AH697" i="6"/>
  <c r="AJ697" i="6" s="1"/>
  <c r="S697" i="6"/>
  <c r="AM696" i="6"/>
  <c r="AH696" i="6"/>
  <c r="AJ696" i="6" s="1"/>
  <c r="S696" i="6"/>
  <c r="AM695" i="6"/>
  <c r="AH695" i="6"/>
  <c r="AJ695" i="6" s="1"/>
  <c r="S695" i="6"/>
  <c r="AM694" i="6"/>
  <c r="AH694" i="6"/>
  <c r="AJ694" i="6" s="1"/>
  <c r="S694" i="6"/>
  <c r="AM693" i="6"/>
  <c r="AH693" i="6"/>
  <c r="AJ693" i="6" s="1"/>
  <c r="S693" i="6"/>
  <c r="AM692" i="6"/>
  <c r="AH692" i="6"/>
  <c r="AJ692" i="6" s="1"/>
  <c r="S692" i="6"/>
  <c r="AM691" i="6"/>
  <c r="AH691" i="6"/>
  <c r="AJ691" i="6" s="1"/>
  <c r="S691" i="6"/>
  <c r="AM690" i="6"/>
  <c r="AH690" i="6"/>
  <c r="AJ690" i="6" s="1"/>
  <c r="S690" i="6"/>
  <c r="AM689" i="6"/>
  <c r="AH689" i="6"/>
  <c r="AJ689" i="6" s="1"/>
  <c r="S689" i="6"/>
  <c r="AM688" i="6"/>
  <c r="AH688" i="6"/>
  <c r="AJ688" i="6" s="1"/>
  <c r="S688" i="6"/>
  <c r="AM687" i="6"/>
  <c r="AH687" i="6"/>
  <c r="AJ687" i="6" s="1"/>
  <c r="S687" i="6"/>
  <c r="AM686" i="6"/>
  <c r="AH686" i="6"/>
  <c r="AJ686" i="6" s="1"/>
  <c r="S686" i="6"/>
  <c r="AM685" i="6"/>
  <c r="AH685" i="6"/>
  <c r="AJ685" i="6" s="1"/>
  <c r="S685" i="6"/>
  <c r="AM684" i="6"/>
  <c r="AH684" i="6"/>
  <c r="AJ684" i="6" s="1"/>
  <c r="S684" i="6"/>
  <c r="AM683" i="6"/>
  <c r="AH683" i="6"/>
  <c r="AJ683" i="6" s="1"/>
  <c r="S683" i="6"/>
  <c r="AM682" i="6"/>
  <c r="AH682" i="6"/>
  <c r="AJ682" i="6" s="1"/>
  <c r="S682" i="6"/>
  <c r="AM681" i="6"/>
  <c r="AH681" i="6"/>
  <c r="AJ681" i="6" s="1"/>
  <c r="S681" i="6"/>
  <c r="AM680" i="6"/>
  <c r="AH680" i="6"/>
  <c r="AJ680" i="6" s="1"/>
  <c r="S680" i="6"/>
  <c r="AM679" i="6"/>
  <c r="AH679" i="6"/>
  <c r="AJ679" i="6" s="1"/>
  <c r="S679" i="6"/>
  <c r="AM678" i="6"/>
  <c r="AH678" i="6"/>
  <c r="AJ678" i="6" s="1"/>
  <c r="S678" i="6"/>
  <c r="AM677" i="6"/>
  <c r="AH677" i="6"/>
  <c r="AJ677" i="6" s="1"/>
  <c r="S677" i="6"/>
  <c r="AM676" i="6"/>
  <c r="AH676" i="6"/>
  <c r="AJ676" i="6" s="1"/>
  <c r="S676" i="6"/>
  <c r="AM675" i="6"/>
  <c r="AH675" i="6"/>
  <c r="AJ675" i="6" s="1"/>
  <c r="S675" i="6"/>
  <c r="AM674" i="6"/>
  <c r="AH674" i="6"/>
  <c r="AJ674" i="6" s="1"/>
  <c r="S674" i="6"/>
  <c r="AM673" i="6"/>
  <c r="AH673" i="6"/>
  <c r="AJ673" i="6" s="1"/>
  <c r="S673" i="6"/>
  <c r="AM672" i="6"/>
  <c r="AH672" i="6"/>
  <c r="AJ672" i="6" s="1"/>
  <c r="S672" i="6"/>
  <c r="AM671" i="6"/>
  <c r="AH671" i="6"/>
  <c r="AJ671" i="6" s="1"/>
  <c r="S671" i="6"/>
  <c r="AM670" i="6"/>
  <c r="AH670" i="6"/>
  <c r="AJ670" i="6" s="1"/>
  <c r="S670" i="6"/>
  <c r="AM669" i="6"/>
  <c r="AH669" i="6"/>
  <c r="AJ669" i="6" s="1"/>
  <c r="S669" i="6"/>
  <c r="AM668" i="6"/>
  <c r="AH668" i="6"/>
  <c r="AJ668" i="6" s="1"/>
  <c r="S668" i="6"/>
  <c r="AM667" i="6"/>
  <c r="AH667" i="6"/>
  <c r="AJ667" i="6" s="1"/>
  <c r="S667" i="6"/>
  <c r="AM666" i="6"/>
  <c r="AH666" i="6"/>
  <c r="AJ666" i="6" s="1"/>
  <c r="S666" i="6"/>
  <c r="AM665" i="6"/>
  <c r="AH665" i="6"/>
  <c r="AJ665" i="6" s="1"/>
  <c r="S665" i="6"/>
  <c r="AM664" i="6"/>
  <c r="AH664" i="6"/>
  <c r="AJ664" i="6" s="1"/>
  <c r="S664" i="6"/>
  <c r="AM663" i="6"/>
  <c r="AH663" i="6"/>
  <c r="AJ663" i="6" s="1"/>
  <c r="S663" i="6"/>
  <c r="AM662" i="6"/>
  <c r="AH662" i="6"/>
  <c r="AJ662" i="6" s="1"/>
  <c r="S662" i="6"/>
  <c r="AM661" i="6"/>
  <c r="AH661" i="6"/>
  <c r="AJ661" i="6" s="1"/>
  <c r="S661" i="6"/>
  <c r="AM660" i="6"/>
  <c r="AH660" i="6"/>
  <c r="AJ660" i="6" s="1"/>
  <c r="S660" i="6"/>
  <c r="AM659" i="6"/>
  <c r="AH659" i="6"/>
  <c r="AJ659" i="6" s="1"/>
  <c r="S659" i="6"/>
  <c r="AM658" i="6"/>
  <c r="AH658" i="6"/>
  <c r="AJ658" i="6" s="1"/>
  <c r="S658" i="6"/>
  <c r="AM657" i="6"/>
  <c r="AH657" i="6"/>
  <c r="AJ657" i="6" s="1"/>
  <c r="S657" i="6"/>
  <c r="AM656" i="6"/>
  <c r="AH656" i="6"/>
  <c r="AJ656" i="6" s="1"/>
  <c r="S656" i="6"/>
  <c r="AM655" i="6"/>
  <c r="AH655" i="6"/>
  <c r="AJ655" i="6" s="1"/>
  <c r="S655" i="6"/>
  <c r="AM654" i="6"/>
  <c r="AH654" i="6"/>
  <c r="AJ654" i="6" s="1"/>
  <c r="S654" i="6"/>
  <c r="AM653" i="6"/>
  <c r="AH653" i="6"/>
  <c r="AJ653" i="6" s="1"/>
  <c r="S653" i="6"/>
  <c r="AM652" i="6"/>
  <c r="AH652" i="6"/>
  <c r="AJ652" i="6" s="1"/>
  <c r="S652" i="6"/>
  <c r="AM651" i="6"/>
  <c r="AH651" i="6"/>
  <c r="AJ651" i="6" s="1"/>
  <c r="S651" i="6"/>
  <c r="AM650" i="6"/>
  <c r="AH650" i="6"/>
  <c r="AJ650" i="6" s="1"/>
  <c r="S650" i="6"/>
  <c r="AM649" i="6"/>
  <c r="AH649" i="6"/>
  <c r="AJ649" i="6" s="1"/>
  <c r="S649" i="6"/>
  <c r="AM648" i="6"/>
  <c r="AH648" i="6"/>
  <c r="AJ648" i="6" s="1"/>
  <c r="S648" i="6"/>
  <c r="AM647" i="6"/>
  <c r="AH647" i="6"/>
  <c r="AJ647" i="6" s="1"/>
  <c r="S647" i="6"/>
  <c r="AM646" i="6"/>
  <c r="AH646" i="6"/>
  <c r="AJ646" i="6" s="1"/>
  <c r="S646" i="6"/>
  <c r="AM645" i="6"/>
  <c r="AH645" i="6"/>
  <c r="AJ645" i="6" s="1"/>
  <c r="S645" i="6"/>
  <c r="AM644" i="6"/>
  <c r="AH644" i="6"/>
  <c r="AJ644" i="6" s="1"/>
  <c r="S644" i="6"/>
  <c r="AM643" i="6"/>
  <c r="AH643" i="6"/>
  <c r="AJ643" i="6" s="1"/>
  <c r="S643" i="6"/>
  <c r="AM642" i="6"/>
  <c r="AH642" i="6"/>
  <c r="AJ642" i="6" s="1"/>
  <c r="S642" i="6"/>
  <c r="AM641" i="6"/>
  <c r="AH641" i="6"/>
  <c r="AJ641" i="6" s="1"/>
  <c r="S641" i="6"/>
  <c r="AM640" i="6"/>
  <c r="AH640" i="6"/>
  <c r="AJ640" i="6" s="1"/>
  <c r="S640" i="6"/>
  <c r="AM639" i="6"/>
  <c r="AH639" i="6"/>
  <c r="AJ639" i="6" s="1"/>
  <c r="S639" i="6"/>
  <c r="AM638" i="6"/>
  <c r="AH638" i="6"/>
  <c r="AJ638" i="6" s="1"/>
  <c r="S638" i="6"/>
  <c r="AM637" i="6"/>
  <c r="AH637" i="6"/>
  <c r="AJ637" i="6" s="1"/>
  <c r="S637" i="6"/>
  <c r="AM636" i="6"/>
  <c r="AH636" i="6"/>
  <c r="AJ636" i="6" s="1"/>
  <c r="S636" i="6"/>
  <c r="AM635" i="6"/>
  <c r="AH635" i="6"/>
  <c r="AJ635" i="6" s="1"/>
  <c r="S635" i="6"/>
  <c r="AM634" i="6"/>
  <c r="AH634" i="6"/>
  <c r="AJ634" i="6" s="1"/>
  <c r="S634" i="6"/>
  <c r="AM633" i="6"/>
  <c r="AH633" i="6"/>
  <c r="AJ633" i="6" s="1"/>
  <c r="S633" i="6"/>
  <c r="AM632" i="6"/>
  <c r="AH632" i="6"/>
  <c r="AJ632" i="6" s="1"/>
  <c r="S632" i="6"/>
  <c r="AM631" i="6"/>
  <c r="AH631" i="6"/>
  <c r="AJ631" i="6" s="1"/>
  <c r="S631" i="6"/>
  <c r="AM630" i="6"/>
  <c r="AH630" i="6"/>
  <c r="AJ630" i="6" s="1"/>
  <c r="S630" i="6"/>
  <c r="AM629" i="6"/>
  <c r="AH629" i="6"/>
  <c r="AJ629" i="6" s="1"/>
  <c r="S629" i="6"/>
  <c r="AM628" i="6"/>
  <c r="AH628" i="6"/>
  <c r="AJ628" i="6" s="1"/>
  <c r="S628" i="6"/>
  <c r="AM627" i="6"/>
  <c r="AH627" i="6"/>
  <c r="AJ627" i="6" s="1"/>
  <c r="S627" i="6"/>
  <c r="AM626" i="6"/>
  <c r="AH626" i="6"/>
  <c r="AJ626" i="6" s="1"/>
  <c r="S626" i="6"/>
  <c r="AM625" i="6"/>
  <c r="AH625" i="6"/>
  <c r="AJ625" i="6" s="1"/>
  <c r="S625" i="6"/>
  <c r="AM624" i="6"/>
  <c r="AH624" i="6"/>
  <c r="AJ624" i="6" s="1"/>
  <c r="S624" i="6"/>
  <c r="AM623" i="6"/>
  <c r="AH623" i="6"/>
  <c r="AJ623" i="6" s="1"/>
  <c r="S623" i="6"/>
  <c r="AM622" i="6"/>
  <c r="AH622" i="6"/>
  <c r="AJ622" i="6" s="1"/>
  <c r="S622" i="6"/>
  <c r="AM621" i="6"/>
  <c r="AH621" i="6"/>
  <c r="AJ621" i="6" s="1"/>
  <c r="S621" i="6"/>
  <c r="AM620" i="6"/>
  <c r="AH620" i="6"/>
  <c r="AJ620" i="6" s="1"/>
  <c r="S620" i="6"/>
  <c r="AM619" i="6"/>
  <c r="AH619" i="6"/>
  <c r="AJ619" i="6" s="1"/>
  <c r="S619" i="6"/>
  <c r="AM618" i="6"/>
  <c r="AH618" i="6"/>
  <c r="AJ618" i="6" s="1"/>
  <c r="S618" i="6"/>
  <c r="AM617" i="6"/>
  <c r="AH617" i="6"/>
  <c r="AJ617" i="6" s="1"/>
  <c r="S617" i="6"/>
  <c r="AM616" i="6"/>
  <c r="AH616" i="6"/>
  <c r="AJ616" i="6" s="1"/>
  <c r="S616" i="6"/>
  <c r="AM615" i="6"/>
  <c r="AH615" i="6"/>
  <c r="AJ615" i="6" s="1"/>
  <c r="S615" i="6"/>
  <c r="AM614" i="6"/>
  <c r="AH614" i="6"/>
  <c r="AJ614" i="6" s="1"/>
  <c r="S614" i="6"/>
  <c r="AM613" i="6"/>
  <c r="AH613" i="6"/>
  <c r="AJ613" i="6" s="1"/>
  <c r="S613" i="6"/>
  <c r="AM612" i="6"/>
  <c r="AH612" i="6"/>
  <c r="AJ612" i="6" s="1"/>
  <c r="S612" i="6"/>
  <c r="AM611" i="6"/>
  <c r="AH611" i="6"/>
  <c r="AJ611" i="6" s="1"/>
  <c r="S611" i="6"/>
  <c r="AM610" i="6"/>
  <c r="AH610" i="6"/>
  <c r="AJ610" i="6" s="1"/>
  <c r="S610" i="6"/>
  <c r="AM609" i="6"/>
  <c r="AH609" i="6"/>
  <c r="AJ609" i="6" s="1"/>
  <c r="S609" i="6"/>
  <c r="AM608" i="6"/>
  <c r="AH608" i="6"/>
  <c r="AJ608" i="6" s="1"/>
  <c r="S608" i="6"/>
  <c r="AM607" i="6"/>
  <c r="AH607" i="6"/>
  <c r="AJ607" i="6" s="1"/>
  <c r="S607" i="6"/>
  <c r="AM606" i="6"/>
  <c r="AH606" i="6"/>
  <c r="AJ606" i="6" s="1"/>
  <c r="S606" i="6"/>
  <c r="AM605" i="6"/>
  <c r="AH605" i="6"/>
  <c r="AJ605" i="6" s="1"/>
  <c r="S605" i="6"/>
  <c r="AM604" i="6"/>
  <c r="AH604" i="6"/>
  <c r="AJ604" i="6" s="1"/>
  <c r="S604" i="6"/>
  <c r="AM603" i="6"/>
  <c r="AH603" i="6"/>
  <c r="AJ603" i="6" s="1"/>
  <c r="S603" i="6"/>
  <c r="AM602" i="6"/>
  <c r="AH602" i="6"/>
  <c r="AJ602" i="6" s="1"/>
  <c r="S602" i="6"/>
  <c r="AM601" i="6"/>
  <c r="AH601" i="6"/>
  <c r="AJ601" i="6" s="1"/>
  <c r="S601" i="6"/>
  <c r="AM600" i="6"/>
  <c r="AH600" i="6"/>
  <c r="AJ600" i="6" s="1"/>
  <c r="S600" i="6"/>
  <c r="AM599" i="6"/>
  <c r="AH599" i="6"/>
  <c r="AJ599" i="6" s="1"/>
  <c r="S599" i="6"/>
  <c r="AM598" i="6"/>
  <c r="AH598" i="6"/>
  <c r="AJ598" i="6" s="1"/>
  <c r="S598" i="6"/>
  <c r="AM597" i="6"/>
  <c r="AH597" i="6"/>
  <c r="AJ597" i="6" s="1"/>
  <c r="S597" i="6"/>
  <c r="AM596" i="6"/>
  <c r="AH596" i="6"/>
  <c r="AJ596" i="6" s="1"/>
  <c r="S596" i="6"/>
  <c r="AM595" i="6"/>
  <c r="AH595" i="6"/>
  <c r="AJ595" i="6" s="1"/>
  <c r="S595" i="6"/>
  <c r="AM594" i="6"/>
  <c r="AH594" i="6"/>
  <c r="AJ594" i="6" s="1"/>
  <c r="S594" i="6"/>
  <c r="AM593" i="6"/>
  <c r="AH593" i="6"/>
  <c r="AJ593" i="6" s="1"/>
  <c r="S593" i="6"/>
  <c r="AM592" i="6"/>
  <c r="AH592" i="6"/>
  <c r="AJ592" i="6" s="1"/>
  <c r="S592" i="6"/>
  <c r="AM591" i="6"/>
  <c r="AH591" i="6"/>
  <c r="AJ591" i="6" s="1"/>
  <c r="S591" i="6"/>
  <c r="AM590" i="6"/>
  <c r="AH590" i="6"/>
  <c r="AJ590" i="6" s="1"/>
  <c r="S590" i="6"/>
  <c r="AM589" i="6"/>
  <c r="AH589" i="6"/>
  <c r="AJ589" i="6" s="1"/>
  <c r="S589" i="6"/>
  <c r="AM588" i="6"/>
  <c r="AH588" i="6"/>
  <c r="AJ588" i="6" s="1"/>
  <c r="S588" i="6"/>
  <c r="AM587" i="6"/>
  <c r="AH587" i="6"/>
  <c r="AJ587" i="6" s="1"/>
  <c r="S587" i="6"/>
  <c r="AM586" i="6"/>
  <c r="AH586" i="6"/>
  <c r="AJ586" i="6" s="1"/>
  <c r="S586" i="6"/>
  <c r="AM585" i="6"/>
  <c r="AH585" i="6"/>
  <c r="AJ585" i="6" s="1"/>
  <c r="S585" i="6"/>
  <c r="AM584" i="6"/>
  <c r="AH584" i="6"/>
  <c r="AJ584" i="6" s="1"/>
  <c r="S584" i="6"/>
  <c r="AM583" i="6"/>
  <c r="AH583" i="6"/>
  <c r="AJ583" i="6" s="1"/>
  <c r="S583" i="6"/>
  <c r="AM582" i="6"/>
  <c r="AH582" i="6"/>
  <c r="AJ582" i="6" s="1"/>
  <c r="S582" i="6"/>
  <c r="AM581" i="6"/>
  <c r="AH581" i="6"/>
  <c r="AJ581" i="6" s="1"/>
  <c r="S581" i="6"/>
  <c r="AM580" i="6"/>
  <c r="AH580" i="6"/>
  <c r="AJ580" i="6" s="1"/>
  <c r="S580" i="6"/>
  <c r="AM579" i="6"/>
  <c r="AH579" i="6"/>
  <c r="AJ579" i="6" s="1"/>
  <c r="S579" i="6"/>
  <c r="AM578" i="6"/>
  <c r="AH578" i="6"/>
  <c r="AJ578" i="6" s="1"/>
  <c r="S578" i="6"/>
  <c r="AM577" i="6"/>
  <c r="AH577" i="6"/>
  <c r="AJ577" i="6" s="1"/>
  <c r="S577" i="6"/>
  <c r="AM576" i="6"/>
  <c r="AH576" i="6"/>
  <c r="AJ576" i="6" s="1"/>
  <c r="S576" i="6"/>
  <c r="AM575" i="6"/>
  <c r="AH575" i="6"/>
  <c r="AJ575" i="6" s="1"/>
  <c r="S575" i="6"/>
  <c r="AM574" i="6"/>
  <c r="AH574" i="6"/>
  <c r="AJ574" i="6" s="1"/>
  <c r="S574" i="6"/>
  <c r="AM573" i="6"/>
  <c r="AH573" i="6"/>
  <c r="AJ573" i="6" s="1"/>
  <c r="S573" i="6"/>
  <c r="AM572" i="6"/>
  <c r="AH572" i="6"/>
  <c r="AJ572" i="6" s="1"/>
  <c r="S572" i="6"/>
  <c r="AM571" i="6"/>
  <c r="AH571" i="6"/>
  <c r="AJ571" i="6" s="1"/>
  <c r="S571" i="6"/>
  <c r="AM570" i="6"/>
  <c r="AH570" i="6"/>
  <c r="AJ570" i="6" s="1"/>
  <c r="S570" i="6"/>
  <c r="AM569" i="6"/>
  <c r="AH569" i="6"/>
  <c r="AJ569" i="6" s="1"/>
  <c r="S569" i="6"/>
  <c r="AM568" i="6"/>
  <c r="AH568" i="6"/>
  <c r="AJ568" i="6" s="1"/>
  <c r="S568" i="6"/>
  <c r="AM567" i="6"/>
  <c r="AH567" i="6"/>
  <c r="AJ567" i="6" s="1"/>
  <c r="S567" i="6"/>
  <c r="AM566" i="6"/>
  <c r="AH566" i="6"/>
  <c r="AJ566" i="6" s="1"/>
  <c r="S566" i="6"/>
  <c r="AM565" i="6"/>
  <c r="AH565" i="6"/>
  <c r="AJ565" i="6" s="1"/>
  <c r="S565" i="6"/>
  <c r="AM564" i="6"/>
  <c r="AH564" i="6"/>
  <c r="AJ564" i="6" s="1"/>
  <c r="S564" i="6"/>
  <c r="AM563" i="6"/>
  <c r="AH563" i="6"/>
  <c r="AJ563" i="6" s="1"/>
  <c r="S563" i="6"/>
  <c r="AM562" i="6"/>
  <c r="AH562" i="6"/>
  <c r="AJ562" i="6" s="1"/>
  <c r="S562" i="6"/>
  <c r="AM561" i="6"/>
  <c r="AH561" i="6"/>
  <c r="AJ561" i="6" s="1"/>
  <c r="S561" i="6"/>
  <c r="AM560" i="6"/>
  <c r="AH560" i="6"/>
  <c r="AJ560" i="6" s="1"/>
  <c r="S560" i="6"/>
  <c r="AM559" i="6"/>
  <c r="AH559" i="6"/>
  <c r="AJ559" i="6" s="1"/>
  <c r="S559" i="6"/>
  <c r="AM558" i="6"/>
  <c r="AH558" i="6"/>
  <c r="AJ558" i="6" s="1"/>
  <c r="S558" i="6"/>
  <c r="AM557" i="6"/>
  <c r="AH557" i="6"/>
  <c r="AJ557" i="6" s="1"/>
  <c r="S557" i="6"/>
  <c r="AM556" i="6"/>
  <c r="AH556" i="6"/>
  <c r="AJ556" i="6" s="1"/>
  <c r="S556" i="6"/>
  <c r="AM555" i="6"/>
  <c r="AH555" i="6"/>
  <c r="AJ555" i="6" s="1"/>
  <c r="S555" i="6"/>
  <c r="AM554" i="6"/>
  <c r="AH554" i="6"/>
  <c r="AJ554" i="6" s="1"/>
  <c r="S554" i="6"/>
  <c r="AM553" i="6"/>
  <c r="AH553" i="6"/>
  <c r="AJ553" i="6" s="1"/>
  <c r="S553" i="6"/>
  <c r="AM552" i="6"/>
  <c r="AH552" i="6"/>
  <c r="AJ552" i="6" s="1"/>
  <c r="S552" i="6"/>
  <c r="AM551" i="6"/>
  <c r="AH551" i="6"/>
  <c r="AJ551" i="6" s="1"/>
  <c r="S551" i="6"/>
  <c r="AM550" i="6"/>
  <c r="AH550" i="6"/>
  <c r="AJ550" i="6" s="1"/>
  <c r="S550" i="6"/>
  <c r="AM549" i="6"/>
  <c r="AH549" i="6"/>
  <c r="AJ549" i="6" s="1"/>
  <c r="S549" i="6"/>
  <c r="AM548" i="6"/>
  <c r="AH548" i="6"/>
  <c r="AJ548" i="6" s="1"/>
  <c r="S548" i="6"/>
  <c r="AM547" i="6"/>
  <c r="AH547" i="6"/>
  <c r="AJ547" i="6" s="1"/>
  <c r="S547" i="6"/>
  <c r="AM546" i="6"/>
  <c r="AH546" i="6"/>
  <c r="AJ546" i="6" s="1"/>
  <c r="S546" i="6"/>
  <c r="AM545" i="6"/>
  <c r="AH545" i="6"/>
  <c r="AJ545" i="6" s="1"/>
  <c r="S545" i="6"/>
  <c r="AM544" i="6"/>
  <c r="AH544" i="6"/>
  <c r="AJ544" i="6" s="1"/>
  <c r="S544" i="6"/>
  <c r="AM543" i="6"/>
  <c r="AH543" i="6"/>
  <c r="AJ543" i="6" s="1"/>
  <c r="S543" i="6"/>
  <c r="AM542" i="6"/>
  <c r="AH542" i="6"/>
  <c r="AJ542" i="6" s="1"/>
  <c r="S542" i="6"/>
  <c r="AM541" i="6"/>
  <c r="AH541" i="6"/>
  <c r="AJ541" i="6" s="1"/>
  <c r="S541" i="6"/>
  <c r="AM540" i="6"/>
  <c r="AH540" i="6"/>
  <c r="AJ540" i="6" s="1"/>
  <c r="S540" i="6"/>
  <c r="AM539" i="6"/>
  <c r="AH539" i="6"/>
  <c r="AJ539" i="6" s="1"/>
  <c r="S539" i="6"/>
  <c r="AM538" i="6"/>
  <c r="AH538" i="6"/>
  <c r="AJ538" i="6" s="1"/>
  <c r="S538" i="6"/>
  <c r="AM537" i="6"/>
  <c r="AH537" i="6"/>
  <c r="AJ537" i="6" s="1"/>
  <c r="S537" i="6"/>
  <c r="AM536" i="6"/>
  <c r="AH536" i="6"/>
  <c r="AJ536" i="6" s="1"/>
  <c r="S536" i="6"/>
  <c r="AM535" i="6"/>
  <c r="AH535" i="6"/>
  <c r="AJ535" i="6" s="1"/>
  <c r="S535" i="6"/>
  <c r="AM534" i="6"/>
  <c r="AH534" i="6"/>
  <c r="AJ534" i="6" s="1"/>
  <c r="S534" i="6"/>
  <c r="AM533" i="6"/>
  <c r="AH533" i="6"/>
  <c r="AJ533" i="6" s="1"/>
  <c r="S533" i="6"/>
  <c r="AM532" i="6"/>
  <c r="AH532" i="6"/>
  <c r="AJ532" i="6" s="1"/>
  <c r="S532" i="6"/>
  <c r="AM531" i="6"/>
  <c r="AH531" i="6"/>
  <c r="AJ531" i="6" s="1"/>
  <c r="S531" i="6"/>
  <c r="AM530" i="6"/>
  <c r="AH530" i="6"/>
  <c r="AJ530" i="6" s="1"/>
  <c r="S530" i="6"/>
  <c r="AM529" i="6"/>
  <c r="AH529" i="6"/>
  <c r="AJ529" i="6" s="1"/>
  <c r="S529" i="6"/>
  <c r="AM528" i="6"/>
  <c r="AH528" i="6"/>
  <c r="AJ528" i="6" s="1"/>
  <c r="S528" i="6"/>
  <c r="AM527" i="6"/>
  <c r="AH527" i="6"/>
  <c r="AJ527" i="6" s="1"/>
  <c r="S527" i="6"/>
  <c r="AM526" i="6"/>
  <c r="AH526" i="6"/>
  <c r="AJ526" i="6" s="1"/>
  <c r="S526" i="6"/>
  <c r="AM525" i="6"/>
  <c r="AH525" i="6"/>
  <c r="AJ525" i="6" s="1"/>
  <c r="S525" i="6"/>
  <c r="AM524" i="6"/>
  <c r="AH524" i="6"/>
  <c r="AJ524" i="6" s="1"/>
  <c r="S524" i="6"/>
  <c r="AM523" i="6"/>
  <c r="AH523" i="6"/>
  <c r="AJ523" i="6" s="1"/>
  <c r="S523" i="6"/>
  <c r="AM522" i="6"/>
  <c r="AH522" i="6"/>
  <c r="AJ522" i="6" s="1"/>
  <c r="S522" i="6"/>
  <c r="AM521" i="6"/>
  <c r="AH521" i="6"/>
  <c r="AJ521" i="6" s="1"/>
  <c r="S521" i="6"/>
  <c r="AM520" i="6"/>
  <c r="AH520" i="6"/>
  <c r="AJ520" i="6" s="1"/>
  <c r="S520" i="6"/>
  <c r="AM519" i="6"/>
  <c r="AH519" i="6"/>
  <c r="AJ519" i="6" s="1"/>
  <c r="S519" i="6"/>
  <c r="AM518" i="6"/>
  <c r="AH518" i="6"/>
  <c r="AJ518" i="6" s="1"/>
  <c r="S518" i="6"/>
  <c r="AM517" i="6"/>
  <c r="AH517" i="6"/>
  <c r="AJ517" i="6" s="1"/>
  <c r="S517" i="6"/>
  <c r="AM516" i="6"/>
  <c r="AH516" i="6"/>
  <c r="AJ516" i="6" s="1"/>
  <c r="S516" i="6"/>
  <c r="AM515" i="6"/>
  <c r="AH515" i="6"/>
  <c r="AJ515" i="6" s="1"/>
  <c r="S515" i="6"/>
  <c r="AM514" i="6"/>
  <c r="AH514" i="6"/>
  <c r="AJ514" i="6" s="1"/>
  <c r="S514" i="6"/>
  <c r="AM513" i="6"/>
  <c r="AH513" i="6"/>
  <c r="AJ513" i="6" s="1"/>
  <c r="S513" i="6"/>
  <c r="AM512" i="6"/>
  <c r="AH512" i="6"/>
  <c r="AJ512" i="6" s="1"/>
  <c r="S512" i="6"/>
  <c r="AM511" i="6"/>
  <c r="AH511" i="6"/>
  <c r="AJ511" i="6" s="1"/>
  <c r="S511" i="6"/>
  <c r="AM510" i="6"/>
  <c r="AH510" i="6"/>
  <c r="AJ510" i="6" s="1"/>
  <c r="S510" i="6"/>
  <c r="AM509" i="6"/>
  <c r="AH509" i="6"/>
  <c r="AJ509" i="6" s="1"/>
  <c r="S509" i="6"/>
  <c r="AM508" i="6"/>
  <c r="AH508" i="6"/>
  <c r="AJ508" i="6" s="1"/>
  <c r="S508" i="6"/>
  <c r="AM507" i="6"/>
  <c r="AH507" i="6"/>
  <c r="AJ507" i="6" s="1"/>
  <c r="S507" i="6"/>
  <c r="AM506" i="6"/>
  <c r="AH506" i="6"/>
  <c r="AJ506" i="6" s="1"/>
  <c r="S506" i="6"/>
  <c r="AM505" i="6"/>
  <c r="AH505" i="6"/>
  <c r="AJ505" i="6" s="1"/>
  <c r="S505" i="6"/>
  <c r="AM504" i="6"/>
  <c r="AH504" i="6"/>
  <c r="AJ504" i="6" s="1"/>
  <c r="S504" i="6"/>
  <c r="AM503" i="6"/>
  <c r="AH503" i="6"/>
  <c r="AJ503" i="6" s="1"/>
  <c r="S503" i="6"/>
  <c r="AM502" i="6"/>
  <c r="AH502" i="6"/>
  <c r="AJ502" i="6" s="1"/>
  <c r="S502" i="6"/>
  <c r="AM501" i="6"/>
  <c r="AH501" i="6"/>
  <c r="AJ501" i="6" s="1"/>
  <c r="S501" i="6"/>
  <c r="AM500" i="6"/>
  <c r="AH500" i="6"/>
  <c r="AJ500" i="6" s="1"/>
  <c r="S500" i="6"/>
  <c r="AM499" i="6"/>
  <c r="AH499" i="6"/>
  <c r="AJ499" i="6" s="1"/>
  <c r="S499" i="6"/>
  <c r="AM498" i="6"/>
  <c r="AH498" i="6"/>
  <c r="AJ498" i="6" s="1"/>
  <c r="S498" i="6"/>
  <c r="AM497" i="6"/>
  <c r="AH497" i="6"/>
  <c r="AJ497" i="6" s="1"/>
  <c r="S497" i="6"/>
  <c r="AM496" i="6"/>
  <c r="AH496" i="6"/>
  <c r="AJ496" i="6" s="1"/>
  <c r="S496" i="6"/>
  <c r="AM495" i="6"/>
  <c r="AH495" i="6"/>
  <c r="AJ495" i="6" s="1"/>
  <c r="S495" i="6"/>
  <c r="AM494" i="6"/>
  <c r="AH494" i="6"/>
  <c r="AJ494" i="6" s="1"/>
  <c r="S494" i="6"/>
  <c r="AM493" i="6"/>
  <c r="AH493" i="6"/>
  <c r="AJ493" i="6" s="1"/>
  <c r="S493" i="6"/>
  <c r="AM492" i="6"/>
  <c r="AH492" i="6"/>
  <c r="AJ492" i="6" s="1"/>
  <c r="S492" i="6"/>
  <c r="AM491" i="6"/>
  <c r="AH491" i="6"/>
  <c r="AJ491" i="6" s="1"/>
  <c r="S491" i="6"/>
  <c r="AM490" i="6"/>
  <c r="AH490" i="6"/>
  <c r="AJ490" i="6" s="1"/>
  <c r="S490" i="6"/>
  <c r="AM489" i="6"/>
  <c r="AH489" i="6"/>
  <c r="AJ489" i="6" s="1"/>
  <c r="S489" i="6"/>
  <c r="AM488" i="6"/>
  <c r="AH488" i="6"/>
  <c r="AJ488" i="6" s="1"/>
  <c r="S488" i="6"/>
  <c r="AM487" i="6"/>
  <c r="AH487" i="6"/>
  <c r="AJ487" i="6" s="1"/>
  <c r="S487" i="6"/>
  <c r="AM486" i="6"/>
  <c r="AH486" i="6"/>
  <c r="AJ486" i="6" s="1"/>
  <c r="S486" i="6"/>
  <c r="AM485" i="6"/>
  <c r="AH485" i="6"/>
  <c r="AJ485" i="6" s="1"/>
  <c r="S485" i="6"/>
  <c r="AM484" i="6"/>
  <c r="AH484" i="6"/>
  <c r="AJ484" i="6" s="1"/>
  <c r="S484" i="6"/>
  <c r="AM483" i="6"/>
  <c r="AH483" i="6"/>
  <c r="AJ483" i="6" s="1"/>
  <c r="S483" i="6"/>
  <c r="AM482" i="6"/>
  <c r="AH482" i="6"/>
  <c r="AJ482" i="6" s="1"/>
  <c r="S482" i="6"/>
  <c r="AM481" i="6"/>
  <c r="AH481" i="6"/>
  <c r="AJ481" i="6" s="1"/>
  <c r="S481" i="6"/>
  <c r="AM480" i="6"/>
  <c r="AH480" i="6"/>
  <c r="AJ480" i="6" s="1"/>
  <c r="S480" i="6"/>
  <c r="AM479" i="6"/>
  <c r="AH479" i="6"/>
  <c r="AJ479" i="6" s="1"/>
  <c r="S479" i="6"/>
  <c r="AM478" i="6"/>
  <c r="AH478" i="6"/>
  <c r="AJ478" i="6" s="1"/>
  <c r="S478" i="6"/>
  <c r="AM477" i="6"/>
  <c r="AH477" i="6"/>
  <c r="AJ477" i="6" s="1"/>
  <c r="S477" i="6"/>
  <c r="AM476" i="6"/>
  <c r="AH476" i="6"/>
  <c r="AJ476" i="6" s="1"/>
  <c r="S476" i="6"/>
  <c r="AM475" i="6"/>
  <c r="AH475" i="6"/>
  <c r="AJ475" i="6" s="1"/>
  <c r="S475" i="6"/>
  <c r="AM474" i="6"/>
  <c r="AH474" i="6"/>
  <c r="AJ474" i="6" s="1"/>
  <c r="S474" i="6"/>
  <c r="AM473" i="6"/>
  <c r="AH473" i="6"/>
  <c r="AJ473" i="6" s="1"/>
  <c r="S473" i="6"/>
  <c r="AM472" i="6"/>
  <c r="AH472" i="6"/>
  <c r="AJ472" i="6" s="1"/>
  <c r="S472" i="6"/>
  <c r="AM471" i="6"/>
  <c r="AH471" i="6"/>
  <c r="AJ471" i="6" s="1"/>
  <c r="S471" i="6"/>
  <c r="AM470" i="6"/>
  <c r="AH470" i="6"/>
  <c r="AJ470" i="6" s="1"/>
  <c r="S470" i="6"/>
  <c r="AM469" i="6"/>
  <c r="AH469" i="6"/>
  <c r="AJ469" i="6" s="1"/>
  <c r="S469" i="6"/>
  <c r="AM468" i="6"/>
  <c r="AH468" i="6"/>
  <c r="AJ468" i="6" s="1"/>
  <c r="S468" i="6"/>
  <c r="AM467" i="6"/>
  <c r="AH467" i="6"/>
  <c r="AJ467" i="6" s="1"/>
  <c r="S467" i="6"/>
  <c r="AM466" i="6"/>
  <c r="AH466" i="6"/>
  <c r="AJ466" i="6" s="1"/>
  <c r="S466" i="6"/>
  <c r="AM465" i="6"/>
  <c r="AH465" i="6"/>
  <c r="AJ465" i="6" s="1"/>
  <c r="S465" i="6"/>
  <c r="AM464" i="6"/>
  <c r="AH464" i="6"/>
  <c r="AJ464" i="6" s="1"/>
  <c r="S464" i="6"/>
  <c r="AM463" i="6"/>
  <c r="AH463" i="6"/>
  <c r="AJ463" i="6" s="1"/>
  <c r="S463" i="6"/>
  <c r="AM462" i="6"/>
  <c r="AH462" i="6"/>
  <c r="AJ462" i="6" s="1"/>
  <c r="S462" i="6"/>
  <c r="AM461" i="6"/>
  <c r="AH461" i="6"/>
  <c r="AJ461" i="6" s="1"/>
  <c r="S461" i="6"/>
  <c r="AM460" i="6"/>
  <c r="AH460" i="6"/>
  <c r="AJ460" i="6" s="1"/>
  <c r="S460" i="6"/>
  <c r="AM459" i="6"/>
  <c r="AH459" i="6"/>
  <c r="AJ459" i="6" s="1"/>
  <c r="S459" i="6"/>
  <c r="AM458" i="6"/>
  <c r="AH458" i="6"/>
  <c r="AJ458" i="6" s="1"/>
  <c r="S458" i="6"/>
  <c r="AM457" i="6"/>
  <c r="AH457" i="6"/>
  <c r="AJ457" i="6" s="1"/>
  <c r="S457" i="6"/>
  <c r="AM456" i="6"/>
  <c r="AH456" i="6"/>
  <c r="AJ456" i="6" s="1"/>
  <c r="S456" i="6"/>
  <c r="AM455" i="6"/>
  <c r="AH455" i="6"/>
  <c r="AJ455" i="6" s="1"/>
  <c r="S455" i="6"/>
  <c r="AM454" i="6"/>
  <c r="AH454" i="6"/>
  <c r="AJ454" i="6" s="1"/>
  <c r="S454" i="6"/>
  <c r="AM453" i="6"/>
  <c r="AH453" i="6"/>
  <c r="AJ453" i="6" s="1"/>
  <c r="S453" i="6"/>
  <c r="AM452" i="6"/>
  <c r="AH452" i="6"/>
  <c r="AJ452" i="6" s="1"/>
  <c r="S452" i="6"/>
  <c r="AM451" i="6"/>
  <c r="AH451" i="6"/>
  <c r="AJ451" i="6" s="1"/>
  <c r="S451" i="6"/>
  <c r="AM450" i="6"/>
  <c r="AH450" i="6"/>
  <c r="AJ450" i="6" s="1"/>
  <c r="S450" i="6"/>
  <c r="AM449" i="6"/>
  <c r="AH449" i="6"/>
  <c r="AJ449" i="6" s="1"/>
  <c r="S449" i="6"/>
  <c r="AM448" i="6"/>
  <c r="AH448" i="6"/>
  <c r="AJ448" i="6" s="1"/>
  <c r="S448" i="6"/>
  <c r="AM447" i="6"/>
  <c r="AH447" i="6"/>
  <c r="AJ447" i="6" s="1"/>
  <c r="S447" i="6"/>
  <c r="AM446" i="6"/>
  <c r="AH446" i="6"/>
  <c r="AJ446" i="6" s="1"/>
  <c r="S446" i="6"/>
  <c r="AM445" i="6"/>
  <c r="AH445" i="6"/>
  <c r="AJ445" i="6" s="1"/>
  <c r="S445" i="6"/>
  <c r="AM444" i="6"/>
  <c r="AH444" i="6"/>
  <c r="AJ444" i="6" s="1"/>
  <c r="S444" i="6"/>
  <c r="AM443" i="6"/>
  <c r="AH443" i="6"/>
  <c r="AJ443" i="6" s="1"/>
  <c r="S443" i="6"/>
  <c r="AM442" i="6"/>
  <c r="AH442" i="6"/>
  <c r="AJ442" i="6" s="1"/>
  <c r="S442" i="6"/>
  <c r="AM441" i="6"/>
  <c r="AH441" i="6"/>
  <c r="AJ441" i="6" s="1"/>
  <c r="S441" i="6"/>
  <c r="AM440" i="6"/>
  <c r="AH440" i="6"/>
  <c r="AJ440" i="6" s="1"/>
  <c r="S440" i="6"/>
  <c r="AM439" i="6"/>
  <c r="AH439" i="6"/>
  <c r="AJ439" i="6" s="1"/>
  <c r="S439" i="6"/>
  <c r="AM438" i="6"/>
  <c r="AH438" i="6"/>
  <c r="AJ438" i="6" s="1"/>
  <c r="S438" i="6"/>
  <c r="AM437" i="6"/>
  <c r="AH437" i="6"/>
  <c r="AJ437" i="6" s="1"/>
  <c r="S437" i="6"/>
  <c r="AM436" i="6"/>
  <c r="AH436" i="6"/>
  <c r="AJ436" i="6" s="1"/>
  <c r="S436" i="6"/>
  <c r="AM435" i="6"/>
  <c r="AH435" i="6"/>
  <c r="AJ435" i="6" s="1"/>
  <c r="S435" i="6"/>
  <c r="AM434" i="6"/>
  <c r="AH434" i="6"/>
  <c r="AJ434" i="6" s="1"/>
  <c r="S434" i="6"/>
  <c r="AM433" i="6"/>
  <c r="AH433" i="6"/>
  <c r="AJ433" i="6" s="1"/>
  <c r="S433" i="6"/>
  <c r="AM432" i="6"/>
  <c r="AH432" i="6"/>
  <c r="AJ432" i="6" s="1"/>
  <c r="S432" i="6"/>
  <c r="AM431" i="6"/>
  <c r="AH431" i="6"/>
  <c r="AJ431" i="6" s="1"/>
  <c r="S431" i="6"/>
  <c r="AM430" i="6"/>
  <c r="AH430" i="6"/>
  <c r="AJ430" i="6" s="1"/>
  <c r="S430" i="6"/>
  <c r="AM429" i="6"/>
  <c r="AH429" i="6"/>
  <c r="AJ429" i="6" s="1"/>
  <c r="S429" i="6"/>
  <c r="AM428" i="6"/>
  <c r="AH428" i="6"/>
  <c r="AJ428" i="6" s="1"/>
  <c r="S428" i="6"/>
  <c r="AM427" i="6"/>
  <c r="AH427" i="6"/>
  <c r="AJ427" i="6" s="1"/>
  <c r="S427" i="6"/>
  <c r="AM426" i="6"/>
  <c r="AH426" i="6"/>
  <c r="AJ426" i="6" s="1"/>
  <c r="S426" i="6"/>
  <c r="AM425" i="6"/>
  <c r="AH425" i="6"/>
  <c r="AJ425" i="6" s="1"/>
  <c r="S425" i="6"/>
  <c r="AM424" i="6"/>
  <c r="AH424" i="6"/>
  <c r="AJ424" i="6" s="1"/>
  <c r="S424" i="6"/>
  <c r="AM423" i="6"/>
  <c r="AH423" i="6"/>
  <c r="AJ423" i="6" s="1"/>
  <c r="S423" i="6"/>
  <c r="AM422" i="6"/>
  <c r="AH422" i="6"/>
  <c r="AJ422" i="6" s="1"/>
  <c r="S422" i="6"/>
  <c r="AM421" i="6"/>
  <c r="AH421" i="6"/>
  <c r="AJ421" i="6" s="1"/>
  <c r="S421" i="6"/>
  <c r="AM420" i="6"/>
  <c r="AH420" i="6"/>
  <c r="AJ420" i="6" s="1"/>
  <c r="S420" i="6"/>
  <c r="AM419" i="6"/>
  <c r="AH419" i="6"/>
  <c r="AJ419" i="6" s="1"/>
  <c r="S419" i="6"/>
  <c r="AM418" i="6"/>
  <c r="AH418" i="6"/>
  <c r="AJ418" i="6" s="1"/>
  <c r="S418" i="6"/>
  <c r="AM417" i="6"/>
  <c r="AH417" i="6"/>
  <c r="AJ417" i="6" s="1"/>
  <c r="S417" i="6"/>
  <c r="AM416" i="6"/>
  <c r="AH416" i="6"/>
  <c r="AJ416" i="6" s="1"/>
  <c r="S416" i="6"/>
  <c r="AM415" i="6"/>
  <c r="AH415" i="6"/>
  <c r="AJ415" i="6" s="1"/>
  <c r="S415" i="6"/>
  <c r="AM414" i="6"/>
  <c r="AH414" i="6"/>
  <c r="AJ414" i="6" s="1"/>
  <c r="S414" i="6"/>
  <c r="AM413" i="6"/>
  <c r="AH413" i="6"/>
  <c r="AJ413" i="6" s="1"/>
  <c r="S413" i="6"/>
  <c r="AM412" i="6"/>
  <c r="AH412" i="6"/>
  <c r="AJ412" i="6" s="1"/>
  <c r="S412" i="6"/>
  <c r="AM411" i="6"/>
  <c r="AH411" i="6"/>
  <c r="AJ411" i="6" s="1"/>
  <c r="S411" i="6"/>
  <c r="AM410" i="6"/>
  <c r="AH410" i="6"/>
  <c r="AJ410" i="6" s="1"/>
  <c r="S410" i="6"/>
  <c r="AM409" i="6"/>
  <c r="AH409" i="6"/>
  <c r="AJ409" i="6" s="1"/>
  <c r="S409" i="6"/>
  <c r="AM408" i="6"/>
  <c r="AH408" i="6"/>
  <c r="AJ408" i="6" s="1"/>
  <c r="S408" i="6"/>
  <c r="AM407" i="6"/>
  <c r="AH407" i="6"/>
  <c r="AJ407" i="6" s="1"/>
  <c r="S407" i="6"/>
  <c r="AM406" i="6"/>
  <c r="AH406" i="6"/>
  <c r="AJ406" i="6" s="1"/>
  <c r="S406" i="6"/>
  <c r="AM405" i="6"/>
  <c r="AH405" i="6"/>
  <c r="AJ405" i="6" s="1"/>
  <c r="S405" i="6"/>
  <c r="AM404" i="6"/>
  <c r="AH404" i="6"/>
  <c r="AJ404" i="6" s="1"/>
  <c r="S404" i="6"/>
  <c r="AM403" i="6"/>
  <c r="AH403" i="6"/>
  <c r="AJ403" i="6" s="1"/>
  <c r="S403" i="6"/>
  <c r="AM402" i="6"/>
  <c r="AH402" i="6"/>
  <c r="AJ402" i="6" s="1"/>
  <c r="S402" i="6"/>
  <c r="AM401" i="6"/>
  <c r="AH401" i="6"/>
  <c r="AJ401" i="6" s="1"/>
  <c r="S401" i="6"/>
  <c r="AM400" i="6"/>
  <c r="AH400" i="6"/>
  <c r="AJ400" i="6" s="1"/>
  <c r="S400" i="6"/>
  <c r="AM399" i="6"/>
  <c r="AH399" i="6"/>
  <c r="AJ399" i="6" s="1"/>
  <c r="S399" i="6"/>
  <c r="AM398" i="6"/>
  <c r="AH398" i="6"/>
  <c r="AJ398" i="6" s="1"/>
  <c r="S398" i="6"/>
  <c r="AM397" i="6"/>
  <c r="AH397" i="6"/>
  <c r="AJ397" i="6" s="1"/>
  <c r="S397" i="6"/>
  <c r="AM396" i="6"/>
  <c r="AH396" i="6"/>
  <c r="AJ396" i="6" s="1"/>
  <c r="S396" i="6"/>
  <c r="AM395" i="6"/>
  <c r="AH395" i="6"/>
  <c r="AJ395" i="6" s="1"/>
  <c r="S395" i="6"/>
  <c r="AM394" i="6"/>
  <c r="AH394" i="6"/>
  <c r="AJ394" i="6" s="1"/>
  <c r="S394" i="6"/>
  <c r="AM393" i="6"/>
  <c r="AH393" i="6"/>
  <c r="AJ393" i="6" s="1"/>
  <c r="S393" i="6"/>
  <c r="AM392" i="6"/>
  <c r="AH392" i="6"/>
  <c r="AJ392" i="6" s="1"/>
  <c r="S392" i="6"/>
  <c r="AM391" i="6"/>
  <c r="AH391" i="6"/>
  <c r="AJ391" i="6" s="1"/>
  <c r="S391" i="6"/>
  <c r="AM390" i="6"/>
  <c r="AH390" i="6"/>
  <c r="AJ390" i="6" s="1"/>
  <c r="S390" i="6"/>
  <c r="AM389" i="6"/>
  <c r="AH389" i="6"/>
  <c r="AJ389" i="6" s="1"/>
  <c r="S389" i="6"/>
  <c r="AM388" i="6"/>
  <c r="AH388" i="6"/>
  <c r="AJ388" i="6" s="1"/>
  <c r="S388" i="6"/>
  <c r="AM387" i="6"/>
  <c r="AH387" i="6"/>
  <c r="AJ387" i="6" s="1"/>
  <c r="S387" i="6"/>
  <c r="AM386" i="6"/>
  <c r="AH386" i="6"/>
  <c r="AJ386" i="6" s="1"/>
  <c r="S386" i="6"/>
  <c r="AM385" i="6"/>
  <c r="AH385" i="6"/>
  <c r="AJ385" i="6" s="1"/>
  <c r="S385" i="6"/>
  <c r="AM384" i="6"/>
  <c r="AH384" i="6"/>
  <c r="AJ384" i="6" s="1"/>
  <c r="S384" i="6"/>
  <c r="AM383" i="6"/>
  <c r="AH383" i="6"/>
  <c r="AJ383" i="6" s="1"/>
  <c r="S383" i="6"/>
  <c r="AM382" i="6"/>
  <c r="AH382" i="6"/>
  <c r="AJ382" i="6" s="1"/>
  <c r="S382" i="6"/>
  <c r="AM381" i="6"/>
  <c r="AH381" i="6"/>
  <c r="AJ381" i="6" s="1"/>
  <c r="S381" i="6"/>
  <c r="AM380" i="6"/>
  <c r="AH380" i="6"/>
  <c r="AJ380" i="6" s="1"/>
  <c r="S380" i="6"/>
  <c r="AM379" i="6"/>
  <c r="AH379" i="6"/>
  <c r="AJ379" i="6" s="1"/>
  <c r="S379" i="6"/>
  <c r="AM378" i="6"/>
  <c r="AH378" i="6"/>
  <c r="AJ378" i="6" s="1"/>
  <c r="S378" i="6"/>
  <c r="AM377" i="6"/>
  <c r="AH377" i="6"/>
  <c r="AJ377" i="6" s="1"/>
  <c r="S377" i="6"/>
  <c r="AM376" i="6"/>
  <c r="AH376" i="6"/>
  <c r="AJ376" i="6" s="1"/>
  <c r="S376" i="6"/>
  <c r="AM375" i="6"/>
  <c r="AH375" i="6"/>
  <c r="AJ375" i="6" s="1"/>
  <c r="S375" i="6"/>
  <c r="AM374" i="6"/>
  <c r="AH374" i="6"/>
  <c r="AJ374" i="6" s="1"/>
  <c r="S374" i="6"/>
  <c r="AM373" i="6"/>
  <c r="AH373" i="6"/>
  <c r="AJ373" i="6" s="1"/>
  <c r="S373" i="6"/>
  <c r="AM372" i="6"/>
  <c r="AH372" i="6"/>
  <c r="AJ372" i="6" s="1"/>
  <c r="S372" i="6"/>
  <c r="AM371" i="6"/>
  <c r="AH371" i="6"/>
  <c r="AJ371" i="6" s="1"/>
  <c r="S371" i="6"/>
  <c r="AM370" i="6"/>
  <c r="AH370" i="6"/>
  <c r="AJ370" i="6" s="1"/>
  <c r="S370" i="6"/>
  <c r="AM369" i="6"/>
  <c r="AH369" i="6"/>
  <c r="AJ369" i="6" s="1"/>
  <c r="S369" i="6"/>
  <c r="AM368" i="6"/>
  <c r="AH368" i="6"/>
  <c r="AJ368" i="6" s="1"/>
  <c r="S368" i="6"/>
  <c r="AM367" i="6"/>
  <c r="AH367" i="6"/>
  <c r="AJ367" i="6" s="1"/>
  <c r="S367" i="6"/>
  <c r="AM366" i="6"/>
  <c r="AH366" i="6"/>
  <c r="AJ366" i="6" s="1"/>
  <c r="S366" i="6"/>
  <c r="AM365" i="6"/>
  <c r="AH365" i="6"/>
  <c r="AJ365" i="6" s="1"/>
  <c r="S365" i="6"/>
  <c r="AM364" i="6"/>
  <c r="AH364" i="6"/>
  <c r="AJ364" i="6" s="1"/>
  <c r="S364" i="6"/>
  <c r="AM363" i="6"/>
  <c r="AH363" i="6"/>
  <c r="AJ363" i="6" s="1"/>
  <c r="S363" i="6"/>
  <c r="AM362" i="6"/>
  <c r="AH362" i="6"/>
  <c r="AJ362" i="6" s="1"/>
  <c r="S362" i="6"/>
  <c r="AM361" i="6"/>
  <c r="AH361" i="6"/>
  <c r="AJ361" i="6" s="1"/>
  <c r="S361" i="6"/>
  <c r="AM360" i="6"/>
  <c r="AH360" i="6"/>
  <c r="AJ360" i="6" s="1"/>
  <c r="S360" i="6"/>
  <c r="AM359" i="6"/>
  <c r="AH359" i="6"/>
  <c r="AJ359" i="6" s="1"/>
  <c r="S359" i="6"/>
  <c r="AM358" i="6"/>
  <c r="AH358" i="6"/>
  <c r="AJ358" i="6" s="1"/>
  <c r="S358" i="6"/>
  <c r="AM357" i="6"/>
  <c r="AH357" i="6"/>
  <c r="AJ357" i="6" s="1"/>
  <c r="S357" i="6"/>
  <c r="AM356" i="6"/>
  <c r="AH356" i="6"/>
  <c r="AJ356" i="6" s="1"/>
  <c r="S356" i="6"/>
  <c r="AM355" i="6"/>
  <c r="AH355" i="6"/>
  <c r="AJ355" i="6" s="1"/>
  <c r="S355" i="6"/>
  <c r="AM354" i="6"/>
  <c r="AH354" i="6"/>
  <c r="AJ354" i="6" s="1"/>
  <c r="S354" i="6"/>
  <c r="AM353" i="6"/>
  <c r="AH353" i="6"/>
  <c r="AJ353" i="6" s="1"/>
  <c r="S353" i="6"/>
  <c r="AM352" i="6"/>
  <c r="AH352" i="6"/>
  <c r="AJ352" i="6" s="1"/>
  <c r="S352" i="6"/>
  <c r="AM351" i="6"/>
  <c r="AH351" i="6"/>
  <c r="AJ351" i="6" s="1"/>
  <c r="S351" i="6"/>
  <c r="AM350" i="6"/>
  <c r="AH350" i="6"/>
  <c r="AJ350" i="6" s="1"/>
  <c r="S350" i="6"/>
  <c r="AM349" i="6"/>
  <c r="AH349" i="6"/>
  <c r="AJ349" i="6" s="1"/>
  <c r="S349" i="6"/>
  <c r="AM348" i="6"/>
  <c r="AH348" i="6"/>
  <c r="AJ348" i="6" s="1"/>
  <c r="S348" i="6"/>
  <c r="AM347" i="6"/>
  <c r="AH347" i="6"/>
  <c r="AJ347" i="6" s="1"/>
  <c r="S347" i="6"/>
  <c r="AM346" i="6"/>
  <c r="AH346" i="6"/>
  <c r="AJ346" i="6" s="1"/>
  <c r="S346" i="6"/>
  <c r="AM345" i="6"/>
  <c r="AH345" i="6"/>
  <c r="AJ345" i="6" s="1"/>
  <c r="S345" i="6"/>
  <c r="AM344" i="6"/>
  <c r="AH344" i="6"/>
  <c r="AJ344" i="6" s="1"/>
  <c r="S344" i="6"/>
  <c r="AM343" i="6"/>
  <c r="AH343" i="6"/>
  <c r="AJ343" i="6" s="1"/>
  <c r="S343" i="6"/>
  <c r="AM342" i="6"/>
  <c r="AH342" i="6"/>
  <c r="AJ342" i="6" s="1"/>
  <c r="S342" i="6"/>
  <c r="AM341" i="6"/>
  <c r="AH341" i="6"/>
  <c r="AJ341" i="6" s="1"/>
  <c r="S341" i="6"/>
  <c r="AM340" i="6"/>
  <c r="AH340" i="6"/>
  <c r="AJ340" i="6" s="1"/>
  <c r="S340" i="6"/>
  <c r="AM339" i="6"/>
  <c r="AH339" i="6"/>
  <c r="AJ339" i="6" s="1"/>
  <c r="S339" i="6"/>
  <c r="AM338" i="6"/>
  <c r="AH338" i="6"/>
  <c r="AJ338" i="6" s="1"/>
  <c r="S338" i="6"/>
  <c r="AM337" i="6"/>
  <c r="AH337" i="6"/>
  <c r="AJ337" i="6" s="1"/>
  <c r="S337" i="6"/>
  <c r="AM336" i="6"/>
  <c r="AH336" i="6"/>
  <c r="AJ336" i="6" s="1"/>
  <c r="S336" i="6"/>
  <c r="AM335" i="6"/>
  <c r="AH335" i="6"/>
  <c r="AJ335" i="6" s="1"/>
  <c r="S335" i="6"/>
  <c r="AM334" i="6"/>
  <c r="AH334" i="6"/>
  <c r="AJ334" i="6" s="1"/>
  <c r="S334" i="6"/>
  <c r="AM333" i="6"/>
  <c r="AH333" i="6"/>
  <c r="AJ333" i="6" s="1"/>
  <c r="S333" i="6"/>
  <c r="AM332" i="6"/>
  <c r="AH332" i="6"/>
  <c r="AJ332" i="6" s="1"/>
  <c r="S332" i="6"/>
  <c r="AM331" i="6"/>
  <c r="AH331" i="6"/>
  <c r="AJ331" i="6" s="1"/>
  <c r="S331" i="6"/>
  <c r="AM330" i="6"/>
  <c r="AH330" i="6"/>
  <c r="AJ330" i="6" s="1"/>
  <c r="S330" i="6"/>
  <c r="AM329" i="6"/>
  <c r="AH329" i="6"/>
  <c r="AJ329" i="6" s="1"/>
  <c r="S329" i="6"/>
  <c r="AM328" i="6"/>
  <c r="AH328" i="6"/>
  <c r="AJ328" i="6" s="1"/>
  <c r="S328" i="6"/>
  <c r="AM327" i="6"/>
  <c r="AH327" i="6"/>
  <c r="AJ327" i="6" s="1"/>
  <c r="S327" i="6"/>
  <c r="AM326" i="6"/>
  <c r="AH326" i="6"/>
  <c r="AJ326" i="6" s="1"/>
  <c r="S326" i="6"/>
  <c r="AM325" i="6"/>
  <c r="AH325" i="6"/>
  <c r="AJ325" i="6" s="1"/>
  <c r="S325" i="6"/>
  <c r="AM324" i="6"/>
  <c r="AH324" i="6"/>
  <c r="AJ324" i="6" s="1"/>
  <c r="S324" i="6"/>
  <c r="AM323" i="6"/>
  <c r="AH323" i="6"/>
  <c r="AJ323" i="6" s="1"/>
  <c r="S323" i="6"/>
  <c r="AM322" i="6"/>
  <c r="AH322" i="6"/>
  <c r="AJ322" i="6" s="1"/>
  <c r="S322" i="6"/>
  <c r="AM321" i="6"/>
  <c r="AH321" i="6"/>
  <c r="AJ321" i="6" s="1"/>
  <c r="S321" i="6"/>
  <c r="AM320" i="6"/>
  <c r="AH320" i="6"/>
  <c r="AJ320" i="6" s="1"/>
  <c r="S320" i="6"/>
  <c r="AM319" i="6"/>
  <c r="AH319" i="6"/>
  <c r="AJ319" i="6" s="1"/>
  <c r="S319" i="6"/>
  <c r="AM318" i="6"/>
  <c r="AH318" i="6"/>
  <c r="AJ318" i="6" s="1"/>
  <c r="S318" i="6"/>
  <c r="AM317" i="6"/>
  <c r="AH317" i="6"/>
  <c r="AJ317" i="6" s="1"/>
  <c r="S317" i="6"/>
  <c r="AM316" i="6"/>
  <c r="AH316" i="6"/>
  <c r="AJ316" i="6" s="1"/>
  <c r="S316" i="6"/>
  <c r="AM315" i="6"/>
  <c r="AH315" i="6"/>
  <c r="AJ315" i="6" s="1"/>
  <c r="S315" i="6"/>
  <c r="AM314" i="6"/>
  <c r="AH314" i="6"/>
  <c r="AJ314" i="6" s="1"/>
  <c r="S314" i="6"/>
  <c r="AM313" i="6"/>
  <c r="AH313" i="6"/>
  <c r="AJ313" i="6" s="1"/>
  <c r="S313" i="6"/>
  <c r="AM312" i="6"/>
  <c r="AH312" i="6"/>
  <c r="AJ312" i="6" s="1"/>
  <c r="S312" i="6"/>
  <c r="AM311" i="6"/>
  <c r="AH311" i="6"/>
  <c r="AJ311" i="6" s="1"/>
  <c r="S311" i="6"/>
  <c r="AM310" i="6"/>
  <c r="AH310" i="6"/>
  <c r="AJ310" i="6" s="1"/>
  <c r="S310" i="6"/>
  <c r="AM309" i="6"/>
  <c r="AH309" i="6"/>
  <c r="AJ309" i="6" s="1"/>
  <c r="S309" i="6"/>
  <c r="AM308" i="6"/>
  <c r="AH308" i="6"/>
  <c r="AJ308" i="6" s="1"/>
  <c r="S308" i="6"/>
  <c r="AM307" i="6"/>
  <c r="AH307" i="6"/>
  <c r="AJ307" i="6" s="1"/>
  <c r="S307" i="6"/>
  <c r="AM306" i="6"/>
  <c r="AH306" i="6"/>
  <c r="AJ306" i="6" s="1"/>
  <c r="S306" i="6"/>
  <c r="AM305" i="6"/>
  <c r="AH305" i="6"/>
  <c r="AJ305" i="6" s="1"/>
  <c r="S305" i="6"/>
  <c r="AM304" i="6"/>
  <c r="AH304" i="6"/>
  <c r="AJ304" i="6" s="1"/>
  <c r="S304" i="6"/>
  <c r="AM303" i="6"/>
  <c r="AH303" i="6"/>
  <c r="AJ303" i="6" s="1"/>
  <c r="S303" i="6"/>
  <c r="AM302" i="6"/>
  <c r="AH302" i="6"/>
  <c r="AJ302" i="6" s="1"/>
  <c r="S302" i="6"/>
  <c r="AM301" i="6"/>
  <c r="AH301" i="6"/>
  <c r="AJ301" i="6" s="1"/>
  <c r="S301" i="6"/>
  <c r="AM300" i="6"/>
  <c r="AH300" i="6"/>
  <c r="AJ300" i="6" s="1"/>
  <c r="S300" i="6"/>
  <c r="AM299" i="6"/>
  <c r="AH299" i="6"/>
  <c r="AJ299" i="6" s="1"/>
  <c r="S299" i="6"/>
  <c r="AM298" i="6"/>
  <c r="AH298" i="6"/>
  <c r="AJ298" i="6" s="1"/>
  <c r="S298" i="6"/>
  <c r="AM297" i="6"/>
  <c r="AH297" i="6"/>
  <c r="AJ297" i="6" s="1"/>
  <c r="S297" i="6"/>
  <c r="AM296" i="6"/>
  <c r="AH296" i="6"/>
  <c r="AJ296" i="6" s="1"/>
  <c r="S296" i="6"/>
  <c r="AM295" i="6"/>
  <c r="AH295" i="6"/>
  <c r="AJ295" i="6" s="1"/>
  <c r="S295" i="6"/>
  <c r="AM294" i="6"/>
  <c r="AH294" i="6"/>
  <c r="AJ294" i="6" s="1"/>
  <c r="S294" i="6"/>
  <c r="AM293" i="6"/>
  <c r="AH293" i="6"/>
  <c r="AJ293" i="6" s="1"/>
  <c r="S293" i="6"/>
  <c r="AM292" i="6"/>
  <c r="AH292" i="6"/>
  <c r="AJ292" i="6" s="1"/>
  <c r="S292" i="6"/>
  <c r="AM291" i="6"/>
  <c r="AH291" i="6"/>
  <c r="AJ291" i="6" s="1"/>
  <c r="S291" i="6"/>
  <c r="AM290" i="6"/>
  <c r="AH290" i="6"/>
  <c r="AJ290" i="6" s="1"/>
  <c r="S290" i="6"/>
  <c r="AM289" i="6"/>
  <c r="AH289" i="6"/>
  <c r="AJ289" i="6" s="1"/>
  <c r="S289" i="6"/>
  <c r="AM288" i="6"/>
  <c r="AH288" i="6"/>
  <c r="AJ288" i="6" s="1"/>
  <c r="S288" i="6"/>
  <c r="AM287" i="6"/>
  <c r="AH287" i="6"/>
  <c r="AJ287" i="6" s="1"/>
  <c r="S287" i="6"/>
  <c r="AM286" i="6"/>
  <c r="AH286" i="6"/>
  <c r="AJ286" i="6" s="1"/>
  <c r="S286" i="6"/>
  <c r="AM285" i="6"/>
  <c r="AH285" i="6"/>
  <c r="AJ285" i="6" s="1"/>
  <c r="S285" i="6"/>
  <c r="AM284" i="6"/>
  <c r="AH284" i="6"/>
  <c r="AJ284" i="6" s="1"/>
  <c r="S284" i="6"/>
  <c r="AM283" i="6"/>
  <c r="AH283" i="6"/>
  <c r="AJ283" i="6" s="1"/>
  <c r="S283" i="6"/>
  <c r="AM282" i="6"/>
  <c r="AH282" i="6"/>
  <c r="AJ282" i="6" s="1"/>
  <c r="S282" i="6"/>
  <c r="AM281" i="6"/>
  <c r="AH281" i="6"/>
  <c r="AJ281" i="6" s="1"/>
  <c r="S281" i="6"/>
  <c r="AM280" i="6"/>
  <c r="AH280" i="6"/>
  <c r="AJ280" i="6" s="1"/>
  <c r="S280" i="6"/>
  <c r="AM279" i="6"/>
  <c r="AH279" i="6"/>
  <c r="AJ279" i="6" s="1"/>
  <c r="S279" i="6"/>
  <c r="AM278" i="6"/>
  <c r="AH278" i="6"/>
  <c r="AJ278" i="6" s="1"/>
  <c r="S278" i="6"/>
  <c r="AM277" i="6"/>
  <c r="AH277" i="6"/>
  <c r="AJ277" i="6" s="1"/>
  <c r="S277" i="6"/>
  <c r="AM276" i="6"/>
  <c r="AH276" i="6"/>
  <c r="AJ276" i="6" s="1"/>
  <c r="S276" i="6"/>
  <c r="AM275" i="6"/>
  <c r="AH275" i="6"/>
  <c r="AJ275" i="6" s="1"/>
  <c r="S275" i="6"/>
  <c r="AM274" i="6"/>
  <c r="AH274" i="6"/>
  <c r="AJ274" i="6" s="1"/>
  <c r="S274" i="6"/>
  <c r="AM273" i="6"/>
  <c r="AH273" i="6"/>
  <c r="AJ273" i="6" s="1"/>
  <c r="S273" i="6"/>
  <c r="AM272" i="6"/>
  <c r="AH272" i="6"/>
  <c r="AJ272" i="6" s="1"/>
  <c r="S272" i="6"/>
  <c r="AM271" i="6"/>
  <c r="AH271" i="6"/>
  <c r="AJ271" i="6" s="1"/>
  <c r="S271" i="6"/>
  <c r="AM270" i="6"/>
  <c r="AH270" i="6"/>
  <c r="AJ270" i="6" s="1"/>
  <c r="S270" i="6"/>
  <c r="AM269" i="6"/>
  <c r="AH269" i="6"/>
  <c r="AJ269" i="6" s="1"/>
  <c r="S269" i="6"/>
  <c r="AM268" i="6"/>
  <c r="AH268" i="6"/>
  <c r="AJ268" i="6" s="1"/>
  <c r="S268" i="6"/>
  <c r="AM267" i="6"/>
  <c r="AH267" i="6"/>
  <c r="AJ267" i="6" s="1"/>
  <c r="S267" i="6"/>
  <c r="AM266" i="6"/>
  <c r="AH266" i="6"/>
  <c r="AJ266" i="6" s="1"/>
  <c r="S266" i="6"/>
  <c r="AM265" i="6"/>
  <c r="AH265" i="6"/>
  <c r="AJ265" i="6" s="1"/>
  <c r="S265" i="6"/>
  <c r="AM264" i="6"/>
  <c r="AH264" i="6"/>
  <c r="AJ264" i="6" s="1"/>
  <c r="S264" i="6"/>
  <c r="AM263" i="6"/>
  <c r="AH263" i="6"/>
  <c r="AJ263" i="6" s="1"/>
  <c r="S263" i="6"/>
  <c r="AM262" i="6"/>
  <c r="AH262" i="6"/>
  <c r="AJ262" i="6" s="1"/>
  <c r="S262" i="6"/>
  <c r="AM261" i="6"/>
  <c r="AH261" i="6"/>
  <c r="AJ261" i="6" s="1"/>
  <c r="S261" i="6"/>
  <c r="AM260" i="6"/>
  <c r="AH260" i="6"/>
  <c r="AJ260" i="6" s="1"/>
  <c r="S260" i="6"/>
  <c r="AM259" i="6"/>
  <c r="AH259" i="6"/>
  <c r="AJ259" i="6" s="1"/>
  <c r="S259" i="6"/>
  <c r="AM258" i="6"/>
  <c r="AH258" i="6"/>
  <c r="AJ258" i="6" s="1"/>
  <c r="S258" i="6"/>
  <c r="AM257" i="6"/>
  <c r="AH257" i="6"/>
  <c r="AJ257" i="6" s="1"/>
  <c r="S257" i="6"/>
  <c r="AM256" i="6"/>
  <c r="AH256" i="6"/>
  <c r="AJ256" i="6" s="1"/>
  <c r="S256" i="6"/>
  <c r="AM255" i="6"/>
  <c r="AH255" i="6"/>
  <c r="AJ255" i="6" s="1"/>
  <c r="S255" i="6"/>
  <c r="AM254" i="6"/>
  <c r="AH254" i="6"/>
  <c r="AJ254" i="6" s="1"/>
  <c r="S254" i="6"/>
  <c r="AM253" i="6"/>
  <c r="AH253" i="6"/>
  <c r="AJ253" i="6" s="1"/>
  <c r="S253" i="6"/>
  <c r="AM252" i="6"/>
  <c r="AH252" i="6"/>
  <c r="AJ252" i="6" s="1"/>
  <c r="S252" i="6"/>
  <c r="AM251" i="6"/>
  <c r="AH251" i="6"/>
  <c r="AJ251" i="6" s="1"/>
  <c r="S251" i="6"/>
  <c r="AM250" i="6"/>
  <c r="AH250" i="6"/>
  <c r="AJ250" i="6" s="1"/>
  <c r="S250" i="6"/>
  <c r="AM249" i="6"/>
  <c r="AH249" i="6"/>
  <c r="AJ249" i="6" s="1"/>
  <c r="S249" i="6"/>
  <c r="AM248" i="6"/>
  <c r="AH248" i="6"/>
  <c r="AJ248" i="6" s="1"/>
  <c r="S248" i="6"/>
  <c r="AM247" i="6"/>
  <c r="AH247" i="6"/>
  <c r="AJ247" i="6" s="1"/>
  <c r="S247" i="6"/>
  <c r="AM246" i="6"/>
  <c r="AH246" i="6"/>
  <c r="AJ246" i="6" s="1"/>
  <c r="S246" i="6"/>
  <c r="AM245" i="6"/>
  <c r="AH245" i="6"/>
  <c r="AJ245" i="6" s="1"/>
  <c r="S245" i="6"/>
  <c r="AM244" i="6"/>
  <c r="AH244" i="6"/>
  <c r="AJ244" i="6" s="1"/>
  <c r="S244" i="6"/>
  <c r="AM243" i="6"/>
  <c r="AH243" i="6"/>
  <c r="AJ243" i="6" s="1"/>
  <c r="S243" i="6"/>
  <c r="AM242" i="6"/>
  <c r="AH242" i="6"/>
  <c r="AJ242" i="6" s="1"/>
  <c r="S242" i="6"/>
  <c r="AM241" i="6"/>
  <c r="AH241" i="6"/>
  <c r="AJ241" i="6" s="1"/>
  <c r="S241" i="6"/>
  <c r="AM240" i="6"/>
  <c r="AH240" i="6"/>
  <c r="AJ240" i="6" s="1"/>
  <c r="S240" i="6"/>
  <c r="AM239" i="6"/>
  <c r="AH239" i="6"/>
  <c r="AJ239" i="6" s="1"/>
  <c r="S239" i="6"/>
  <c r="AM238" i="6"/>
  <c r="AH238" i="6"/>
  <c r="AJ238" i="6" s="1"/>
  <c r="S238" i="6"/>
  <c r="AM237" i="6"/>
  <c r="AH237" i="6"/>
  <c r="AJ237" i="6" s="1"/>
  <c r="S237" i="6"/>
  <c r="AM236" i="6"/>
  <c r="AH236" i="6"/>
  <c r="AJ236" i="6" s="1"/>
  <c r="S236" i="6"/>
  <c r="AM235" i="6"/>
  <c r="AH235" i="6"/>
  <c r="AJ235" i="6" s="1"/>
  <c r="S235" i="6"/>
  <c r="AM234" i="6"/>
  <c r="AH234" i="6"/>
  <c r="AJ234" i="6" s="1"/>
  <c r="S234" i="6"/>
  <c r="AM233" i="6"/>
  <c r="AH233" i="6"/>
  <c r="AJ233" i="6" s="1"/>
  <c r="S233" i="6"/>
  <c r="AM232" i="6"/>
  <c r="AH232" i="6"/>
  <c r="AJ232" i="6" s="1"/>
  <c r="S232" i="6"/>
  <c r="AM231" i="6"/>
  <c r="AH231" i="6"/>
  <c r="AJ231" i="6" s="1"/>
  <c r="S231" i="6"/>
  <c r="AM230" i="6"/>
  <c r="AH230" i="6"/>
  <c r="AJ230" i="6" s="1"/>
  <c r="S230" i="6"/>
  <c r="AM229" i="6"/>
  <c r="AH229" i="6"/>
  <c r="AJ229" i="6" s="1"/>
  <c r="S229" i="6"/>
  <c r="AM228" i="6"/>
  <c r="AH228" i="6"/>
  <c r="AJ228" i="6" s="1"/>
  <c r="S228" i="6"/>
  <c r="AM227" i="6"/>
  <c r="AH227" i="6"/>
  <c r="AJ227" i="6" s="1"/>
  <c r="S227" i="6"/>
  <c r="AM226" i="6"/>
  <c r="AH226" i="6"/>
  <c r="AJ226" i="6" s="1"/>
  <c r="S226" i="6"/>
  <c r="AM225" i="6"/>
  <c r="AH225" i="6"/>
  <c r="AJ225" i="6" s="1"/>
  <c r="S225" i="6"/>
  <c r="AM224" i="6"/>
  <c r="AH224" i="6"/>
  <c r="AJ224" i="6" s="1"/>
  <c r="S224" i="6"/>
  <c r="AM223" i="6"/>
  <c r="AH223" i="6"/>
  <c r="AJ223" i="6" s="1"/>
  <c r="S223" i="6"/>
  <c r="AM222" i="6"/>
  <c r="AH222" i="6"/>
  <c r="AJ222" i="6" s="1"/>
  <c r="S222" i="6"/>
  <c r="AM221" i="6"/>
  <c r="AH221" i="6"/>
  <c r="AJ221" i="6" s="1"/>
  <c r="S221" i="6"/>
  <c r="AM220" i="6"/>
  <c r="AH220" i="6"/>
  <c r="AJ220" i="6" s="1"/>
  <c r="S220" i="6"/>
  <c r="AM219" i="6"/>
  <c r="AH219" i="6"/>
  <c r="AJ219" i="6" s="1"/>
  <c r="S219" i="6"/>
  <c r="AM218" i="6"/>
  <c r="AH218" i="6"/>
  <c r="AJ218" i="6" s="1"/>
  <c r="S218" i="6"/>
  <c r="AM217" i="6"/>
  <c r="AH217" i="6"/>
  <c r="AJ217" i="6" s="1"/>
  <c r="S217" i="6"/>
  <c r="AM216" i="6"/>
  <c r="AH216" i="6"/>
  <c r="AJ216" i="6" s="1"/>
  <c r="S216" i="6"/>
  <c r="AM215" i="6"/>
  <c r="AH215" i="6"/>
  <c r="AJ215" i="6" s="1"/>
  <c r="S215" i="6"/>
  <c r="AM214" i="6"/>
  <c r="AH214" i="6"/>
  <c r="AJ214" i="6" s="1"/>
  <c r="S214" i="6"/>
  <c r="AM213" i="6"/>
  <c r="AH213" i="6"/>
  <c r="AJ213" i="6" s="1"/>
  <c r="S213" i="6"/>
  <c r="AM212" i="6"/>
  <c r="AH212" i="6"/>
  <c r="AJ212" i="6" s="1"/>
  <c r="S212" i="6"/>
  <c r="AM211" i="6"/>
  <c r="AH211" i="6"/>
  <c r="AJ211" i="6" s="1"/>
  <c r="S211" i="6"/>
  <c r="AM210" i="6"/>
  <c r="AH210" i="6"/>
  <c r="AJ210" i="6" s="1"/>
  <c r="S210" i="6"/>
  <c r="AM209" i="6"/>
  <c r="AH209" i="6"/>
  <c r="AJ209" i="6" s="1"/>
  <c r="S209" i="6"/>
  <c r="AM208" i="6"/>
  <c r="AH208" i="6"/>
  <c r="AJ208" i="6" s="1"/>
  <c r="S208" i="6"/>
  <c r="AM207" i="6"/>
  <c r="AH207" i="6"/>
  <c r="AJ207" i="6" s="1"/>
  <c r="S207" i="6"/>
  <c r="AM206" i="6"/>
  <c r="AH206" i="6"/>
  <c r="AJ206" i="6" s="1"/>
  <c r="S206" i="6"/>
  <c r="AM205" i="6"/>
  <c r="AH205" i="6"/>
  <c r="AJ205" i="6" s="1"/>
  <c r="S205" i="6"/>
  <c r="AM204" i="6"/>
  <c r="AH204" i="6"/>
  <c r="AJ204" i="6" s="1"/>
  <c r="S204" i="6"/>
  <c r="AM203" i="6"/>
  <c r="AH203" i="6"/>
  <c r="AJ203" i="6" s="1"/>
  <c r="S203" i="6"/>
  <c r="AM202" i="6"/>
  <c r="AH202" i="6"/>
  <c r="AJ202" i="6" s="1"/>
  <c r="S202" i="6"/>
  <c r="AM201" i="6"/>
  <c r="AH201" i="6"/>
  <c r="AJ201" i="6" s="1"/>
  <c r="S201" i="6"/>
  <c r="AM200" i="6"/>
  <c r="AH200" i="6"/>
  <c r="AJ200" i="6" s="1"/>
  <c r="S200" i="6"/>
  <c r="AM199" i="6"/>
  <c r="AH199" i="6"/>
  <c r="AJ199" i="6" s="1"/>
  <c r="S199" i="6"/>
  <c r="AM198" i="6"/>
  <c r="AH198" i="6"/>
  <c r="AJ198" i="6" s="1"/>
  <c r="S198" i="6"/>
  <c r="AM197" i="6"/>
  <c r="AH197" i="6"/>
  <c r="AJ197" i="6" s="1"/>
  <c r="S197" i="6"/>
  <c r="AM196" i="6"/>
  <c r="AH196" i="6"/>
  <c r="AJ196" i="6" s="1"/>
  <c r="S196" i="6"/>
  <c r="AM195" i="6"/>
  <c r="AH195" i="6"/>
  <c r="AJ195" i="6" s="1"/>
  <c r="S195" i="6"/>
  <c r="AM194" i="6"/>
  <c r="AH194" i="6"/>
  <c r="AJ194" i="6" s="1"/>
  <c r="S194" i="6"/>
  <c r="AM193" i="6"/>
  <c r="AH193" i="6"/>
  <c r="AJ193" i="6" s="1"/>
  <c r="S193" i="6"/>
  <c r="AM192" i="6"/>
  <c r="AH192" i="6"/>
  <c r="AJ192" i="6" s="1"/>
  <c r="S192" i="6"/>
  <c r="AM191" i="6"/>
  <c r="AH191" i="6"/>
  <c r="AJ191" i="6" s="1"/>
  <c r="S191" i="6"/>
  <c r="AM190" i="6"/>
  <c r="AH190" i="6"/>
  <c r="AJ190" i="6" s="1"/>
  <c r="S190" i="6"/>
  <c r="AM189" i="6"/>
  <c r="AH189" i="6"/>
  <c r="AJ189" i="6" s="1"/>
  <c r="S189" i="6"/>
  <c r="AM188" i="6"/>
  <c r="AH188" i="6"/>
  <c r="AJ188" i="6" s="1"/>
  <c r="S188" i="6"/>
  <c r="AM187" i="6"/>
  <c r="AH187" i="6"/>
  <c r="AJ187" i="6" s="1"/>
  <c r="S187" i="6"/>
  <c r="AM186" i="6"/>
  <c r="AH186" i="6"/>
  <c r="AJ186" i="6" s="1"/>
  <c r="S186" i="6"/>
  <c r="AM185" i="6"/>
  <c r="AH185" i="6"/>
  <c r="AJ185" i="6" s="1"/>
  <c r="S185" i="6"/>
  <c r="AM184" i="6"/>
  <c r="AH184" i="6"/>
  <c r="AJ184" i="6" s="1"/>
  <c r="S184" i="6"/>
  <c r="AM183" i="6"/>
  <c r="AH183" i="6"/>
  <c r="AJ183" i="6" s="1"/>
  <c r="S183" i="6"/>
  <c r="AM182" i="6"/>
  <c r="AH182" i="6"/>
  <c r="AJ182" i="6" s="1"/>
  <c r="S182" i="6"/>
  <c r="AM181" i="6"/>
  <c r="AH181" i="6"/>
  <c r="AJ181" i="6" s="1"/>
  <c r="S181" i="6"/>
  <c r="AM180" i="6"/>
  <c r="AH180" i="6"/>
  <c r="AJ180" i="6" s="1"/>
  <c r="S180" i="6"/>
  <c r="AM179" i="6"/>
  <c r="AH179" i="6"/>
  <c r="AJ179" i="6" s="1"/>
  <c r="S179" i="6"/>
  <c r="AM178" i="6"/>
  <c r="AH178" i="6"/>
  <c r="AJ178" i="6" s="1"/>
  <c r="S178" i="6"/>
  <c r="AM177" i="6"/>
  <c r="AH177" i="6"/>
  <c r="AJ177" i="6" s="1"/>
  <c r="S177" i="6"/>
  <c r="AM176" i="6"/>
  <c r="AH176" i="6"/>
  <c r="AJ176" i="6" s="1"/>
  <c r="S176" i="6"/>
  <c r="AM175" i="6"/>
  <c r="AH175" i="6"/>
  <c r="AJ175" i="6" s="1"/>
  <c r="S175" i="6"/>
  <c r="AM174" i="6"/>
  <c r="AH174" i="6"/>
  <c r="AJ174" i="6" s="1"/>
  <c r="S174" i="6"/>
  <c r="AM173" i="6"/>
  <c r="AH173" i="6"/>
  <c r="AJ173" i="6" s="1"/>
  <c r="S173" i="6"/>
  <c r="AM172" i="6"/>
  <c r="AH172" i="6"/>
  <c r="AJ172" i="6" s="1"/>
  <c r="S172" i="6"/>
  <c r="AM171" i="6"/>
  <c r="AH171" i="6"/>
  <c r="AJ171" i="6" s="1"/>
  <c r="S171" i="6"/>
  <c r="AM170" i="6"/>
  <c r="AH170" i="6"/>
  <c r="AJ170" i="6" s="1"/>
  <c r="S170" i="6"/>
  <c r="AM169" i="6"/>
  <c r="AH169" i="6"/>
  <c r="AJ169" i="6" s="1"/>
  <c r="S169" i="6"/>
  <c r="AM168" i="6"/>
  <c r="AH168" i="6"/>
  <c r="AJ168" i="6" s="1"/>
  <c r="S168" i="6"/>
  <c r="AM167" i="6"/>
  <c r="AH167" i="6"/>
  <c r="AJ167" i="6" s="1"/>
  <c r="S167" i="6"/>
  <c r="AM166" i="6"/>
  <c r="AH166" i="6"/>
  <c r="AJ166" i="6" s="1"/>
  <c r="S166" i="6"/>
  <c r="AM165" i="6"/>
  <c r="AH165" i="6"/>
  <c r="AJ165" i="6" s="1"/>
  <c r="S165" i="6"/>
  <c r="AM164" i="6"/>
  <c r="AH164" i="6"/>
  <c r="AJ164" i="6" s="1"/>
  <c r="S164" i="6"/>
  <c r="AM163" i="6"/>
  <c r="AH163" i="6"/>
  <c r="AJ163" i="6" s="1"/>
  <c r="S163" i="6"/>
  <c r="AM162" i="6"/>
  <c r="AH162" i="6"/>
  <c r="AJ162" i="6" s="1"/>
  <c r="S162" i="6"/>
  <c r="AM161" i="6"/>
  <c r="AH161" i="6"/>
  <c r="AJ161" i="6" s="1"/>
  <c r="S161" i="6"/>
  <c r="AM160" i="6"/>
  <c r="AH160" i="6"/>
  <c r="AJ160" i="6" s="1"/>
  <c r="S160" i="6"/>
  <c r="AM159" i="6"/>
  <c r="AH159" i="6"/>
  <c r="AJ159" i="6" s="1"/>
  <c r="S159" i="6"/>
  <c r="AM158" i="6"/>
  <c r="AH158" i="6"/>
  <c r="AJ158" i="6" s="1"/>
  <c r="S158" i="6"/>
  <c r="AM157" i="6"/>
  <c r="AH157" i="6"/>
  <c r="AJ157" i="6" s="1"/>
  <c r="S157" i="6"/>
  <c r="AM156" i="6"/>
  <c r="AH156" i="6"/>
  <c r="AJ156" i="6" s="1"/>
  <c r="S156" i="6"/>
  <c r="AM155" i="6"/>
  <c r="AH155" i="6"/>
  <c r="AJ155" i="6" s="1"/>
  <c r="S155" i="6"/>
  <c r="AM154" i="6"/>
  <c r="AH154" i="6"/>
  <c r="AJ154" i="6" s="1"/>
  <c r="S154" i="6"/>
  <c r="AM153" i="6"/>
  <c r="AH153" i="6"/>
  <c r="AJ153" i="6" s="1"/>
  <c r="S153" i="6"/>
  <c r="AM152" i="6"/>
  <c r="AH152" i="6"/>
  <c r="AJ152" i="6" s="1"/>
  <c r="S152" i="6"/>
  <c r="AM151" i="6"/>
  <c r="AH151" i="6"/>
  <c r="AJ151" i="6" s="1"/>
  <c r="S151" i="6"/>
  <c r="AM150" i="6"/>
  <c r="AH150" i="6"/>
  <c r="AJ150" i="6" s="1"/>
  <c r="S150" i="6"/>
  <c r="AM149" i="6"/>
  <c r="AH149" i="6"/>
  <c r="AJ149" i="6" s="1"/>
  <c r="S149" i="6"/>
  <c r="AM148" i="6"/>
  <c r="AH148" i="6"/>
  <c r="AJ148" i="6" s="1"/>
  <c r="S148" i="6"/>
  <c r="AM147" i="6"/>
  <c r="AH147" i="6"/>
  <c r="AJ147" i="6" s="1"/>
  <c r="S147" i="6"/>
  <c r="AM146" i="6"/>
  <c r="AH146" i="6"/>
  <c r="AJ146" i="6" s="1"/>
  <c r="S146" i="6"/>
  <c r="AM145" i="6"/>
  <c r="AH145" i="6"/>
  <c r="AJ145" i="6" s="1"/>
  <c r="S145" i="6"/>
  <c r="AM144" i="6"/>
  <c r="AH144" i="6"/>
  <c r="AJ144" i="6" s="1"/>
  <c r="S144" i="6"/>
  <c r="AM143" i="6"/>
  <c r="AH143" i="6"/>
  <c r="AJ143" i="6" s="1"/>
  <c r="S143" i="6"/>
  <c r="AM142" i="6"/>
  <c r="AH142" i="6"/>
  <c r="AJ142" i="6" s="1"/>
  <c r="S142" i="6"/>
  <c r="AM141" i="6"/>
  <c r="AH141" i="6"/>
  <c r="AJ141" i="6" s="1"/>
  <c r="S141" i="6"/>
  <c r="AM140" i="6"/>
  <c r="AH140" i="6"/>
  <c r="AJ140" i="6" s="1"/>
  <c r="S140" i="6"/>
  <c r="AM139" i="6"/>
  <c r="AH139" i="6"/>
  <c r="AJ139" i="6" s="1"/>
  <c r="S139" i="6"/>
  <c r="AM138" i="6"/>
  <c r="AH138" i="6"/>
  <c r="AJ138" i="6" s="1"/>
  <c r="S138" i="6"/>
  <c r="AM137" i="6"/>
  <c r="AH137" i="6"/>
  <c r="AJ137" i="6" s="1"/>
  <c r="S137" i="6"/>
  <c r="AM136" i="6"/>
  <c r="AH136" i="6"/>
  <c r="AJ136" i="6" s="1"/>
  <c r="S136" i="6"/>
  <c r="AM135" i="6"/>
  <c r="AH135" i="6"/>
  <c r="AJ135" i="6" s="1"/>
  <c r="S135" i="6"/>
  <c r="AM134" i="6"/>
  <c r="AH134" i="6"/>
  <c r="AJ134" i="6" s="1"/>
  <c r="S134" i="6"/>
  <c r="AM133" i="6"/>
  <c r="AH133" i="6"/>
  <c r="AJ133" i="6" s="1"/>
  <c r="S133" i="6"/>
  <c r="AM132" i="6"/>
  <c r="AH132" i="6"/>
  <c r="AJ132" i="6" s="1"/>
  <c r="S132" i="6"/>
  <c r="AM131" i="6"/>
  <c r="AH131" i="6"/>
  <c r="AJ131" i="6" s="1"/>
  <c r="S131" i="6"/>
  <c r="AM130" i="6"/>
  <c r="AH130" i="6"/>
  <c r="AJ130" i="6" s="1"/>
  <c r="S130" i="6"/>
  <c r="AM129" i="6"/>
  <c r="AH129" i="6"/>
  <c r="AJ129" i="6" s="1"/>
  <c r="S129" i="6"/>
  <c r="AM128" i="6"/>
  <c r="AH128" i="6"/>
  <c r="AJ128" i="6" s="1"/>
  <c r="S128" i="6"/>
  <c r="AM127" i="6"/>
  <c r="AH127" i="6"/>
  <c r="AJ127" i="6" s="1"/>
  <c r="S127" i="6"/>
  <c r="AM126" i="6"/>
  <c r="AH126" i="6"/>
  <c r="AJ126" i="6" s="1"/>
  <c r="S126" i="6"/>
  <c r="AM125" i="6"/>
  <c r="AH125" i="6"/>
  <c r="AJ125" i="6" s="1"/>
  <c r="S125" i="6"/>
  <c r="AM124" i="6"/>
  <c r="AH124" i="6"/>
  <c r="AJ124" i="6" s="1"/>
  <c r="S124" i="6"/>
  <c r="AM123" i="6"/>
  <c r="AH123" i="6"/>
  <c r="AJ123" i="6" s="1"/>
  <c r="S123" i="6"/>
  <c r="AM122" i="6"/>
  <c r="AH122" i="6"/>
  <c r="AJ122" i="6" s="1"/>
  <c r="S122" i="6"/>
  <c r="AM121" i="6"/>
  <c r="AH121" i="6"/>
  <c r="AJ121" i="6" s="1"/>
  <c r="S121" i="6"/>
  <c r="AM120" i="6"/>
  <c r="AH120" i="6"/>
  <c r="AJ120" i="6" s="1"/>
  <c r="S120" i="6"/>
  <c r="AM119" i="6"/>
  <c r="AH119" i="6"/>
  <c r="AJ119" i="6" s="1"/>
  <c r="S119" i="6"/>
  <c r="AM118" i="6"/>
  <c r="AH118" i="6"/>
  <c r="AJ118" i="6" s="1"/>
  <c r="S118" i="6"/>
  <c r="AM117" i="6"/>
  <c r="AH117" i="6"/>
  <c r="AJ117" i="6" s="1"/>
  <c r="S117" i="6"/>
  <c r="AM116" i="6"/>
  <c r="AH116" i="6"/>
  <c r="AJ116" i="6" s="1"/>
  <c r="S116" i="6"/>
  <c r="AM115" i="6"/>
  <c r="AH115" i="6"/>
  <c r="AJ115" i="6" s="1"/>
  <c r="S115" i="6"/>
  <c r="AM114" i="6"/>
  <c r="AH114" i="6"/>
  <c r="AJ114" i="6" s="1"/>
  <c r="S114" i="6"/>
  <c r="AM113" i="6"/>
  <c r="S113" i="6"/>
  <c r="X113" i="6" s="1"/>
  <c r="AM112" i="6"/>
  <c r="S112" i="6"/>
  <c r="W112" i="6" s="1"/>
  <c r="AM111" i="6"/>
  <c r="S111" i="6"/>
  <c r="X111" i="6" s="1"/>
  <c r="AN110" i="6"/>
  <c r="AM110" i="6"/>
  <c r="S110" i="6"/>
  <c r="AM109" i="6"/>
  <c r="AH109" i="6"/>
  <c r="AJ109" i="6" s="1"/>
  <c r="S109" i="6"/>
  <c r="AM108" i="6"/>
  <c r="S108" i="6"/>
  <c r="AD108" i="6" s="1"/>
  <c r="AM107" i="6"/>
  <c r="S107" i="6"/>
  <c r="W107" i="6" s="1"/>
  <c r="AM106" i="6"/>
  <c r="S106" i="6"/>
  <c r="AM105" i="6"/>
  <c r="S105" i="6"/>
  <c r="AM104" i="6"/>
  <c r="S104" i="6"/>
  <c r="X104" i="6" s="1"/>
  <c r="AM103" i="6"/>
  <c r="S103" i="6"/>
  <c r="X103" i="6" s="1"/>
  <c r="AM102" i="6"/>
  <c r="S102" i="6"/>
  <c r="AD102" i="6" s="1"/>
  <c r="AM101" i="6"/>
  <c r="AH101" i="6"/>
  <c r="AJ101" i="6" s="1"/>
  <c r="S101" i="6"/>
  <c r="AM100" i="6"/>
  <c r="AH100" i="6"/>
  <c r="AJ100" i="6" s="1"/>
  <c r="S100" i="6"/>
  <c r="AM99" i="6"/>
  <c r="S99" i="6"/>
  <c r="Y99" i="6" s="1"/>
  <c r="AM98" i="6"/>
  <c r="AH98" i="6"/>
  <c r="AJ98" i="6" s="1"/>
  <c r="S98" i="6"/>
  <c r="AM97" i="6"/>
  <c r="AH97" i="6"/>
  <c r="AJ97" i="6" s="1"/>
  <c r="S97" i="6"/>
  <c r="AM96" i="6"/>
  <c r="AH96" i="6"/>
  <c r="AJ96" i="6" s="1"/>
  <c r="S96" i="6"/>
  <c r="AM95" i="6"/>
  <c r="S95" i="6"/>
  <c r="AM94" i="6"/>
  <c r="S94" i="6"/>
  <c r="AM93" i="6"/>
  <c r="S93" i="6"/>
  <c r="Z93" i="6" s="1"/>
  <c r="AM92" i="6"/>
  <c r="AH92" i="6"/>
  <c r="AJ92" i="6" s="1"/>
  <c r="S92" i="6"/>
  <c r="AM91" i="6"/>
  <c r="S91" i="6"/>
  <c r="Z91" i="6" s="1"/>
  <c r="AM90" i="6"/>
  <c r="AH90" i="6"/>
  <c r="AJ90" i="6" s="1"/>
  <c r="S90" i="6"/>
  <c r="AM89" i="6"/>
  <c r="S89" i="6"/>
  <c r="AM88" i="6"/>
  <c r="AH88" i="6"/>
  <c r="AJ88" i="6" s="1"/>
  <c r="S88" i="6"/>
  <c r="AM87" i="6"/>
  <c r="S87" i="6"/>
  <c r="AA87" i="6" s="1"/>
  <c r="AM86" i="6"/>
  <c r="S86" i="6"/>
  <c r="Z86" i="6" s="1"/>
  <c r="AM85" i="6"/>
  <c r="AH85" i="6"/>
  <c r="AJ85" i="6" s="1"/>
  <c r="S85" i="6"/>
  <c r="AM84" i="6"/>
  <c r="AH84" i="6"/>
  <c r="AJ84" i="6" s="1"/>
  <c r="S84" i="6"/>
  <c r="AM83" i="6"/>
  <c r="S83" i="6"/>
  <c r="AM82" i="6"/>
  <c r="S82" i="6"/>
  <c r="AD82" i="6" s="1"/>
  <c r="AM81" i="6"/>
  <c r="AH81" i="6"/>
  <c r="AJ81" i="6" s="1"/>
  <c r="S81" i="6"/>
  <c r="AM80" i="6"/>
  <c r="S80" i="6"/>
  <c r="AM79" i="6"/>
  <c r="S79" i="6"/>
  <c r="AC79" i="6" s="1"/>
  <c r="AM78" i="6"/>
  <c r="S78" i="6"/>
  <c r="AM77" i="6"/>
  <c r="S77" i="6"/>
  <c r="AM76" i="6"/>
  <c r="S76" i="6"/>
  <c r="AM75" i="6"/>
  <c r="S75" i="6"/>
  <c r="AA75" i="6" s="1"/>
  <c r="AM74" i="6"/>
  <c r="AH74" i="6"/>
  <c r="AJ74" i="6" s="1"/>
  <c r="S74" i="6"/>
  <c r="AM73" i="6"/>
  <c r="AH73" i="6"/>
  <c r="AJ73" i="6" s="1"/>
  <c r="S73" i="6"/>
  <c r="AM72" i="6"/>
  <c r="AH72" i="6"/>
  <c r="AJ72" i="6" s="1"/>
  <c r="S72" i="6"/>
  <c r="AM71" i="6"/>
  <c r="S71" i="6"/>
  <c r="AD71" i="6" s="1"/>
  <c r="AM70" i="6"/>
  <c r="S70" i="6"/>
  <c r="Y70" i="6" s="1"/>
  <c r="AM69" i="6"/>
  <c r="S69" i="6"/>
  <c r="AC69" i="6" s="1"/>
  <c r="AM68" i="6"/>
  <c r="S68" i="6"/>
  <c r="AA68" i="6" s="1"/>
  <c r="AN67" i="6"/>
  <c r="AM67" i="6"/>
  <c r="S67" i="6"/>
  <c r="W67" i="6" s="1"/>
  <c r="AN66" i="6"/>
  <c r="AM66" i="6"/>
  <c r="S66" i="6"/>
  <c r="AN65" i="6"/>
  <c r="AM65" i="6"/>
  <c r="S65" i="6"/>
  <c r="W65" i="6" s="1"/>
  <c r="AN64" i="6"/>
  <c r="AM64" i="6"/>
  <c r="S64" i="6"/>
  <c r="AN63" i="6"/>
  <c r="AM63" i="6"/>
  <c r="S63" i="6"/>
  <c r="AD63" i="6" s="1"/>
  <c r="AN62" i="6"/>
  <c r="AM62" i="6"/>
  <c r="S62" i="6"/>
  <c r="X62" i="6" s="1"/>
  <c r="AN61" i="6"/>
  <c r="AM61" i="6"/>
  <c r="S61" i="6"/>
  <c r="AN60" i="6"/>
  <c r="AM60" i="6"/>
  <c r="S60" i="6"/>
  <c r="AN59" i="6"/>
  <c r="AM59" i="6"/>
  <c r="S59" i="6"/>
  <c r="Z59" i="6" s="1"/>
  <c r="AM58" i="6"/>
  <c r="S58" i="6"/>
  <c r="Y58" i="6" s="1"/>
  <c r="AM57" i="6"/>
  <c r="S57" i="6"/>
  <c r="W57" i="6" s="1"/>
  <c r="AM56" i="6"/>
  <c r="S56" i="6"/>
  <c r="AD56" i="6" s="1"/>
  <c r="AM55" i="6"/>
  <c r="S55" i="6"/>
  <c r="AM54" i="6"/>
  <c r="S54" i="6"/>
  <c r="AM53" i="6"/>
  <c r="AH53" i="6"/>
  <c r="AJ53" i="6" s="1"/>
  <c r="S53" i="6"/>
  <c r="AM52" i="6"/>
  <c r="AH52" i="6"/>
  <c r="AJ52" i="6" s="1"/>
  <c r="S52" i="6"/>
  <c r="AM51" i="6"/>
  <c r="AH51" i="6"/>
  <c r="AJ51" i="6" s="1"/>
  <c r="S51" i="6"/>
  <c r="AM50" i="6"/>
  <c r="AH50" i="6"/>
  <c r="AJ50" i="6" s="1"/>
  <c r="S50" i="6"/>
  <c r="AM49" i="6"/>
  <c r="AH49" i="6"/>
  <c r="AJ49" i="6" s="1"/>
  <c r="S49" i="6"/>
  <c r="AM48" i="6"/>
  <c r="AH48" i="6"/>
  <c r="AJ48" i="6" s="1"/>
  <c r="S48" i="6"/>
  <c r="AM47" i="6"/>
  <c r="AH47" i="6"/>
  <c r="AJ47" i="6" s="1"/>
  <c r="S47" i="6"/>
  <c r="AM46" i="6"/>
  <c r="AH46" i="6"/>
  <c r="AJ46" i="6" s="1"/>
  <c r="S46" i="6"/>
  <c r="AM45" i="6"/>
  <c r="AH45" i="6"/>
  <c r="AJ45" i="6" s="1"/>
  <c r="S45" i="6"/>
  <c r="AM44" i="6"/>
  <c r="AH44" i="6"/>
  <c r="AJ44" i="6" s="1"/>
  <c r="S44" i="6"/>
  <c r="AM43" i="6"/>
  <c r="AH43" i="6"/>
  <c r="AJ43" i="6" s="1"/>
  <c r="S43" i="6"/>
  <c r="AM42" i="6"/>
  <c r="AH42" i="6"/>
  <c r="AJ42" i="6" s="1"/>
  <c r="S42" i="6"/>
  <c r="AM41" i="6"/>
  <c r="AH41" i="6"/>
  <c r="AJ41" i="6" s="1"/>
  <c r="S41" i="6"/>
  <c r="AM40" i="6"/>
  <c r="AH40" i="6"/>
  <c r="AJ40" i="6" s="1"/>
  <c r="S40" i="6"/>
  <c r="AM39" i="6"/>
  <c r="AH39" i="6"/>
  <c r="AJ39" i="6" s="1"/>
  <c r="S39" i="6"/>
  <c r="AM38" i="6"/>
  <c r="AH38" i="6"/>
  <c r="AJ38" i="6" s="1"/>
  <c r="S38" i="6"/>
  <c r="AM37" i="6"/>
  <c r="AH37" i="6"/>
  <c r="AJ37" i="6" s="1"/>
  <c r="S37" i="6"/>
  <c r="AM36" i="6"/>
  <c r="AH36" i="6"/>
  <c r="AJ36" i="6" s="1"/>
  <c r="S36" i="6"/>
  <c r="AM35" i="6"/>
  <c r="AH35" i="6"/>
  <c r="AJ35" i="6" s="1"/>
  <c r="S35" i="6"/>
  <c r="AM34" i="6"/>
  <c r="AH34" i="6"/>
  <c r="AJ34" i="6" s="1"/>
  <c r="S34" i="6"/>
  <c r="AM33" i="6"/>
  <c r="AH33" i="6"/>
  <c r="AJ33" i="6" s="1"/>
  <c r="S33" i="6"/>
  <c r="AM32" i="6"/>
  <c r="AH32" i="6"/>
  <c r="AJ32" i="6" s="1"/>
  <c r="S32" i="6"/>
  <c r="AM31" i="6"/>
  <c r="AH31" i="6"/>
  <c r="AJ31" i="6" s="1"/>
  <c r="S31" i="6"/>
  <c r="AM30" i="6"/>
  <c r="AH30" i="6"/>
  <c r="AJ30" i="6" s="1"/>
  <c r="S30" i="6"/>
  <c r="AM29" i="6"/>
  <c r="AH29" i="6"/>
  <c r="AJ29" i="6" s="1"/>
  <c r="S29" i="6"/>
  <c r="AM28" i="6"/>
  <c r="AH28" i="6"/>
  <c r="AJ28" i="6" s="1"/>
  <c r="S28" i="6"/>
  <c r="AM27" i="6"/>
  <c r="AH27" i="6"/>
  <c r="AJ27" i="6" s="1"/>
  <c r="S27" i="6"/>
  <c r="AM26" i="6"/>
  <c r="AH26" i="6"/>
  <c r="AJ26" i="6" s="1"/>
  <c r="S26" i="6"/>
  <c r="AM25" i="6"/>
  <c r="AH25" i="6"/>
  <c r="AJ25" i="6" s="1"/>
  <c r="S25" i="6"/>
  <c r="AM24" i="6"/>
  <c r="S24" i="6"/>
  <c r="AM23" i="6"/>
  <c r="S23" i="6"/>
  <c r="AM22" i="6"/>
  <c r="AH22" i="6"/>
  <c r="AJ22" i="6" s="1"/>
  <c r="S22" i="6"/>
  <c r="AM21" i="6"/>
  <c r="AH21" i="6"/>
  <c r="AJ21" i="6" s="1"/>
  <c r="S21" i="6"/>
  <c r="AM20" i="6"/>
  <c r="AH20" i="6"/>
  <c r="AJ20" i="6" s="1"/>
  <c r="S20" i="6"/>
  <c r="AM19" i="6"/>
  <c r="AH19" i="6"/>
  <c r="AJ19" i="6" s="1"/>
  <c r="S19" i="6"/>
  <c r="AM18" i="6"/>
  <c r="AH18" i="6"/>
  <c r="AJ18" i="6" s="1"/>
  <c r="S18" i="6"/>
  <c r="AM17" i="6"/>
  <c r="AH17" i="6"/>
  <c r="AJ17" i="6" s="1"/>
  <c r="S17" i="6"/>
  <c r="AM16" i="6"/>
  <c r="AH16" i="6"/>
  <c r="AJ16" i="6" s="1"/>
  <c r="S16" i="6"/>
  <c r="AM15" i="6"/>
  <c r="AH15" i="6"/>
  <c r="AJ15" i="6" s="1"/>
  <c r="S15" i="6"/>
  <c r="AM14" i="6"/>
  <c r="AH14" i="6"/>
  <c r="AJ14" i="6" s="1"/>
  <c r="S14" i="6"/>
  <c r="AM13" i="6"/>
  <c r="AH13" i="6"/>
  <c r="AJ13" i="6" s="1"/>
  <c r="S13" i="6"/>
  <c r="AM12" i="6"/>
  <c r="AH12" i="6"/>
  <c r="AJ12" i="6" s="1"/>
  <c r="S12" i="6"/>
  <c r="AM11" i="6"/>
  <c r="AH11" i="6"/>
  <c r="AJ11" i="6" s="1"/>
  <c r="S11" i="6"/>
  <c r="AM10" i="6"/>
  <c r="AH10" i="6"/>
  <c r="AJ10" i="6" s="1"/>
  <c r="S10" i="6"/>
  <c r="AM9" i="6"/>
  <c r="AH9" i="6"/>
  <c r="AJ9" i="6" s="1"/>
  <c r="S9" i="6"/>
  <c r="AM8" i="6"/>
  <c r="AH8" i="6"/>
  <c r="AJ8" i="6" s="1"/>
  <c r="S8" i="6"/>
  <c r="AM7" i="6"/>
  <c r="AH7" i="6"/>
  <c r="AJ7" i="6" s="1"/>
  <c r="S7" i="6"/>
  <c r="AM6" i="6"/>
  <c r="AH6" i="6"/>
  <c r="AJ6" i="6" s="1"/>
  <c r="S6" i="6"/>
  <c r="AM5" i="6"/>
  <c r="AL5" i="6"/>
  <c r="A2" i="6"/>
  <c r="A1" i="6"/>
  <c r="AU33" i="5"/>
  <c r="AU34" i="5" s="1"/>
  <c r="AW32" i="5"/>
  <c r="AT32" i="5"/>
  <c r="AV31" i="5"/>
  <c r="AW31" i="5" s="1"/>
  <c r="AT31" i="5"/>
  <c r="AV30" i="5"/>
  <c r="AW30" i="5" s="1"/>
  <c r="AT30" i="5"/>
  <c r="AV29" i="5"/>
  <c r="AT29" i="5"/>
  <c r="AW28" i="5"/>
  <c r="AT28" i="5"/>
  <c r="AW27" i="5"/>
  <c r="AT27" i="5"/>
  <c r="AW26" i="5"/>
  <c r="AT26" i="5"/>
  <c r="AW25" i="5"/>
  <c r="AT25" i="5"/>
  <c r="AU18" i="5"/>
  <c r="AU19" i="5" s="1"/>
  <c r="AT17" i="5"/>
  <c r="AV16" i="5"/>
  <c r="AV19" i="5" s="1"/>
  <c r="AT16" i="5"/>
  <c r="AT15" i="5"/>
  <c r="AT14" i="5"/>
  <c r="AT13" i="5"/>
  <c r="AT12" i="5"/>
  <c r="AT11" i="5"/>
  <c r="AT10" i="5"/>
  <c r="AH9" i="5"/>
  <c r="AF9" i="5"/>
  <c r="AE9" i="5"/>
  <c r="AD9" i="5"/>
  <c r="T9" i="5"/>
  <c r="Q9" i="5"/>
  <c r="P9" i="5"/>
  <c r="O9" i="5"/>
  <c r="AL7" i="5"/>
  <c r="R7" i="5"/>
  <c r="W7" i="5" s="1"/>
  <c r="AL6" i="5"/>
  <c r="R6" i="5"/>
  <c r="AL5" i="5"/>
  <c r="AK5" i="5"/>
  <c r="A2" i="5"/>
  <c r="A1" i="5"/>
  <c r="AH85" i="4"/>
  <c r="AE85" i="4"/>
  <c r="AD85" i="4"/>
  <c r="T85" i="4"/>
  <c r="Q85" i="4"/>
  <c r="P85" i="4"/>
  <c r="AA83" i="4"/>
  <c r="AG83" i="4" s="1"/>
  <c r="AI83" i="4" s="1"/>
  <c r="O83" i="4"/>
  <c r="R83" i="4" s="1"/>
  <c r="AL75" i="4"/>
  <c r="AG75" i="4"/>
  <c r="AI75" i="4" s="1"/>
  <c r="R75" i="4"/>
  <c r="AF85" i="4"/>
  <c r="AL81" i="4"/>
  <c r="R81" i="4"/>
  <c r="AL66" i="4"/>
  <c r="R66" i="4"/>
  <c r="AC66" i="4" s="1"/>
  <c r="AL72" i="4"/>
  <c r="R72" i="4"/>
  <c r="AL64" i="4"/>
  <c r="R64" i="4"/>
  <c r="X64" i="4" s="1"/>
  <c r="AL71" i="4"/>
  <c r="R71" i="4"/>
  <c r="AB71" i="4" s="1"/>
  <c r="AL70" i="4"/>
  <c r="R70" i="4"/>
  <c r="AB70" i="4" s="1"/>
  <c r="AL69" i="4"/>
  <c r="R69" i="4"/>
  <c r="Z69" i="4" s="1"/>
  <c r="AL68" i="4"/>
  <c r="R68" i="4"/>
  <c r="AC68" i="4" s="1"/>
  <c r="AL59" i="4"/>
  <c r="R59" i="4"/>
  <c r="AL58" i="4"/>
  <c r="R58" i="4"/>
  <c r="AL67" i="4"/>
  <c r="R67" i="4"/>
  <c r="Y67" i="4" s="1"/>
  <c r="AL65" i="4"/>
  <c r="R65" i="4"/>
  <c r="W65" i="4" s="1"/>
  <c r="AL55" i="4"/>
  <c r="R55" i="4"/>
  <c r="AL54" i="4"/>
  <c r="R54" i="4"/>
  <c r="AC54" i="4" s="1"/>
  <c r="AL53" i="4"/>
  <c r="R53" i="4"/>
  <c r="V53" i="4" s="1"/>
  <c r="AL52" i="4"/>
  <c r="R52" i="4"/>
  <c r="AB52" i="4" s="1"/>
  <c r="AL51" i="4"/>
  <c r="R51" i="4"/>
  <c r="V51" i="4" s="1"/>
  <c r="AL50" i="4"/>
  <c r="R50" i="4"/>
  <c r="AB50" i="4" s="1"/>
  <c r="AL49" i="4"/>
  <c r="R49" i="4"/>
  <c r="V49" i="4" s="1"/>
  <c r="AL48" i="4"/>
  <c r="R48" i="4"/>
  <c r="AC48" i="4" s="1"/>
  <c r="AL63" i="4"/>
  <c r="R63" i="4"/>
  <c r="AA63" i="4" s="1"/>
  <c r="AL62" i="4"/>
  <c r="R62" i="4"/>
  <c r="Y62" i="4" s="1"/>
  <c r="AL45" i="4"/>
  <c r="R45" i="4"/>
  <c r="Y45" i="4" s="1"/>
  <c r="AL44" i="4"/>
  <c r="R44" i="4"/>
  <c r="U44" i="4" s="1"/>
  <c r="AL43" i="4"/>
  <c r="R43" i="4"/>
  <c r="W43" i="4" s="1"/>
  <c r="AL60" i="4"/>
  <c r="R60" i="4"/>
  <c r="AC60" i="4" s="1"/>
  <c r="AL57" i="4"/>
  <c r="R57" i="4"/>
  <c r="X57" i="4" s="1"/>
  <c r="AL56" i="4"/>
  <c r="R56" i="4"/>
  <c r="AL39" i="4"/>
  <c r="R39" i="4"/>
  <c r="AB39" i="4" s="1"/>
  <c r="AL61" i="4"/>
  <c r="R61" i="4"/>
  <c r="AL37" i="4"/>
  <c r="R37" i="4"/>
  <c r="AL47" i="4"/>
  <c r="R47" i="4"/>
  <c r="X47" i="4" s="1"/>
  <c r="AL35" i="4"/>
  <c r="R35" i="4"/>
  <c r="X35" i="4" s="1"/>
  <c r="AL34" i="4"/>
  <c r="R34" i="4"/>
  <c r="AA34" i="4" s="1"/>
  <c r="AL46" i="4"/>
  <c r="R46" i="4"/>
  <c r="Y46" i="4" s="1"/>
  <c r="AL41" i="4"/>
  <c r="R41" i="4"/>
  <c r="V41" i="4" s="1"/>
  <c r="AL42" i="4"/>
  <c r="R42" i="4"/>
  <c r="AL30" i="4"/>
  <c r="R30" i="4"/>
  <c r="V30" i="4" s="1"/>
  <c r="AL29" i="4"/>
  <c r="R29" i="4"/>
  <c r="AA29" i="4" s="1"/>
  <c r="AL36" i="4"/>
  <c r="R36" i="4"/>
  <c r="Y36" i="4" s="1"/>
  <c r="AL40" i="4"/>
  <c r="R40" i="4"/>
  <c r="AB40" i="4" s="1"/>
  <c r="AL38" i="4"/>
  <c r="R38" i="4"/>
  <c r="W38" i="4" s="1"/>
  <c r="AL25" i="4"/>
  <c r="R25" i="4"/>
  <c r="AC25" i="4" s="1"/>
  <c r="AL24" i="4"/>
  <c r="R24" i="4"/>
  <c r="AL23" i="4"/>
  <c r="R23" i="4"/>
  <c r="Y23" i="4" s="1"/>
  <c r="AL22" i="4"/>
  <c r="R22" i="4"/>
  <c r="AC22" i="4" s="1"/>
  <c r="AL33" i="4"/>
  <c r="R33" i="4"/>
  <c r="X33" i="4" s="1"/>
  <c r="AL32" i="4"/>
  <c r="R32" i="4"/>
  <c r="AL31" i="4"/>
  <c r="R31" i="4"/>
  <c r="Y31" i="4" s="1"/>
  <c r="AL28" i="4"/>
  <c r="R28" i="4"/>
  <c r="V28" i="4" s="1"/>
  <c r="AL17" i="4"/>
  <c r="R17" i="4"/>
  <c r="AL16" i="4"/>
  <c r="R16" i="4"/>
  <c r="AB16" i="4" s="1"/>
  <c r="AL27" i="4"/>
  <c r="R27" i="4"/>
  <c r="AL14" i="4"/>
  <c r="R14" i="4"/>
  <c r="W14" i="4" s="1"/>
  <c r="AL26" i="4"/>
  <c r="R26" i="4"/>
  <c r="X26" i="4" s="1"/>
  <c r="AL21" i="4"/>
  <c r="R21" i="4"/>
  <c r="X21" i="4" s="1"/>
  <c r="AL11" i="4"/>
  <c r="R11" i="4"/>
  <c r="AL20" i="4"/>
  <c r="R20" i="4"/>
  <c r="AC20" i="4" s="1"/>
  <c r="AL9" i="4"/>
  <c r="R9" i="4"/>
  <c r="AC9" i="4" s="1"/>
  <c r="AL8" i="4"/>
  <c r="R8" i="4"/>
  <c r="V8" i="4" s="1"/>
  <c r="AL7" i="4"/>
  <c r="R7" i="4"/>
  <c r="W7" i="4" s="1"/>
  <c r="AL6" i="4"/>
  <c r="R6" i="4"/>
  <c r="AA6" i="4" s="1"/>
  <c r="AL80" i="4"/>
  <c r="R80" i="4"/>
  <c r="AB80" i="4" s="1"/>
  <c r="AL79" i="4"/>
  <c r="R79" i="4"/>
  <c r="AA79" i="4" s="1"/>
  <c r="AL78" i="4"/>
  <c r="R78" i="4"/>
  <c r="AC78" i="4" s="1"/>
  <c r="AL77" i="4"/>
  <c r="R77" i="4"/>
  <c r="AB77" i="4" s="1"/>
  <c r="AL76" i="4"/>
  <c r="R76" i="4"/>
  <c r="Z76" i="4" s="1"/>
  <c r="AL19" i="4"/>
  <c r="R19" i="4"/>
  <c r="AC19" i="4" s="1"/>
  <c r="AL73" i="4"/>
  <c r="R73" i="4"/>
  <c r="Z73" i="4" s="1"/>
  <c r="AL18" i="4"/>
  <c r="R18" i="4"/>
  <c r="Z18" i="4" s="1"/>
  <c r="AL15" i="4"/>
  <c r="R15" i="4"/>
  <c r="V15" i="4" s="1"/>
  <c r="AL13" i="4"/>
  <c r="AG13" i="4"/>
  <c r="AI13" i="4" s="1"/>
  <c r="R13" i="4"/>
  <c r="AL12" i="4"/>
  <c r="AG12" i="4"/>
  <c r="AI12" i="4" s="1"/>
  <c r="R12" i="4"/>
  <c r="AL10" i="4"/>
  <c r="AG10" i="4"/>
  <c r="AI10" i="4" s="1"/>
  <c r="R10" i="4"/>
  <c r="AL5" i="4"/>
  <c r="AK5" i="4"/>
  <c r="A2" i="4"/>
  <c r="A1" i="4"/>
  <c r="X67" i="3"/>
  <c r="V67" i="3"/>
  <c r="U67" i="3"/>
  <c r="T67" i="3"/>
  <c r="S67" i="3"/>
  <c r="R67" i="3"/>
  <c r="Q67" i="3"/>
  <c r="P67" i="3"/>
  <c r="O67" i="3"/>
  <c r="N67" i="3"/>
  <c r="M67" i="3"/>
  <c r="L67" i="3"/>
  <c r="K67" i="3"/>
  <c r="J67" i="3"/>
  <c r="F67" i="3"/>
  <c r="E67" i="3"/>
  <c r="D67" i="3"/>
  <c r="AB66" i="3"/>
  <c r="W66" i="3"/>
  <c r="Y66" i="3" s="1"/>
  <c r="G66" i="3"/>
  <c r="AB65" i="3"/>
  <c r="W65" i="3"/>
  <c r="Y65" i="3" s="1"/>
  <c r="G65" i="3"/>
  <c r="AB64" i="3"/>
  <c r="W64" i="3"/>
  <c r="Y64" i="3" s="1"/>
  <c r="G64" i="3"/>
  <c r="AB62" i="3"/>
  <c r="W62" i="3"/>
  <c r="Y62" i="3" s="1"/>
  <c r="G62" i="3"/>
  <c r="AB61" i="3"/>
  <c r="W61" i="3"/>
  <c r="Y61" i="3" s="1"/>
  <c r="G61" i="3"/>
  <c r="AB59" i="3"/>
  <c r="W59" i="3"/>
  <c r="Y59" i="3" s="1"/>
  <c r="G59" i="3"/>
  <c r="AB56" i="3"/>
  <c r="W56" i="3"/>
  <c r="G56" i="3"/>
  <c r="X53" i="3"/>
  <c r="V53" i="3"/>
  <c r="U53" i="3"/>
  <c r="T53" i="3"/>
  <c r="S53" i="3"/>
  <c r="R53" i="3"/>
  <c r="Q53" i="3"/>
  <c r="P53" i="3"/>
  <c r="O53" i="3"/>
  <c r="N53" i="3"/>
  <c r="M53" i="3"/>
  <c r="L53" i="3"/>
  <c r="K53" i="3"/>
  <c r="J53" i="3"/>
  <c r="F53" i="3"/>
  <c r="E53" i="3"/>
  <c r="D53" i="3"/>
  <c r="AB52" i="3"/>
  <c r="W52" i="3"/>
  <c r="Y52" i="3" s="1"/>
  <c r="G52" i="3"/>
  <c r="AB51" i="3"/>
  <c r="W51" i="3"/>
  <c r="Y51" i="3" s="1"/>
  <c r="G51" i="3"/>
  <c r="AB50" i="3"/>
  <c r="W50" i="3"/>
  <c r="Y50" i="3" s="1"/>
  <c r="G50" i="3"/>
  <c r="X48" i="3"/>
  <c r="V48" i="3"/>
  <c r="U48" i="3"/>
  <c r="T48" i="3"/>
  <c r="S48" i="3"/>
  <c r="R48" i="3"/>
  <c r="Q48" i="3"/>
  <c r="P48" i="3"/>
  <c r="O48" i="3"/>
  <c r="N48" i="3"/>
  <c r="M48" i="3"/>
  <c r="L48" i="3"/>
  <c r="K48" i="3"/>
  <c r="J48" i="3"/>
  <c r="F48" i="3"/>
  <c r="E48" i="3"/>
  <c r="D48" i="3"/>
  <c r="AB47" i="3"/>
  <c r="W47" i="3"/>
  <c r="Y47" i="3" s="1"/>
  <c r="G47" i="3"/>
  <c r="AB46" i="3"/>
  <c r="W46" i="3"/>
  <c r="Y46" i="3" s="1"/>
  <c r="G46" i="3"/>
  <c r="AB45" i="3"/>
  <c r="W45" i="3"/>
  <c r="Y45" i="3" s="1"/>
  <c r="G45" i="3"/>
  <c r="AB44" i="3"/>
  <c r="W44" i="3"/>
  <c r="Y44" i="3" s="1"/>
  <c r="G44" i="3"/>
  <c r="AB43" i="3"/>
  <c r="W43" i="3"/>
  <c r="G43" i="3"/>
  <c r="AB42" i="3"/>
  <c r="W42" i="3"/>
  <c r="Y42" i="3" s="1"/>
  <c r="G42" i="3"/>
  <c r="AB41" i="3"/>
  <c r="W41" i="3"/>
  <c r="Y41" i="3" s="1"/>
  <c r="G41" i="3"/>
  <c r="AB40" i="3"/>
  <c r="W40" i="3"/>
  <c r="Y40" i="3" s="1"/>
  <c r="G40" i="3"/>
  <c r="AB39" i="3"/>
  <c r="W39" i="3"/>
  <c r="Y39" i="3" s="1"/>
  <c r="G39" i="3"/>
  <c r="AB37" i="3"/>
  <c r="W37" i="3"/>
  <c r="Y37" i="3" s="1"/>
  <c r="G37" i="3"/>
  <c r="X35" i="3"/>
  <c r="V35" i="3"/>
  <c r="U35" i="3"/>
  <c r="T35" i="3"/>
  <c r="S35" i="3"/>
  <c r="R35" i="3"/>
  <c r="Q35" i="3"/>
  <c r="P35" i="3"/>
  <c r="O35" i="3"/>
  <c r="N35" i="3"/>
  <c r="M35" i="3"/>
  <c r="L35" i="3"/>
  <c r="K35" i="3"/>
  <c r="J35" i="3"/>
  <c r="F35" i="3"/>
  <c r="E35" i="3"/>
  <c r="D35" i="3"/>
  <c r="AB34" i="3"/>
  <c r="W34" i="3"/>
  <c r="Y34" i="3" s="1"/>
  <c r="G34" i="3"/>
  <c r="AB33" i="3"/>
  <c r="W33" i="3"/>
  <c r="Y33" i="3" s="1"/>
  <c r="G33" i="3"/>
  <c r="AB32" i="3"/>
  <c r="W32" i="3"/>
  <c r="G32" i="3"/>
  <c r="AB31" i="3"/>
  <c r="W31" i="3"/>
  <c r="Y31" i="3" s="1"/>
  <c r="G31" i="3"/>
  <c r="X29" i="3"/>
  <c r="V29" i="3"/>
  <c r="U29" i="3"/>
  <c r="T29" i="3"/>
  <c r="S29" i="3"/>
  <c r="R29" i="3"/>
  <c r="Q29" i="3"/>
  <c r="P29" i="3"/>
  <c r="O29" i="3"/>
  <c r="N29" i="3"/>
  <c r="M29" i="3"/>
  <c r="L29" i="3"/>
  <c r="K29" i="3"/>
  <c r="J29" i="3"/>
  <c r="F29" i="3"/>
  <c r="E29" i="3"/>
  <c r="D29" i="3"/>
  <c r="AB28" i="3"/>
  <c r="W28" i="3"/>
  <c r="Y28" i="3" s="1"/>
  <c r="G28" i="3"/>
  <c r="AB27" i="3"/>
  <c r="W27" i="3"/>
  <c r="Y27" i="3" s="1"/>
  <c r="G27" i="3"/>
  <c r="AB26" i="3"/>
  <c r="W26" i="3"/>
  <c r="Y26" i="3" s="1"/>
  <c r="G26" i="3"/>
  <c r="AB25" i="3"/>
  <c r="W25" i="3"/>
  <c r="Y25" i="3" s="1"/>
  <c r="G25" i="3"/>
  <c r="AB24" i="3"/>
  <c r="W24" i="3"/>
  <c r="Y24" i="3" s="1"/>
  <c r="G24" i="3"/>
  <c r="AB23" i="3"/>
  <c r="W23" i="3"/>
  <c r="Y23" i="3" s="1"/>
  <c r="G23" i="3"/>
  <c r="AB22" i="3"/>
  <c r="W22" i="3"/>
  <c r="G22" i="3"/>
  <c r="X20" i="3"/>
  <c r="V20" i="3"/>
  <c r="U20" i="3"/>
  <c r="T20" i="3"/>
  <c r="S20" i="3"/>
  <c r="R20" i="3"/>
  <c r="Q20" i="3"/>
  <c r="P20" i="3"/>
  <c r="O20" i="3"/>
  <c r="N20" i="3"/>
  <c r="M20" i="3"/>
  <c r="L20" i="3"/>
  <c r="K20" i="3"/>
  <c r="J20" i="3"/>
  <c r="F20" i="3"/>
  <c r="E20" i="3"/>
  <c r="D20" i="3"/>
  <c r="AB19" i="3"/>
  <c r="W19" i="3"/>
  <c r="Y19" i="3" s="1"/>
  <c r="G19" i="3"/>
  <c r="AB18" i="3"/>
  <c r="W18" i="3"/>
  <c r="G18" i="3"/>
  <c r="X16" i="3"/>
  <c r="V16" i="3"/>
  <c r="U16" i="3"/>
  <c r="T16" i="3"/>
  <c r="S16" i="3"/>
  <c r="R16" i="3"/>
  <c r="Q16" i="3"/>
  <c r="P16" i="3"/>
  <c r="O16" i="3"/>
  <c r="N16" i="3"/>
  <c r="M16" i="3"/>
  <c r="L16" i="3"/>
  <c r="K16" i="3"/>
  <c r="J16" i="3"/>
  <c r="F16" i="3"/>
  <c r="E16" i="3"/>
  <c r="D16" i="3"/>
  <c r="AB15" i="3"/>
  <c r="W15" i="3"/>
  <c r="Y15" i="3" s="1"/>
  <c r="G15" i="3"/>
  <c r="AB14" i="3"/>
  <c r="W14" i="3"/>
  <c r="Y14" i="3" s="1"/>
  <c r="G14" i="3"/>
  <c r="AB13" i="3"/>
  <c r="W13" i="3"/>
  <c r="Y13" i="3" s="1"/>
  <c r="G13" i="3"/>
  <c r="AB12" i="3"/>
  <c r="W12" i="3"/>
  <c r="Y12" i="3" s="1"/>
  <c r="G12" i="3"/>
  <c r="AB11" i="3"/>
  <c r="W11" i="3"/>
  <c r="Y11" i="3" s="1"/>
  <c r="G11" i="3"/>
  <c r="AB10" i="3"/>
  <c r="W10" i="3"/>
  <c r="Y10" i="3" s="1"/>
  <c r="G10" i="3"/>
  <c r="AB9" i="3"/>
  <c r="W9" i="3"/>
  <c r="Y9" i="3" s="1"/>
  <c r="G9" i="3"/>
  <c r="AB8" i="3"/>
  <c r="W8" i="3"/>
  <c r="Y8" i="3" s="1"/>
  <c r="G8" i="3"/>
  <c r="AB7" i="3"/>
  <c r="W7" i="3"/>
  <c r="Y7" i="3" s="1"/>
  <c r="G7" i="3"/>
  <c r="AB6" i="3"/>
  <c r="W6" i="3"/>
  <c r="Y6" i="3" s="1"/>
  <c r="I6" i="3"/>
  <c r="G6" i="3"/>
  <c r="A2" i="3"/>
  <c r="A1" i="3"/>
  <c r="AG18" i="2"/>
  <c r="AE18" i="2"/>
  <c r="AD18" i="2"/>
  <c r="AC18" i="2"/>
  <c r="AB18" i="2"/>
  <c r="AA18" i="2"/>
  <c r="Z18" i="2"/>
  <c r="Y18" i="2"/>
  <c r="S18" i="2"/>
  <c r="O18" i="2"/>
  <c r="N18" i="2"/>
  <c r="M18" i="2"/>
  <c r="AK14" i="2"/>
  <c r="AF14" i="2"/>
  <c r="AH14" i="2" s="1"/>
  <c r="P14" i="2"/>
  <c r="AK13" i="2"/>
  <c r="AF13" i="2"/>
  <c r="AH13" i="2" s="1"/>
  <c r="P13" i="2"/>
  <c r="AK12" i="2"/>
  <c r="AF12" i="2"/>
  <c r="AH12" i="2" s="1"/>
  <c r="P12" i="2"/>
  <c r="AK11" i="2"/>
  <c r="AF11" i="2"/>
  <c r="AH11" i="2" s="1"/>
  <c r="P11" i="2"/>
  <c r="AK10" i="2"/>
  <c r="AF10" i="2"/>
  <c r="AH10" i="2" s="1"/>
  <c r="P10" i="2"/>
  <c r="AK9" i="2"/>
  <c r="AF9" i="2"/>
  <c r="AH9" i="2" s="1"/>
  <c r="P9" i="2"/>
  <c r="AK8" i="2"/>
  <c r="AF8" i="2"/>
  <c r="AH8" i="2" s="1"/>
  <c r="P8" i="2"/>
  <c r="AK7" i="2"/>
  <c r="X7" i="2"/>
  <c r="W7" i="2"/>
  <c r="V7" i="2"/>
  <c r="U7" i="2"/>
  <c r="T7" i="2"/>
  <c r="P7" i="2"/>
  <c r="AK6" i="2"/>
  <c r="AF6" i="2"/>
  <c r="AH6" i="2" s="1"/>
  <c r="P6" i="2"/>
  <c r="AK5" i="2"/>
  <c r="AJ5" i="2"/>
  <c r="A2" i="2"/>
  <c r="A1" i="2"/>
  <c r="AE9" i="1"/>
  <c r="Q9" i="1"/>
  <c r="L9" i="1"/>
  <c r="K9" i="1"/>
  <c r="AI7" i="1"/>
  <c r="T7" i="1"/>
  <c r="U7" i="1" s="1"/>
  <c r="V7" i="1" s="1"/>
  <c r="W7" i="1" s="1"/>
  <c r="X7" i="1" s="1"/>
  <c r="Y7" i="1" s="1"/>
  <c r="Z7" i="1" s="1"/>
  <c r="AA7" i="1" s="1"/>
  <c r="AB7" i="1" s="1"/>
  <c r="AC7" i="1" s="1"/>
  <c r="S7" i="1"/>
  <c r="R7" i="1"/>
  <c r="N7" i="1"/>
  <c r="AI6" i="1"/>
  <c r="T6" i="1"/>
  <c r="U6" i="1" s="1"/>
  <c r="V6" i="1" s="1"/>
  <c r="W6" i="1" s="1"/>
  <c r="X6" i="1" s="1"/>
  <c r="Y6" i="1" s="1"/>
  <c r="Z6" i="1" s="1"/>
  <c r="AA6" i="1" s="1"/>
  <c r="AB6" i="1" s="1"/>
  <c r="AC6" i="1" s="1"/>
  <c r="S6" i="1"/>
  <c r="R6" i="1"/>
  <c r="N6" i="1"/>
  <c r="AI5" i="1"/>
  <c r="AH5" i="1"/>
  <c r="A2" i="1"/>
  <c r="A1" i="1"/>
  <c r="Z6" i="9" l="1"/>
  <c r="AA43" i="13"/>
  <c r="Y43" i="13"/>
  <c r="AH18" i="13"/>
  <c r="Y18" i="13"/>
  <c r="AC37" i="13"/>
  <c r="Y37" i="13"/>
  <c r="AH44" i="13"/>
  <c r="Y44" i="13"/>
  <c r="Z51" i="13"/>
  <c r="Y51" i="13"/>
  <c r="Z49" i="13"/>
  <c r="Y49" i="13"/>
  <c r="AA38" i="13"/>
  <c r="Y38" i="13"/>
  <c r="AC39" i="13"/>
  <c r="Y39" i="13"/>
  <c r="AH46" i="13"/>
  <c r="Y46" i="13"/>
  <c r="AD53" i="13"/>
  <c r="Y53" i="13"/>
  <c r="AE17" i="13"/>
  <c r="Y17" i="13"/>
  <c r="AF48" i="13"/>
  <c r="Y48" i="13"/>
  <c r="AG12" i="13"/>
  <c r="Y12" i="13"/>
  <c r="AF13" i="13"/>
  <c r="Y13" i="13"/>
  <c r="AC8" i="13"/>
  <c r="Y8" i="13"/>
  <c r="AE14" i="13"/>
  <c r="Y14" i="13"/>
  <c r="AB9" i="13"/>
  <c r="Y9" i="13"/>
  <c r="U676" i="8"/>
  <c r="AL1744" i="6"/>
  <c r="AL495" i="6"/>
  <c r="AM305" i="11"/>
  <c r="I287" i="8"/>
  <c r="AF18" i="13"/>
  <c r="AP19" i="13"/>
  <c r="I230" i="8"/>
  <c r="I268" i="8"/>
  <c r="I361" i="8"/>
  <c r="AL894" i="6"/>
  <c r="I367" i="8"/>
  <c r="AL213" i="6"/>
  <c r="AL418" i="6"/>
  <c r="AL1223" i="6"/>
  <c r="AL1227" i="6"/>
  <c r="AL1364" i="6"/>
  <c r="AE392" i="8"/>
  <c r="AL204" i="9"/>
  <c r="AL244" i="9"/>
  <c r="AA15" i="3"/>
  <c r="I197" i="8"/>
  <c r="AL1739" i="6"/>
  <c r="I363" i="8"/>
  <c r="AM402" i="10"/>
  <c r="AM444" i="10"/>
  <c r="AL1345" i="6"/>
  <c r="AL1413" i="6"/>
  <c r="AL1417" i="6"/>
  <c r="AB202" i="8"/>
  <c r="AL1393" i="6"/>
  <c r="AL229" i="9"/>
  <c r="AL261" i="9"/>
  <c r="AL1237" i="6"/>
  <c r="AC406" i="9"/>
  <c r="AL149" i="6"/>
  <c r="AL161" i="6"/>
  <c r="I393" i="8"/>
  <c r="AC16" i="7"/>
  <c r="AL169" i="9"/>
  <c r="AM70" i="11"/>
  <c r="AA40" i="3"/>
  <c r="I150" i="8"/>
  <c r="AF331" i="8"/>
  <c r="AM270" i="10"/>
  <c r="AD27" i="7"/>
  <c r="AC355" i="9"/>
  <c r="AM404" i="10"/>
  <c r="AM412" i="10"/>
  <c r="AM416" i="10"/>
  <c r="AM484" i="10"/>
  <c r="AM508" i="10"/>
  <c r="AM520" i="10"/>
  <c r="AA378" i="9"/>
  <c r="AC18" i="13"/>
  <c r="AC359" i="8"/>
  <c r="AM51" i="10"/>
  <c r="AD18" i="13"/>
  <c r="AM322" i="10"/>
  <c r="AL295" i="9"/>
  <c r="I46" i="8"/>
  <c r="AL365" i="6"/>
  <c r="AL381" i="6"/>
  <c r="AL592" i="6"/>
  <c r="AL596" i="6"/>
  <c r="AL143" i="9"/>
  <c r="AL285" i="9"/>
  <c r="AM217" i="10"/>
  <c r="AC108" i="6"/>
  <c r="AL1359" i="6"/>
  <c r="AL1363" i="6"/>
  <c r="Z1782" i="6"/>
  <c r="AM401" i="10"/>
  <c r="AM513" i="10"/>
  <c r="AM532" i="10"/>
  <c r="AM544" i="10"/>
  <c r="AA33" i="4"/>
  <c r="AB33" i="4"/>
  <c r="AL363" i="6"/>
  <c r="AL443" i="6"/>
  <c r="AL1502" i="6"/>
  <c r="AL1514" i="6"/>
  <c r="AL1518" i="6"/>
  <c r="AL1659" i="6"/>
  <c r="AL1671" i="6"/>
  <c r="AL1695" i="6"/>
  <c r="AB1782" i="6"/>
  <c r="AF548" i="8"/>
  <c r="AM186" i="10"/>
  <c r="AM164" i="11"/>
  <c r="AC33" i="4"/>
  <c r="AL1742" i="6"/>
  <c r="X1755" i="6"/>
  <c r="AO56" i="8"/>
  <c r="AF606" i="8"/>
  <c r="AL768" i="6"/>
  <c r="AL62" i="9"/>
  <c r="AB50" i="14"/>
  <c r="AL301" i="6"/>
  <c r="AL665" i="6"/>
  <c r="AL922" i="6"/>
  <c r="AF347" i="8"/>
  <c r="AL106" i="9"/>
  <c r="AL122" i="9"/>
  <c r="X304" i="9"/>
  <c r="I92" i="8"/>
  <c r="AM335" i="10"/>
  <c r="AL97" i="6"/>
  <c r="AD14" i="7"/>
  <c r="AL619" i="6"/>
  <c r="AL12" i="6"/>
  <c r="AB10" i="7"/>
  <c r="AC150" i="8"/>
  <c r="AM55" i="10"/>
  <c r="I226" i="8"/>
  <c r="I296" i="8"/>
  <c r="AC418" i="8"/>
  <c r="I351" i="8"/>
  <c r="AE18" i="13"/>
  <c r="AA1787" i="6"/>
  <c r="Y14" i="9"/>
  <c r="W33" i="9"/>
  <c r="AM207" i="10"/>
  <c r="AM213" i="10"/>
  <c r="AM271" i="10"/>
  <c r="AM336" i="11"/>
  <c r="AL96" i="6"/>
  <c r="AL594" i="6"/>
  <c r="AL962" i="6"/>
  <c r="AL974" i="6"/>
  <c r="AL1550" i="6"/>
  <c r="AL1562" i="6"/>
  <c r="AB16" i="7"/>
  <c r="I224" i="8"/>
  <c r="I264" i="8"/>
  <c r="Z33" i="9"/>
  <c r="AM173" i="11"/>
  <c r="AM217" i="11"/>
  <c r="AL491" i="6"/>
  <c r="AL513" i="6"/>
  <c r="AL700" i="6"/>
  <c r="AL716" i="6"/>
  <c r="AL1120" i="6"/>
  <c r="AL1132" i="6"/>
  <c r="AL1438" i="6"/>
  <c r="AL1544" i="6"/>
  <c r="AL1614" i="6"/>
  <c r="AL1709" i="6"/>
  <c r="Z359" i="8"/>
  <c r="AD394" i="8"/>
  <c r="AB507" i="8"/>
  <c r="AF593" i="8"/>
  <c r="W31" i="4"/>
  <c r="AL669" i="6"/>
  <c r="AL855" i="6"/>
  <c r="AL1141" i="6"/>
  <c r="AL1387" i="6"/>
  <c r="AL1395" i="6"/>
  <c r="AL1443" i="6"/>
  <c r="AD213" i="8"/>
  <c r="Z215" i="8"/>
  <c r="Z304" i="9"/>
  <c r="AM69" i="10"/>
  <c r="AM118" i="10"/>
  <c r="AM239" i="10"/>
  <c r="AM423" i="10"/>
  <c r="AB31" i="4"/>
  <c r="X62" i="4"/>
  <c r="AE213" i="8"/>
  <c r="AM193" i="10"/>
  <c r="AM218" i="10"/>
  <c r="AM483" i="10"/>
  <c r="AM554" i="10"/>
  <c r="AC562" i="10"/>
  <c r="AM81" i="11"/>
  <c r="AB62" i="4"/>
  <c r="AL773" i="6"/>
  <c r="AL777" i="6"/>
  <c r="AB1746" i="6"/>
  <c r="AL234" i="6"/>
  <c r="AL359" i="6"/>
  <c r="AL457" i="6"/>
  <c r="AL461" i="6"/>
  <c r="AL690" i="6"/>
  <c r="AL750" i="6"/>
  <c r="AL1212" i="6"/>
  <c r="W381" i="11"/>
  <c r="W398" i="11"/>
  <c r="Z60" i="4"/>
  <c r="AL813" i="6"/>
  <c r="AL1306" i="6"/>
  <c r="AL1329" i="6"/>
  <c r="AL1543" i="6"/>
  <c r="I176" i="8"/>
  <c r="Z258" i="8"/>
  <c r="Y395" i="8"/>
  <c r="AE409" i="8"/>
  <c r="AD548" i="8"/>
  <c r="AM145" i="10"/>
  <c r="AM162" i="10"/>
  <c r="AM202" i="10"/>
  <c r="AM82" i="11"/>
  <c r="AM86" i="11"/>
  <c r="AM171" i="11"/>
  <c r="AM175" i="11"/>
  <c r="AM179" i="11"/>
  <c r="AD381" i="11"/>
  <c r="AC398" i="11"/>
  <c r="AL44" i="6"/>
  <c r="Y108" i="6"/>
  <c r="AO11" i="8"/>
  <c r="AB258" i="8"/>
  <c r="AC299" i="8"/>
  <c r="AC395" i="8"/>
  <c r="AL219" i="6"/>
  <c r="AL462" i="6"/>
  <c r="AL703" i="6"/>
  <c r="AL951" i="6"/>
  <c r="AL985" i="6"/>
  <c r="AL1201" i="6"/>
  <c r="AL1425" i="6"/>
  <c r="AL1720" i="6"/>
  <c r="Z169" i="8"/>
  <c r="AD230" i="8"/>
  <c r="AG395" i="8"/>
  <c r="AD561" i="8"/>
  <c r="AL23" i="9"/>
  <c r="AM139" i="11"/>
  <c r="AL538" i="6"/>
  <c r="AL1378" i="6"/>
  <c r="AE205" i="8"/>
  <c r="AF230" i="8"/>
  <c r="AG561" i="8"/>
  <c r="AM277" i="11"/>
  <c r="AL285" i="6"/>
  <c r="AL1437" i="6"/>
  <c r="AL1445" i="6"/>
  <c r="AL1452" i="6"/>
  <c r="AL1476" i="6"/>
  <c r="AL7" i="6"/>
  <c r="Y60" i="6"/>
  <c r="AA60" i="6"/>
  <c r="AL1322" i="6"/>
  <c r="AD249" i="8"/>
  <c r="AG249" i="8"/>
  <c r="Y342" i="8"/>
  <c r="AG342" i="8"/>
  <c r="AA342" i="8"/>
  <c r="AK13" i="4"/>
  <c r="U48" i="4"/>
  <c r="AD196" i="8"/>
  <c r="AE196" i="8"/>
  <c r="AC196" i="8"/>
  <c r="AC400" i="8"/>
  <c r="AB400" i="8"/>
  <c r="Y400" i="8"/>
  <c r="AA23" i="6"/>
  <c r="AC23" i="6"/>
  <c r="V36" i="4"/>
  <c r="Z23" i="6"/>
  <c r="AF283" i="8"/>
  <c r="AC283" i="8"/>
  <c r="AB110" i="6"/>
  <c r="AC110" i="6"/>
  <c r="AL906" i="6"/>
  <c r="AE357" i="8"/>
  <c r="Y357" i="8"/>
  <c r="AF396" i="8"/>
  <c r="Y501" i="8"/>
  <c r="AF501" i="8"/>
  <c r="AA9" i="3"/>
  <c r="AA51" i="3"/>
  <c r="AA163" i="8"/>
  <c r="AB163" i="8"/>
  <c r="AM430" i="10"/>
  <c r="AM448" i="10"/>
  <c r="AM459" i="10"/>
  <c r="AL565" i="6"/>
  <c r="AL652" i="6"/>
  <c r="AE564" i="8"/>
  <c r="AD564" i="8"/>
  <c r="AC564" i="8"/>
  <c r="AC1764" i="6"/>
  <c r="AB1764" i="6"/>
  <c r="AD246" i="8"/>
  <c r="AG246" i="8"/>
  <c r="AA383" i="11"/>
  <c r="AD383" i="11"/>
  <c r="AC383" i="11"/>
  <c r="W383" i="11"/>
  <c r="AD309" i="8"/>
  <c r="AG309" i="8"/>
  <c r="AB309" i="8"/>
  <c r="AC335" i="8"/>
  <c r="AF335" i="8"/>
  <c r="V60" i="4"/>
  <c r="AE265" i="8"/>
  <c r="AF265" i="8"/>
  <c r="X305" i="9"/>
  <c r="AB305" i="9"/>
  <c r="AA305" i="9"/>
  <c r="AL178" i="6"/>
  <c r="AL182" i="6"/>
  <c r="AL511" i="6"/>
  <c r="AL632" i="6"/>
  <c r="AL847" i="6"/>
  <c r="AL929" i="6"/>
  <c r="AL1029" i="6"/>
  <c r="AL1041" i="6"/>
  <c r="AL1096" i="6"/>
  <c r="AL1463" i="6"/>
  <c r="I89" i="8"/>
  <c r="I144" i="8"/>
  <c r="I396" i="8"/>
  <c r="AA33" i="9"/>
  <c r="AM169" i="10"/>
  <c r="AM173" i="10"/>
  <c r="AL1198" i="6"/>
  <c r="AA16" i="7"/>
  <c r="AO46" i="8"/>
  <c r="AO54" i="8"/>
  <c r="I163" i="8"/>
  <c r="I192" i="8"/>
  <c r="AG212" i="8"/>
  <c r="I279" i="8"/>
  <c r="I298" i="8"/>
  <c r="I335" i="8"/>
  <c r="AC392" i="8"/>
  <c r="AL37" i="9"/>
  <c r="AL155" i="9"/>
  <c r="AL176" i="9"/>
  <c r="Z355" i="9"/>
  <c r="AC33" i="9"/>
  <c r="AM256" i="10"/>
  <c r="AM268" i="10"/>
  <c r="Z48" i="14"/>
  <c r="AL17" i="6"/>
  <c r="AL257" i="6"/>
  <c r="AL926" i="6"/>
  <c r="AL930" i="6"/>
  <c r="AL946" i="6"/>
  <c r="AL1085" i="6"/>
  <c r="AL1569" i="6"/>
  <c r="AL1581" i="6"/>
  <c r="AO70" i="8"/>
  <c r="AC258" i="8"/>
  <c r="AL223" i="9"/>
  <c r="AM17" i="10"/>
  <c r="AM80" i="10"/>
  <c r="AM102" i="10"/>
  <c r="AM113" i="10"/>
  <c r="AM125" i="10"/>
  <c r="AM136" i="10"/>
  <c r="AM486" i="10"/>
  <c r="AM510" i="10"/>
  <c r="AM177" i="11"/>
  <c r="AL19" i="6"/>
  <c r="AD104" i="6"/>
  <c r="AL339" i="6"/>
  <c r="AL343" i="6"/>
  <c r="AL467" i="6"/>
  <c r="AL861" i="6"/>
  <c r="AL958" i="6"/>
  <c r="AL1019" i="6"/>
  <c r="AL1121" i="6"/>
  <c r="AL1203" i="6"/>
  <c r="AL1289" i="6"/>
  <c r="AL1320" i="6"/>
  <c r="AO29" i="8"/>
  <c r="I87" i="8"/>
  <c r="AD156" i="8"/>
  <c r="AB226" i="8"/>
  <c r="AB367" i="8"/>
  <c r="AB408" i="8"/>
  <c r="AL54" i="9"/>
  <c r="AL280" i="9"/>
  <c r="AF17" i="13"/>
  <c r="AL202" i="6"/>
  <c r="AL562" i="6"/>
  <c r="AL630" i="6"/>
  <c r="AL1477" i="6"/>
  <c r="AL1485" i="6"/>
  <c r="I389" i="8"/>
  <c r="AM222" i="10"/>
  <c r="AM262" i="10"/>
  <c r="AM271" i="11"/>
  <c r="AC48" i="13"/>
  <c r="AL116" i="6"/>
  <c r="AF459" i="8"/>
  <c r="AM13" i="14"/>
  <c r="Y287" i="8"/>
  <c r="Z322" i="8"/>
  <c r="AM100" i="11"/>
  <c r="AM16" i="14"/>
  <c r="AL209" i="6"/>
  <c r="AL274" i="6"/>
  <c r="AL340" i="6"/>
  <c r="AL480" i="6"/>
  <c r="AL484" i="6"/>
  <c r="AL1052" i="6"/>
  <c r="AL1293" i="6"/>
  <c r="AL1486" i="6"/>
  <c r="AL1490" i="6"/>
  <c r="AO64" i="8"/>
  <c r="I234" i="8"/>
  <c r="AG273" i="8"/>
  <c r="I283" i="8"/>
  <c r="I309" i="8"/>
  <c r="AE322" i="8"/>
  <c r="AD449" i="8"/>
  <c r="AF597" i="8"/>
  <c r="AB562" i="10"/>
  <c r="AM73" i="11"/>
  <c r="X381" i="11"/>
  <c r="AL1135" i="6"/>
  <c r="AL1197" i="6"/>
  <c r="Z431" i="8"/>
  <c r="AE512" i="8"/>
  <c r="AL46" i="9"/>
  <c r="AL246" i="9"/>
  <c r="X33" i="9"/>
  <c r="Z394" i="9"/>
  <c r="AM366" i="11"/>
  <c r="Y381" i="11"/>
  <c r="AA61" i="3"/>
  <c r="V77" i="4"/>
  <c r="X14" i="4"/>
  <c r="AB41" i="4"/>
  <c r="W70" i="4"/>
  <c r="AL208" i="6"/>
  <c r="AL258" i="6"/>
  <c r="AL282" i="6"/>
  <c r="AL311" i="6"/>
  <c r="AL315" i="6"/>
  <c r="AL563" i="6"/>
  <c r="AL732" i="6"/>
  <c r="AL752" i="6"/>
  <c r="Y1779" i="6"/>
  <c r="AF498" i="8"/>
  <c r="Y498" i="8"/>
  <c r="W77" i="4"/>
  <c r="AB14" i="4"/>
  <c r="V31" i="4"/>
  <c r="AC41" i="4"/>
  <c r="AL165" i="6"/>
  <c r="AL364" i="6"/>
  <c r="AL623" i="6"/>
  <c r="AL804" i="6"/>
  <c r="AL1676" i="6"/>
  <c r="AD425" i="8"/>
  <c r="AS425" i="8"/>
  <c r="AT425" i="8" s="1"/>
  <c r="AD576" i="8"/>
  <c r="AL474" i="6"/>
  <c r="AL552" i="6"/>
  <c r="AL701" i="6"/>
  <c r="AL705" i="6"/>
  <c r="Y385" i="8"/>
  <c r="AA42" i="3"/>
  <c r="AA46" i="3"/>
  <c r="Y15" i="4"/>
  <c r="AK75" i="4"/>
  <c r="AL6" i="6"/>
  <c r="AL15" i="6"/>
  <c r="AL118" i="6"/>
  <c r="AL146" i="6"/>
  <c r="AL158" i="6"/>
  <c r="AL189" i="6"/>
  <c r="AL220" i="6"/>
  <c r="AL320" i="6"/>
  <c r="AL392" i="6"/>
  <c r="AL584" i="6"/>
  <c r="AL655" i="6"/>
  <c r="AL1470" i="6"/>
  <c r="X1776" i="6"/>
  <c r="AD1776" i="6"/>
  <c r="AC1776" i="6"/>
  <c r="AB1776" i="6"/>
  <c r="AA1776" i="6"/>
  <c r="Z1776" i="6"/>
  <c r="AE421" i="8"/>
  <c r="AB421" i="8"/>
  <c r="Y57" i="14"/>
  <c r="AC57" i="14"/>
  <c r="AA57" i="14"/>
  <c r="AA76" i="4"/>
  <c r="AB63" i="4"/>
  <c r="Z15" i="4"/>
  <c r="AB29" i="4"/>
  <c r="Y69" i="6"/>
  <c r="AL123" i="6"/>
  <c r="AL141" i="6"/>
  <c r="AL232" i="6"/>
  <c r="AL268" i="6"/>
  <c r="AL433" i="6"/>
  <c r="Y1776" i="6"/>
  <c r="AB149" i="8"/>
  <c r="AA149" i="8"/>
  <c r="AD376" i="8"/>
  <c r="AB376" i="8"/>
  <c r="Z421" i="8"/>
  <c r="AE489" i="8"/>
  <c r="AF489" i="8"/>
  <c r="AD489" i="8"/>
  <c r="AB489" i="8"/>
  <c r="Z57" i="14"/>
  <c r="W58" i="6"/>
  <c r="AE55" i="14"/>
  <c r="AA55" i="14"/>
  <c r="Y55" i="14"/>
  <c r="AL31" i="6"/>
  <c r="AL424" i="6"/>
  <c r="AB45" i="4"/>
  <c r="Z54" i="4"/>
  <c r="AL49" i="6"/>
  <c r="AD58" i="6"/>
  <c r="AL98" i="6"/>
  <c r="Z108" i="6"/>
  <c r="AL358" i="6"/>
  <c r="AL460" i="6"/>
  <c r="AL468" i="6"/>
  <c r="AL472" i="6"/>
  <c r="AO101" i="8"/>
  <c r="AE417" i="8"/>
  <c r="AC474" i="8"/>
  <c r="AA474" i="8"/>
  <c r="AM198" i="11"/>
  <c r="AM202" i="11"/>
  <c r="AM210" i="11"/>
  <c r="AA8" i="3"/>
  <c r="V18" i="4"/>
  <c r="Z33" i="4"/>
  <c r="AL30" i="6"/>
  <c r="AA70" i="6"/>
  <c r="AB108" i="6"/>
  <c r="AA317" i="8"/>
  <c r="AG317" i="8"/>
  <c r="AF317" i="8"/>
  <c r="AE317" i="8"/>
  <c r="AD317" i="8"/>
  <c r="AC317" i="8"/>
  <c r="AB317" i="8"/>
  <c r="Y317" i="8"/>
  <c r="Y474" i="8"/>
  <c r="AC508" i="8"/>
  <c r="AF508" i="8"/>
  <c r="Z508" i="8"/>
  <c r="AF469" i="8"/>
  <c r="AA28" i="4"/>
  <c r="W62" i="4"/>
  <c r="Y59" i="6"/>
  <c r="AL289" i="6"/>
  <c r="AL293" i="6"/>
  <c r="AL296" i="6"/>
  <c r="AL314" i="6"/>
  <c r="AL849" i="6"/>
  <c r="AL880" i="6"/>
  <c r="AL915" i="6"/>
  <c r="AL923" i="6"/>
  <c r="Y315" i="8"/>
  <c r="AD315" i="8"/>
  <c r="AB315" i="8"/>
  <c r="AB401" i="8"/>
  <c r="Z401" i="8"/>
  <c r="AL19" i="9"/>
  <c r="AL24" i="9"/>
  <c r="AL145" i="9"/>
  <c r="AA301" i="9"/>
  <c r="AB301" i="9"/>
  <c r="AL737" i="6"/>
  <c r="AL823" i="6"/>
  <c r="AL916" i="6"/>
  <c r="AL1000" i="6"/>
  <c r="AL1078" i="6"/>
  <c r="AL1090" i="6"/>
  <c r="AL1222" i="6"/>
  <c r="AL1353" i="6"/>
  <c r="AL1412" i="6"/>
  <c r="AL1424" i="6"/>
  <c r="AL1537" i="6"/>
  <c r="AL1582" i="6"/>
  <c r="AD16" i="7"/>
  <c r="I40" i="8"/>
  <c r="I69" i="8"/>
  <c r="I125" i="8"/>
  <c r="I172" i="8"/>
  <c r="I200" i="8"/>
  <c r="I211" i="8"/>
  <c r="I219" i="8"/>
  <c r="I257" i="8"/>
  <c r="I267" i="8"/>
  <c r="I323" i="8"/>
  <c r="I369" i="8"/>
  <c r="I371" i="8"/>
  <c r="AG548" i="8"/>
  <c r="AL83" i="9"/>
  <c r="AL263" i="9"/>
  <c r="AM399" i="10"/>
  <c r="AL928" i="6"/>
  <c r="AL1142" i="6"/>
  <c r="AL1555" i="6"/>
  <c r="AL1618" i="6"/>
  <c r="AL1626" i="6"/>
  <c r="AL1681" i="6"/>
  <c r="AO30" i="8"/>
  <c r="Z202" i="8"/>
  <c r="AE246" i="8"/>
  <c r="AL25" i="9"/>
  <c r="AL1315" i="6"/>
  <c r="AL1377" i="6"/>
  <c r="AL1475" i="6"/>
  <c r="AC374" i="9"/>
  <c r="AD374" i="9"/>
  <c r="AM259" i="10"/>
  <c r="AM286" i="10"/>
  <c r="AM427" i="10"/>
  <c r="Y8" i="12"/>
  <c r="AC8" i="12"/>
  <c r="AE48" i="13"/>
  <c r="AD48" i="13"/>
  <c r="Z48" i="13"/>
  <c r="AD15" i="15"/>
  <c r="AB15" i="15"/>
  <c r="AL542" i="6"/>
  <c r="AL590" i="6"/>
  <c r="AL602" i="6"/>
  <c r="AL633" i="6"/>
  <c r="AL645" i="6"/>
  <c r="AL691" i="6"/>
  <c r="AL742" i="6"/>
  <c r="AL863" i="6"/>
  <c r="AL990" i="6"/>
  <c r="AL1095" i="6"/>
  <c r="AL1119" i="6"/>
  <c r="I24" i="8"/>
  <c r="AO48" i="8"/>
  <c r="AC163" i="8"/>
  <c r="AB165" i="8"/>
  <c r="AA172" i="8"/>
  <c r="Z184" i="8"/>
  <c r="AD202" i="8"/>
  <c r="AC219" i="8"/>
  <c r="Z228" i="8"/>
  <c r="AE332" i="8"/>
  <c r="AD369" i="8"/>
  <c r="Y371" i="8"/>
  <c r="Z375" i="8"/>
  <c r="AD400" i="8"/>
  <c r="AG418" i="8"/>
  <c r="AD495" i="8"/>
  <c r="AB505" i="8"/>
  <c r="AC526" i="8"/>
  <c r="AB362" i="9"/>
  <c r="AB374" i="9"/>
  <c r="AM392" i="10"/>
  <c r="AM370" i="11"/>
  <c r="AB48" i="13"/>
  <c r="AG53" i="13"/>
  <c r="AB53" i="13"/>
  <c r="AC15" i="15"/>
  <c r="AL1053" i="6"/>
  <c r="AL1065" i="6"/>
  <c r="AL1556" i="6"/>
  <c r="AL1643" i="6"/>
  <c r="I37" i="8"/>
  <c r="AD163" i="8"/>
  <c r="AB172" i="8"/>
  <c r="AF219" i="8"/>
  <c r="AA371" i="8"/>
  <c r="AB375" i="8"/>
  <c r="AE400" i="8"/>
  <c r="AE495" i="8"/>
  <c r="AF505" i="8"/>
  <c r="AM302" i="10"/>
  <c r="AM59" i="11"/>
  <c r="AM62" i="11"/>
  <c r="AL711" i="6"/>
  <c r="AL898" i="6"/>
  <c r="AL902" i="6"/>
  <c r="AL1146" i="6"/>
  <c r="AL1166" i="6"/>
  <c r="AL1316" i="6"/>
  <c r="AL1484" i="6"/>
  <c r="I201" i="8"/>
  <c r="AB259" i="8"/>
  <c r="Z274" i="8"/>
  <c r="AB287" i="8"/>
  <c r="AC289" i="8"/>
  <c r="AD371" i="8"/>
  <c r="AC375" i="8"/>
  <c r="AL668" i="6"/>
  <c r="AL856" i="6"/>
  <c r="AL1181" i="6"/>
  <c r="AL1500" i="6"/>
  <c r="AC1774" i="6"/>
  <c r="W1782" i="6"/>
  <c r="X30" i="7"/>
  <c r="AC259" i="8"/>
  <c r="AC268" i="8"/>
  <c r="AB270" i="8"/>
  <c r="AB274" i="8"/>
  <c r="AE287" i="8"/>
  <c r="AG289" i="8"/>
  <c r="Z350" i="8"/>
  <c r="AC352" i="8"/>
  <c r="AF371" i="8"/>
  <c r="AD375" i="8"/>
  <c r="AG400" i="8"/>
  <c r="AD414" i="8"/>
  <c r="AE419" i="8"/>
  <c r="Y423" i="8"/>
  <c r="Y433" i="8"/>
  <c r="AE487" i="8"/>
  <c r="AD580" i="8"/>
  <c r="AM314" i="10"/>
  <c r="AL1461" i="6"/>
  <c r="AL1532" i="6"/>
  <c r="AL1628" i="6"/>
  <c r="AL1711" i="6"/>
  <c r="I43" i="8"/>
  <c r="AE233" i="8"/>
  <c r="AE259" i="8"/>
  <c r="AF268" i="8"/>
  <c r="AG270" i="8"/>
  <c r="AF274" i="8"/>
  <c r="AA283" i="8"/>
  <c r="Z335" i="8"/>
  <c r="AF350" i="8"/>
  <c r="AE352" i="8"/>
  <c r="I374" i="8"/>
  <c r="AG382" i="8"/>
  <c r="I408" i="8"/>
  <c r="AG414" i="8"/>
  <c r="AB433" i="8"/>
  <c r="AF496" i="8"/>
  <c r="AB501" i="8"/>
  <c r="AL102" i="9"/>
  <c r="Y47" i="9"/>
  <c r="AC47" i="9"/>
  <c r="AM140" i="10"/>
  <c r="AM63" i="11"/>
  <c r="AM228" i="11"/>
  <c r="AM232" i="11"/>
  <c r="I19" i="8"/>
  <c r="AO95" i="8"/>
  <c r="I149" i="8"/>
  <c r="AA212" i="8"/>
  <c r="Z247" i="8"/>
  <c r="AA294" i="8"/>
  <c r="AD331" i="8"/>
  <c r="AA335" i="8"/>
  <c r="I340" i="8"/>
  <c r="AF352" i="8"/>
  <c r="AC389" i="8"/>
  <c r="AB395" i="8"/>
  <c r="AG433" i="8"/>
  <c r="AC473" i="8"/>
  <c r="AE523" i="8"/>
  <c r="AL67" i="9"/>
  <c r="AM131" i="11"/>
  <c r="AL1415" i="6"/>
  <c r="AL1423" i="6"/>
  <c r="I56" i="8"/>
  <c r="AD210" i="8"/>
  <c r="AB212" i="8"/>
  <c r="AF256" i="8"/>
  <c r="I288" i="8"/>
  <c r="I317" i="8"/>
  <c r="AM185" i="10"/>
  <c r="AM188" i="10"/>
  <c r="AA558" i="10"/>
  <c r="X558" i="10"/>
  <c r="AL16" i="9"/>
  <c r="AL210" i="9"/>
  <c r="AL273" i="9"/>
  <c r="Y304" i="9"/>
  <c r="AD355" i="9"/>
  <c r="AM88" i="10"/>
  <c r="AM95" i="10"/>
  <c r="AM146" i="10"/>
  <c r="AM355" i="10"/>
  <c r="AM363" i="10"/>
  <c r="AM454" i="10"/>
  <c r="AM143" i="11"/>
  <c r="AM342" i="11"/>
  <c r="AM353" i="11"/>
  <c r="AP35" i="13"/>
  <c r="AL103" i="9"/>
  <c r="AL15" i="9"/>
  <c r="AL119" i="9"/>
  <c r="AL190" i="9"/>
  <c r="AM32" i="10"/>
  <c r="AM89" i="10"/>
  <c r="AM175" i="10"/>
  <c r="AM376" i="10"/>
  <c r="AM407" i="10"/>
  <c r="AM123" i="11"/>
  <c r="AM244" i="11"/>
  <c r="AM291" i="11"/>
  <c r="AM339" i="11"/>
  <c r="AM350" i="11"/>
  <c r="AM356" i="11"/>
  <c r="AM31" i="14"/>
  <c r="AM36" i="14"/>
  <c r="AM46" i="14"/>
  <c r="AL73" i="9"/>
  <c r="AL218" i="9"/>
  <c r="AM107" i="10"/>
  <c r="AM115" i="10"/>
  <c r="AM123" i="10"/>
  <c r="AM311" i="10"/>
  <c r="AM549" i="10"/>
  <c r="AM64" i="11"/>
  <c r="AM183" i="11"/>
  <c r="Z381" i="11"/>
  <c r="AE383" i="11"/>
  <c r="AM7" i="15"/>
  <c r="AD344" i="9"/>
  <c r="Y355" i="9"/>
  <c r="Z378" i="9"/>
  <c r="AM289" i="11"/>
  <c r="AM329" i="11"/>
  <c r="AM341" i="11"/>
  <c r="AM352" i="11"/>
  <c r="AA381" i="11"/>
  <c r="AM24" i="14"/>
  <c r="AL216" i="9"/>
  <c r="AL219" i="9"/>
  <c r="AM91" i="10"/>
  <c r="AM98" i="10"/>
  <c r="AM206" i="10"/>
  <c r="AM499" i="10"/>
  <c r="AM534" i="10"/>
  <c r="AM538" i="10"/>
  <c r="AM542" i="10"/>
  <c r="Y571" i="10"/>
  <c r="AB381" i="11"/>
  <c r="Y395" i="11"/>
  <c r="AL278" i="9"/>
  <c r="AL286" i="9"/>
  <c r="W304" i="9"/>
  <c r="AA355" i="9"/>
  <c r="AB385" i="9"/>
  <c r="AM277" i="10"/>
  <c r="AM425" i="10"/>
  <c r="AM429" i="10"/>
  <c r="AM113" i="11"/>
  <c r="AM168" i="11"/>
  <c r="AM184" i="11"/>
  <c r="AC381" i="11"/>
  <c r="AH17" i="13"/>
  <c r="AM27" i="14"/>
  <c r="AJ9" i="2"/>
  <c r="W30" i="4"/>
  <c r="W53" i="4"/>
  <c r="AB23" i="6"/>
  <c r="AL27" i="6"/>
  <c r="W71" i="6"/>
  <c r="AL72" i="6"/>
  <c r="W113" i="6"/>
  <c r="AL195" i="6"/>
  <c r="AL199" i="6"/>
  <c r="AL357" i="6"/>
  <c r="AL695" i="6"/>
  <c r="AL1130" i="6"/>
  <c r="AL1234" i="6"/>
  <c r="X30" i="4"/>
  <c r="X71" i="6"/>
  <c r="AA13" i="3"/>
  <c r="V16" i="4"/>
  <c r="X22" i="4"/>
  <c r="Y30" i="4"/>
  <c r="AC68" i="6"/>
  <c r="Z71" i="6"/>
  <c r="W93" i="6"/>
  <c r="AL155" i="6"/>
  <c r="AL661" i="6"/>
  <c r="AL844" i="6"/>
  <c r="AL1045" i="6"/>
  <c r="V21" i="4"/>
  <c r="Z30" i="4"/>
  <c r="U39" i="4"/>
  <c r="AA71" i="6"/>
  <c r="AB93" i="6"/>
  <c r="AL642" i="6"/>
  <c r="AA424" i="8"/>
  <c r="AB424" i="8"/>
  <c r="AG424" i="8"/>
  <c r="AL323" i="6"/>
  <c r="T9" i="1"/>
  <c r="Z36" i="4"/>
  <c r="AA30" i="4"/>
  <c r="U63" i="4"/>
  <c r="U50" i="4"/>
  <c r="U68" i="4"/>
  <c r="W64" i="4"/>
  <c r="AL42" i="6"/>
  <c r="AB71" i="6"/>
  <c r="AL124" i="6"/>
  <c r="AL309" i="6"/>
  <c r="AL1323" i="6"/>
  <c r="AL1545" i="6"/>
  <c r="AL1615" i="6"/>
  <c r="AL1693" i="6"/>
  <c r="AD1793" i="6"/>
  <c r="AB36" i="4"/>
  <c r="AB30" i="4"/>
  <c r="V63" i="4"/>
  <c r="W68" i="4"/>
  <c r="AC71" i="6"/>
  <c r="AL485" i="6"/>
  <c r="Z236" i="8"/>
  <c r="AG236" i="8"/>
  <c r="AE236" i="8"/>
  <c r="AD236" i="8"/>
  <c r="AC236" i="8"/>
  <c r="AA236" i="8"/>
  <c r="AB236" i="8"/>
  <c r="AB53" i="3"/>
  <c r="X8" i="4"/>
  <c r="V33" i="4"/>
  <c r="AC36" i="4"/>
  <c r="U45" i="4"/>
  <c r="W63" i="4"/>
  <c r="AL445" i="6"/>
  <c r="AL1297" i="6"/>
  <c r="AC1780" i="6"/>
  <c r="Z1780" i="6"/>
  <c r="AL1369" i="6"/>
  <c r="AB20" i="3"/>
  <c r="AA47" i="3"/>
  <c r="W15" i="4"/>
  <c r="Y28" i="4"/>
  <c r="Y33" i="4"/>
  <c r="V45" i="4"/>
  <c r="Y63" i="4"/>
  <c r="Y51" i="4"/>
  <c r="AL37" i="6"/>
  <c r="AA79" i="6"/>
  <c r="Z112" i="6"/>
  <c r="AL1305" i="6"/>
  <c r="AL1449" i="6"/>
  <c r="X1780" i="6"/>
  <c r="AA44" i="3"/>
  <c r="X15" i="4"/>
  <c r="AL22" i="6"/>
  <c r="AL47" i="6"/>
  <c r="Y104" i="6"/>
  <c r="AL411" i="6"/>
  <c r="AL589" i="6"/>
  <c r="AE167" i="8"/>
  <c r="AC167" i="8"/>
  <c r="AA167" i="8"/>
  <c r="AB167" i="8"/>
  <c r="Y315" i="9"/>
  <c r="AC315" i="9"/>
  <c r="AA315" i="9"/>
  <c r="Z315" i="9"/>
  <c r="X315" i="9"/>
  <c r="AL32" i="6"/>
  <c r="X1764" i="6"/>
  <c r="Y1764" i="6"/>
  <c r="AL398" i="6"/>
  <c r="AL244" i="6"/>
  <c r="AL283" i="6"/>
  <c r="AL327" i="6"/>
  <c r="AL331" i="6"/>
  <c r="AL346" i="6"/>
  <c r="AL499" i="6"/>
  <c r="AL529" i="6"/>
  <c r="AL535" i="6"/>
  <c r="AL604" i="6"/>
  <c r="AL620" i="6"/>
  <c r="AL671" i="6"/>
  <c r="AL743" i="6"/>
  <c r="AL751" i="6"/>
  <c r="AL832" i="6"/>
  <c r="AL843" i="6"/>
  <c r="AL854" i="6"/>
  <c r="AL884" i="6"/>
  <c r="AL892" i="6"/>
  <c r="AL953" i="6"/>
  <c r="AL975" i="6"/>
  <c r="AL1002" i="6"/>
  <c r="AL1060" i="6"/>
  <c r="AL1064" i="6"/>
  <c r="AL1072" i="6"/>
  <c r="AL1083" i="6"/>
  <c r="AL1106" i="6"/>
  <c r="AL1110" i="6"/>
  <c r="AL1118" i="6"/>
  <c r="AL1156" i="6"/>
  <c r="AL1191" i="6"/>
  <c r="AL1210" i="6"/>
  <c r="AL1256" i="6"/>
  <c r="AL1431" i="6"/>
  <c r="AL1456" i="6"/>
  <c r="AL1534" i="6"/>
  <c r="AL1538" i="6"/>
  <c r="AL1591" i="6"/>
  <c r="AL1660" i="6"/>
  <c r="AL1672" i="6"/>
  <c r="AL1683" i="6"/>
  <c r="AD1746" i="6"/>
  <c r="AD13" i="7"/>
  <c r="W13" i="7"/>
  <c r="I94" i="8"/>
  <c r="AD386" i="9"/>
  <c r="AB386" i="9"/>
  <c r="AC386" i="9"/>
  <c r="AB451" i="8"/>
  <c r="AF451" i="8"/>
  <c r="Z451" i="8"/>
  <c r="Y451" i="8"/>
  <c r="AL593" i="6"/>
  <c r="AL628" i="6"/>
  <c r="AL635" i="6"/>
  <c r="AL654" i="6"/>
  <c r="AL893" i="6"/>
  <c r="AL950" i="6"/>
  <c r="AL1010" i="6"/>
  <c r="AL1069" i="6"/>
  <c r="AL1111" i="6"/>
  <c r="AL1115" i="6"/>
  <c r="AL1157" i="6"/>
  <c r="AL1165" i="6"/>
  <c r="AL1211" i="6"/>
  <c r="AL1264" i="6"/>
  <c r="AL1272" i="6"/>
  <c r="AL1331" i="6"/>
  <c r="AL1385" i="6"/>
  <c r="AL1453" i="6"/>
  <c r="AL1496" i="6"/>
  <c r="AL1548" i="6"/>
  <c r="AL1552" i="6"/>
  <c r="AL1564" i="6"/>
  <c r="AL1568" i="6"/>
  <c r="AL1576" i="6"/>
  <c r="I353" i="8"/>
  <c r="AA355" i="8"/>
  <c r="AF355" i="8"/>
  <c r="AE355" i="8"/>
  <c r="AD355" i="8"/>
  <c r="AB355" i="8"/>
  <c r="AF403" i="8"/>
  <c r="AD403" i="8"/>
  <c r="AC403" i="8"/>
  <c r="AB403" i="8"/>
  <c r="AA403" i="8"/>
  <c r="Y403" i="8"/>
  <c r="AC478" i="8"/>
  <c r="AG478" i="8"/>
  <c r="Y353" i="9"/>
  <c r="AC353" i="9"/>
  <c r="AB353" i="9"/>
  <c r="Z353" i="9"/>
  <c r="X353" i="9"/>
  <c r="AL212" i="6"/>
  <c r="AL347" i="6"/>
  <c r="AL380" i="6"/>
  <c r="AL496" i="6"/>
  <c r="AL504" i="6"/>
  <c r="AL534" i="6"/>
  <c r="AL570" i="6"/>
  <c r="AL605" i="6"/>
  <c r="AL676" i="6"/>
  <c r="AL680" i="6"/>
  <c r="AL968" i="6"/>
  <c r="AL972" i="6"/>
  <c r="AL976" i="6"/>
  <c r="AL980" i="6"/>
  <c r="AL996" i="6"/>
  <c r="AL1092" i="6"/>
  <c r="AL1196" i="6"/>
  <c r="AL1242" i="6"/>
  <c r="AL1246" i="6"/>
  <c r="AL1516" i="6"/>
  <c r="AL1588" i="6"/>
  <c r="AL1661" i="6"/>
  <c r="AL1665" i="6"/>
  <c r="AL1669" i="6"/>
  <c r="I14" i="8"/>
  <c r="AB248" i="8"/>
  <c r="AF248" i="8"/>
  <c r="AE338" i="8"/>
  <c r="AD338" i="8"/>
  <c r="AC355" i="8"/>
  <c r="AL131" i="6"/>
  <c r="AL137" i="6"/>
  <c r="AL227" i="6"/>
  <c r="AL242" i="6"/>
  <c r="AL304" i="6"/>
  <c r="AL548" i="6"/>
  <c r="AL582" i="6"/>
  <c r="AL625" i="6"/>
  <c r="AL725" i="6"/>
  <c r="AL787" i="6"/>
  <c r="AL1034" i="6"/>
  <c r="AL1046" i="6"/>
  <c r="AL1050" i="6"/>
  <c r="AL1070" i="6"/>
  <c r="AL1074" i="6"/>
  <c r="AL1123" i="6"/>
  <c r="AL1131" i="6"/>
  <c r="AL1208" i="6"/>
  <c r="AL1257" i="6"/>
  <c r="AL1265" i="6"/>
  <c r="AL1343" i="6"/>
  <c r="AL1462" i="6"/>
  <c r="AL1466" i="6"/>
  <c r="AL1546" i="6"/>
  <c r="AL1600" i="6"/>
  <c r="AL1608" i="6"/>
  <c r="AL1616" i="6"/>
  <c r="AL1696" i="6"/>
  <c r="AL1743" i="6"/>
  <c r="AC1753" i="6"/>
  <c r="W1758" i="6"/>
  <c r="AD1774" i="6"/>
  <c r="Y330" i="8"/>
  <c r="AS330" i="8"/>
  <c r="AT330" i="8" s="1"/>
  <c r="AF330" i="8"/>
  <c r="AA330" i="8"/>
  <c r="AF447" i="8"/>
  <c r="Z447" i="8"/>
  <c r="AL210" i="6"/>
  <c r="AL325" i="6"/>
  <c r="AL479" i="6"/>
  <c r="AL818" i="6"/>
  <c r="AL848" i="6"/>
  <c r="AL1089" i="6"/>
  <c r="AL1478" i="6"/>
  <c r="AL1662" i="6"/>
  <c r="AL1689" i="6"/>
  <c r="X1758" i="6"/>
  <c r="AD330" i="8"/>
  <c r="AL726" i="6"/>
  <c r="AL1402" i="6"/>
  <c r="AL1613" i="6"/>
  <c r="AL1697" i="6"/>
  <c r="AL1705" i="6"/>
  <c r="AB1749" i="6"/>
  <c r="AA1758" i="6"/>
  <c r="AD328" i="8"/>
  <c r="AL243" i="6"/>
  <c r="AL267" i="6"/>
  <c r="AL447" i="6"/>
  <c r="AL469" i="6"/>
  <c r="AL508" i="6"/>
  <c r="AL583" i="6"/>
  <c r="AL641" i="6"/>
  <c r="AL689" i="6"/>
  <c r="AL697" i="6"/>
  <c r="AL715" i="6"/>
  <c r="AL788" i="6"/>
  <c r="AL838" i="6"/>
  <c r="AL868" i="6"/>
  <c r="AL871" i="6"/>
  <c r="AL1067" i="6"/>
  <c r="AL1071" i="6"/>
  <c r="AL1105" i="6"/>
  <c r="AL1113" i="6"/>
  <c r="AL1143" i="6"/>
  <c r="AL1258" i="6"/>
  <c r="AL1554" i="6"/>
  <c r="AL1656" i="6"/>
  <c r="AL1737" i="6"/>
  <c r="AD1749" i="6"/>
  <c r="AC1758" i="6"/>
  <c r="Z131" i="8"/>
  <c r="AA131" i="8"/>
  <c r="AF192" i="8"/>
  <c r="AE192" i="8"/>
  <c r="AD192" i="8"/>
  <c r="AF436" i="8"/>
  <c r="AD436" i="8"/>
  <c r="AA436" i="8"/>
  <c r="Y436" i="8"/>
  <c r="AB327" i="9"/>
  <c r="AA327" i="9"/>
  <c r="AL286" i="6"/>
  <c r="AL682" i="6"/>
  <c r="AL761" i="6"/>
  <c r="AL815" i="6"/>
  <c r="AL819" i="6"/>
  <c r="AL933" i="6"/>
  <c r="AL1008" i="6"/>
  <c r="AL1086" i="6"/>
  <c r="AL1094" i="6"/>
  <c r="AL1182" i="6"/>
  <c r="AL1376" i="6"/>
  <c r="AL1590" i="6"/>
  <c r="AL1741" i="6"/>
  <c r="Y1763" i="6"/>
  <c r="AB1767" i="6"/>
  <c r="I102" i="8"/>
  <c r="AB324" i="9"/>
  <c r="AC324" i="9"/>
  <c r="W385" i="11"/>
  <c r="Z385" i="11"/>
  <c r="AL214" i="6"/>
  <c r="AL839" i="6"/>
  <c r="AL941" i="6"/>
  <c r="AL1001" i="6"/>
  <c r="AL1044" i="6"/>
  <c r="AL1129" i="6"/>
  <c r="AL1308" i="6"/>
  <c r="AL1337" i="6"/>
  <c r="AL1403" i="6"/>
  <c r="AL1729" i="6"/>
  <c r="AD1767" i="6"/>
  <c r="W1776" i="6"/>
  <c r="AO68" i="8"/>
  <c r="I83" i="8"/>
  <c r="AF205" i="8"/>
  <c r="AD219" i="8"/>
  <c r="AF246" i="8"/>
  <c r="AB283" i="8"/>
  <c r="AG294" i="8"/>
  <c r="AC315" i="8"/>
  <c r="AE331" i="8"/>
  <c r="AF332" i="8"/>
  <c r="AE367" i="8"/>
  <c r="Z371" i="8"/>
  <c r="AD392" i="8"/>
  <c r="AE414" i="8"/>
  <c r="AF418" i="8"/>
  <c r="AA421" i="8"/>
  <c r="Z474" i="8"/>
  <c r="AL232" i="9"/>
  <c r="AM250" i="10"/>
  <c r="AM360" i="11"/>
  <c r="AC323" i="9"/>
  <c r="AB323" i="9"/>
  <c r="W335" i="9"/>
  <c r="Y335" i="9"/>
  <c r="AC340" i="9"/>
  <c r="W340" i="9"/>
  <c r="I20" i="8"/>
  <c r="I39" i="8"/>
  <c r="I64" i="8"/>
  <c r="AD150" i="8"/>
  <c r="AG219" i="8"/>
  <c r="I260" i="8"/>
  <c r="AD283" i="8"/>
  <c r="Z287" i="8"/>
  <c r="AS294" i="8"/>
  <c r="AT294" i="8" s="1"/>
  <c r="AE315" i="8"/>
  <c r="AD322" i="8"/>
  <c r="AG331" i="8"/>
  <c r="AC371" i="8"/>
  <c r="AF392" i="8"/>
  <c r="AC421" i="8"/>
  <c r="Z433" i="8"/>
  <c r="AB488" i="8"/>
  <c r="AG488" i="8"/>
  <c r="AE488" i="8"/>
  <c r="AA488" i="8"/>
  <c r="Y488" i="8"/>
  <c r="AC545" i="8"/>
  <c r="AE545" i="8"/>
  <c r="AL150" i="9"/>
  <c r="AL156" i="9"/>
  <c r="AL291" i="9"/>
  <c r="AA323" i="9"/>
  <c r="AB340" i="9"/>
  <c r="V406" i="9"/>
  <c r="AD406" i="9"/>
  <c r="AA406" i="9"/>
  <c r="V412" i="9"/>
  <c r="I86" i="8"/>
  <c r="I272" i="8"/>
  <c r="AE283" i="8"/>
  <c r="I291" i="8"/>
  <c r="AF315" i="8"/>
  <c r="I414" i="8"/>
  <c r="AE497" i="8"/>
  <c r="AD497" i="8"/>
  <c r="AA497" i="8"/>
  <c r="AD510" i="8"/>
  <c r="AB510" i="8"/>
  <c r="AD340" i="9"/>
  <c r="AM241" i="11"/>
  <c r="AE47" i="13"/>
  <c r="AD47" i="13"/>
  <c r="I77" i="8"/>
  <c r="AO89" i="8"/>
  <c r="Z121" i="8"/>
  <c r="AK121" i="8" s="1"/>
  <c r="AM121" i="8" s="1"/>
  <c r="AO121" i="8" s="1"/>
  <c r="I181" i="8"/>
  <c r="I184" i="8"/>
  <c r="AA196" i="8"/>
  <c r="AC200" i="8"/>
  <c r="AA202" i="8"/>
  <c r="AF210" i="8"/>
  <c r="AA224" i="8"/>
  <c r="AE226" i="8"/>
  <c r="I235" i="8"/>
  <c r="AA270" i="8"/>
  <c r="I274" i="8"/>
  <c r="AG283" i="8"/>
  <c r="AB289" i="8"/>
  <c r="Z299" i="8"/>
  <c r="AG315" i="8"/>
  <c r="Z317" i="8"/>
  <c r="AS331" i="8"/>
  <c r="AT331" i="8" s="1"/>
  <c r="AB342" i="8"/>
  <c r="AA350" i="8"/>
  <c r="AB352" i="8"/>
  <c r="AG357" i="8"/>
  <c r="AE371" i="8"/>
  <c r="Y375" i="8"/>
  <c r="Z376" i="8"/>
  <c r="Y380" i="8"/>
  <c r="AA389" i="8"/>
  <c r="I395" i="8"/>
  <c r="AC396" i="8"/>
  <c r="AA400" i="8"/>
  <c r="AD419" i="8"/>
  <c r="AA475" i="8"/>
  <c r="AF493" i="8"/>
  <c r="Z493" i="8"/>
  <c r="AA506" i="8"/>
  <c r="AA510" i="8"/>
  <c r="AF545" i="8"/>
  <c r="AL75" i="9"/>
  <c r="AL133" i="9"/>
  <c r="X359" i="9"/>
  <c r="Z359" i="9"/>
  <c r="X388" i="9"/>
  <c r="AC388" i="9"/>
  <c r="AB388" i="9"/>
  <c r="AA388" i="9"/>
  <c r="AM74" i="10"/>
  <c r="AM171" i="10"/>
  <c r="AM243" i="10"/>
  <c r="Z47" i="13"/>
  <c r="Z31" i="7"/>
  <c r="X24" i="7"/>
  <c r="AO66" i="8"/>
  <c r="AO77" i="8"/>
  <c r="AO81" i="8"/>
  <c r="I130" i="8"/>
  <c r="I156" i="8"/>
  <c r="AC170" i="8"/>
  <c r="AC179" i="8"/>
  <c r="AA186" i="8"/>
  <c r="I193" i="8"/>
  <c r="AC263" i="8"/>
  <c r="AC291" i="8"/>
  <c r="Y306" i="8"/>
  <c r="I331" i="8"/>
  <c r="I332" i="8"/>
  <c r="AA337" i="8"/>
  <c r="AD352" i="8"/>
  <c r="AA375" i="8"/>
  <c r="AG396" i="8"/>
  <c r="Y414" i="8"/>
  <c r="Y502" i="8"/>
  <c r="AD333" i="9"/>
  <c r="AB333" i="9"/>
  <c r="Y384" i="9"/>
  <c r="X43" i="9"/>
  <c r="W43" i="9"/>
  <c r="Y409" i="9"/>
  <c r="AD409" i="9"/>
  <c r="Y414" i="9"/>
  <c r="AD414" i="9"/>
  <c r="AC414" i="9"/>
  <c r="AB414" i="9"/>
  <c r="AM31" i="10"/>
  <c r="V29" i="7"/>
  <c r="AO9" i="8"/>
  <c r="AB186" i="8"/>
  <c r="I220" i="8"/>
  <c r="AD263" i="8"/>
  <c r="AB337" i="8"/>
  <c r="Z414" i="8"/>
  <c r="AF502" i="8"/>
  <c r="AL38" i="9"/>
  <c r="AL95" i="9"/>
  <c r="AC333" i="9"/>
  <c r="V43" i="9"/>
  <c r="AC409" i="9"/>
  <c r="AM79" i="10"/>
  <c r="AA29" i="7"/>
  <c r="AO13" i="8"/>
  <c r="I34" i="8"/>
  <c r="AO73" i="8"/>
  <c r="AB195" i="8"/>
  <c r="AE263" i="8"/>
  <c r="AA414" i="8"/>
  <c r="Z418" i="8"/>
  <c r="AG486" i="8"/>
  <c r="Z486" i="8"/>
  <c r="AD499" i="8"/>
  <c r="AE499" i="8"/>
  <c r="Z518" i="8"/>
  <c r="AE518" i="8"/>
  <c r="AA535" i="8"/>
  <c r="AC535" i="8"/>
  <c r="AL194" i="9"/>
  <c r="AB43" i="9"/>
  <c r="W415" i="9"/>
  <c r="AC415" i="9"/>
  <c r="V415" i="9"/>
  <c r="AM59" i="10"/>
  <c r="AM326" i="10"/>
  <c r="X16" i="7"/>
  <c r="AC29" i="7"/>
  <c r="I42" i="8"/>
  <c r="AA156" i="8"/>
  <c r="I173" i="8"/>
  <c r="AC195" i="8"/>
  <c r="AF229" i="8"/>
  <c r="AB246" i="8"/>
  <c r="AB256" i="8"/>
  <c r="AF263" i="8"/>
  <c r="AC265" i="8"/>
  <c r="AA302" i="8"/>
  <c r="Z315" i="8"/>
  <c r="I328" i="8"/>
  <c r="Y331" i="8"/>
  <c r="AC332" i="8"/>
  <c r="AS337" i="8"/>
  <c r="AT337" i="8" s="1"/>
  <c r="Y339" i="8"/>
  <c r="AB347" i="8"/>
  <c r="I355" i="8"/>
  <c r="AE408" i="8"/>
  <c r="AB414" i="8"/>
  <c r="AA418" i="8"/>
  <c r="AA445" i="8"/>
  <c r="AA469" i="8"/>
  <c r="AF486" i="8"/>
  <c r="AF499" i="8"/>
  <c r="AD518" i="8"/>
  <c r="AE581" i="8"/>
  <c r="AG581" i="8"/>
  <c r="X343" i="9"/>
  <c r="AD343" i="9"/>
  <c r="Z343" i="9"/>
  <c r="Y16" i="7"/>
  <c r="AD29" i="7"/>
  <c r="I8" i="8"/>
  <c r="AO36" i="8"/>
  <c r="AO57" i="8"/>
  <c r="AB156" i="8"/>
  <c r="I187" i="8"/>
  <c r="AD195" i="8"/>
  <c r="AC205" i="8"/>
  <c r="AA219" i="8"/>
  <c r="I262" i="8"/>
  <c r="AD265" i="8"/>
  <c r="AG274" i="8"/>
  <c r="Z283" i="8"/>
  <c r="Z294" i="8"/>
  <c r="AA315" i="8"/>
  <c r="AA331" i="8"/>
  <c r="AD332" i="8"/>
  <c r="I334" i="8"/>
  <c r="AA339" i="8"/>
  <c r="AC347" i="8"/>
  <c r="AF375" i="8"/>
  <c r="AD379" i="8"/>
  <c r="AA392" i="8"/>
  <c r="AC414" i="8"/>
  <c r="AB418" i="8"/>
  <c r="Y421" i="8"/>
  <c r="Z459" i="8"/>
  <c r="AC469" i="8"/>
  <c r="AD606" i="8"/>
  <c r="AA343" i="9"/>
  <c r="AB391" i="9"/>
  <c r="AB415" i="9"/>
  <c r="AF495" i="8"/>
  <c r="AB498" i="8"/>
  <c r="AE508" i="8"/>
  <c r="AE526" i="8"/>
  <c r="AE548" i="8"/>
  <c r="AG597" i="8"/>
  <c r="AL57" i="9"/>
  <c r="AL59" i="9"/>
  <c r="AL125" i="9"/>
  <c r="AL293" i="9"/>
  <c r="AD47" i="9"/>
  <c r="AC394" i="9"/>
  <c r="AM21" i="10"/>
  <c r="AM38" i="10"/>
  <c r="AM57" i="10"/>
  <c r="AM225" i="10"/>
  <c r="AM417" i="10"/>
  <c r="AM71" i="11"/>
  <c r="AM98" i="11"/>
  <c r="Y47" i="14"/>
  <c r="X47" i="14"/>
  <c r="AC489" i="8"/>
  <c r="AF564" i="8"/>
  <c r="AL58" i="9"/>
  <c r="AL51" i="9"/>
  <c r="AL214" i="9"/>
  <c r="AL111" i="9"/>
  <c r="AM368" i="10"/>
  <c r="AM372" i="10"/>
  <c r="AM297" i="11"/>
  <c r="X389" i="11"/>
  <c r="AD389" i="11"/>
  <c r="AL134" i="9"/>
  <c r="AL166" i="9"/>
  <c r="AL254" i="9"/>
  <c r="AL265" i="9"/>
  <c r="AM44" i="10"/>
  <c r="AM120" i="10"/>
  <c r="AM157" i="10"/>
  <c r="AM197" i="10"/>
  <c r="AM233" i="10"/>
  <c r="AM238" i="10"/>
  <c r="AM269" i="10"/>
  <c r="AM334" i="10"/>
  <c r="AM33" i="11"/>
  <c r="AM355" i="11"/>
  <c r="AC65" i="14"/>
  <c r="AD65" i="14"/>
  <c r="Z495" i="8"/>
  <c r="AL187" i="9"/>
  <c r="AM265" i="10"/>
  <c r="AE406" i="11"/>
  <c r="Z406" i="11"/>
  <c r="Y406" i="11"/>
  <c r="AC495" i="8"/>
  <c r="AG552" i="8"/>
  <c r="AD608" i="8"/>
  <c r="AK608" i="8" s="1"/>
  <c r="AM608" i="8" s="1"/>
  <c r="AO608" i="8" s="1"/>
  <c r="AL199" i="9"/>
  <c r="AL212" i="9"/>
  <c r="AA47" i="9"/>
  <c r="W338" i="9"/>
  <c r="AC362" i="9"/>
  <c r="X7" i="9"/>
  <c r="AC385" i="9"/>
  <c r="X394" i="9"/>
  <c r="AA405" i="9"/>
  <c r="AM92" i="10"/>
  <c r="AM121" i="10"/>
  <c r="AM209" i="10"/>
  <c r="AM273" i="10"/>
  <c r="AM281" i="10"/>
  <c r="AM293" i="10"/>
  <c r="AM176" i="11"/>
  <c r="AA391" i="11"/>
  <c r="AB396" i="11"/>
  <c r="AP29" i="13"/>
  <c r="AE53" i="14"/>
  <c r="AA53" i="14"/>
  <c r="Z53" i="14"/>
  <c r="Y53" i="14"/>
  <c r="X53" i="14"/>
  <c r="AB53" i="14"/>
  <c r="AC501" i="8"/>
  <c r="Y508" i="8"/>
  <c r="AG511" i="8"/>
  <c r="Z526" i="8"/>
  <c r="AL70" i="9"/>
  <c r="AL85" i="9"/>
  <c r="AL109" i="9"/>
  <c r="AB47" i="9"/>
  <c r="Y394" i="9"/>
  <c r="AM81" i="10"/>
  <c r="AM323" i="11"/>
  <c r="AM345" i="11"/>
  <c r="AM279" i="10"/>
  <c r="AM340" i="10"/>
  <c r="AM389" i="10"/>
  <c r="AM442" i="10"/>
  <c r="AM8" i="11"/>
  <c r="AM50" i="11"/>
  <c r="AM66" i="11"/>
  <c r="AM322" i="11"/>
  <c r="AM335" i="11"/>
  <c r="AM364" i="11"/>
  <c r="AA390" i="11"/>
  <c r="Z394" i="11"/>
  <c r="AB7" i="12"/>
  <c r="X17" i="12"/>
  <c r="Y48" i="14"/>
  <c r="AB64" i="14"/>
  <c r="AM317" i="10"/>
  <c r="AM348" i="10"/>
  <c r="AM382" i="10"/>
  <c r="AM479" i="10"/>
  <c r="AM557" i="10"/>
  <c r="X571" i="10"/>
  <c r="AM74" i="11"/>
  <c r="AM120" i="11"/>
  <c r="AM155" i="11"/>
  <c r="AM186" i="11"/>
  <c r="AD390" i="11"/>
  <c r="AC403" i="11"/>
  <c r="AD7" i="12"/>
  <c r="AM257" i="10"/>
  <c r="AM284" i="10"/>
  <c r="AM306" i="10"/>
  <c r="AM536" i="10"/>
  <c r="AM547" i="10"/>
  <c r="Z571" i="10"/>
  <c r="AM47" i="11"/>
  <c r="AM78" i="11"/>
  <c r="AM109" i="11"/>
  <c r="AM152" i="11"/>
  <c r="AM187" i="11"/>
  <c r="AM237" i="11"/>
  <c r="AM260" i="11"/>
  <c r="AH48" i="13"/>
  <c r="AC53" i="13"/>
  <c r="AM133" i="10"/>
  <c r="AM154" i="10"/>
  <c r="AM178" i="10"/>
  <c r="AM304" i="10"/>
  <c r="AM422" i="10"/>
  <c r="AM451" i="10"/>
  <c r="AM469" i="10"/>
  <c r="AM26" i="11"/>
  <c r="AM121" i="11"/>
  <c r="AM122" i="11"/>
  <c r="AM128" i="11"/>
  <c r="AM288" i="11"/>
  <c r="AM324" i="11"/>
  <c r="AM337" i="11"/>
  <c r="AM21" i="14"/>
  <c r="AM274" i="10"/>
  <c r="AM18" i="11"/>
  <c r="AC38" i="13"/>
  <c r="AM347" i="10"/>
  <c r="AM358" i="10"/>
  <c r="AM462" i="10"/>
  <c r="AM522" i="10"/>
  <c r="Y574" i="10"/>
  <c r="AM95" i="11"/>
  <c r="AM227" i="11"/>
  <c r="AA48" i="13"/>
  <c r="AM204" i="10"/>
  <c r="AM249" i="10"/>
  <c r="AM481" i="10"/>
  <c r="AM485" i="10"/>
  <c r="AM42" i="11"/>
  <c r="AM108" i="11"/>
  <c r="AB17" i="13"/>
  <c r="AM10" i="14"/>
  <c r="AM14" i="14"/>
  <c r="AM22" i="14"/>
  <c r="AA26" i="3"/>
  <c r="AA31" i="3"/>
  <c r="E69" i="3"/>
  <c r="AB48" i="3"/>
  <c r="AA41" i="4"/>
  <c r="Z48" i="4"/>
  <c r="Y58" i="4"/>
  <c r="AB58" i="4"/>
  <c r="AL16" i="6"/>
  <c r="Y23" i="6"/>
  <c r="AL144" i="6"/>
  <c r="AA28" i="3"/>
  <c r="AA62" i="3"/>
  <c r="AA99" i="6"/>
  <c r="Z99" i="6"/>
  <c r="W99" i="6"/>
  <c r="W18" i="2"/>
  <c r="L69" i="3"/>
  <c r="AA41" i="3"/>
  <c r="AA64" i="3"/>
  <c r="V80" i="4"/>
  <c r="X7" i="4"/>
  <c r="W25" i="4"/>
  <c r="AA36" i="4"/>
  <c r="W57" i="4"/>
  <c r="U43" i="4"/>
  <c r="X63" i="4"/>
  <c r="X52" i="4"/>
  <c r="AL8" i="6"/>
  <c r="AL21" i="6"/>
  <c r="AD23" i="6"/>
  <c r="AL127" i="6"/>
  <c r="AA14" i="3"/>
  <c r="AA33" i="3"/>
  <c r="Y80" i="4"/>
  <c r="Z7" i="4"/>
  <c r="X25" i="4"/>
  <c r="Y57" i="4"/>
  <c r="V43" i="4"/>
  <c r="Y52" i="4"/>
  <c r="AC78" i="6"/>
  <c r="AD78" i="6"/>
  <c r="X78" i="6"/>
  <c r="AA105" i="6"/>
  <c r="AB105" i="6"/>
  <c r="AD77" i="6"/>
  <c r="AB77" i="6"/>
  <c r="W77" i="6"/>
  <c r="K69" i="3"/>
  <c r="U57" i="4"/>
  <c r="W49" i="4"/>
  <c r="W52" i="4"/>
  <c r="Z57" i="4"/>
  <c r="X55" i="6"/>
  <c r="Z55" i="6"/>
  <c r="U18" i="2"/>
  <c r="AA52" i="3"/>
  <c r="W18" i="4"/>
  <c r="AC77" i="4"/>
  <c r="Y21" i="4"/>
  <c r="Z16" i="4"/>
  <c r="Z31" i="4"/>
  <c r="AA57" i="4"/>
  <c r="Z43" i="4"/>
  <c r="V50" i="4"/>
  <c r="AB65" i="4"/>
  <c r="Z68" i="4"/>
  <c r="Y64" i="4"/>
  <c r="W70" i="6"/>
  <c r="AD70" i="6"/>
  <c r="AB70" i="6"/>
  <c r="X70" i="6"/>
  <c r="AL119" i="6"/>
  <c r="V18" i="2"/>
  <c r="P69" i="3"/>
  <c r="AA18" i="4"/>
  <c r="AC16" i="4"/>
  <c r="AB57" i="4"/>
  <c r="W50" i="4"/>
  <c r="AB64" i="4"/>
  <c r="AC57" i="4"/>
  <c r="W23" i="6"/>
  <c r="W63" i="6"/>
  <c r="AB80" i="6"/>
  <c r="AD80" i="6"/>
  <c r="X80" i="6"/>
  <c r="X69" i="3"/>
  <c r="AA25" i="3"/>
  <c r="X77" i="6"/>
  <c r="N69" i="3"/>
  <c r="AC7" i="4"/>
  <c r="AA12" i="3"/>
  <c r="V78" i="4"/>
  <c r="AC6" i="4"/>
  <c r="W40" i="4"/>
  <c r="W41" i="4"/>
  <c r="Y35" i="4"/>
  <c r="Y39" i="4"/>
  <c r="V44" i="4"/>
  <c r="V48" i="4"/>
  <c r="Y53" i="4"/>
  <c r="X72" i="4"/>
  <c r="Y72" i="4"/>
  <c r="AJ6" i="2"/>
  <c r="W78" i="4"/>
  <c r="Z40" i="4"/>
  <c r="Y41" i="4"/>
  <c r="AA35" i="4"/>
  <c r="AB44" i="4"/>
  <c r="W48" i="4"/>
  <c r="AB53" i="4"/>
  <c r="V70" i="4"/>
  <c r="U70" i="4"/>
  <c r="AA72" i="4"/>
  <c r="AK83" i="4"/>
  <c r="X23" i="6"/>
  <c r="AC80" i="6"/>
  <c r="AL215" i="6"/>
  <c r="AL706" i="6"/>
  <c r="AB12" i="7"/>
  <c r="AA12" i="7"/>
  <c r="AG373" i="8"/>
  <c r="AC373" i="8"/>
  <c r="AB373" i="8"/>
  <c r="AA373" i="8"/>
  <c r="Z373" i="8"/>
  <c r="AD373" i="8"/>
  <c r="Y373" i="8"/>
  <c r="AE373" i="8"/>
  <c r="AL200" i="6"/>
  <c r="AL222" i="6"/>
  <c r="AL239" i="6"/>
  <c r="AL295" i="6"/>
  <c r="AL322" i="6"/>
  <c r="AL432" i="6"/>
  <c r="AL449" i="6"/>
  <c r="AL514" i="6"/>
  <c r="AL518" i="6"/>
  <c r="AL530" i="6"/>
  <c r="AL536" i="6"/>
  <c r="AL547" i="6"/>
  <c r="AL600" i="6"/>
  <c r="AL860" i="6"/>
  <c r="AL870" i="6"/>
  <c r="AL1023" i="6"/>
  <c r="X12" i="7"/>
  <c r="AE329" i="8"/>
  <c r="AS329" i="8"/>
  <c r="AT329" i="8" s="1"/>
  <c r="AL34" i="6"/>
  <c r="AL51" i="6"/>
  <c r="AL166" i="6"/>
  <c r="AL170" i="6"/>
  <c r="AL177" i="6"/>
  <c r="AL181" i="6"/>
  <c r="AL203" i="6"/>
  <c r="AL230" i="6"/>
  <c r="AL233" i="6"/>
  <c r="AL240" i="6"/>
  <c r="AL279" i="6"/>
  <c r="AL308" i="6"/>
  <c r="AL344" i="6"/>
  <c r="AL351" i="6"/>
  <c r="AL368" i="6"/>
  <c r="AL393" i="6"/>
  <c r="AL397" i="6"/>
  <c r="AL403" i="6"/>
  <c r="AL436" i="6"/>
  <c r="AL450" i="6"/>
  <c r="AL486" i="6"/>
  <c r="AL493" i="6"/>
  <c r="AL677" i="6"/>
  <c r="AL681" i="6"/>
  <c r="AL696" i="6"/>
  <c r="AL897" i="6"/>
  <c r="AL1040" i="6"/>
  <c r="AL1082" i="6"/>
  <c r="AL1650" i="6"/>
  <c r="AL1673" i="6"/>
  <c r="AD1759" i="6"/>
  <c r="Y1759" i="6"/>
  <c r="AB1759" i="6"/>
  <c r="AA1759" i="6"/>
  <c r="Z1759" i="6"/>
  <c r="W1759" i="6"/>
  <c r="AA191" i="8"/>
  <c r="AE191" i="8"/>
  <c r="AD191" i="8"/>
  <c r="AF191" i="8"/>
  <c r="AC191" i="8"/>
  <c r="AB49" i="14"/>
  <c r="AA49" i="14"/>
  <c r="Z49" i="14"/>
  <c r="Y49" i="14"/>
  <c r="X49" i="14"/>
  <c r="AD49" i="14"/>
  <c r="AC49" i="14"/>
  <c r="AL276" i="6"/>
  <c r="AL333" i="6"/>
  <c r="AL634" i="6"/>
  <c r="AL685" i="6"/>
  <c r="AB316" i="8"/>
  <c r="AA316" i="8"/>
  <c r="Z316" i="8"/>
  <c r="AA349" i="8"/>
  <c r="AG349" i="8"/>
  <c r="AG626" i="8"/>
  <c r="AK626" i="8" s="1"/>
  <c r="AM626" i="8" s="1"/>
  <c r="AO626" i="8" s="1"/>
  <c r="AL84" i="6"/>
  <c r="AL117" i="6"/>
  <c r="AL263" i="6"/>
  <c r="AL305" i="6"/>
  <c r="AL373" i="6"/>
  <c r="AL519" i="6"/>
  <c r="AL586" i="6"/>
  <c r="AL656" i="6"/>
  <c r="AL666" i="6"/>
  <c r="AL670" i="6"/>
  <c r="AL812" i="6"/>
  <c r="AL879" i="6"/>
  <c r="AL886" i="6"/>
  <c r="AL890" i="6"/>
  <c r="AL905" i="6"/>
  <c r="AL987" i="6"/>
  <c r="AL1056" i="6"/>
  <c r="AL1620" i="6"/>
  <c r="AG269" i="8"/>
  <c r="AC269" i="8"/>
  <c r="AE269" i="8"/>
  <c r="Z313" i="8"/>
  <c r="AE313" i="8"/>
  <c r="AD313" i="8"/>
  <c r="AB313" i="8"/>
  <c r="AF313" i="8"/>
  <c r="AA313" i="8"/>
  <c r="Y313" i="8"/>
  <c r="AC313" i="8"/>
  <c r="AL109" i="6"/>
  <c r="AL184" i="6"/>
  <c r="AL192" i="6"/>
  <c r="AL216" i="6"/>
  <c r="AL473" i="6"/>
  <c r="AL545" i="6"/>
  <c r="AL598" i="6"/>
  <c r="AL609" i="6"/>
  <c r="AL624" i="6"/>
  <c r="AL740" i="6"/>
  <c r="AL744" i="6"/>
  <c r="AL763" i="6"/>
  <c r="AL771" i="6"/>
  <c r="AL775" i="6"/>
  <c r="AL964" i="6"/>
  <c r="AL1340" i="6"/>
  <c r="AA136" i="8"/>
  <c r="AB136" i="8"/>
  <c r="AF252" i="8"/>
  <c r="AD252" i="8"/>
  <c r="AD311" i="8"/>
  <c r="AG311" i="8"/>
  <c r="I311" i="8"/>
  <c r="Y311" i="8"/>
  <c r="AF569" i="8"/>
  <c r="AE569" i="8"/>
  <c r="AD569" i="8"/>
  <c r="AE509" i="8"/>
  <c r="AB509" i="8"/>
  <c r="AA509" i="8"/>
  <c r="Z509" i="8"/>
  <c r="Y509" i="8"/>
  <c r="AF509" i="8"/>
  <c r="AC509" i="8"/>
  <c r="AL81" i="6"/>
  <c r="AL100" i="6"/>
  <c r="Y107" i="6"/>
  <c r="AL135" i="6"/>
  <c r="AL198" i="6"/>
  <c r="AL248" i="6"/>
  <c r="AL260" i="6"/>
  <c r="AL391" i="6"/>
  <c r="AL426" i="6"/>
  <c r="AL430" i="6"/>
  <c r="AL520" i="6"/>
  <c r="AL553" i="6"/>
  <c r="AL587" i="6"/>
  <c r="AL679" i="6"/>
  <c r="AL748" i="6"/>
  <c r="AL760" i="6"/>
  <c r="AL891" i="6"/>
  <c r="AL1049" i="6"/>
  <c r="AL1482" i="6"/>
  <c r="AC1765" i="6"/>
  <c r="X1765" i="6"/>
  <c r="AG509" i="8"/>
  <c r="Z68" i="6"/>
  <c r="AL85" i="6"/>
  <c r="AA107" i="6"/>
  <c r="X112" i="6"/>
  <c r="AL164" i="6"/>
  <c r="AL245" i="6"/>
  <c r="AL362" i="6"/>
  <c r="AL370" i="6"/>
  <c r="AL374" i="6"/>
  <c r="AL378" i="6"/>
  <c r="AL517" i="6"/>
  <c r="AL568" i="6"/>
  <c r="AL610" i="6"/>
  <c r="AL687" i="6"/>
  <c r="AL708" i="6"/>
  <c r="AL733" i="6"/>
  <c r="AL783" i="6"/>
  <c r="Z466" i="8"/>
  <c r="AB466" i="8"/>
  <c r="AA466" i="8"/>
  <c r="AL101" i="6"/>
  <c r="AL129" i="6"/>
  <c r="AL142" i="6"/>
  <c r="AL507" i="6"/>
  <c r="AC1766" i="6"/>
  <c r="Z1766" i="6"/>
  <c r="AD1766" i="6"/>
  <c r="AA1766" i="6"/>
  <c r="X1766" i="6"/>
  <c r="W1766" i="6"/>
  <c r="X1789" i="6"/>
  <c r="W1789" i="6"/>
  <c r="AC15" i="7"/>
  <c r="AD15" i="7"/>
  <c r="Z129" i="8"/>
  <c r="AA129" i="8"/>
  <c r="AL11" i="6"/>
  <c r="AL43" i="6"/>
  <c r="AD68" i="6"/>
  <c r="AL92" i="6"/>
  <c r="AB104" i="6"/>
  <c r="AC112" i="6"/>
  <c r="AL138" i="6"/>
  <c r="AL169" i="6"/>
  <c r="AL270" i="6"/>
  <c r="AL275" i="6"/>
  <c r="AL354" i="6"/>
  <c r="AL382" i="6"/>
  <c r="AL386" i="6"/>
  <c r="AL419" i="6"/>
  <c r="AL456" i="6"/>
  <c r="AL510" i="6"/>
  <c r="AL525" i="6"/>
  <c r="AL558" i="6"/>
  <c r="AL614" i="6"/>
  <c r="AL618" i="6"/>
  <c r="AL626" i="6"/>
  <c r="AL640" i="6"/>
  <c r="AL684" i="6"/>
  <c r="AL720" i="6"/>
  <c r="AL749" i="6"/>
  <c r="AL859" i="6"/>
  <c r="AL1176" i="6"/>
  <c r="AL1468" i="6"/>
  <c r="AC1754" i="6"/>
  <c r="X1754" i="6"/>
  <c r="Z15" i="7"/>
  <c r="AC218" i="8"/>
  <c r="AB218" i="8"/>
  <c r="AA218" i="8"/>
  <c r="AD218" i="8"/>
  <c r="AL747" i="6"/>
  <c r="AL811" i="6"/>
  <c r="AL833" i="6"/>
  <c r="AL858" i="6"/>
  <c r="AL900" i="6"/>
  <c r="AL907" i="6"/>
  <c r="AL914" i="6"/>
  <c r="AL918" i="6"/>
  <c r="AL954" i="6"/>
  <c r="AL979" i="6"/>
  <c r="AL1139" i="6"/>
  <c r="AL1175" i="6"/>
  <c r="AL1318" i="6"/>
  <c r="AL1335" i="6"/>
  <c r="AL1365" i="6"/>
  <c r="AL1404" i="6"/>
  <c r="AL1407" i="6"/>
  <c r="AL1419" i="6"/>
  <c r="AL1430" i="6"/>
  <c r="AA25" i="7"/>
  <c r="AA227" i="8"/>
  <c r="AC227" i="8"/>
  <c r="AF231" i="8"/>
  <c r="AA231" i="8"/>
  <c r="I252" i="8"/>
  <c r="AD254" i="8"/>
  <c r="AB254" i="8"/>
  <c r="AF254" i="8"/>
  <c r="AA254" i="8"/>
  <c r="Z254" i="8"/>
  <c r="AF306" i="8"/>
  <c r="AS306" i="8"/>
  <c r="AT306" i="8" s="1"/>
  <c r="AG306" i="8"/>
  <c r="AB306" i="8"/>
  <c r="Z306" i="8"/>
  <c r="AL1154" i="6"/>
  <c r="AL1283" i="6"/>
  <c r="AL1332" i="6"/>
  <c r="AL1372" i="6"/>
  <c r="AL1512" i="6"/>
  <c r="AL1627" i="6"/>
  <c r="AL1675" i="6"/>
  <c r="AL1712" i="6"/>
  <c r="AO7" i="8"/>
  <c r="I13" i="8"/>
  <c r="AA182" i="8"/>
  <c r="AF182" i="8"/>
  <c r="AD182" i="8"/>
  <c r="AC182" i="8"/>
  <c r="AE267" i="8"/>
  <c r="AA267" i="8"/>
  <c r="AF483" i="8"/>
  <c r="AE483" i="8"/>
  <c r="AC483" i="8"/>
  <c r="Z483" i="8"/>
  <c r="AL1202" i="6"/>
  <c r="AL1261" i="6"/>
  <c r="AL1287" i="6"/>
  <c r="AL1351" i="6"/>
  <c r="AL1383" i="6"/>
  <c r="AL1401" i="6"/>
  <c r="AL1435" i="6"/>
  <c r="AL1460" i="6"/>
  <c r="AL1520" i="6"/>
  <c r="AL1558" i="6"/>
  <c r="AL1589" i="6"/>
  <c r="AL1617" i="6"/>
  <c r="AL1733" i="6"/>
  <c r="AL1735" i="6"/>
  <c r="AB1750" i="6"/>
  <c r="AC1750" i="6"/>
  <c r="W1750" i="6"/>
  <c r="AO19" i="8"/>
  <c r="AF208" i="8"/>
  <c r="AG208" i="8"/>
  <c r="AD208" i="8"/>
  <c r="AB208" i="8"/>
  <c r="AA208" i="8"/>
  <c r="AE250" i="8"/>
  <c r="AB250" i="8"/>
  <c r="AG296" i="8"/>
  <c r="AF296" i="8"/>
  <c r="AD296" i="8"/>
  <c r="AE296" i="8"/>
  <c r="AC296" i="8"/>
  <c r="AB296" i="8"/>
  <c r="Z296" i="8"/>
  <c r="Y296" i="8"/>
  <c r="AC405" i="8"/>
  <c r="AD405" i="8"/>
  <c r="AB405" i="8"/>
  <c r="AA405" i="8"/>
  <c r="Z405" i="8"/>
  <c r="AF405" i="8"/>
  <c r="AE405" i="8"/>
  <c r="AD442" i="8"/>
  <c r="AA442" i="8"/>
  <c r="AL942" i="6"/>
  <c r="AL973" i="6"/>
  <c r="AL984" i="6"/>
  <c r="AL1009" i="6"/>
  <c r="AL1013" i="6"/>
  <c r="AL1024" i="6"/>
  <c r="AL1035" i="6"/>
  <c r="AL1057" i="6"/>
  <c r="AL1061" i="6"/>
  <c r="AL1122" i="6"/>
  <c r="AL1151" i="6"/>
  <c r="AL1159" i="6"/>
  <c r="AL1173" i="6"/>
  <c r="AL1180" i="6"/>
  <c r="AL1228" i="6"/>
  <c r="AL1232" i="6"/>
  <c r="AL1269" i="6"/>
  <c r="AL1273" i="6"/>
  <c r="AL1294" i="6"/>
  <c r="AL1333" i="6"/>
  <c r="AL1344" i="6"/>
  <c r="AL1391" i="6"/>
  <c r="AL1394" i="6"/>
  <c r="AL1487" i="6"/>
  <c r="AL1494" i="6"/>
  <c r="AL1498" i="6"/>
  <c r="AL1655" i="6"/>
  <c r="AL1691" i="6"/>
  <c r="AL1698" i="6"/>
  <c r="Y1750" i="6"/>
  <c r="Y1773" i="6"/>
  <c r="X1773" i="6"/>
  <c r="Z1778" i="6"/>
  <c r="W1778" i="6"/>
  <c r="Y1781" i="6"/>
  <c r="W1795" i="6"/>
  <c r="AD1795" i="6"/>
  <c r="X1795" i="6"/>
  <c r="AO98" i="8"/>
  <c r="AC208" i="8"/>
  <c r="AG255" i="8"/>
  <c r="AE255" i="8"/>
  <c r="AC255" i="8"/>
  <c r="AA296" i="8"/>
  <c r="Y405" i="8"/>
  <c r="AG500" i="8"/>
  <c r="AE500" i="8"/>
  <c r="AA500" i="8"/>
  <c r="AF539" i="8"/>
  <c r="AG539" i="8"/>
  <c r="AE539" i="8"/>
  <c r="AD539" i="8"/>
  <c r="AC539" i="8"/>
  <c r="AB539" i="8"/>
  <c r="AA539" i="8"/>
  <c r="AL176" i="6"/>
  <c r="AL221" i="6"/>
  <c r="AL228" i="6"/>
  <c r="AL249" i="6"/>
  <c r="AL278" i="6"/>
  <c r="AL290" i="6"/>
  <c r="AL294" i="6"/>
  <c r="AL335" i="6"/>
  <c r="AL349" i="6"/>
  <c r="AL377" i="6"/>
  <c r="AL404" i="6"/>
  <c r="AL407" i="6"/>
  <c r="AL425" i="6"/>
  <c r="AL429" i="6"/>
  <c r="AL437" i="6"/>
  <c r="AL441" i="6"/>
  <c r="AL487" i="6"/>
  <c r="AL497" i="6"/>
  <c r="AL537" i="6"/>
  <c r="AL560" i="6"/>
  <c r="AL597" i="6"/>
  <c r="AL612" i="6"/>
  <c r="AL662" i="6"/>
  <c r="AL713" i="6"/>
  <c r="AL734" i="6"/>
  <c r="AL738" i="6"/>
  <c r="AL757" i="6"/>
  <c r="AL799" i="6"/>
  <c r="AL803" i="6"/>
  <c r="AL820" i="6"/>
  <c r="AL824" i="6"/>
  <c r="AL828" i="6"/>
  <c r="AL920" i="6"/>
  <c r="AL1036" i="6"/>
  <c r="AL1163" i="6"/>
  <c r="AL1192" i="6"/>
  <c r="AL1229" i="6"/>
  <c r="AL1270" i="6"/>
  <c r="AL1288" i="6"/>
  <c r="AL1341" i="6"/>
  <c r="AL1349" i="6"/>
  <c r="AL1356" i="6"/>
  <c r="AL1559" i="6"/>
  <c r="AL1594" i="6"/>
  <c r="AL1602" i="6"/>
  <c r="AL1625" i="6"/>
  <c r="AL1684" i="6"/>
  <c r="AL1710" i="6"/>
  <c r="AL1728" i="6"/>
  <c r="X1782" i="6"/>
  <c r="AD1782" i="6"/>
  <c r="AA1782" i="6"/>
  <c r="V1782" i="6"/>
  <c r="AA30" i="7"/>
  <c r="Y30" i="7"/>
  <c r="AE275" i="8"/>
  <c r="AD275" i="8"/>
  <c r="AB275" i="8"/>
  <c r="AB305" i="8"/>
  <c r="AA305" i="8"/>
  <c r="Y305" i="8"/>
  <c r="AA343" i="8"/>
  <c r="AE343" i="8"/>
  <c r="AC343" i="8"/>
  <c r="AB343" i="8"/>
  <c r="Y343" i="8"/>
  <c r="AL1021" i="6"/>
  <c r="AL1292" i="6"/>
  <c r="AL1447" i="6"/>
  <c r="AL1598" i="6"/>
  <c r="W1749" i="6"/>
  <c r="AC1749" i="6"/>
  <c r="AB1774" i="6"/>
  <c r="AA1774" i="6"/>
  <c r="AB1786" i="6"/>
  <c r="AA1786" i="6"/>
  <c r="AA301" i="8"/>
  <c r="AF301" i="8"/>
  <c r="AE301" i="8"/>
  <c r="AC301" i="8"/>
  <c r="AG301" i="8"/>
  <c r="AG303" i="8"/>
  <c r="AE303" i="8"/>
  <c r="AD303" i="8"/>
  <c r="AA303" i="8"/>
  <c r="Y303" i="8"/>
  <c r="AF458" i="8"/>
  <c r="AE458" i="8"/>
  <c r="AD458" i="8"/>
  <c r="AG550" i="8"/>
  <c r="AD550" i="8"/>
  <c r="AB550" i="8"/>
  <c r="AL846" i="6"/>
  <c r="AL939" i="6"/>
  <c r="AL1171" i="6"/>
  <c r="AL1174" i="6"/>
  <c r="AL1185" i="6"/>
  <c r="AL1200" i="6"/>
  <c r="AL1218" i="6"/>
  <c r="AL1252" i="6"/>
  <c r="AL1259" i="6"/>
  <c r="AL1299" i="6"/>
  <c r="AL1317" i="6"/>
  <c r="AL1321" i="6"/>
  <c r="AL1381" i="6"/>
  <c r="AL1414" i="6"/>
  <c r="AL1488" i="6"/>
  <c r="AL1499" i="6"/>
  <c r="AL1522" i="6"/>
  <c r="AL1533" i="6"/>
  <c r="AL1648" i="6"/>
  <c r="AL1666" i="6"/>
  <c r="AL1688" i="6"/>
  <c r="AL1734" i="6"/>
  <c r="X1749" i="6"/>
  <c r="AC1769" i="6"/>
  <c r="V1774" i="6"/>
  <c r="AD1786" i="6"/>
  <c r="V21" i="7"/>
  <c r="V25" i="7"/>
  <c r="Z28" i="7"/>
  <c r="AG207" i="8"/>
  <c r="AF207" i="8"/>
  <c r="AE207" i="8"/>
  <c r="AD207" i="8"/>
  <c r="AB207" i="8"/>
  <c r="AA207" i="8"/>
  <c r="AD301" i="8"/>
  <c r="AB303" i="8"/>
  <c r="Z516" i="8"/>
  <c r="AG516" i="8"/>
  <c r="AC516" i="8"/>
  <c r="AB516" i="8"/>
  <c r="AL889" i="6"/>
  <c r="AL925" i="6"/>
  <c r="AL1051" i="6"/>
  <c r="AL1138" i="6"/>
  <c r="AL1327" i="6"/>
  <c r="AL1426" i="6"/>
  <c r="AL1458" i="6"/>
  <c r="AL1526" i="6"/>
  <c r="AL1730" i="6"/>
  <c r="Y1749" i="6"/>
  <c r="W1774" i="6"/>
  <c r="AB1780" i="6"/>
  <c r="AD1780" i="6"/>
  <c r="AA1780" i="6"/>
  <c r="V1780" i="6"/>
  <c r="W21" i="7"/>
  <c r="W25" i="7"/>
  <c r="AA28" i="7"/>
  <c r="AO38" i="8"/>
  <c r="AO40" i="8"/>
  <c r="AO42" i="8"/>
  <c r="AB153" i="8"/>
  <c r="AD153" i="8"/>
  <c r="AE194" i="8"/>
  <c r="AD194" i="8"/>
  <c r="AB194" i="8"/>
  <c r="AA194" i="8"/>
  <c r="Z203" i="8"/>
  <c r="Z207" i="8"/>
  <c r="AA209" i="8"/>
  <c r="AC209" i="8"/>
  <c r="I209" i="8"/>
  <c r="AE397" i="8"/>
  <c r="Y397" i="8"/>
  <c r="AA516" i="8"/>
  <c r="AB547" i="8"/>
  <c r="AC547" i="8"/>
  <c r="AL718" i="6"/>
  <c r="AL762" i="6"/>
  <c r="AL766" i="6"/>
  <c r="AL778" i="6"/>
  <c r="AL814" i="6"/>
  <c r="AL885" i="6"/>
  <c r="AL944" i="6"/>
  <c r="AL947" i="6"/>
  <c r="AL986" i="6"/>
  <c r="AL1007" i="6"/>
  <c r="AL1055" i="6"/>
  <c r="AL1091" i="6"/>
  <c r="AL1267" i="6"/>
  <c r="AL1282" i="6"/>
  <c r="AL1310" i="6"/>
  <c r="AL1382" i="6"/>
  <c r="AL1638" i="6"/>
  <c r="AL1649" i="6"/>
  <c r="AL1653" i="6"/>
  <c r="AL1663" i="6"/>
  <c r="AL1667" i="6"/>
  <c r="AL1715" i="6"/>
  <c r="Z1749" i="6"/>
  <c r="Y1758" i="6"/>
  <c r="AB1758" i="6"/>
  <c r="Z1758" i="6"/>
  <c r="X1774" i="6"/>
  <c r="W1780" i="6"/>
  <c r="X21" i="7"/>
  <c r="AB28" i="7"/>
  <c r="AC153" i="8"/>
  <c r="Z194" i="8"/>
  <c r="AC207" i="8"/>
  <c r="AA324" i="8"/>
  <c r="AG324" i="8"/>
  <c r="AF324" i="8"/>
  <c r="AE324" i="8"/>
  <c r="AB324" i="8"/>
  <c r="Y324" i="8"/>
  <c r="AE413" i="8"/>
  <c r="AG413" i="8"/>
  <c r="AF416" i="8"/>
  <c r="AG416" i="8"/>
  <c r="AE416" i="8"/>
  <c r="AB416" i="8"/>
  <c r="AA416" i="8"/>
  <c r="Z416" i="8"/>
  <c r="Y416" i="8"/>
  <c r="AD516" i="8"/>
  <c r="AE558" i="8"/>
  <c r="AD558" i="8"/>
  <c r="AC558" i="8"/>
  <c r="AE596" i="8"/>
  <c r="AF596" i="8"/>
  <c r="AO96" i="8"/>
  <c r="I98" i="8"/>
  <c r="I104" i="8"/>
  <c r="I155" i="8"/>
  <c r="I191" i="8"/>
  <c r="I194" i="8"/>
  <c r="I207" i="8"/>
  <c r="I221" i="8"/>
  <c r="AD242" i="8"/>
  <c r="AA242" i="8"/>
  <c r="I255" i="8"/>
  <c r="AF270" i="8"/>
  <c r="AE270" i="8"/>
  <c r="AB273" i="8"/>
  <c r="AE273" i="8"/>
  <c r="I301" i="8"/>
  <c r="AA322" i="8"/>
  <c r="AC322" i="8"/>
  <c r="AB322" i="8"/>
  <c r="Y322" i="8"/>
  <c r="AG338" i="8"/>
  <c r="AB338" i="8"/>
  <c r="AA338" i="8"/>
  <c r="Z338" i="8"/>
  <c r="Y338" i="8"/>
  <c r="I343" i="8"/>
  <c r="I349" i="8"/>
  <c r="I405" i="8"/>
  <c r="AC422" i="8"/>
  <c r="AG422" i="8"/>
  <c r="Z422" i="8"/>
  <c r="AG601" i="8"/>
  <c r="AF601" i="8"/>
  <c r="AD601" i="8"/>
  <c r="I57" i="8"/>
  <c r="AO78" i="8"/>
  <c r="AO92" i="8"/>
  <c r="Z179" i="8"/>
  <c r="AC192" i="8"/>
  <c r="I208" i="8"/>
  <c r="AB242" i="8"/>
  <c r="Z270" i="8"/>
  <c r="AC273" i="8"/>
  <c r="AA289" i="8"/>
  <c r="Z289" i="8"/>
  <c r="I303" i="8"/>
  <c r="I313" i="8"/>
  <c r="AC338" i="8"/>
  <c r="I373" i="8"/>
  <c r="I416" i="8"/>
  <c r="AF537" i="8"/>
  <c r="AG537" i="8"/>
  <c r="AE537" i="8"/>
  <c r="AB537" i="8"/>
  <c r="AA537" i="8"/>
  <c r="I59" i="8"/>
  <c r="AO84" i="8"/>
  <c r="I110" i="8"/>
  <c r="I139" i="8"/>
  <c r="I146" i="8"/>
  <c r="I269" i="8"/>
  <c r="AG272" i="8"/>
  <c r="AE272" i="8"/>
  <c r="AA272" i="8"/>
  <c r="I305" i="8"/>
  <c r="AF338" i="8"/>
  <c r="AG340" i="8"/>
  <c r="AE340" i="8"/>
  <c r="AD340" i="8"/>
  <c r="AC340" i="8"/>
  <c r="AB340" i="8"/>
  <c r="I397" i="8"/>
  <c r="I399" i="8"/>
  <c r="AC525" i="8"/>
  <c r="AF525" i="8"/>
  <c r="AE525" i="8"/>
  <c r="AD525" i="8"/>
  <c r="AA525" i="8"/>
  <c r="AG564" i="8"/>
  <c r="AO31" i="8"/>
  <c r="AO59" i="8"/>
  <c r="AO69" i="8"/>
  <c r="I73" i="8"/>
  <c r="AD167" i="8"/>
  <c r="AE187" i="8"/>
  <c r="AC202" i="8"/>
  <c r="AF236" i="8"/>
  <c r="AE248" i="8"/>
  <c r="AG258" i="8"/>
  <c r="AG262" i="8"/>
  <c r="AD270" i="8"/>
  <c r="AB272" i="8"/>
  <c r="AE289" i="8"/>
  <c r="Z291" i="8"/>
  <c r="AG322" i="8"/>
  <c r="AG328" i="8"/>
  <c r="AF328" i="8"/>
  <c r="AE328" i="8"/>
  <c r="AC328" i="8"/>
  <c r="Y340" i="8"/>
  <c r="Y351" i="8"/>
  <c r="AB382" i="8"/>
  <c r="AC512" i="8"/>
  <c r="Z525" i="8"/>
  <c r="X13" i="7"/>
  <c r="X29" i="7"/>
  <c r="I10" i="8"/>
  <c r="AO21" i="8"/>
  <c r="AO65" i="8"/>
  <c r="AO79" i="8"/>
  <c r="AO91" i="8"/>
  <c r="AO93" i="8"/>
  <c r="AA184" i="8"/>
  <c r="I196" i="8"/>
  <c r="AE202" i="8"/>
  <c r="I206" i="8"/>
  <c r="I210" i="8"/>
  <c r="AB224" i="8"/>
  <c r="I228" i="8"/>
  <c r="AG248" i="8"/>
  <c r="AF272" i="8"/>
  <c r="AE291" i="8"/>
  <c r="AG298" i="8"/>
  <c r="AE298" i="8"/>
  <c r="Y298" i="8"/>
  <c r="AG310" i="8"/>
  <c r="AB310" i="8"/>
  <c r="Z328" i="8"/>
  <c r="AA340" i="8"/>
  <c r="I357" i="8"/>
  <c r="I385" i="8"/>
  <c r="I387" i="8"/>
  <c r="AF394" i="8"/>
  <c r="I412" i="8"/>
  <c r="AD431" i="8"/>
  <c r="AA459" i="8"/>
  <c r="AC493" i="8"/>
  <c r="W10" i="7"/>
  <c r="Y13" i="7"/>
  <c r="V16" i="7"/>
  <c r="Y29" i="7"/>
  <c r="I18" i="8"/>
  <c r="I60" i="8"/>
  <c r="I70" i="8"/>
  <c r="Z132" i="8"/>
  <c r="AK132" i="8" s="1"/>
  <c r="AM132" i="8" s="1"/>
  <c r="AO132" i="8" s="1"/>
  <c r="Z156" i="8"/>
  <c r="AD164" i="8"/>
  <c r="Z172" i="8"/>
  <c r="AB184" i="8"/>
  <c r="AB197" i="8"/>
  <c r="AF202" i="8"/>
  <c r="I212" i="8"/>
  <c r="AC224" i="8"/>
  <c r="Z226" i="8"/>
  <c r="I236" i="8"/>
  <c r="I246" i="8"/>
  <c r="AG287" i="8"/>
  <c r="AF287" i="8"/>
  <c r="AD287" i="8"/>
  <c r="AF291" i="8"/>
  <c r="AF298" i="8"/>
  <c r="I300" i="8"/>
  <c r="AE310" i="8"/>
  <c r="AA328" i="8"/>
  <c r="AF340" i="8"/>
  <c r="I359" i="8"/>
  <c r="I365" i="8"/>
  <c r="Y389" i="8"/>
  <c r="AB459" i="8"/>
  <c r="AE496" i="8"/>
  <c r="AD496" i="8"/>
  <c r="AB496" i="8"/>
  <c r="AA496" i="8"/>
  <c r="Z496" i="8"/>
  <c r="AF514" i="8"/>
  <c r="AC514" i="8"/>
  <c r="AB514" i="8"/>
  <c r="AC576" i="8"/>
  <c r="AF581" i="8"/>
  <c r="AD373" i="9"/>
  <c r="AA373" i="9"/>
  <c r="Z13" i="7"/>
  <c r="Z29" i="7"/>
  <c r="AF184" i="8"/>
  <c r="AD224" i="8"/>
  <c r="AG291" i="8"/>
  <c r="AB328" i="8"/>
  <c r="AB348" i="8"/>
  <c r="Z348" i="8"/>
  <c r="AE403" i="8"/>
  <c r="AG403" i="8"/>
  <c r="AG412" i="8"/>
  <c r="AE412" i="8"/>
  <c r="AC412" i="8"/>
  <c r="Y412" i="8"/>
  <c r="AC459" i="8"/>
  <c r="AC563" i="8"/>
  <c r="AG563" i="8"/>
  <c r="AF563" i="8"/>
  <c r="AE563" i="8"/>
  <c r="I7" i="8"/>
  <c r="I9" i="8"/>
  <c r="I36" i="8"/>
  <c r="I54" i="8"/>
  <c r="I74" i="8"/>
  <c r="I78" i="8"/>
  <c r="I96" i="8"/>
  <c r="I111" i="8"/>
  <c r="I179" i="8"/>
  <c r="I242" i="8"/>
  <c r="AC246" i="8"/>
  <c r="Z246" i="8"/>
  <c r="AG256" i="8"/>
  <c r="Z256" i="8"/>
  <c r="I270" i="8"/>
  <c r="I322" i="8"/>
  <c r="I338" i="8"/>
  <c r="AA359" i="8"/>
  <c r="AG359" i="8"/>
  <c r="AE359" i="8"/>
  <c r="AD359" i="8"/>
  <c r="AD365" i="8"/>
  <c r="AB365" i="8"/>
  <c r="Y365" i="8"/>
  <c r="AD432" i="8"/>
  <c r="AA432" i="8"/>
  <c r="Z297" i="9"/>
  <c r="AB297" i="9"/>
  <c r="AA297" i="9"/>
  <c r="Y297" i="9"/>
  <c r="X297" i="9"/>
  <c r="AC297" i="9"/>
  <c r="AL1605" i="6"/>
  <c r="AL1632" i="6"/>
  <c r="AL1636" i="6"/>
  <c r="AL1701" i="6"/>
  <c r="Z1764" i="6"/>
  <c r="Z16" i="7"/>
  <c r="AB29" i="7"/>
  <c r="AA31" i="7"/>
  <c r="I66" i="8"/>
  <c r="AO94" i="8"/>
  <c r="I109" i="8"/>
  <c r="I138" i="8"/>
  <c r="I145" i="8"/>
  <c r="I167" i="8"/>
  <c r="AC172" i="8"/>
  <c r="AD186" i="8"/>
  <c r="I195" i="8"/>
  <c r="AB196" i="8"/>
  <c r="I205" i="8"/>
  <c r="Z212" i="8"/>
  <c r="AA246" i="8"/>
  <c r="AA256" i="8"/>
  <c r="I280" i="8"/>
  <c r="AA287" i="8"/>
  <c r="AS309" i="8"/>
  <c r="AT309" i="8" s="1"/>
  <c r="AA309" i="8"/>
  <c r="Y309" i="8"/>
  <c r="AC357" i="8"/>
  <c r="Y359" i="8"/>
  <c r="AB379" i="8"/>
  <c r="AG385" i="8"/>
  <c r="Z403" i="8"/>
  <c r="AB410" i="8"/>
  <c r="Y410" i="8"/>
  <c r="AG459" i="8"/>
  <c r="AD465" i="8"/>
  <c r="AC465" i="8"/>
  <c r="AB465" i="8"/>
  <c r="Y465" i="8"/>
  <c r="AB494" i="8"/>
  <c r="AG496" i="8"/>
  <c r="AE510" i="8"/>
  <c r="AE572" i="8"/>
  <c r="W297" i="9"/>
  <c r="AL101" i="9"/>
  <c r="AC11" i="9"/>
  <c r="AD11" i="9"/>
  <c r="AD348" i="9"/>
  <c r="AC348" i="9"/>
  <c r="AB348" i="9"/>
  <c r="AL74" i="9"/>
  <c r="AL191" i="9"/>
  <c r="AC363" i="9"/>
  <c r="AB363" i="9"/>
  <c r="AA363" i="9"/>
  <c r="X363" i="9"/>
  <c r="W363" i="9"/>
  <c r="AC392" i="9"/>
  <c r="AB392" i="9"/>
  <c r="AM12" i="10"/>
  <c r="AL201" i="9"/>
  <c r="AA392" i="9"/>
  <c r="I247" i="8"/>
  <c r="I315" i="8"/>
  <c r="I330" i="8"/>
  <c r="I392" i="8"/>
  <c r="AS400" i="8"/>
  <c r="AT400" i="8" s="1"/>
  <c r="AD365" i="9"/>
  <c r="AC365" i="9"/>
  <c r="AB365" i="9"/>
  <c r="Y365" i="9"/>
  <c r="AM107" i="11"/>
  <c r="Z417" i="9"/>
  <c r="X417" i="9"/>
  <c r="I292" i="8"/>
  <c r="I306" i="8"/>
  <c r="Y332" i="8"/>
  <c r="AB353" i="8"/>
  <c r="Y355" i="8"/>
  <c r="Y369" i="8"/>
  <c r="Y396" i="8"/>
  <c r="I401" i="8"/>
  <c r="I403" i="8"/>
  <c r="I409" i="8"/>
  <c r="Y444" i="8"/>
  <c r="Y489" i="8"/>
  <c r="Z501" i="8"/>
  <c r="Z511" i="8"/>
  <c r="AB548" i="8"/>
  <c r="AD566" i="8"/>
  <c r="AG611" i="8"/>
  <c r="AK611" i="8" s="1"/>
  <c r="AM611" i="8" s="1"/>
  <c r="AO611" i="8" s="1"/>
  <c r="AL269" i="9"/>
  <c r="AC398" i="9"/>
  <c r="AB398" i="9"/>
  <c r="AA398" i="9"/>
  <c r="Z398" i="9"/>
  <c r="W398" i="9"/>
  <c r="I324" i="8"/>
  <c r="AB331" i="8"/>
  <c r="AB332" i="8"/>
  <c r="Z337" i="8"/>
  <c r="AC350" i="8"/>
  <c r="AD353" i="8"/>
  <c r="Z355" i="8"/>
  <c r="I380" i="8"/>
  <c r="I390" i="8"/>
  <c r="AA444" i="8"/>
  <c r="AC451" i="8"/>
  <c r="Z469" i="8"/>
  <c r="Z473" i="8"/>
  <c r="AC487" i="8"/>
  <c r="Z489" i="8"/>
  <c r="Y495" i="8"/>
  <c r="AA501" i="8"/>
  <c r="AC561" i="8"/>
  <c r="AL29" i="9"/>
  <c r="AL50" i="9"/>
  <c r="AL243" i="9"/>
  <c r="AC383" i="9"/>
  <c r="AB383" i="9"/>
  <c r="Z383" i="9"/>
  <c r="Y383" i="9"/>
  <c r="X383" i="9"/>
  <c r="W383" i="9"/>
  <c r="V398" i="9"/>
  <c r="X301" i="9"/>
  <c r="AL183" i="9"/>
  <c r="AL235" i="9"/>
  <c r="AL283" i="9"/>
  <c r="X47" i="9"/>
  <c r="W343" i="9"/>
  <c r="X355" i="9"/>
  <c r="Y367" i="9"/>
  <c r="X374" i="9"/>
  <c r="V394" i="9"/>
  <c r="AM30" i="10"/>
  <c r="AM548" i="10"/>
  <c r="Y301" i="9"/>
  <c r="AL63" i="9"/>
  <c r="AL135" i="9"/>
  <c r="AL256" i="9"/>
  <c r="Z47" i="9"/>
  <c r="Y343" i="9"/>
  <c r="Z367" i="9"/>
  <c r="Y374" i="9"/>
  <c r="AM529" i="10"/>
  <c r="AD577" i="10"/>
  <c r="AC577" i="10"/>
  <c r="AB577" i="10"/>
  <c r="AA577" i="10"/>
  <c r="Z577" i="10"/>
  <c r="X577" i="10"/>
  <c r="W577" i="10"/>
  <c r="AE577" i="10"/>
  <c r="AM87" i="11"/>
  <c r="AM207" i="11"/>
  <c r="AD301" i="9"/>
  <c r="AL184" i="9"/>
  <c r="AL222" i="9"/>
  <c r="AL230" i="9"/>
  <c r="AL247" i="9"/>
  <c r="AL271" i="9"/>
  <c r="AM43" i="10"/>
  <c r="AM52" i="10"/>
  <c r="AM437" i="10"/>
  <c r="AD578" i="10"/>
  <c r="AE578" i="10"/>
  <c r="AC578" i="10"/>
  <c r="AA578" i="10"/>
  <c r="Z578" i="10"/>
  <c r="AC41" i="13"/>
  <c r="AF41" i="13"/>
  <c r="AD41" i="13"/>
  <c r="Z41" i="13"/>
  <c r="AL112" i="9"/>
  <c r="AL129" i="9"/>
  <c r="AL170" i="9"/>
  <c r="Z328" i="9"/>
  <c r="W331" i="9"/>
  <c r="AC334" i="9"/>
  <c r="W354" i="9"/>
  <c r="AM474" i="10"/>
  <c r="Y578" i="10"/>
  <c r="AM200" i="11"/>
  <c r="Z374" i="11"/>
  <c r="AE374" i="11"/>
  <c r="AD374" i="11"/>
  <c r="AC374" i="11"/>
  <c r="AB374" i="11"/>
  <c r="Y374" i="11"/>
  <c r="X374" i="11"/>
  <c r="W374" i="11"/>
  <c r="W300" i="9"/>
  <c r="AL65" i="9"/>
  <c r="AL86" i="9"/>
  <c r="AL116" i="9"/>
  <c r="AL157" i="9"/>
  <c r="AL158" i="9"/>
  <c r="AL160" i="9"/>
  <c r="AL168" i="9"/>
  <c r="AL177" i="9"/>
  <c r="AL188" i="9"/>
  <c r="AL281" i="9"/>
  <c r="AB304" i="9"/>
  <c r="Y316" i="9"/>
  <c r="W320" i="9"/>
  <c r="AA328" i="9"/>
  <c r="Z331" i="9"/>
  <c r="AD334" i="9"/>
  <c r="Y354" i="9"/>
  <c r="W377" i="9"/>
  <c r="AM13" i="10"/>
  <c r="AM288" i="10"/>
  <c r="AM420" i="10"/>
  <c r="AM438" i="10"/>
  <c r="AB578" i="10"/>
  <c r="AM132" i="11"/>
  <c r="AA374" i="11"/>
  <c r="AC300" i="9"/>
  <c r="AL124" i="9"/>
  <c r="AL130" i="9"/>
  <c r="AL171" i="9"/>
  <c r="AL227" i="9"/>
  <c r="AL231" i="9"/>
  <c r="Z302" i="9"/>
  <c r="AC304" i="9"/>
  <c r="AC314" i="9"/>
  <c r="Z316" i="9"/>
  <c r="X324" i="9"/>
  <c r="AD328" i="9"/>
  <c r="Z354" i="9"/>
  <c r="Y377" i="9"/>
  <c r="AL76" i="9"/>
  <c r="AL189" i="9"/>
  <c r="AL282" i="9"/>
  <c r="AA302" i="9"/>
  <c r="AD304" i="9"/>
  <c r="AD314" i="9"/>
  <c r="AC316" i="9"/>
  <c r="Z324" i="9"/>
  <c r="Z325" i="9"/>
  <c r="Y333" i="9"/>
  <c r="Z342" i="9"/>
  <c r="AA354" i="9"/>
  <c r="Z377" i="9"/>
  <c r="Z7" i="9"/>
  <c r="X385" i="9"/>
  <c r="AB393" i="9"/>
  <c r="W409" i="9"/>
  <c r="AM463" i="10"/>
  <c r="AM527" i="10"/>
  <c r="AM539" i="10"/>
  <c r="AM104" i="11"/>
  <c r="AM258" i="11"/>
  <c r="AB16" i="13"/>
  <c r="AF16" i="13"/>
  <c r="AD16" i="13"/>
  <c r="AL56" i="9"/>
  <c r="AL127" i="9"/>
  <c r="AD302" i="9"/>
  <c r="AD316" i="9"/>
  <c r="AA325" i="9"/>
  <c r="Z333" i="9"/>
  <c r="AA377" i="9"/>
  <c r="AA7" i="9"/>
  <c r="AD393" i="9"/>
  <c r="AM22" i="10"/>
  <c r="AL175" i="9"/>
  <c r="AL182" i="9"/>
  <c r="AC377" i="9"/>
  <c r="AM36" i="10"/>
  <c r="AM46" i="10"/>
  <c r="AM132" i="10"/>
  <c r="AM450" i="10"/>
  <c r="AM111" i="11"/>
  <c r="W301" i="9"/>
  <c r="AL77" i="9"/>
  <c r="AL131" i="9"/>
  <c r="AL138" i="9"/>
  <c r="AL147" i="9"/>
  <c r="AD377" i="9"/>
  <c r="AM11" i="10"/>
  <c r="AM34" i="10"/>
  <c r="AM391" i="10"/>
  <c r="AM406" i="10"/>
  <c r="AM65" i="10"/>
  <c r="AM167" i="10"/>
  <c r="AM194" i="10"/>
  <c r="AM398" i="10"/>
  <c r="AM466" i="10"/>
  <c r="AM502" i="10"/>
  <c r="AD565" i="10"/>
  <c r="AM105" i="11"/>
  <c r="AM167" i="11"/>
  <c r="AM203" i="11"/>
  <c r="AM224" i="11"/>
  <c r="AM93" i="10"/>
  <c r="AM310" i="10"/>
  <c r="AM323" i="10"/>
  <c r="AM491" i="10"/>
  <c r="AM43" i="11"/>
  <c r="AM54" i="11"/>
  <c r="AM61" i="11"/>
  <c r="AM90" i="11"/>
  <c r="AM261" i="11"/>
  <c r="AM66" i="10"/>
  <c r="AM68" i="10"/>
  <c r="AM75" i="10"/>
  <c r="AM236" i="10"/>
  <c r="AM331" i="10"/>
  <c r="AM84" i="11"/>
  <c r="AM222" i="11"/>
  <c r="AM229" i="11"/>
  <c r="AD392" i="11"/>
  <c r="AE392" i="11"/>
  <c r="AC392" i="11"/>
  <c r="AB392" i="11"/>
  <c r="Z392" i="11"/>
  <c r="Y392" i="11"/>
  <c r="X392" i="11"/>
  <c r="AD42" i="13"/>
  <c r="AG42" i="13"/>
  <c r="AE42" i="13"/>
  <c r="AA42" i="13"/>
  <c r="AM116" i="10"/>
  <c r="AM150" i="10"/>
  <c r="AM158" i="10"/>
  <c r="AM283" i="10"/>
  <c r="AM287" i="10"/>
  <c r="AM321" i="10"/>
  <c r="AM339" i="10"/>
  <c r="AM371" i="10"/>
  <c r="AM457" i="10"/>
  <c r="AM460" i="10"/>
  <c r="AM496" i="10"/>
  <c r="AM524" i="10"/>
  <c r="AM531" i="10"/>
  <c r="AM535" i="10"/>
  <c r="X567" i="10"/>
  <c r="AM55" i="11"/>
  <c r="AM172" i="11"/>
  <c r="AM190" i="11"/>
  <c r="AM215" i="11"/>
  <c r="AM248" i="11"/>
  <c r="AM262" i="11"/>
  <c r="AA392" i="11"/>
  <c r="Z15" i="12"/>
  <c r="AC15" i="12"/>
  <c r="AA15" i="12"/>
  <c r="AM54" i="10"/>
  <c r="AM106" i="10"/>
  <c r="AM109" i="10"/>
  <c r="AM180" i="10"/>
  <c r="AM244" i="10"/>
  <c r="AM518" i="10"/>
  <c r="Y558" i="10"/>
  <c r="AM37" i="11"/>
  <c r="AM76" i="11"/>
  <c r="AM141" i="11"/>
  <c r="AM162" i="11"/>
  <c r="AM234" i="11"/>
  <c r="AM249" i="11"/>
  <c r="Y376" i="11"/>
  <c r="AE376" i="11"/>
  <c r="AD376" i="11"/>
  <c r="AC376" i="11"/>
  <c r="AA376" i="11"/>
  <c r="Z376" i="11"/>
  <c r="W376" i="11"/>
  <c r="Y397" i="11"/>
  <c r="AB397" i="11"/>
  <c r="Z397" i="11"/>
  <c r="AM151" i="10"/>
  <c r="AM291" i="10"/>
  <c r="Z558" i="10"/>
  <c r="X568" i="10"/>
  <c r="AM131" i="10"/>
  <c r="AM295" i="10"/>
  <c r="AM336" i="10"/>
  <c r="AM354" i="10"/>
  <c r="AM362" i="10"/>
  <c r="AM435" i="10"/>
  <c r="AM465" i="10"/>
  <c r="AM519" i="10"/>
  <c r="AM543" i="10"/>
  <c r="AB558" i="10"/>
  <c r="X561" i="10"/>
  <c r="AB568" i="10"/>
  <c r="AA571" i="10"/>
  <c r="W575" i="10"/>
  <c r="AM17" i="11"/>
  <c r="AM45" i="11"/>
  <c r="AM89" i="11"/>
  <c r="AM138" i="11"/>
  <c r="AM170" i="11"/>
  <c r="AM180" i="11"/>
  <c r="AM263" i="11"/>
  <c r="AM279" i="11"/>
  <c r="AM283" i="11"/>
  <c r="AM77" i="10"/>
  <c r="AM135" i="10"/>
  <c r="AM366" i="10"/>
  <c r="AC558" i="10"/>
  <c r="X565" i="10"/>
  <c r="AC568" i="10"/>
  <c r="X575" i="10"/>
  <c r="AM286" i="11"/>
  <c r="AM300" i="11"/>
  <c r="AM231" i="10"/>
  <c r="AM245" i="10"/>
  <c r="AM285" i="10"/>
  <c r="AM337" i="10"/>
  <c r="AM394" i="10"/>
  <c r="AM556" i="10"/>
  <c r="AE558" i="10"/>
  <c r="AE575" i="10"/>
  <c r="AM28" i="11"/>
  <c r="AM46" i="11"/>
  <c r="AM57" i="11"/>
  <c r="AM60" i="11"/>
  <c r="AM116" i="11"/>
  <c r="AM126" i="11"/>
  <c r="AM163" i="11"/>
  <c r="AM174" i="11"/>
  <c r="AM181" i="11"/>
  <c r="AM213" i="11"/>
  <c r="AM302" i="11"/>
  <c r="AM327" i="11"/>
  <c r="AE385" i="11"/>
  <c r="X398" i="11"/>
  <c r="AB406" i="11"/>
  <c r="AP10" i="13"/>
  <c r="AP24" i="13"/>
  <c r="AM296" i="11"/>
  <c r="AM303" i="11"/>
  <c r="AM315" i="11"/>
  <c r="AM316" i="11"/>
  <c r="AM343" i="11"/>
  <c r="Y389" i="11"/>
  <c r="W396" i="11"/>
  <c r="X48" i="14"/>
  <c r="AC56" i="14"/>
  <c r="AM9" i="15"/>
  <c r="AM6" i="15"/>
  <c r="X15" i="15"/>
  <c r="AM275" i="11"/>
  <c r="AM330" i="11"/>
  <c r="AM346" i="11"/>
  <c r="Z383" i="11"/>
  <c r="AC396" i="11"/>
  <c r="Z8" i="12"/>
  <c r="AA47" i="13"/>
  <c r="AM28" i="14"/>
  <c r="AM34" i="14"/>
  <c r="X59" i="14"/>
  <c r="Y64" i="14"/>
  <c r="AM361" i="11"/>
  <c r="AM368" i="11"/>
  <c r="AB383" i="11"/>
  <c r="AD396" i="11"/>
  <c r="AA8" i="12"/>
  <c r="AF9" i="13"/>
  <c r="AB47" i="13"/>
  <c r="AM39" i="14"/>
  <c r="AA48" i="14"/>
  <c r="Z50" i="14"/>
  <c r="Y54" i="14"/>
  <c r="Z64" i="14"/>
  <c r="AM282" i="11"/>
  <c r="AB8" i="12"/>
  <c r="Y12" i="12"/>
  <c r="AH9" i="13"/>
  <c r="AC47" i="13"/>
  <c r="AA50" i="14"/>
  <c r="AE54" i="14"/>
  <c r="AA64" i="14"/>
  <c r="AM351" i="11"/>
  <c r="Z395" i="11"/>
  <c r="AD8" i="12"/>
  <c r="AC17" i="12"/>
  <c r="AF47" i="13"/>
  <c r="AM44" i="14"/>
  <c r="AC50" i="14"/>
  <c r="AD64" i="14"/>
  <c r="AM321" i="11"/>
  <c r="AB395" i="11"/>
  <c r="AG18" i="13"/>
  <c r="AP31" i="13"/>
  <c r="AH47" i="13"/>
  <c r="AH49" i="13"/>
  <c r="AE53" i="13"/>
  <c r="AM12" i="14"/>
  <c r="AM30" i="14"/>
  <c r="AM33" i="14"/>
  <c r="AM45" i="14"/>
  <c r="AD50" i="14"/>
  <c r="X55" i="14"/>
  <c r="AC395" i="11"/>
  <c r="AF53" i="13"/>
  <c r="AE50" i="14"/>
  <c r="AE395" i="11"/>
  <c r="AB38" i="13"/>
  <c r="AH53" i="13"/>
  <c r="X14" i="15"/>
  <c r="AM41" i="14"/>
  <c r="AC14" i="15"/>
  <c r="AJ10" i="2"/>
  <c r="AJ11" i="2"/>
  <c r="AA10" i="3"/>
  <c r="AJ8" i="2"/>
  <c r="AB16" i="3"/>
  <c r="AB35" i="3"/>
  <c r="AA59" i="3"/>
  <c r="AB76" i="4"/>
  <c r="AC42" i="4"/>
  <c r="AB42" i="4"/>
  <c r="AA42" i="4"/>
  <c r="Y42" i="4"/>
  <c r="X42" i="4"/>
  <c r="V42" i="4"/>
  <c r="Z55" i="4"/>
  <c r="V55" i="4"/>
  <c r="U55" i="4"/>
  <c r="AC59" i="4"/>
  <c r="AB59" i="4"/>
  <c r="AA59" i="4"/>
  <c r="Z59" i="4"/>
  <c r="Y59" i="4"/>
  <c r="X59" i="4"/>
  <c r="V59" i="4"/>
  <c r="U59" i="4"/>
  <c r="AT33" i="5"/>
  <c r="AA11" i="3"/>
  <c r="W20" i="3"/>
  <c r="X18" i="4"/>
  <c r="AC76" i="4"/>
  <c r="Z77" i="4"/>
  <c r="X78" i="4"/>
  <c r="Z80" i="4"/>
  <c r="W42" i="4"/>
  <c r="AC34" i="4"/>
  <c r="AB34" i="4"/>
  <c r="Z34" i="4"/>
  <c r="Y34" i="4"/>
  <c r="V34" i="4"/>
  <c r="W55" i="4"/>
  <c r="W59" i="4"/>
  <c r="AC6" i="5"/>
  <c r="AB6" i="5"/>
  <c r="AA6" i="5"/>
  <c r="Z6" i="5"/>
  <c r="Y6" i="5"/>
  <c r="X6" i="5"/>
  <c r="V6" i="5"/>
  <c r="U6" i="5"/>
  <c r="AL9" i="6"/>
  <c r="AB54" i="6"/>
  <c r="AA54" i="6"/>
  <c r="Z54" i="6"/>
  <c r="W54" i="6"/>
  <c r="AL246" i="6"/>
  <c r="AB26" i="4"/>
  <c r="Y26" i="4"/>
  <c r="W26" i="4"/>
  <c r="V26" i="4"/>
  <c r="AB91" i="6"/>
  <c r="AC91" i="6"/>
  <c r="AA91" i="6"/>
  <c r="Y91" i="6"/>
  <c r="Y18" i="3"/>
  <c r="AA18" i="3" s="1"/>
  <c r="G29" i="3"/>
  <c r="W35" i="3"/>
  <c r="W48" i="3"/>
  <c r="G53" i="3"/>
  <c r="Y18" i="4"/>
  <c r="AA77" i="4"/>
  <c r="AA80" i="4"/>
  <c r="AC32" i="4"/>
  <c r="AB32" i="4"/>
  <c r="AA32" i="4"/>
  <c r="Z32" i="4"/>
  <c r="X32" i="4"/>
  <c r="V32" i="4"/>
  <c r="Z42" i="4"/>
  <c r="X34" i="4"/>
  <c r="W6" i="5"/>
  <c r="W9" i="5" s="1"/>
  <c r="AL26" i="6"/>
  <c r="X54" i="6"/>
  <c r="M9" i="1"/>
  <c r="W29" i="3"/>
  <c r="W53" i="3"/>
  <c r="AT18" i="5"/>
  <c r="AD106" i="6"/>
  <c r="AB106" i="6"/>
  <c r="AA106" i="6"/>
  <c r="Z106" i="6"/>
  <c r="Y106" i="6"/>
  <c r="W106" i="6"/>
  <c r="AK18" i="2"/>
  <c r="O69" i="3"/>
  <c r="Y53" i="3"/>
  <c r="AA11" i="4"/>
  <c r="W11" i="4"/>
  <c r="V11" i="4"/>
  <c r="Z81" i="4"/>
  <c r="W81" i="4"/>
  <c r="U81" i="4"/>
  <c r="S9" i="1"/>
  <c r="AJ12" i="2"/>
  <c r="Y16" i="3"/>
  <c r="Q69" i="3"/>
  <c r="AA37" i="3"/>
  <c r="V79" i="4"/>
  <c r="X11" i="4"/>
  <c r="V81" i="4"/>
  <c r="AB87" i="6"/>
  <c r="AA19" i="3"/>
  <c r="AB67" i="3"/>
  <c r="W79" i="4"/>
  <c r="AC27" i="4"/>
  <c r="AB27" i="4"/>
  <c r="AA27" i="4"/>
  <c r="Z27" i="4"/>
  <c r="AB67" i="4"/>
  <c r="V67" i="4"/>
  <c r="U67" i="4"/>
  <c r="D69" i="3"/>
  <c r="S69" i="3"/>
  <c r="Z79" i="4"/>
  <c r="AD111" i="6"/>
  <c r="AC111" i="6"/>
  <c r="AB111" i="6"/>
  <c r="AA111" i="6"/>
  <c r="Z111" i="6"/>
  <c r="Y111" i="6"/>
  <c r="W111" i="6"/>
  <c r="AA7" i="3"/>
  <c r="R69" i="3"/>
  <c r="V76" i="4"/>
  <c r="AB56" i="4"/>
  <c r="Y56" i="4"/>
  <c r="X56" i="4"/>
  <c r="W56" i="4"/>
  <c r="X61" i="6"/>
  <c r="AD61" i="6"/>
  <c r="AC61" i="6"/>
  <c r="AB61" i="6"/>
  <c r="AA61" i="6"/>
  <c r="Z61" i="6"/>
  <c r="Y61" i="6"/>
  <c r="W61" i="6"/>
  <c r="AA38" i="4"/>
  <c r="X38" i="4"/>
  <c r="V38" i="4"/>
  <c r="AD62" i="6"/>
  <c r="AC62" i="6"/>
  <c r="AB62" i="6"/>
  <c r="AA62" i="6"/>
  <c r="Z62" i="6"/>
  <c r="Y62" i="6"/>
  <c r="W62" i="6"/>
  <c r="AF7" i="2"/>
  <c r="AH7" i="2" s="1"/>
  <c r="AJ7" i="2" s="1"/>
  <c r="AJ13" i="2"/>
  <c r="U69" i="3"/>
  <c r="T69" i="3"/>
  <c r="W67" i="3"/>
  <c r="AA66" i="3"/>
  <c r="AK12" i="4"/>
  <c r="Y76" i="4"/>
  <c r="AL41" i="6"/>
  <c r="AI9" i="1"/>
  <c r="J69" i="3"/>
  <c r="V69" i="3"/>
  <c r="F69" i="3"/>
  <c r="AA24" i="3"/>
  <c r="AA34" i="3"/>
  <c r="AA39" i="3"/>
  <c r="AA45" i="3"/>
  <c r="R85" i="4"/>
  <c r="AC94" i="6"/>
  <c r="AB94" i="6"/>
  <c r="X94" i="6"/>
  <c r="W94" i="6"/>
  <c r="Y7" i="4"/>
  <c r="AA14" i="4"/>
  <c r="Y16" i="4"/>
  <c r="Z28" i="4"/>
  <c r="AA31" i="4"/>
  <c r="AC29" i="4"/>
  <c r="X41" i="4"/>
  <c r="Z35" i="4"/>
  <c r="V39" i="4"/>
  <c r="V57" i="4"/>
  <c r="W60" i="4"/>
  <c r="W44" i="4"/>
  <c r="AC63" i="4"/>
  <c r="Z49" i="4"/>
  <c r="AB51" i="4"/>
  <c r="X53" i="4"/>
  <c r="Z72" i="4"/>
  <c r="AL40" i="6"/>
  <c r="AC70" i="6"/>
  <c r="AA77" i="6"/>
  <c r="Z107" i="6"/>
  <c r="AD110" i="6"/>
  <c r="Y112" i="6"/>
  <c r="AL173" i="6"/>
  <c r="AL332" i="6"/>
  <c r="AA7" i="4"/>
  <c r="AC14" i="4"/>
  <c r="AA16" i="4"/>
  <c r="AB28" i="4"/>
  <c r="AC31" i="4"/>
  <c r="W33" i="4"/>
  <c r="Z41" i="4"/>
  <c r="Z53" i="4"/>
  <c r="V68" i="4"/>
  <c r="AB72" i="4"/>
  <c r="Z69" i="6"/>
  <c r="AL74" i="6"/>
  <c r="AC77" i="6"/>
  <c r="AB79" i="6"/>
  <c r="Z104" i="6"/>
  <c r="AC107" i="6"/>
  <c r="AA112" i="6"/>
  <c r="AB7" i="4"/>
  <c r="AC28" i="4"/>
  <c r="AA53" i="4"/>
  <c r="AC72" i="4"/>
  <c r="AL35" i="6"/>
  <c r="AB69" i="6"/>
  <c r="AA104" i="6"/>
  <c r="AD107" i="6"/>
  <c r="AB112" i="6"/>
  <c r="AL194" i="6"/>
  <c r="AL236" i="6"/>
  <c r="AL288" i="6"/>
  <c r="AD69" i="6"/>
  <c r="AC53" i="4"/>
  <c r="AL14" i="6"/>
  <c r="AL53" i="6"/>
  <c r="X82" i="6"/>
  <c r="X102" i="6"/>
  <c r="W103" i="6"/>
  <c r="AC104" i="6"/>
  <c r="W110" i="6"/>
  <c r="AD112" i="6"/>
  <c r="AL114" i="6"/>
  <c r="AL115" i="6"/>
  <c r="AL122" i="6"/>
  <c r="V25" i="4"/>
  <c r="V40" i="4"/>
  <c r="U66" i="4"/>
  <c r="AL29" i="6"/>
  <c r="AL33" i="6"/>
  <c r="X68" i="6"/>
  <c r="Y82" i="6"/>
  <c r="Y102" i="6"/>
  <c r="Y103" i="6"/>
  <c r="X110" i="6"/>
  <c r="AL128" i="6"/>
  <c r="AL185" i="6"/>
  <c r="AL269" i="6"/>
  <c r="U69" i="4"/>
  <c r="U71" i="4"/>
  <c r="U72" i="4"/>
  <c r="V66" i="4"/>
  <c r="AL46" i="6"/>
  <c r="Y68" i="6"/>
  <c r="AA78" i="6"/>
  <c r="Y80" i="6"/>
  <c r="Z82" i="6"/>
  <c r="AL90" i="6"/>
  <c r="Z102" i="6"/>
  <c r="Z103" i="6"/>
  <c r="Y110" i="6"/>
  <c r="AB46" i="4"/>
  <c r="V35" i="4"/>
  <c r="U54" i="4"/>
  <c r="U65" i="4"/>
  <c r="W58" i="4"/>
  <c r="V69" i="4"/>
  <c r="V71" i="4"/>
  <c r="V72" i="4"/>
  <c r="W66" i="4"/>
  <c r="AL39" i="6"/>
  <c r="AB78" i="6"/>
  <c r="AA80" i="6"/>
  <c r="AC82" i="6"/>
  <c r="AA102" i="6"/>
  <c r="AA103" i="6"/>
  <c r="Z110" i="6"/>
  <c r="V7" i="4"/>
  <c r="W21" i="4"/>
  <c r="V14" i="4"/>
  <c r="W28" i="4"/>
  <c r="X31" i="4"/>
  <c r="AA40" i="4"/>
  <c r="Z29" i="4"/>
  <c r="AC30" i="4"/>
  <c r="AC46" i="4"/>
  <c r="W35" i="4"/>
  <c r="Z63" i="4"/>
  <c r="U49" i="4"/>
  <c r="U51" i="4"/>
  <c r="U53" i="4"/>
  <c r="V54" i="4"/>
  <c r="V65" i="4"/>
  <c r="X58" i="4"/>
  <c r="W69" i="4"/>
  <c r="Y71" i="4"/>
  <c r="W72" i="4"/>
  <c r="Z66" i="4"/>
  <c r="AL73" i="6"/>
  <c r="AC102" i="6"/>
  <c r="AB103" i="6"/>
  <c r="Z105" i="6"/>
  <c r="AA110" i="6"/>
  <c r="AB6" i="4"/>
  <c r="X28" i="4"/>
  <c r="U60" i="4"/>
  <c r="W54" i="4"/>
  <c r="AC103" i="6"/>
  <c r="AL321" i="6"/>
  <c r="AL188" i="6"/>
  <c r="AL205" i="6"/>
  <c r="AL253" i="6"/>
  <c r="AL272" i="6"/>
  <c r="AL329" i="6"/>
  <c r="AL338" i="6"/>
  <c r="AL342" i="6"/>
  <c r="AL345" i="6"/>
  <c r="AL554" i="6"/>
  <c r="AL578" i="6"/>
  <c r="AL616" i="6"/>
  <c r="AL736" i="6"/>
  <c r="AL1080" i="6"/>
  <c r="AL157" i="6"/>
  <c r="AL160" i="6"/>
  <c r="AL167" i="6"/>
  <c r="AL231" i="6"/>
  <c r="AL316" i="6"/>
  <c r="AL361" i="6"/>
  <c r="AL402" i="6"/>
  <c r="AL408" i="6"/>
  <c r="AL613" i="6"/>
  <c r="AL785" i="6"/>
  <c r="AL153" i="6"/>
  <c r="AL224" i="6"/>
  <c r="AL237" i="6"/>
  <c r="AL247" i="6"/>
  <c r="AL264" i="6"/>
  <c r="AL307" i="6"/>
  <c r="AL310" i="6"/>
  <c r="AL313" i="6"/>
  <c r="AL326" i="6"/>
  <c r="AL376" i="6"/>
  <c r="AL438" i="6"/>
  <c r="AL442" i="6"/>
  <c r="AL741" i="6"/>
  <c r="AL1004" i="6"/>
  <c r="AL1117" i="6"/>
  <c r="AL1161" i="6"/>
  <c r="AL120" i="6"/>
  <c r="AL125" i="6"/>
  <c r="AL130" i="6"/>
  <c r="AL150" i="6"/>
  <c r="AL261" i="6"/>
  <c r="AL287" i="6"/>
  <c r="AL317" i="6"/>
  <c r="AL409" i="6"/>
  <c r="AL431" i="6"/>
  <c r="AL531" i="6"/>
  <c r="AL544" i="6"/>
  <c r="AL779" i="6"/>
  <c r="AL793" i="6"/>
  <c r="AL808" i="6"/>
  <c r="AL822" i="6"/>
  <c r="AL991" i="6"/>
  <c r="AL1012" i="6"/>
  <c r="AL171" i="6"/>
  <c r="AL174" i="6"/>
  <c r="AL183" i="6"/>
  <c r="AL284" i="6"/>
  <c r="AL541" i="6"/>
  <c r="AL154" i="6"/>
  <c r="AL168" i="6"/>
  <c r="AL190" i="6"/>
  <c r="AL241" i="6"/>
  <c r="AL251" i="6"/>
  <c r="AL265" i="6"/>
  <c r="AL298" i="6"/>
  <c r="AL369" i="6"/>
  <c r="AL420" i="6"/>
  <c r="AL509" i="6"/>
  <c r="AL588" i="6"/>
  <c r="AL599" i="6"/>
  <c r="AL606" i="6"/>
  <c r="AL660" i="6"/>
  <c r="AL834" i="6"/>
  <c r="AL934" i="6"/>
  <c r="AL1020" i="6"/>
  <c r="AL1031" i="6"/>
  <c r="AL136" i="6"/>
  <c r="AL139" i="6"/>
  <c r="AL235" i="6"/>
  <c r="AL809" i="6"/>
  <c r="AL831" i="6"/>
  <c r="AL992" i="6"/>
  <c r="AL148" i="6"/>
  <c r="AL204" i="6"/>
  <c r="AL256" i="6"/>
  <c r="AL259" i="6"/>
  <c r="AL334" i="6"/>
  <c r="AL524" i="6"/>
  <c r="AL528" i="6"/>
  <c r="AL629" i="6"/>
  <c r="AL927" i="6"/>
  <c r="AL133" i="6"/>
  <c r="AL145" i="6"/>
  <c r="AL172" i="6"/>
  <c r="AL187" i="6"/>
  <c r="AL193" i="6"/>
  <c r="AL196" i="6"/>
  <c r="AL223" i="6"/>
  <c r="AL229" i="6"/>
  <c r="AL252" i="6"/>
  <c r="AL280" i="6"/>
  <c r="AL413" i="6"/>
  <c r="AL417" i="6"/>
  <c r="AL573" i="6"/>
  <c r="AL657" i="6"/>
  <c r="AL731" i="6"/>
  <c r="AL842" i="6"/>
  <c r="AL862" i="6"/>
  <c r="AB1796" i="6"/>
  <c r="Z1796" i="6"/>
  <c r="X1796" i="6"/>
  <c r="W1796" i="6"/>
  <c r="AL126" i="6"/>
  <c r="AL132" i="6"/>
  <c r="AL152" i="6"/>
  <c r="AL159" i="6"/>
  <c r="AL162" i="6"/>
  <c r="AL179" i="6"/>
  <c r="AL319" i="6"/>
  <c r="AL328" i="6"/>
  <c r="AL395" i="6"/>
  <c r="AL546" i="6"/>
  <c r="AL557" i="6"/>
  <c r="AL561" i="6"/>
  <c r="AL675" i="6"/>
  <c r="AL694" i="6"/>
  <c r="AL721" i="6"/>
  <c r="AL728" i="6"/>
  <c r="AL903" i="6"/>
  <c r="AL921" i="6"/>
  <c r="AL957" i="6"/>
  <c r="AL1014" i="6"/>
  <c r="AL1025" i="6"/>
  <c r="AL1104" i="6"/>
  <c r="AL1015" i="6"/>
  <c r="AL1107" i="6"/>
  <c r="AL1149" i="6"/>
  <c r="AL1152" i="6"/>
  <c r="AL1205" i="6"/>
  <c r="AL1215" i="6"/>
  <c r="AL1266" i="6"/>
  <c r="AL1302" i="6"/>
  <c r="AL1354" i="6"/>
  <c r="AL1399" i="6"/>
  <c r="AL1418" i="6"/>
  <c r="AL1436" i="6"/>
  <c r="AL1440" i="6"/>
  <c r="AL1509" i="6"/>
  <c r="AF225" i="8"/>
  <c r="AC225" i="8"/>
  <c r="AG225" i="8"/>
  <c r="AE225" i="8"/>
  <c r="AD225" i="8"/>
  <c r="I225" i="8"/>
  <c r="AB225" i="8"/>
  <c r="AA225" i="8"/>
  <c r="AL352" i="6"/>
  <c r="AL463" i="6"/>
  <c r="AL476" i="6"/>
  <c r="AL483" i="6"/>
  <c r="AL564" i="6"/>
  <c r="AL644" i="6"/>
  <c r="AL650" i="6"/>
  <c r="AL712" i="6"/>
  <c r="AL755" i="6"/>
  <c r="AL765" i="6"/>
  <c r="AL790" i="6"/>
  <c r="AL800" i="6"/>
  <c r="AL845" i="6"/>
  <c r="AL867" i="6"/>
  <c r="AL873" i="6"/>
  <c r="AL908" i="6"/>
  <c r="AL997" i="6"/>
  <c r="AL1006" i="6"/>
  <c r="AL1077" i="6"/>
  <c r="AL1127" i="6"/>
  <c r="AL1263" i="6"/>
  <c r="AL1480" i="6"/>
  <c r="AL1483" i="6"/>
  <c r="AL1506" i="6"/>
  <c r="AL1640" i="6"/>
  <c r="AL1727" i="6"/>
  <c r="AB1772" i="6"/>
  <c r="AA1772" i="6"/>
  <c r="Z1772" i="6"/>
  <c r="X1772" i="6"/>
  <c r="AC327" i="8"/>
  <c r="I327" i="8"/>
  <c r="AL384" i="6"/>
  <c r="AL399" i="6"/>
  <c r="AL401" i="6"/>
  <c r="AL439" i="6"/>
  <c r="AL489" i="6"/>
  <c r="AL498" i="6"/>
  <c r="AL521" i="6"/>
  <c r="AL607" i="6"/>
  <c r="AL617" i="6"/>
  <c r="AL647" i="6"/>
  <c r="AL784" i="6"/>
  <c r="AL851" i="6"/>
  <c r="AL857" i="6"/>
  <c r="AL931" i="6"/>
  <c r="AL940" i="6"/>
  <c r="AL988" i="6"/>
  <c r="AL1003" i="6"/>
  <c r="AL1022" i="6"/>
  <c r="AL1062" i="6"/>
  <c r="AL1075" i="6"/>
  <c r="AL1124" i="6"/>
  <c r="AL1303" i="6"/>
  <c r="AL1411" i="6"/>
  <c r="AL1595" i="6"/>
  <c r="AL1651" i="6"/>
  <c r="AL410" i="6"/>
  <c r="AL556" i="6"/>
  <c r="AL559" i="6"/>
  <c r="AL577" i="6"/>
  <c r="AL580" i="6"/>
  <c r="AL769" i="6"/>
  <c r="AL807" i="6"/>
  <c r="AL919" i="6"/>
  <c r="AL969" i="6"/>
  <c r="AL1016" i="6"/>
  <c r="AL1144" i="6"/>
  <c r="AL1147" i="6"/>
  <c r="AL1150" i="6"/>
  <c r="AL1153" i="6"/>
  <c r="AL1238" i="6"/>
  <c r="AL1355" i="6"/>
  <c r="AL1644" i="6"/>
  <c r="AC8" i="7"/>
  <c r="AA8" i="7"/>
  <c r="X8" i="7"/>
  <c r="W8" i="7"/>
  <c r="W17" i="7"/>
  <c r="V17" i="7"/>
  <c r="AD17" i="7"/>
  <c r="AC17" i="7"/>
  <c r="AB17" i="7"/>
  <c r="AA17" i="7"/>
  <c r="Z17" i="7"/>
  <c r="Y17" i="7"/>
  <c r="X17" i="7"/>
  <c r="AL353" i="6"/>
  <c r="AL451" i="6"/>
  <c r="AL454" i="6"/>
  <c r="AL515" i="6"/>
  <c r="AL574" i="6"/>
  <c r="AL667" i="6"/>
  <c r="AL704" i="6"/>
  <c r="AL756" i="6"/>
  <c r="AL759" i="6"/>
  <c r="AL837" i="6"/>
  <c r="AL840" i="6"/>
  <c r="AL1026" i="6"/>
  <c r="AL1084" i="6"/>
  <c r="AL1087" i="6"/>
  <c r="AL1102" i="6"/>
  <c r="AL1128" i="6"/>
  <c r="AL1193" i="6"/>
  <c r="AL1260" i="6"/>
  <c r="AL1279" i="6"/>
  <c r="AL1492" i="6"/>
  <c r="AL1542" i="6"/>
  <c r="AB199" i="8"/>
  <c r="AG199" i="8"/>
  <c r="AF199" i="8"/>
  <c r="AE199" i="8"/>
  <c r="AD199" i="8"/>
  <c r="AC199" i="8"/>
  <c r="AA199" i="8"/>
  <c r="Z199" i="8"/>
  <c r="AL385" i="6"/>
  <c r="AL387" i="6"/>
  <c r="AL458" i="6"/>
  <c r="AL464" i="6"/>
  <c r="AL471" i="6"/>
  <c r="AL492" i="6"/>
  <c r="AL502" i="6"/>
  <c r="AL571" i="6"/>
  <c r="AL601" i="6"/>
  <c r="AL636" i="6"/>
  <c r="AL692" i="6"/>
  <c r="AL707" i="6"/>
  <c r="AL723" i="6"/>
  <c r="AL791" i="6"/>
  <c r="AL797" i="6"/>
  <c r="AL874" i="6"/>
  <c r="AL909" i="6"/>
  <c r="AL989" i="6"/>
  <c r="AL1063" i="6"/>
  <c r="AL1081" i="6"/>
  <c r="AL1099" i="6"/>
  <c r="AL1167" i="6"/>
  <c r="AL1170" i="6"/>
  <c r="AL1213" i="6"/>
  <c r="AL1217" i="6"/>
  <c r="AL1307" i="6"/>
  <c r="AL1311" i="6"/>
  <c r="AL1342" i="6"/>
  <c r="AL1408" i="6"/>
  <c r="AL1420" i="6"/>
  <c r="AL1442" i="6"/>
  <c r="AL1455" i="6"/>
  <c r="AL1474" i="6"/>
  <c r="AL1507" i="6"/>
  <c r="AL1511" i="6"/>
  <c r="AL1566" i="6"/>
  <c r="AL1574" i="6"/>
  <c r="AL1592" i="6"/>
  <c r="AL1622" i="6"/>
  <c r="W23" i="7"/>
  <c r="AD23" i="7"/>
  <c r="AC23" i="7"/>
  <c r="AB23" i="7"/>
  <c r="AA23" i="7"/>
  <c r="Z23" i="7"/>
  <c r="Y23" i="7"/>
  <c r="X23" i="7"/>
  <c r="V23" i="7"/>
  <c r="I50" i="8"/>
  <c r="AB100" i="8"/>
  <c r="AD100" i="8"/>
  <c r="AC100" i="8"/>
  <c r="AG100" i="8"/>
  <c r="AF100" i="8"/>
  <c r="AE100" i="8"/>
  <c r="AA100" i="8"/>
  <c r="Z100" i="8"/>
  <c r="AL963" i="6"/>
  <c r="AL967" i="6"/>
  <c r="AL1039" i="6"/>
  <c r="AL1112" i="6"/>
  <c r="AL1145" i="6"/>
  <c r="AL1148" i="6"/>
  <c r="AL1186" i="6"/>
  <c r="AL1190" i="6"/>
  <c r="AL1304" i="6"/>
  <c r="AL1448" i="6"/>
  <c r="AL1630" i="6"/>
  <c r="AB1791" i="6"/>
  <c r="AD1791" i="6"/>
  <c r="AC1791" i="6"/>
  <c r="AA1791" i="6"/>
  <c r="Z1791" i="6"/>
  <c r="X1791" i="6"/>
  <c r="W1791" i="6"/>
  <c r="V1791" i="6"/>
  <c r="AL350" i="6"/>
  <c r="AL444" i="6"/>
  <c r="AL452" i="6"/>
  <c r="AL455" i="6"/>
  <c r="AL481" i="6"/>
  <c r="AL503" i="6"/>
  <c r="AL575" i="6"/>
  <c r="AL585" i="6"/>
  <c r="AL631" i="6"/>
  <c r="AL646" i="6"/>
  <c r="AL649" i="6"/>
  <c r="AL659" i="6"/>
  <c r="AL672" i="6"/>
  <c r="AL702" i="6"/>
  <c r="AL717" i="6"/>
  <c r="AL753" i="6"/>
  <c r="AL792" i="6"/>
  <c r="AL795" i="6"/>
  <c r="AL798" i="6"/>
  <c r="AL869" i="6"/>
  <c r="AL878" i="6"/>
  <c r="AL881" i="6"/>
  <c r="AL938" i="6"/>
  <c r="AL952" i="6"/>
  <c r="AL977" i="6"/>
  <c r="AL998" i="6"/>
  <c r="AL1088" i="6"/>
  <c r="AL1158" i="6"/>
  <c r="AL1204" i="6"/>
  <c r="AL1247" i="6"/>
  <c r="AL1312" i="6"/>
  <c r="AL1519" i="6"/>
  <c r="AL1530" i="6"/>
  <c r="AL1593" i="6"/>
  <c r="AL1604" i="6"/>
  <c r="I23" i="8"/>
  <c r="AL355" i="6"/>
  <c r="AL375" i="6"/>
  <c r="AL388" i="6"/>
  <c r="AL475" i="6"/>
  <c r="AL523" i="6"/>
  <c r="AL569" i="6"/>
  <c r="AL637" i="6"/>
  <c r="AL789" i="6"/>
  <c r="AL825" i="6"/>
  <c r="AL872" i="6"/>
  <c r="AL1033" i="6"/>
  <c r="AL1076" i="6"/>
  <c r="AL1116" i="6"/>
  <c r="AL1168" i="6"/>
  <c r="AL1177" i="6"/>
  <c r="AL1350" i="6"/>
  <c r="AL1523" i="6"/>
  <c r="AL1639" i="6"/>
  <c r="AL1719" i="6"/>
  <c r="AB1761" i="6"/>
  <c r="AA1761" i="6"/>
  <c r="AD1770" i="6"/>
  <c r="AC1770" i="6"/>
  <c r="AB1770" i="6"/>
  <c r="AA1770" i="6"/>
  <c r="Z1770" i="6"/>
  <c r="Y1770" i="6"/>
  <c r="X1770" i="6"/>
  <c r="W1770" i="6"/>
  <c r="AF237" i="8"/>
  <c r="AG237" i="8"/>
  <c r="AE237" i="8"/>
  <c r="AD237" i="8"/>
  <c r="AC237" i="8"/>
  <c r="AB237" i="8"/>
  <c r="AA237" i="8"/>
  <c r="I237" i="8"/>
  <c r="Z237" i="8"/>
  <c r="AL412" i="6"/>
  <c r="AL414" i="6"/>
  <c r="AL421" i="6"/>
  <c r="AL482" i="6"/>
  <c r="AL488" i="6"/>
  <c r="AL494" i="6"/>
  <c r="AL500" i="6"/>
  <c r="AL572" i="6"/>
  <c r="AL595" i="6"/>
  <c r="AL727" i="6"/>
  <c r="AL774" i="6"/>
  <c r="AL780" i="6"/>
  <c r="AL786" i="6"/>
  <c r="AL805" i="6"/>
  <c r="AL850" i="6"/>
  <c r="AL882" i="6"/>
  <c r="AL904" i="6"/>
  <c r="AL917" i="6"/>
  <c r="AL943" i="6"/>
  <c r="AL993" i="6"/>
  <c r="AL999" i="6"/>
  <c r="AL1079" i="6"/>
  <c r="AL1097" i="6"/>
  <c r="AL1100" i="6"/>
  <c r="AL1126" i="6"/>
  <c r="AL1140" i="6"/>
  <c r="AL1162" i="6"/>
  <c r="AL1187" i="6"/>
  <c r="AL1244" i="6"/>
  <c r="AL1298" i="6"/>
  <c r="AL1527" i="6"/>
  <c r="AL1549" i="6"/>
  <c r="AL1586" i="6"/>
  <c r="AL1612" i="6"/>
  <c r="AL1700" i="6"/>
  <c r="AL1219" i="6"/>
  <c r="AL1250" i="6"/>
  <c r="AL1253" i="6"/>
  <c r="AL1328" i="6"/>
  <c r="AL1348" i="6"/>
  <c r="AL1366" i="6"/>
  <c r="AL1375" i="6"/>
  <c r="AL1379" i="6"/>
  <c r="AL1439" i="6"/>
  <c r="AL1454" i="6"/>
  <c r="AL1508" i="6"/>
  <c r="AL1578" i="6"/>
  <c r="AL1611" i="6"/>
  <c r="AL1633" i="6"/>
  <c r="AL1652" i="6"/>
  <c r="AL1721" i="6"/>
  <c r="AL1726" i="6"/>
  <c r="AL1731" i="6"/>
  <c r="AC1746" i="6"/>
  <c r="AC1767" i="6"/>
  <c r="AC1786" i="6"/>
  <c r="Z12" i="7"/>
  <c r="Y12" i="7"/>
  <c r="Z24" i="7"/>
  <c r="AO32" i="8"/>
  <c r="AO83" i="8"/>
  <c r="AB133" i="8"/>
  <c r="AC133" i="8"/>
  <c r="AC154" i="8"/>
  <c r="AD154" i="8"/>
  <c r="AA345" i="8"/>
  <c r="AC345" i="8"/>
  <c r="AB345" i="8"/>
  <c r="AG345" i="8"/>
  <c r="AF345" i="8"/>
  <c r="AE345" i="8"/>
  <c r="AD345" i="8"/>
  <c r="Z345" i="8"/>
  <c r="Y345" i="8"/>
  <c r="AL1658" i="6"/>
  <c r="AL1674" i="6"/>
  <c r="AL1690" i="6"/>
  <c r="AL1732" i="6"/>
  <c r="AL1740" i="6"/>
  <c r="V12" i="7"/>
  <c r="X14" i="7"/>
  <c r="V14" i="7"/>
  <c r="AA24" i="7"/>
  <c r="X26" i="7"/>
  <c r="I28" i="8"/>
  <c r="AB138" i="8"/>
  <c r="AC138" i="8"/>
  <c r="Z154" i="8"/>
  <c r="Z162" i="8"/>
  <c r="AD162" i="8"/>
  <c r="AC162" i="8"/>
  <c r="AB171" i="8"/>
  <c r="AE171" i="8"/>
  <c r="AD171" i="8"/>
  <c r="AC171" i="8"/>
  <c r="AD177" i="8"/>
  <c r="AC177" i="8"/>
  <c r="AB177" i="8"/>
  <c r="AA204" i="8"/>
  <c r="AD204" i="8"/>
  <c r="AF204" i="8"/>
  <c r="AC386" i="8"/>
  <c r="AE386" i="8"/>
  <c r="AB386" i="8"/>
  <c r="AA386" i="8"/>
  <c r="Z386" i="8"/>
  <c r="Y386" i="8"/>
  <c r="AG386" i="8"/>
  <c r="AF386" i="8"/>
  <c r="AD386" i="8"/>
  <c r="AF430" i="8"/>
  <c r="AA430" i="8"/>
  <c r="Z430" i="8"/>
  <c r="AB430" i="8"/>
  <c r="Y430" i="8"/>
  <c r="AE430" i="8"/>
  <c r="AD430" i="8"/>
  <c r="AL1668" i="6"/>
  <c r="AL1703" i="6"/>
  <c r="AL1722" i="6"/>
  <c r="AL1738" i="6"/>
  <c r="W1754" i="6"/>
  <c r="X1779" i="6"/>
  <c r="S1794" i="6"/>
  <c r="X1794" i="6" s="1"/>
  <c r="W12" i="7"/>
  <c r="AB14" i="7"/>
  <c r="AB24" i="7"/>
  <c r="AC28" i="7"/>
  <c r="AB30" i="7"/>
  <c r="W30" i="7"/>
  <c r="V30" i="7"/>
  <c r="AC30" i="7"/>
  <c r="I55" i="8"/>
  <c r="AB154" i="8"/>
  <c r="AA162" i="8"/>
  <c r="AA171" i="8"/>
  <c r="AA177" i="8"/>
  <c r="AE204" i="8"/>
  <c r="I222" i="8"/>
  <c r="I282" i="8"/>
  <c r="AC430" i="8"/>
  <c r="AG448" i="8"/>
  <c r="AB448" i="8"/>
  <c r="AG617" i="8"/>
  <c r="AK617" i="8" s="1"/>
  <c r="AM617" i="8" s="1"/>
  <c r="AO617" i="8" s="1"/>
  <c r="AC24" i="7"/>
  <c r="I51" i="8"/>
  <c r="AD229" i="8"/>
  <c r="AG229" i="8"/>
  <c r="AC319" i="8"/>
  <c r="Y319" i="8"/>
  <c r="AF319" i="8"/>
  <c r="AS319" i="8"/>
  <c r="AT319" i="8" s="1"/>
  <c r="AG319" i="8"/>
  <c r="AE319" i="8"/>
  <c r="AD319" i="8"/>
  <c r="AB319" i="8"/>
  <c r="AA319" i="8"/>
  <c r="Z515" i="8"/>
  <c r="AD515" i="8"/>
  <c r="AC515" i="8"/>
  <c r="AF515" i="8"/>
  <c r="AE515" i="8"/>
  <c r="AL1251" i="6"/>
  <c r="AL1254" i="6"/>
  <c r="AL1339" i="6"/>
  <c r="AL1367" i="6"/>
  <c r="AL1389" i="6"/>
  <c r="AL1396" i="6"/>
  <c r="AL1427" i="6"/>
  <c r="AL1497" i="6"/>
  <c r="AL1524" i="6"/>
  <c r="AL1560" i="6"/>
  <c r="AL1624" i="6"/>
  <c r="Y1752" i="6"/>
  <c r="Y1754" i="6"/>
  <c r="Y1757" i="6"/>
  <c r="X1760" i="6"/>
  <c r="Z1779" i="6"/>
  <c r="AD24" i="7"/>
  <c r="W27" i="7"/>
  <c r="V27" i="7"/>
  <c r="AO85" i="8"/>
  <c r="I85" i="8"/>
  <c r="AA128" i="8"/>
  <c r="I128" i="8"/>
  <c r="Z141" i="8"/>
  <c r="I141" i="8"/>
  <c r="AA181" i="8"/>
  <c r="AF181" i="8"/>
  <c r="AE181" i="8"/>
  <c r="AD181" i="8"/>
  <c r="AC181" i="8"/>
  <c r="AC222" i="8"/>
  <c r="AG222" i="8"/>
  <c r="AF222" i="8"/>
  <c r="AE222" i="8"/>
  <c r="AD222" i="8"/>
  <c r="AB222" i="8"/>
  <c r="AA222" i="8"/>
  <c r="Z222" i="8"/>
  <c r="AB260" i="8"/>
  <c r="AG260" i="8"/>
  <c r="AF260" i="8"/>
  <c r="AE260" i="8"/>
  <c r="AD260" i="8"/>
  <c r="AC260" i="8"/>
  <c r="AA260" i="8"/>
  <c r="Z260" i="8"/>
  <c r="AE282" i="8"/>
  <c r="AB282" i="8"/>
  <c r="AG282" i="8"/>
  <c r="AF282" i="8"/>
  <c r="AD282" i="8"/>
  <c r="AC282" i="8"/>
  <c r="AA282" i="8"/>
  <c r="Z282" i="8"/>
  <c r="AG293" i="8"/>
  <c r="AF293" i="8"/>
  <c r="AD293" i="8"/>
  <c r="AE293" i="8"/>
  <c r="AC293" i="8"/>
  <c r="AB293" i="8"/>
  <c r="AA293" i="8"/>
  <c r="AE308" i="8"/>
  <c r="AF308" i="8"/>
  <c r="AD308" i="8"/>
  <c r="AF366" i="8"/>
  <c r="AE366" i="8"/>
  <c r="AL1280" i="6"/>
  <c r="AL1290" i="6"/>
  <c r="AL1326" i="6"/>
  <c r="AL1346" i="6"/>
  <c r="AL1373" i="6"/>
  <c r="AL1521" i="6"/>
  <c r="AL1580" i="6"/>
  <c r="AL1583" i="6"/>
  <c r="AL1596" i="6"/>
  <c r="AL1678" i="6"/>
  <c r="AL1694" i="6"/>
  <c r="AL1724" i="6"/>
  <c r="Z1752" i="6"/>
  <c r="AA1754" i="6"/>
  <c r="AA1757" i="6"/>
  <c r="Z1760" i="6"/>
  <c r="W1765" i="6"/>
  <c r="V1781" i="6"/>
  <c r="X1787" i="6"/>
  <c r="V1795" i="6"/>
  <c r="AL6" i="7"/>
  <c r="X27" i="7"/>
  <c r="I11" i="8"/>
  <c r="AO55" i="8"/>
  <c r="I68" i="8"/>
  <c r="AO119" i="8"/>
  <c r="Z128" i="8"/>
  <c r="I166" i="8"/>
  <c r="AB181" i="8"/>
  <c r="Z278" i="8"/>
  <c r="Z293" i="8"/>
  <c r="AL1248" i="6"/>
  <c r="AL1361" i="6"/>
  <c r="AL1481" i="6"/>
  <c r="AL1504" i="6"/>
  <c r="AL1513" i="6"/>
  <c r="AL1567" i="6"/>
  <c r="AL1619" i="6"/>
  <c r="AL1714" i="6"/>
  <c r="AL1717" i="6"/>
  <c r="AC1752" i="6"/>
  <c r="AB1754" i="6"/>
  <c r="AB1757" i="6"/>
  <c r="AA1760" i="6"/>
  <c r="AD161" i="8"/>
  <c r="AC161" i="8"/>
  <c r="AB161" i="8"/>
  <c r="I161" i="8"/>
  <c r="AG220" i="8"/>
  <c r="AB220" i="8"/>
  <c r="Z220" i="8"/>
  <c r="I253" i="8"/>
  <c r="Z264" i="8"/>
  <c r="AF264" i="8"/>
  <c r="AD264" i="8"/>
  <c r="AB264" i="8"/>
  <c r="AA264" i="8"/>
  <c r="AG280" i="8"/>
  <c r="AA280" i="8"/>
  <c r="Z326" i="8"/>
  <c r="AF326" i="8"/>
  <c r="AE326" i="8"/>
  <c r="AC326" i="8"/>
  <c r="AG326" i="8"/>
  <c r="AD326" i="8"/>
  <c r="AB326" i="8"/>
  <c r="AA326" i="8"/>
  <c r="Y326" i="8"/>
  <c r="AE391" i="8"/>
  <c r="AG391" i="8"/>
  <c r="Y391" i="8"/>
  <c r="AL1221" i="6"/>
  <c r="AL1224" i="6"/>
  <c r="AL1236" i="6"/>
  <c r="AL1255" i="6"/>
  <c r="AL1274" i="6"/>
  <c r="AL1277" i="6"/>
  <c r="AL1284" i="6"/>
  <c r="AL1296" i="6"/>
  <c r="AL1330" i="6"/>
  <c r="AL1371" i="6"/>
  <c r="AL1390" i="6"/>
  <c r="AL1428" i="6"/>
  <c r="AL1444" i="6"/>
  <c r="AL1465" i="6"/>
  <c r="AL1510" i="6"/>
  <c r="AL1561" i="6"/>
  <c r="AL1657" i="6"/>
  <c r="AL1707" i="6"/>
  <c r="AL1723" i="6"/>
  <c r="W1746" i="6"/>
  <c r="X1750" i="6"/>
  <c r="AD1754" i="6"/>
  <c r="AC1757" i="6"/>
  <c r="AC1760" i="6"/>
  <c r="Y1765" i="6"/>
  <c r="AA1781" i="6"/>
  <c r="AC1782" i="6"/>
  <c r="V1786" i="6"/>
  <c r="AB1787" i="6"/>
  <c r="X1790" i="6"/>
  <c r="Y1795" i="6"/>
  <c r="Z10" i="7"/>
  <c r="V15" i="7"/>
  <c r="AC21" i="7"/>
  <c r="AC27" i="7"/>
  <c r="AD30" i="7"/>
  <c r="AO25" i="8"/>
  <c r="I33" i="8"/>
  <c r="AO33" i="8"/>
  <c r="I61" i="8"/>
  <c r="I95" i="8"/>
  <c r="AO117" i="8"/>
  <c r="AC159" i="8"/>
  <c r="I159" i="8"/>
  <c r="Z161" i="8"/>
  <c r="AB166" i="8"/>
  <c r="AL1233" i="6"/>
  <c r="AL1239" i="6"/>
  <c r="AL1249" i="6"/>
  <c r="AL1384" i="6"/>
  <c r="AL1400" i="6"/>
  <c r="AL1577" i="6"/>
  <c r="AL1610" i="6"/>
  <c r="AL1654" i="6"/>
  <c r="AL1685" i="6"/>
  <c r="X1746" i="6"/>
  <c r="AA1765" i="6"/>
  <c r="AB1781" i="6"/>
  <c r="W1786" i="6"/>
  <c r="Z1790" i="6"/>
  <c r="Z1795" i="6"/>
  <c r="AB18" i="7"/>
  <c r="AA18" i="7"/>
  <c r="I6" i="8"/>
  <c r="AO27" i="8"/>
  <c r="AO76" i="8"/>
  <c r="AB137" i="8"/>
  <c r="Z137" i="8"/>
  <c r="AA161" i="8"/>
  <c r="AE176" i="8"/>
  <c r="AD176" i="8"/>
  <c r="AC176" i="8"/>
  <c r="AB176" i="8"/>
  <c r="AA176" i="8"/>
  <c r="Z176" i="8"/>
  <c r="AE180" i="8"/>
  <c r="AD180" i="8"/>
  <c r="AC180" i="8"/>
  <c r="AB180" i="8"/>
  <c r="AG245" i="8"/>
  <c r="AF245" i="8"/>
  <c r="AE245" i="8"/>
  <c r="AG253" i="8"/>
  <c r="AF253" i="8"/>
  <c r="AE253" i="8"/>
  <c r="AD253" i="8"/>
  <c r="AE490" i="8"/>
  <c r="AG490" i="8"/>
  <c r="AA490" i="8"/>
  <c r="Z490" i="8"/>
  <c r="AD490" i="8"/>
  <c r="AC490" i="8"/>
  <c r="AF490" i="8"/>
  <c r="AB490" i="8"/>
  <c r="AL1334" i="6"/>
  <c r="AL1347" i="6"/>
  <c r="AL1450" i="6"/>
  <c r="AL1472" i="6"/>
  <c r="AL1587" i="6"/>
  <c r="Z1746" i="6"/>
  <c r="AA1750" i="6"/>
  <c r="AB1765" i="6"/>
  <c r="W1767" i="6"/>
  <c r="AC1781" i="6"/>
  <c r="X1786" i="6"/>
  <c r="AA1795" i="6"/>
  <c r="AD10" i="7"/>
  <c r="AB15" i="7"/>
  <c r="V18" i="7"/>
  <c r="V24" i="7"/>
  <c r="Y31" i="7"/>
  <c r="W31" i="7"/>
  <c r="I17" i="8"/>
  <c r="AO74" i="8"/>
  <c r="I134" i="8"/>
  <c r="AA134" i="8"/>
  <c r="AC144" i="8"/>
  <c r="AB144" i="8"/>
  <c r="Z180" i="8"/>
  <c r="I199" i="8"/>
  <c r="AF214" i="8"/>
  <c r="AE214" i="8"/>
  <c r="AD214" i="8"/>
  <c r="AE223" i="8"/>
  <c r="AB223" i="8"/>
  <c r="Z223" i="8"/>
  <c r="AC245" i="8"/>
  <c r="AG261" i="8"/>
  <c r="AE261" i="8"/>
  <c r="Z261" i="8"/>
  <c r="AA320" i="8"/>
  <c r="Y320" i="8"/>
  <c r="AF320" i="8"/>
  <c r="AE320" i="8"/>
  <c r="AC320" i="8"/>
  <c r="AD320" i="8"/>
  <c r="AB320" i="8"/>
  <c r="Y490" i="8"/>
  <c r="AL1225" i="6"/>
  <c r="AL1268" i="6"/>
  <c r="AL1281" i="6"/>
  <c r="AL1362" i="6"/>
  <c r="AL1489" i="6"/>
  <c r="AL1571" i="6"/>
  <c r="AL1629" i="6"/>
  <c r="AL1686" i="6"/>
  <c r="AL1702" i="6"/>
  <c r="AA1746" i="6"/>
  <c r="AD1765" i="6"/>
  <c r="V1776" i="6"/>
  <c r="V1778" i="6"/>
  <c r="AD1781" i="6"/>
  <c r="Z1786" i="6"/>
  <c r="AC1795" i="6"/>
  <c r="W24" i="7"/>
  <c r="V31" i="7"/>
  <c r="AO20" i="8"/>
  <c r="I22" i="8"/>
  <c r="AO80" i="8"/>
  <c r="Z144" i="8"/>
  <c r="AA180" i="8"/>
  <c r="AB214" i="8"/>
  <c r="AF234" i="8"/>
  <c r="AE234" i="8"/>
  <c r="AD234" i="8"/>
  <c r="AC234" i="8"/>
  <c r="AB234" i="8"/>
  <c r="AA234" i="8"/>
  <c r="Z234" i="8"/>
  <c r="AG234" i="8"/>
  <c r="Z320" i="8"/>
  <c r="AB472" i="8"/>
  <c r="Z472" i="8"/>
  <c r="AO17" i="8"/>
  <c r="I21" i="8"/>
  <c r="I32" i="8"/>
  <c r="I48" i="8"/>
  <c r="I119" i="8"/>
  <c r="I121" i="8"/>
  <c r="AA130" i="8"/>
  <c r="AK130" i="8" s="1"/>
  <c r="AM130" i="8" s="1"/>
  <c r="AO130" i="8" s="1"/>
  <c r="I132" i="8"/>
  <c r="I136" i="8"/>
  <c r="Z145" i="8"/>
  <c r="I147" i="8"/>
  <c r="AA150" i="8"/>
  <c r="I152" i="8"/>
  <c r="I154" i="8"/>
  <c r="AC155" i="8"/>
  <c r="I162" i="8"/>
  <c r="AB164" i="8"/>
  <c r="Z167" i="8"/>
  <c r="I180" i="8"/>
  <c r="AB182" i="8"/>
  <c r="AD183" i="8"/>
  <c r="AD184" i="8"/>
  <c r="AC187" i="8"/>
  <c r="AB191" i="8"/>
  <c r="AA192" i="8"/>
  <c r="AC193" i="8"/>
  <c r="AF195" i="8"/>
  <c r="AA205" i="8"/>
  <c r="AB211" i="8"/>
  <c r="AE212" i="8"/>
  <c r="Z224" i="8"/>
  <c r="I229" i="8"/>
  <c r="AA230" i="8"/>
  <c r="AF241" i="8"/>
  <c r="AC248" i="8"/>
  <c r="AC249" i="8"/>
  <c r="AE258" i="8"/>
  <c r="AA268" i="8"/>
  <c r="AF288" i="8"/>
  <c r="I320" i="8"/>
  <c r="Z342" i="8"/>
  <c r="AF342" i="8"/>
  <c r="AE342" i="8"/>
  <c r="AD342" i="8"/>
  <c r="AC342" i="8"/>
  <c r="Z346" i="8"/>
  <c r="Y346" i="8"/>
  <c r="AB362" i="8"/>
  <c r="I391" i="8"/>
  <c r="AC394" i="8"/>
  <c r="AE394" i="8"/>
  <c r="AB394" i="8"/>
  <c r="AA394" i="8"/>
  <c r="Z394" i="8"/>
  <c r="Y394" i="8"/>
  <c r="Y401" i="8"/>
  <c r="AG401" i="8"/>
  <c r="AF401" i="8"/>
  <c r="AD401" i="8"/>
  <c r="AS401" i="8"/>
  <c r="AT401" i="8" s="1"/>
  <c r="AD435" i="8"/>
  <c r="AB435" i="8"/>
  <c r="AC471" i="8"/>
  <c r="AG499" i="8"/>
  <c r="AA499" i="8"/>
  <c r="Z499" i="8"/>
  <c r="AC499" i="8"/>
  <c r="AB517" i="8"/>
  <c r="AE517" i="8"/>
  <c r="AD517" i="8"/>
  <c r="AF517" i="8"/>
  <c r="AC517" i="8"/>
  <c r="AC555" i="8"/>
  <c r="AE555" i="8"/>
  <c r="AD555" i="8"/>
  <c r="AG555" i="8"/>
  <c r="AF555" i="8"/>
  <c r="AE584" i="8"/>
  <c r="AG584" i="8"/>
  <c r="AO37" i="8"/>
  <c r="I44" i="8"/>
  <c r="AO71" i="8"/>
  <c r="I117" i="8"/>
  <c r="I123" i="8"/>
  <c r="I129" i="8"/>
  <c r="AB150" i="8"/>
  <c r="AD155" i="8"/>
  <c r="AC164" i="8"/>
  <c r="I171" i="8"/>
  <c r="AE183" i="8"/>
  <c r="AE184" i="8"/>
  <c r="AD187" i="8"/>
  <c r="AB192" i="8"/>
  <c r="I204" i="8"/>
  <c r="AB205" i="8"/>
  <c r="AB210" i="8"/>
  <c r="AC210" i="8"/>
  <c r="AF212" i="8"/>
  <c r="I214" i="8"/>
  <c r="AB230" i="8"/>
  <c r="I245" i="8"/>
  <c r="AD248" i="8"/>
  <c r="AF258" i="8"/>
  <c r="AB268" i="8"/>
  <c r="AG288" i="8"/>
  <c r="AF294" i="8"/>
  <c r="AE294" i="8"/>
  <c r="AC294" i="8"/>
  <c r="AA299" i="8"/>
  <c r="AG299" i="8"/>
  <c r="AE299" i="8"/>
  <c r="AD299" i="8"/>
  <c r="AB299" i="8"/>
  <c r="AG305" i="8"/>
  <c r="Z305" i="8"/>
  <c r="AS305" i="8"/>
  <c r="AT305" i="8" s="1"/>
  <c r="AF305" i="8"/>
  <c r="AE305" i="8"/>
  <c r="AC305" i="8"/>
  <c r="I345" i="8"/>
  <c r="AG364" i="8"/>
  <c r="AE364" i="8"/>
  <c r="AD364" i="8"/>
  <c r="AC364" i="8"/>
  <c r="AB364" i="8"/>
  <c r="AF376" i="8"/>
  <c r="AG376" i="8"/>
  <c r="AE376" i="8"/>
  <c r="Y376" i="8"/>
  <c r="AB439" i="8"/>
  <c r="AF439" i="8"/>
  <c r="AG439" i="8"/>
  <c r="AF533" i="8"/>
  <c r="AD533" i="8"/>
  <c r="AC533" i="8"/>
  <c r="AG533" i="8"/>
  <c r="AE533" i="8"/>
  <c r="AB533" i="8"/>
  <c r="AA533" i="8"/>
  <c r="AD318" i="8"/>
  <c r="AE318" i="8"/>
  <c r="Z318" i="8"/>
  <c r="AD341" i="8"/>
  <c r="AA341" i="8"/>
  <c r="AG341" i="8"/>
  <c r="AF341" i="8"/>
  <c r="AE341" i="8"/>
  <c r="AC388" i="8"/>
  <c r="Z388" i="8"/>
  <c r="Y388" i="8"/>
  <c r="AF388" i="8"/>
  <c r="AE388" i="8"/>
  <c r="AD388" i="8"/>
  <c r="AB388" i="8"/>
  <c r="Y462" i="8"/>
  <c r="AB462" i="8"/>
  <c r="AA462" i="8"/>
  <c r="AC462" i="8"/>
  <c r="Z462" i="8"/>
  <c r="AD529" i="8"/>
  <c r="AC529" i="8"/>
  <c r="AF529" i="8"/>
  <c r="AB529" i="8"/>
  <c r="AA529" i="8"/>
  <c r="AO18" i="8"/>
  <c r="I25" i="8"/>
  <c r="I29" i="8"/>
  <c r="I38" i="8"/>
  <c r="I65" i="8"/>
  <c r="I79" i="8"/>
  <c r="I84" i="8"/>
  <c r="I131" i="8"/>
  <c r="I153" i="8"/>
  <c r="AD172" i="8"/>
  <c r="I185" i="8"/>
  <c r="AE186" i="8"/>
  <c r="AG205" i="8"/>
  <c r="AG210" i="8"/>
  <c r="I213" i="8"/>
  <c r="I216" i="8"/>
  <c r="I218" i="8"/>
  <c r="AE224" i="8"/>
  <c r="AF226" i="8"/>
  <c r="AC254" i="8"/>
  <c r="AF255" i="8"/>
  <c r="AD256" i="8"/>
  <c r="I258" i="8"/>
  <c r="AB294" i="8"/>
  <c r="AD305" i="8"/>
  <c r="AA318" i="8"/>
  <c r="Z323" i="8"/>
  <c r="Y335" i="8"/>
  <c r="AG335" i="8"/>
  <c r="AE335" i="8"/>
  <c r="AD335" i="8"/>
  <c r="AB335" i="8"/>
  <c r="I337" i="8"/>
  <c r="Z341" i="8"/>
  <c r="AA361" i="8"/>
  <c r="AG361" i="8"/>
  <c r="AF361" i="8"/>
  <c r="Y361" i="8"/>
  <c r="AA388" i="8"/>
  <c r="AF424" i="8"/>
  <c r="AE424" i="8"/>
  <c r="Z424" i="8"/>
  <c r="Y424" i="8"/>
  <c r="AD424" i="8"/>
  <c r="AC424" i="8"/>
  <c r="AA452" i="8"/>
  <c r="AE452" i="8"/>
  <c r="AB452" i="8"/>
  <c r="AF462" i="8"/>
  <c r="Z529" i="8"/>
  <c r="AF538" i="8"/>
  <c r="AC538" i="8"/>
  <c r="AB538" i="8"/>
  <c r="AE538" i="8"/>
  <c r="AG538" i="8"/>
  <c r="AG567" i="8"/>
  <c r="AC567" i="8"/>
  <c r="AO8" i="8"/>
  <c r="I15" i="8"/>
  <c r="I27" i="8"/>
  <c r="I31" i="8"/>
  <c r="AO34" i="8"/>
  <c r="AO51" i="8"/>
  <c r="AO61" i="8"/>
  <c r="I91" i="8"/>
  <c r="I107" i="8"/>
  <c r="I148" i="8"/>
  <c r="I151" i="8"/>
  <c r="I170" i="8"/>
  <c r="AG224" i="8"/>
  <c r="AG226" i="8"/>
  <c r="I233" i="8"/>
  <c r="I241" i="8"/>
  <c r="AE256" i="8"/>
  <c r="Y289" i="8"/>
  <c r="AF289" i="8"/>
  <c r="AD294" i="8"/>
  <c r="AE316" i="8"/>
  <c r="Y316" i="8"/>
  <c r="AB318" i="8"/>
  <c r="AB323" i="8"/>
  <c r="AG330" i="8"/>
  <c r="AE330" i="8"/>
  <c r="AC330" i="8"/>
  <c r="AB330" i="8"/>
  <c r="Z330" i="8"/>
  <c r="AB341" i="8"/>
  <c r="AS342" i="8"/>
  <c r="AA347" i="8"/>
  <c r="AE347" i="8"/>
  <c r="AD347" i="8"/>
  <c r="Y347" i="8"/>
  <c r="AG347" i="8"/>
  <c r="AG388" i="8"/>
  <c r="Y393" i="8"/>
  <c r="AA393" i="8"/>
  <c r="Y399" i="8"/>
  <c r="AC399" i="8"/>
  <c r="AA399" i="8"/>
  <c r="AB476" i="8"/>
  <c r="AA476" i="8"/>
  <c r="Y476" i="8"/>
  <c r="Z494" i="8"/>
  <c r="AG494" i="8"/>
  <c r="AF494" i="8"/>
  <c r="AA494" i="8"/>
  <c r="Y494" i="8"/>
  <c r="AE494" i="8"/>
  <c r="AD494" i="8"/>
  <c r="AE506" i="8"/>
  <c r="AD506" i="8"/>
  <c r="Z506" i="8"/>
  <c r="AG506" i="8"/>
  <c r="AF506" i="8"/>
  <c r="AE529" i="8"/>
  <c r="I103" i="8"/>
  <c r="I118" i="8"/>
  <c r="I133" i="8"/>
  <c r="I137" i="8"/>
  <c r="I143" i="8"/>
  <c r="I183" i="8"/>
  <c r="I203" i="8"/>
  <c r="AF213" i="8"/>
  <c r="AG213" i="8"/>
  <c r="I244" i="8"/>
  <c r="I248" i="8"/>
  <c r="I250" i="8"/>
  <c r="AG275" i="8"/>
  <c r="AC275" i="8"/>
  <c r="I307" i="8"/>
  <c r="I314" i="8"/>
  <c r="AC318" i="8"/>
  <c r="AG337" i="8"/>
  <c r="AC337" i="8"/>
  <c r="Y337" i="8"/>
  <c r="Z339" i="8"/>
  <c r="AE339" i="8"/>
  <c r="AC341" i="8"/>
  <c r="AD370" i="8"/>
  <c r="Y370" i="8"/>
  <c r="AG370" i="8"/>
  <c r="AF410" i="8"/>
  <c r="AC410" i="8"/>
  <c r="AA410" i="8"/>
  <c r="Z410" i="8"/>
  <c r="AG410" i="8"/>
  <c r="AE410" i="8"/>
  <c r="AD410" i="8"/>
  <c r="AB457" i="8"/>
  <c r="AD457" i="8"/>
  <c r="AC457" i="8"/>
  <c r="AF457" i="8"/>
  <c r="Z457" i="8"/>
  <c r="Y457" i="8"/>
  <c r="AE457" i="8"/>
  <c r="AE562" i="8"/>
  <c r="AD562" i="8"/>
  <c r="AG562" i="8"/>
  <c r="AF562" i="8"/>
  <c r="AG619" i="8"/>
  <c r="AK619" i="8" s="1"/>
  <c r="AM619" i="8" s="1"/>
  <c r="AO619" i="8" s="1"/>
  <c r="I164" i="8"/>
  <c r="AF318" i="8"/>
  <c r="AD329" i="8"/>
  <c r="Z329" i="8"/>
  <c r="AF329" i="8"/>
  <c r="AC329" i="8"/>
  <c r="Y390" i="8"/>
  <c r="AD390" i="8"/>
  <c r="AA390" i="8"/>
  <c r="Z390" i="8"/>
  <c r="AG390" i="8"/>
  <c r="AF390" i="8"/>
  <c r="AE390" i="8"/>
  <c r="AC390" i="8"/>
  <c r="Z239" i="8"/>
  <c r="AC241" i="8"/>
  <c r="Z244" i="8"/>
  <c r="AD307" i="8"/>
  <c r="Z307" i="8"/>
  <c r="Y307" i="8"/>
  <c r="AG318" i="8"/>
  <c r="Y329" i="8"/>
  <c r="AE383" i="8"/>
  <c r="AF383" i="8"/>
  <c r="AC383" i="8"/>
  <c r="AB383" i="8"/>
  <c r="AA383" i="8"/>
  <c r="Z383" i="8"/>
  <c r="AF420" i="8"/>
  <c r="AB420" i="8"/>
  <c r="AA420" i="8"/>
  <c r="AD420" i="8"/>
  <c r="AC420" i="8"/>
  <c r="Z420" i="8"/>
  <c r="AG420" i="8"/>
  <c r="AA477" i="8"/>
  <c r="Z477" i="8"/>
  <c r="AG477" i="8"/>
  <c r="AF477" i="8"/>
  <c r="AC477" i="8"/>
  <c r="AB477" i="8"/>
  <c r="Y477" i="8"/>
  <c r="AE477" i="8"/>
  <c r="AD503" i="8"/>
  <c r="AB503" i="8"/>
  <c r="AG503" i="8"/>
  <c r="AE503" i="8"/>
  <c r="AA503" i="8"/>
  <c r="Z164" i="8"/>
  <c r="AD170" i="8"/>
  <c r="AA183" i="8"/>
  <c r="AB203" i="8"/>
  <c r="AC211" i="8"/>
  <c r="AD211" i="8"/>
  <c r="AF233" i="8"/>
  <c r="AB239" i="8"/>
  <c r="AD241" i="8"/>
  <c r="AE244" i="8"/>
  <c r="Z248" i="8"/>
  <c r="AF249" i="8"/>
  <c r="AA249" i="8"/>
  <c r="AG268" i="8"/>
  <c r="AD268" i="8"/>
  <c r="Y297" i="8"/>
  <c r="AB307" i="8"/>
  <c r="Y314" i="8"/>
  <c r="AA329" i="8"/>
  <c r="AB334" i="8"/>
  <c r="Y334" i="8"/>
  <c r="AG362" i="8"/>
  <c r="AA362" i="8"/>
  <c r="AF362" i="8"/>
  <c r="AD362" i="8"/>
  <c r="AC362" i="8"/>
  <c r="AD383" i="8"/>
  <c r="AB398" i="8"/>
  <c r="AG398" i="8"/>
  <c r="AA398" i="8"/>
  <c r="Z398" i="8"/>
  <c r="AF398" i="8"/>
  <c r="AE398" i="8"/>
  <c r="AD398" i="8"/>
  <c r="Y420" i="8"/>
  <c r="AB471" i="8"/>
  <c r="AA471" i="8"/>
  <c r="AG471" i="8"/>
  <c r="AD471" i="8"/>
  <c r="AF471" i="8"/>
  <c r="Y471" i="8"/>
  <c r="AD477" i="8"/>
  <c r="Z492" i="8"/>
  <c r="Y492" i="8"/>
  <c r="AG492" i="8"/>
  <c r="AC492" i="8"/>
  <c r="AF492" i="8"/>
  <c r="AE492" i="8"/>
  <c r="Y503" i="8"/>
  <c r="AF559" i="8"/>
  <c r="AE559" i="8"/>
  <c r="I30" i="8"/>
  <c r="I35" i="8"/>
  <c r="AO50" i="8"/>
  <c r="AO60" i="8"/>
  <c r="AO62" i="8"/>
  <c r="I108" i="8"/>
  <c r="AB155" i="8"/>
  <c r="AB183" i="8"/>
  <c r="I186" i="8"/>
  <c r="AB187" i="8"/>
  <c r="Z192" i="8"/>
  <c r="Z193" i="8"/>
  <c r="AE195" i="8"/>
  <c r="Z205" i="8"/>
  <c r="AA211" i="8"/>
  <c r="AC212" i="8"/>
  <c r="I217" i="8"/>
  <c r="AF218" i="8"/>
  <c r="Z230" i="8"/>
  <c r="AE241" i="8"/>
  <c r="AA248" i="8"/>
  <c r="AB249" i="8"/>
  <c r="I254" i="8"/>
  <c r="I256" i="8"/>
  <c r="AD258" i="8"/>
  <c r="Z268" i="8"/>
  <c r="AC272" i="8"/>
  <c r="Z272" i="8"/>
  <c r="AD291" i="8"/>
  <c r="AB291" i="8"/>
  <c r="AA291" i="8"/>
  <c r="Y291" i="8"/>
  <c r="I302" i="8"/>
  <c r="Z309" i="8"/>
  <c r="AF309" i="8"/>
  <c r="AE309" i="8"/>
  <c r="AC309" i="8"/>
  <c r="AA310" i="8"/>
  <c r="AF310" i="8"/>
  <c r="AD310" i="8"/>
  <c r="AC310" i="8"/>
  <c r="Z310" i="8"/>
  <c r="Z314" i="8"/>
  <c r="AB329" i="8"/>
  <c r="Z334" i="8"/>
  <c r="AD337" i="8"/>
  <c r="I346" i="8"/>
  <c r="Z362" i="8"/>
  <c r="AA369" i="8"/>
  <c r="AC369" i="8"/>
  <c r="AB369" i="8"/>
  <c r="AG369" i="8"/>
  <c r="AF369" i="8"/>
  <c r="AE369" i="8"/>
  <c r="Y398" i="8"/>
  <c r="AE420" i="8"/>
  <c r="Y438" i="8"/>
  <c r="AD438" i="8"/>
  <c r="AB438" i="8"/>
  <c r="AA438" i="8"/>
  <c r="Z438" i="8"/>
  <c r="AE447" i="8"/>
  <c r="AD447" i="8"/>
  <c r="AG447" i="8"/>
  <c r="Z471" i="8"/>
  <c r="AB492" i="8"/>
  <c r="Z503" i="8"/>
  <c r="AF532" i="8"/>
  <c r="AG532" i="8"/>
  <c r="AE532" i="8"/>
  <c r="AB532" i="8"/>
  <c r="AD532" i="8"/>
  <c r="AC532" i="8"/>
  <c r="I304" i="8"/>
  <c r="AA306" i="8"/>
  <c r="AG313" i="8"/>
  <c r="AS332" i="8"/>
  <c r="AT332" i="8" s="1"/>
  <c r="AB350" i="8"/>
  <c r="AB351" i="8"/>
  <c r="AB357" i="8"/>
  <c r="AB389" i="8"/>
  <c r="Z396" i="8"/>
  <c r="AE396" i="8"/>
  <c r="AF412" i="8"/>
  <c r="AB412" i="8"/>
  <c r="Z442" i="8"/>
  <c r="Y442" i="8"/>
  <c r="AF442" i="8"/>
  <c r="AE442" i="8"/>
  <c r="AB442" i="8"/>
  <c r="AF455" i="8"/>
  <c r="AE455" i="8"/>
  <c r="AE493" i="8"/>
  <c r="AD493" i="8"/>
  <c r="AG493" i="8"/>
  <c r="Z498" i="8"/>
  <c r="AB500" i="8"/>
  <c r="AE502" i="8"/>
  <c r="AA502" i="8"/>
  <c r="Z502" i="8"/>
  <c r="AG502" i="8"/>
  <c r="AC502" i="8"/>
  <c r="AG505" i="8"/>
  <c r="Z505" i="8"/>
  <c r="Y505" i="8"/>
  <c r="Z507" i="8"/>
  <c r="AA507" i="8"/>
  <c r="Y507" i="8"/>
  <c r="AG507" i="8"/>
  <c r="AF507" i="8"/>
  <c r="AC507" i="8"/>
  <c r="AF518" i="8"/>
  <c r="AB518" i="8"/>
  <c r="AA518" i="8"/>
  <c r="AE586" i="8"/>
  <c r="AF586" i="8"/>
  <c r="AA367" i="8"/>
  <c r="AC367" i="8"/>
  <c r="AF379" i="8"/>
  <c r="Y379" i="8"/>
  <c r="AF408" i="8"/>
  <c r="Y408" i="8"/>
  <c r="AD408" i="8"/>
  <c r="Y425" i="8"/>
  <c r="AG425" i="8"/>
  <c r="AB425" i="8"/>
  <c r="AA425" i="8"/>
  <c r="AF446" i="8"/>
  <c r="AB446" i="8"/>
  <c r="AC449" i="8"/>
  <c r="AB449" i="8"/>
  <c r="Y449" i="8"/>
  <c r="AD491" i="8"/>
  <c r="AB491" i="8"/>
  <c r="Y491" i="8"/>
  <c r="AB528" i="8"/>
  <c r="AA528" i="8"/>
  <c r="AG528" i="8"/>
  <c r="AD528" i="8"/>
  <c r="AF530" i="8"/>
  <c r="AG530" i="8"/>
  <c r="AA530" i="8"/>
  <c r="Z530" i="8"/>
  <c r="AF543" i="8"/>
  <c r="AC543" i="8"/>
  <c r="AB543" i="8"/>
  <c r="AE543" i="8"/>
  <c r="AG549" i="8"/>
  <c r="AF549" i="8"/>
  <c r="AC549" i="8"/>
  <c r="AC573" i="8"/>
  <c r="AF573" i="8"/>
  <c r="AE573" i="8"/>
  <c r="I202" i="8"/>
  <c r="I289" i="8"/>
  <c r="Z303" i="8"/>
  <c r="AC306" i="8"/>
  <c r="AF311" i="8"/>
  <c r="I319" i="8"/>
  <c r="Z324" i="8"/>
  <c r="Z331" i="8"/>
  <c r="Z343" i="8"/>
  <c r="I347" i="8"/>
  <c r="Y349" i="8"/>
  <c r="AD350" i="8"/>
  <c r="AD357" i="8"/>
  <c r="Y367" i="8"/>
  <c r="AS371" i="8"/>
  <c r="AT371" i="8" s="1"/>
  <c r="AB371" i="8"/>
  <c r="I376" i="8"/>
  <c r="Z379" i="8"/>
  <c r="AB380" i="8"/>
  <c r="Y382" i="8"/>
  <c r="AA387" i="8"/>
  <c r="Z395" i="8"/>
  <c r="AA396" i="8"/>
  <c r="AG397" i="8"/>
  <c r="I402" i="8"/>
  <c r="Z408" i="8"/>
  <c r="Z412" i="8"/>
  <c r="AA413" i="8"/>
  <c r="Y419" i="8"/>
  <c r="AA419" i="8"/>
  <c r="Z419" i="8"/>
  <c r="AG419" i="8"/>
  <c r="AF419" i="8"/>
  <c r="AC419" i="8"/>
  <c r="AE423" i="8"/>
  <c r="AA423" i="8"/>
  <c r="AG423" i="8"/>
  <c r="Z425" i="8"/>
  <c r="AC436" i="8"/>
  <c r="AB436" i="8"/>
  <c r="AE436" i="8"/>
  <c r="AC442" i="8"/>
  <c r="Y446" i="8"/>
  <c r="Z449" i="8"/>
  <c r="AA455" i="8"/>
  <c r="Y458" i="8"/>
  <c r="AB458" i="8"/>
  <c r="AA458" i="8"/>
  <c r="AB483" i="8"/>
  <c r="AA483" i="8"/>
  <c r="AG483" i="8"/>
  <c r="AD483" i="8"/>
  <c r="Z488" i="8"/>
  <c r="AD488" i="8"/>
  <c r="AC488" i="8"/>
  <c r="AF488" i="8"/>
  <c r="Z491" i="8"/>
  <c r="AA493" i="8"/>
  <c r="AF500" i="8"/>
  <c r="AB502" i="8"/>
  <c r="AC505" i="8"/>
  <c r="AD507" i="8"/>
  <c r="AE514" i="8"/>
  <c r="AD514" i="8"/>
  <c r="AG514" i="8"/>
  <c r="AC518" i="8"/>
  <c r="Z528" i="8"/>
  <c r="AB530" i="8"/>
  <c r="AA543" i="8"/>
  <c r="AD549" i="8"/>
  <c r="AF566" i="8"/>
  <c r="AG566" i="8"/>
  <c r="AD573" i="8"/>
  <c r="AF578" i="8"/>
  <c r="AE587" i="8"/>
  <c r="AG587" i="8"/>
  <c r="AO630" i="8"/>
  <c r="AD309" i="9"/>
  <c r="AB309" i="9"/>
  <c r="AD306" i="8"/>
  <c r="AF349" i="8"/>
  <c r="AE350" i="8"/>
  <c r="Z367" i="8"/>
  <c r="AA379" i="8"/>
  <c r="Z382" i="8"/>
  <c r="AC387" i="8"/>
  <c r="AB392" i="8"/>
  <c r="AG392" i="8"/>
  <c r="AA408" i="8"/>
  <c r="AA412" i="8"/>
  <c r="AF413" i="8"/>
  <c r="AC425" i="8"/>
  <c r="AC431" i="8"/>
  <c r="AB431" i="8"/>
  <c r="Y431" i="8"/>
  <c r="Z446" i="8"/>
  <c r="AA449" i="8"/>
  <c r="AG455" i="8"/>
  <c r="AE486" i="8"/>
  <c r="AC486" i="8"/>
  <c r="Y486" i="8"/>
  <c r="AA491" i="8"/>
  <c r="AE511" i="8"/>
  <c r="AC511" i="8"/>
  <c r="Y511" i="8"/>
  <c r="AC528" i="8"/>
  <c r="AC530" i="8"/>
  <c r="AD543" i="8"/>
  <c r="AE549" i="8"/>
  <c r="AE570" i="8"/>
  <c r="AG570" i="8"/>
  <c r="AC570" i="8"/>
  <c r="AG573" i="8"/>
  <c r="AG578" i="8"/>
  <c r="AE582" i="8"/>
  <c r="AD582" i="8"/>
  <c r="I294" i="8"/>
  <c r="AC303" i="8"/>
  <c r="AS311" i="8"/>
  <c r="AT311" i="8" s="1"/>
  <c r="AD324" i="8"/>
  <c r="I326" i="8"/>
  <c r="I329" i="8"/>
  <c r="Z332" i="8"/>
  <c r="I342" i="8"/>
  <c r="AD343" i="8"/>
  <c r="AA363" i="8"/>
  <c r="Y363" i="8"/>
  <c r="AD367" i="8"/>
  <c r="I370" i="8"/>
  <c r="AC379" i="8"/>
  <c r="AD382" i="8"/>
  <c r="Z392" i="8"/>
  <c r="AE395" i="8"/>
  <c r="AD396" i="8"/>
  <c r="I398" i="8"/>
  <c r="Z400" i="8"/>
  <c r="AC408" i="8"/>
  <c r="AD412" i="8"/>
  <c r="AE425" i="8"/>
  <c r="AA431" i="8"/>
  <c r="AE449" i="8"/>
  <c r="AO456" i="8"/>
  <c r="AG465" i="8"/>
  <c r="AF465" i="8"/>
  <c r="AA465" i="8"/>
  <c r="Z465" i="8"/>
  <c r="AB486" i="8"/>
  <c r="AG491" i="8"/>
  <c r="Z497" i="8"/>
  <c r="Y497" i="8"/>
  <c r="AG497" i="8"/>
  <c r="AB497" i="8"/>
  <c r="AB508" i="8"/>
  <c r="AA508" i="8"/>
  <c r="AD508" i="8"/>
  <c r="AB511" i="8"/>
  <c r="AG518" i="8"/>
  <c r="AF528" i="8"/>
  <c r="AE530" i="8"/>
  <c r="AC550" i="8"/>
  <c r="AF550" i="8"/>
  <c r="AE550" i="8"/>
  <c r="AF570" i="8"/>
  <c r="AE583" i="8"/>
  <c r="AG583" i="8"/>
  <c r="AG593" i="8"/>
  <c r="AE598" i="8"/>
  <c r="AF598" i="8"/>
  <c r="AL192" i="9"/>
  <c r="AF604" i="8"/>
  <c r="AD604" i="8"/>
  <c r="AG623" i="8"/>
  <c r="AK623" i="8" s="1"/>
  <c r="AM623" i="8" s="1"/>
  <c r="AO623" i="8" s="1"/>
  <c r="AC381" i="9"/>
  <c r="AB381" i="9"/>
  <c r="X381" i="9"/>
  <c r="AD381" i="9"/>
  <c r="AA381" i="9"/>
  <c r="Z381" i="9"/>
  <c r="AG599" i="8"/>
  <c r="AG604" i="8"/>
  <c r="AL91" i="9"/>
  <c r="Y399" i="9"/>
  <c r="AC399" i="9"/>
  <c r="X399" i="9"/>
  <c r="W399" i="9"/>
  <c r="V399" i="9"/>
  <c r="Z399" i="9"/>
  <c r="Z389" i="8"/>
  <c r="AG389" i="8"/>
  <c r="AA426" i="8"/>
  <c r="AD426" i="8"/>
  <c r="Z432" i="8"/>
  <c r="Y432" i="8"/>
  <c r="AB432" i="8"/>
  <c r="AD445" i="8"/>
  <c r="AB445" i="8"/>
  <c r="Y445" i="8"/>
  <c r="AA487" i="8"/>
  <c r="Z487" i="8"/>
  <c r="AG487" i="8"/>
  <c r="AD487" i="8"/>
  <c r="AG510" i="8"/>
  <c r="Z510" i="8"/>
  <c r="Y510" i="8"/>
  <c r="AA512" i="8"/>
  <c r="Z512" i="8"/>
  <c r="AG512" i="8"/>
  <c r="AD512" i="8"/>
  <c r="AE590" i="8"/>
  <c r="AG590" i="8"/>
  <c r="AF590" i="8"/>
  <c r="AD380" i="9"/>
  <c r="AC380" i="9"/>
  <c r="AA380" i="9"/>
  <c r="AA357" i="8"/>
  <c r="Z357" i="8"/>
  <c r="AF357" i="8"/>
  <c r="AE498" i="8"/>
  <c r="AC498" i="8"/>
  <c r="AG498" i="8"/>
  <c r="Z500" i="8"/>
  <c r="AD500" i="8"/>
  <c r="AC500" i="8"/>
  <c r="Y500" i="8"/>
  <c r="AC536" i="8"/>
  <c r="AE536" i="8"/>
  <c r="AD536" i="8"/>
  <c r="AE552" i="8"/>
  <c r="AD552" i="8"/>
  <c r="AC552" i="8"/>
  <c r="AC569" i="8"/>
  <c r="AG569" i="8"/>
  <c r="AD585" i="8"/>
  <c r="AG613" i="8"/>
  <c r="AK613" i="8" s="1"/>
  <c r="AM613" i="8" s="1"/>
  <c r="AO613" i="8" s="1"/>
  <c r="AL49" i="9"/>
  <c r="Y299" i="9"/>
  <c r="Z299" i="9"/>
  <c r="W299" i="9"/>
  <c r="AA473" i="8"/>
  <c r="AL28" i="9"/>
  <c r="AL41" i="9"/>
  <c r="AL87" i="9"/>
  <c r="AL153" i="9"/>
  <c r="AA369" i="9"/>
  <c r="Z369" i="9"/>
  <c r="AB21" i="9"/>
  <c r="AA21" i="9"/>
  <c r="Z21" i="9"/>
  <c r="Y21" i="9"/>
  <c r="X21" i="9"/>
  <c r="AM130" i="10"/>
  <c r="I382" i="8"/>
  <c r="I386" i="8"/>
  <c r="I388" i="8"/>
  <c r="I394" i="8"/>
  <c r="I400" i="8"/>
  <c r="I410" i="8"/>
  <c r="I417" i="8"/>
  <c r="AD418" i="8"/>
  <c r="AA422" i="8"/>
  <c r="AA451" i="8"/>
  <c r="AD459" i="8"/>
  <c r="AC466" i="8"/>
  <c r="AA495" i="8"/>
  <c r="AC496" i="8"/>
  <c r="AD501" i="8"/>
  <c r="AE516" i="8"/>
  <c r="AB525" i="8"/>
  <c r="AC537" i="8"/>
  <c r="AF558" i="8"/>
  <c r="AE561" i="8"/>
  <c r="AF576" i="8"/>
  <c r="AL26" i="9"/>
  <c r="AL44" i="9"/>
  <c r="AL53" i="9"/>
  <c r="AL84" i="9"/>
  <c r="AL100" i="9"/>
  <c r="AL163" i="9"/>
  <c r="AL186" i="9"/>
  <c r="AL245" i="9"/>
  <c r="AL248" i="9"/>
  <c r="AL277" i="9"/>
  <c r="W345" i="9"/>
  <c r="AA345" i="9"/>
  <c r="X345" i="9"/>
  <c r="AD345" i="9"/>
  <c r="AC345" i="9"/>
  <c r="Z345" i="9"/>
  <c r="AM84" i="10"/>
  <c r="AM403" i="10"/>
  <c r="AE418" i="8"/>
  <c r="AE459" i="8"/>
  <c r="AE466" i="8"/>
  <c r="AE501" i="8"/>
  <c r="AF516" i="8"/>
  <c r="AD537" i="8"/>
  <c r="AG558" i="8"/>
  <c r="AG576" i="8"/>
  <c r="AL296" i="9"/>
  <c r="AB300" i="9"/>
  <c r="Y300" i="9"/>
  <c r="X300" i="9"/>
  <c r="AA300" i="9"/>
  <c r="Z300" i="9"/>
  <c r="AL71" i="9"/>
  <c r="AL141" i="9"/>
  <c r="AL161" i="9"/>
  <c r="AL179" i="9"/>
  <c r="AL213" i="9"/>
  <c r="AL114" i="9"/>
  <c r="AD310" i="9"/>
  <c r="X310" i="9"/>
  <c r="W310" i="9"/>
  <c r="AD375" i="9"/>
  <c r="AC375" i="9"/>
  <c r="AL22" i="9"/>
  <c r="AL48" i="9"/>
  <c r="AL61" i="9"/>
  <c r="AL81" i="9"/>
  <c r="W350" i="9"/>
  <c r="AD350" i="9"/>
  <c r="AC350" i="9"/>
  <c r="AA350" i="9"/>
  <c r="Z350" i="9"/>
  <c r="Y350" i="9"/>
  <c r="AB351" i="9"/>
  <c r="AA351" i="9"/>
  <c r="AD42" i="9"/>
  <c r="X42" i="9"/>
  <c r="AB42" i="9"/>
  <c r="Y42" i="9"/>
  <c r="W42" i="9"/>
  <c r="AD396" i="9"/>
  <c r="AA396" i="9"/>
  <c r="Z396" i="9"/>
  <c r="AM58" i="10"/>
  <c r="AL79" i="9"/>
  <c r="AL89" i="9"/>
  <c r="AL159" i="9"/>
  <c r="AD306" i="9"/>
  <c r="AA306" i="9"/>
  <c r="Z306" i="9"/>
  <c r="Y306" i="9"/>
  <c r="X306" i="9"/>
  <c r="AC306" i="9"/>
  <c r="AB306" i="9"/>
  <c r="AB350" i="9"/>
  <c r="W8" i="9"/>
  <c r="AC376" i="9"/>
  <c r="AD376" i="9"/>
  <c r="Y376" i="9"/>
  <c r="AB376" i="9"/>
  <c r="AA376" i="9"/>
  <c r="X376" i="9"/>
  <c r="Y396" i="9"/>
  <c r="AB318" i="9"/>
  <c r="AA318" i="9"/>
  <c r="Z318" i="9"/>
  <c r="Z408" i="9"/>
  <c r="V408" i="9"/>
  <c r="AC408" i="9"/>
  <c r="Y408" i="9"/>
  <c r="X408" i="9"/>
  <c r="W408" i="9"/>
  <c r="AC416" i="8"/>
  <c r="AL55" i="9"/>
  <c r="AL90" i="9"/>
  <c r="AL195" i="9"/>
  <c r="AC307" i="9"/>
  <c r="AD307" i="9"/>
  <c r="AA307" i="9"/>
  <c r="Z307" i="9"/>
  <c r="Y307" i="9"/>
  <c r="W312" i="9"/>
  <c r="AA337" i="9"/>
  <c r="Z337" i="9"/>
  <c r="Y337" i="9"/>
  <c r="X337" i="9"/>
  <c r="AC379" i="9"/>
  <c r="AA379" i="9"/>
  <c r="Z379" i="9"/>
  <c r="Y379" i="9"/>
  <c r="W379" i="9"/>
  <c r="AB379" i="9"/>
  <c r="X402" i="9"/>
  <c r="AC402" i="9"/>
  <c r="Z402" i="9"/>
  <c r="AD402" i="9"/>
  <c r="AA402" i="9"/>
  <c r="Y402" i="9"/>
  <c r="W402" i="9"/>
  <c r="AF359" i="8"/>
  <c r="I413" i="8"/>
  <c r="AD416" i="8"/>
  <c r="AD509" i="8"/>
  <c r="AD594" i="8"/>
  <c r="AL20" i="9"/>
  <c r="AL34" i="9"/>
  <c r="AL97" i="9"/>
  <c r="AL123" i="9"/>
  <c r="AL181" i="9"/>
  <c r="AL224" i="9"/>
  <c r="AB307" i="9"/>
  <c r="W337" i="9"/>
  <c r="V402" i="9"/>
  <c r="AL66" i="9"/>
  <c r="AL96" i="9"/>
  <c r="AL120" i="9"/>
  <c r="AL162" i="9"/>
  <c r="AL196" i="9"/>
  <c r="AL221" i="9"/>
  <c r="AL242" i="9"/>
  <c r="AL253" i="9"/>
  <c r="AL260" i="9"/>
  <c r="AL264" i="9"/>
  <c r="AL268" i="9"/>
  <c r="X302" i="9"/>
  <c r="Y305" i="9"/>
  <c r="AA308" i="9"/>
  <c r="AA314" i="9"/>
  <c r="AA317" i="9"/>
  <c r="Y323" i="9"/>
  <c r="X325" i="9"/>
  <c r="Y327" i="9"/>
  <c r="AB332" i="9"/>
  <c r="AA334" i="9"/>
  <c r="AA336" i="9"/>
  <c r="Y342" i="9"/>
  <c r="AB342" i="9"/>
  <c r="Z344" i="9"/>
  <c r="AC356" i="9"/>
  <c r="AA13" i="9"/>
  <c r="Y386" i="9"/>
  <c r="Y393" i="9"/>
  <c r="AM126" i="10"/>
  <c r="AL69" i="9"/>
  <c r="AL72" i="9"/>
  <c r="AL104" i="9"/>
  <c r="AL107" i="9"/>
  <c r="AL148" i="9"/>
  <c r="AL208" i="9"/>
  <c r="AL207" i="9"/>
  <c r="AL279" i="9"/>
  <c r="Y302" i="9"/>
  <c r="Z305" i="9"/>
  <c r="AC308" i="9"/>
  <c r="AB314" i="9"/>
  <c r="X316" i="9"/>
  <c r="Z323" i="9"/>
  <c r="Y325" i="9"/>
  <c r="Z327" i="9"/>
  <c r="AD332" i="9"/>
  <c r="X342" i="9"/>
  <c r="Z365" i="9"/>
  <c r="W365" i="9"/>
  <c r="W374" i="9"/>
  <c r="Y7" i="9"/>
  <c r="AC382" i="9"/>
  <c r="AA386" i="9"/>
  <c r="Z391" i="9"/>
  <c r="X398" i="9"/>
  <c r="AD398" i="9"/>
  <c r="AD405" i="9"/>
  <c r="X405" i="9"/>
  <c r="X409" i="9"/>
  <c r="AA409" i="9"/>
  <c r="Z409" i="9"/>
  <c r="V409" i="9"/>
  <c r="Z411" i="9"/>
  <c r="AA411" i="9"/>
  <c r="AM252" i="10"/>
  <c r="AL105" i="9"/>
  <c r="AL108" i="9"/>
  <c r="AL115" i="9"/>
  <c r="AL146" i="9"/>
  <c r="AL165" i="9"/>
  <c r="AL262" i="9"/>
  <c r="AB302" i="9"/>
  <c r="AC305" i="9"/>
  <c r="AA316" i="9"/>
  <c r="Y324" i="9"/>
  <c r="AD324" i="9"/>
  <c r="AA324" i="9"/>
  <c r="AC325" i="9"/>
  <c r="AC342" i="9"/>
  <c r="AA365" i="9"/>
  <c r="Z374" i="9"/>
  <c r="AC7" i="9"/>
  <c r="AD383" i="9"/>
  <c r="AA383" i="9"/>
  <c r="AD392" i="9"/>
  <c r="Z392" i="9"/>
  <c r="Y398" i="9"/>
  <c r="Z43" i="9"/>
  <c r="AC405" i="9"/>
  <c r="AB409" i="9"/>
  <c r="AM49" i="10"/>
  <c r="AM187" i="10"/>
  <c r="AM220" i="10"/>
  <c r="AM282" i="10"/>
  <c r="AM351" i="10"/>
  <c r="AL137" i="9"/>
  <c r="AL144" i="9"/>
  <c r="AL149" i="9"/>
  <c r="AL152" i="9"/>
  <c r="AL154" i="9"/>
  <c r="AL174" i="9"/>
  <c r="AL198" i="9"/>
  <c r="AL202" i="9"/>
  <c r="AL209" i="9"/>
  <c r="AL215" i="9"/>
  <c r="AL240" i="9"/>
  <c r="AC302" i="9"/>
  <c r="AD305" i="9"/>
  <c r="AB316" i="9"/>
  <c r="AD325" i="9"/>
  <c r="X354" i="9"/>
  <c r="AB354" i="9"/>
  <c r="AA374" i="9"/>
  <c r="W378" i="9"/>
  <c r="AB378" i="9"/>
  <c r="Y378" i="9"/>
  <c r="AD7" i="9"/>
  <c r="AD394" i="9"/>
  <c r="AA394" i="9"/>
  <c r="X415" i="9"/>
  <c r="AA415" i="9"/>
  <c r="AD415" i="9"/>
  <c r="Z415" i="9"/>
  <c r="AM23" i="10"/>
  <c r="AM260" i="10"/>
  <c r="AL220" i="9"/>
  <c r="AL233" i="9"/>
  <c r="AL288" i="9"/>
  <c r="AA359" i="9"/>
  <c r="W359" i="9"/>
  <c r="AL238" i="9"/>
  <c r="AL255" i="9"/>
  <c r="AD36" i="9"/>
  <c r="Z36" i="9"/>
  <c r="AA344" i="9"/>
  <c r="AB344" i="9"/>
  <c r="AA356" i="9"/>
  <c r="Z356" i="9"/>
  <c r="W356" i="9"/>
  <c r="V410" i="9"/>
  <c r="AC410" i="9"/>
  <c r="AM473" i="10"/>
  <c r="AL266" i="9"/>
  <c r="W314" i="9"/>
  <c r="AC317" i="9"/>
  <c r="Z317" i="9"/>
  <c r="W319" i="9"/>
  <c r="AB36" i="9"/>
  <c r="Z334" i="9"/>
  <c r="W334" i="9"/>
  <c r="Z9" i="9"/>
  <c r="W344" i="9"/>
  <c r="Z347" i="9"/>
  <c r="X356" i="9"/>
  <c r="X364" i="9"/>
  <c r="AA17" i="9"/>
  <c r="W390" i="9"/>
  <c r="W393" i="9"/>
  <c r="AC393" i="9"/>
  <c r="Z393" i="9"/>
  <c r="Z410" i="9"/>
  <c r="AM8" i="10"/>
  <c r="AM18" i="10"/>
  <c r="AM183" i="10"/>
  <c r="AM192" i="10"/>
  <c r="AM320" i="10"/>
  <c r="AL99" i="9"/>
  <c r="AL234" i="9"/>
  <c r="AL236" i="9"/>
  <c r="AL284" i="9"/>
  <c r="W305" i="9"/>
  <c r="Y314" i="9"/>
  <c r="X317" i="9"/>
  <c r="AD319" i="9"/>
  <c r="AC36" i="9"/>
  <c r="X323" i="9"/>
  <c r="AD323" i="9"/>
  <c r="W327" i="9"/>
  <c r="Y332" i="9"/>
  <c r="X334" i="9"/>
  <c r="W336" i="9"/>
  <c r="X344" i="9"/>
  <c r="Y356" i="9"/>
  <c r="AA364" i="9"/>
  <c r="W13" i="9"/>
  <c r="Z386" i="9"/>
  <c r="W386" i="9"/>
  <c r="AD17" i="9"/>
  <c r="V393" i="9"/>
  <c r="AA410" i="9"/>
  <c r="AM63" i="10"/>
  <c r="AM307" i="10"/>
  <c r="AC301" i="9"/>
  <c r="AL180" i="9"/>
  <c r="AL211" i="9"/>
  <c r="AL267" i="9"/>
  <c r="AL164" i="9"/>
  <c r="AL275" i="9"/>
  <c r="AL289" i="9"/>
  <c r="Z314" i="9"/>
  <c r="Y317" i="9"/>
  <c r="W323" i="9"/>
  <c r="W325" i="9"/>
  <c r="X327" i="9"/>
  <c r="AA332" i="9"/>
  <c r="X333" i="9"/>
  <c r="AA333" i="9"/>
  <c r="W333" i="9"/>
  <c r="Y334" i="9"/>
  <c r="Y336" i="9"/>
  <c r="Y344" i="9"/>
  <c r="AB356" i="9"/>
  <c r="Z13" i="9"/>
  <c r="W7" i="9"/>
  <c r="X386" i="9"/>
  <c r="X393" i="9"/>
  <c r="AB394" i="9"/>
  <c r="AD401" i="9"/>
  <c r="AB410" i="9"/>
  <c r="V414" i="9"/>
  <c r="AA414" i="9"/>
  <c r="AM97" i="10"/>
  <c r="AM108" i="10"/>
  <c r="AM166" i="10"/>
  <c r="AM176" i="10"/>
  <c r="AM211" i="10"/>
  <c r="AM237" i="10"/>
  <c r="AM240" i="10"/>
  <c r="AM251" i="10"/>
  <c r="AM378" i="10"/>
  <c r="AM7" i="10"/>
  <c r="AM14" i="10"/>
  <c r="AM27" i="10"/>
  <c r="AM85" i="10"/>
  <c r="AM101" i="10"/>
  <c r="AM103" i="10"/>
  <c r="AM141" i="10"/>
  <c r="AM148" i="10"/>
  <c r="AM152" i="10"/>
  <c r="AM159" i="10"/>
  <c r="AM168" i="10"/>
  <c r="AM189" i="10"/>
  <c r="AM195" i="10"/>
  <c r="AM248" i="10"/>
  <c r="AM264" i="10"/>
  <c r="AM453" i="10"/>
  <c r="AM504" i="10"/>
  <c r="Y560" i="10"/>
  <c r="X560" i="10"/>
  <c r="AM14" i="11"/>
  <c r="AM91" i="11"/>
  <c r="AM10" i="10"/>
  <c r="AM25" i="10"/>
  <c r="AM40" i="10"/>
  <c r="AM47" i="10"/>
  <c r="AM67" i="10"/>
  <c r="AM86" i="10"/>
  <c r="AM96" i="10"/>
  <c r="AM114" i="10"/>
  <c r="AM142" i="10"/>
  <c r="AM163" i="10"/>
  <c r="AM179" i="10"/>
  <c r="AM182" i="10"/>
  <c r="AM203" i="10"/>
  <c r="AM230" i="10"/>
  <c r="AM275" i="10"/>
  <c r="AM385" i="10"/>
  <c r="AM408" i="10"/>
  <c r="AM426" i="10"/>
  <c r="AM439" i="10"/>
  <c r="AM494" i="10"/>
  <c r="AM19" i="11"/>
  <c r="AM28" i="10"/>
  <c r="AM61" i="10"/>
  <c r="AM83" i="10"/>
  <c r="AM149" i="10"/>
  <c r="AM153" i="10"/>
  <c r="AM160" i="10"/>
  <c r="AM229" i="10"/>
  <c r="AM234" i="10"/>
  <c r="AM341" i="10"/>
  <c r="AM352" i="10"/>
  <c r="AM388" i="10"/>
  <c r="Z565" i="10"/>
  <c r="AC565" i="10"/>
  <c r="AM255" i="10"/>
  <c r="AM276" i="10"/>
  <c r="AM359" i="10"/>
  <c r="AM409" i="10"/>
  <c r="AM10" i="11"/>
  <c r="AM467" i="10"/>
  <c r="AM488" i="10"/>
  <c r="AA353" i="9"/>
  <c r="AM41" i="10"/>
  <c r="AM48" i="10"/>
  <c r="AM53" i="10"/>
  <c r="AM64" i="10"/>
  <c r="AM100" i="10"/>
  <c r="AM137" i="10"/>
  <c r="AM143" i="10"/>
  <c r="AM161" i="10"/>
  <c r="AM164" i="10"/>
  <c r="AM200" i="10"/>
  <c r="AM226" i="10"/>
  <c r="AM235" i="10"/>
  <c r="AM312" i="10"/>
  <c r="AM383" i="10"/>
  <c r="AM413" i="10"/>
  <c r="AM446" i="10"/>
  <c r="AM464" i="10"/>
  <c r="AM530" i="10"/>
  <c r="AM12" i="11"/>
  <c r="AM280" i="10"/>
  <c r="AM297" i="10"/>
  <c r="AM386" i="10"/>
  <c r="AM393" i="10"/>
  <c r="AM184" i="10"/>
  <c r="AM219" i="10"/>
  <c r="AM242" i="10"/>
  <c r="AM346" i="10"/>
  <c r="AM367" i="10"/>
  <c r="AA570" i="10"/>
  <c r="AE570" i="10"/>
  <c r="AC570" i="10"/>
  <c r="AB570" i="10"/>
  <c r="Z570" i="10"/>
  <c r="X570" i="10"/>
  <c r="AM56" i="10"/>
  <c r="AM119" i="10"/>
  <c r="AM144" i="10"/>
  <c r="AM177" i="10"/>
  <c r="AM181" i="10"/>
  <c r="AM191" i="10"/>
  <c r="AM205" i="10"/>
  <c r="AM212" i="10"/>
  <c r="AM215" i="10"/>
  <c r="AM223" i="10"/>
  <c r="AM227" i="10"/>
  <c r="AM247" i="10"/>
  <c r="AM267" i="10"/>
  <c r="AM294" i="10"/>
  <c r="AM300" i="10"/>
  <c r="AM316" i="10"/>
  <c r="AM319" i="10"/>
  <c r="AM350" i="10"/>
  <c r="AM357" i="10"/>
  <c r="AM364" i="10"/>
  <c r="AM377" i="10"/>
  <c r="AM400" i="10"/>
  <c r="AM434" i="10"/>
  <c r="AM449" i="10"/>
  <c r="AM489" i="10"/>
  <c r="AM514" i="10"/>
  <c r="Y570" i="10"/>
  <c r="AM40" i="11"/>
  <c r="AM313" i="10"/>
  <c r="AM344" i="10"/>
  <c r="AM411" i="10"/>
  <c r="AM418" i="10"/>
  <c r="AM428" i="10"/>
  <c r="AM447" i="10"/>
  <c r="AM461" i="10"/>
  <c r="AM468" i="10"/>
  <c r="AM471" i="10"/>
  <c r="AM478" i="10"/>
  <c r="AM550" i="10"/>
  <c r="AB564" i="10"/>
  <c r="AA564" i="10"/>
  <c r="Z564" i="10"/>
  <c r="AM25" i="11"/>
  <c r="AM38" i="11"/>
  <c r="AM79" i="11"/>
  <c r="AM127" i="11"/>
  <c r="AM357" i="11"/>
  <c r="AM156" i="10"/>
  <c r="AM253" i="10"/>
  <c r="AM353" i="10"/>
  <c r="AM419" i="10"/>
  <c r="Y564" i="10"/>
  <c r="AM9" i="11"/>
  <c r="AM11" i="11"/>
  <c r="AM22" i="11"/>
  <c r="AM52" i="11"/>
  <c r="AM69" i="11"/>
  <c r="AM83" i="11"/>
  <c r="AM218" i="11"/>
  <c r="AM60" i="10"/>
  <c r="AM105" i="10"/>
  <c r="AM124" i="10"/>
  <c r="AM139" i="10"/>
  <c r="AM201" i="10"/>
  <c r="AM296" i="10"/>
  <c r="AM305" i="10"/>
  <c r="AM308" i="10"/>
  <c r="AM328" i="10"/>
  <c r="AM356" i="10"/>
  <c r="AM396" i="10"/>
  <c r="AM472" i="10"/>
  <c r="AM475" i="10"/>
  <c r="AM487" i="10"/>
  <c r="AM503" i="10"/>
  <c r="AM526" i="10"/>
  <c r="AD564" i="10"/>
  <c r="AM112" i="11"/>
  <c r="AM124" i="11"/>
  <c r="AM208" i="11"/>
  <c r="AM317" i="11"/>
  <c r="Y404" i="11"/>
  <c r="X404" i="11"/>
  <c r="AE404" i="11"/>
  <c r="AD404" i="11"/>
  <c r="AC404" i="11"/>
  <c r="AA404" i="11"/>
  <c r="AB404" i="11"/>
  <c r="Z404" i="11"/>
  <c r="W404" i="11"/>
  <c r="AM299" i="10"/>
  <c r="AM375" i="10"/>
  <c r="AM384" i="10"/>
  <c r="AM456" i="10"/>
  <c r="AM490" i="10"/>
  <c r="AM500" i="10"/>
  <c r="AM551" i="10"/>
  <c r="AM119" i="11"/>
  <c r="AM142" i="11"/>
  <c r="AM148" i="11"/>
  <c r="AM205" i="11"/>
  <c r="AM367" i="11"/>
  <c r="AA387" i="11"/>
  <c r="Y387" i="11"/>
  <c r="AM125" i="11"/>
  <c r="AM313" i="11"/>
  <c r="AM495" i="10"/>
  <c r="AM515" i="10"/>
  <c r="AM15" i="10"/>
  <c r="AM72" i="10"/>
  <c r="AM76" i="10"/>
  <c r="AM87" i="10"/>
  <c r="AM99" i="10"/>
  <c r="AM110" i="10"/>
  <c r="AM147" i="10"/>
  <c r="AM196" i="10"/>
  <c r="AM199" i="10"/>
  <c r="AM214" i="10"/>
  <c r="AM216" i="10"/>
  <c r="AM292" i="10"/>
  <c r="AM324" i="10"/>
  <c r="AM379" i="10"/>
  <c r="AM395" i="10"/>
  <c r="AM414" i="10"/>
  <c r="AM424" i="10"/>
  <c r="AM443" i="10"/>
  <c r="AM477" i="10"/>
  <c r="AM498" i="10"/>
  <c r="AM555" i="10"/>
  <c r="Z566" i="10"/>
  <c r="Y566" i="10"/>
  <c r="X566" i="10"/>
  <c r="AM13" i="11"/>
  <c r="AM34" i="11"/>
  <c r="AM75" i="11"/>
  <c r="AM88" i="11"/>
  <c r="AM99" i="11"/>
  <c r="AM254" i="11"/>
  <c r="AM528" i="10"/>
  <c r="AD568" i="10"/>
  <c r="AM16" i="11"/>
  <c r="AM35" i="11"/>
  <c r="AM51" i="11"/>
  <c r="AM169" i="11"/>
  <c r="AM178" i="11"/>
  <c r="AM188" i="11"/>
  <c r="AM219" i="11"/>
  <c r="AM230" i="11"/>
  <c r="AM270" i="11"/>
  <c r="AM274" i="11"/>
  <c r="AM363" i="11"/>
  <c r="AM537" i="10"/>
  <c r="X562" i="10"/>
  <c r="W578" i="10"/>
  <c r="AM27" i="11"/>
  <c r="AM165" i="11"/>
  <c r="AM320" i="11"/>
  <c r="AM354" i="11"/>
  <c r="AA388" i="11"/>
  <c r="Z388" i="11"/>
  <c r="Y388" i="11"/>
  <c r="W388" i="11"/>
  <c r="AA562" i="10"/>
  <c r="X578" i="10"/>
  <c r="AM30" i="11"/>
  <c r="AM77" i="11"/>
  <c r="AM117" i="11"/>
  <c r="AM149" i="11"/>
  <c r="AM159" i="11"/>
  <c r="AM182" i="11"/>
  <c r="AM212" i="11"/>
  <c r="AM238" i="11"/>
  <c r="AM265" i="11"/>
  <c r="AM285" i="11"/>
  <c r="AM294" i="11"/>
  <c r="X388" i="11"/>
  <c r="AE400" i="11"/>
  <c r="W400" i="11"/>
  <c r="AM245" i="11"/>
  <c r="AM333" i="11"/>
  <c r="AM220" i="11"/>
  <c r="AM133" i="11"/>
  <c r="AM136" i="11"/>
  <c r="AM145" i="11"/>
  <c r="AM153" i="11"/>
  <c r="AA378" i="11"/>
  <c r="Y378" i="11"/>
  <c r="W378" i="11"/>
  <c r="AB393" i="11"/>
  <c r="Z393" i="11"/>
  <c r="Y393" i="11"/>
  <c r="AM31" i="11"/>
  <c r="AM49" i="11"/>
  <c r="AM92" i="11"/>
  <c r="AM147" i="11"/>
  <c r="AM150" i="11"/>
  <c r="AM156" i="11"/>
  <c r="AM193" i="11"/>
  <c r="AM239" i="11"/>
  <c r="AM242" i="11"/>
  <c r="AM253" i="11"/>
  <c r="AM256" i="11"/>
  <c r="AM266" i="11"/>
  <c r="AD393" i="11"/>
  <c r="W402" i="11"/>
  <c r="AB402" i="11"/>
  <c r="AM281" i="11"/>
  <c r="AM292" i="11"/>
  <c r="Z379" i="11"/>
  <c r="Y379" i="11"/>
  <c r="X379" i="11"/>
  <c r="AC379" i="11"/>
  <c r="AM533" i="10"/>
  <c r="AM545" i="10"/>
  <c r="AD558" i="10"/>
  <c r="AM7" i="11"/>
  <c r="AM15" i="11"/>
  <c r="AM53" i="11"/>
  <c r="AM56" i="11"/>
  <c r="AM68" i="11"/>
  <c r="AM80" i="11"/>
  <c r="AM118" i="11"/>
  <c r="AM129" i="11"/>
  <c r="AM214" i="11"/>
  <c r="AM225" i="11"/>
  <c r="AM236" i="11"/>
  <c r="AM240" i="11"/>
  <c r="AM257" i="11"/>
  <c r="AM267" i="11"/>
  <c r="AM269" i="11"/>
  <c r="AM295" i="11"/>
  <c r="AM348" i="11"/>
  <c r="W379" i="11"/>
  <c r="AC394" i="11"/>
  <c r="Y394" i="11"/>
  <c r="X394" i="11"/>
  <c r="W394" i="11"/>
  <c r="AE394" i="11"/>
  <c r="AD394" i="11"/>
  <c r="AA394" i="11"/>
  <c r="AM191" i="11"/>
  <c r="AM194" i="11"/>
  <c r="AM231" i="11"/>
  <c r="AM243" i="11"/>
  <c r="AM246" i="11"/>
  <c r="AM304" i="11"/>
  <c r="AM311" i="11"/>
  <c r="AA389" i="11"/>
  <c r="AG13" i="13"/>
  <c r="AE13" i="13"/>
  <c r="AP21" i="13"/>
  <c r="AM250" i="11"/>
  <c r="AM272" i="11"/>
  <c r="AM298" i="11"/>
  <c r="AM309" i="11"/>
  <c r="AM349" i="11"/>
  <c r="X376" i="11"/>
  <c r="X383" i="11"/>
  <c r="AE389" i="11"/>
  <c r="AM93" i="11"/>
  <c r="AM96" i="11"/>
  <c r="AM102" i="11"/>
  <c r="AM146" i="11"/>
  <c r="AM247" i="11"/>
  <c r="AM293" i="11"/>
  <c r="AM347" i="11"/>
  <c r="Y383" i="11"/>
  <c r="W392" i="11"/>
  <c r="AD40" i="13"/>
  <c r="AB40" i="13"/>
  <c r="Z40" i="13"/>
  <c r="AM195" i="11"/>
  <c r="AM223" i="11"/>
  <c r="AM235" i="11"/>
  <c r="AM251" i="11"/>
  <c r="AM273" i="11"/>
  <c r="AM319" i="11"/>
  <c r="Y375" i="11"/>
  <c r="Y382" i="11"/>
  <c r="W389" i="11"/>
  <c r="AM134" i="11"/>
  <c r="AM166" i="11"/>
  <c r="AM264" i="11"/>
  <c r="AM290" i="11"/>
  <c r="AM334" i="11"/>
  <c r="AA398" i="11"/>
  <c r="Z398" i="11"/>
  <c r="AE398" i="11"/>
  <c r="AB13" i="12"/>
  <c r="Y13" i="12"/>
  <c r="AA397" i="11"/>
  <c r="AA406" i="11"/>
  <c r="AC7" i="12"/>
  <c r="AB15" i="12"/>
  <c r="AG9" i="13"/>
  <c r="AE16" i="13"/>
  <c r="AG17" i="13"/>
  <c r="AP22" i="13"/>
  <c r="AP27" i="13"/>
  <c r="AE41" i="13"/>
  <c r="AF42" i="13"/>
  <c r="AG47" i="13"/>
  <c r="AG48" i="13"/>
  <c r="AM18" i="14"/>
  <c r="AD11" i="15"/>
  <c r="AB11" i="15"/>
  <c r="Y11" i="15"/>
  <c r="X396" i="11"/>
  <c r="AC397" i="11"/>
  <c r="AC406" i="11"/>
  <c r="AP11" i="13"/>
  <c r="AG16" i="13"/>
  <c r="AP34" i="13"/>
  <c r="AG41" i="13"/>
  <c r="AH42" i="13"/>
  <c r="AA51" i="14"/>
  <c r="X51" i="14"/>
  <c r="W395" i="11"/>
  <c r="Z396" i="11"/>
  <c r="AE397" i="11"/>
  <c r="AD406" i="11"/>
  <c r="W10" i="12"/>
  <c r="AH16" i="13"/>
  <c r="AP23" i="13"/>
  <c r="AP30" i="13"/>
  <c r="AH41" i="13"/>
  <c r="Z53" i="13"/>
  <c r="AE63" i="14"/>
  <c r="AD63" i="14"/>
  <c r="AB63" i="14"/>
  <c r="X63" i="14"/>
  <c r="X395" i="11"/>
  <c r="AB10" i="12"/>
  <c r="AB18" i="13"/>
  <c r="AP20" i="13"/>
  <c r="AP33" i="13"/>
  <c r="AA53" i="13"/>
  <c r="AM6" i="14"/>
  <c r="AE13" i="15"/>
  <c r="AB13" i="15"/>
  <c r="X13" i="15"/>
  <c r="W17" i="12"/>
  <c r="AA17" i="13"/>
  <c r="AP26" i="13"/>
  <c r="Z42" i="13"/>
  <c r="Z13" i="15"/>
  <c r="X15" i="12"/>
  <c r="Y17" i="12"/>
  <c r="AC9" i="13"/>
  <c r="AE12" i="13"/>
  <c r="AC17" i="13"/>
  <c r="AA41" i="13"/>
  <c r="AB42" i="13"/>
  <c r="AA44" i="13"/>
  <c r="Y7" i="12"/>
  <c r="Y15" i="12"/>
  <c r="Z17" i="12"/>
  <c r="AD9" i="13"/>
  <c r="AD17" i="13"/>
  <c r="AA39" i="13"/>
  <c r="AB41" i="13"/>
  <c r="AC42" i="13"/>
  <c r="AE67" i="14"/>
  <c r="AI67" i="14" s="1"/>
  <c r="AK67" i="14" s="1"/>
  <c r="AM67" i="14" s="1"/>
  <c r="AE9" i="13"/>
  <c r="AM8" i="14"/>
  <c r="AM9" i="14"/>
  <c r="AM43" i="14"/>
  <c r="Z55" i="14"/>
  <c r="AB57" i="14"/>
  <c r="AB48" i="14"/>
  <c r="Z54" i="14"/>
  <c r="AB55" i="14"/>
  <c r="AD57" i="14"/>
  <c r="AC48" i="14"/>
  <c r="AA54" i="14"/>
  <c r="AC55" i="14"/>
  <c r="AE57" i="14"/>
  <c r="AA65" i="14"/>
  <c r="X50" i="14"/>
  <c r="AB54" i="14"/>
  <c r="AD55" i="14"/>
  <c r="AB65" i="14"/>
  <c r="AC54" i="14"/>
  <c r="AM17" i="14"/>
  <c r="AD54" i="14"/>
  <c r="AM32" i="14"/>
  <c r="X12" i="15"/>
  <c r="Y56" i="14"/>
  <c r="X57" i="14"/>
  <c r="AM15" i="14"/>
  <c r="Y59" i="14"/>
  <c r="AM35" i="14"/>
  <c r="AM40" i="14"/>
  <c r="AM10" i="15"/>
  <c r="AA27" i="3"/>
  <c r="AA6" i="3"/>
  <c r="AD6" i="1"/>
  <c r="AF6" i="1" s="1"/>
  <c r="AH6" i="1" s="1"/>
  <c r="AK10" i="4"/>
  <c r="AL10" i="6"/>
  <c r="Z19" i="4"/>
  <c r="AJ14" i="2"/>
  <c r="P18" i="2"/>
  <c r="G16" i="3"/>
  <c r="Y79" i="4"/>
  <c r="X79" i="4"/>
  <c r="Z6" i="4"/>
  <c r="AC8" i="4"/>
  <c r="AB21" i="4"/>
  <c r="AA21" i="4"/>
  <c r="AB17" i="4"/>
  <c r="Z38" i="4"/>
  <c r="Y38" i="4"/>
  <c r="Z46" i="4"/>
  <c r="O85" i="4"/>
  <c r="AL83" i="4"/>
  <c r="AL85" i="4" s="1"/>
  <c r="AL38" i="6"/>
  <c r="AL50" i="6"/>
  <c r="AB59" i="6"/>
  <c r="X59" i="6"/>
  <c r="AD59" i="6"/>
  <c r="AC59" i="6"/>
  <c r="AA59" i="6"/>
  <c r="W59" i="6"/>
  <c r="AB29" i="3"/>
  <c r="Y9" i="4"/>
  <c r="Z78" i="4"/>
  <c r="Y78" i="4"/>
  <c r="AC11" i="4"/>
  <c r="AB11" i="4"/>
  <c r="AC17" i="4"/>
  <c r="AA25" i="4"/>
  <c r="Z25" i="4"/>
  <c r="AA46" i="4"/>
  <c r="X39" i="4"/>
  <c r="W39" i="4"/>
  <c r="V56" i="4"/>
  <c r="U56" i="4"/>
  <c r="AB43" i="4"/>
  <c r="AA43" i="4"/>
  <c r="Z44" i="4"/>
  <c r="Y44" i="4"/>
  <c r="X45" i="4"/>
  <c r="W45" i="4"/>
  <c r="V62" i="4"/>
  <c r="U62" i="4"/>
  <c r="AB49" i="4"/>
  <c r="AA49" i="4"/>
  <c r="Z50" i="4"/>
  <c r="Y50" i="4"/>
  <c r="X51" i="4"/>
  <c r="W51" i="4"/>
  <c r="V52" i="4"/>
  <c r="U52" i="4"/>
  <c r="AB55" i="4"/>
  <c r="AA55" i="4"/>
  <c r="Z65" i="4"/>
  <c r="Y65" i="4"/>
  <c r="X67" i="4"/>
  <c r="W67" i="4"/>
  <c r="V58" i="4"/>
  <c r="U58" i="4"/>
  <c r="AB69" i="4"/>
  <c r="AA69" i="4"/>
  <c r="Z70" i="4"/>
  <c r="Y70" i="4"/>
  <c r="X71" i="4"/>
  <c r="W71" i="4"/>
  <c r="V64" i="4"/>
  <c r="U64" i="4"/>
  <c r="AB81" i="4"/>
  <c r="AA81" i="4"/>
  <c r="AL13" i="6"/>
  <c r="AL25" i="6"/>
  <c r="Y55" i="6"/>
  <c r="AC55" i="6"/>
  <c r="AD55" i="6"/>
  <c r="AB55" i="6"/>
  <c r="AA55" i="6"/>
  <c r="W55" i="6"/>
  <c r="AD57" i="6"/>
  <c r="X57" i="6"/>
  <c r="AC57" i="6"/>
  <c r="AB57" i="6"/>
  <c r="AA57" i="6"/>
  <c r="Z57" i="6"/>
  <c r="Y57" i="6"/>
  <c r="W16" i="3"/>
  <c r="AA65" i="3"/>
  <c r="G67" i="3"/>
  <c r="AC73" i="4"/>
  <c r="AB73" i="4"/>
  <c r="AB24" i="4"/>
  <c r="AA24" i="4"/>
  <c r="Z61" i="4"/>
  <c r="Y61" i="4"/>
  <c r="AA76" i="6"/>
  <c r="Y76" i="6"/>
  <c r="AD76" i="6"/>
  <c r="Z76" i="6"/>
  <c r="AA50" i="3"/>
  <c r="V73" i="4"/>
  <c r="V19" i="4"/>
  <c r="V20" i="4"/>
  <c r="AC23" i="4"/>
  <c r="AB23" i="4"/>
  <c r="V24" i="4"/>
  <c r="AA37" i="4"/>
  <c r="Z37" i="4"/>
  <c r="V61" i="4"/>
  <c r="AL9" i="5"/>
  <c r="W76" i="6"/>
  <c r="M69" i="3"/>
  <c r="Y32" i="3"/>
  <c r="AA32" i="3" s="1"/>
  <c r="W73" i="4"/>
  <c r="V9" i="4"/>
  <c r="V23" i="4"/>
  <c r="AB47" i="4"/>
  <c r="AA47" i="4"/>
  <c r="V37" i="4"/>
  <c r="W61" i="4"/>
  <c r="AA7" i="5"/>
  <c r="AC7" i="5"/>
  <c r="AD64" i="6"/>
  <c r="AB64" i="6"/>
  <c r="AA64" i="6"/>
  <c r="Z64" i="6"/>
  <c r="Y64" i="6"/>
  <c r="X64" i="6"/>
  <c r="AC64" i="6"/>
  <c r="Z66" i="6"/>
  <c r="AC66" i="6"/>
  <c r="AD66" i="6"/>
  <c r="AB66" i="6"/>
  <c r="AA66" i="6"/>
  <c r="Y66" i="6"/>
  <c r="X66" i="6"/>
  <c r="X76" i="6"/>
  <c r="Z83" i="6"/>
  <c r="AB83" i="6"/>
  <c r="AC83" i="6"/>
  <c r="AA83" i="6"/>
  <c r="Y83" i="6"/>
  <c r="X83" i="6"/>
  <c r="W83" i="6"/>
  <c r="AD83" i="6"/>
  <c r="AA86" i="6"/>
  <c r="AD86" i="6"/>
  <c r="AC86" i="6"/>
  <c r="AB86" i="6"/>
  <c r="X86" i="6"/>
  <c r="X18" i="2"/>
  <c r="Y22" i="3"/>
  <c r="Y29" i="3" s="1"/>
  <c r="AA15" i="4"/>
  <c r="X73" i="4"/>
  <c r="X19" i="4"/>
  <c r="AA78" i="4"/>
  <c r="AB79" i="4"/>
  <c r="AC80" i="4"/>
  <c r="W9" i="4"/>
  <c r="X20" i="4"/>
  <c r="Y11" i="4"/>
  <c r="Z21" i="4"/>
  <c r="AC26" i="4"/>
  <c r="V22" i="4"/>
  <c r="W23" i="4"/>
  <c r="X24" i="4"/>
  <c r="Y25" i="4"/>
  <c r="AB38" i="4"/>
  <c r="AC40" i="4"/>
  <c r="AC35" i="4"/>
  <c r="AB35" i="4"/>
  <c r="V47" i="4"/>
  <c r="W37" i="4"/>
  <c r="X61" i="4"/>
  <c r="Z39" i="4"/>
  <c r="Z56" i="4"/>
  <c r="X60" i="4"/>
  <c r="X43" i="4"/>
  <c r="X44" i="4"/>
  <c r="Z45" i="4"/>
  <c r="Z62" i="4"/>
  <c r="X48" i="4"/>
  <c r="X49" i="4"/>
  <c r="X50" i="4"/>
  <c r="Z51" i="4"/>
  <c r="Z52" i="4"/>
  <c r="X54" i="4"/>
  <c r="X55" i="4"/>
  <c r="X65" i="4"/>
  <c r="Z67" i="4"/>
  <c r="Z58" i="4"/>
  <c r="X68" i="4"/>
  <c r="X69" i="4"/>
  <c r="X70" i="4"/>
  <c r="Z71" i="4"/>
  <c r="Z64" i="4"/>
  <c r="X66" i="4"/>
  <c r="X81" i="4"/>
  <c r="U7" i="5"/>
  <c r="AW29" i="5"/>
  <c r="AW34" i="5" s="1"/>
  <c r="AV34" i="5"/>
  <c r="AL20" i="6"/>
  <c r="AL52" i="6"/>
  <c r="Z60" i="6"/>
  <c r="W60" i="6"/>
  <c r="AD60" i="6"/>
  <c r="AC60" i="6"/>
  <c r="AB60" i="6"/>
  <c r="X60" i="6"/>
  <c r="W64" i="6"/>
  <c r="W66" i="6"/>
  <c r="AB76" i="6"/>
  <c r="W86" i="6"/>
  <c r="AA93" i="6"/>
  <c r="Y93" i="6"/>
  <c r="AD93" i="6"/>
  <c r="AC93" i="6"/>
  <c r="X93" i="6"/>
  <c r="AD7" i="1"/>
  <c r="AF7" i="1" s="1"/>
  <c r="AH7" i="1" s="1"/>
  <c r="Y43" i="3"/>
  <c r="AA43" i="3" s="1"/>
  <c r="W19" i="4"/>
  <c r="W20" i="4"/>
  <c r="W24" i="4"/>
  <c r="Y73" i="4"/>
  <c r="Y19" i="4"/>
  <c r="X76" i="4"/>
  <c r="W76" i="4"/>
  <c r="AB78" i="4"/>
  <c r="AC79" i="4"/>
  <c r="W8" i="4"/>
  <c r="X9" i="4"/>
  <c r="Y20" i="4"/>
  <c r="Z11" i="4"/>
  <c r="AC21" i="4"/>
  <c r="W22" i="4"/>
  <c r="X23" i="4"/>
  <c r="Y24" i="4"/>
  <c r="AB25" i="4"/>
  <c r="AC38" i="4"/>
  <c r="W47" i="4"/>
  <c r="X37" i="4"/>
  <c r="AA61" i="4"/>
  <c r="AA39" i="4"/>
  <c r="AA56" i="4"/>
  <c r="Y60" i="4"/>
  <c r="Y43" i="4"/>
  <c r="AA44" i="4"/>
  <c r="AA45" i="4"/>
  <c r="AA62" i="4"/>
  <c r="Y48" i="4"/>
  <c r="Y49" i="4"/>
  <c r="AA50" i="4"/>
  <c r="AA51" i="4"/>
  <c r="AA52" i="4"/>
  <c r="Y54" i="4"/>
  <c r="Y55" i="4"/>
  <c r="AA65" i="4"/>
  <c r="AA67" i="4"/>
  <c r="AA58" i="4"/>
  <c r="Y68" i="4"/>
  <c r="Y69" i="4"/>
  <c r="AA70" i="4"/>
  <c r="AA71" i="4"/>
  <c r="AA64" i="4"/>
  <c r="Y66" i="4"/>
  <c r="Y81" i="4"/>
  <c r="V7" i="5"/>
  <c r="R9" i="5"/>
  <c r="AL18" i="6"/>
  <c r="AC76" i="6"/>
  <c r="Y86" i="6"/>
  <c r="Y56" i="3"/>
  <c r="G48" i="3"/>
  <c r="Z20" i="4"/>
  <c r="W17" i="4"/>
  <c r="V17" i="4"/>
  <c r="Z24" i="4"/>
  <c r="Y37" i="4"/>
  <c r="AB61" i="4"/>
  <c r="AA24" i="6"/>
  <c r="Y24" i="6"/>
  <c r="X24" i="6"/>
  <c r="W24" i="6"/>
  <c r="AB24" i="6"/>
  <c r="W95" i="6"/>
  <c r="AD95" i="6"/>
  <c r="AC95" i="6"/>
  <c r="Z95" i="6"/>
  <c r="Y95" i="6"/>
  <c r="X95" i="6"/>
  <c r="R9" i="1"/>
  <c r="G20" i="3"/>
  <c r="AA23" i="3"/>
  <c r="AA73" i="4"/>
  <c r="AA19" i="4"/>
  <c r="V6" i="4"/>
  <c r="Y8" i="4"/>
  <c r="Z9" i="4"/>
  <c r="AA20" i="4"/>
  <c r="X16" i="4"/>
  <c r="W16" i="4"/>
  <c r="X17" i="4"/>
  <c r="W32" i="4"/>
  <c r="Y22" i="4"/>
  <c r="Z23" i="4"/>
  <c r="AC24" i="4"/>
  <c r="V46" i="4"/>
  <c r="W34" i="4"/>
  <c r="Y47" i="4"/>
  <c r="AB37" i="4"/>
  <c r="AC61" i="4"/>
  <c r="AC39" i="4"/>
  <c r="AC56" i="4"/>
  <c r="AA60" i="4"/>
  <c r="AC43" i="4"/>
  <c r="AC44" i="4"/>
  <c r="AC45" i="4"/>
  <c r="AC62" i="4"/>
  <c r="AA48" i="4"/>
  <c r="AC49" i="4"/>
  <c r="AC50" i="4"/>
  <c r="AC51" i="4"/>
  <c r="AC52" i="4"/>
  <c r="AA54" i="4"/>
  <c r="AC55" i="4"/>
  <c r="AC65" i="4"/>
  <c r="AC67" i="4"/>
  <c r="AC58" i="4"/>
  <c r="AA68" i="4"/>
  <c r="AC69" i="4"/>
  <c r="AC70" i="4"/>
  <c r="AC71" i="4"/>
  <c r="AC64" i="4"/>
  <c r="AA66" i="4"/>
  <c r="AC81" i="4"/>
  <c r="X7" i="5"/>
  <c r="Z24" i="6"/>
  <c r="AL48" i="6"/>
  <c r="X56" i="6"/>
  <c r="AB56" i="6"/>
  <c r="AA56" i="6"/>
  <c r="Z56" i="6"/>
  <c r="Y56" i="6"/>
  <c r="W56" i="6"/>
  <c r="AC56" i="6"/>
  <c r="AA95" i="6"/>
  <c r="G35" i="3"/>
  <c r="AB19" i="4"/>
  <c r="W6" i="4"/>
  <c r="Z8" i="4"/>
  <c r="AA9" i="4"/>
  <c r="AB20" i="4"/>
  <c r="Y27" i="4"/>
  <c r="X27" i="4"/>
  <c r="Y17" i="4"/>
  <c r="Z22" i="4"/>
  <c r="AA23" i="4"/>
  <c r="W29" i="4"/>
  <c r="V29" i="4"/>
  <c r="W46" i="4"/>
  <c r="Z47" i="4"/>
  <c r="AC37" i="4"/>
  <c r="AB60" i="4"/>
  <c r="AB48" i="4"/>
  <c r="AB54" i="4"/>
  <c r="AB68" i="4"/>
  <c r="AB66" i="4"/>
  <c r="Y7" i="5"/>
  <c r="AC24" i="6"/>
  <c r="AB75" i="6"/>
  <c r="Y75" i="6"/>
  <c r="AD75" i="6"/>
  <c r="AC75" i="6"/>
  <c r="X75" i="6"/>
  <c r="Z87" i="6"/>
  <c r="AD87" i="6"/>
  <c r="AC87" i="6"/>
  <c r="Y87" i="6"/>
  <c r="AB95" i="6"/>
  <c r="T18" i="2"/>
  <c r="Y77" i="4"/>
  <c r="X77" i="4"/>
  <c r="X6" i="4"/>
  <c r="AA8" i="4"/>
  <c r="AB9" i="4"/>
  <c r="Z14" i="4"/>
  <c r="Y14" i="4"/>
  <c r="V27" i="4"/>
  <c r="Z17" i="4"/>
  <c r="Y32" i="4"/>
  <c r="AA22" i="4"/>
  <c r="X36" i="4"/>
  <c r="W36" i="4"/>
  <c r="X29" i="4"/>
  <c r="X46" i="4"/>
  <c r="AC47" i="4"/>
  <c r="Z7" i="5"/>
  <c r="AD24" i="6"/>
  <c r="AL45" i="6"/>
  <c r="AB63" i="6"/>
  <c r="AA63" i="6"/>
  <c r="Z63" i="6"/>
  <c r="Y63" i="6"/>
  <c r="X63" i="6"/>
  <c r="AC63" i="6"/>
  <c r="AB65" i="6"/>
  <c r="AD65" i="6"/>
  <c r="AC65" i="6"/>
  <c r="AA65" i="6"/>
  <c r="Z65" i="6"/>
  <c r="Y65" i="6"/>
  <c r="X65" i="6"/>
  <c r="X67" i="6"/>
  <c r="AB67" i="6"/>
  <c r="AD67" i="6"/>
  <c r="AC67" i="6"/>
  <c r="AA67" i="6"/>
  <c r="Z67" i="6"/>
  <c r="Y67" i="6"/>
  <c r="W75" i="6"/>
  <c r="W87" i="6"/>
  <c r="AA89" i="6"/>
  <c r="W89" i="6"/>
  <c r="AC89" i="6"/>
  <c r="AB89" i="6"/>
  <c r="Z89" i="6"/>
  <c r="Y89" i="6"/>
  <c r="X89" i="6"/>
  <c r="AD89" i="6"/>
  <c r="Z94" i="6"/>
  <c r="Y94" i="6"/>
  <c r="AD94" i="6"/>
  <c r="AA94" i="6"/>
  <c r="X80" i="4"/>
  <c r="W80" i="4"/>
  <c r="Y6" i="4"/>
  <c r="AB8" i="4"/>
  <c r="AA26" i="4"/>
  <c r="Z26" i="4"/>
  <c r="W27" i="4"/>
  <c r="AA17" i="4"/>
  <c r="AB22" i="4"/>
  <c r="Y40" i="4"/>
  <c r="X40" i="4"/>
  <c r="Y29" i="4"/>
  <c r="AB7" i="5"/>
  <c r="Z75" i="6"/>
  <c r="X87" i="6"/>
  <c r="Y54" i="6"/>
  <c r="W68" i="6"/>
  <c r="X69" i="6"/>
  <c r="Z77" i="6"/>
  <c r="Y77" i="6"/>
  <c r="W78" i="6"/>
  <c r="Y79" i="6"/>
  <c r="AL88" i="6"/>
  <c r="X91" i="6"/>
  <c r="AB102" i="6"/>
  <c r="W102" i="6"/>
  <c r="W104" i="6"/>
  <c r="Y105" i="6"/>
  <c r="AL180" i="6"/>
  <c r="AL955" i="6"/>
  <c r="AC58" i="6"/>
  <c r="X58" i="6"/>
  <c r="AD79" i="6"/>
  <c r="X99" i="6"/>
  <c r="AC105" i="6"/>
  <c r="AD113" i="6"/>
  <c r="AC113" i="6"/>
  <c r="AB113" i="6"/>
  <c r="AA113" i="6"/>
  <c r="Z113" i="6"/>
  <c r="Z58" i="6"/>
  <c r="AA82" i="6"/>
  <c r="AB82" i="6"/>
  <c r="AB99" i="6"/>
  <c r="AD103" i="6"/>
  <c r="AA108" i="6"/>
  <c r="X108" i="6"/>
  <c r="Y113" i="6"/>
  <c r="AA58" i="6"/>
  <c r="Y71" i="6"/>
  <c r="W82" i="6"/>
  <c r="AC99" i="6"/>
  <c r="AB107" i="6"/>
  <c r="X107" i="6"/>
  <c r="W108" i="6"/>
  <c r="AL28" i="6"/>
  <c r="AB58" i="6"/>
  <c r="Z70" i="6"/>
  <c r="W80" i="6"/>
  <c r="Z80" i="6"/>
  <c r="AD99" i="6"/>
  <c r="AC106" i="6"/>
  <c r="X106" i="6"/>
  <c r="AL360" i="6"/>
  <c r="AL366" i="6"/>
  <c r="AL396" i="6"/>
  <c r="AA69" i="6"/>
  <c r="X79" i="6"/>
  <c r="Z79" i="6"/>
  <c r="AD91" i="6"/>
  <c r="AD105" i="6"/>
  <c r="X105" i="6"/>
  <c r="AL36" i="6"/>
  <c r="AB68" i="6"/>
  <c r="W69" i="6"/>
  <c r="Y78" i="6"/>
  <c r="Z78" i="6"/>
  <c r="W79" i="6"/>
  <c r="W91" i="6"/>
  <c r="W105" i="6"/>
  <c r="AL134" i="6"/>
  <c r="AL281" i="6"/>
  <c r="AL406" i="6"/>
  <c r="AL966" i="6"/>
  <c r="AL776" i="6"/>
  <c r="AL817" i="6"/>
  <c r="AL140" i="6"/>
  <c r="AL147" i="6"/>
  <c r="AL423" i="6"/>
  <c r="AL191" i="6"/>
  <c r="AL827" i="6"/>
  <c r="AL830" i="6"/>
  <c r="AL143" i="6"/>
  <c r="AL207" i="6"/>
  <c r="AL226" i="6"/>
  <c r="AL266" i="6"/>
  <c r="AL292" i="6"/>
  <c r="AL302" i="6"/>
  <c r="AL348" i="6"/>
  <c r="AL383" i="6"/>
  <c r="AL416" i="6"/>
  <c r="AL434" i="6"/>
  <c r="AL478" i="6"/>
  <c r="AL532" i="6"/>
  <c r="AL724" i="6"/>
  <c r="AL877" i="6"/>
  <c r="AL218" i="6"/>
  <c r="AL254" i="6"/>
  <c r="AL297" i="6"/>
  <c r="AL337" i="6"/>
  <c r="AL371" i="6"/>
  <c r="AL405" i="6"/>
  <c r="AL422" i="6"/>
  <c r="AL466" i="6"/>
  <c r="AL505" i="6"/>
  <c r="AL526" i="6"/>
  <c r="AL550" i="6"/>
  <c r="AL576" i="6"/>
  <c r="AL896" i="6"/>
  <c r="AL1405" i="6"/>
  <c r="AL1579" i="6"/>
  <c r="AL277" i="6"/>
  <c r="AL400" i="6"/>
  <c r="AL533" i="6"/>
  <c r="AL643" i="6"/>
  <c r="AL709" i="6"/>
  <c r="AL121" i="6"/>
  <c r="AL156" i="6"/>
  <c r="AL211" i="6"/>
  <c r="AL255" i="6"/>
  <c r="AL303" i="6"/>
  <c r="AL341" i="6"/>
  <c r="AL372" i="6"/>
  <c r="AL389" i="6"/>
  <c r="AL435" i="6"/>
  <c r="AL470" i="6"/>
  <c r="AL506" i="6"/>
  <c r="AL527" i="6"/>
  <c r="AL551" i="6"/>
  <c r="AL866" i="6"/>
  <c r="AL945" i="6"/>
  <c r="AL948" i="6"/>
  <c r="AL1271" i="6"/>
  <c r="AL206" i="6"/>
  <c r="AL225" i="6"/>
  <c r="AL271" i="6"/>
  <c r="AL299" i="6"/>
  <c r="AL330" i="6"/>
  <c r="AL390" i="6"/>
  <c r="AL427" i="6"/>
  <c r="AL459" i="6"/>
  <c r="AL477" i="6"/>
  <c r="AL539" i="6"/>
  <c r="AL611" i="6"/>
  <c r="AL745" i="6"/>
  <c r="AL821" i="6"/>
  <c r="AL151" i="6"/>
  <c r="AL217" i="6"/>
  <c r="AL262" i="6"/>
  <c r="AL291" i="6"/>
  <c r="AL318" i="6"/>
  <c r="AL336" i="6"/>
  <c r="AL379" i="6"/>
  <c r="AL415" i="6"/>
  <c r="AL448" i="6"/>
  <c r="AL465" i="6"/>
  <c r="AL512" i="6"/>
  <c r="AL608" i="6"/>
  <c r="AL683" i="6"/>
  <c r="AL739" i="6"/>
  <c r="AL163" i="6"/>
  <c r="AL250" i="6"/>
  <c r="AL306" i="6"/>
  <c r="AL324" i="6"/>
  <c r="AL367" i="6"/>
  <c r="AL440" i="6"/>
  <c r="AL453" i="6"/>
  <c r="AL501" i="6"/>
  <c r="AL522" i="6"/>
  <c r="AL664" i="6"/>
  <c r="AL673" i="6"/>
  <c r="AL699" i="6"/>
  <c r="AL806" i="6"/>
  <c r="AL895" i="6"/>
  <c r="AL175" i="6"/>
  <c r="AL186" i="6"/>
  <c r="AL197" i="6"/>
  <c r="AL238" i="6"/>
  <c r="AL273" i="6"/>
  <c r="AL300" i="6"/>
  <c r="AL312" i="6"/>
  <c r="AL356" i="6"/>
  <c r="AL394" i="6"/>
  <c r="AL428" i="6"/>
  <c r="AL446" i="6"/>
  <c r="AL490" i="6"/>
  <c r="AL516" i="6"/>
  <c r="AL540" i="6"/>
  <c r="AL591" i="6"/>
  <c r="AL658" i="6"/>
  <c r="AL730" i="6"/>
  <c r="AL746" i="6"/>
  <c r="AL201" i="6"/>
  <c r="AL621" i="6"/>
  <c r="AL638" i="6"/>
  <c r="AL653" i="6"/>
  <c r="AL693" i="6"/>
  <c r="AL887" i="6"/>
  <c r="AL956" i="6"/>
  <c r="AL1059" i="6"/>
  <c r="AL1324" i="6"/>
  <c r="AL1416" i="6"/>
  <c r="AL1641" i="6"/>
  <c r="AL674" i="6"/>
  <c r="AL719" i="6"/>
  <c r="AL801" i="6"/>
  <c r="AL970" i="6"/>
  <c r="AL1189" i="6"/>
  <c r="AL1206" i="6"/>
  <c r="AL1209" i="6"/>
  <c r="AL1216" i="6"/>
  <c r="AL1441" i="6"/>
  <c r="AC1751" i="6"/>
  <c r="Y1751" i="6"/>
  <c r="X1751" i="6"/>
  <c r="AD1751" i="6"/>
  <c r="AB1751" i="6"/>
  <c r="AA1751" i="6"/>
  <c r="Z1751" i="6"/>
  <c r="W1751" i="6"/>
  <c r="AL549" i="6"/>
  <c r="AL566" i="6"/>
  <c r="AL581" i="6"/>
  <c r="AL622" i="6"/>
  <c r="AL772" i="6"/>
  <c r="AL835" i="6"/>
  <c r="AL852" i="6"/>
  <c r="AL1226" i="6"/>
  <c r="AA1756" i="6"/>
  <c r="X1756" i="6"/>
  <c r="AD1756" i="6"/>
  <c r="AC1756" i="6"/>
  <c r="AB1756" i="6"/>
  <c r="Z1756" i="6"/>
  <c r="Y1756" i="6"/>
  <c r="W1756" i="6"/>
  <c r="AL603" i="6"/>
  <c r="AL648" i="6"/>
  <c r="AL663" i="6"/>
  <c r="AL678" i="6"/>
  <c r="AL729" i="6"/>
  <c r="AL735" i="6"/>
  <c r="AL754" i="6"/>
  <c r="AL816" i="6"/>
  <c r="AL826" i="6"/>
  <c r="AL913" i="6"/>
  <c r="AL1043" i="6"/>
  <c r="AL1136" i="6"/>
  <c r="AL688" i="6"/>
  <c r="AL714" i="6"/>
  <c r="AL767" i="6"/>
  <c r="AL802" i="6"/>
  <c r="AL810" i="6"/>
  <c r="AL901" i="6"/>
  <c r="AL910" i="6"/>
  <c r="AL965" i="6"/>
  <c r="AL1133" i="6"/>
  <c r="AL1155" i="6"/>
  <c r="AL1220" i="6"/>
  <c r="AL1517" i="6"/>
  <c r="AL764" i="6"/>
  <c r="AL781" i="6"/>
  <c r="AL796" i="6"/>
  <c r="AL836" i="6"/>
  <c r="AL865" i="6"/>
  <c r="AL883" i="6"/>
  <c r="AL932" i="6"/>
  <c r="AL978" i="6"/>
  <c r="AL1183" i="6"/>
  <c r="AL1027" i="6"/>
  <c r="AL1164" i="6"/>
  <c r="AL1285" i="6"/>
  <c r="AL1380" i="6"/>
  <c r="AL1409" i="6"/>
  <c r="AL1433" i="6"/>
  <c r="AL1631" i="6"/>
  <c r="AL1634" i="6"/>
  <c r="AL936" i="6"/>
  <c r="AL960" i="6"/>
  <c r="AL982" i="6"/>
  <c r="AL1011" i="6"/>
  <c r="AL1047" i="6"/>
  <c r="AL1073" i="6"/>
  <c r="AL1093" i="6"/>
  <c r="AL1194" i="6"/>
  <c r="AL1230" i="6"/>
  <c r="AL1241" i="6"/>
  <c r="AL1291" i="6"/>
  <c r="AL1368" i="6"/>
  <c r="AL1392" i="6"/>
  <c r="AL1451" i="6"/>
  <c r="AL1535" i="6"/>
  <c r="AL1572" i="6"/>
  <c r="AL1687" i="6"/>
  <c r="AL579" i="6"/>
  <c r="AL651" i="6"/>
  <c r="AL722" i="6"/>
  <c r="AL794" i="6"/>
  <c r="AL1017" i="6"/>
  <c r="AL1028" i="6"/>
  <c r="AL1042" i="6"/>
  <c r="AL1048" i="6"/>
  <c r="AL1068" i="6"/>
  <c r="AL1178" i="6"/>
  <c r="AL1195" i="6"/>
  <c r="AL1286" i="6"/>
  <c r="AL1313" i="6"/>
  <c r="AL1473" i="6"/>
  <c r="AL1736" i="6"/>
  <c r="AL937" i="6"/>
  <c r="AL961" i="6"/>
  <c r="AL983" i="6"/>
  <c r="AL1108" i="6"/>
  <c r="AL1125" i="6"/>
  <c r="AL1184" i="6"/>
  <c r="AL1231" i="6"/>
  <c r="AL1325" i="6"/>
  <c r="AL1547" i="6"/>
  <c r="W1748" i="6"/>
  <c r="AB1748" i="6"/>
  <c r="AD1748" i="6"/>
  <c r="AC1748" i="6"/>
  <c r="AA1748" i="6"/>
  <c r="Z1748" i="6"/>
  <c r="Y1748" i="6"/>
  <c r="AD1771" i="6"/>
  <c r="Z1771" i="6"/>
  <c r="AC1771" i="6"/>
  <c r="AB1771" i="6"/>
  <c r="AA1771" i="6"/>
  <c r="Y1771" i="6"/>
  <c r="X1771" i="6"/>
  <c r="AL567" i="6"/>
  <c r="AL639" i="6"/>
  <c r="AL710" i="6"/>
  <c r="AL782" i="6"/>
  <c r="AL853" i="6"/>
  <c r="AL875" i="6"/>
  <c r="AL888" i="6"/>
  <c r="AL911" i="6"/>
  <c r="AL924" i="6"/>
  <c r="AL994" i="6"/>
  <c r="AL1037" i="6"/>
  <c r="AL1054" i="6"/>
  <c r="AL1114" i="6"/>
  <c r="AL1134" i="6"/>
  <c r="AL1160" i="6"/>
  <c r="AL1245" i="6"/>
  <c r="AL1275" i="6"/>
  <c r="AL1357" i="6"/>
  <c r="AL1429" i="6"/>
  <c r="AL1501" i="6"/>
  <c r="AL1623" i="6"/>
  <c r="X1748" i="6"/>
  <c r="AC1762" i="6"/>
  <c r="Y1762" i="6"/>
  <c r="AB1762" i="6"/>
  <c r="AA1762" i="6"/>
  <c r="Z1762" i="6"/>
  <c r="X1762" i="6"/>
  <c r="AD1762" i="6"/>
  <c r="W1762" i="6"/>
  <c r="W1771" i="6"/>
  <c r="AL555" i="6"/>
  <c r="AL627" i="6"/>
  <c r="AL698" i="6"/>
  <c r="AL770" i="6"/>
  <c r="AL841" i="6"/>
  <c r="AL1018" i="6"/>
  <c r="AL1103" i="6"/>
  <c r="AL1179" i="6"/>
  <c r="AL1300" i="6"/>
  <c r="Y1768" i="6"/>
  <c r="AD1768" i="6"/>
  <c r="AC1768" i="6"/>
  <c r="AB1768" i="6"/>
  <c r="Z1768" i="6"/>
  <c r="X1768" i="6"/>
  <c r="W1768" i="6"/>
  <c r="AA1768" i="6"/>
  <c r="AL935" i="6"/>
  <c r="AL959" i="6"/>
  <c r="AL981" i="6"/>
  <c r="AL1032" i="6"/>
  <c r="AL1109" i="6"/>
  <c r="AL1199" i="6"/>
  <c r="AL1240" i="6"/>
  <c r="AL1352" i="6"/>
  <c r="AL1358" i="6"/>
  <c r="AL1471" i="6"/>
  <c r="AL1525" i="6"/>
  <c r="AL1528" i="6"/>
  <c r="AL1553" i="6"/>
  <c r="AL1565" i="6"/>
  <c r="AL1584" i="6"/>
  <c r="AL1603" i="6"/>
  <c r="AL1664" i="6"/>
  <c r="AL1679" i="6"/>
  <c r="AL543" i="6"/>
  <c r="AL615" i="6"/>
  <c r="AL686" i="6"/>
  <c r="AL758" i="6"/>
  <c r="AL829" i="6"/>
  <c r="AL864" i="6"/>
  <c r="AL876" i="6"/>
  <c r="AL899" i="6"/>
  <c r="AL912" i="6"/>
  <c r="AL995" i="6"/>
  <c r="AL1038" i="6"/>
  <c r="AL1169" i="6"/>
  <c r="AL1276" i="6"/>
  <c r="AL1295" i="6"/>
  <c r="AL1309" i="6"/>
  <c r="AL1421" i="6"/>
  <c r="AL1540" i="6"/>
  <c r="AL949" i="6"/>
  <c r="AL971" i="6"/>
  <c r="AL1005" i="6"/>
  <c r="AL1058" i="6"/>
  <c r="AL1098" i="6"/>
  <c r="AL1188" i="6"/>
  <c r="AL1214" i="6"/>
  <c r="AL1235" i="6"/>
  <c r="AL1262" i="6"/>
  <c r="AL1338" i="6"/>
  <c r="AL1388" i="6"/>
  <c r="AL1397" i="6"/>
  <c r="AL1459" i="6"/>
  <c r="AL1505" i="6"/>
  <c r="AL1557" i="6"/>
  <c r="AL1607" i="6"/>
  <c r="AL1646" i="6"/>
  <c r="AL1699" i="6"/>
  <c r="AL1718" i="6"/>
  <c r="V1788" i="6"/>
  <c r="AC1788" i="6"/>
  <c r="AA1788" i="6"/>
  <c r="AD1788" i="6"/>
  <c r="Z1788" i="6"/>
  <c r="Y1788" i="6"/>
  <c r="X1788" i="6"/>
  <c r="W1788" i="6"/>
  <c r="AL1469" i="6"/>
  <c r="AL1531" i="6"/>
  <c r="AL1575" i="6"/>
  <c r="AL1637" i="6"/>
  <c r="AL1682" i="6"/>
  <c r="X1747" i="6"/>
  <c r="AC1747" i="6"/>
  <c r="AB1747" i="6"/>
  <c r="AA1747" i="6"/>
  <c r="Z1747" i="6"/>
  <c r="Y1747" i="6"/>
  <c r="AD1747" i="6"/>
  <c r="W1747" i="6"/>
  <c r="X1778" i="6"/>
  <c r="AL1066" i="6"/>
  <c r="AL1137" i="6"/>
  <c r="AL1207" i="6"/>
  <c r="AL1319" i="6"/>
  <c r="AL1336" i="6"/>
  <c r="AL1374" i="6"/>
  <c r="AL1464" i="6"/>
  <c r="AL1515" i="6"/>
  <c r="AL1570" i="6"/>
  <c r="AL1621" i="6"/>
  <c r="AL1677" i="6"/>
  <c r="AD1789" i="6"/>
  <c r="AC1789" i="6"/>
  <c r="AA1789" i="6"/>
  <c r="Y1789" i="6"/>
  <c r="AB1789" i="6"/>
  <c r="Z1789" i="6"/>
  <c r="AL1301" i="6"/>
  <c r="AL1314" i="6"/>
  <c r="AL1398" i="6"/>
  <c r="AL1406" i="6"/>
  <c r="AL1446" i="6"/>
  <c r="AL1491" i="6"/>
  <c r="AL1551" i="6"/>
  <c r="AL1597" i="6"/>
  <c r="AL1704" i="6"/>
  <c r="AL1725" i="6"/>
  <c r="V1783" i="6"/>
  <c r="AC1783" i="6"/>
  <c r="AA1783" i="6"/>
  <c r="AB1783" i="6"/>
  <c r="Z1783" i="6"/>
  <c r="Y1783" i="6"/>
  <c r="X1783" i="6"/>
  <c r="W1783" i="6"/>
  <c r="V1789" i="6"/>
  <c r="AL7" i="7"/>
  <c r="O34" i="7"/>
  <c r="R32" i="7"/>
  <c r="R34" i="7" s="1"/>
  <c r="AM32" i="7"/>
  <c r="AM34" i="7" s="1"/>
  <c r="AP32" i="7"/>
  <c r="I45" i="8"/>
  <c r="AO45" i="8"/>
  <c r="Z277" i="8"/>
  <c r="AA277" i="8"/>
  <c r="AC277" i="8"/>
  <c r="AG277" i="8"/>
  <c r="AE277" i="8"/>
  <c r="AB277" i="8"/>
  <c r="AD277" i="8"/>
  <c r="AL1606" i="6"/>
  <c r="AL1713" i="6"/>
  <c r="Z1775" i="6"/>
  <c r="X1775" i="6"/>
  <c r="W1775" i="6"/>
  <c r="AD1775" i="6"/>
  <c r="AB1775" i="6"/>
  <c r="AA1775" i="6"/>
  <c r="Y1775" i="6"/>
  <c r="V1775" i="6"/>
  <c r="AC1775" i="6"/>
  <c r="V1777" i="6"/>
  <c r="AA1777" i="6"/>
  <c r="AC1777" i="6"/>
  <c r="AB1777" i="6"/>
  <c r="Z1777" i="6"/>
  <c r="Y1777" i="6"/>
  <c r="W1777" i="6"/>
  <c r="AD1784" i="6"/>
  <c r="AC1784" i="6"/>
  <c r="AA1784" i="6"/>
  <c r="Y1784" i="6"/>
  <c r="AB1784" i="6"/>
  <c r="Y22" i="7"/>
  <c r="X22" i="7"/>
  <c r="W22" i="7"/>
  <c r="AD22" i="7"/>
  <c r="AC22" i="7"/>
  <c r="AA22" i="7"/>
  <c r="V22" i="7"/>
  <c r="AO26" i="8"/>
  <c r="I26" i="8"/>
  <c r="AC464" i="8"/>
  <c r="Z464" i="8"/>
  <c r="AF464" i="8"/>
  <c r="AG464" i="8"/>
  <c r="AE464" i="8"/>
  <c r="AB464" i="8"/>
  <c r="Y464" i="8"/>
  <c r="AD464" i="8"/>
  <c r="AA464" i="8"/>
  <c r="X1777" i="6"/>
  <c r="V1784" i="6"/>
  <c r="Z22" i="7"/>
  <c r="AL1030" i="6"/>
  <c r="AL1101" i="6"/>
  <c r="AL1172" i="6"/>
  <c r="AL1243" i="6"/>
  <c r="AL1278" i="6"/>
  <c r="AL1360" i="6"/>
  <c r="AL1370" i="6"/>
  <c r="AD1777" i="6"/>
  <c r="W1784" i="6"/>
  <c r="X9" i="7"/>
  <c r="AD9" i="7"/>
  <c r="AB9" i="7"/>
  <c r="Z9" i="7"/>
  <c r="AC9" i="7"/>
  <c r="AA9" i="7"/>
  <c r="Y9" i="7"/>
  <c r="AB22" i="7"/>
  <c r="AL1410" i="6"/>
  <c r="AL1434" i="6"/>
  <c r="AL1495" i="6"/>
  <c r="AL1541" i="6"/>
  <c r="AL1601" i="6"/>
  <c r="AL1647" i="6"/>
  <c r="AL1708" i="6"/>
  <c r="X1784" i="6"/>
  <c r="AL1479" i="6"/>
  <c r="AL1536" i="6"/>
  <c r="AL1585" i="6"/>
  <c r="AL1642" i="6"/>
  <c r="AL1692" i="6"/>
  <c r="AD1778" i="6"/>
  <c r="AC1778" i="6"/>
  <c r="Y1778" i="6"/>
  <c r="AB1778" i="6"/>
  <c r="AA1778" i="6"/>
  <c r="Z1784" i="6"/>
  <c r="AL1432" i="6"/>
  <c r="AL1467" i="6"/>
  <c r="AL1503" i="6"/>
  <c r="AL1539" i="6"/>
  <c r="AL1573" i="6"/>
  <c r="AL1609" i="6"/>
  <c r="AL1645" i="6"/>
  <c r="AL1680" i="6"/>
  <c r="AL1716" i="6"/>
  <c r="AB1763" i="6"/>
  <c r="X1763" i="6"/>
  <c r="AD1763" i="6"/>
  <c r="AC1763" i="6"/>
  <c r="AA1763" i="6"/>
  <c r="AD1785" i="6"/>
  <c r="AB1785" i="6"/>
  <c r="AA1785" i="6"/>
  <c r="Y1785" i="6"/>
  <c r="W1785" i="6"/>
  <c r="X1785" i="6"/>
  <c r="V1785" i="6"/>
  <c r="I16" i="8"/>
  <c r="AO16" i="8"/>
  <c r="AL1386" i="6"/>
  <c r="AL1422" i="6"/>
  <c r="AL1457" i="6"/>
  <c r="AL1493" i="6"/>
  <c r="AL1529" i="6"/>
  <c r="AL1563" i="6"/>
  <c r="AL1599" i="6"/>
  <c r="AL1635" i="6"/>
  <c r="AL1670" i="6"/>
  <c r="AL1706" i="6"/>
  <c r="AB1755" i="6"/>
  <c r="Y1755" i="6"/>
  <c r="AD1755" i="6"/>
  <c r="AC1755" i="6"/>
  <c r="AA1755" i="6"/>
  <c r="Z1755" i="6"/>
  <c r="Z1757" i="6"/>
  <c r="W1757" i="6"/>
  <c r="X1757" i="6"/>
  <c r="W1763" i="6"/>
  <c r="Z1785" i="6"/>
  <c r="AO99" i="8"/>
  <c r="I99" i="8"/>
  <c r="AO72" i="8"/>
  <c r="I72" i="8"/>
  <c r="AC19" i="7"/>
  <c r="AB19" i="7"/>
  <c r="AA19" i="7"/>
  <c r="AD19" i="7"/>
  <c r="Z19" i="7"/>
  <c r="Y19" i="7"/>
  <c r="X19" i="7"/>
  <c r="AO63" i="8"/>
  <c r="I63" i="8"/>
  <c r="I90" i="8"/>
  <c r="AO90" i="8"/>
  <c r="Z126" i="8"/>
  <c r="AA126" i="8"/>
  <c r="I126" i="8"/>
  <c r="AB175" i="8"/>
  <c r="AD175" i="8"/>
  <c r="AC175" i="8"/>
  <c r="AA175" i="8"/>
  <c r="Z175" i="8"/>
  <c r="AE175" i="8"/>
  <c r="AG468" i="8"/>
  <c r="AD468" i="8"/>
  <c r="AF468" i="8"/>
  <c r="AC468" i="8"/>
  <c r="AE468" i="8"/>
  <c r="AA468" i="8"/>
  <c r="Y468" i="8"/>
  <c r="Z468" i="8"/>
  <c r="AB468" i="8"/>
  <c r="AM6" i="8"/>
  <c r="AO6" i="8" s="1"/>
  <c r="AO47" i="8"/>
  <c r="I47" i="8"/>
  <c r="AG266" i="8"/>
  <c r="AE266" i="8"/>
  <c r="AF266" i="8"/>
  <c r="AC266" i="8"/>
  <c r="AA266" i="8"/>
  <c r="I266" i="8"/>
  <c r="AD266" i="8"/>
  <c r="Z266" i="8"/>
  <c r="AG356" i="8"/>
  <c r="AD356" i="8"/>
  <c r="AC356" i="8"/>
  <c r="AB356" i="8"/>
  <c r="AA356" i="8"/>
  <c r="Y356" i="8"/>
  <c r="I356" i="8"/>
  <c r="AE356" i="8"/>
  <c r="Z356" i="8"/>
  <c r="AF356" i="8"/>
  <c r="AD1753" i="6"/>
  <c r="AA1753" i="6"/>
  <c r="W1753" i="6"/>
  <c r="AD1761" i="6"/>
  <c r="Z1761" i="6"/>
  <c r="W1769" i="6"/>
  <c r="AB1769" i="6"/>
  <c r="I88" i="8"/>
  <c r="AO88" i="8"/>
  <c r="I97" i="8"/>
  <c r="AO97" i="8"/>
  <c r="AB143" i="8"/>
  <c r="Z143" i="8"/>
  <c r="AA143" i="8"/>
  <c r="AB266" i="8"/>
  <c r="X1753" i="6"/>
  <c r="W1760" i="6"/>
  <c r="AB1760" i="6"/>
  <c r="W1761" i="6"/>
  <c r="AA1767" i="6"/>
  <c r="X1767" i="6"/>
  <c r="X1769" i="6"/>
  <c r="Y1787" i="6"/>
  <c r="W1787" i="6"/>
  <c r="V1787" i="6"/>
  <c r="AD1787" i="6"/>
  <c r="I377" i="8"/>
  <c r="AG377" i="8"/>
  <c r="AF377" i="8"/>
  <c r="AE377" i="8"/>
  <c r="AD377" i="8"/>
  <c r="AC377" i="8"/>
  <c r="AA377" i="8"/>
  <c r="Y377" i="8"/>
  <c r="AB377" i="8"/>
  <c r="Z377" i="8"/>
  <c r="AB440" i="8"/>
  <c r="AA440" i="8"/>
  <c r="Y440" i="8"/>
  <c r="AC440" i="8"/>
  <c r="AF440" i="8"/>
  <c r="AE440" i="8"/>
  <c r="AD440" i="8"/>
  <c r="Z440" i="8"/>
  <c r="AG440" i="8"/>
  <c r="AB1752" i="6"/>
  <c r="X1752" i="6"/>
  <c r="Y1753" i="6"/>
  <c r="X1761" i="6"/>
  <c r="Y1769" i="6"/>
  <c r="AD1773" i="6"/>
  <c r="AB1773" i="6"/>
  <c r="AA1773" i="6"/>
  <c r="W1773" i="6"/>
  <c r="AB1793" i="6"/>
  <c r="Z1793" i="6"/>
  <c r="Y1793" i="6"/>
  <c r="P1800" i="6"/>
  <c r="AM1797" i="6"/>
  <c r="AM1800" i="6" s="1"/>
  <c r="AO15" i="8"/>
  <c r="AO44" i="8"/>
  <c r="AO49" i="8"/>
  <c r="I49" i="8"/>
  <c r="I93" i="8"/>
  <c r="I190" i="8"/>
  <c r="AC238" i="8"/>
  <c r="AA238" i="8"/>
  <c r="AG238" i="8"/>
  <c r="AE238" i="8"/>
  <c r="AB238" i="8"/>
  <c r="I238" i="8"/>
  <c r="AF238" i="8"/>
  <c r="AD238" i="8"/>
  <c r="Z238" i="8"/>
  <c r="AB243" i="8"/>
  <c r="Z243" i="8"/>
  <c r="AG243" i="8"/>
  <c r="AF243" i="8"/>
  <c r="AD243" i="8"/>
  <c r="AA243" i="8"/>
  <c r="AC243" i="8"/>
  <c r="I243" i="8"/>
  <c r="AD290" i="8"/>
  <c r="AE290" i="8"/>
  <c r="AC290" i="8"/>
  <c r="AB290" i="8"/>
  <c r="AA290" i="8"/>
  <c r="AF290" i="8"/>
  <c r="AG290" i="8"/>
  <c r="Y290" i="8"/>
  <c r="Z290" i="8"/>
  <c r="I290" i="8"/>
  <c r="AG591" i="8"/>
  <c r="AF591" i="8"/>
  <c r="AD591" i="8"/>
  <c r="AE591" i="8"/>
  <c r="W1752" i="6"/>
  <c r="Z1753" i="6"/>
  <c r="X1759" i="6"/>
  <c r="AC1759" i="6"/>
  <c r="Y1760" i="6"/>
  <c r="Y1761" i="6"/>
  <c r="AB1766" i="6"/>
  <c r="Y1766" i="6"/>
  <c r="Y1767" i="6"/>
  <c r="Z1769" i="6"/>
  <c r="V1773" i="6"/>
  <c r="Z1787" i="6"/>
  <c r="AA1793" i="6"/>
  <c r="Q1797" i="6"/>
  <c r="S1797" i="6" s="1"/>
  <c r="Y8" i="7"/>
  <c r="AD8" i="7"/>
  <c r="AB8" i="7"/>
  <c r="Z8" i="7"/>
  <c r="I80" i="8"/>
  <c r="AE243" i="8"/>
  <c r="AD427" i="8"/>
  <c r="AC427" i="8"/>
  <c r="AA427" i="8"/>
  <c r="AE427" i="8"/>
  <c r="AF427" i="8"/>
  <c r="AB427" i="8"/>
  <c r="Z427" i="8"/>
  <c r="Y427" i="8"/>
  <c r="AG427" i="8"/>
  <c r="AO12" i="8"/>
  <c r="I12" i="8"/>
  <c r="AO41" i="8"/>
  <c r="I41" i="8"/>
  <c r="Z115" i="8"/>
  <c r="AK115" i="8" s="1"/>
  <c r="AM115" i="8" s="1"/>
  <c r="AO115" i="8" s="1"/>
  <c r="AB135" i="8"/>
  <c r="Z135" i="8"/>
  <c r="AA135" i="8"/>
  <c r="I135" i="8"/>
  <c r="AF188" i="8"/>
  <c r="AE188" i="8"/>
  <c r="AC188" i="8"/>
  <c r="AA188" i="8"/>
  <c r="I188" i="8"/>
  <c r="AD188" i="8"/>
  <c r="Z188" i="8"/>
  <c r="AB190" i="8"/>
  <c r="AD190" i="8"/>
  <c r="AC190" i="8"/>
  <c r="AA190" i="8"/>
  <c r="Z190" i="8"/>
  <c r="AF190" i="8"/>
  <c r="AE190" i="8"/>
  <c r="AE276" i="8"/>
  <c r="AC276" i="8"/>
  <c r="AG276" i="8"/>
  <c r="AD276" i="8"/>
  <c r="AA276" i="8"/>
  <c r="I276" i="8"/>
  <c r="AF276" i="8"/>
  <c r="AB276" i="8"/>
  <c r="Z276" i="8"/>
  <c r="AD1772" i="6"/>
  <c r="AC1772" i="6"/>
  <c r="Y1772" i="6"/>
  <c r="AD1779" i="6"/>
  <c r="AB1779" i="6"/>
  <c r="AA1779" i="6"/>
  <c r="W1779" i="6"/>
  <c r="AD1790" i="6"/>
  <c r="AB1790" i="6"/>
  <c r="AA1790" i="6"/>
  <c r="Y1790" i="6"/>
  <c r="W1790" i="6"/>
  <c r="AD1796" i="6"/>
  <c r="AC1796" i="6"/>
  <c r="AA1796" i="6"/>
  <c r="Y1796" i="6"/>
  <c r="AC26" i="7"/>
  <c r="AB26" i="7"/>
  <c r="AA26" i="7"/>
  <c r="AD26" i="7"/>
  <c r="Y26" i="7"/>
  <c r="W26" i="7"/>
  <c r="V26" i="7"/>
  <c r="AO52" i="8"/>
  <c r="I52" i="8"/>
  <c r="I175" i="8"/>
  <c r="AB188" i="8"/>
  <c r="AD1750" i="6"/>
  <c r="Z1750" i="6"/>
  <c r="AA1752" i="6"/>
  <c r="AC1761" i="6"/>
  <c r="AD1764" i="6"/>
  <c r="AA1764" i="6"/>
  <c r="W1764" i="6"/>
  <c r="AD1769" i="6"/>
  <c r="W1772" i="6"/>
  <c r="Z1773" i="6"/>
  <c r="V1779" i="6"/>
  <c r="V1790" i="6"/>
  <c r="V1796" i="6"/>
  <c r="AO23" i="8"/>
  <c r="AD333" i="8"/>
  <c r="AB333" i="8"/>
  <c r="AA333" i="8"/>
  <c r="Z333" i="8"/>
  <c r="AS333" i="8"/>
  <c r="AT333" i="8" s="1"/>
  <c r="Y333" i="8"/>
  <c r="AC333" i="8"/>
  <c r="AF333" i="8"/>
  <c r="AE333" i="8"/>
  <c r="AA122" i="8"/>
  <c r="Z122" i="8"/>
  <c r="Z124" i="8"/>
  <c r="AD158" i="8"/>
  <c r="AC158" i="8"/>
  <c r="AB158" i="8"/>
  <c r="Z158" i="8"/>
  <c r="AE178" i="8"/>
  <c r="AC178" i="8"/>
  <c r="AA178" i="8"/>
  <c r="I178" i="8"/>
  <c r="AF271" i="8"/>
  <c r="AD271" i="8"/>
  <c r="AG271" i="8"/>
  <c r="AE271" i="8"/>
  <c r="AB271" i="8"/>
  <c r="Z271" i="8"/>
  <c r="AD285" i="8"/>
  <c r="AC285" i="8"/>
  <c r="AA285" i="8"/>
  <c r="AE285" i="8"/>
  <c r="AG285" i="8"/>
  <c r="AF285" i="8"/>
  <c r="Z285" i="8"/>
  <c r="I285" i="8"/>
  <c r="AA295" i="8"/>
  <c r="AG295" i="8"/>
  <c r="AF295" i="8"/>
  <c r="AE295" i="8"/>
  <c r="AD295" i="8"/>
  <c r="AB295" i="8"/>
  <c r="Z295" i="8"/>
  <c r="I295" i="8"/>
  <c r="AD336" i="8"/>
  <c r="AF336" i="8"/>
  <c r="AE336" i="8"/>
  <c r="AC336" i="8"/>
  <c r="AB336" i="8"/>
  <c r="Z336" i="8"/>
  <c r="AG336" i="8"/>
  <c r="Y336" i="8"/>
  <c r="AS336" i="8"/>
  <c r="AT336" i="8" s="1"/>
  <c r="AG358" i="8"/>
  <c r="AF358" i="8"/>
  <c r="AE358" i="8"/>
  <c r="AD358" i="8"/>
  <c r="AC358" i="8"/>
  <c r="AA358" i="8"/>
  <c r="Y358" i="8"/>
  <c r="Z358" i="8"/>
  <c r="I358" i="8"/>
  <c r="AD25" i="7"/>
  <c r="AC25" i="7"/>
  <c r="I81" i="8"/>
  <c r="AO86" i="8"/>
  <c r="I106" i="8"/>
  <c r="AA124" i="8"/>
  <c r="AB140" i="8"/>
  <c r="AA140" i="8"/>
  <c r="Z140" i="8"/>
  <c r="AC142" i="8"/>
  <c r="AB142" i="8"/>
  <c r="Z142" i="8"/>
  <c r="AA158" i="8"/>
  <c r="AA160" i="8"/>
  <c r="AD160" i="8"/>
  <c r="AC160" i="8"/>
  <c r="AB160" i="8"/>
  <c r="Z160" i="8"/>
  <c r="AA166" i="8"/>
  <c r="AC166" i="8"/>
  <c r="Z166" i="8"/>
  <c r="AE174" i="8"/>
  <c r="AD174" i="8"/>
  <c r="AC174" i="8"/>
  <c r="AB174" i="8"/>
  <c r="Z174" i="8"/>
  <c r="Z178" i="8"/>
  <c r="AE189" i="8"/>
  <c r="AD189" i="8"/>
  <c r="AC189" i="8"/>
  <c r="AB189" i="8"/>
  <c r="Z189" i="8"/>
  <c r="AA271" i="8"/>
  <c r="AB285" i="8"/>
  <c r="Y295" i="8"/>
  <c r="AA336" i="8"/>
  <c r="AG348" i="8"/>
  <c r="AF348" i="8"/>
  <c r="AE348" i="8"/>
  <c r="AC348" i="8"/>
  <c r="I348" i="8"/>
  <c r="AD348" i="8"/>
  <c r="AA348" i="8"/>
  <c r="Y348" i="8"/>
  <c r="AB358" i="8"/>
  <c r="AG480" i="8"/>
  <c r="AD480" i="8"/>
  <c r="AE480" i="8"/>
  <c r="AC480" i="8"/>
  <c r="AA480" i="8"/>
  <c r="AF480" i="8"/>
  <c r="AB480" i="8"/>
  <c r="Y480" i="8"/>
  <c r="Z480" i="8"/>
  <c r="AF541" i="8"/>
  <c r="AG541" i="8"/>
  <c r="AE541" i="8"/>
  <c r="AD541" i="8"/>
  <c r="AC541" i="8"/>
  <c r="AA541" i="8"/>
  <c r="AO22" i="8"/>
  <c r="AO35" i="8"/>
  <c r="Z106" i="8"/>
  <c r="AK106" i="8" s="1"/>
  <c r="AM106" i="8" s="1"/>
  <c r="AO106" i="8" s="1"/>
  <c r="AA147" i="8"/>
  <c r="AC147" i="8"/>
  <c r="Z147" i="8"/>
  <c r="AD151" i="8"/>
  <c r="AC151" i="8"/>
  <c r="AB151" i="8"/>
  <c r="Z151" i="8"/>
  <c r="AA174" i="8"/>
  <c r="AB178" i="8"/>
  <c r="AC185" i="8"/>
  <c r="AB185" i="8"/>
  <c r="AA185" i="8"/>
  <c r="Z185" i="8"/>
  <c r="AE185" i="8"/>
  <c r="AD185" i="8"/>
  <c r="AD221" i="8"/>
  <c r="AB221" i="8"/>
  <c r="AE221" i="8"/>
  <c r="AC221" i="8"/>
  <c r="AA221" i="8"/>
  <c r="Z221" i="8"/>
  <c r="AG221" i="8"/>
  <c r="AF221" i="8"/>
  <c r="AB231" i="8"/>
  <c r="Z231" i="8"/>
  <c r="AG231" i="8"/>
  <c r="AE231" i="8"/>
  <c r="AC231" i="8"/>
  <c r="I231" i="8"/>
  <c r="AC271" i="8"/>
  <c r="AA292" i="8"/>
  <c r="AD292" i="8"/>
  <c r="AC292" i="8"/>
  <c r="AB292" i="8"/>
  <c r="Z292" i="8"/>
  <c r="AE292" i="8"/>
  <c r="AG292" i="8"/>
  <c r="AF292" i="8"/>
  <c r="Y292" i="8"/>
  <c r="AC295" i="8"/>
  <c r="AG368" i="8"/>
  <c r="AD368" i="8"/>
  <c r="AC368" i="8"/>
  <c r="AB368" i="8"/>
  <c r="AA368" i="8"/>
  <c r="AS368" i="8"/>
  <c r="AT368" i="8" s="1"/>
  <c r="Y368" i="8"/>
  <c r="I368" i="8"/>
  <c r="AE368" i="8"/>
  <c r="AF368" i="8"/>
  <c r="Z368" i="8"/>
  <c r="AC470" i="8"/>
  <c r="Z470" i="8"/>
  <c r="AG470" i="8"/>
  <c r="AE470" i="8"/>
  <c r="AD470" i="8"/>
  <c r="AB470" i="8"/>
  <c r="AA470" i="8"/>
  <c r="Y470" i="8"/>
  <c r="AF470" i="8"/>
  <c r="AB541" i="8"/>
  <c r="AB1795" i="6"/>
  <c r="AA21" i="7"/>
  <c r="Z21" i="7"/>
  <c r="Y21" i="7"/>
  <c r="X25" i="7"/>
  <c r="I53" i="8"/>
  <c r="I58" i="8"/>
  <c r="I67" i="8"/>
  <c r="I75" i="8"/>
  <c r="AO110" i="8"/>
  <c r="AC165" i="8"/>
  <c r="AD165" i="8"/>
  <c r="AA165" i="8"/>
  <c r="I165" i="8"/>
  <c r="I198" i="8"/>
  <c r="AG200" i="8"/>
  <c r="AF200" i="8"/>
  <c r="AE200" i="8"/>
  <c r="AD200" i="8"/>
  <c r="AB200" i="8"/>
  <c r="Z200" i="8"/>
  <c r="AE216" i="8"/>
  <c r="AC216" i="8"/>
  <c r="AG216" i="8"/>
  <c r="AF216" i="8"/>
  <c r="AD216" i="8"/>
  <c r="AB216" i="8"/>
  <c r="Z216" i="8"/>
  <c r="AD231" i="8"/>
  <c r="AC250" i="8"/>
  <c r="AA250" i="8"/>
  <c r="AG250" i="8"/>
  <c r="AF250" i="8"/>
  <c r="AD250" i="8"/>
  <c r="Z250" i="8"/>
  <c r="AG300" i="8"/>
  <c r="AE300" i="8"/>
  <c r="AD300" i="8"/>
  <c r="AC300" i="8"/>
  <c r="AB300" i="8"/>
  <c r="Z300" i="8"/>
  <c r="AF300" i="8"/>
  <c r="Y300" i="8"/>
  <c r="AG437" i="8"/>
  <c r="AE437" i="8"/>
  <c r="AF437" i="8"/>
  <c r="AC437" i="8"/>
  <c r="AA437" i="8"/>
  <c r="Y437" i="8"/>
  <c r="AD437" i="8"/>
  <c r="AB437" i="8"/>
  <c r="Z437" i="8"/>
  <c r="AD610" i="8"/>
  <c r="AG610" i="8"/>
  <c r="AG627" i="8"/>
  <c r="AK627" i="8" s="1"/>
  <c r="AM627" i="8" s="1"/>
  <c r="AO627" i="8" s="1"/>
  <c r="AD18" i="7"/>
  <c r="AC18" i="7"/>
  <c r="Z25" i="7"/>
  <c r="AO53" i="8"/>
  <c r="AO58" i="8"/>
  <c r="AO67" i="8"/>
  <c r="AO75" i="8"/>
  <c r="AO105" i="8"/>
  <c r="AO112" i="8"/>
  <c r="I112" i="8"/>
  <c r="AB146" i="8"/>
  <c r="AC146" i="8"/>
  <c r="Z146" i="8"/>
  <c r="AE173" i="8"/>
  <c r="AD173" i="8"/>
  <c r="AB173" i="8"/>
  <c r="Z173" i="8"/>
  <c r="AG198" i="8"/>
  <c r="AC198" i="8"/>
  <c r="AB198" i="8"/>
  <c r="AA198" i="8"/>
  <c r="Z198" i="8"/>
  <c r="AE198" i="8"/>
  <c r="AD198" i="8"/>
  <c r="AD206" i="8"/>
  <c r="AG206" i="8"/>
  <c r="AF206" i="8"/>
  <c r="AE206" i="8"/>
  <c r="AB206" i="8"/>
  <c r="Z206" i="8"/>
  <c r="AF235" i="8"/>
  <c r="AD235" i="8"/>
  <c r="AG235" i="8"/>
  <c r="AE235" i="8"/>
  <c r="AB235" i="8"/>
  <c r="Z235" i="8"/>
  <c r="AA284" i="8"/>
  <c r="AF284" i="8"/>
  <c r="AG284" i="8"/>
  <c r="AE284" i="8"/>
  <c r="AD284" i="8"/>
  <c r="AC284" i="8"/>
  <c r="Z284" i="8"/>
  <c r="I284" i="8"/>
  <c r="AC482" i="8"/>
  <c r="Z482" i="8"/>
  <c r="AF482" i="8"/>
  <c r="AE482" i="8"/>
  <c r="AD482" i="8"/>
  <c r="AB482" i="8"/>
  <c r="AG482" i="8"/>
  <c r="Y482" i="8"/>
  <c r="Z1754" i="6"/>
  <c r="Z1765" i="6"/>
  <c r="Y1774" i="6"/>
  <c r="Y1780" i="6"/>
  <c r="W1781" i="6"/>
  <c r="Y1786" i="6"/>
  <c r="Y1791" i="6"/>
  <c r="X10" i="7"/>
  <c r="Y15" i="7"/>
  <c r="X15" i="7"/>
  <c r="W15" i="7"/>
  <c r="W18" i="7"/>
  <c r="AB21" i="7"/>
  <c r="AB25" i="7"/>
  <c r="AD31" i="7"/>
  <c r="AC31" i="7"/>
  <c r="AO14" i="8"/>
  <c r="AO28" i="8"/>
  <c r="AO43" i="8"/>
  <c r="AO87" i="8"/>
  <c r="AO114" i="8"/>
  <c r="AC152" i="8"/>
  <c r="AB152" i="8"/>
  <c r="AA152" i="8"/>
  <c r="Z152" i="8"/>
  <c r="AD152" i="8"/>
  <c r="AC168" i="8"/>
  <c r="AB168" i="8"/>
  <c r="AA168" i="8"/>
  <c r="Z168" i="8"/>
  <c r="I168" i="8"/>
  <c r="AE168" i="8"/>
  <c r="AD168" i="8"/>
  <c r="AC173" i="8"/>
  <c r="AC206" i="8"/>
  <c r="I215" i="8"/>
  <c r="AG215" i="8"/>
  <c r="AF215" i="8"/>
  <c r="AE215" i="8"/>
  <c r="AC215" i="8"/>
  <c r="AA215" i="8"/>
  <c r="I232" i="8"/>
  <c r="AC235" i="8"/>
  <c r="I240" i="8"/>
  <c r="AD281" i="8"/>
  <c r="AG281" i="8"/>
  <c r="I281" i="8"/>
  <c r="AC281" i="8"/>
  <c r="AB281" i="8"/>
  <c r="AA281" i="8"/>
  <c r="Z281" i="8"/>
  <c r="AF281" i="8"/>
  <c r="AE281" i="8"/>
  <c r="AC378" i="8"/>
  <c r="AA378" i="8"/>
  <c r="AD378" i="8"/>
  <c r="AB378" i="8"/>
  <c r="Z378" i="8"/>
  <c r="Y378" i="8"/>
  <c r="AG378" i="8"/>
  <c r="AE378" i="8"/>
  <c r="AF378" i="8"/>
  <c r="X1781" i="6"/>
  <c r="Y10" i="7"/>
  <c r="AA14" i="7"/>
  <c r="Z14" i="7"/>
  <c r="Y14" i="7"/>
  <c r="X18" i="7"/>
  <c r="AC134" i="8"/>
  <c r="AB134" i="8"/>
  <c r="Z134" i="8"/>
  <c r="AA304" i="8"/>
  <c r="AE304" i="8"/>
  <c r="AD304" i="8"/>
  <c r="AC304" i="8"/>
  <c r="AB304" i="8"/>
  <c r="Y304" i="8"/>
  <c r="AF304" i="8"/>
  <c r="Z304" i="8"/>
  <c r="AG325" i="8"/>
  <c r="AF325" i="8"/>
  <c r="AE325" i="8"/>
  <c r="AC325" i="8"/>
  <c r="I325" i="8"/>
  <c r="AS325" i="8"/>
  <c r="AT325" i="8" s="1"/>
  <c r="AD325" i="8"/>
  <c r="AA325" i="8"/>
  <c r="Y325" i="8"/>
  <c r="AG520" i="8"/>
  <c r="AD520" i="8"/>
  <c r="AE520" i="8"/>
  <c r="AC520" i="8"/>
  <c r="AB520" i="8"/>
  <c r="AA520" i="8"/>
  <c r="AF520" i="8"/>
  <c r="Z520" i="8"/>
  <c r="AG620" i="8"/>
  <c r="AK620" i="8" s="1"/>
  <c r="AM620" i="8" s="1"/>
  <c r="AO620" i="8" s="1"/>
  <c r="AC13" i="7"/>
  <c r="AB13" i="7"/>
  <c r="AA13" i="7"/>
  <c r="Y18" i="7"/>
  <c r="Y28" i="7"/>
  <c r="X28" i="7"/>
  <c r="W28" i="7"/>
  <c r="I62" i="8"/>
  <c r="I71" i="8"/>
  <c r="I122" i="8"/>
  <c r="I124" i="8"/>
  <c r="AA127" i="8"/>
  <c r="I127" i="8"/>
  <c r="Z148" i="8"/>
  <c r="AC148" i="8"/>
  <c r="AA148" i="8"/>
  <c r="I158" i="8"/>
  <c r="AG232" i="8"/>
  <c r="AE232" i="8"/>
  <c r="AD232" i="8"/>
  <c r="AC232" i="8"/>
  <c r="AB232" i="8"/>
  <c r="Z232" i="8"/>
  <c r="AF232" i="8"/>
  <c r="AE240" i="8"/>
  <c r="AC240" i="8"/>
  <c r="AD240" i="8"/>
  <c r="AB240" i="8"/>
  <c r="AA240" i="8"/>
  <c r="Z240" i="8"/>
  <c r="AG240" i="8"/>
  <c r="AF240" i="8"/>
  <c r="AG312" i="8"/>
  <c r="AF312" i="8"/>
  <c r="AE312" i="8"/>
  <c r="AD312" i="8"/>
  <c r="AB312" i="8"/>
  <c r="AC312" i="8"/>
  <c r="AA312" i="8"/>
  <c r="Z312" i="8"/>
  <c r="Y312" i="8"/>
  <c r="I312" i="8"/>
  <c r="I336" i="8"/>
  <c r="AF404" i="8"/>
  <c r="AD404" i="8"/>
  <c r="AG404" i="8"/>
  <c r="AC404" i="8"/>
  <c r="AA404" i="8"/>
  <c r="Y404" i="8"/>
  <c r="I404" i="8"/>
  <c r="AE404" i="8"/>
  <c r="Z404" i="8"/>
  <c r="AC407" i="8"/>
  <c r="AB407" i="8"/>
  <c r="Z407" i="8"/>
  <c r="AD407" i="8"/>
  <c r="AG407" i="8"/>
  <c r="AE407" i="8"/>
  <c r="Y407" i="8"/>
  <c r="I407" i="8"/>
  <c r="AF407" i="8"/>
  <c r="AA407" i="8"/>
  <c r="AF479" i="8"/>
  <c r="AD479" i="8"/>
  <c r="AC479" i="8"/>
  <c r="AA479" i="8"/>
  <c r="AE479" i="8"/>
  <c r="AG479" i="8"/>
  <c r="AB479" i="8"/>
  <c r="Y479" i="8"/>
  <c r="AC557" i="8"/>
  <c r="AG557" i="8"/>
  <c r="AF557" i="8"/>
  <c r="AD557" i="8"/>
  <c r="AA10" i="7"/>
  <c r="AD12" i="7"/>
  <c r="AC12" i="7"/>
  <c r="V13" i="7"/>
  <c r="W14" i="7"/>
  <c r="AA15" i="7"/>
  <c r="Z18" i="7"/>
  <c r="AA27" i="7"/>
  <c r="Z27" i="7"/>
  <c r="Y27" i="7"/>
  <c r="V28" i="7"/>
  <c r="X31" i="7"/>
  <c r="AO10" i="8"/>
  <c r="AO24" i="8"/>
  <c r="AO39" i="8"/>
  <c r="AO111" i="8"/>
  <c r="Z127" i="8"/>
  <c r="I140" i="8"/>
  <c r="I142" i="8"/>
  <c r="AB148" i="8"/>
  <c r="I160" i="8"/>
  <c r="I174" i="8"/>
  <c r="I189" i="8"/>
  <c r="Z197" i="8"/>
  <c r="AG197" i="8"/>
  <c r="AF197" i="8"/>
  <c r="AE197" i="8"/>
  <c r="AC197" i="8"/>
  <c r="AA197" i="8"/>
  <c r="AD201" i="8"/>
  <c r="AC201" i="8"/>
  <c r="AB201" i="8"/>
  <c r="AA201" i="8"/>
  <c r="Z201" i="8"/>
  <c r="AF201" i="8"/>
  <c r="AE201" i="8"/>
  <c r="AD215" i="8"/>
  <c r="Z217" i="8"/>
  <c r="AD217" i="8"/>
  <c r="AC217" i="8"/>
  <c r="AB217" i="8"/>
  <c r="AA217" i="8"/>
  <c r="AF217" i="8"/>
  <c r="AE217" i="8"/>
  <c r="AF223" i="8"/>
  <c r="AD223" i="8"/>
  <c r="AG223" i="8"/>
  <c r="AC223" i="8"/>
  <c r="AA223" i="8"/>
  <c r="I223" i="8"/>
  <c r="I227" i="8"/>
  <c r="AG227" i="8"/>
  <c r="AF227" i="8"/>
  <c r="AE227" i="8"/>
  <c r="AD227" i="8"/>
  <c r="AB227" i="8"/>
  <c r="Z227" i="8"/>
  <c r="AA232" i="8"/>
  <c r="I251" i="8"/>
  <c r="AE251" i="8"/>
  <c r="AD251" i="8"/>
  <c r="AC251" i="8"/>
  <c r="AB251" i="8"/>
  <c r="Z251" i="8"/>
  <c r="AG251" i="8"/>
  <c r="AF251" i="8"/>
  <c r="I271" i="8"/>
  <c r="AB325" i="8"/>
  <c r="AB404" i="8"/>
  <c r="Y454" i="8"/>
  <c r="AE454" i="8"/>
  <c r="AD454" i="8"/>
  <c r="AB454" i="8"/>
  <c r="AF454" i="8"/>
  <c r="AC454" i="8"/>
  <c r="Z454" i="8"/>
  <c r="AG454" i="8"/>
  <c r="Z479" i="8"/>
  <c r="AE557" i="8"/>
  <c r="AC214" i="8"/>
  <c r="AA214" i="8"/>
  <c r="AG242" i="8"/>
  <c r="AE242" i="8"/>
  <c r="AF259" i="8"/>
  <c r="AD259" i="8"/>
  <c r="Z265" i="8"/>
  <c r="AB265" i="8"/>
  <c r="I275" i="8"/>
  <c r="Z275" i="8"/>
  <c r="AG321" i="8"/>
  <c r="AD321" i="8"/>
  <c r="AC321" i="8"/>
  <c r="AB321" i="8"/>
  <c r="AA321" i="8"/>
  <c r="Y321" i="8"/>
  <c r="AE321" i="8"/>
  <c r="I333" i="8"/>
  <c r="AG344" i="8"/>
  <c r="AD344" i="8"/>
  <c r="AC344" i="8"/>
  <c r="AB344" i="8"/>
  <c r="AA344" i="8"/>
  <c r="Y344" i="8"/>
  <c r="AE344" i="8"/>
  <c r="AA372" i="8"/>
  <c r="AC372" i="8"/>
  <c r="AB372" i="8"/>
  <c r="Z372" i="8"/>
  <c r="Y372" i="8"/>
  <c r="AF372" i="8"/>
  <c r="AD372" i="8"/>
  <c r="AF461" i="8"/>
  <c r="AG461" i="8"/>
  <c r="AD461" i="8"/>
  <c r="AE461" i="8"/>
  <c r="AC461" i="8"/>
  <c r="AA461" i="8"/>
  <c r="Y461" i="8"/>
  <c r="AF467" i="8"/>
  <c r="AG467" i="8"/>
  <c r="AE467" i="8"/>
  <c r="AC467" i="8"/>
  <c r="AB467" i="8"/>
  <c r="AA467" i="8"/>
  <c r="Z467" i="8"/>
  <c r="Y467" i="8"/>
  <c r="AD467" i="8"/>
  <c r="Z527" i="8"/>
  <c r="AG527" i="8"/>
  <c r="AF527" i="8"/>
  <c r="AE527" i="8"/>
  <c r="AC527" i="8"/>
  <c r="AA527" i="8"/>
  <c r="AG553" i="8"/>
  <c r="AD553" i="8"/>
  <c r="AF553" i="8"/>
  <c r="AE553" i="8"/>
  <c r="AC553" i="8"/>
  <c r="Z107" i="8"/>
  <c r="AK107" i="8" s="1"/>
  <c r="AM107" i="8" s="1"/>
  <c r="AO107" i="8" s="1"/>
  <c r="Z116" i="8"/>
  <c r="AK116" i="8" s="1"/>
  <c r="AM116" i="8" s="1"/>
  <c r="AO116" i="8" s="1"/>
  <c r="Z163" i="8"/>
  <c r="Z177" i="8"/>
  <c r="Z183" i="8"/>
  <c r="AA187" i="8"/>
  <c r="Z196" i="8"/>
  <c r="Z208" i="8"/>
  <c r="Z211" i="8"/>
  <c r="Z214" i="8"/>
  <c r="AB219" i="8"/>
  <c r="Z219" i="8"/>
  <c r="AC226" i="8"/>
  <c r="AA226" i="8"/>
  <c r="Z242" i="8"/>
  <c r="AF244" i="8"/>
  <c r="Z249" i="8"/>
  <c r="AB255" i="8"/>
  <c r="Z255" i="8"/>
  <c r="AD255" i="8"/>
  <c r="Z259" i="8"/>
  <c r="AA265" i="8"/>
  <c r="AA275" i="8"/>
  <c r="I277" i="8"/>
  <c r="AD288" i="8"/>
  <c r="AB288" i="8"/>
  <c r="AA288" i="8"/>
  <c r="Z288" i="8"/>
  <c r="Y288" i="8"/>
  <c r="AC288" i="8"/>
  <c r="AD302" i="8"/>
  <c r="AF302" i="8"/>
  <c r="AE302" i="8"/>
  <c r="AC302" i="8"/>
  <c r="AB302" i="8"/>
  <c r="Z302" i="8"/>
  <c r="AG302" i="8"/>
  <c r="AA307" i="8"/>
  <c r="AG307" i="8"/>
  <c r="AF307" i="8"/>
  <c r="AE307" i="8"/>
  <c r="AC307" i="8"/>
  <c r="AD316" i="8"/>
  <c r="AG316" i="8"/>
  <c r="AF316" i="8"/>
  <c r="AC316" i="8"/>
  <c r="I316" i="8"/>
  <c r="Z321" i="8"/>
  <c r="AG323" i="8"/>
  <c r="AF323" i="8"/>
  <c r="AE323" i="8"/>
  <c r="AD323" i="8"/>
  <c r="AC323" i="8"/>
  <c r="AA323" i="8"/>
  <c r="AG334" i="8"/>
  <c r="AF334" i="8"/>
  <c r="AE334" i="8"/>
  <c r="AD334" i="8"/>
  <c r="AC334" i="8"/>
  <c r="AA334" i="8"/>
  <c r="AD339" i="8"/>
  <c r="AG339" i="8"/>
  <c r="AF339" i="8"/>
  <c r="AC339" i="8"/>
  <c r="I339" i="8"/>
  <c r="Z344" i="8"/>
  <c r="AG346" i="8"/>
  <c r="AF346" i="8"/>
  <c r="AE346" i="8"/>
  <c r="AD346" i="8"/>
  <c r="AC346" i="8"/>
  <c r="AA346" i="8"/>
  <c r="AA365" i="8"/>
  <c r="AG365" i="8"/>
  <c r="AF365" i="8"/>
  <c r="AE365" i="8"/>
  <c r="AC365" i="8"/>
  <c r="Z365" i="8"/>
  <c r="AE372" i="8"/>
  <c r="I378" i="8"/>
  <c r="AC411" i="8"/>
  <c r="AB411" i="8"/>
  <c r="Z411" i="8"/>
  <c r="AD411" i="8"/>
  <c r="AF411" i="8"/>
  <c r="AE411" i="8"/>
  <c r="AA411" i="8"/>
  <c r="Y411" i="8"/>
  <c r="AG411" i="8"/>
  <c r="Z461" i="8"/>
  <c r="AB527" i="8"/>
  <c r="AG631" i="8"/>
  <c r="AK631" i="8" s="1"/>
  <c r="AM631" i="8" s="1"/>
  <c r="AO631" i="8" s="1"/>
  <c r="I239" i="8"/>
  <c r="AF247" i="8"/>
  <c r="AD247" i="8"/>
  <c r="AB267" i="8"/>
  <c r="Z267" i="8"/>
  <c r="AD267" i="8"/>
  <c r="AG278" i="8"/>
  <c r="AF278" i="8"/>
  <c r="I278" i="8"/>
  <c r="AA297" i="8"/>
  <c r="AG297" i="8"/>
  <c r="AF297" i="8"/>
  <c r="AD297" i="8"/>
  <c r="I297" i="8"/>
  <c r="AF402" i="8"/>
  <c r="AD402" i="8"/>
  <c r="AE402" i="8"/>
  <c r="AC402" i="8"/>
  <c r="AB402" i="8"/>
  <c r="AA402" i="8"/>
  <c r="Y402" i="8"/>
  <c r="AG402" i="8"/>
  <c r="AG450" i="8"/>
  <c r="AE450" i="8"/>
  <c r="AF450" i="8"/>
  <c r="AD450" i="8"/>
  <c r="AC450" i="8"/>
  <c r="AA450" i="8"/>
  <c r="Y450" i="8"/>
  <c r="Y484" i="8"/>
  <c r="AD484" i="8"/>
  <c r="AC484" i="8"/>
  <c r="AB484" i="8"/>
  <c r="AA484" i="8"/>
  <c r="AE484" i="8"/>
  <c r="AG484" i="8"/>
  <c r="Z484" i="8"/>
  <c r="AC524" i="8"/>
  <c r="Z524" i="8"/>
  <c r="AG524" i="8"/>
  <c r="AF524" i="8"/>
  <c r="AD524" i="8"/>
  <c r="AA524" i="8"/>
  <c r="AA125" i="8"/>
  <c r="AK125" i="8" s="1"/>
  <c r="AM125" i="8" s="1"/>
  <c r="AO125" i="8" s="1"/>
  <c r="AA144" i="8"/>
  <c r="AA145" i="8"/>
  <c r="AE177" i="8"/>
  <c r="AA179" i="8"/>
  <c r="AF183" i="8"/>
  <c r="AA193" i="8"/>
  <c r="AF196" i="8"/>
  <c r="AA203" i="8"/>
  <c r="AE208" i="8"/>
  <c r="AB209" i="8"/>
  <c r="AF211" i="8"/>
  <c r="AG214" i="8"/>
  <c r="AA220" i="8"/>
  <c r="AE228" i="8"/>
  <c r="AC228" i="8"/>
  <c r="AA239" i="8"/>
  <c r="AF242" i="8"/>
  <c r="AA247" i="8"/>
  <c r="AE249" i="8"/>
  <c r="AD257" i="8"/>
  <c r="AB257" i="8"/>
  <c r="AF257" i="8"/>
  <c r="AG259" i="8"/>
  <c r="AF261" i="8"/>
  <c r="I261" i="8"/>
  <c r="AG265" i="8"/>
  <c r="AC267" i="8"/>
  <c r="AF275" i="8"/>
  <c r="AA278" i="8"/>
  <c r="AB279" i="8"/>
  <c r="AE279" i="8"/>
  <c r="AC279" i="8"/>
  <c r="AG279" i="8"/>
  <c r="Z280" i="8"/>
  <c r="AB280" i="8"/>
  <c r="Z297" i="8"/>
  <c r="AG360" i="8"/>
  <c r="AF360" i="8"/>
  <c r="AE360" i="8"/>
  <c r="AC360" i="8"/>
  <c r="AA360" i="8"/>
  <c r="I360" i="8"/>
  <c r="AB428" i="8"/>
  <c r="AA428" i="8"/>
  <c r="Y428" i="8"/>
  <c r="AC428" i="8"/>
  <c r="AG428" i="8"/>
  <c r="AF428" i="8"/>
  <c r="AE428" i="8"/>
  <c r="Z428" i="8"/>
  <c r="Z441" i="8"/>
  <c r="Y441" i="8"/>
  <c r="AA441" i="8"/>
  <c r="AG441" i="8"/>
  <c r="AF441" i="8"/>
  <c r="AE441" i="8"/>
  <c r="AD441" i="8"/>
  <c r="AB441" i="8"/>
  <c r="AB450" i="8"/>
  <c r="AE524" i="8"/>
  <c r="AE589" i="8"/>
  <c r="AG589" i="8"/>
  <c r="AD589" i="8"/>
  <c r="AA123" i="8"/>
  <c r="AK123" i="8" s="1"/>
  <c r="AM123" i="8" s="1"/>
  <c r="AO123" i="8" s="1"/>
  <c r="AA141" i="8"/>
  <c r="AA159" i="8"/>
  <c r="AA169" i="8"/>
  <c r="AD179" i="8"/>
  <c r="AD193" i="8"/>
  <c r="AC203" i="8"/>
  <c r="AD209" i="8"/>
  <c r="AC220" i="8"/>
  <c r="AA228" i="8"/>
  <c r="Z229" i="8"/>
  <c r="AD233" i="8"/>
  <c r="AB233" i="8"/>
  <c r="AC239" i="8"/>
  <c r="AA244" i="8"/>
  <c r="AC247" i="8"/>
  <c r="AE252" i="8"/>
  <c r="AC252" i="8"/>
  <c r="AG252" i="8"/>
  <c r="AA257" i="8"/>
  <c r="AA261" i="8"/>
  <c r="AC262" i="8"/>
  <c r="AA262" i="8"/>
  <c r="AE262" i="8"/>
  <c r="AF267" i="8"/>
  <c r="AC278" i="8"/>
  <c r="AA279" i="8"/>
  <c r="AC280" i="8"/>
  <c r="AC297" i="8"/>
  <c r="AS302" i="8"/>
  <c r="AT302" i="8" s="1"/>
  <c r="AD327" i="8"/>
  <c r="AG327" i="8"/>
  <c r="AF327" i="8"/>
  <c r="AE327" i="8"/>
  <c r="AB327" i="8"/>
  <c r="AS334" i="8"/>
  <c r="AT334" i="8" s="1"/>
  <c r="AG354" i="8"/>
  <c r="AB354" i="8"/>
  <c r="AA354" i="8"/>
  <c r="Z354" i="8"/>
  <c r="Y354" i="8"/>
  <c r="I354" i="8"/>
  <c r="AC354" i="8"/>
  <c r="Z360" i="8"/>
  <c r="AC384" i="8"/>
  <c r="AA384" i="8"/>
  <c r="AE384" i="8"/>
  <c r="AF384" i="8"/>
  <c r="AB384" i="8"/>
  <c r="Y384" i="8"/>
  <c r="AS384" i="8"/>
  <c r="I384" i="8"/>
  <c r="Z133" i="8"/>
  <c r="Z138" i="8"/>
  <c r="Z139" i="8"/>
  <c r="AB141" i="8"/>
  <c r="Z153" i="8"/>
  <c r="AB159" i="8"/>
  <c r="AB169" i="8"/>
  <c r="Z170" i="8"/>
  <c r="AE179" i="8"/>
  <c r="AE193" i="8"/>
  <c r="AD203" i="8"/>
  <c r="Z204" i="8"/>
  <c r="AE209" i="8"/>
  <c r="Z210" i="8"/>
  <c r="Z213" i="8"/>
  <c r="AD220" i="8"/>
  <c r="AB228" i="8"/>
  <c r="AA229" i="8"/>
  <c r="Z233" i="8"/>
  <c r="AD239" i="8"/>
  <c r="Z241" i="8"/>
  <c r="AB244" i="8"/>
  <c r="AD245" i="8"/>
  <c r="AB245" i="8"/>
  <c r="AE247" i="8"/>
  <c r="Z252" i="8"/>
  <c r="Z253" i="8"/>
  <c r="AB253" i="8"/>
  <c r="AC257" i="8"/>
  <c r="AB261" i="8"/>
  <c r="Z262" i="8"/>
  <c r="I263" i="8"/>
  <c r="Z263" i="8"/>
  <c r="AG267" i="8"/>
  <c r="AD269" i="8"/>
  <c r="AB269" i="8"/>
  <c r="AF269" i="8"/>
  <c r="AF273" i="8"/>
  <c r="I273" i="8"/>
  <c r="AD278" i="8"/>
  <c r="AD279" i="8"/>
  <c r="AD280" i="8"/>
  <c r="AE297" i="8"/>
  <c r="Y327" i="8"/>
  <c r="AD354" i="8"/>
  <c r="AB360" i="8"/>
  <c r="AC374" i="8"/>
  <c r="AA374" i="8"/>
  <c r="AF374" i="8"/>
  <c r="AE374" i="8"/>
  <c r="AD374" i="8"/>
  <c r="AB374" i="8"/>
  <c r="Y374" i="8"/>
  <c r="AG374" i="8"/>
  <c r="Z384" i="8"/>
  <c r="AC415" i="8"/>
  <c r="AB415" i="8"/>
  <c r="Z415" i="8"/>
  <c r="AD415" i="8"/>
  <c r="AG415" i="8"/>
  <c r="AE415" i="8"/>
  <c r="Y415" i="8"/>
  <c r="I415" i="8"/>
  <c r="Y460" i="8"/>
  <c r="AG460" i="8"/>
  <c r="AE460" i="8"/>
  <c r="AC460" i="8"/>
  <c r="AB460" i="8"/>
  <c r="AA460" i="8"/>
  <c r="Z460" i="8"/>
  <c r="AD460" i="8"/>
  <c r="AE522" i="8"/>
  <c r="AB522" i="8"/>
  <c r="AG522" i="8"/>
  <c r="AF522" i="8"/>
  <c r="AD522" i="8"/>
  <c r="AC522" i="8"/>
  <c r="Z522" i="8"/>
  <c r="AG621" i="8"/>
  <c r="AK621" i="8" s="1"/>
  <c r="AM621" i="8" s="1"/>
  <c r="AO621" i="8" s="1"/>
  <c r="AA133" i="8"/>
  <c r="AA138" i="8"/>
  <c r="AA139" i="8"/>
  <c r="AA153" i="8"/>
  <c r="AD159" i="8"/>
  <c r="AC169" i="8"/>
  <c r="AA170" i="8"/>
  <c r="Z181" i="8"/>
  <c r="Z182" i="8"/>
  <c r="Z191" i="8"/>
  <c r="Z195" i="8"/>
  <c r="AE203" i="8"/>
  <c r="AB204" i="8"/>
  <c r="AF209" i="8"/>
  <c r="AA210" i="8"/>
  <c r="AA213" i="8"/>
  <c r="AG218" i="8"/>
  <c r="AE218" i="8"/>
  <c r="AE220" i="8"/>
  <c r="AD228" i="8"/>
  <c r="AB229" i="8"/>
  <c r="AA233" i="8"/>
  <c r="AE239" i="8"/>
  <c r="AA241" i="8"/>
  <c r="AC244" i="8"/>
  <c r="Z245" i="8"/>
  <c r="AG247" i="8"/>
  <c r="AA252" i="8"/>
  <c r="AA253" i="8"/>
  <c r="AE257" i="8"/>
  <c r="AC261" i="8"/>
  <c r="AB262" i="8"/>
  <c r="AA263" i="8"/>
  <c r="I265" i="8"/>
  <c r="Z269" i="8"/>
  <c r="Z273" i="8"/>
  <c r="AE278" i="8"/>
  <c r="AF279" i="8"/>
  <c r="AE280" i="8"/>
  <c r="Z327" i="8"/>
  <c r="AE354" i="8"/>
  <c r="AD360" i="8"/>
  <c r="AG366" i="8"/>
  <c r="AB366" i="8"/>
  <c r="AA366" i="8"/>
  <c r="Z366" i="8"/>
  <c r="Y366" i="8"/>
  <c r="I366" i="8"/>
  <c r="AC366" i="8"/>
  <c r="I372" i="8"/>
  <c r="Z374" i="8"/>
  <c r="I381" i="8"/>
  <c r="AG381" i="8"/>
  <c r="Y381" i="8"/>
  <c r="AE381" i="8"/>
  <c r="AD381" i="8"/>
  <c r="AC381" i="8"/>
  <c r="AB381" i="8"/>
  <c r="Z381" i="8"/>
  <c r="AF381" i="8"/>
  <c r="AD384" i="8"/>
  <c r="AA415" i="8"/>
  <c r="Z429" i="8"/>
  <c r="Y429" i="8"/>
  <c r="AA429" i="8"/>
  <c r="AG429" i="8"/>
  <c r="AF429" i="8"/>
  <c r="AD429" i="8"/>
  <c r="AB429" i="8"/>
  <c r="AF460" i="8"/>
  <c r="AA522" i="8"/>
  <c r="AP676" i="8"/>
  <c r="Z136" i="8"/>
  <c r="AA137" i="8"/>
  <c r="AA154" i="8"/>
  <c r="Z155" i="8"/>
  <c r="AD169" i="8"/>
  <c r="AB170" i="8"/>
  <c r="Z171" i="8"/>
  <c r="I177" i="8"/>
  <c r="Z186" i="8"/>
  <c r="AG203" i="8"/>
  <c r="AC204" i="8"/>
  <c r="AG209" i="8"/>
  <c r="AB213" i="8"/>
  <c r="Z218" i="8"/>
  <c r="AF220" i="8"/>
  <c r="Z225" i="8"/>
  <c r="AF228" i="8"/>
  <c r="AC229" i="8"/>
  <c r="AG230" i="8"/>
  <c r="AE230" i="8"/>
  <c r="AC233" i="8"/>
  <c r="AF239" i="8"/>
  <c r="AB241" i="8"/>
  <c r="AD244" i="8"/>
  <c r="AA245" i="8"/>
  <c r="I249" i="8"/>
  <c r="AB252" i="8"/>
  <c r="AC253" i="8"/>
  <c r="AG254" i="8"/>
  <c r="AE254" i="8"/>
  <c r="AG257" i="8"/>
  <c r="I259" i="8"/>
  <c r="AD261" i="8"/>
  <c r="AD262" i="8"/>
  <c r="AB263" i="8"/>
  <c r="AE264" i="8"/>
  <c r="AC264" i="8"/>
  <c r="AG264" i="8"/>
  <c r="AA269" i="8"/>
  <c r="AA273" i="8"/>
  <c r="AC274" i="8"/>
  <c r="AA274" i="8"/>
  <c r="AE274" i="8"/>
  <c r="AF280" i="8"/>
  <c r="AG308" i="8"/>
  <c r="AB308" i="8"/>
  <c r="AA308" i="8"/>
  <c r="Z308" i="8"/>
  <c r="AS308" i="8"/>
  <c r="AT308" i="8" s="1"/>
  <c r="Y308" i="8"/>
  <c r="I308" i="8"/>
  <c r="AC308" i="8"/>
  <c r="AD314" i="8"/>
  <c r="AG314" i="8"/>
  <c r="AF314" i="8"/>
  <c r="AE314" i="8"/>
  <c r="AC314" i="8"/>
  <c r="AA314" i="8"/>
  <c r="I321" i="8"/>
  <c r="AA327" i="8"/>
  <c r="I344" i="8"/>
  <c r="AA353" i="8"/>
  <c r="AG353" i="8"/>
  <c r="AF353" i="8"/>
  <c r="AE353" i="8"/>
  <c r="AC353" i="8"/>
  <c r="Z353" i="8"/>
  <c r="AF354" i="8"/>
  <c r="AD366" i="8"/>
  <c r="AA381" i="8"/>
  <c r="AG384" i="8"/>
  <c r="I411" i="8"/>
  <c r="AF415" i="8"/>
  <c r="AC429" i="8"/>
  <c r="AE463" i="8"/>
  <c r="AB463" i="8"/>
  <c r="AF463" i="8"/>
  <c r="AC463" i="8"/>
  <c r="AA463" i="8"/>
  <c r="Z463" i="8"/>
  <c r="Y463" i="8"/>
  <c r="AD463" i="8"/>
  <c r="AG565" i="8"/>
  <c r="AD565" i="8"/>
  <c r="AF565" i="8"/>
  <c r="AE565" i="8"/>
  <c r="AC565" i="8"/>
  <c r="AG609" i="8"/>
  <c r="AD609" i="8"/>
  <c r="AL298" i="9"/>
  <c r="Y293" i="8"/>
  <c r="AS293" i="8"/>
  <c r="AD298" i="8"/>
  <c r="Y299" i="8"/>
  <c r="AB301" i="8"/>
  <c r="Y310" i="8"/>
  <c r="AS310" i="8"/>
  <c r="AE311" i="8"/>
  <c r="Y318" i="8"/>
  <c r="Y341" i="8"/>
  <c r="AE349" i="8"/>
  <c r="Y350" i="8"/>
  <c r="AG351" i="8"/>
  <c r="AA352" i="8"/>
  <c r="AE361" i="8"/>
  <c r="Y362" i="8"/>
  <c r="AG363" i="8"/>
  <c r="AA364" i="8"/>
  <c r="AE370" i="8"/>
  <c r="AC376" i="8"/>
  <c r="AA376" i="8"/>
  <c r="AC401" i="8"/>
  <c r="AA401" i="8"/>
  <c r="AE401" i="8"/>
  <c r="AG421" i="8"/>
  <c r="AF421" i="8"/>
  <c r="AD421" i="8"/>
  <c r="AG431" i="8"/>
  <c r="AE431" i="8"/>
  <c r="AF445" i="8"/>
  <c r="AE445" i="8"/>
  <c r="AC445" i="8"/>
  <c r="AG445" i="8"/>
  <c r="AE451" i="8"/>
  <c r="AG451" i="8"/>
  <c r="AD451" i="8"/>
  <c r="AC455" i="8"/>
  <c r="AB455" i="8"/>
  <c r="Z455" i="8"/>
  <c r="AD455" i="8"/>
  <c r="AF473" i="8"/>
  <c r="AE473" i="8"/>
  <c r="AD473" i="8"/>
  <c r="AB473" i="8"/>
  <c r="AG473" i="8"/>
  <c r="AC476" i="8"/>
  <c r="Z476" i="8"/>
  <c r="AG476" i="8"/>
  <c r="AF476" i="8"/>
  <c r="AD476" i="8"/>
  <c r="AB549" i="8"/>
  <c r="AF583" i="8"/>
  <c r="AG588" i="8"/>
  <c r="AF588" i="8"/>
  <c r="AD588" i="8"/>
  <c r="AG568" i="8"/>
  <c r="AE568" i="8"/>
  <c r="AG579" i="8"/>
  <c r="AF579" i="8"/>
  <c r="AD579" i="8"/>
  <c r="AC380" i="8"/>
  <c r="AA380" i="8"/>
  <c r="AF387" i="8"/>
  <c r="AD387" i="8"/>
  <c r="AF393" i="8"/>
  <c r="AD393" i="8"/>
  <c r="AF399" i="8"/>
  <c r="AD399" i="8"/>
  <c r="AG444" i="8"/>
  <c r="AE444" i="8"/>
  <c r="AC568" i="8"/>
  <c r="AF572" i="8"/>
  <c r="AG572" i="8"/>
  <c r="AE579" i="8"/>
  <c r="AD586" i="8"/>
  <c r="AO629" i="8"/>
  <c r="Z380" i="8"/>
  <c r="Z387" i="8"/>
  <c r="Z393" i="8"/>
  <c r="Z399" i="8"/>
  <c r="AC409" i="8"/>
  <c r="AB409" i="8"/>
  <c r="Z409" i="8"/>
  <c r="AD409" i="8"/>
  <c r="AC417" i="8"/>
  <c r="AB417" i="8"/>
  <c r="Z417" i="8"/>
  <c r="AD417" i="8"/>
  <c r="Z435" i="8"/>
  <c r="Y435" i="8"/>
  <c r="AA435" i="8"/>
  <c r="Z444" i="8"/>
  <c r="Y472" i="8"/>
  <c r="AF472" i="8"/>
  <c r="AE472" i="8"/>
  <c r="AC472" i="8"/>
  <c r="AG472" i="8"/>
  <c r="AE475" i="8"/>
  <c r="AB475" i="8"/>
  <c r="AG475" i="8"/>
  <c r="AF475" i="8"/>
  <c r="AC475" i="8"/>
  <c r="AF535" i="8"/>
  <c r="AG535" i="8"/>
  <c r="AE535" i="8"/>
  <c r="AD535" i="8"/>
  <c r="AF568" i="8"/>
  <c r="AD572" i="8"/>
  <c r="AF574" i="8"/>
  <c r="AE574" i="8"/>
  <c r="AD574" i="8"/>
  <c r="AC574" i="8"/>
  <c r="AG574" i="8"/>
  <c r="AG586" i="8"/>
  <c r="AF605" i="8"/>
  <c r="AD605" i="8"/>
  <c r="AG605" i="8"/>
  <c r="AG634" i="8"/>
  <c r="AK634" i="8" s="1"/>
  <c r="AM634" i="8" s="1"/>
  <c r="AO634" i="8" s="1"/>
  <c r="AL18" i="9"/>
  <c r="Z351" i="8"/>
  <c r="Z363" i="8"/>
  <c r="AD380" i="8"/>
  <c r="AF385" i="8"/>
  <c r="AD385" i="8"/>
  <c r="AB387" i="8"/>
  <c r="AF391" i="8"/>
  <c r="AD391" i="8"/>
  <c r="AB393" i="8"/>
  <c r="AF397" i="8"/>
  <c r="AD397" i="8"/>
  <c r="AB399" i="8"/>
  <c r="AA409" i="8"/>
  <c r="AA417" i="8"/>
  <c r="AB434" i="8"/>
  <c r="AA434" i="8"/>
  <c r="Y434" i="8"/>
  <c r="AC434" i="8"/>
  <c r="AC435" i="8"/>
  <c r="AB444" i="8"/>
  <c r="Z448" i="8"/>
  <c r="Y448" i="8"/>
  <c r="AA448" i="8"/>
  <c r="AA453" i="8"/>
  <c r="AF453" i="8"/>
  <c r="AE453" i="8"/>
  <c r="AC453" i="8"/>
  <c r="AG453" i="8"/>
  <c r="AA472" i="8"/>
  <c r="Z475" i="8"/>
  <c r="AB535" i="8"/>
  <c r="AF542" i="8"/>
  <c r="AG542" i="8"/>
  <c r="AE546" i="8"/>
  <c r="AD546" i="8"/>
  <c r="AC546" i="8"/>
  <c r="AB546" i="8"/>
  <c r="AF546" i="8"/>
  <c r="AF554" i="8"/>
  <c r="AE580" i="8"/>
  <c r="AG603" i="8"/>
  <c r="AD603" i="8"/>
  <c r="Z298" i="8"/>
  <c r="AF303" i="8"/>
  <c r="Z311" i="8"/>
  <c r="AG320" i="8"/>
  <c r="AG329" i="8"/>
  <c r="AG332" i="8"/>
  <c r="AF337" i="8"/>
  <c r="AG343" i="8"/>
  <c r="Z349" i="8"/>
  <c r="AC351" i="8"/>
  <c r="I352" i="8"/>
  <c r="AG355" i="8"/>
  <c r="Z361" i="8"/>
  <c r="AC363" i="8"/>
  <c r="I364" i="8"/>
  <c r="AG367" i="8"/>
  <c r="Z370" i="8"/>
  <c r="AF373" i="8"/>
  <c r="I375" i="8"/>
  <c r="AG375" i="8"/>
  <c r="AF380" i="8"/>
  <c r="AC382" i="8"/>
  <c r="AA382" i="8"/>
  <c r="AE382" i="8"/>
  <c r="Z385" i="8"/>
  <c r="AE387" i="8"/>
  <c r="Z391" i="8"/>
  <c r="AE393" i="8"/>
  <c r="Z397" i="8"/>
  <c r="AE399" i="8"/>
  <c r="AF409" i="8"/>
  <c r="AF417" i="8"/>
  <c r="AC423" i="8"/>
  <c r="AB423" i="8"/>
  <c r="Z423" i="8"/>
  <c r="AD423" i="8"/>
  <c r="AD433" i="8"/>
  <c r="AC433" i="8"/>
  <c r="AA433" i="8"/>
  <c r="AE433" i="8"/>
  <c r="AD434" i="8"/>
  <c r="AE435" i="8"/>
  <c r="AD444" i="8"/>
  <c r="AB447" i="8"/>
  <c r="AA447" i="8"/>
  <c r="Y447" i="8"/>
  <c r="AC447" i="8"/>
  <c r="AC448" i="8"/>
  <c r="Z453" i="8"/>
  <c r="AD472" i="8"/>
  <c r="AG474" i="8"/>
  <c r="AD474" i="8"/>
  <c r="AF474" i="8"/>
  <c r="AE474" i="8"/>
  <c r="AB474" i="8"/>
  <c r="AD475" i="8"/>
  <c r="AO485" i="8"/>
  <c r="AA526" i="8"/>
  <c r="AG526" i="8"/>
  <c r="AF526" i="8"/>
  <c r="AF540" i="8"/>
  <c r="AE540" i="8"/>
  <c r="AD540" i="8"/>
  <c r="AC540" i="8"/>
  <c r="AB540" i="8"/>
  <c r="AG540" i="8"/>
  <c r="AB542" i="8"/>
  <c r="AD554" i="8"/>
  <c r="AC575" i="8"/>
  <c r="AG575" i="8"/>
  <c r="AE575" i="8"/>
  <c r="AG580" i="8"/>
  <c r="AE592" i="8"/>
  <c r="AO624" i="8"/>
  <c r="AA298" i="8"/>
  <c r="AA311" i="8"/>
  <c r="AB349" i="8"/>
  <c r="AD351" i="8"/>
  <c r="AB361" i="8"/>
  <c r="AD363" i="8"/>
  <c r="AA370" i="8"/>
  <c r="AG380" i="8"/>
  <c r="AA385" i="8"/>
  <c r="AG387" i="8"/>
  <c r="AA391" i="8"/>
  <c r="AG393" i="8"/>
  <c r="AA397" i="8"/>
  <c r="AG399" i="8"/>
  <c r="AG409" i="8"/>
  <c r="AG417" i="8"/>
  <c r="AF426" i="8"/>
  <c r="AE426" i="8"/>
  <c r="AC426" i="8"/>
  <c r="AG426" i="8"/>
  <c r="AE434" i="8"/>
  <c r="AF435" i="8"/>
  <c r="AD439" i="8"/>
  <c r="AC439" i="8"/>
  <c r="AA439" i="8"/>
  <c r="AE439" i="8"/>
  <c r="AF444" i="8"/>
  <c r="AD448" i="8"/>
  <c r="AC452" i="8"/>
  <c r="AG452" i="8"/>
  <c r="AF452" i="8"/>
  <c r="AD452" i="8"/>
  <c r="AB453" i="8"/>
  <c r="Y478" i="8"/>
  <c r="AE478" i="8"/>
  <c r="AD478" i="8"/>
  <c r="AB478" i="8"/>
  <c r="AF478" i="8"/>
  <c r="AE481" i="8"/>
  <c r="AB481" i="8"/>
  <c r="AF481" i="8"/>
  <c r="AD481" i="8"/>
  <c r="AA481" i="8"/>
  <c r="AG481" i="8"/>
  <c r="AE519" i="8"/>
  <c r="AC519" i="8"/>
  <c r="AB519" i="8"/>
  <c r="AA519" i="8"/>
  <c r="Z519" i="8"/>
  <c r="AD519" i="8"/>
  <c r="AF521" i="8"/>
  <c r="AC521" i="8"/>
  <c r="AG521" i="8"/>
  <c r="AE521" i="8"/>
  <c r="AD521" i="8"/>
  <c r="AB521" i="8"/>
  <c r="AD523" i="8"/>
  <c r="AA523" i="8"/>
  <c r="AG523" i="8"/>
  <c r="AF523" i="8"/>
  <c r="AF536" i="8"/>
  <c r="AG536" i="8"/>
  <c r="AC542" i="8"/>
  <c r="AE554" i="8"/>
  <c r="AF556" i="8"/>
  <c r="AE556" i="8"/>
  <c r="AD556" i="8"/>
  <c r="AC556" i="8"/>
  <c r="AG556" i="8"/>
  <c r="AF560" i="8"/>
  <c r="AG560" i="8"/>
  <c r="AE560" i="8"/>
  <c r="AD560" i="8"/>
  <c r="AF592" i="8"/>
  <c r="AC321" i="9"/>
  <c r="AA321" i="9"/>
  <c r="Z321" i="9"/>
  <c r="AB321" i="9"/>
  <c r="AD321" i="9"/>
  <c r="Y321" i="9"/>
  <c r="X321" i="9"/>
  <c r="W321" i="9"/>
  <c r="I293" i="8"/>
  <c r="AB298" i="8"/>
  <c r="I299" i="8"/>
  <c r="Y301" i="8"/>
  <c r="AS301" i="8"/>
  <c r="AT301" i="8" s="1"/>
  <c r="I310" i="8"/>
  <c r="AB311" i="8"/>
  <c r="I318" i="8"/>
  <c r="I341" i="8"/>
  <c r="AC349" i="8"/>
  <c r="I350" i="8"/>
  <c r="AE351" i="8"/>
  <c r="Y352" i="8"/>
  <c r="AC361" i="8"/>
  <c r="I362" i="8"/>
  <c r="AE363" i="8"/>
  <c r="Y364" i="8"/>
  <c r="AB370" i="8"/>
  <c r="I379" i="8"/>
  <c r="AG379" i="8"/>
  <c r="I383" i="8"/>
  <c r="AG383" i="8"/>
  <c r="Y383" i="8"/>
  <c r="AB385" i="8"/>
  <c r="AF389" i="8"/>
  <c r="AD389" i="8"/>
  <c r="AB391" i="8"/>
  <c r="AF395" i="8"/>
  <c r="AD395" i="8"/>
  <c r="AB397" i="8"/>
  <c r="AC413" i="8"/>
  <c r="AB413" i="8"/>
  <c r="Z413" i="8"/>
  <c r="AD413" i="8"/>
  <c r="AE422" i="8"/>
  <c r="AD422" i="8"/>
  <c r="AB422" i="8"/>
  <c r="AF422" i="8"/>
  <c r="Y426" i="8"/>
  <c r="AF432" i="8"/>
  <c r="AE432" i="8"/>
  <c r="AC432" i="8"/>
  <c r="AG432" i="8"/>
  <c r="AF434" i="8"/>
  <c r="AG435" i="8"/>
  <c r="Y439" i="8"/>
  <c r="AD446" i="8"/>
  <c r="AC446" i="8"/>
  <c r="AA446" i="8"/>
  <c r="AE446" i="8"/>
  <c r="AE448" i="8"/>
  <c r="Y452" i="8"/>
  <c r="AD453" i="8"/>
  <c r="Z478" i="8"/>
  <c r="Y481" i="8"/>
  <c r="AF519" i="8"/>
  <c r="Z521" i="8"/>
  <c r="Z523" i="8"/>
  <c r="AB526" i="8"/>
  <c r="AA536" i="8"/>
  <c r="AD542" i="8"/>
  <c r="AG554" i="8"/>
  <c r="AC560" i="8"/>
  <c r="AF575" i="8"/>
  <c r="AD583" i="8"/>
  <c r="AG592" i="8"/>
  <c r="AG632" i="8"/>
  <c r="AK632" i="8" s="1"/>
  <c r="AM632" i="8" s="1"/>
  <c r="AO632" i="8" s="1"/>
  <c r="AL30" i="9"/>
  <c r="AC298" i="8"/>
  <c r="Z301" i="8"/>
  <c r="AC311" i="8"/>
  <c r="AD349" i="8"/>
  <c r="AF351" i="8"/>
  <c r="Z352" i="8"/>
  <c r="AD361" i="8"/>
  <c r="AF363" i="8"/>
  <c r="Z364" i="8"/>
  <c r="AC370" i="8"/>
  <c r="AC385" i="8"/>
  <c r="AC391" i="8"/>
  <c r="AC397" i="8"/>
  <c r="Z426" i="8"/>
  <c r="AG434" i="8"/>
  <c r="AF438" i="8"/>
  <c r="AE438" i="8"/>
  <c r="AC438" i="8"/>
  <c r="AG438" i="8"/>
  <c r="Z439" i="8"/>
  <c r="AF448" i="8"/>
  <c r="Z452" i="8"/>
  <c r="AC458" i="8"/>
  <c r="Z458" i="8"/>
  <c r="AG458" i="8"/>
  <c r="AG462" i="8"/>
  <c r="AD462" i="8"/>
  <c r="AE462" i="8"/>
  <c r="Y466" i="8"/>
  <c r="AG466" i="8"/>
  <c r="AF466" i="8"/>
  <c r="AD466" i="8"/>
  <c r="AE469" i="8"/>
  <c r="AB469" i="8"/>
  <c r="AG469" i="8"/>
  <c r="AD469" i="8"/>
  <c r="AA478" i="8"/>
  <c r="Z481" i="8"/>
  <c r="AG519" i="8"/>
  <c r="AA521" i="8"/>
  <c r="AB523" i="8"/>
  <c r="AF534" i="8"/>
  <c r="AE534" i="8"/>
  <c r="AD534" i="8"/>
  <c r="AC534" i="8"/>
  <c r="AB534" i="8"/>
  <c r="AG534" i="8"/>
  <c r="AB536" i="8"/>
  <c r="AE542" i="8"/>
  <c r="AG547" i="8"/>
  <c r="AF547" i="8"/>
  <c r="AE547" i="8"/>
  <c r="AD547" i="8"/>
  <c r="AG596" i="8"/>
  <c r="AG622" i="8"/>
  <c r="AK622" i="8" s="1"/>
  <c r="AM622" i="8" s="1"/>
  <c r="AO622" i="8" s="1"/>
  <c r="AL40" i="9"/>
  <c r="AB322" i="9"/>
  <c r="Z322" i="9"/>
  <c r="Y322" i="9"/>
  <c r="AC322" i="9"/>
  <c r="X322" i="9"/>
  <c r="W322" i="9"/>
  <c r="AD322" i="9"/>
  <c r="AA322" i="9"/>
  <c r="AB515" i="8"/>
  <c r="AG529" i="8"/>
  <c r="AF584" i="8"/>
  <c r="AF587" i="8"/>
  <c r="AF602" i="8"/>
  <c r="AD602" i="8"/>
  <c r="AL35" i="9"/>
  <c r="AL32" i="9"/>
  <c r="AL110" i="9"/>
  <c r="AL113" i="9"/>
  <c r="AL132" i="9"/>
  <c r="AL200" i="9"/>
  <c r="AL142" i="9"/>
  <c r="AL217" i="9"/>
  <c r="AD326" i="9"/>
  <c r="AC326" i="9"/>
  <c r="AA326" i="9"/>
  <c r="Z326" i="9"/>
  <c r="X326" i="9"/>
  <c r="W326" i="9"/>
  <c r="AB326" i="9"/>
  <c r="Y326" i="9"/>
  <c r="AL64" i="9"/>
  <c r="AL94" i="9"/>
  <c r="AL136" i="9"/>
  <c r="AL139" i="9"/>
  <c r="AL225" i="9"/>
  <c r="AG571" i="8"/>
  <c r="AD571" i="8"/>
  <c r="AG598" i="8"/>
  <c r="AL31" i="9"/>
  <c r="AL45" i="9"/>
  <c r="AL118" i="9"/>
  <c r="AG430" i="8"/>
  <c r="AG436" i="8"/>
  <c r="AG442" i="8"/>
  <c r="AG449" i="8"/>
  <c r="AG457" i="8"/>
  <c r="AD567" i="8"/>
  <c r="AE571" i="8"/>
  <c r="AF582" i="8"/>
  <c r="AF585" i="8"/>
  <c r="AF594" i="8"/>
  <c r="AG612" i="8"/>
  <c r="AK612" i="8" s="1"/>
  <c r="AM612" i="8" s="1"/>
  <c r="AO612" i="8" s="1"/>
  <c r="AG614" i="8"/>
  <c r="AK614" i="8" s="1"/>
  <c r="AM614" i="8" s="1"/>
  <c r="AO614" i="8" s="1"/>
  <c r="AL68" i="9"/>
  <c r="AL82" i="9"/>
  <c r="AA371" i="9"/>
  <c r="AD371" i="9"/>
  <c r="AC371" i="9"/>
  <c r="X371" i="9"/>
  <c r="Z371" i="9"/>
  <c r="Y371" i="9"/>
  <c r="AB371" i="9"/>
  <c r="W371" i="9"/>
  <c r="AG517" i="8"/>
  <c r="AE567" i="8"/>
  <c r="AF571" i="8"/>
  <c r="AG582" i="8"/>
  <c r="AG585" i="8"/>
  <c r="AG594" i="8"/>
  <c r="Z517" i="8"/>
  <c r="AG545" i="8"/>
  <c r="AG559" i="8"/>
  <c r="AD559" i="8"/>
  <c r="AF567" i="8"/>
  <c r="AD584" i="8"/>
  <c r="AD587" i="8"/>
  <c r="AG625" i="8"/>
  <c r="AK625" i="8" s="1"/>
  <c r="AM625" i="8" s="1"/>
  <c r="AO625" i="8" s="1"/>
  <c r="Z403" i="9"/>
  <c r="X403" i="9"/>
  <c r="W403" i="9"/>
  <c r="AD403" i="9"/>
  <c r="AB403" i="9"/>
  <c r="Y403" i="9"/>
  <c r="AC403" i="9"/>
  <c r="AA403" i="9"/>
  <c r="V403" i="9"/>
  <c r="AD486" i="8"/>
  <c r="AA486" i="8"/>
  <c r="AB487" i="8"/>
  <c r="Y487" i="8"/>
  <c r="AF491" i="8"/>
  <c r="AC491" i="8"/>
  <c r="AD492" i="8"/>
  <c r="AA492" i="8"/>
  <c r="AB493" i="8"/>
  <c r="Y493" i="8"/>
  <c r="AF497" i="8"/>
  <c r="AC497" i="8"/>
  <c r="AD498" i="8"/>
  <c r="AA498" i="8"/>
  <c r="AB499" i="8"/>
  <c r="Y499" i="8"/>
  <c r="AF503" i="8"/>
  <c r="AC503" i="8"/>
  <c r="AD505" i="8"/>
  <c r="AA505" i="8"/>
  <c r="AB506" i="8"/>
  <c r="Y506" i="8"/>
  <c r="AF510" i="8"/>
  <c r="AC510" i="8"/>
  <c r="AD511" i="8"/>
  <c r="AA511" i="8"/>
  <c r="AB512" i="8"/>
  <c r="Y512" i="8"/>
  <c r="AA514" i="8"/>
  <c r="AA515" i="8"/>
  <c r="AA517" i="8"/>
  <c r="AA532" i="8"/>
  <c r="AA538" i="8"/>
  <c r="AB545" i="8"/>
  <c r="AC559" i="8"/>
  <c r="AC566" i="8"/>
  <c r="AD578" i="8"/>
  <c r="AD581" i="8"/>
  <c r="AD590" i="8"/>
  <c r="AD593" i="8"/>
  <c r="AE599" i="8"/>
  <c r="AL173" i="9"/>
  <c r="AL78" i="9"/>
  <c r="AM419" i="9"/>
  <c r="AL52" i="9"/>
  <c r="AL239" i="9"/>
  <c r="AL249" i="9"/>
  <c r="AL272" i="9"/>
  <c r="Z12" i="9"/>
  <c r="AD12" i="9"/>
  <c r="Y12" i="9"/>
  <c r="AC12" i="9"/>
  <c r="AB12" i="9"/>
  <c r="X12" i="9"/>
  <c r="AA12" i="9"/>
  <c r="Z395" i="9"/>
  <c r="X395" i="9"/>
  <c r="W395" i="9"/>
  <c r="AB395" i="9"/>
  <c r="AA395" i="9"/>
  <c r="Y395" i="9"/>
  <c r="V395" i="9"/>
  <c r="AD395" i="9"/>
  <c r="AC395" i="9"/>
  <c r="V416" i="9"/>
  <c r="AD416" i="9"/>
  <c r="AC416" i="9"/>
  <c r="AB416" i="9"/>
  <c r="AA416" i="9"/>
  <c r="Y416" i="9"/>
  <c r="W416" i="9"/>
  <c r="X416" i="9"/>
  <c r="Z416" i="9"/>
  <c r="AL151" i="9"/>
  <c r="AD259" i="9"/>
  <c r="AB259" i="9"/>
  <c r="AA259" i="9"/>
  <c r="Z259" i="9"/>
  <c r="Y259" i="9"/>
  <c r="X259" i="9"/>
  <c r="W259" i="9"/>
  <c r="AC259" i="9"/>
  <c r="AL92" i="9"/>
  <c r="AL117" i="9"/>
  <c r="AL140" i="9"/>
  <c r="AL178" i="9"/>
  <c r="AL193" i="9"/>
  <c r="AL241" i="9"/>
  <c r="AL257" i="9"/>
  <c r="AL98" i="9"/>
  <c r="AL270" i="9"/>
  <c r="AC329" i="9"/>
  <c r="AA329" i="9"/>
  <c r="Z329" i="9"/>
  <c r="AD329" i="9"/>
  <c r="AB329" i="9"/>
  <c r="Y329" i="9"/>
  <c r="W329" i="9"/>
  <c r="X329" i="9"/>
  <c r="AD357" i="9"/>
  <c r="Z357" i="9"/>
  <c r="AC357" i="9"/>
  <c r="AB357" i="9"/>
  <c r="AA357" i="9"/>
  <c r="X357" i="9"/>
  <c r="Y357" i="9"/>
  <c r="AB361" i="9"/>
  <c r="AD361" i="9"/>
  <c r="Y361" i="9"/>
  <c r="AA361" i="9"/>
  <c r="AC361" i="9"/>
  <c r="X361" i="9"/>
  <c r="W361" i="9"/>
  <c r="X299" i="9"/>
  <c r="AL93" i="9"/>
  <c r="AL126" i="9"/>
  <c r="AL185" i="9"/>
  <c r="AL228" i="9"/>
  <c r="AL237" i="9"/>
  <c r="AL251" i="9"/>
  <c r="W303" i="9"/>
  <c r="AC303" i="9"/>
  <c r="AB303" i="9"/>
  <c r="Z303" i="9"/>
  <c r="Y303" i="9"/>
  <c r="AB330" i="9"/>
  <c r="Z330" i="9"/>
  <c r="Y330" i="9"/>
  <c r="AD330" i="9"/>
  <c r="AA330" i="9"/>
  <c r="AC330" i="9"/>
  <c r="X330" i="9"/>
  <c r="W10" i="9"/>
  <c r="AA10" i="9"/>
  <c r="Z10" i="9"/>
  <c r="Y10" i="9"/>
  <c r="X10" i="9"/>
  <c r="AB10" i="9"/>
  <c r="AD10" i="9"/>
  <c r="AD27" i="9"/>
  <c r="Z27" i="9"/>
  <c r="AC27" i="9"/>
  <c r="AB27" i="9"/>
  <c r="AA27" i="9"/>
  <c r="Y27" i="9"/>
  <c r="W27" i="9"/>
  <c r="X27" i="9"/>
  <c r="AD418" i="9"/>
  <c r="AB418" i="9"/>
  <c r="AA418" i="9"/>
  <c r="Z418" i="9"/>
  <c r="X418" i="9"/>
  <c r="Y418" i="9"/>
  <c r="AC418" i="9"/>
  <c r="W418" i="9"/>
  <c r="V418" i="9"/>
  <c r="AG489" i="8"/>
  <c r="AG495" i="8"/>
  <c r="AG501" i="8"/>
  <c r="AG508" i="8"/>
  <c r="S419" i="9"/>
  <c r="S422" i="9" s="1"/>
  <c r="AD297" i="9"/>
  <c r="AA299" i="9"/>
  <c r="AL80" i="9"/>
  <c r="AL88" i="9"/>
  <c r="AL121" i="9"/>
  <c r="AL205" i="9"/>
  <c r="AL252" i="9"/>
  <c r="AA303" i="9"/>
  <c r="AD346" i="9"/>
  <c r="AC346" i="9"/>
  <c r="Y346" i="9"/>
  <c r="AB346" i="9"/>
  <c r="AA346" i="9"/>
  <c r="Z346" i="9"/>
  <c r="X346" i="9"/>
  <c r="W346" i="9"/>
  <c r="AB299" i="9"/>
  <c r="AD303" i="9"/>
  <c r="AB339" i="9"/>
  <c r="AA339" i="9"/>
  <c r="Z339" i="9"/>
  <c r="Y339" i="9"/>
  <c r="AC339" i="9"/>
  <c r="W339" i="9"/>
  <c r="AJ172" i="9"/>
  <c r="AL172" i="9" s="1"/>
  <c r="AC299" i="9"/>
  <c r="X339" i="9"/>
  <c r="AD299" i="9"/>
  <c r="AL206" i="9"/>
  <c r="AL167" i="9"/>
  <c r="AD339" i="9"/>
  <c r="AD389" i="9"/>
  <c r="Z389" i="9"/>
  <c r="AC389" i="9"/>
  <c r="AB389" i="9"/>
  <c r="AA389" i="9"/>
  <c r="X389" i="9"/>
  <c r="Y389" i="9"/>
  <c r="AL276" i="9"/>
  <c r="Z312" i="9"/>
  <c r="X312" i="9"/>
  <c r="AD312" i="9"/>
  <c r="AC312" i="9"/>
  <c r="AB312" i="9"/>
  <c r="Y312" i="9"/>
  <c r="AD320" i="9"/>
  <c r="AB320" i="9"/>
  <c r="AA320" i="9"/>
  <c r="AC320" i="9"/>
  <c r="Z320" i="9"/>
  <c r="X320" i="9"/>
  <c r="AD336" i="9"/>
  <c r="AC336" i="9"/>
  <c r="AB336" i="9"/>
  <c r="Z336" i="9"/>
  <c r="AB413" i="9"/>
  <c r="Z413" i="9"/>
  <c r="Y413" i="9"/>
  <c r="AD413" i="9"/>
  <c r="AC413" i="9"/>
  <c r="AA413" i="9"/>
  <c r="X413" i="9"/>
  <c r="V413" i="9"/>
  <c r="AM26" i="10"/>
  <c r="AL197" i="9"/>
  <c r="AL226" i="9"/>
  <c r="W364" i="9"/>
  <c r="AD364" i="9"/>
  <c r="Z364" i="9"/>
  <c r="AC364" i="9"/>
  <c r="V404" i="9"/>
  <c r="AD404" i="9"/>
  <c r="AC404" i="9"/>
  <c r="AA404" i="9"/>
  <c r="Y404" i="9"/>
  <c r="AB404" i="9"/>
  <c r="Z404" i="9"/>
  <c r="W404" i="9"/>
  <c r="AM33" i="10"/>
  <c r="AM35" i="10"/>
  <c r="AM104" i="10"/>
  <c r="AM16" i="10"/>
  <c r="AM165" i="10"/>
  <c r="AM232" i="10"/>
  <c r="AL250" i="9"/>
  <c r="AC309" i="9"/>
  <c r="AA309" i="9"/>
  <c r="Z309" i="9"/>
  <c r="Y309" i="9"/>
  <c r="X309" i="9"/>
  <c r="W309" i="9"/>
  <c r="AA331" i="9"/>
  <c r="Y331" i="9"/>
  <c r="X331" i="9"/>
  <c r="AD331" i="9"/>
  <c r="Z341" i="9"/>
  <c r="Y341" i="9"/>
  <c r="X341" i="9"/>
  <c r="W341" i="9"/>
  <c r="AD341" i="9"/>
  <c r="AC341" i="9"/>
  <c r="AB341" i="9"/>
  <c r="AA341" i="9"/>
  <c r="Y364" i="9"/>
  <c r="AM155" i="10"/>
  <c r="AM506" i="10"/>
  <c r="AL274" i="9"/>
  <c r="AA311" i="9"/>
  <c r="Y311" i="9"/>
  <c r="AD311" i="9"/>
  <c r="AC311" i="9"/>
  <c r="AB311" i="9"/>
  <c r="Z311" i="9"/>
  <c r="W311" i="9"/>
  <c r="Y313" i="9"/>
  <c r="W313" i="9"/>
  <c r="AD313" i="9"/>
  <c r="AC313" i="9"/>
  <c r="AA313" i="9"/>
  <c r="AD352" i="9"/>
  <c r="AC352" i="9"/>
  <c r="AB352" i="9"/>
  <c r="AA352" i="9"/>
  <c r="W352" i="9"/>
  <c r="Z352" i="9"/>
  <c r="X352" i="9"/>
  <c r="AD368" i="9"/>
  <c r="AC368" i="9"/>
  <c r="AB368" i="9"/>
  <c r="X368" i="9"/>
  <c r="AA368" i="9"/>
  <c r="Z368" i="9"/>
  <c r="Y368" i="9"/>
  <c r="W368" i="9"/>
  <c r="AL60" i="9"/>
  <c r="AL287" i="9"/>
  <c r="X311" i="9"/>
  <c r="X313" i="9"/>
  <c r="AC331" i="9"/>
  <c r="Y352" i="9"/>
  <c r="AB349" i="9"/>
  <c r="AA349" i="9"/>
  <c r="Z349" i="9"/>
  <c r="Y349" i="9"/>
  <c r="AD349" i="9"/>
  <c r="AD370" i="9"/>
  <c r="AC370" i="9"/>
  <c r="AB370" i="9"/>
  <c r="X370" i="9"/>
  <c r="AA370" i="9"/>
  <c r="Y370" i="9"/>
  <c r="AB373" i="9"/>
  <c r="Y373" i="9"/>
  <c r="Z373" i="9"/>
  <c r="AC373" i="9"/>
  <c r="AC358" i="9"/>
  <c r="Z358" i="9"/>
  <c r="AD358" i="9"/>
  <c r="AB358" i="9"/>
  <c r="AA358" i="9"/>
  <c r="Y358" i="9"/>
  <c r="AD400" i="9"/>
  <c r="AC400" i="9"/>
  <c r="AA400" i="9"/>
  <c r="Z400" i="9"/>
  <c r="Y400" i="9"/>
  <c r="X400" i="9"/>
  <c r="W400" i="9"/>
  <c r="AM45" i="10"/>
  <c r="AL128" i="9"/>
  <c r="Z313" i="9"/>
  <c r="W407" i="9"/>
  <c r="AD407" i="9"/>
  <c r="AC407" i="9"/>
  <c r="AB407" i="9"/>
  <c r="AA407" i="9"/>
  <c r="Y407" i="9"/>
  <c r="AD335" i="9"/>
  <c r="AC335" i="9"/>
  <c r="AB335" i="9"/>
  <c r="AA335" i="9"/>
  <c r="Z335" i="9"/>
  <c r="X335" i="9"/>
  <c r="W349" i="9"/>
  <c r="AD367" i="9"/>
  <c r="AC367" i="9"/>
  <c r="AB367" i="9"/>
  <c r="X367" i="9"/>
  <c r="AA367" i="9"/>
  <c r="W370" i="9"/>
  <c r="W373" i="9"/>
  <c r="W358" i="9"/>
  <c r="X387" i="9"/>
  <c r="AD387" i="9"/>
  <c r="AC387" i="9"/>
  <c r="Y387" i="9"/>
  <c r="AB387" i="9"/>
  <c r="AA387" i="9"/>
  <c r="W387" i="9"/>
  <c r="AD39" i="9"/>
  <c r="AB39" i="9"/>
  <c r="AA39" i="9"/>
  <c r="AC39" i="9"/>
  <c r="Z39" i="9"/>
  <c r="Y39" i="9"/>
  <c r="X39" i="9"/>
  <c r="V400" i="9"/>
  <c r="AL203" i="9"/>
  <c r="AL258" i="9"/>
  <c r="AL294" i="9"/>
  <c r="AB313" i="9"/>
  <c r="W315" i="9"/>
  <c r="AD315" i="9"/>
  <c r="AB315" i="9"/>
  <c r="X407" i="9"/>
  <c r="X349" i="9"/>
  <c r="AC360" i="9"/>
  <c r="AD360" i="9"/>
  <c r="Y360" i="9"/>
  <c r="AA360" i="9"/>
  <c r="Z360" i="9"/>
  <c r="X360" i="9"/>
  <c r="W360" i="9"/>
  <c r="AB360" i="9"/>
  <c r="Z370" i="9"/>
  <c r="X373" i="9"/>
  <c r="X358" i="9"/>
  <c r="AB390" i="9"/>
  <c r="Z390" i="9"/>
  <c r="Y390" i="9"/>
  <c r="X390" i="9"/>
  <c r="AD390" i="9"/>
  <c r="AA390" i="9"/>
  <c r="AB400" i="9"/>
  <c r="AM129" i="10"/>
  <c r="AM210" i="10"/>
  <c r="AD337" i="9"/>
  <c r="AC337" i="9"/>
  <c r="AB337" i="9"/>
  <c r="AD359" i="9"/>
  <c r="AC359" i="9"/>
  <c r="Y359" i="9"/>
  <c r="AB380" i="9"/>
  <c r="Z380" i="9"/>
  <c r="Y380" i="9"/>
  <c r="X380" i="9"/>
  <c r="W380" i="9"/>
  <c r="Z385" i="9"/>
  <c r="W385" i="9"/>
  <c r="AD385" i="9"/>
  <c r="Y385" i="9"/>
  <c r="AD411" i="9"/>
  <c r="AC411" i="9"/>
  <c r="Y411" i="9"/>
  <c r="X411" i="9"/>
  <c r="W411" i="9"/>
  <c r="V411" i="9"/>
  <c r="AM70" i="10"/>
  <c r="AM90" i="10"/>
  <c r="AM342" i="10"/>
  <c r="AL290" i="9"/>
  <c r="AB310" i="9"/>
  <c r="Z310" i="9"/>
  <c r="AC319" i="9"/>
  <c r="AB319" i="9"/>
  <c r="AC338" i="9"/>
  <c r="AB338" i="9"/>
  <c r="AA338" i="9"/>
  <c r="Z338" i="9"/>
  <c r="Z351" i="9"/>
  <c r="Y351" i="9"/>
  <c r="X351" i="9"/>
  <c r="W351" i="9"/>
  <c r="X14" i="9"/>
  <c r="AD14" i="9"/>
  <c r="Z14" i="9"/>
  <c r="AB8" i="9"/>
  <c r="AD8" i="9"/>
  <c r="AC8" i="9"/>
  <c r="X8" i="9"/>
  <c r="AD382" i="9"/>
  <c r="AA382" i="9"/>
  <c r="AB382" i="9"/>
  <c r="Z382" i="9"/>
  <c r="Y382" i="9"/>
  <c r="X382" i="9"/>
  <c r="AA384" i="9"/>
  <c r="X384" i="9"/>
  <c r="AD384" i="9"/>
  <c r="AC384" i="9"/>
  <c r="W384" i="9"/>
  <c r="AM9" i="10"/>
  <c r="AM78" i="10"/>
  <c r="AM198" i="10"/>
  <c r="AD308" i="9"/>
  <c r="AB308" i="9"/>
  <c r="AD318" i="9"/>
  <c r="AC318" i="9"/>
  <c r="Z11" i="9"/>
  <c r="X11" i="9"/>
  <c r="W11" i="9"/>
  <c r="AC372" i="9"/>
  <c r="Z372" i="9"/>
  <c r="AD372" i="9"/>
  <c r="X372" i="9"/>
  <c r="AL292" i="9"/>
  <c r="W308" i="9"/>
  <c r="Y310" i="9"/>
  <c r="W318" i="9"/>
  <c r="Y319" i="9"/>
  <c r="Y11" i="9"/>
  <c r="AC328" i="9"/>
  <c r="AB328" i="9"/>
  <c r="AD9" i="9"/>
  <c r="AC9" i="9"/>
  <c r="AB9" i="9"/>
  <c r="AA9" i="9"/>
  <c r="Y338" i="9"/>
  <c r="AD347" i="9"/>
  <c r="AC347" i="9"/>
  <c r="AB347" i="9"/>
  <c r="X347" i="9"/>
  <c r="AC351" i="9"/>
  <c r="AA362" i="9"/>
  <c r="AD362" i="9"/>
  <c r="Y362" i="9"/>
  <c r="AA14" i="9"/>
  <c r="AD369" i="9"/>
  <c r="AC369" i="9"/>
  <c r="AB369" i="9"/>
  <c r="X369" i="9"/>
  <c r="Z8" i="9"/>
  <c r="W372" i="9"/>
  <c r="AA375" i="9"/>
  <c r="X375" i="9"/>
  <c r="AB375" i="9"/>
  <c r="AB384" i="9"/>
  <c r="AC397" i="9"/>
  <c r="AA397" i="9"/>
  <c r="Z397" i="9"/>
  <c r="Y397" i="9"/>
  <c r="X397" i="9"/>
  <c r="W397" i="9"/>
  <c r="V397" i="9"/>
  <c r="V401" i="9"/>
  <c r="AA401" i="9"/>
  <c r="Z401" i="9"/>
  <c r="Y401" i="9"/>
  <c r="X401" i="9"/>
  <c r="AB366" i="9"/>
  <c r="Z366" i="9"/>
  <c r="Y366" i="9"/>
  <c r="AD366" i="9"/>
  <c r="AC366" i="9"/>
  <c r="X366" i="9"/>
  <c r="V366" i="9"/>
  <c r="AD6" i="9"/>
  <c r="AB6" i="9"/>
  <c r="AA6" i="9"/>
  <c r="AC6" i="9"/>
  <c r="AM50" i="10"/>
  <c r="AM82" i="10"/>
  <c r="AM134" i="10"/>
  <c r="AM190" i="10"/>
  <c r="W307" i="9"/>
  <c r="X308" i="9"/>
  <c r="AA310" i="9"/>
  <c r="AD317" i="9"/>
  <c r="X318" i="9"/>
  <c r="Z319" i="9"/>
  <c r="AA36" i="9"/>
  <c r="Y36" i="9"/>
  <c r="X36" i="9"/>
  <c r="AA11" i="9"/>
  <c r="W328" i="9"/>
  <c r="W9" i="9"/>
  <c r="AD338" i="9"/>
  <c r="W347" i="9"/>
  <c r="AA348" i="9"/>
  <c r="Z348" i="9"/>
  <c r="Y348" i="9"/>
  <c r="X348" i="9"/>
  <c r="AD351" i="9"/>
  <c r="W362" i="9"/>
  <c r="AB14" i="9"/>
  <c r="W369" i="9"/>
  <c r="AA8" i="9"/>
  <c r="Y372" i="9"/>
  <c r="W375" i="9"/>
  <c r="AA391" i="9"/>
  <c r="Y391" i="9"/>
  <c r="X391" i="9"/>
  <c r="AC391" i="9"/>
  <c r="AB397" i="9"/>
  <c r="W401" i="9"/>
  <c r="W366" i="9"/>
  <c r="AD417" i="9"/>
  <c r="AC417" i="9"/>
  <c r="AB417" i="9"/>
  <c r="AA417" i="9"/>
  <c r="Y417" i="9"/>
  <c r="W417" i="9"/>
  <c r="X6" i="9"/>
  <c r="AM172" i="10"/>
  <c r="AM246" i="10"/>
  <c r="AM345" i="10"/>
  <c r="W306" i="9"/>
  <c r="X307" i="9"/>
  <c r="Y308" i="9"/>
  <c r="AC310" i="9"/>
  <c r="W317" i="9"/>
  <c r="Y318" i="9"/>
  <c r="AA319" i="9"/>
  <c r="W36" i="9"/>
  <c r="AB11" i="9"/>
  <c r="AD327" i="9"/>
  <c r="AC327" i="9"/>
  <c r="X328" i="9"/>
  <c r="Z332" i="9"/>
  <c r="X332" i="9"/>
  <c r="W332" i="9"/>
  <c r="X9" i="9"/>
  <c r="AA340" i="9"/>
  <c r="Z340" i="9"/>
  <c r="Y340" i="9"/>
  <c r="X340" i="9"/>
  <c r="Y347" i="9"/>
  <c r="W348" i="9"/>
  <c r="X362" i="9"/>
  <c r="Y363" i="9"/>
  <c r="AD363" i="9"/>
  <c r="Z363" i="9"/>
  <c r="AC14" i="9"/>
  <c r="Y369" i="9"/>
  <c r="AC13" i="9"/>
  <c r="AD13" i="9"/>
  <c r="AB13" i="9"/>
  <c r="X13" i="9"/>
  <c r="AA372" i="9"/>
  <c r="Y375" i="9"/>
  <c r="W388" i="9"/>
  <c r="AD388" i="9"/>
  <c r="Z388" i="9"/>
  <c r="W391" i="9"/>
  <c r="AD397" i="9"/>
  <c r="AB401" i="9"/>
  <c r="AA366" i="9"/>
  <c r="AD43" i="9"/>
  <c r="AC43" i="9"/>
  <c r="AA43" i="9"/>
  <c r="Y43" i="9"/>
  <c r="V417" i="9"/>
  <c r="Y6" i="9"/>
  <c r="AM42" i="10"/>
  <c r="AM111" i="10"/>
  <c r="AM254" i="10"/>
  <c r="AM263" i="10"/>
  <c r="AM315" i="10"/>
  <c r="AM480" i="10"/>
  <c r="X569" i="10"/>
  <c r="AE569" i="10"/>
  <c r="AD569" i="10"/>
  <c r="AC569" i="10"/>
  <c r="AB569" i="10"/>
  <c r="Y569" i="10"/>
  <c r="Z569" i="10"/>
  <c r="AM24" i="11"/>
  <c r="AM289" i="10"/>
  <c r="AM397" i="10"/>
  <c r="AM455" i="10"/>
  <c r="AM509" i="10"/>
  <c r="AA569" i="10"/>
  <c r="AB574" i="10"/>
  <c r="AD574" i="10"/>
  <c r="AC574" i="10"/>
  <c r="AA574" i="10"/>
  <c r="Z574" i="10"/>
  <c r="AE574" i="10"/>
  <c r="W574" i="10"/>
  <c r="AD342" i="9"/>
  <c r="AC343" i="9"/>
  <c r="AB345" i="9"/>
  <c r="AD353" i="9"/>
  <c r="AC354" i="9"/>
  <c r="AB355" i="9"/>
  <c r="AC378" i="9"/>
  <c r="AB33" i="9"/>
  <c r="Y33" i="9"/>
  <c r="AC42" i="9"/>
  <c r="AA42" i="9"/>
  <c r="Z42" i="9"/>
  <c r="AD399" i="9"/>
  <c r="AB399" i="9"/>
  <c r="AA399" i="9"/>
  <c r="AD410" i="9"/>
  <c r="Z414" i="9"/>
  <c r="X414" i="9"/>
  <c r="W414" i="9"/>
  <c r="AM73" i="10"/>
  <c r="AM170" i="10"/>
  <c r="AM208" i="10"/>
  <c r="AM221" i="10"/>
  <c r="AM501" i="10"/>
  <c r="AD563" i="10"/>
  <c r="AE563" i="10"/>
  <c r="AC563" i="10"/>
  <c r="AB563" i="10"/>
  <c r="AA563" i="10"/>
  <c r="Z563" i="10"/>
  <c r="X563" i="10"/>
  <c r="AD412" i="9"/>
  <c r="AB412" i="9"/>
  <c r="AA412" i="9"/>
  <c r="AM94" i="10"/>
  <c r="AM127" i="10"/>
  <c r="AM138" i="10"/>
  <c r="AM380" i="10"/>
  <c r="AM440" i="10"/>
  <c r="AM492" i="10"/>
  <c r="AM19" i="10"/>
  <c r="AM122" i="10"/>
  <c r="AM431" i="10"/>
  <c r="AM525" i="10"/>
  <c r="AC17" i="9"/>
  <c r="AB17" i="9"/>
  <c r="AC396" i="9"/>
  <c r="AB396" i="9"/>
  <c r="W412" i="9"/>
  <c r="S580" i="10"/>
  <c r="AM6" i="10"/>
  <c r="AE572" i="10"/>
  <c r="AD572" i="10"/>
  <c r="AC572" i="10"/>
  <c r="AB572" i="10"/>
  <c r="Y572" i="10"/>
  <c r="X572" i="10"/>
  <c r="W572" i="10"/>
  <c r="Z572" i="10"/>
  <c r="AA572" i="10"/>
  <c r="W324" i="9"/>
  <c r="W47" i="9"/>
  <c r="W342" i="9"/>
  <c r="W353" i="9"/>
  <c r="AD379" i="9"/>
  <c r="W381" i="9"/>
  <c r="W17" i="9"/>
  <c r="V396" i="9"/>
  <c r="Z406" i="9"/>
  <c r="X406" i="9"/>
  <c r="W406" i="9"/>
  <c r="W410" i="9"/>
  <c r="X412" i="9"/>
  <c r="AM24" i="10"/>
  <c r="AM117" i="10"/>
  <c r="AM241" i="10"/>
  <c r="AM361" i="10"/>
  <c r="AM369" i="10"/>
  <c r="AM381" i="10"/>
  <c r="AM452" i="10"/>
  <c r="AM196" i="11"/>
  <c r="AD21" i="9"/>
  <c r="AC21" i="9"/>
  <c r="X17" i="9"/>
  <c r="Y392" i="9"/>
  <c r="W392" i="9"/>
  <c r="V392" i="9"/>
  <c r="W396" i="9"/>
  <c r="AB405" i="9"/>
  <c r="Z405" i="9"/>
  <c r="Y405" i="9"/>
  <c r="X410" i="9"/>
  <c r="Y412" i="9"/>
  <c r="AM174" i="10"/>
  <c r="AM224" i="10"/>
  <c r="Z376" i="9"/>
  <c r="W376" i="9"/>
  <c r="X377" i="9"/>
  <c r="X378" i="9"/>
  <c r="X379" i="9"/>
  <c r="Y381" i="9"/>
  <c r="W21" i="9"/>
  <c r="Y17" i="9"/>
  <c r="X392" i="9"/>
  <c r="X396" i="9"/>
  <c r="AD408" i="9"/>
  <c r="AB408" i="9"/>
  <c r="AA408" i="9"/>
  <c r="V405" i="9"/>
  <c r="Y406" i="9"/>
  <c r="Y410" i="9"/>
  <c r="Z412" i="9"/>
  <c r="AM20" i="10"/>
  <c r="AM39" i="10"/>
  <c r="AM112" i="10"/>
  <c r="AM329" i="10"/>
  <c r="AM405" i="10"/>
  <c r="AM482" i="10"/>
  <c r="AM521" i="10"/>
  <c r="AD573" i="10"/>
  <c r="AE573" i="10"/>
  <c r="AC573" i="10"/>
  <c r="AB573" i="10"/>
  <c r="AA573" i="10"/>
  <c r="Z573" i="10"/>
  <c r="Y573" i="10"/>
  <c r="X573" i="10"/>
  <c r="W573" i="10"/>
  <c r="AM72" i="11"/>
  <c r="AM21" i="11"/>
  <c r="AM325" i="11"/>
  <c r="AM318" i="10"/>
  <c r="AM332" i="10"/>
  <c r="AM343" i="10"/>
  <c r="AM432" i="10"/>
  <c r="AM445" i="10"/>
  <c r="AM523" i="10"/>
  <c r="AE561" i="10"/>
  <c r="AD561" i="10"/>
  <c r="AB561" i="10"/>
  <c r="Z567" i="10"/>
  <c r="AE567" i="10"/>
  <c r="AA567" i="10"/>
  <c r="X576" i="10"/>
  <c r="AB576" i="10"/>
  <c r="AA576" i="10"/>
  <c r="Z576" i="10"/>
  <c r="Y576" i="10"/>
  <c r="AD576" i="10"/>
  <c r="AC576" i="10"/>
  <c r="W576" i="10"/>
  <c r="AE576" i="10"/>
  <c r="AM48" i="11"/>
  <c r="AM290" i="10"/>
  <c r="AM298" i="10"/>
  <c r="AM370" i="10"/>
  <c r="AM458" i="10"/>
  <c r="AM516" i="10"/>
  <c r="AM546" i="10"/>
  <c r="Y561" i="10"/>
  <c r="Y567" i="10"/>
  <c r="AM110" i="11"/>
  <c r="AM266" i="10"/>
  <c r="AM327" i="10"/>
  <c r="AM330" i="10"/>
  <c r="AM365" i="10"/>
  <c r="AM387" i="10"/>
  <c r="AM415" i="10"/>
  <c r="AM511" i="10"/>
  <c r="AM552" i="10"/>
  <c r="AA561" i="10"/>
  <c r="AC567" i="10"/>
  <c r="AM106" i="11"/>
  <c r="AM20" i="12"/>
  <c r="AM37" i="10"/>
  <c r="AM71" i="10"/>
  <c r="AM258" i="10"/>
  <c r="AM303" i="10"/>
  <c r="AM360" i="10"/>
  <c r="AC561" i="10"/>
  <c r="AC564" i="10"/>
  <c r="AE564" i="10"/>
  <c r="AD567" i="10"/>
  <c r="AM20" i="11"/>
  <c r="AM261" i="10"/>
  <c r="AM309" i="10"/>
  <c r="AM470" i="10"/>
  <c r="AM58" i="11"/>
  <c r="AE377" i="11"/>
  <c r="AD377" i="11"/>
  <c r="AC377" i="11"/>
  <c r="AB377" i="11"/>
  <c r="AA377" i="11"/>
  <c r="Y377" i="11"/>
  <c r="W377" i="11"/>
  <c r="X377" i="11"/>
  <c r="Z377" i="11"/>
  <c r="AN580" i="10"/>
  <c r="AM29" i="10"/>
  <c r="AM62" i="10"/>
  <c r="AM128" i="10"/>
  <c r="AM228" i="10"/>
  <c r="AM374" i="10"/>
  <c r="AM421" i="10"/>
  <c r="AM497" i="10"/>
  <c r="AM553" i="10"/>
  <c r="AE560" i="10"/>
  <c r="AD560" i="10"/>
  <c r="AC560" i="10"/>
  <c r="AB560" i="10"/>
  <c r="AA560" i="10"/>
  <c r="AA566" i="10"/>
  <c r="AE566" i="10"/>
  <c r="AD566" i="10"/>
  <c r="AC566" i="10"/>
  <c r="AB566" i="10"/>
  <c r="AM278" i="10"/>
  <c r="AM338" i="10"/>
  <c r="AM410" i="10"/>
  <c r="AM433" i="10"/>
  <c r="AM441" i="10"/>
  <c r="AM541" i="10"/>
  <c r="AM130" i="11"/>
  <c r="AM137" i="11"/>
  <c r="AM287" i="11"/>
  <c r="AM272" i="10"/>
  <c r="AM325" i="10"/>
  <c r="AM333" i="10"/>
  <c r="AM349" i="10"/>
  <c r="AM390" i="10"/>
  <c r="AM436" i="10"/>
  <c r="AM507" i="10"/>
  <c r="AM540" i="10"/>
  <c r="AE571" i="10"/>
  <c r="AD571" i="10"/>
  <c r="AC571" i="10"/>
  <c r="AN408" i="11"/>
  <c r="AM29" i="11"/>
  <c r="AM259" i="11"/>
  <c r="AM340" i="11"/>
  <c r="V9" i="12"/>
  <c r="W9" i="12"/>
  <c r="AA9" i="12"/>
  <c r="Z9" i="12"/>
  <c r="Y9" i="12"/>
  <c r="X9" i="12"/>
  <c r="AC9" i="12"/>
  <c r="AB9" i="12"/>
  <c r="AM192" i="11"/>
  <c r="AM372" i="11"/>
  <c r="AM226" i="11"/>
  <c r="AA401" i="11"/>
  <c r="AB401" i="11"/>
  <c r="Y401" i="11"/>
  <c r="AE401" i="11"/>
  <c r="AD401" i="11"/>
  <c r="AC401" i="11"/>
  <c r="Z401" i="11"/>
  <c r="W401" i="11"/>
  <c r="X401" i="11"/>
  <c r="AM67" i="11"/>
  <c r="AM101" i="11"/>
  <c r="AM140" i="11"/>
  <c r="AM280" i="11"/>
  <c r="AM314" i="11"/>
  <c r="AM332" i="11"/>
  <c r="AD52" i="14"/>
  <c r="AA52" i="14"/>
  <c r="AE52" i="14"/>
  <c r="AB52" i="14"/>
  <c r="Y52" i="14"/>
  <c r="AC52" i="14"/>
  <c r="X52" i="14"/>
  <c r="Z52" i="14"/>
  <c r="AE562" i="10"/>
  <c r="AD562" i="10"/>
  <c r="AB565" i="10"/>
  <c r="AE565" i="10"/>
  <c r="Y568" i="10"/>
  <c r="AE568" i="10"/>
  <c r="S408" i="11"/>
  <c r="S412" i="11" s="1"/>
  <c r="AM135" i="11"/>
  <c r="AF15" i="13"/>
  <c r="AD15" i="13"/>
  <c r="AC15" i="13"/>
  <c r="AB15" i="13"/>
  <c r="AA15" i="13"/>
  <c r="AG15" i="13"/>
  <c r="AE15" i="13"/>
  <c r="AH15" i="13"/>
  <c r="X14" i="12"/>
  <c r="V14" i="12"/>
  <c r="W14" i="12"/>
  <c r="AD14" i="12"/>
  <c r="AB14" i="12"/>
  <c r="Z14" i="12"/>
  <c r="AA14" i="12"/>
  <c r="AD16" i="12"/>
  <c r="V16" i="12"/>
  <c r="AB16" i="12"/>
  <c r="Z16" i="12"/>
  <c r="W16" i="12"/>
  <c r="AA16" i="12"/>
  <c r="X16" i="12"/>
  <c r="AM476" i="10"/>
  <c r="AM512" i="10"/>
  <c r="AM517" i="10"/>
  <c r="Y562" i="10"/>
  <c r="Y565" i="10"/>
  <c r="Z568" i="10"/>
  <c r="Z575" i="10"/>
  <c r="AC575" i="10"/>
  <c r="AB575" i="10"/>
  <c r="AA575" i="10"/>
  <c r="Y575" i="10"/>
  <c r="AK6" i="11"/>
  <c r="AM6" i="11" s="1"/>
  <c r="AM94" i="11"/>
  <c r="AM115" i="11"/>
  <c r="AM308" i="11"/>
  <c r="AM310" i="11"/>
  <c r="Y14" i="12"/>
  <c r="Y16" i="12"/>
  <c r="AM144" i="11"/>
  <c r="AM199" i="11"/>
  <c r="AM268" i="11"/>
  <c r="AM328" i="11"/>
  <c r="AM362" i="11"/>
  <c r="W403" i="11"/>
  <c r="Z403" i="11"/>
  <c r="X403" i="11"/>
  <c r="AE403" i="11"/>
  <c r="AD403" i="11"/>
  <c r="AB403" i="11"/>
  <c r="Y403" i="11"/>
  <c r="AH8" i="13"/>
  <c r="AG8" i="13"/>
  <c r="AF8" i="13"/>
  <c r="AE8" i="13"/>
  <c r="AD8" i="13"/>
  <c r="AB8" i="13"/>
  <c r="AA8" i="13"/>
  <c r="AC52" i="13"/>
  <c r="AA52" i="13"/>
  <c r="AF52" i="13"/>
  <c r="AE52" i="13"/>
  <c r="AD52" i="13"/>
  <c r="AB52" i="13"/>
  <c r="AH52" i="13"/>
  <c r="AG52" i="13"/>
  <c r="Z52" i="13"/>
  <c r="AM151" i="11"/>
  <c r="AM189" i="11"/>
  <c r="AM216" i="11"/>
  <c r="AM221" i="11"/>
  <c r="AM344" i="11"/>
  <c r="Y380" i="11"/>
  <c r="W380" i="11"/>
  <c r="AD380" i="11"/>
  <c r="AC380" i="11"/>
  <c r="AB380" i="11"/>
  <c r="AA380" i="11"/>
  <c r="X380" i="11"/>
  <c r="W391" i="11"/>
  <c r="Z391" i="11"/>
  <c r="X391" i="11"/>
  <c r="AE391" i="11"/>
  <c r="AC391" i="11"/>
  <c r="Y391" i="11"/>
  <c r="AE399" i="11"/>
  <c r="AC399" i="11"/>
  <c r="AA399" i="11"/>
  <c r="Z399" i="11"/>
  <c r="Y399" i="11"/>
  <c r="X399" i="11"/>
  <c r="W399" i="11"/>
  <c r="AD399" i="11"/>
  <c r="AM211" i="11"/>
  <c r="AM299" i="11"/>
  <c r="AE380" i="11"/>
  <c r="W386" i="11"/>
  <c r="AE386" i="11"/>
  <c r="AD386" i="11"/>
  <c r="AC386" i="11"/>
  <c r="AB386" i="11"/>
  <c r="Z386" i="11"/>
  <c r="X386" i="11"/>
  <c r="AB391" i="11"/>
  <c r="AE405" i="11"/>
  <c r="W405" i="11"/>
  <c r="AD405" i="11"/>
  <c r="AC405" i="11"/>
  <c r="AB405" i="11"/>
  <c r="Z405" i="11"/>
  <c r="X405" i="11"/>
  <c r="AM301" i="10"/>
  <c r="AM373" i="10"/>
  <c r="AM505" i="10"/>
  <c r="AM41" i="11"/>
  <c r="AM161" i="11"/>
  <c r="AM206" i="11"/>
  <c r="AM252" i="11"/>
  <c r="AA386" i="11"/>
  <c r="AA405" i="11"/>
  <c r="AM23" i="11"/>
  <c r="AM114" i="11"/>
  <c r="AM185" i="11"/>
  <c r="AM233" i="11"/>
  <c r="AM276" i="11"/>
  <c r="AM278" i="11"/>
  <c r="AM306" i="11"/>
  <c r="AM312" i="11"/>
  <c r="AM371" i="11"/>
  <c r="AC382" i="11"/>
  <c r="W382" i="11"/>
  <c r="AD382" i="11"/>
  <c r="AB382" i="11"/>
  <c r="AA382" i="11"/>
  <c r="Z382" i="11"/>
  <c r="X382" i="11"/>
  <c r="Z390" i="11"/>
  <c r="AB390" i="11"/>
  <c r="Y390" i="11"/>
  <c r="AE390" i="11"/>
  <c r="AC390" i="11"/>
  <c r="W390" i="11"/>
  <c r="AE393" i="11"/>
  <c r="W393" i="11"/>
  <c r="AC393" i="11"/>
  <c r="AA393" i="11"/>
  <c r="X393" i="11"/>
  <c r="R20" i="12"/>
  <c r="Z13" i="12"/>
  <c r="X13" i="12"/>
  <c r="V13" i="12"/>
  <c r="AD13" i="12"/>
  <c r="AC13" i="12"/>
  <c r="AA13" i="12"/>
  <c r="W13" i="12"/>
  <c r="AH37" i="13"/>
  <c r="AG37" i="13"/>
  <c r="AF37" i="13"/>
  <c r="AE37" i="13"/>
  <c r="AD37" i="13"/>
  <c r="Z37" i="13"/>
  <c r="AB37" i="13"/>
  <c r="AA37" i="13"/>
  <c r="AM493" i="10"/>
  <c r="AM36" i="11"/>
  <c r="AM65" i="11"/>
  <c r="AM103" i="11"/>
  <c r="AM157" i="11"/>
  <c r="AM201" i="11"/>
  <c r="AM326" i="11"/>
  <c r="AM338" i="11"/>
  <c r="AD378" i="11"/>
  <c r="AE378" i="11"/>
  <c r="AC378" i="11"/>
  <c r="AB378" i="11"/>
  <c r="Z378" i="11"/>
  <c r="X378" i="11"/>
  <c r="U57" i="13"/>
  <c r="AP28" i="13"/>
  <c r="AE42" i="14"/>
  <c r="AA42" i="14"/>
  <c r="AC42" i="14"/>
  <c r="Z42" i="14"/>
  <c r="AB42" i="14"/>
  <c r="AD42" i="14"/>
  <c r="Y42" i="14"/>
  <c r="X42" i="14"/>
  <c r="AM39" i="11"/>
  <c r="AM85" i="11"/>
  <c r="AM160" i="11"/>
  <c r="AM204" i="11"/>
  <c r="AM301" i="11"/>
  <c r="AM318" i="11"/>
  <c r="AM358" i="11"/>
  <c r="AM365" i="11"/>
  <c r="AE387" i="11"/>
  <c r="AC387" i="11"/>
  <c r="AD387" i="11"/>
  <c r="AB387" i="11"/>
  <c r="Z387" i="11"/>
  <c r="X387" i="11"/>
  <c r="AD11" i="12"/>
  <c r="AB11" i="12"/>
  <c r="V11" i="12"/>
  <c r="AC11" i="12"/>
  <c r="AA11" i="12"/>
  <c r="Z11" i="12"/>
  <c r="Y11" i="12"/>
  <c r="W11" i="12"/>
  <c r="AC46" i="13"/>
  <c r="AA46" i="13"/>
  <c r="AG46" i="13"/>
  <c r="AF46" i="13"/>
  <c r="AE46" i="13"/>
  <c r="AD46" i="13"/>
  <c r="AB46" i="13"/>
  <c r="Z46" i="13"/>
  <c r="AB379" i="11"/>
  <c r="AD379" i="11"/>
  <c r="AE388" i="11"/>
  <c r="AD388" i="11"/>
  <c r="AB388" i="11"/>
  <c r="AB389" i="11"/>
  <c r="AC389" i="11"/>
  <c r="Z389" i="11"/>
  <c r="V15" i="12"/>
  <c r="W15" i="12"/>
  <c r="AF39" i="13"/>
  <c r="AD39" i="13"/>
  <c r="AH39" i="13"/>
  <c r="AG39" i="13"/>
  <c r="AE39" i="13"/>
  <c r="Z39" i="13"/>
  <c r="AB39" i="13"/>
  <c r="AG43" i="13"/>
  <c r="AE43" i="13"/>
  <c r="AD43" i="13"/>
  <c r="AC43" i="13"/>
  <c r="AB43" i="13"/>
  <c r="AH43" i="13"/>
  <c r="AF43" i="13"/>
  <c r="Z43" i="13"/>
  <c r="X375" i="11"/>
  <c r="W375" i="11"/>
  <c r="Y385" i="11"/>
  <c r="Y402" i="11"/>
  <c r="AA402" i="11"/>
  <c r="X402" i="11"/>
  <c r="AB12" i="12"/>
  <c r="Z12" i="12"/>
  <c r="V12" i="12"/>
  <c r="AG44" i="13"/>
  <c r="AE44" i="13"/>
  <c r="AF44" i="13"/>
  <c r="AD44" i="13"/>
  <c r="AC44" i="13"/>
  <c r="AB44" i="13"/>
  <c r="Z44" i="13"/>
  <c r="Z375" i="11"/>
  <c r="X385" i="11"/>
  <c r="AC400" i="11"/>
  <c r="AB400" i="11"/>
  <c r="Z400" i="11"/>
  <c r="Z402" i="11"/>
  <c r="AD10" i="12"/>
  <c r="V10" i="12"/>
  <c r="X12" i="12"/>
  <c r="AP6" i="13"/>
  <c r="AM44" i="11"/>
  <c r="AM154" i="11"/>
  <c r="AM209" i="11"/>
  <c r="AB375" i="11"/>
  <c r="AE379" i="11"/>
  <c r="AA385" i="11"/>
  <c r="AD398" i="11"/>
  <c r="AB398" i="11"/>
  <c r="X400" i="11"/>
  <c r="AC402" i="11"/>
  <c r="X8" i="12"/>
  <c r="V8" i="12"/>
  <c r="W8" i="12"/>
  <c r="X10" i="12"/>
  <c r="AA12" i="12"/>
  <c r="AD15" i="12"/>
  <c r="AC375" i="11"/>
  <c r="AB385" i="11"/>
  <c r="W397" i="11"/>
  <c r="AD397" i="11"/>
  <c r="Y400" i="11"/>
  <c r="AD402" i="11"/>
  <c r="Z7" i="12"/>
  <c r="X7" i="12"/>
  <c r="V7" i="12"/>
  <c r="Y10" i="12"/>
  <c r="AC12" i="12"/>
  <c r="AE45" i="13"/>
  <c r="AC45" i="13"/>
  <c r="AG45" i="13"/>
  <c r="AF45" i="13"/>
  <c r="AD45" i="13"/>
  <c r="AB45" i="13"/>
  <c r="AH45" i="13"/>
  <c r="AA45" i="13"/>
  <c r="Z45" i="13"/>
  <c r="AG50" i="13"/>
  <c r="AE50" i="13"/>
  <c r="AD50" i="13"/>
  <c r="AC50" i="13"/>
  <c r="AB50" i="13"/>
  <c r="AA50" i="13"/>
  <c r="AH50" i="13"/>
  <c r="AF50" i="13"/>
  <c r="AM32" i="11"/>
  <c r="AM97" i="11"/>
  <c r="AM158" i="11"/>
  <c r="AM197" i="11"/>
  <c r="AM255" i="11"/>
  <c r="AM284" i="11"/>
  <c r="AM307" i="11"/>
  <c r="AM331" i="11"/>
  <c r="AM369" i="11"/>
  <c r="AD375" i="11"/>
  <c r="AC385" i="11"/>
  <c r="Y396" i="11"/>
  <c r="AE396" i="11"/>
  <c r="X397" i="11"/>
  <c r="AA400" i="11"/>
  <c r="AE402" i="11"/>
  <c r="W7" i="12"/>
  <c r="Z10" i="12"/>
  <c r="AD12" i="12"/>
  <c r="AQ57" i="13"/>
  <c r="AP7" i="13"/>
  <c r="Z50" i="13"/>
  <c r="Y60" i="14"/>
  <c r="AB60" i="14"/>
  <c r="AA60" i="14"/>
  <c r="AE60" i="14"/>
  <c r="AD60" i="14"/>
  <c r="AC60" i="14"/>
  <c r="X60" i="14"/>
  <c r="Z60" i="14"/>
  <c r="AM359" i="11"/>
  <c r="AE375" i="11"/>
  <c r="AD385" i="11"/>
  <c r="AA395" i="11"/>
  <c r="AD400" i="11"/>
  <c r="AA10" i="12"/>
  <c r="AD17" i="12"/>
  <c r="AB17" i="12"/>
  <c r="V17" i="12"/>
  <c r="AD12" i="13"/>
  <c r="AC12" i="13"/>
  <c r="AB12" i="13"/>
  <c r="AA12" i="13"/>
  <c r="AH12" i="13"/>
  <c r="AF12" i="13"/>
  <c r="S74" i="14"/>
  <c r="AM7" i="14"/>
  <c r="Y62" i="14"/>
  <c r="AB62" i="14"/>
  <c r="AA62" i="14"/>
  <c r="Z62" i="14"/>
  <c r="AE62" i="14"/>
  <c r="AC62" i="14"/>
  <c r="W62" i="14"/>
  <c r="AD62" i="14"/>
  <c r="X62" i="14"/>
  <c r="AP25" i="13"/>
  <c r="AG14" i="13"/>
  <c r="AD14" i="13"/>
  <c r="AC14" i="13"/>
  <c r="AB14" i="13"/>
  <c r="AA14" i="13"/>
  <c r="AF14" i="13"/>
  <c r="AH38" i="13"/>
  <c r="AF38" i="13"/>
  <c r="AG38" i="13"/>
  <c r="AE38" i="13"/>
  <c r="AD38" i="13"/>
  <c r="Z38" i="13"/>
  <c r="AG49" i="13"/>
  <c r="AD49" i="13"/>
  <c r="AC49" i="13"/>
  <c r="AB49" i="13"/>
  <c r="AA49" i="13"/>
  <c r="AF49" i="13"/>
  <c r="AE51" i="13"/>
  <c r="AC51" i="13"/>
  <c r="AF51" i="13"/>
  <c r="AD51" i="13"/>
  <c r="AB51" i="13"/>
  <c r="AA51" i="13"/>
  <c r="AH51" i="13"/>
  <c r="AH14" i="13"/>
  <c r="AH13" i="13"/>
  <c r="AD13" i="13"/>
  <c r="AC13" i="13"/>
  <c r="AB13" i="13"/>
  <c r="AA13" i="13"/>
  <c r="AE49" i="13"/>
  <c r="AG51" i="13"/>
  <c r="AM19" i="14"/>
  <c r="AM25" i="14"/>
  <c r="AA61" i="14"/>
  <c r="AD61" i="14"/>
  <c r="AC61" i="14"/>
  <c r="X61" i="14"/>
  <c r="AB61" i="14"/>
  <c r="AE61" i="14"/>
  <c r="Z61" i="14"/>
  <c r="Y61" i="14"/>
  <c r="W61" i="14"/>
  <c r="AP32" i="13"/>
  <c r="AE56" i="14"/>
  <c r="X56" i="14"/>
  <c r="AD56" i="14"/>
  <c r="AB56" i="14"/>
  <c r="AE66" i="14"/>
  <c r="AD66" i="14"/>
  <c r="AN19" i="15"/>
  <c r="AC40" i="13"/>
  <c r="AA40" i="13"/>
  <c r="AA56" i="14"/>
  <c r="AE40" i="13"/>
  <c r="AA58" i="14"/>
  <c r="AD58" i="14"/>
  <c r="AC58" i="14"/>
  <c r="Y58" i="14"/>
  <c r="AB58" i="14"/>
  <c r="X58" i="14"/>
  <c r="Z58" i="14"/>
  <c r="AF40" i="13"/>
  <c r="AA9" i="13"/>
  <c r="AP36" i="13"/>
  <c r="AG40" i="13"/>
  <c r="AM23" i="14"/>
  <c r="AC16" i="13"/>
  <c r="AA16" i="13"/>
  <c r="AA18" i="13"/>
  <c r="AH40" i="13"/>
  <c r="AN74" i="14"/>
  <c r="AM11" i="14"/>
  <c r="AM29" i="14"/>
  <c r="AE51" i="14"/>
  <c r="Z51" i="14"/>
  <c r="AC51" i="14"/>
  <c r="AM26" i="14"/>
  <c r="AM37" i="14"/>
  <c r="Y51" i="14"/>
  <c r="Q19" i="15"/>
  <c r="S16" i="15"/>
  <c r="S19" i="15" s="1"/>
  <c r="AB51" i="14"/>
  <c r="Z59" i="14"/>
  <c r="AC59" i="14"/>
  <c r="AB59" i="14"/>
  <c r="AD59" i="14"/>
  <c r="AE59" i="14"/>
  <c r="AM20" i="14"/>
  <c r="AD51" i="14"/>
  <c r="W63" i="14"/>
  <c r="Z63" i="14"/>
  <c r="Y63" i="14"/>
  <c r="AC63" i="14"/>
  <c r="AB12" i="15"/>
  <c r="AE12" i="15"/>
  <c r="AD12" i="15"/>
  <c r="AC12" i="15"/>
  <c r="Z12" i="15"/>
  <c r="Y14" i="15"/>
  <c r="AB14" i="15"/>
  <c r="AA14" i="15"/>
  <c r="W14" i="15"/>
  <c r="Y12" i="15"/>
  <c r="AA13" i="15"/>
  <c r="AD13" i="15"/>
  <c r="AC13" i="15"/>
  <c r="Z14" i="15"/>
  <c r="AM38" i="14"/>
  <c r="AD53" i="14"/>
  <c r="AC53" i="14"/>
  <c r="X64" i="14"/>
  <c r="W64" i="14"/>
  <c r="AC64" i="14"/>
  <c r="AM8" i="15"/>
  <c r="AC11" i="15"/>
  <c r="Z11" i="15"/>
  <c r="X11" i="15"/>
  <c r="Y13" i="15"/>
  <c r="AD14" i="15"/>
  <c r="W15" i="15"/>
  <c r="Z15" i="15"/>
  <c r="Y15" i="15"/>
  <c r="AA15" i="15"/>
  <c r="Y57" i="13" l="1"/>
  <c r="AK163" i="8"/>
  <c r="AM163" i="8" s="1"/>
  <c r="AO163" i="8" s="1"/>
  <c r="AH355" i="9"/>
  <c r="AJ355" i="9" s="1"/>
  <c r="AL355" i="9" s="1"/>
  <c r="S1800" i="6"/>
  <c r="AA53" i="3"/>
  <c r="AK371" i="8"/>
  <c r="AM371" i="8" s="1"/>
  <c r="AU371" i="8" s="1"/>
  <c r="AK581" i="8"/>
  <c r="AM581" i="8" s="1"/>
  <c r="AO581" i="8" s="1"/>
  <c r="AK287" i="8"/>
  <c r="AM287" i="8" s="1"/>
  <c r="AO287" i="8" s="1"/>
  <c r="AK606" i="8"/>
  <c r="AM606" i="8" s="1"/>
  <c r="AO606" i="8" s="1"/>
  <c r="AK283" i="8"/>
  <c r="AM283" i="8" s="1"/>
  <c r="AO283" i="8" s="1"/>
  <c r="AK131" i="8"/>
  <c r="AM131" i="8" s="1"/>
  <c r="AO131" i="8" s="1"/>
  <c r="AH47" i="9"/>
  <c r="AJ47" i="9" s="1"/>
  <c r="AL47" i="9" s="1"/>
  <c r="AH1776" i="6"/>
  <c r="AJ1776" i="6" s="1"/>
  <c r="AL1776" i="6" s="1"/>
  <c r="AK597" i="8"/>
  <c r="AM597" i="8" s="1"/>
  <c r="AO597" i="8" s="1"/>
  <c r="Z9" i="5"/>
  <c r="AG33" i="4"/>
  <c r="AI33" i="4" s="1"/>
  <c r="AK33" i="4" s="1"/>
  <c r="AI47" i="14"/>
  <c r="AK47" i="14" s="1"/>
  <c r="AM47" i="14" s="1"/>
  <c r="AH304" i="9"/>
  <c r="AJ304" i="9" s="1"/>
  <c r="AL304" i="9" s="1"/>
  <c r="AI381" i="11"/>
  <c r="AK381" i="11" s="1"/>
  <c r="AM381" i="11" s="1"/>
  <c r="AK414" i="8"/>
  <c r="AM414" i="8" s="1"/>
  <c r="AO414" i="8" s="1"/>
  <c r="AK489" i="8"/>
  <c r="AM489" i="8" s="1"/>
  <c r="AO489" i="8" s="1"/>
  <c r="AK509" i="8"/>
  <c r="AM509" i="8" s="1"/>
  <c r="AO509" i="8" s="1"/>
  <c r="AI50" i="14"/>
  <c r="AK50" i="14" s="1"/>
  <c r="AM50" i="14" s="1"/>
  <c r="AI49" i="14"/>
  <c r="AK49" i="14" s="1"/>
  <c r="AM49" i="14" s="1"/>
  <c r="AH377" i="9"/>
  <c r="AJ377" i="9" s="1"/>
  <c r="AL377" i="9" s="1"/>
  <c r="AL48" i="13"/>
  <c r="AN48" i="13" s="1"/>
  <c r="AP48" i="13" s="1"/>
  <c r="AB9" i="5"/>
  <c r="AK236" i="8"/>
  <c r="AM236" i="8" s="1"/>
  <c r="AO236" i="8" s="1"/>
  <c r="AK548" i="8"/>
  <c r="AM548" i="8" s="1"/>
  <c r="AO548" i="8" s="1"/>
  <c r="AK136" i="8"/>
  <c r="AM136" i="8" s="1"/>
  <c r="AO136" i="8" s="1"/>
  <c r="AK403" i="8"/>
  <c r="AM403" i="8" s="1"/>
  <c r="AO403" i="8" s="1"/>
  <c r="X9" i="5"/>
  <c r="AK585" i="8"/>
  <c r="AM585" i="8" s="1"/>
  <c r="AO585" i="8" s="1"/>
  <c r="AK296" i="8"/>
  <c r="AM296" i="8" s="1"/>
  <c r="AO296" i="8" s="1"/>
  <c r="AH383" i="9"/>
  <c r="AJ383" i="9" s="1"/>
  <c r="AL383" i="9" s="1"/>
  <c r="AK270" i="8"/>
  <c r="AM270" i="8" s="1"/>
  <c r="AO270" i="8" s="1"/>
  <c r="AK564" i="8"/>
  <c r="AM564" i="8" s="1"/>
  <c r="AO564" i="8" s="1"/>
  <c r="AK156" i="8"/>
  <c r="AM156" i="8" s="1"/>
  <c r="AO156" i="8" s="1"/>
  <c r="AK317" i="8"/>
  <c r="AM317" i="8" s="1"/>
  <c r="AO317" i="8" s="1"/>
  <c r="AK315" i="8"/>
  <c r="AM315" i="8" s="1"/>
  <c r="AO315" i="8" s="1"/>
  <c r="AK343" i="8"/>
  <c r="AM343" i="8" s="1"/>
  <c r="AO343" i="8" s="1"/>
  <c r="AK322" i="8"/>
  <c r="AM322" i="8" s="1"/>
  <c r="AO322" i="8" s="1"/>
  <c r="AH343" i="9"/>
  <c r="AJ343" i="9" s="1"/>
  <c r="AL343" i="9" s="1"/>
  <c r="AK355" i="8"/>
  <c r="AM355" i="8" s="1"/>
  <c r="AO355" i="8" s="1"/>
  <c r="AH71" i="6"/>
  <c r="AJ71" i="6" s="1"/>
  <c r="AL71" i="6" s="1"/>
  <c r="AA35" i="3"/>
  <c r="AK167" i="8"/>
  <c r="AM167" i="8" s="1"/>
  <c r="AO167" i="8" s="1"/>
  <c r="AG30" i="4"/>
  <c r="AI30" i="4" s="1"/>
  <c r="AK30" i="4" s="1"/>
  <c r="AK596" i="8"/>
  <c r="AM596" i="8" s="1"/>
  <c r="AO596" i="8" s="1"/>
  <c r="AK375" i="8"/>
  <c r="AM375" i="8" s="1"/>
  <c r="AO375" i="8" s="1"/>
  <c r="AA16" i="3"/>
  <c r="AK400" i="8"/>
  <c r="AM400" i="8" s="1"/>
  <c r="AU400" i="8" s="1"/>
  <c r="AK599" i="8"/>
  <c r="AM599" i="8" s="1"/>
  <c r="AO599" i="8" s="1"/>
  <c r="AK373" i="8"/>
  <c r="AM373" i="8" s="1"/>
  <c r="AO373" i="8" s="1"/>
  <c r="AK593" i="8"/>
  <c r="AM593" i="8" s="1"/>
  <c r="AO593" i="8" s="1"/>
  <c r="AH1780" i="6"/>
  <c r="AJ1780" i="6" s="1"/>
  <c r="AL1780" i="6" s="1"/>
  <c r="AK192" i="8"/>
  <c r="AM192" i="8" s="1"/>
  <c r="AO192" i="8" s="1"/>
  <c r="AH1782" i="6"/>
  <c r="AJ1782" i="6" s="1"/>
  <c r="AL1782" i="6" s="1"/>
  <c r="AK396" i="8"/>
  <c r="AM396" i="8" s="1"/>
  <c r="AO396" i="8" s="1"/>
  <c r="AI376" i="11"/>
  <c r="AK376" i="11" s="1"/>
  <c r="AM376" i="11" s="1"/>
  <c r="Y20" i="3"/>
  <c r="AH398" i="9"/>
  <c r="AJ398" i="9" s="1"/>
  <c r="AL398" i="9" s="1"/>
  <c r="AK516" i="8"/>
  <c r="AM516" i="8" s="1"/>
  <c r="AO516" i="8" s="1"/>
  <c r="AK420" i="8"/>
  <c r="AM420" i="8" s="1"/>
  <c r="AO420" i="8" s="1"/>
  <c r="AK137" i="8"/>
  <c r="AM137" i="8" s="1"/>
  <c r="AO137" i="8" s="1"/>
  <c r="AI55" i="14"/>
  <c r="AK55" i="14" s="1"/>
  <c r="AM55" i="14" s="1"/>
  <c r="AK495" i="8"/>
  <c r="AM495" i="8" s="1"/>
  <c r="AO495" i="8" s="1"/>
  <c r="AA1794" i="6"/>
  <c r="AD1794" i="6"/>
  <c r="AK359" i="8"/>
  <c r="AM359" i="8" s="1"/>
  <c r="AO359" i="8" s="1"/>
  <c r="W1794" i="6"/>
  <c r="AK558" i="8"/>
  <c r="AM558" i="8" s="1"/>
  <c r="AO558" i="8" s="1"/>
  <c r="Y1794" i="6"/>
  <c r="AK309" i="8"/>
  <c r="AM309" i="8" s="1"/>
  <c r="AU309" i="8" s="1"/>
  <c r="AK246" i="8"/>
  <c r="AM246" i="8" s="1"/>
  <c r="AO246" i="8" s="1"/>
  <c r="AK289" i="8"/>
  <c r="AM289" i="8" s="1"/>
  <c r="AO289" i="8" s="1"/>
  <c r="AK149" i="8"/>
  <c r="AM149" i="8" s="1"/>
  <c r="AO149" i="8" s="1"/>
  <c r="AK598" i="8"/>
  <c r="AM598" i="8" s="1"/>
  <c r="AO598" i="8" s="1"/>
  <c r="AH1795" i="6"/>
  <c r="AJ1795" i="6" s="1"/>
  <c r="AL1795" i="6" s="1"/>
  <c r="AL53" i="13"/>
  <c r="AN53" i="13" s="1"/>
  <c r="AP53" i="13" s="1"/>
  <c r="AI392" i="11"/>
  <c r="AK392" i="11" s="1"/>
  <c r="AM392" i="11" s="1"/>
  <c r="AI383" i="11"/>
  <c r="AK383" i="11" s="1"/>
  <c r="AM383" i="11" s="1"/>
  <c r="AH314" i="9"/>
  <c r="AJ314" i="9" s="1"/>
  <c r="AL314" i="9" s="1"/>
  <c r="AK395" i="8"/>
  <c r="AM395" i="8" s="1"/>
  <c r="AO395" i="8" s="1"/>
  <c r="AL18" i="13"/>
  <c r="AN18" i="13" s="1"/>
  <c r="AP18" i="13" s="1"/>
  <c r="AK145" i="8"/>
  <c r="AM145" i="8" s="1"/>
  <c r="AO145" i="8" s="1"/>
  <c r="AK528" i="8"/>
  <c r="AM528" i="8" s="1"/>
  <c r="AO528" i="8" s="1"/>
  <c r="AK129" i="8"/>
  <c r="AM129" i="8" s="1"/>
  <c r="AO129" i="8" s="1"/>
  <c r="AK162" i="8"/>
  <c r="AM162" i="8" s="1"/>
  <c r="AO162" i="8" s="1"/>
  <c r="AH302" i="9"/>
  <c r="AJ302" i="9" s="1"/>
  <c r="AL302" i="9" s="1"/>
  <c r="AK576" i="8"/>
  <c r="AM576" i="8" s="1"/>
  <c r="AO576" i="8" s="1"/>
  <c r="AK425" i="8"/>
  <c r="AM425" i="8" s="1"/>
  <c r="AU425" i="8" s="1"/>
  <c r="AK410" i="8"/>
  <c r="AM410" i="8" s="1"/>
  <c r="AO410" i="8" s="1"/>
  <c r="AH42" i="9"/>
  <c r="AJ42" i="9" s="1"/>
  <c r="AL42" i="9" s="1"/>
  <c r="AK590" i="8"/>
  <c r="AM590" i="8" s="1"/>
  <c r="AO590" i="8" s="1"/>
  <c r="V1794" i="6"/>
  <c r="V1800" i="6" s="1"/>
  <c r="Y9" i="5"/>
  <c r="AG32" i="4"/>
  <c r="AI32" i="4" s="1"/>
  <c r="AK32" i="4" s="1"/>
  <c r="U9" i="5"/>
  <c r="AH1746" i="6"/>
  <c r="AJ1746" i="6" s="1"/>
  <c r="AL1746" i="6" s="1"/>
  <c r="AK225" i="8"/>
  <c r="AM225" i="8" s="1"/>
  <c r="AO225" i="8" s="1"/>
  <c r="AK294" i="8"/>
  <c r="AM294" i="8" s="1"/>
  <c r="AO294" i="8" s="1"/>
  <c r="V9" i="5"/>
  <c r="AK601" i="8"/>
  <c r="AM601" i="8" s="1"/>
  <c r="AO601" i="8" s="1"/>
  <c r="AK194" i="8"/>
  <c r="AM194" i="8" s="1"/>
  <c r="AO194" i="8" s="1"/>
  <c r="AK242" i="8"/>
  <c r="AM242" i="8" s="1"/>
  <c r="AO242" i="8" s="1"/>
  <c r="Z1794" i="6"/>
  <c r="AK226" i="8"/>
  <c r="AM226" i="8" s="1"/>
  <c r="AO226" i="8" s="1"/>
  <c r="AK150" i="8"/>
  <c r="AM150" i="8" s="1"/>
  <c r="AO150" i="8" s="1"/>
  <c r="AB1794" i="6"/>
  <c r="AH54" i="6"/>
  <c r="AJ54" i="6" s="1"/>
  <c r="AL54" i="6" s="1"/>
  <c r="AK186" i="8"/>
  <c r="AM186" i="8" s="1"/>
  <c r="AO186" i="8" s="1"/>
  <c r="AC1794" i="6"/>
  <c r="AC9" i="5"/>
  <c r="AK501" i="8"/>
  <c r="AM501" i="8" s="1"/>
  <c r="AO501" i="8" s="1"/>
  <c r="AK141" i="8"/>
  <c r="AM141" i="8" s="1"/>
  <c r="AO141" i="8" s="1"/>
  <c r="W69" i="3"/>
  <c r="AK514" i="8"/>
  <c r="AM514" i="8" s="1"/>
  <c r="AO514" i="8" s="1"/>
  <c r="AA9" i="5"/>
  <c r="AI54" i="14"/>
  <c r="AK54" i="14" s="1"/>
  <c r="AM54" i="14" s="1"/>
  <c r="AL42" i="13"/>
  <c r="AN42" i="13" s="1"/>
  <c r="AP42" i="13" s="1"/>
  <c r="AL41" i="13"/>
  <c r="AN41" i="13" s="1"/>
  <c r="AP41" i="13" s="1"/>
  <c r="AH344" i="9"/>
  <c r="AJ344" i="9" s="1"/>
  <c r="AL344" i="9" s="1"/>
  <c r="AH415" i="9"/>
  <c r="AJ415" i="9" s="1"/>
  <c r="AL415" i="9" s="1"/>
  <c r="AK459" i="8"/>
  <c r="AM459" i="8" s="1"/>
  <c r="AO459" i="8" s="1"/>
  <c r="AK488" i="8"/>
  <c r="AM488" i="8" s="1"/>
  <c r="AO488" i="8" s="1"/>
  <c r="AK543" i="8"/>
  <c r="AM543" i="8" s="1"/>
  <c r="AO543" i="8" s="1"/>
  <c r="AK256" i="8"/>
  <c r="AM256" i="8" s="1"/>
  <c r="AO256" i="8" s="1"/>
  <c r="AI57" i="14"/>
  <c r="AK57" i="14" s="1"/>
  <c r="AM57" i="14" s="1"/>
  <c r="AK561" i="8"/>
  <c r="AM561" i="8" s="1"/>
  <c r="AO561" i="8" s="1"/>
  <c r="AK569" i="8"/>
  <c r="AM569" i="8" s="1"/>
  <c r="AO569" i="8" s="1"/>
  <c r="AK212" i="8"/>
  <c r="AM212" i="8" s="1"/>
  <c r="AO212" i="8" s="1"/>
  <c r="AI568" i="10"/>
  <c r="AK568" i="10" s="1"/>
  <c r="AM568" i="10" s="1"/>
  <c r="AI564" i="10"/>
  <c r="AK564" i="10" s="1"/>
  <c r="AM564" i="10" s="1"/>
  <c r="AI53" i="14"/>
  <c r="AK53" i="14" s="1"/>
  <c r="AM53" i="14" s="1"/>
  <c r="AG36" i="4"/>
  <c r="AI36" i="4" s="1"/>
  <c r="AK36" i="4" s="1"/>
  <c r="AH18" i="2"/>
  <c r="AF18" i="2"/>
  <c r="AK335" i="8"/>
  <c r="AM335" i="8" s="1"/>
  <c r="AO335" i="8" s="1"/>
  <c r="AK128" i="8"/>
  <c r="AM128" i="8" s="1"/>
  <c r="AO128" i="8" s="1"/>
  <c r="AH103" i="6"/>
  <c r="AJ103" i="6" s="1"/>
  <c r="AL103" i="6" s="1"/>
  <c r="AK571" i="8"/>
  <c r="AM571" i="8" s="1"/>
  <c r="AO571" i="8" s="1"/>
  <c r="AK244" i="8"/>
  <c r="AM244" i="8" s="1"/>
  <c r="AO244" i="8" s="1"/>
  <c r="AG76" i="4"/>
  <c r="AI76" i="4" s="1"/>
  <c r="AK76" i="4" s="1"/>
  <c r="AI570" i="10"/>
  <c r="AK570" i="10" s="1"/>
  <c r="AM570" i="10" s="1"/>
  <c r="AH394" i="9"/>
  <c r="AJ394" i="9" s="1"/>
  <c r="AL394" i="9" s="1"/>
  <c r="AK525" i="8"/>
  <c r="AM525" i="8" s="1"/>
  <c r="AO525" i="8" s="1"/>
  <c r="AK258" i="8"/>
  <c r="AM258" i="8" s="1"/>
  <c r="AO258" i="8" s="1"/>
  <c r="AK390" i="8"/>
  <c r="AM390" i="8" s="1"/>
  <c r="AO390" i="8" s="1"/>
  <c r="AH16" i="7"/>
  <c r="AJ16" i="7" s="1"/>
  <c r="AL16" i="7" s="1"/>
  <c r="AK338" i="8"/>
  <c r="AM338" i="8" s="1"/>
  <c r="AO338" i="8" s="1"/>
  <c r="AH1749" i="6"/>
  <c r="AJ1749" i="6" s="1"/>
  <c r="AL1749" i="6" s="1"/>
  <c r="AK539" i="8"/>
  <c r="AM539" i="8" s="1"/>
  <c r="AO539" i="8" s="1"/>
  <c r="AK293" i="8"/>
  <c r="AM293" i="8" s="1"/>
  <c r="AO293" i="8" s="1"/>
  <c r="AK171" i="8"/>
  <c r="AM171" i="8" s="1"/>
  <c r="AO171" i="8" s="1"/>
  <c r="AH111" i="6"/>
  <c r="AJ111" i="6" s="1"/>
  <c r="AL111" i="6" s="1"/>
  <c r="AK379" i="8"/>
  <c r="AM379" i="8" s="1"/>
  <c r="AO379" i="8" s="1"/>
  <c r="AK526" i="8"/>
  <c r="AM526" i="8" s="1"/>
  <c r="AO526" i="8" s="1"/>
  <c r="AH61" i="6"/>
  <c r="AJ61" i="6" s="1"/>
  <c r="AL61" i="6" s="1"/>
  <c r="AK538" i="8"/>
  <c r="AM538" i="8" s="1"/>
  <c r="AO538" i="8" s="1"/>
  <c r="AK436" i="8"/>
  <c r="AM436" i="8" s="1"/>
  <c r="AO436" i="8" s="1"/>
  <c r="AK431" i="8"/>
  <c r="AM431" i="8" s="1"/>
  <c r="AO431" i="8" s="1"/>
  <c r="AH1750" i="6"/>
  <c r="AJ1750" i="6" s="1"/>
  <c r="AL1750" i="6" s="1"/>
  <c r="AH334" i="9"/>
  <c r="AJ334" i="9" s="1"/>
  <c r="AL334" i="9" s="1"/>
  <c r="AK562" i="8"/>
  <c r="AM562" i="8" s="1"/>
  <c r="AO562" i="8" s="1"/>
  <c r="AH30" i="7"/>
  <c r="AJ30" i="7" s="1"/>
  <c r="AL30" i="7" s="1"/>
  <c r="AH345" i="9"/>
  <c r="AJ345" i="9" s="1"/>
  <c r="AL345" i="9" s="1"/>
  <c r="AK508" i="8"/>
  <c r="AM508" i="8" s="1"/>
  <c r="AO508" i="8" s="1"/>
  <c r="AK532" i="8"/>
  <c r="AM532" i="8" s="1"/>
  <c r="AO532" i="8" s="1"/>
  <c r="AK430" i="8"/>
  <c r="AM430" i="8" s="1"/>
  <c r="AO430" i="8" s="1"/>
  <c r="AK592" i="8"/>
  <c r="AM592" i="8" s="1"/>
  <c r="AO592" i="8" s="1"/>
  <c r="AK362" i="8"/>
  <c r="AM362" i="8" s="1"/>
  <c r="AO362" i="8" s="1"/>
  <c r="AK299" i="8"/>
  <c r="AM299" i="8" s="1"/>
  <c r="AO299" i="8" s="1"/>
  <c r="AK239" i="8"/>
  <c r="AM239" i="8" s="1"/>
  <c r="AO239" i="8" s="1"/>
  <c r="AG26" i="4"/>
  <c r="AI26" i="4" s="1"/>
  <c r="AK26" i="4" s="1"/>
  <c r="AH7" i="9"/>
  <c r="AJ7" i="9" s="1"/>
  <c r="AL7" i="9" s="1"/>
  <c r="AK345" i="8"/>
  <c r="AM345" i="8" s="1"/>
  <c r="AO345" i="8" s="1"/>
  <c r="AK237" i="8"/>
  <c r="AM237" i="8" s="1"/>
  <c r="AO237" i="8" s="1"/>
  <c r="AK100" i="8"/>
  <c r="AM100" i="8" s="1"/>
  <c r="AO100" i="8" s="1"/>
  <c r="AH23" i="7"/>
  <c r="AJ23" i="7" s="1"/>
  <c r="AL23" i="7" s="1"/>
  <c r="AH17" i="7"/>
  <c r="AJ17" i="7" s="1"/>
  <c r="AL17" i="7" s="1"/>
  <c r="AH112" i="6"/>
  <c r="AJ112" i="6" s="1"/>
  <c r="AL112" i="6" s="1"/>
  <c r="AH23" i="6"/>
  <c r="AJ23" i="6" s="1"/>
  <c r="AL23" i="6" s="1"/>
  <c r="AG57" i="4"/>
  <c r="AI57" i="4" s="1"/>
  <c r="AK57" i="4" s="1"/>
  <c r="AI394" i="11"/>
  <c r="AK394" i="11" s="1"/>
  <c r="AM394" i="11" s="1"/>
  <c r="AK419" i="8"/>
  <c r="AM419" i="8" s="1"/>
  <c r="AO419" i="8" s="1"/>
  <c r="AI66" i="14"/>
  <c r="AK66" i="14" s="1"/>
  <c r="AM66" i="14" s="1"/>
  <c r="AI395" i="11"/>
  <c r="AK395" i="11" s="1"/>
  <c r="AM395" i="11" s="1"/>
  <c r="AK515" i="8"/>
  <c r="AM515" i="8" s="1"/>
  <c r="AO515" i="8" s="1"/>
  <c r="AH8" i="7"/>
  <c r="AJ8" i="7" s="1"/>
  <c r="AL8" i="7" s="1"/>
  <c r="AK305" i="8"/>
  <c r="AM305" i="8" s="1"/>
  <c r="AU305" i="8" s="1"/>
  <c r="AK490" i="8"/>
  <c r="AM490" i="8" s="1"/>
  <c r="AO490" i="8" s="1"/>
  <c r="AI406" i="11"/>
  <c r="AK406" i="11" s="1"/>
  <c r="AM406" i="11" s="1"/>
  <c r="AI558" i="10"/>
  <c r="AK558" i="10" s="1"/>
  <c r="AM558" i="10" s="1"/>
  <c r="AI374" i="11"/>
  <c r="AK374" i="11" s="1"/>
  <c r="AM374" i="11" s="1"/>
  <c r="AI578" i="10"/>
  <c r="AK578" i="10" s="1"/>
  <c r="AM578" i="10" s="1"/>
  <c r="AI577" i="10"/>
  <c r="AK577" i="10" s="1"/>
  <c r="AM577" i="10" s="1"/>
  <c r="AK331" i="8"/>
  <c r="AM331" i="8" s="1"/>
  <c r="AU331" i="8" s="1"/>
  <c r="AH365" i="9"/>
  <c r="AJ365" i="9" s="1"/>
  <c r="AL365" i="9" s="1"/>
  <c r="AK465" i="8"/>
  <c r="AM465" i="8" s="1"/>
  <c r="AO465" i="8" s="1"/>
  <c r="AK496" i="8"/>
  <c r="AM496" i="8" s="1"/>
  <c r="AO496" i="8" s="1"/>
  <c r="AH29" i="7"/>
  <c r="AJ29" i="7" s="1"/>
  <c r="AL29" i="7" s="1"/>
  <c r="AK202" i="8"/>
  <c r="AM202" i="8" s="1"/>
  <c r="AO202" i="8" s="1"/>
  <c r="AK340" i="8"/>
  <c r="AM340" i="8" s="1"/>
  <c r="AO340" i="8" s="1"/>
  <c r="AK416" i="8"/>
  <c r="AM416" i="8" s="1"/>
  <c r="AO416" i="8" s="1"/>
  <c r="AK324" i="8"/>
  <c r="AM324" i="8" s="1"/>
  <c r="AO324" i="8" s="1"/>
  <c r="AK207" i="8"/>
  <c r="AM207" i="8" s="1"/>
  <c r="AO207" i="8" s="1"/>
  <c r="AK405" i="8"/>
  <c r="AM405" i="8" s="1"/>
  <c r="AO405" i="8" s="1"/>
  <c r="AK313" i="8"/>
  <c r="AM313" i="8" s="1"/>
  <c r="AO313" i="8" s="1"/>
  <c r="AK195" i="8"/>
  <c r="AM195" i="8" s="1"/>
  <c r="AO195" i="8" s="1"/>
  <c r="AG6" i="5"/>
  <c r="AI6" i="5" s="1"/>
  <c r="AH409" i="9"/>
  <c r="AJ409" i="9" s="1"/>
  <c r="AL409" i="9" s="1"/>
  <c r="AK172" i="8"/>
  <c r="AM172" i="8" s="1"/>
  <c r="AO172" i="8" s="1"/>
  <c r="AG18" i="4"/>
  <c r="AI18" i="4" s="1"/>
  <c r="AK18" i="4" s="1"/>
  <c r="AH1758" i="6"/>
  <c r="AJ1758" i="6" s="1"/>
  <c r="AL1758" i="6" s="1"/>
  <c r="AK583" i="8"/>
  <c r="AM583" i="8" s="1"/>
  <c r="AO583" i="8" s="1"/>
  <c r="AH1791" i="6"/>
  <c r="AJ1791" i="6" s="1"/>
  <c r="AL1791" i="6" s="1"/>
  <c r="AK291" i="8"/>
  <c r="AM291" i="8" s="1"/>
  <c r="AO291" i="8" s="1"/>
  <c r="AK164" i="8"/>
  <c r="AM164" i="8" s="1"/>
  <c r="AO164" i="8" s="1"/>
  <c r="AK494" i="8"/>
  <c r="AM494" i="8" s="1"/>
  <c r="AO494" i="8" s="1"/>
  <c r="AK424" i="8"/>
  <c r="AM424" i="8" s="1"/>
  <c r="AO424" i="8" s="1"/>
  <c r="AH113" i="6"/>
  <c r="AJ113" i="6" s="1"/>
  <c r="AL113" i="6" s="1"/>
  <c r="AK502" i="8"/>
  <c r="AM502" i="8" s="1"/>
  <c r="AO502" i="8" s="1"/>
  <c r="AK477" i="8"/>
  <c r="AM477" i="8" s="1"/>
  <c r="AO477" i="8" s="1"/>
  <c r="AK342" i="8"/>
  <c r="AM342" i="8" s="1"/>
  <c r="AO342" i="8" s="1"/>
  <c r="AH376" i="9"/>
  <c r="AJ376" i="9" s="1"/>
  <c r="AL376" i="9" s="1"/>
  <c r="AK155" i="8"/>
  <c r="AM155" i="8" s="1"/>
  <c r="AO155" i="8" s="1"/>
  <c r="AK578" i="8"/>
  <c r="AM578" i="8" s="1"/>
  <c r="AO578" i="8" s="1"/>
  <c r="AK154" i="8"/>
  <c r="AM154" i="8" s="1"/>
  <c r="AO154" i="8" s="1"/>
  <c r="AK316" i="8"/>
  <c r="AM316" i="8" s="1"/>
  <c r="AO316" i="8" s="1"/>
  <c r="AH107" i="6"/>
  <c r="AJ107" i="6" s="1"/>
  <c r="AL107" i="6" s="1"/>
  <c r="AA48" i="3"/>
  <c r="AK573" i="8"/>
  <c r="AM573" i="8" s="1"/>
  <c r="AO573" i="8" s="1"/>
  <c r="AK507" i="8"/>
  <c r="AM507" i="8" s="1"/>
  <c r="AO507" i="8" s="1"/>
  <c r="AK442" i="8"/>
  <c r="AM442" i="8" s="1"/>
  <c r="AO442" i="8" s="1"/>
  <c r="AK369" i="8"/>
  <c r="AM369" i="8" s="1"/>
  <c r="AO369" i="8" s="1"/>
  <c r="Y408" i="11"/>
  <c r="AI379" i="11"/>
  <c r="AK379" i="11" s="1"/>
  <c r="AM379" i="11" s="1"/>
  <c r="AK510" i="8"/>
  <c r="AM510" i="8" s="1"/>
  <c r="AO510" i="8" s="1"/>
  <c r="AK497" i="8"/>
  <c r="AM497" i="8" s="1"/>
  <c r="AO497" i="8" s="1"/>
  <c r="AK337" i="8"/>
  <c r="AM337" i="8" s="1"/>
  <c r="AU337" i="8" s="1"/>
  <c r="AK179" i="8"/>
  <c r="AM179" i="8" s="1"/>
  <c r="AO179" i="8" s="1"/>
  <c r="AK418" i="8"/>
  <c r="AM418" i="8" s="1"/>
  <c r="AO418" i="8" s="1"/>
  <c r="AK550" i="8"/>
  <c r="AM550" i="8" s="1"/>
  <c r="AO550" i="8" s="1"/>
  <c r="AK412" i="8"/>
  <c r="AM412" i="8" s="1"/>
  <c r="AO412" i="8" s="1"/>
  <c r="AH354" i="9"/>
  <c r="AJ354" i="9" s="1"/>
  <c r="AL354" i="9" s="1"/>
  <c r="AK329" i="8"/>
  <c r="AM329" i="8" s="1"/>
  <c r="AO329" i="8" s="1"/>
  <c r="AH1765" i="6"/>
  <c r="AJ1765" i="6" s="1"/>
  <c r="AL1765" i="6" s="1"/>
  <c r="AG49" i="4"/>
  <c r="AI49" i="4" s="1"/>
  <c r="AK49" i="4" s="1"/>
  <c r="AH316" i="9"/>
  <c r="AJ316" i="9" s="1"/>
  <c r="AL316" i="9" s="1"/>
  <c r="AH402" i="9"/>
  <c r="AJ402" i="9" s="1"/>
  <c r="AL402" i="9" s="1"/>
  <c r="AK347" i="8"/>
  <c r="AM347" i="8" s="1"/>
  <c r="AO347" i="8" s="1"/>
  <c r="AK213" i="8"/>
  <c r="AM213" i="8" s="1"/>
  <c r="AO213" i="8" s="1"/>
  <c r="AK159" i="8"/>
  <c r="AM159" i="8" s="1"/>
  <c r="AO159" i="8" s="1"/>
  <c r="AL16" i="13"/>
  <c r="AN16" i="13" s="1"/>
  <c r="AP16" i="13" s="1"/>
  <c r="AH327" i="9"/>
  <c r="AJ327" i="9" s="1"/>
  <c r="AL327" i="9" s="1"/>
  <c r="AH359" i="9"/>
  <c r="AJ359" i="9" s="1"/>
  <c r="AL359" i="9" s="1"/>
  <c r="AH387" i="9"/>
  <c r="AJ387" i="9" s="1"/>
  <c r="AL387" i="9" s="1"/>
  <c r="AK503" i="8"/>
  <c r="AM503" i="8" s="1"/>
  <c r="AO503" i="8" s="1"/>
  <c r="AK491" i="8"/>
  <c r="AM491" i="8" s="1"/>
  <c r="AO491" i="8" s="1"/>
  <c r="AK540" i="8"/>
  <c r="AM540" i="8" s="1"/>
  <c r="AO540" i="8" s="1"/>
  <c r="AK417" i="8"/>
  <c r="AM417" i="8" s="1"/>
  <c r="AO417" i="8" s="1"/>
  <c r="AK549" i="8"/>
  <c r="AM549" i="8" s="1"/>
  <c r="AO549" i="8" s="1"/>
  <c r="AK310" i="8"/>
  <c r="AM310" i="8" s="1"/>
  <c r="AO310" i="8" s="1"/>
  <c r="AK339" i="8"/>
  <c r="AM339" i="8" s="1"/>
  <c r="AO339" i="8" s="1"/>
  <c r="AK249" i="8"/>
  <c r="AM249" i="8" s="1"/>
  <c r="AO249" i="8" s="1"/>
  <c r="AH28" i="7"/>
  <c r="AJ28" i="7" s="1"/>
  <c r="AL28" i="7" s="1"/>
  <c r="AH1754" i="6"/>
  <c r="AJ1754" i="6" s="1"/>
  <c r="AL1754" i="6" s="1"/>
  <c r="Q1800" i="6"/>
  <c r="AH77" i="6"/>
  <c r="AJ77" i="6" s="1"/>
  <c r="AL77" i="6" s="1"/>
  <c r="AI48" i="14"/>
  <c r="AK48" i="14" s="1"/>
  <c r="AM48" i="14" s="1"/>
  <c r="AK471" i="8"/>
  <c r="AM471" i="8" s="1"/>
  <c r="AO471" i="8" s="1"/>
  <c r="AG41" i="4"/>
  <c r="AI41" i="4" s="1"/>
  <c r="AK41" i="4" s="1"/>
  <c r="AL9" i="13"/>
  <c r="AN9" i="13" s="1"/>
  <c r="AP9" i="13" s="1"/>
  <c r="AH390" i="9"/>
  <c r="AJ390" i="9" s="1"/>
  <c r="AL390" i="9" s="1"/>
  <c r="AK393" i="8"/>
  <c r="AM393" i="8" s="1"/>
  <c r="AO393" i="8" s="1"/>
  <c r="AG27" i="4"/>
  <c r="AI27" i="4" s="1"/>
  <c r="AK27" i="4" s="1"/>
  <c r="AG35" i="4"/>
  <c r="AI35" i="4" s="1"/>
  <c r="AK35" i="4" s="1"/>
  <c r="AK483" i="8"/>
  <c r="AM483" i="8" s="1"/>
  <c r="AO483" i="8" s="1"/>
  <c r="AK328" i="8"/>
  <c r="AM328" i="8" s="1"/>
  <c r="AO328" i="8" s="1"/>
  <c r="AI378" i="11"/>
  <c r="AK378" i="11" s="1"/>
  <c r="AM378" i="11" s="1"/>
  <c r="AH335" i="9"/>
  <c r="AJ335" i="9" s="1"/>
  <c r="AL335" i="9" s="1"/>
  <c r="AH336" i="9"/>
  <c r="AJ336" i="9" s="1"/>
  <c r="AL336" i="9" s="1"/>
  <c r="AH389" i="9"/>
  <c r="AJ389" i="9" s="1"/>
  <c r="AL389" i="9" s="1"/>
  <c r="AK511" i="8"/>
  <c r="AM511" i="8" s="1"/>
  <c r="AO511" i="8" s="1"/>
  <c r="AK587" i="8"/>
  <c r="AM587" i="8" s="1"/>
  <c r="AO587" i="8" s="1"/>
  <c r="AK582" i="8"/>
  <c r="AM582" i="8" s="1"/>
  <c r="AO582" i="8" s="1"/>
  <c r="AK422" i="8"/>
  <c r="AM422" i="8" s="1"/>
  <c r="AO422" i="8" s="1"/>
  <c r="AK389" i="8"/>
  <c r="AM389" i="8" s="1"/>
  <c r="AO389" i="8" s="1"/>
  <c r="AK397" i="8"/>
  <c r="AM397" i="8" s="1"/>
  <c r="AO397" i="8" s="1"/>
  <c r="AK332" i="8"/>
  <c r="AM332" i="8" s="1"/>
  <c r="AU332" i="8" s="1"/>
  <c r="AG54" i="4"/>
  <c r="AI54" i="4" s="1"/>
  <c r="AK54" i="4" s="1"/>
  <c r="AG68" i="4"/>
  <c r="AI68" i="4" s="1"/>
  <c r="AK68" i="4" s="1"/>
  <c r="AG78" i="4"/>
  <c r="AI78" i="4" s="1"/>
  <c r="AK78" i="4" s="1"/>
  <c r="AK248" i="8"/>
  <c r="AM248" i="8" s="1"/>
  <c r="AO248" i="8" s="1"/>
  <c r="AK184" i="8"/>
  <c r="AM184" i="8" s="1"/>
  <c r="AO184" i="8" s="1"/>
  <c r="AK161" i="8"/>
  <c r="AM161" i="8" s="1"/>
  <c r="AO161" i="8" s="1"/>
  <c r="AK563" i="8"/>
  <c r="AM563" i="8" s="1"/>
  <c r="AO563" i="8" s="1"/>
  <c r="AL39" i="13"/>
  <c r="AN39" i="13" s="1"/>
  <c r="AP39" i="13" s="1"/>
  <c r="AH353" i="9"/>
  <c r="AJ353" i="9" s="1"/>
  <c r="AL353" i="9" s="1"/>
  <c r="AH399" i="9"/>
  <c r="AJ399" i="9" s="1"/>
  <c r="AL399" i="9" s="1"/>
  <c r="Y419" i="9"/>
  <c r="AH385" i="9"/>
  <c r="AJ385" i="9" s="1"/>
  <c r="AL385" i="9" s="1"/>
  <c r="AK469" i="8"/>
  <c r="AM469" i="8" s="1"/>
  <c r="AO469" i="8" s="1"/>
  <c r="AK367" i="8"/>
  <c r="AM367" i="8" s="1"/>
  <c r="AO367" i="8" s="1"/>
  <c r="AK278" i="8"/>
  <c r="AM278" i="8" s="1"/>
  <c r="AO278" i="8" s="1"/>
  <c r="AK216" i="8"/>
  <c r="AM216" i="8" s="1"/>
  <c r="AO216" i="8" s="1"/>
  <c r="AH70" i="6"/>
  <c r="AJ70" i="6" s="1"/>
  <c r="AL70" i="6" s="1"/>
  <c r="AK135" i="8"/>
  <c r="AM135" i="8" s="1"/>
  <c r="AO135" i="8" s="1"/>
  <c r="AH319" i="9"/>
  <c r="AJ319" i="9" s="1"/>
  <c r="AL319" i="9" s="1"/>
  <c r="AK566" i="8"/>
  <c r="AM566" i="8" s="1"/>
  <c r="AO566" i="8" s="1"/>
  <c r="AK567" i="8"/>
  <c r="AM567" i="8" s="1"/>
  <c r="AO567" i="8" s="1"/>
  <c r="AK320" i="8"/>
  <c r="AM320" i="8" s="1"/>
  <c r="AO320" i="8" s="1"/>
  <c r="AK350" i="8"/>
  <c r="AM350" i="8" s="1"/>
  <c r="AO350" i="8" s="1"/>
  <c r="AH14" i="7"/>
  <c r="AJ14" i="7" s="1"/>
  <c r="AL14" i="7" s="1"/>
  <c r="AG8" i="4"/>
  <c r="AI8" i="4" s="1"/>
  <c r="AK8" i="4" s="1"/>
  <c r="AK392" i="8"/>
  <c r="AM392" i="8" s="1"/>
  <c r="AO392" i="8" s="1"/>
  <c r="AK401" i="8"/>
  <c r="AM401" i="8" s="1"/>
  <c r="AO401" i="8" s="1"/>
  <c r="AK254" i="8"/>
  <c r="AM254" i="8" s="1"/>
  <c r="AO254" i="8" s="1"/>
  <c r="AH1786" i="6"/>
  <c r="AJ1786" i="6" s="1"/>
  <c r="AL1786" i="6" s="1"/>
  <c r="AK151" i="8"/>
  <c r="AM151" i="8" s="1"/>
  <c r="AO151" i="8" s="1"/>
  <c r="AG65" i="4"/>
  <c r="AI65" i="4" s="1"/>
  <c r="AK65" i="4" s="1"/>
  <c r="AL47" i="13"/>
  <c r="AN47" i="13" s="1"/>
  <c r="AP47" i="13" s="1"/>
  <c r="AH301" i="9"/>
  <c r="AJ301" i="9" s="1"/>
  <c r="AL301" i="9" s="1"/>
  <c r="AK394" i="8"/>
  <c r="AM394" i="8" s="1"/>
  <c r="AO394" i="8" s="1"/>
  <c r="AK224" i="8"/>
  <c r="AM224" i="8" s="1"/>
  <c r="AO224" i="8" s="1"/>
  <c r="AH412" i="9"/>
  <c r="AJ412" i="9" s="1"/>
  <c r="AL412" i="9" s="1"/>
  <c r="AH297" i="9"/>
  <c r="AJ297" i="9" s="1"/>
  <c r="AL297" i="9" s="1"/>
  <c r="AK457" i="8"/>
  <c r="AM457" i="8" s="1"/>
  <c r="AO457" i="8" s="1"/>
  <c r="AK361" i="8"/>
  <c r="AM361" i="8" s="1"/>
  <c r="AO361" i="8" s="1"/>
  <c r="AK311" i="8"/>
  <c r="AM311" i="8" s="1"/>
  <c r="AO311" i="8" s="1"/>
  <c r="AK341" i="8"/>
  <c r="AM341" i="8" s="1"/>
  <c r="AO341" i="8" s="1"/>
  <c r="AH1781" i="6"/>
  <c r="AJ1781" i="6" s="1"/>
  <c r="AL1781" i="6" s="1"/>
  <c r="AK500" i="8"/>
  <c r="AM500" i="8" s="1"/>
  <c r="AO500" i="8" s="1"/>
  <c r="AG53" i="4"/>
  <c r="AI53" i="4" s="1"/>
  <c r="AK53" i="4" s="1"/>
  <c r="AK391" i="8"/>
  <c r="AM391" i="8" s="1"/>
  <c r="AO391" i="8" s="1"/>
  <c r="AI389" i="11"/>
  <c r="AK389" i="11" s="1"/>
  <c r="AM389" i="11" s="1"/>
  <c r="AC419" i="9"/>
  <c r="AH357" i="9"/>
  <c r="AJ357" i="9" s="1"/>
  <c r="AL357" i="9" s="1"/>
  <c r="AK449" i="8"/>
  <c r="AM449" i="8" s="1"/>
  <c r="AO449" i="8" s="1"/>
  <c r="AK303" i="8"/>
  <c r="AM303" i="8" s="1"/>
  <c r="AO303" i="8" s="1"/>
  <c r="AK318" i="8"/>
  <c r="AM318" i="8" s="1"/>
  <c r="AO318" i="8" s="1"/>
  <c r="AK191" i="8"/>
  <c r="AM191" i="8" s="1"/>
  <c r="AO191" i="8" s="1"/>
  <c r="AK261" i="8"/>
  <c r="AM261" i="8" s="1"/>
  <c r="AO261" i="8" s="1"/>
  <c r="AK144" i="8"/>
  <c r="AM144" i="8" s="1"/>
  <c r="AO144" i="8" s="1"/>
  <c r="AH1766" i="6"/>
  <c r="AJ1766" i="6" s="1"/>
  <c r="AL1766" i="6" s="1"/>
  <c r="AH1760" i="6"/>
  <c r="AJ1760" i="6" s="1"/>
  <c r="AL1760" i="6" s="1"/>
  <c r="AH82" i="6"/>
  <c r="AJ82" i="6" s="1"/>
  <c r="AL82" i="6" s="1"/>
  <c r="AG34" i="4"/>
  <c r="AI34" i="4" s="1"/>
  <c r="AK34" i="4" s="1"/>
  <c r="AB69" i="3"/>
  <c r="AH374" i="9"/>
  <c r="AJ374" i="9" s="1"/>
  <c r="AL374" i="9" s="1"/>
  <c r="AK537" i="8"/>
  <c r="AM537" i="8" s="1"/>
  <c r="AO537" i="8" s="1"/>
  <c r="AG7" i="4"/>
  <c r="AI7" i="4" s="1"/>
  <c r="AK7" i="4" s="1"/>
  <c r="AK529" i="8"/>
  <c r="AM529" i="8" s="1"/>
  <c r="AO529" i="8" s="1"/>
  <c r="AH306" i="9"/>
  <c r="AJ306" i="9" s="1"/>
  <c r="AL306" i="9" s="1"/>
  <c r="AK505" i="8"/>
  <c r="AM505" i="8" s="1"/>
  <c r="AO505" i="8" s="1"/>
  <c r="AK492" i="8"/>
  <c r="AM492" i="8" s="1"/>
  <c r="AO492" i="8" s="1"/>
  <c r="AK517" i="8"/>
  <c r="AM517" i="8" s="1"/>
  <c r="AO517" i="8" s="1"/>
  <c r="AK447" i="8"/>
  <c r="AM447" i="8" s="1"/>
  <c r="AO447" i="8" s="1"/>
  <c r="AK182" i="8"/>
  <c r="AM182" i="8" s="1"/>
  <c r="AO182" i="8" s="1"/>
  <c r="AK255" i="8"/>
  <c r="AM255" i="8" s="1"/>
  <c r="AO255" i="8" s="1"/>
  <c r="AH1774" i="6"/>
  <c r="AJ1774" i="6" s="1"/>
  <c r="AL1774" i="6" s="1"/>
  <c r="AH104" i="6"/>
  <c r="AJ104" i="6" s="1"/>
  <c r="AL104" i="6" s="1"/>
  <c r="AG40" i="4"/>
  <c r="AI40" i="4" s="1"/>
  <c r="AK40" i="4" s="1"/>
  <c r="AK518" i="8"/>
  <c r="AM518" i="8" s="1"/>
  <c r="AO518" i="8" s="1"/>
  <c r="AH312" i="9"/>
  <c r="AJ312" i="9" s="1"/>
  <c r="AL312" i="9" s="1"/>
  <c r="AH324" i="9"/>
  <c r="AJ324" i="9" s="1"/>
  <c r="AL324" i="9" s="1"/>
  <c r="AH382" i="9"/>
  <c r="AJ382" i="9" s="1"/>
  <c r="AL382" i="9" s="1"/>
  <c r="AI64" i="14"/>
  <c r="AK64" i="14" s="1"/>
  <c r="AM64" i="14" s="1"/>
  <c r="AI51" i="14"/>
  <c r="AK51" i="14" s="1"/>
  <c r="AM51" i="14" s="1"/>
  <c r="X20" i="12"/>
  <c r="AH33" i="9"/>
  <c r="AJ33" i="9" s="1"/>
  <c r="AL33" i="9" s="1"/>
  <c r="AK181" i="8"/>
  <c r="AM181" i="8" s="1"/>
  <c r="AO181" i="8" s="1"/>
  <c r="AK169" i="8"/>
  <c r="AM169" i="8" s="1"/>
  <c r="AO169" i="8" s="1"/>
  <c r="AK187" i="8"/>
  <c r="AM187" i="8" s="1"/>
  <c r="AO187" i="8" s="1"/>
  <c r="AH25" i="7"/>
  <c r="AJ25" i="7" s="1"/>
  <c r="AL25" i="7" s="1"/>
  <c r="AG11" i="4"/>
  <c r="AI11" i="4" s="1"/>
  <c r="AK11" i="4" s="1"/>
  <c r="AI398" i="11"/>
  <c r="AK398" i="11" s="1"/>
  <c r="AM398" i="11" s="1"/>
  <c r="AI562" i="10"/>
  <c r="AK562" i="10" s="1"/>
  <c r="AM562" i="10" s="1"/>
  <c r="AH333" i="9"/>
  <c r="AJ333" i="9" s="1"/>
  <c r="AL333" i="9" s="1"/>
  <c r="AH356" i="9"/>
  <c r="AJ356" i="9" s="1"/>
  <c r="AL356" i="9" s="1"/>
  <c r="AH305" i="9"/>
  <c r="AJ305" i="9" s="1"/>
  <c r="AL305" i="9" s="1"/>
  <c r="AK306" i="8"/>
  <c r="AM306" i="8" s="1"/>
  <c r="AO306" i="8" s="1"/>
  <c r="AG63" i="4"/>
  <c r="AI63" i="4" s="1"/>
  <c r="AK63" i="4" s="1"/>
  <c r="AI60" i="14"/>
  <c r="AK60" i="14" s="1"/>
  <c r="AM60" i="14" s="1"/>
  <c r="AI13" i="15"/>
  <c r="AK13" i="15" s="1"/>
  <c r="AM13" i="15" s="1"/>
  <c r="AI402" i="11"/>
  <c r="AK402" i="11" s="1"/>
  <c r="AM402" i="11" s="1"/>
  <c r="AH17" i="12"/>
  <c r="AJ17" i="12" s="1"/>
  <c r="AL17" i="12" s="1"/>
  <c r="AH21" i="9"/>
  <c r="AJ21" i="9" s="1"/>
  <c r="AL21" i="9" s="1"/>
  <c r="AH13" i="9"/>
  <c r="AJ13" i="9" s="1"/>
  <c r="AL13" i="9" s="1"/>
  <c r="AH367" i="9"/>
  <c r="AJ367" i="9" s="1"/>
  <c r="AL367" i="9" s="1"/>
  <c r="AH320" i="9"/>
  <c r="AJ320" i="9" s="1"/>
  <c r="AL320" i="9" s="1"/>
  <c r="AK584" i="8"/>
  <c r="AM584" i="8" s="1"/>
  <c r="AO584" i="8" s="1"/>
  <c r="AK380" i="8"/>
  <c r="AM380" i="8" s="1"/>
  <c r="AO380" i="8" s="1"/>
  <c r="AK314" i="8"/>
  <c r="AM314" i="8" s="1"/>
  <c r="AO314" i="8" s="1"/>
  <c r="AK219" i="8"/>
  <c r="AM219" i="8" s="1"/>
  <c r="AO219" i="8" s="1"/>
  <c r="AK321" i="8"/>
  <c r="AM321" i="8" s="1"/>
  <c r="AO321" i="8" s="1"/>
  <c r="AH31" i="7"/>
  <c r="AJ31" i="7" s="1"/>
  <c r="AL31" i="7" s="1"/>
  <c r="AE676" i="8"/>
  <c r="AH1756" i="6"/>
  <c r="AJ1756" i="6" s="1"/>
  <c r="AL1756" i="6" s="1"/>
  <c r="AH99" i="6"/>
  <c r="AJ99" i="6" s="1"/>
  <c r="AL99" i="6" s="1"/>
  <c r="AH67" i="6"/>
  <c r="AJ67" i="6" s="1"/>
  <c r="AL67" i="6" s="1"/>
  <c r="AH95" i="6"/>
  <c r="AJ95" i="6" s="1"/>
  <c r="AL95" i="6" s="1"/>
  <c r="AG67" i="4"/>
  <c r="AI67" i="4" s="1"/>
  <c r="AK67" i="4" s="1"/>
  <c r="AG43" i="4"/>
  <c r="AI43" i="4" s="1"/>
  <c r="AK43" i="4" s="1"/>
  <c r="AG51" i="4"/>
  <c r="AI51" i="4" s="1"/>
  <c r="AK51" i="4" s="1"/>
  <c r="AL17" i="13"/>
  <c r="AN17" i="13" s="1"/>
  <c r="AP17" i="13" s="1"/>
  <c r="AI404" i="11"/>
  <c r="AK404" i="11" s="1"/>
  <c r="AM404" i="11" s="1"/>
  <c r="AK272" i="8"/>
  <c r="AM272" i="8" s="1"/>
  <c r="AO272" i="8" s="1"/>
  <c r="AG72" i="4"/>
  <c r="AI72" i="4" s="1"/>
  <c r="AK72" i="4" s="1"/>
  <c r="Y85" i="4"/>
  <c r="X85" i="4"/>
  <c r="AK530" i="8"/>
  <c r="AM530" i="8" s="1"/>
  <c r="AO530" i="8" s="1"/>
  <c r="AK388" i="8"/>
  <c r="AM388" i="8" s="1"/>
  <c r="AO388" i="8" s="1"/>
  <c r="AG676" i="8"/>
  <c r="AI385" i="11"/>
  <c r="AK385" i="11" s="1"/>
  <c r="AM385" i="11" s="1"/>
  <c r="AC20" i="12"/>
  <c r="X419" i="9"/>
  <c r="AH401" i="9"/>
  <c r="AJ401" i="9" s="1"/>
  <c r="AL401" i="9" s="1"/>
  <c r="Z419" i="9"/>
  <c r="AK462" i="8"/>
  <c r="AM462" i="8" s="1"/>
  <c r="AO462" i="8" s="1"/>
  <c r="AK432" i="8"/>
  <c r="AM432" i="8" s="1"/>
  <c r="AO432" i="8" s="1"/>
  <c r="AK572" i="8"/>
  <c r="AM572" i="8" s="1"/>
  <c r="AO572" i="8" s="1"/>
  <c r="AK473" i="8"/>
  <c r="AM473" i="8" s="1"/>
  <c r="AO473" i="8" s="1"/>
  <c r="AK445" i="8"/>
  <c r="AM445" i="8" s="1"/>
  <c r="AO445" i="8" s="1"/>
  <c r="AK228" i="8"/>
  <c r="AM228" i="8" s="1"/>
  <c r="AO228" i="8" s="1"/>
  <c r="AH27" i="7"/>
  <c r="AJ27" i="7" s="1"/>
  <c r="AL27" i="7" s="1"/>
  <c r="AK134" i="8"/>
  <c r="AM134" i="8" s="1"/>
  <c r="AO134" i="8" s="1"/>
  <c r="AH18" i="7"/>
  <c r="AJ18" i="7" s="1"/>
  <c r="AL18" i="7" s="1"/>
  <c r="AK464" i="8"/>
  <c r="AM464" i="8" s="1"/>
  <c r="AO464" i="8" s="1"/>
  <c r="AH1778" i="6"/>
  <c r="AJ1778" i="6" s="1"/>
  <c r="AL1778" i="6" s="1"/>
  <c r="AG80" i="4"/>
  <c r="AI80" i="4" s="1"/>
  <c r="AK80" i="4" s="1"/>
  <c r="AG77" i="4"/>
  <c r="AI77" i="4" s="1"/>
  <c r="AK77" i="4" s="1"/>
  <c r="AA22" i="3"/>
  <c r="AA29" i="3" s="1"/>
  <c r="AK268" i="8"/>
  <c r="AM268" i="8" s="1"/>
  <c r="AO268" i="8" s="1"/>
  <c r="AK205" i="8"/>
  <c r="AM205" i="8" s="1"/>
  <c r="AO205" i="8" s="1"/>
  <c r="AK330" i="8"/>
  <c r="AM330" i="8" s="1"/>
  <c r="AO330" i="8" s="1"/>
  <c r="AH62" i="6"/>
  <c r="AJ62" i="6" s="1"/>
  <c r="AL62" i="6" s="1"/>
  <c r="AI12" i="15"/>
  <c r="AK12" i="15" s="1"/>
  <c r="AM12" i="15" s="1"/>
  <c r="AL14" i="13"/>
  <c r="AN14" i="13" s="1"/>
  <c r="AP14" i="13" s="1"/>
  <c r="AA408" i="11"/>
  <c r="W408" i="11"/>
  <c r="AI390" i="11"/>
  <c r="AK390" i="11" s="1"/>
  <c r="AM390" i="11" s="1"/>
  <c r="AI403" i="11"/>
  <c r="AK403" i="11" s="1"/>
  <c r="AM403" i="11" s="1"/>
  <c r="AC580" i="10"/>
  <c r="AI561" i="10"/>
  <c r="AK561" i="10" s="1"/>
  <c r="AM561" i="10" s="1"/>
  <c r="AH410" i="9"/>
  <c r="AJ410" i="9" s="1"/>
  <c r="AL410" i="9" s="1"/>
  <c r="X580" i="10"/>
  <c r="AH307" i="9"/>
  <c r="AJ307" i="9" s="1"/>
  <c r="AL307" i="9" s="1"/>
  <c r="AH8" i="9"/>
  <c r="AJ8" i="9" s="1"/>
  <c r="AL8" i="9" s="1"/>
  <c r="AH337" i="9"/>
  <c r="AJ337" i="9" s="1"/>
  <c r="AL337" i="9" s="1"/>
  <c r="AB419" i="9"/>
  <c r="AK545" i="8"/>
  <c r="AM545" i="8" s="1"/>
  <c r="AO545" i="8" s="1"/>
  <c r="AK506" i="8"/>
  <c r="AM506" i="8" s="1"/>
  <c r="AO506" i="8" s="1"/>
  <c r="AK493" i="8"/>
  <c r="AM493" i="8" s="1"/>
  <c r="AO493" i="8" s="1"/>
  <c r="AK376" i="8"/>
  <c r="AM376" i="8" s="1"/>
  <c r="AO376" i="8" s="1"/>
  <c r="AK353" i="8"/>
  <c r="AM353" i="8" s="1"/>
  <c r="AO353" i="8" s="1"/>
  <c r="AK230" i="8"/>
  <c r="AM230" i="8" s="1"/>
  <c r="AO230" i="8" s="1"/>
  <c r="AB676" i="8"/>
  <c r="AC676" i="8"/>
  <c r="AH1747" i="6"/>
  <c r="AJ1747" i="6" s="1"/>
  <c r="AL1747" i="6" s="1"/>
  <c r="Z85" i="4"/>
  <c r="AI65" i="14"/>
  <c r="AK65" i="14" s="1"/>
  <c r="AM65" i="14" s="1"/>
  <c r="AK398" i="8"/>
  <c r="AM398" i="8" s="1"/>
  <c r="AO398" i="8" s="1"/>
  <c r="AK555" i="8"/>
  <c r="AM555" i="8" s="1"/>
  <c r="AO555" i="8" s="1"/>
  <c r="AK180" i="8"/>
  <c r="AM180" i="8" s="1"/>
  <c r="AO180" i="8" s="1"/>
  <c r="AH24" i="7"/>
  <c r="AJ24" i="7" s="1"/>
  <c r="AL24" i="7" s="1"/>
  <c r="AK282" i="8"/>
  <c r="AM282" i="8" s="1"/>
  <c r="AO282" i="8" s="1"/>
  <c r="AK386" i="8"/>
  <c r="AM386" i="8" s="1"/>
  <c r="AO386" i="8" s="1"/>
  <c r="AD580" i="10"/>
  <c r="AH406" i="9"/>
  <c r="AJ406" i="9" s="1"/>
  <c r="AL406" i="9" s="1"/>
  <c r="Z580" i="10"/>
  <c r="AH341" i="9"/>
  <c r="AJ341" i="9" s="1"/>
  <c r="AL341" i="9" s="1"/>
  <c r="AK602" i="8"/>
  <c r="AM602" i="8" s="1"/>
  <c r="AO602" i="8" s="1"/>
  <c r="AK554" i="8"/>
  <c r="AM554" i="8" s="1"/>
  <c r="AO554" i="8" s="1"/>
  <c r="AK546" i="8"/>
  <c r="AM546" i="8" s="1"/>
  <c r="AO546" i="8" s="1"/>
  <c r="AK220" i="8"/>
  <c r="AM220" i="8" s="1"/>
  <c r="AO220" i="8" s="1"/>
  <c r="AH15" i="7"/>
  <c r="AJ15" i="7" s="1"/>
  <c r="AL15" i="7" s="1"/>
  <c r="AK198" i="8"/>
  <c r="AM198" i="8" s="1"/>
  <c r="AO198" i="8" s="1"/>
  <c r="AF676" i="8"/>
  <c r="AH1757" i="6"/>
  <c r="AJ1757" i="6" s="1"/>
  <c r="AL1757" i="6" s="1"/>
  <c r="AH65" i="6"/>
  <c r="AJ65" i="6" s="1"/>
  <c r="AL65" i="6" s="1"/>
  <c r="AG46" i="4"/>
  <c r="AI46" i="4" s="1"/>
  <c r="AK46" i="4" s="1"/>
  <c r="AG55" i="4"/>
  <c r="AI55" i="4" s="1"/>
  <c r="AK55" i="4" s="1"/>
  <c r="AH93" i="6"/>
  <c r="AJ93" i="6" s="1"/>
  <c r="AL93" i="6" s="1"/>
  <c r="AG81" i="4"/>
  <c r="AI81" i="4" s="1"/>
  <c r="AK81" i="4" s="1"/>
  <c r="AG21" i="4"/>
  <c r="AI21" i="4" s="1"/>
  <c r="AK21" i="4" s="1"/>
  <c r="W85" i="4"/>
  <c r="AH325" i="9"/>
  <c r="AJ325" i="9" s="1"/>
  <c r="AL325" i="9" s="1"/>
  <c r="AH350" i="9"/>
  <c r="AJ350" i="9" s="1"/>
  <c r="AL350" i="9" s="1"/>
  <c r="AK604" i="8"/>
  <c r="AM604" i="8" s="1"/>
  <c r="AO604" i="8" s="1"/>
  <c r="AK533" i="8"/>
  <c r="AM533" i="8" s="1"/>
  <c r="AO533" i="8" s="1"/>
  <c r="AK260" i="8"/>
  <c r="AM260" i="8" s="1"/>
  <c r="AO260" i="8" s="1"/>
  <c r="AK319" i="8"/>
  <c r="AM319" i="8" s="1"/>
  <c r="AK199" i="8"/>
  <c r="AM199" i="8" s="1"/>
  <c r="AO199" i="8" s="1"/>
  <c r="X408" i="11"/>
  <c r="AI59" i="14"/>
  <c r="AK59" i="14" s="1"/>
  <c r="AM59" i="14" s="1"/>
  <c r="AL49" i="13"/>
  <c r="AN49" i="13" s="1"/>
  <c r="AP49" i="13" s="1"/>
  <c r="AC57" i="13"/>
  <c r="AA20" i="12"/>
  <c r="AE580" i="10"/>
  <c r="AH405" i="9"/>
  <c r="AJ405" i="9" s="1"/>
  <c r="AL405" i="9" s="1"/>
  <c r="AH391" i="9"/>
  <c r="AJ391" i="9" s="1"/>
  <c r="AL391" i="9" s="1"/>
  <c r="AK560" i="8"/>
  <c r="AM560" i="8" s="1"/>
  <c r="AO560" i="8" s="1"/>
  <c r="AK385" i="8"/>
  <c r="AM385" i="8" s="1"/>
  <c r="AO385" i="8" s="1"/>
  <c r="AK453" i="8"/>
  <c r="AM453" i="8" s="1"/>
  <c r="AO453" i="8" s="1"/>
  <c r="AK363" i="8"/>
  <c r="AM363" i="8" s="1"/>
  <c r="AO363" i="8" s="1"/>
  <c r="AK409" i="8"/>
  <c r="AM409" i="8" s="1"/>
  <c r="AO409" i="8" s="1"/>
  <c r="AK297" i="8"/>
  <c r="AM297" i="8" s="1"/>
  <c r="AO297" i="8" s="1"/>
  <c r="AK365" i="8"/>
  <c r="AM365" i="8" s="1"/>
  <c r="AO365" i="8" s="1"/>
  <c r="AK323" i="8"/>
  <c r="AM323" i="8" s="1"/>
  <c r="AO323" i="8" s="1"/>
  <c r="AK165" i="8"/>
  <c r="AM165" i="8" s="1"/>
  <c r="AO165" i="8" s="1"/>
  <c r="AK140" i="8"/>
  <c r="AM140" i="8" s="1"/>
  <c r="AO140" i="8" s="1"/>
  <c r="AK175" i="8"/>
  <c r="AM175" i="8" s="1"/>
  <c r="AO175" i="8" s="1"/>
  <c r="AH78" i="6"/>
  <c r="AJ78" i="6" s="1"/>
  <c r="AL78" i="6" s="1"/>
  <c r="AH75" i="6"/>
  <c r="AJ75" i="6" s="1"/>
  <c r="AL75" i="6" s="1"/>
  <c r="AG66" i="4"/>
  <c r="AI66" i="4" s="1"/>
  <c r="AK66" i="4" s="1"/>
  <c r="AG71" i="4"/>
  <c r="AI71" i="4" s="1"/>
  <c r="AK71" i="4" s="1"/>
  <c r="AH323" i="9"/>
  <c r="AJ323" i="9" s="1"/>
  <c r="AL323" i="9" s="1"/>
  <c r="AK326" i="8"/>
  <c r="AM326" i="8" s="1"/>
  <c r="AO326" i="8" s="1"/>
  <c r="AH1770" i="6"/>
  <c r="AJ1770" i="6" s="1"/>
  <c r="AL1770" i="6" s="1"/>
  <c r="AI396" i="11"/>
  <c r="AK396" i="11" s="1"/>
  <c r="AM396" i="11" s="1"/>
  <c r="AI571" i="10"/>
  <c r="AK571" i="10" s="1"/>
  <c r="AM571" i="10" s="1"/>
  <c r="AH408" i="9"/>
  <c r="AJ408" i="9" s="1"/>
  <c r="AL408" i="9" s="1"/>
  <c r="AH330" i="9"/>
  <c r="AJ330" i="9" s="1"/>
  <c r="AL330" i="9" s="1"/>
  <c r="AK458" i="8"/>
  <c r="AM458" i="8" s="1"/>
  <c r="AO458" i="8" s="1"/>
  <c r="AK351" i="8"/>
  <c r="AM351" i="8" s="1"/>
  <c r="AO351" i="8" s="1"/>
  <c r="AK210" i="8"/>
  <c r="AM210" i="8" s="1"/>
  <c r="AO210" i="8" s="1"/>
  <c r="AK247" i="8"/>
  <c r="AM247" i="8" s="1"/>
  <c r="AO247" i="8" s="1"/>
  <c r="AK454" i="8"/>
  <c r="AM454" i="8" s="1"/>
  <c r="AO454" i="8" s="1"/>
  <c r="AH80" i="6"/>
  <c r="AJ80" i="6" s="1"/>
  <c r="AL80" i="6" s="1"/>
  <c r="AH94" i="6"/>
  <c r="AJ94" i="6" s="1"/>
  <c r="AL94" i="6" s="1"/>
  <c r="AH56" i="6"/>
  <c r="AJ56" i="6" s="1"/>
  <c r="AL56" i="6" s="1"/>
  <c r="AG50" i="4"/>
  <c r="AI50" i="4" s="1"/>
  <c r="AK50" i="4" s="1"/>
  <c r="AG47" i="4"/>
  <c r="AI47" i="4" s="1"/>
  <c r="AK47" i="4" s="1"/>
  <c r="U85" i="4"/>
  <c r="AG39" i="4"/>
  <c r="AI39" i="4" s="1"/>
  <c r="AK39" i="4" s="1"/>
  <c r="AH393" i="9"/>
  <c r="AJ393" i="9" s="1"/>
  <c r="AL393" i="9" s="1"/>
  <c r="AH300" i="9"/>
  <c r="AJ300" i="9" s="1"/>
  <c r="AL300" i="9" s="1"/>
  <c r="AK552" i="8"/>
  <c r="AM552" i="8" s="1"/>
  <c r="AO552" i="8" s="1"/>
  <c r="AK357" i="8"/>
  <c r="AM357" i="8" s="1"/>
  <c r="AO357" i="8" s="1"/>
  <c r="AK176" i="8"/>
  <c r="AM176" i="8" s="1"/>
  <c r="AO176" i="8" s="1"/>
  <c r="AH363" i="9"/>
  <c r="AJ363" i="9" s="1"/>
  <c r="AL363" i="9" s="1"/>
  <c r="AH14" i="9"/>
  <c r="AJ14" i="9" s="1"/>
  <c r="AL14" i="9" s="1"/>
  <c r="AK352" i="8"/>
  <c r="AM352" i="8" s="1"/>
  <c r="AO352" i="8" s="1"/>
  <c r="AK298" i="8"/>
  <c r="AM298" i="8" s="1"/>
  <c r="AO298" i="8" s="1"/>
  <c r="AK279" i="8"/>
  <c r="AM279" i="8" s="1"/>
  <c r="AO279" i="8" s="1"/>
  <c r="AK209" i="8"/>
  <c r="AM209" i="8" s="1"/>
  <c r="AO209" i="8" s="1"/>
  <c r="AK275" i="8"/>
  <c r="AM275" i="8" s="1"/>
  <c r="AO275" i="8" s="1"/>
  <c r="AH1775" i="6"/>
  <c r="AJ1775" i="6" s="1"/>
  <c r="AL1775" i="6" s="1"/>
  <c r="AG79" i="4"/>
  <c r="AI79" i="4" s="1"/>
  <c r="AK79" i="4" s="1"/>
  <c r="AK570" i="8"/>
  <c r="AM570" i="8" s="1"/>
  <c r="AO570" i="8" s="1"/>
  <c r="AK222" i="8"/>
  <c r="AM222" i="8" s="1"/>
  <c r="AO222" i="8" s="1"/>
  <c r="AG28" i="4"/>
  <c r="AI28" i="4" s="1"/>
  <c r="AK28" i="4" s="1"/>
  <c r="AH110" i="6"/>
  <c r="AJ110" i="6" s="1"/>
  <c r="AL110" i="6" s="1"/>
  <c r="AE408" i="11"/>
  <c r="AD20" i="12"/>
  <c r="AI567" i="10"/>
  <c r="AK567" i="10" s="1"/>
  <c r="AM567" i="10" s="1"/>
  <c r="AH388" i="9"/>
  <c r="AJ388" i="9" s="1"/>
  <c r="AL388" i="9" s="1"/>
  <c r="AH338" i="9"/>
  <c r="AJ338" i="9" s="1"/>
  <c r="AL338" i="9" s="1"/>
  <c r="AA419" i="9"/>
  <c r="AK455" i="8"/>
  <c r="AM455" i="8" s="1"/>
  <c r="AO455" i="8" s="1"/>
  <c r="AK421" i="8"/>
  <c r="AM421" i="8" s="1"/>
  <c r="AO421" i="8" s="1"/>
  <c r="AK257" i="8"/>
  <c r="AM257" i="8" s="1"/>
  <c r="AO257" i="8" s="1"/>
  <c r="AK223" i="8"/>
  <c r="AM223" i="8" s="1"/>
  <c r="AO223" i="8" s="1"/>
  <c r="AK215" i="8"/>
  <c r="AM215" i="8" s="1"/>
  <c r="AO215" i="8" s="1"/>
  <c r="AK358" i="8"/>
  <c r="AM358" i="8" s="1"/>
  <c r="AO358" i="8" s="1"/>
  <c r="AK124" i="8"/>
  <c r="AM124" i="8" s="1"/>
  <c r="AO124" i="8" s="1"/>
  <c r="AH1759" i="6"/>
  <c r="AJ1759" i="6" s="1"/>
  <c r="AL1759" i="6" s="1"/>
  <c r="AK290" i="8"/>
  <c r="AM290" i="8" s="1"/>
  <c r="AO290" i="8" s="1"/>
  <c r="AH19" i="7"/>
  <c r="AJ19" i="7" s="1"/>
  <c r="AL19" i="7" s="1"/>
  <c r="AH91" i="6"/>
  <c r="AJ91" i="6" s="1"/>
  <c r="AL91" i="6" s="1"/>
  <c r="AH58" i="6"/>
  <c r="AJ58" i="6" s="1"/>
  <c r="AL58" i="6" s="1"/>
  <c r="AG70" i="4"/>
  <c r="AI70" i="4" s="1"/>
  <c r="AK70" i="4" s="1"/>
  <c r="AG48" i="4"/>
  <c r="AI48" i="4" s="1"/>
  <c r="AK48" i="4" s="1"/>
  <c r="AH57" i="6"/>
  <c r="AJ57" i="6" s="1"/>
  <c r="AL57" i="6" s="1"/>
  <c r="AG45" i="4"/>
  <c r="AI45" i="4" s="1"/>
  <c r="AK45" i="4" s="1"/>
  <c r="AK408" i="8"/>
  <c r="AM408" i="8" s="1"/>
  <c r="AO408" i="8" s="1"/>
  <c r="AI56" i="14"/>
  <c r="AK56" i="14" s="1"/>
  <c r="AM56" i="14" s="1"/>
  <c r="AL51" i="13"/>
  <c r="AN51" i="13" s="1"/>
  <c r="AP51" i="13" s="1"/>
  <c r="AI388" i="11"/>
  <c r="AK388" i="11" s="1"/>
  <c r="AM388" i="11" s="1"/>
  <c r="AI387" i="11"/>
  <c r="AK387" i="11" s="1"/>
  <c r="AM387" i="11" s="1"/>
  <c r="AI565" i="10"/>
  <c r="AK565" i="10" s="1"/>
  <c r="AM565" i="10" s="1"/>
  <c r="AI566" i="10"/>
  <c r="AK566" i="10" s="1"/>
  <c r="AM566" i="10" s="1"/>
  <c r="AH414" i="9"/>
  <c r="AJ414" i="9" s="1"/>
  <c r="AL414" i="9" s="1"/>
  <c r="AH331" i="9"/>
  <c r="AJ331" i="9" s="1"/>
  <c r="AL331" i="9" s="1"/>
  <c r="AK499" i="8"/>
  <c r="AM499" i="8" s="1"/>
  <c r="AO499" i="8" s="1"/>
  <c r="AK383" i="8"/>
  <c r="AM383" i="8" s="1"/>
  <c r="AO383" i="8" s="1"/>
  <c r="AK542" i="8"/>
  <c r="AM542" i="8" s="1"/>
  <c r="AO542" i="8" s="1"/>
  <c r="AK444" i="8"/>
  <c r="AM444" i="8" s="1"/>
  <c r="AO444" i="8" s="1"/>
  <c r="AK399" i="8"/>
  <c r="AM399" i="8" s="1"/>
  <c r="AO399" i="8" s="1"/>
  <c r="AK218" i="8"/>
  <c r="AM218" i="8" s="1"/>
  <c r="AO218" i="8" s="1"/>
  <c r="AK327" i="8"/>
  <c r="AM327" i="8" s="1"/>
  <c r="AO327" i="8" s="1"/>
  <c r="AK203" i="8"/>
  <c r="AM203" i="8" s="1"/>
  <c r="AO203" i="8" s="1"/>
  <c r="AK307" i="8"/>
  <c r="AM307" i="8" s="1"/>
  <c r="AO307" i="8" s="1"/>
  <c r="AH12" i="7"/>
  <c r="AJ12" i="7" s="1"/>
  <c r="AL12" i="7" s="1"/>
  <c r="AK482" i="8"/>
  <c r="AM482" i="8" s="1"/>
  <c r="AO482" i="8" s="1"/>
  <c r="AH21" i="7"/>
  <c r="AJ21" i="7" s="1"/>
  <c r="AL21" i="7" s="1"/>
  <c r="AK292" i="8"/>
  <c r="AM292" i="8" s="1"/>
  <c r="AO292" i="8" s="1"/>
  <c r="AH106" i="6"/>
  <c r="AJ106" i="6" s="1"/>
  <c r="AL106" i="6" s="1"/>
  <c r="AG14" i="4"/>
  <c r="AI14" i="4" s="1"/>
  <c r="AK14" i="4" s="1"/>
  <c r="AG29" i="4"/>
  <c r="AI29" i="4" s="1"/>
  <c r="AK29" i="4" s="1"/>
  <c r="AG60" i="4"/>
  <c r="AI60" i="4" s="1"/>
  <c r="AK60" i="4" s="1"/>
  <c r="AG69" i="4"/>
  <c r="AI69" i="4" s="1"/>
  <c r="AK69" i="4" s="1"/>
  <c r="AH386" i="9"/>
  <c r="AJ386" i="9" s="1"/>
  <c r="AL386" i="9" s="1"/>
  <c r="AK234" i="8"/>
  <c r="AM234" i="8" s="1"/>
  <c r="AO234" i="8" s="1"/>
  <c r="AA20" i="3"/>
  <c r="Y74" i="14"/>
  <c r="AI400" i="11"/>
  <c r="AK400" i="11" s="1"/>
  <c r="AM400" i="11" s="1"/>
  <c r="Y580" i="10"/>
  <c r="AH381" i="9"/>
  <c r="AJ381" i="9" s="1"/>
  <c r="AL381" i="9" s="1"/>
  <c r="AB580" i="10"/>
  <c r="AH311" i="9"/>
  <c r="AJ311" i="9" s="1"/>
  <c r="AL311" i="9" s="1"/>
  <c r="AH12" i="9"/>
  <c r="AJ12" i="9" s="1"/>
  <c r="AL12" i="9" s="1"/>
  <c r="AK523" i="8"/>
  <c r="AM523" i="8" s="1"/>
  <c r="AO523" i="8" s="1"/>
  <c r="AK474" i="8"/>
  <c r="AM474" i="8" s="1"/>
  <c r="AO474" i="8" s="1"/>
  <c r="AK535" i="8"/>
  <c r="AM535" i="8" s="1"/>
  <c r="AO535" i="8" s="1"/>
  <c r="AD676" i="8"/>
  <c r="AH1755" i="6"/>
  <c r="AJ1755" i="6" s="1"/>
  <c r="AL1755" i="6" s="1"/>
  <c r="AG38" i="4"/>
  <c r="AI38" i="4" s="1"/>
  <c r="AK38" i="4" s="1"/>
  <c r="AH59" i="6"/>
  <c r="AJ59" i="6" s="1"/>
  <c r="AL59" i="6" s="1"/>
  <c r="AT342" i="8"/>
  <c r="AG31" i="4"/>
  <c r="AI31" i="4" s="1"/>
  <c r="AK31" i="4" s="1"/>
  <c r="AG42" i="4"/>
  <c r="AI42" i="4" s="1"/>
  <c r="AK42" i="4" s="1"/>
  <c r="AL43" i="13"/>
  <c r="AN43" i="13" s="1"/>
  <c r="AP43" i="13" s="1"/>
  <c r="AH43" i="9"/>
  <c r="AJ43" i="9" s="1"/>
  <c r="AL43" i="9" s="1"/>
  <c r="AK594" i="8"/>
  <c r="AM594" i="8" s="1"/>
  <c r="AO594" i="8" s="1"/>
  <c r="AK547" i="8"/>
  <c r="AM547" i="8" s="1"/>
  <c r="AO547" i="8" s="1"/>
  <c r="AK438" i="8"/>
  <c r="AM438" i="8" s="1"/>
  <c r="AO438" i="8" s="1"/>
  <c r="AK349" i="8"/>
  <c r="AM349" i="8" s="1"/>
  <c r="AO349" i="8" s="1"/>
  <c r="AK580" i="8"/>
  <c r="AM580" i="8" s="1"/>
  <c r="AO580" i="8" s="1"/>
  <c r="AK475" i="8"/>
  <c r="AM475" i="8" s="1"/>
  <c r="AO475" i="8" s="1"/>
  <c r="AK387" i="8"/>
  <c r="AM387" i="8" s="1"/>
  <c r="AO387" i="8" s="1"/>
  <c r="AK588" i="8"/>
  <c r="AM588" i="8" s="1"/>
  <c r="AO588" i="8" s="1"/>
  <c r="AK476" i="8"/>
  <c r="AM476" i="8" s="1"/>
  <c r="AO476" i="8" s="1"/>
  <c r="AK451" i="8"/>
  <c r="AM451" i="8" s="1"/>
  <c r="AO451" i="8" s="1"/>
  <c r="AK262" i="8"/>
  <c r="AM262" i="8" s="1"/>
  <c r="AO262" i="8" s="1"/>
  <c r="AK360" i="8"/>
  <c r="AM360" i="8" s="1"/>
  <c r="AO360" i="8" s="1"/>
  <c r="AK193" i="8"/>
  <c r="AM193" i="8" s="1"/>
  <c r="AO193" i="8" s="1"/>
  <c r="AK346" i="8"/>
  <c r="AM346" i="8" s="1"/>
  <c r="AO346" i="8" s="1"/>
  <c r="AK334" i="8"/>
  <c r="AM334" i="8" s="1"/>
  <c r="AO334" i="8" s="1"/>
  <c r="AK302" i="8"/>
  <c r="AM302" i="8" s="1"/>
  <c r="AO302" i="8" s="1"/>
  <c r="AK557" i="8"/>
  <c r="AM557" i="8" s="1"/>
  <c r="AO557" i="8" s="1"/>
  <c r="AH10" i="7"/>
  <c r="AJ10" i="7" s="1"/>
  <c r="AL10" i="7" s="1"/>
  <c r="AK610" i="8"/>
  <c r="AM610" i="8" s="1"/>
  <c r="AO610" i="8" s="1"/>
  <c r="AK185" i="8"/>
  <c r="AM185" i="8" s="1"/>
  <c r="AO185" i="8" s="1"/>
  <c r="AK147" i="8"/>
  <c r="AM147" i="8" s="1"/>
  <c r="AO147" i="8" s="1"/>
  <c r="AK174" i="8"/>
  <c r="AM174" i="8" s="1"/>
  <c r="AO174" i="8" s="1"/>
  <c r="AK122" i="8"/>
  <c r="AM122" i="8" s="1"/>
  <c r="AO122" i="8" s="1"/>
  <c r="AH1793" i="6"/>
  <c r="AJ1793" i="6" s="1"/>
  <c r="AL1793" i="6" s="1"/>
  <c r="AH22" i="7"/>
  <c r="AJ22" i="7" s="1"/>
  <c r="AL22" i="7" s="1"/>
  <c r="AH63" i="6"/>
  <c r="AJ63" i="6" s="1"/>
  <c r="AL63" i="6" s="1"/>
  <c r="AG16" i="4"/>
  <c r="AI16" i="4" s="1"/>
  <c r="AK16" i="4" s="1"/>
  <c r="AG44" i="4"/>
  <c r="AI44" i="4" s="1"/>
  <c r="AK44" i="4" s="1"/>
  <c r="AG25" i="4"/>
  <c r="AI25" i="4" s="1"/>
  <c r="AK25" i="4" s="1"/>
  <c r="AG37" i="4"/>
  <c r="AI37" i="4" s="1"/>
  <c r="AK37" i="4" s="1"/>
  <c r="V85" i="4"/>
  <c r="AG59" i="4"/>
  <c r="AI59" i="4" s="1"/>
  <c r="AK59" i="4" s="1"/>
  <c r="AC1797" i="6"/>
  <c r="AA1797" i="6"/>
  <c r="Z1797" i="6"/>
  <c r="X1797" i="6"/>
  <c r="AB1797" i="6"/>
  <c r="Y1797" i="6"/>
  <c r="W1797" i="6"/>
  <c r="AD1797" i="6"/>
  <c r="AH14" i="12"/>
  <c r="AJ14" i="12" s="1"/>
  <c r="AL14" i="12" s="1"/>
  <c r="AL15" i="13"/>
  <c r="AN15" i="13" s="1"/>
  <c r="AP15" i="13" s="1"/>
  <c r="AB20" i="12"/>
  <c r="AH369" i="9"/>
  <c r="AJ369" i="9" s="1"/>
  <c r="AL369" i="9" s="1"/>
  <c r="AH360" i="9"/>
  <c r="AJ360" i="9" s="1"/>
  <c r="AL360" i="9" s="1"/>
  <c r="AH400" i="9"/>
  <c r="AJ400" i="9" s="1"/>
  <c r="AL400" i="9" s="1"/>
  <c r="AH309" i="9"/>
  <c r="AJ309" i="9" s="1"/>
  <c r="AL309" i="9" s="1"/>
  <c r="AH303" i="9"/>
  <c r="AJ303" i="9" s="1"/>
  <c r="AL303" i="9" s="1"/>
  <c r="AK559" i="8"/>
  <c r="AM559" i="8" s="1"/>
  <c r="AO559" i="8" s="1"/>
  <c r="AK498" i="8"/>
  <c r="AM498" i="8" s="1"/>
  <c r="AO498" i="8" s="1"/>
  <c r="AK487" i="8"/>
  <c r="AM487" i="8" s="1"/>
  <c r="AO487" i="8" s="1"/>
  <c r="AH326" i="9"/>
  <c r="AJ326" i="9" s="1"/>
  <c r="AL326" i="9" s="1"/>
  <c r="AK536" i="8"/>
  <c r="AM536" i="8" s="1"/>
  <c r="AO536" i="8" s="1"/>
  <c r="AK364" i="8"/>
  <c r="AM364" i="8" s="1"/>
  <c r="AO364" i="8" s="1"/>
  <c r="AK382" i="8"/>
  <c r="AM382" i="8" s="1"/>
  <c r="AO382" i="8" s="1"/>
  <c r="AT293" i="8"/>
  <c r="AK264" i="8"/>
  <c r="AM264" i="8" s="1"/>
  <c r="AO264" i="8" s="1"/>
  <c r="AK429" i="8"/>
  <c r="AM429" i="8" s="1"/>
  <c r="AO429" i="8" s="1"/>
  <c r="AK522" i="8"/>
  <c r="AM522" i="8" s="1"/>
  <c r="AO522" i="8" s="1"/>
  <c r="AK241" i="8"/>
  <c r="AM241" i="8" s="1"/>
  <c r="AO241" i="8" s="1"/>
  <c r="AK138" i="8"/>
  <c r="AM138" i="8" s="1"/>
  <c r="AO138" i="8" s="1"/>
  <c r="AK484" i="8"/>
  <c r="AM484" i="8" s="1"/>
  <c r="AO484" i="8" s="1"/>
  <c r="AA676" i="8"/>
  <c r="AK344" i="8"/>
  <c r="AM344" i="8" s="1"/>
  <c r="AO344" i="8" s="1"/>
  <c r="AK127" i="8"/>
  <c r="AM127" i="8" s="1"/>
  <c r="AO127" i="8" s="1"/>
  <c r="AK232" i="8"/>
  <c r="AM232" i="8" s="1"/>
  <c r="AO232" i="8" s="1"/>
  <c r="AK304" i="8"/>
  <c r="AM304" i="8" s="1"/>
  <c r="AO304" i="8" s="1"/>
  <c r="AK160" i="8"/>
  <c r="AM160" i="8" s="1"/>
  <c r="AO160" i="8" s="1"/>
  <c r="AH1764" i="6"/>
  <c r="AJ1764" i="6" s="1"/>
  <c r="AL1764" i="6" s="1"/>
  <c r="AK427" i="8"/>
  <c r="AM427" i="8" s="1"/>
  <c r="AO427" i="8" s="1"/>
  <c r="AK591" i="8"/>
  <c r="AM591" i="8" s="1"/>
  <c r="AO591" i="8" s="1"/>
  <c r="AK356" i="8"/>
  <c r="AM356" i="8" s="1"/>
  <c r="AO356" i="8" s="1"/>
  <c r="AH1748" i="6"/>
  <c r="AJ1748" i="6" s="1"/>
  <c r="AL1748" i="6" s="1"/>
  <c r="AH87" i="6"/>
  <c r="AJ87" i="6" s="1"/>
  <c r="AL87" i="6" s="1"/>
  <c r="Y48" i="3"/>
  <c r="U9" i="1"/>
  <c r="V9" i="1"/>
  <c r="AG7" i="5"/>
  <c r="AI7" i="5" s="1"/>
  <c r="AK7" i="5" s="1"/>
  <c r="AA85" i="4"/>
  <c r="G69" i="3"/>
  <c r="AH8" i="12"/>
  <c r="AJ8" i="12" s="1"/>
  <c r="AL8" i="12" s="1"/>
  <c r="AI576" i="10"/>
  <c r="AK576" i="10" s="1"/>
  <c r="AM576" i="10" s="1"/>
  <c r="AH342" i="9"/>
  <c r="AJ342" i="9" s="1"/>
  <c r="AL342" i="9" s="1"/>
  <c r="AH340" i="9"/>
  <c r="AJ340" i="9" s="1"/>
  <c r="AL340" i="9" s="1"/>
  <c r="AH36" i="9"/>
  <c r="AJ36" i="9" s="1"/>
  <c r="AL36" i="9" s="1"/>
  <c r="AH372" i="9"/>
  <c r="AJ372" i="9" s="1"/>
  <c r="AL372" i="9" s="1"/>
  <c r="AH349" i="9"/>
  <c r="AJ349" i="9" s="1"/>
  <c r="AL349" i="9" s="1"/>
  <c r="AD419" i="9"/>
  <c r="AK426" i="8"/>
  <c r="AM426" i="8" s="1"/>
  <c r="AO426" i="8" s="1"/>
  <c r="W419" i="9"/>
  <c r="AK478" i="8"/>
  <c r="AM478" i="8" s="1"/>
  <c r="AO478" i="8" s="1"/>
  <c r="AK381" i="8"/>
  <c r="AM381" i="8" s="1"/>
  <c r="AO381" i="8" s="1"/>
  <c r="AK245" i="8"/>
  <c r="AM245" i="8" s="1"/>
  <c r="AO245" i="8" s="1"/>
  <c r="AK428" i="8"/>
  <c r="AM428" i="8" s="1"/>
  <c r="AO428" i="8" s="1"/>
  <c r="AK259" i="8"/>
  <c r="AM259" i="8" s="1"/>
  <c r="AO259" i="8" s="1"/>
  <c r="AK214" i="8"/>
  <c r="AM214" i="8" s="1"/>
  <c r="AO214" i="8" s="1"/>
  <c r="AK553" i="8"/>
  <c r="AM553" i="8" s="1"/>
  <c r="AO553" i="8" s="1"/>
  <c r="AK206" i="8"/>
  <c r="AM206" i="8" s="1"/>
  <c r="AO206" i="8" s="1"/>
  <c r="AK250" i="8"/>
  <c r="AM250" i="8" s="1"/>
  <c r="AO250" i="8" s="1"/>
  <c r="AK470" i="8"/>
  <c r="AM470" i="8" s="1"/>
  <c r="AO470" i="8" s="1"/>
  <c r="AK231" i="8"/>
  <c r="AM231" i="8" s="1"/>
  <c r="AO231" i="8" s="1"/>
  <c r="AK480" i="8"/>
  <c r="AM480" i="8" s="1"/>
  <c r="AO480" i="8" s="1"/>
  <c r="AK178" i="8"/>
  <c r="AM178" i="8" s="1"/>
  <c r="AO178" i="8" s="1"/>
  <c r="AK158" i="8"/>
  <c r="AM158" i="8" s="1"/>
  <c r="AO158" i="8" s="1"/>
  <c r="AH1767" i="6"/>
  <c r="AJ1767" i="6" s="1"/>
  <c r="AL1767" i="6" s="1"/>
  <c r="AH1762" i="6"/>
  <c r="AJ1762" i="6" s="1"/>
  <c r="AL1762" i="6" s="1"/>
  <c r="AH69" i="6"/>
  <c r="AJ69" i="6" s="1"/>
  <c r="AL69" i="6" s="1"/>
  <c r="AH102" i="6"/>
  <c r="AJ102" i="6" s="1"/>
  <c r="AL102" i="6" s="1"/>
  <c r="AG15" i="4"/>
  <c r="AH60" i="6"/>
  <c r="AJ60" i="6" s="1"/>
  <c r="AL60" i="6" s="1"/>
  <c r="AG23" i="4"/>
  <c r="AI23" i="4" s="1"/>
  <c r="AK23" i="4" s="1"/>
  <c r="AL40" i="13"/>
  <c r="AN40" i="13" s="1"/>
  <c r="AP40" i="13" s="1"/>
  <c r="AL13" i="13"/>
  <c r="AN13" i="13" s="1"/>
  <c r="AP13" i="13" s="1"/>
  <c r="AL50" i="13"/>
  <c r="AN50" i="13" s="1"/>
  <c r="AP50" i="13" s="1"/>
  <c r="AB408" i="11"/>
  <c r="X74" i="14"/>
  <c r="AI42" i="14"/>
  <c r="AH362" i="9"/>
  <c r="AJ362" i="9" s="1"/>
  <c r="AL362" i="9" s="1"/>
  <c r="AH315" i="9"/>
  <c r="AJ315" i="9" s="1"/>
  <c r="AL315" i="9" s="1"/>
  <c r="AH39" i="9"/>
  <c r="AJ39" i="9" s="1"/>
  <c r="AL39" i="9" s="1"/>
  <c r="AH339" i="9"/>
  <c r="AJ339" i="9" s="1"/>
  <c r="AL339" i="9" s="1"/>
  <c r="AH361" i="9"/>
  <c r="AJ361" i="9" s="1"/>
  <c r="AL361" i="9" s="1"/>
  <c r="AH395" i="9"/>
  <c r="AJ395" i="9" s="1"/>
  <c r="AL395" i="9" s="1"/>
  <c r="AK486" i="8"/>
  <c r="AM486" i="8" s="1"/>
  <c r="AO486" i="8" s="1"/>
  <c r="AK446" i="8"/>
  <c r="AM446" i="8" s="1"/>
  <c r="AO446" i="8" s="1"/>
  <c r="AK575" i="8"/>
  <c r="AM575" i="8" s="1"/>
  <c r="AO575" i="8" s="1"/>
  <c r="AK472" i="8"/>
  <c r="AM472" i="8" s="1"/>
  <c r="AO472" i="8" s="1"/>
  <c r="AK233" i="8"/>
  <c r="AM233" i="8" s="1"/>
  <c r="AO233" i="8" s="1"/>
  <c r="AK133" i="8"/>
  <c r="AM133" i="8" s="1"/>
  <c r="AO133" i="8" s="1"/>
  <c r="AK524" i="8"/>
  <c r="AM524" i="8" s="1"/>
  <c r="AO524" i="8" s="1"/>
  <c r="AK402" i="8"/>
  <c r="AM402" i="8" s="1"/>
  <c r="AO402" i="8" s="1"/>
  <c r="AK211" i="8"/>
  <c r="AM211" i="8" s="1"/>
  <c r="AO211" i="8" s="1"/>
  <c r="AK527" i="8"/>
  <c r="AM527" i="8" s="1"/>
  <c r="AO527" i="8" s="1"/>
  <c r="AK461" i="8"/>
  <c r="AM461" i="8" s="1"/>
  <c r="AO461" i="8" s="1"/>
  <c r="AK217" i="8"/>
  <c r="AM217" i="8" s="1"/>
  <c r="AO217" i="8" s="1"/>
  <c r="AK148" i="8"/>
  <c r="AM148" i="8" s="1"/>
  <c r="AO148" i="8" s="1"/>
  <c r="AK520" i="8"/>
  <c r="AM520" i="8" s="1"/>
  <c r="AO520" i="8" s="1"/>
  <c r="AK168" i="8"/>
  <c r="AM168" i="8" s="1"/>
  <c r="AO168" i="8" s="1"/>
  <c r="AK173" i="8"/>
  <c r="AM173" i="8" s="1"/>
  <c r="AO173" i="8" s="1"/>
  <c r="AK300" i="8"/>
  <c r="AM300" i="8" s="1"/>
  <c r="AO300" i="8" s="1"/>
  <c r="AK348" i="8"/>
  <c r="AM348" i="8" s="1"/>
  <c r="AO348" i="8" s="1"/>
  <c r="AK243" i="8"/>
  <c r="AM243" i="8" s="1"/>
  <c r="AO243" i="8" s="1"/>
  <c r="AH1753" i="6"/>
  <c r="AJ1753" i="6" s="1"/>
  <c r="AL1753" i="6" s="1"/>
  <c r="AK468" i="8"/>
  <c r="AM468" i="8" s="1"/>
  <c r="AO468" i="8" s="1"/>
  <c r="AB32" i="7"/>
  <c r="AB34" i="7" s="1"/>
  <c r="AA32" i="7"/>
  <c r="AA34" i="7" s="1"/>
  <c r="Z32" i="7"/>
  <c r="Z34" i="7" s="1"/>
  <c r="X32" i="7"/>
  <c r="X34" i="7" s="1"/>
  <c r="W32" i="7"/>
  <c r="W34" i="7" s="1"/>
  <c r="V32" i="7"/>
  <c r="V34" i="7" s="1"/>
  <c r="AD32" i="7"/>
  <c r="AD34" i="7" s="1"/>
  <c r="AC32" i="7"/>
  <c r="AC34" i="7" s="1"/>
  <c r="Y32" i="7"/>
  <c r="Y34" i="7" s="1"/>
  <c r="AH1783" i="6"/>
  <c r="AJ1783" i="6" s="1"/>
  <c r="AL1783" i="6" s="1"/>
  <c r="AH1751" i="6"/>
  <c r="AJ1751" i="6" s="1"/>
  <c r="AL1751" i="6" s="1"/>
  <c r="AH68" i="6"/>
  <c r="AJ68" i="6" s="1"/>
  <c r="AL68" i="6" s="1"/>
  <c r="AG9" i="4"/>
  <c r="AI9" i="4" s="1"/>
  <c r="AK9" i="4" s="1"/>
  <c r="AG24" i="4"/>
  <c r="AI24" i="4" s="1"/>
  <c r="AK24" i="4" s="1"/>
  <c r="AB85" i="4"/>
  <c r="AG58" i="4"/>
  <c r="AI58" i="4" s="1"/>
  <c r="AK58" i="4" s="1"/>
  <c r="AA57" i="13"/>
  <c r="AL8" i="13"/>
  <c r="AK253" i="8"/>
  <c r="AM253" i="8" s="1"/>
  <c r="AO253" i="8" s="1"/>
  <c r="AK450" i="8"/>
  <c r="AM450" i="8" s="1"/>
  <c r="AO450" i="8" s="1"/>
  <c r="AK208" i="8"/>
  <c r="AM208" i="8" s="1"/>
  <c r="AO208" i="8" s="1"/>
  <c r="AK437" i="8"/>
  <c r="AM437" i="8" s="1"/>
  <c r="AO437" i="8" s="1"/>
  <c r="AK295" i="8"/>
  <c r="AM295" i="8" s="1"/>
  <c r="AO295" i="8" s="1"/>
  <c r="AK285" i="8"/>
  <c r="AM285" i="8" s="1"/>
  <c r="AO285" i="8" s="1"/>
  <c r="AH1761" i="6"/>
  <c r="AJ1761" i="6" s="1"/>
  <c r="AL1761" i="6" s="1"/>
  <c r="AG6" i="4"/>
  <c r="AI6" i="4" s="1"/>
  <c r="AK6" i="4" s="1"/>
  <c r="AJ18" i="2"/>
  <c r="AC85" i="4"/>
  <c r="AI386" i="11"/>
  <c r="AK386" i="11" s="1"/>
  <c r="AM386" i="11" s="1"/>
  <c r="AI560" i="10"/>
  <c r="AK560" i="10" s="1"/>
  <c r="AM560" i="10" s="1"/>
  <c r="AH351" i="9"/>
  <c r="AJ351" i="9" s="1"/>
  <c r="AL351" i="9" s="1"/>
  <c r="AH407" i="9"/>
  <c r="AJ407" i="9" s="1"/>
  <c r="AL407" i="9" s="1"/>
  <c r="AH299" i="9"/>
  <c r="AJ299" i="9" s="1"/>
  <c r="AL299" i="9" s="1"/>
  <c r="AI397" i="11"/>
  <c r="AK397" i="11" s="1"/>
  <c r="AM397" i="11" s="1"/>
  <c r="AD74" i="14"/>
  <c r="AI380" i="11"/>
  <c r="AK380" i="11" s="1"/>
  <c r="AM380" i="11" s="1"/>
  <c r="AL52" i="13"/>
  <c r="AN52" i="13" s="1"/>
  <c r="AP52" i="13" s="1"/>
  <c r="AH16" i="12"/>
  <c r="AJ16" i="12" s="1"/>
  <c r="AL16" i="12" s="1"/>
  <c r="AI52" i="14"/>
  <c r="AK52" i="14" s="1"/>
  <c r="AM52" i="14" s="1"/>
  <c r="Y20" i="12"/>
  <c r="AH396" i="9"/>
  <c r="AJ396" i="9" s="1"/>
  <c r="AL396" i="9" s="1"/>
  <c r="AH317" i="9"/>
  <c r="AJ317" i="9" s="1"/>
  <c r="AL317" i="9" s="1"/>
  <c r="AH6" i="9"/>
  <c r="AJ6" i="9" s="1"/>
  <c r="AL6" i="9" s="1"/>
  <c r="AH318" i="9"/>
  <c r="AJ318" i="9" s="1"/>
  <c r="AL318" i="9" s="1"/>
  <c r="AH411" i="9"/>
  <c r="AJ411" i="9" s="1"/>
  <c r="AL411" i="9" s="1"/>
  <c r="AH364" i="9"/>
  <c r="AJ364" i="9" s="1"/>
  <c r="AL364" i="9" s="1"/>
  <c r="AH346" i="9"/>
  <c r="AJ346" i="9" s="1"/>
  <c r="AL346" i="9" s="1"/>
  <c r="AH371" i="9"/>
  <c r="AJ371" i="9" s="1"/>
  <c r="AL371" i="9" s="1"/>
  <c r="AK466" i="8"/>
  <c r="AM466" i="8" s="1"/>
  <c r="AO466" i="8" s="1"/>
  <c r="AK521" i="8"/>
  <c r="AM521" i="8" s="1"/>
  <c r="AO521" i="8" s="1"/>
  <c r="AK434" i="8"/>
  <c r="AM434" i="8" s="1"/>
  <c r="AO434" i="8" s="1"/>
  <c r="AK574" i="8"/>
  <c r="AM574" i="8" s="1"/>
  <c r="AO574" i="8" s="1"/>
  <c r="AK568" i="8"/>
  <c r="AM568" i="8" s="1"/>
  <c r="AO568" i="8" s="1"/>
  <c r="AK609" i="8"/>
  <c r="AM609" i="8" s="1"/>
  <c r="AO609" i="8" s="1"/>
  <c r="AK269" i="8"/>
  <c r="AM269" i="8" s="1"/>
  <c r="AO269" i="8" s="1"/>
  <c r="AK252" i="8"/>
  <c r="AM252" i="8" s="1"/>
  <c r="AO252" i="8" s="1"/>
  <c r="AK384" i="8"/>
  <c r="AM384" i="8" s="1"/>
  <c r="AO384" i="8" s="1"/>
  <c r="AK229" i="8"/>
  <c r="AM229" i="8" s="1"/>
  <c r="AO229" i="8" s="1"/>
  <c r="AK589" i="8"/>
  <c r="AM589" i="8" s="1"/>
  <c r="AO589" i="8" s="1"/>
  <c r="AK196" i="8"/>
  <c r="AM196" i="8" s="1"/>
  <c r="AO196" i="8" s="1"/>
  <c r="AK227" i="8"/>
  <c r="AM227" i="8" s="1"/>
  <c r="AO227" i="8" s="1"/>
  <c r="AH13" i="7"/>
  <c r="AJ13" i="7" s="1"/>
  <c r="AL13" i="7" s="1"/>
  <c r="AK541" i="8"/>
  <c r="AM541" i="8" s="1"/>
  <c r="AO541" i="8" s="1"/>
  <c r="AK276" i="8"/>
  <c r="AM276" i="8" s="1"/>
  <c r="AO276" i="8" s="1"/>
  <c r="AK238" i="8"/>
  <c r="AM238" i="8" s="1"/>
  <c r="AO238" i="8" s="1"/>
  <c r="AH1785" i="6"/>
  <c r="AJ1785" i="6" s="1"/>
  <c r="AL1785" i="6" s="1"/>
  <c r="AH1784" i="6"/>
  <c r="AJ1784" i="6" s="1"/>
  <c r="AL1784" i="6" s="1"/>
  <c r="AH108" i="6"/>
  <c r="AJ108" i="6" s="1"/>
  <c r="AL108" i="6" s="1"/>
  <c r="AG17" i="4"/>
  <c r="AI17" i="4" s="1"/>
  <c r="AK17" i="4" s="1"/>
  <c r="AH86" i="6"/>
  <c r="AJ86" i="6" s="1"/>
  <c r="AL86" i="6" s="1"/>
  <c r="AH76" i="6"/>
  <c r="AJ76" i="6" s="1"/>
  <c r="AL76" i="6" s="1"/>
  <c r="AH55" i="6"/>
  <c r="AJ55" i="6" s="1"/>
  <c r="AL55" i="6" s="1"/>
  <c r="W9" i="1"/>
  <c r="Y35" i="3"/>
  <c r="AH417" i="9"/>
  <c r="AJ417" i="9" s="1"/>
  <c r="AL417" i="9" s="1"/>
  <c r="AH310" i="9"/>
  <c r="AJ310" i="9" s="1"/>
  <c r="AL310" i="9" s="1"/>
  <c r="AH358" i="9"/>
  <c r="AJ358" i="9" s="1"/>
  <c r="AL358" i="9" s="1"/>
  <c r="AH413" i="9"/>
  <c r="AJ413" i="9" s="1"/>
  <c r="AL413" i="9" s="1"/>
  <c r="AH403" i="9"/>
  <c r="AJ403" i="9" s="1"/>
  <c r="AL403" i="9" s="1"/>
  <c r="AK433" i="8"/>
  <c r="AM433" i="8" s="1"/>
  <c r="AO433" i="8" s="1"/>
  <c r="AK463" i="8"/>
  <c r="AM463" i="8" s="1"/>
  <c r="AO463" i="8" s="1"/>
  <c r="AK170" i="8"/>
  <c r="AM170" i="8" s="1"/>
  <c r="AO170" i="8" s="1"/>
  <c r="AK354" i="8"/>
  <c r="AM354" i="8" s="1"/>
  <c r="AO354" i="8" s="1"/>
  <c r="AK288" i="8"/>
  <c r="AM288" i="8" s="1"/>
  <c r="AO288" i="8" s="1"/>
  <c r="AK372" i="8"/>
  <c r="AM372" i="8" s="1"/>
  <c r="AO372" i="8" s="1"/>
  <c r="AK197" i="8"/>
  <c r="AM197" i="8" s="1"/>
  <c r="AO197" i="8" s="1"/>
  <c r="AK240" i="8"/>
  <c r="AM240" i="8" s="1"/>
  <c r="AO240" i="8" s="1"/>
  <c r="AK200" i="8"/>
  <c r="AM200" i="8" s="1"/>
  <c r="AO200" i="8" s="1"/>
  <c r="AK190" i="8"/>
  <c r="AM190" i="8" s="1"/>
  <c r="AO190" i="8" s="1"/>
  <c r="AK377" i="8"/>
  <c r="AM377" i="8" s="1"/>
  <c r="AO377" i="8" s="1"/>
  <c r="AH1789" i="6"/>
  <c r="AJ1789" i="6" s="1"/>
  <c r="AL1789" i="6" s="1"/>
  <c r="AH83" i="6"/>
  <c r="AJ83" i="6" s="1"/>
  <c r="AL83" i="6" s="1"/>
  <c r="AG20" i="4"/>
  <c r="AI20" i="4" s="1"/>
  <c r="AK20" i="4" s="1"/>
  <c r="AG64" i="4"/>
  <c r="AI64" i="4" s="1"/>
  <c r="AK64" i="4" s="1"/>
  <c r="AG56" i="4"/>
  <c r="AI56" i="4" s="1"/>
  <c r="AK56" i="4" s="1"/>
  <c r="X9" i="1"/>
  <c r="AK460" i="8"/>
  <c r="AM460" i="8" s="1"/>
  <c r="AO460" i="8" s="1"/>
  <c r="AI375" i="11"/>
  <c r="AB74" i="14"/>
  <c r="AB57" i="13"/>
  <c r="AL12" i="13"/>
  <c r="AN12" i="13" s="1"/>
  <c r="AP12" i="13" s="1"/>
  <c r="W20" i="12"/>
  <c r="AC408" i="11"/>
  <c r="AH12" i="12"/>
  <c r="AJ12" i="12" s="1"/>
  <c r="AL12" i="12" s="1"/>
  <c r="Z74" i="14"/>
  <c r="AI405" i="11"/>
  <c r="AK405" i="11" s="1"/>
  <c r="AM405" i="11" s="1"/>
  <c r="AD57" i="13"/>
  <c r="AI401" i="11"/>
  <c r="AK401" i="11" s="1"/>
  <c r="AM401" i="11" s="1"/>
  <c r="AH17" i="9"/>
  <c r="AJ17" i="9" s="1"/>
  <c r="AL17" i="9" s="1"/>
  <c r="AI572" i="10"/>
  <c r="AK572" i="10" s="1"/>
  <c r="AM572" i="10" s="1"/>
  <c r="W580" i="10"/>
  <c r="AH332" i="9"/>
  <c r="AJ332" i="9" s="1"/>
  <c r="AL332" i="9" s="1"/>
  <c r="AH308" i="9"/>
  <c r="AJ308" i="9" s="1"/>
  <c r="AL308" i="9" s="1"/>
  <c r="AH380" i="9"/>
  <c r="AJ380" i="9" s="1"/>
  <c r="AL380" i="9" s="1"/>
  <c r="AH373" i="9"/>
  <c r="AJ373" i="9" s="1"/>
  <c r="AL373" i="9" s="1"/>
  <c r="AH27" i="9"/>
  <c r="AJ27" i="9" s="1"/>
  <c r="AL27" i="9" s="1"/>
  <c r="AH322" i="9"/>
  <c r="AJ322" i="9" s="1"/>
  <c r="AL322" i="9" s="1"/>
  <c r="AK481" i="8"/>
  <c r="AM481" i="8" s="1"/>
  <c r="AO481" i="8" s="1"/>
  <c r="AK439" i="8"/>
  <c r="AM439" i="8" s="1"/>
  <c r="AO439" i="8" s="1"/>
  <c r="AK370" i="8"/>
  <c r="AM370" i="8" s="1"/>
  <c r="AO370" i="8" s="1"/>
  <c r="AK435" i="8"/>
  <c r="AM435" i="8" s="1"/>
  <c r="AO435" i="8" s="1"/>
  <c r="AK374" i="8"/>
  <c r="AM374" i="8" s="1"/>
  <c r="AO374" i="8" s="1"/>
  <c r="AK263" i="8"/>
  <c r="AM263" i="8" s="1"/>
  <c r="AO263" i="8" s="1"/>
  <c r="AK441" i="8"/>
  <c r="AM441" i="8" s="1"/>
  <c r="AO441" i="8" s="1"/>
  <c r="AK183" i="8"/>
  <c r="AM183" i="8" s="1"/>
  <c r="AO183" i="8" s="1"/>
  <c r="AK467" i="8"/>
  <c r="AM467" i="8" s="1"/>
  <c r="AO467" i="8" s="1"/>
  <c r="AK201" i="8"/>
  <c r="AM201" i="8" s="1"/>
  <c r="AO201" i="8" s="1"/>
  <c r="AK235" i="8"/>
  <c r="AM235" i="8" s="1"/>
  <c r="AO235" i="8" s="1"/>
  <c r="AK368" i="8"/>
  <c r="AM368" i="8" s="1"/>
  <c r="AK221" i="8"/>
  <c r="AM221" i="8" s="1"/>
  <c r="AO221" i="8" s="1"/>
  <c r="AK142" i="8"/>
  <c r="AM142" i="8" s="1"/>
  <c r="AO142" i="8" s="1"/>
  <c r="AH1796" i="6"/>
  <c r="AJ1796" i="6" s="1"/>
  <c r="AL1796" i="6" s="1"/>
  <c r="AK266" i="8"/>
  <c r="AM266" i="8" s="1"/>
  <c r="AO266" i="8" s="1"/>
  <c r="AH1763" i="6"/>
  <c r="AJ1763" i="6" s="1"/>
  <c r="AL1763" i="6" s="1"/>
  <c r="AH9" i="7"/>
  <c r="AJ9" i="7" s="1"/>
  <c r="AL9" i="7" s="1"/>
  <c r="AH1777" i="6"/>
  <c r="AJ1777" i="6" s="1"/>
  <c r="AL1777" i="6" s="1"/>
  <c r="N9" i="1"/>
  <c r="AH66" i="6"/>
  <c r="AJ66" i="6" s="1"/>
  <c r="AL66" i="6" s="1"/>
  <c r="Z408" i="11"/>
  <c r="V419" i="9"/>
  <c r="AH392" i="9"/>
  <c r="AJ392" i="9" s="1"/>
  <c r="AL392" i="9" s="1"/>
  <c r="AH321" i="9"/>
  <c r="AJ321" i="9" s="1"/>
  <c r="AL321" i="9" s="1"/>
  <c r="AK273" i="8"/>
  <c r="AM273" i="8" s="1"/>
  <c r="AO273" i="8" s="1"/>
  <c r="AT384" i="8"/>
  <c r="AD408" i="11"/>
  <c r="AL44" i="13"/>
  <c r="AN44" i="13" s="1"/>
  <c r="AP44" i="13" s="1"/>
  <c r="AI63" i="14"/>
  <c r="AK63" i="14" s="1"/>
  <c r="AM63" i="14" s="1"/>
  <c r="AL38" i="13"/>
  <c r="AN38" i="13" s="1"/>
  <c r="AP38" i="13" s="1"/>
  <c r="AH10" i="12"/>
  <c r="AJ10" i="12" s="1"/>
  <c r="AL10" i="12" s="1"/>
  <c r="AL46" i="13"/>
  <c r="AN46" i="13" s="1"/>
  <c r="AP46" i="13" s="1"/>
  <c r="AC74" i="14"/>
  <c r="AI393" i="11"/>
  <c r="AK393" i="11" s="1"/>
  <c r="AM393" i="11" s="1"/>
  <c r="AE57" i="13"/>
  <c r="AA580" i="10"/>
  <c r="AH379" i="9"/>
  <c r="AJ379" i="9" s="1"/>
  <c r="AL379" i="9" s="1"/>
  <c r="AI563" i="10"/>
  <c r="AK563" i="10" s="1"/>
  <c r="AM563" i="10" s="1"/>
  <c r="AI569" i="10"/>
  <c r="AK569" i="10" s="1"/>
  <c r="AM569" i="10" s="1"/>
  <c r="AH11" i="9"/>
  <c r="AJ11" i="9" s="1"/>
  <c r="AL11" i="9" s="1"/>
  <c r="AH370" i="9"/>
  <c r="AJ370" i="9" s="1"/>
  <c r="AL370" i="9" s="1"/>
  <c r="AH313" i="9"/>
  <c r="AJ313" i="9" s="1"/>
  <c r="AL313" i="9" s="1"/>
  <c r="AH418" i="9"/>
  <c r="AJ418" i="9" s="1"/>
  <c r="AL418" i="9" s="1"/>
  <c r="AK413" i="8"/>
  <c r="AM413" i="8" s="1"/>
  <c r="AO413" i="8" s="1"/>
  <c r="AK603" i="8"/>
  <c r="AM603" i="8" s="1"/>
  <c r="AO603" i="8" s="1"/>
  <c r="AT310" i="8"/>
  <c r="AK274" i="8"/>
  <c r="AM274" i="8" s="1"/>
  <c r="AO274" i="8" s="1"/>
  <c r="AK280" i="8"/>
  <c r="AM280" i="8" s="1"/>
  <c r="AO280" i="8" s="1"/>
  <c r="AK177" i="8"/>
  <c r="AM177" i="8" s="1"/>
  <c r="AO177" i="8" s="1"/>
  <c r="Z676" i="8"/>
  <c r="AK336" i="8"/>
  <c r="AM336" i="8" s="1"/>
  <c r="AO336" i="8" s="1"/>
  <c r="AK333" i="8"/>
  <c r="AM333" i="8" s="1"/>
  <c r="AO333" i="8" s="1"/>
  <c r="AH1790" i="6"/>
  <c r="AJ1790" i="6" s="1"/>
  <c r="AL1790" i="6" s="1"/>
  <c r="AH1773" i="6"/>
  <c r="AJ1773" i="6" s="1"/>
  <c r="AL1773" i="6" s="1"/>
  <c r="AH1752" i="6"/>
  <c r="AJ1752" i="6" s="1"/>
  <c r="AL1752" i="6" s="1"/>
  <c r="AH1768" i="6"/>
  <c r="AJ1768" i="6" s="1"/>
  <c r="AL1768" i="6" s="1"/>
  <c r="AH105" i="6"/>
  <c r="AJ105" i="6" s="1"/>
  <c r="AL105" i="6" s="1"/>
  <c r="AH24" i="6"/>
  <c r="AJ24" i="6" s="1"/>
  <c r="AL24" i="6" s="1"/>
  <c r="AH64" i="6"/>
  <c r="AJ64" i="6" s="1"/>
  <c r="AL64" i="6" s="1"/>
  <c r="AG19" i="4"/>
  <c r="AI19" i="4" s="1"/>
  <c r="AK19" i="4" s="1"/>
  <c r="W19" i="15"/>
  <c r="AI14" i="15"/>
  <c r="AK14" i="15" s="1"/>
  <c r="AM14" i="15" s="1"/>
  <c r="AK312" i="8"/>
  <c r="AM312" i="8" s="1"/>
  <c r="AI61" i="14"/>
  <c r="AK61" i="14" s="1"/>
  <c r="AM61" i="14" s="1"/>
  <c r="W74" i="14"/>
  <c r="X16" i="15"/>
  <c r="X19" i="15" s="1"/>
  <c r="AA16" i="15"/>
  <c r="AA19" i="15" s="1"/>
  <c r="Y16" i="15"/>
  <c r="Y19" i="15" s="1"/>
  <c r="AD16" i="15"/>
  <c r="AD19" i="15" s="1"/>
  <c r="AC16" i="15"/>
  <c r="AC19" i="15" s="1"/>
  <c r="AB16" i="15"/>
  <c r="AB19" i="15" s="1"/>
  <c r="Z16" i="15"/>
  <c r="Z19" i="15" s="1"/>
  <c r="AE16" i="15"/>
  <c r="AE19" i="15" s="1"/>
  <c r="AL45" i="13"/>
  <c r="AN45" i="13" s="1"/>
  <c r="AP45" i="13" s="1"/>
  <c r="V20" i="12"/>
  <c r="AH7" i="12"/>
  <c r="AH15" i="12"/>
  <c r="AJ15" i="12" s="1"/>
  <c r="AL15" i="12" s="1"/>
  <c r="AH11" i="12"/>
  <c r="AJ11" i="12" s="1"/>
  <c r="AL11" i="12" s="1"/>
  <c r="AA74" i="14"/>
  <c r="AL37" i="13"/>
  <c r="AN37" i="13" s="1"/>
  <c r="AP37" i="13" s="1"/>
  <c r="Z57" i="13"/>
  <c r="AH13" i="12"/>
  <c r="AJ13" i="12" s="1"/>
  <c r="AL13" i="12" s="1"/>
  <c r="AI399" i="11"/>
  <c r="AK399" i="11" s="1"/>
  <c r="AM399" i="11" s="1"/>
  <c r="AF57" i="13"/>
  <c r="AH9" i="12"/>
  <c r="AJ9" i="12" s="1"/>
  <c r="AL9" i="12" s="1"/>
  <c r="AI377" i="11"/>
  <c r="AK377" i="11" s="1"/>
  <c r="AM377" i="11" s="1"/>
  <c r="AI573" i="10"/>
  <c r="AK573" i="10" s="1"/>
  <c r="AM573" i="10" s="1"/>
  <c r="AH378" i="9"/>
  <c r="AJ378" i="9" s="1"/>
  <c r="AL378" i="9" s="1"/>
  <c r="AH347" i="9"/>
  <c r="AJ347" i="9" s="1"/>
  <c r="AL347" i="9" s="1"/>
  <c r="AH384" i="9"/>
  <c r="AJ384" i="9" s="1"/>
  <c r="AL384" i="9" s="1"/>
  <c r="AH329" i="9"/>
  <c r="AJ329" i="9" s="1"/>
  <c r="AL329" i="9" s="1"/>
  <c r="AK512" i="8"/>
  <c r="AM512" i="8" s="1"/>
  <c r="AO512" i="8" s="1"/>
  <c r="AS676" i="8"/>
  <c r="AK301" i="8"/>
  <c r="AM301" i="8" s="1"/>
  <c r="AO301" i="8" s="1"/>
  <c r="AK579" i="8"/>
  <c r="AM579" i="8" s="1"/>
  <c r="AO579" i="8" s="1"/>
  <c r="AK565" i="8"/>
  <c r="AM565" i="8" s="1"/>
  <c r="AO565" i="8" s="1"/>
  <c r="AK415" i="8"/>
  <c r="AM415" i="8" s="1"/>
  <c r="AO415" i="8" s="1"/>
  <c r="AK153" i="8"/>
  <c r="AM153" i="8" s="1"/>
  <c r="AO153" i="8" s="1"/>
  <c r="AK267" i="8"/>
  <c r="AM267" i="8" s="1"/>
  <c r="AO267" i="8" s="1"/>
  <c r="AK251" i="8"/>
  <c r="AM251" i="8" s="1"/>
  <c r="AO251" i="8" s="1"/>
  <c r="AK284" i="8"/>
  <c r="AM284" i="8" s="1"/>
  <c r="AO284" i="8" s="1"/>
  <c r="AK146" i="8"/>
  <c r="AM146" i="8" s="1"/>
  <c r="AO146" i="8" s="1"/>
  <c r="AK189" i="8"/>
  <c r="AM189" i="8" s="1"/>
  <c r="AO189" i="8" s="1"/>
  <c r="AK166" i="8"/>
  <c r="AM166" i="8" s="1"/>
  <c r="AO166" i="8" s="1"/>
  <c r="AH1779" i="6"/>
  <c r="AJ1779" i="6" s="1"/>
  <c r="AL1779" i="6" s="1"/>
  <c r="AH26" i="7"/>
  <c r="AJ26" i="7" s="1"/>
  <c r="AL26" i="7" s="1"/>
  <c r="AH1787" i="6"/>
  <c r="AJ1787" i="6" s="1"/>
  <c r="AL1787" i="6" s="1"/>
  <c r="AK277" i="8"/>
  <c r="AM277" i="8" s="1"/>
  <c r="AO277" i="8" s="1"/>
  <c r="AH1788" i="6"/>
  <c r="AJ1788" i="6" s="1"/>
  <c r="AL1788" i="6" s="1"/>
  <c r="AG73" i="4"/>
  <c r="AI73" i="4" s="1"/>
  <c r="AK73" i="4" s="1"/>
  <c r="AG62" i="4"/>
  <c r="AI62" i="4" s="1"/>
  <c r="AK62" i="4" s="1"/>
  <c r="AG57" i="13"/>
  <c r="AH375" i="9"/>
  <c r="AJ375" i="9" s="1"/>
  <c r="AL375" i="9" s="1"/>
  <c r="AI15" i="15"/>
  <c r="AK15" i="15" s="1"/>
  <c r="AM15" i="15" s="1"/>
  <c r="AI11" i="15"/>
  <c r="AE74" i="14"/>
  <c r="AI391" i="11"/>
  <c r="AK391" i="11" s="1"/>
  <c r="AM391" i="11" s="1"/>
  <c r="AH57" i="13"/>
  <c r="AI574" i="10"/>
  <c r="AK574" i="10" s="1"/>
  <c r="AM574" i="10" s="1"/>
  <c r="AH9" i="9"/>
  <c r="AJ9" i="9" s="1"/>
  <c r="AL9" i="9" s="1"/>
  <c r="AH366" i="9"/>
  <c r="AJ366" i="9" s="1"/>
  <c r="AL366" i="9" s="1"/>
  <c r="AH368" i="9"/>
  <c r="AJ368" i="9" s="1"/>
  <c r="AL368" i="9" s="1"/>
  <c r="AH352" i="9"/>
  <c r="AJ352" i="9" s="1"/>
  <c r="AL352" i="9" s="1"/>
  <c r="AH404" i="9"/>
  <c r="AJ404" i="9" s="1"/>
  <c r="AL404" i="9" s="1"/>
  <c r="AH10" i="9"/>
  <c r="AJ10" i="9" s="1"/>
  <c r="AL10" i="9" s="1"/>
  <c r="AH416" i="9"/>
  <c r="AJ416" i="9" s="1"/>
  <c r="AL416" i="9" s="1"/>
  <c r="AK534" i="8"/>
  <c r="AM534" i="8" s="1"/>
  <c r="AO534" i="8" s="1"/>
  <c r="AK556" i="8"/>
  <c r="AM556" i="8" s="1"/>
  <c r="AO556" i="8" s="1"/>
  <c r="AK519" i="8"/>
  <c r="AM519" i="8" s="1"/>
  <c r="AO519" i="8" s="1"/>
  <c r="AK423" i="8"/>
  <c r="AM423" i="8" s="1"/>
  <c r="AO423" i="8" s="1"/>
  <c r="AK308" i="8"/>
  <c r="AM308" i="8" s="1"/>
  <c r="AO308" i="8" s="1"/>
  <c r="AK411" i="8"/>
  <c r="AM411" i="8" s="1"/>
  <c r="AO411" i="8" s="1"/>
  <c r="AK265" i="8"/>
  <c r="AM265" i="8" s="1"/>
  <c r="AO265" i="8" s="1"/>
  <c r="AK479" i="8"/>
  <c r="AM479" i="8" s="1"/>
  <c r="AO479" i="8" s="1"/>
  <c r="AK404" i="8"/>
  <c r="AM404" i="8" s="1"/>
  <c r="AO404" i="8" s="1"/>
  <c r="AK152" i="8"/>
  <c r="AM152" i="8" s="1"/>
  <c r="AO152" i="8" s="1"/>
  <c r="AH1772" i="6"/>
  <c r="AJ1772" i="6" s="1"/>
  <c r="AL1772" i="6" s="1"/>
  <c r="AK188" i="8"/>
  <c r="AM188" i="8" s="1"/>
  <c r="AO188" i="8" s="1"/>
  <c r="AK143" i="8"/>
  <c r="AM143" i="8" s="1"/>
  <c r="AO143" i="8" s="1"/>
  <c r="AH1769" i="6"/>
  <c r="AJ1769" i="6" s="1"/>
  <c r="AL1769" i="6" s="1"/>
  <c r="AH79" i="6"/>
  <c r="AJ79" i="6" s="1"/>
  <c r="AL79" i="6" s="1"/>
  <c r="AH89" i="6"/>
  <c r="AJ89" i="6" s="1"/>
  <c r="AL89" i="6" s="1"/>
  <c r="Y67" i="3"/>
  <c r="AA56" i="3"/>
  <c r="AA67" i="3" s="1"/>
  <c r="AI58" i="14"/>
  <c r="AK58" i="14" s="1"/>
  <c r="AM58" i="14" s="1"/>
  <c r="Z20" i="12"/>
  <c r="AI62" i="14"/>
  <c r="AK62" i="14" s="1"/>
  <c r="AM62" i="14" s="1"/>
  <c r="AI382" i="11"/>
  <c r="AK382" i="11" s="1"/>
  <c r="AM382" i="11" s="1"/>
  <c r="AI575" i="10"/>
  <c r="AK575" i="10" s="1"/>
  <c r="AM575" i="10" s="1"/>
  <c r="AH348" i="9"/>
  <c r="AJ348" i="9" s="1"/>
  <c r="AL348" i="9" s="1"/>
  <c r="AH328" i="9"/>
  <c r="AJ328" i="9" s="1"/>
  <c r="AL328" i="9" s="1"/>
  <c r="AH397" i="9"/>
  <c r="AJ397" i="9" s="1"/>
  <c r="AL397" i="9" s="1"/>
  <c r="AH259" i="9"/>
  <c r="AJ259" i="9" s="1"/>
  <c r="AL259" i="9" s="1"/>
  <c r="AK452" i="8"/>
  <c r="AM452" i="8" s="1"/>
  <c r="AO452" i="8" s="1"/>
  <c r="AK448" i="8"/>
  <c r="AM448" i="8" s="1"/>
  <c r="AO448" i="8" s="1"/>
  <c r="AK605" i="8"/>
  <c r="AM605" i="8" s="1"/>
  <c r="AO605" i="8" s="1"/>
  <c r="AK586" i="8"/>
  <c r="AM586" i="8" s="1"/>
  <c r="AO586" i="8" s="1"/>
  <c r="AK366" i="8"/>
  <c r="AM366" i="8" s="1"/>
  <c r="AO366" i="8" s="1"/>
  <c r="Y676" i="8"/>
  <c r="AK204" i="8"/>
  <c r="AM204" i="8" s="1"/>
  <c r="AO204" i="8" s="1"/>
  <c r="AK139" i="8"/>
  <c r="AM139" i="8" s="1"/>
  <c r="AO139" i="8" s="1"/>
  <c r="AK407" i="8"/>
  <c r="AM407" i="8" s="1"/>
  <c r="AO407" i="8" s="1"/>
  <c r="AK325" i="8"/>
  <c r="AM325" i="8" s="1"/>
  <c r="AK378" i="8"/>
  <c r="AM378" i="8" s="1"/>
  <c r="AO378" i="8" s="1"/>
  <c r="AK281" i="8"/>
  <c r="AM281" i="8" s="1"/>
  <c r="AO281" i="8" s="1"/>
  <c r="AK271" i="8"/>
  <c r="AM271" i="8" s="1"/>
  <c r="AO271" i="8" s="1"/>
  <c r="AK440" i="8"/>
  <c r="AM440" i="8" s="1"/>
  <c r="AO440" i="8" s="1"/>
  <c r="AK126" i="8"/>
  <c r="AM126" i="8" s="1"/>
  <c r="AO126" i="8" s="1"/>
  <c r="AH1771" i="6"/>
  <c r="AJ1771" i="6" s="1"/>
  <c r="AL1771" i="6" s="1"/>
  <c r="AG22" i="4"/>
  <c r="AI22" i="4" s="1"/>
  <c r="AK22" i="4" s="1"/>
  <c r="AG61" i="4"/>
  <c r="AI61" i="4" s="1"/>
  <c r="AK61" i="4" s="1"/>
  <c r="AG52" i="4"/>
  <c r="AI52" i="4" s="1"/>
  <c r="AK52" i="4" s="1"/>
  <c r="AO305" i="8" l="1"/>
  <c r="AO371" i="8"/>
  <c r="AU342" i="8"/>
  <c r="AU294" i="8"/>
  <c r="AU401" i="8"/>
  <c r="AO337" i="8"/>
  <c r="W1800" i="6"/>
  <c r="AO332" i="8"/>
  <c r="AU291" i="8"/>
  <c r="AU311" i="8"/>
  <c r="AU310" i="8"/>
  <c r="AO400" i="8"/>
  <c r="AO425" i="8"/>
  <c r="AO309" i="8"/>
  <c r="AH1794" i="6"/>
  <c r="AJ1794" i="6" s="1"/>
  <c r="AL1794" i="6" s="1"/>
  <c r="AU334" i="8"/>
  <c r="AU329" i="8"/>
  <c r="AO331" i="8"/>
  <c r="AA69" i="3"/>
  <c r="AU302" i="8"/>
  <c r="AU330" i="8"/>
  <c r="AU336" i="8"/>
  <c r="AU306" i="8"/>
  <c r="AL419" i="9"/>
  <c r="AU319" i="8"/>
  <c r="AO319" i="8"/>
  <c r="AU333" i="8"/>
  <c r="AI16" i="15"/>
  <c r="AK16" i="15" s="1"/>
  <c r="AM16" i="15" s="1"/>
  <c r="Y69" i="3"/>
  <c r="AU384" i="8"/>
  <c r="AM580" i="10"/>
  <c r="AU308" i="8"/>
  <c r="AK676" i="8"/>
  <c r="AK11" i="15"/>
  <c r="AJ419" i="9"/>
  <c r="AJ427" i="9" s="1"/>
  <c r="AH1797" i="6"/>
  <c r="AJ1797" i="6" s="1"/>
  <c r="AL1797" i="6" s="1"/>
  <c r="Y9" i="1"/>
  <c r="AI580" i="10"/>
  <c r="AO368" i="8"/>
  <c r="AU368" i="8"/>
  <c r="AM676" i="8"/>
  <c r="AT676" i="8"/>
  <c r="AT678" i="8" s="1"/>
  <c r="AK375" i="11"/>
  <c r="AI408" i="11"/>
  <c r="AU301" i="8"/>
  <c r="AI9" i="5"/>
  <c r="AK6" i="5"/>
  <c r="AK9" i="5" s="1"/>
  <c r="AU293" i="8"/>
  <c r="AG9" i="5"/>
  <c r="AH419" i="9"/>
  <c r="AU325" i="8"/>
  <c r="AO325" i="8"/>
  <c r="AH32" i="7"/>
  <c r="AJ32" i="7" s="1"/>
  <c r="AL32" i="7" s="1"/>
  <c r="AL34" i="7" s="1"/>
  <c r="AK42" i="14"/>
  <c r="AI74" i="14"/>
  <c r="X1800" i="6"/>
  <c r="AU312" i="8"/>
  <c r="AO312" i="8"/>
  <c r="AN8" i="13"/>
  <c r="AL57" i="13"/>
  <c r="AJ7" i="12"/>
  <c r="AH20" i="12"/>
  <c r="AK580" i="10"/>
  <c r="AI15" i="4"/>
  <c r="AG85" i="4"/>
  <c r="AO676" i="8" l="1"/>
  <c r="AI19" i="15"/>
  <c r="Y1800" i="6"/>
  <c r="Z9" i="1"/>
  <c r="AM42" i="14"/>
  <c r="AM74" i="14" s="1"/>
  <c r="AK74" i="14"/>
  <c r="AJ34" i="7"/>
  <c r="AJ38" i="7" s="1"/>
  <c r="AM11" i="15"/>
  <c r="AM19" i="15" s="1"/>
  <c r="AK19" i="15"/>
  <c r="AK24" i="15" s="1"/>
  <c r="AK15" i="4"/>
  <c r="AK85" i="4" s="1"/>
  <c r="AI85" i="4"/>
  <c r="AN57" i="13"/>
  <c r="AP8" i="13"/>
  <c r="AP57" i="13" s="1"/>
  <c r="AU676" i="8"/>
  <c r="AM375" i="11"/>
  <c r="AM408" i="11" s="1"/>
  <c r="AK408" i="11"/>
  <c r="AK412" i="11" s="1"/>
  <c r="AH34" i="7"/>
  <c r="AL7" i="12"/>
  <c r="AL20" i="12" s="1"/>
  <c r="AJ20" i="12"/>
  <c r="AJ24" i="12" s="1"/>
  <c r="AA1800" i="6" l="1"/>
  <c r="AA9" i="1"/>
  <c r="Z1800" i="6"/>
  <c r="AB1800" i="6" l="1"/>
  <c r="AB9" i="1"/>
  <c r="AD1800" i="6" l="1"/>
  <c r="AC9" i="1"/>
  <c r="AC1800" i="6"/>
  <c r="AE1800" i="6" l="1"/>
  <c r="AD9" i="1"/>
  <c r="AF1800" i="6" l="1"/>
  <c r="AH9" i="1"/>
  <c r="AF9" i="1"/>
  <c r="AG1800" i="6"/>
  <c r="AH1800" i="6" l="1"/>
  <c r="AL1800" i="6" l="1"/>
  <c r="AJ1800" i="6"/>
  <c r="AO5" i="8" l="1"/>
  <c r="AP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Leong Jia Yee</author>
  </authors>
  <commentList>
    <comment ref="M1761" authorId="0" shapeId="0" xr:uid="{10C35539-8C24-459A-B025-30BAD513561A}">
      <text>
        <r>
          <rPr>
            <b/>
            <sz val="9"/>
            <color indexed="81"/>
            <rFont val="Tahoma"/>
            <family val="2"/>
          </rPr>
          <t>Leong Jia Yee:</t>
        </r>
        <r>
          <rPr>
            <sz val="9"/>
            <color indexed="81"/>
            <rFont val="Tahoma"/>
            <family val="2"/>
          </rPr>
          <t xml:space="preserve">
Less USD 14,335.50
Expense off as Postage charges</t>
        </r>
      </text>
    </comment>
    <comment ref="J1772" authorId="0" shapeId="0" xr:uid="{95477D13-1107-4F55-A068-4B3808964692}">
      <text>
        <r>
          <rPr>
            <b/>
            <sz val="9"/>
            <color indexed="81"/>
            <rFont val="Tahoma"/>
            <family val="2"/>
          </rPr>
          <t>Leong Jia Yee:
Pending signing PV in Nov'23</t>
        </r>
      </text>
    </comment>
    <comment ref="A1797" authorId="0" shapeId="0" xr:uid="{867D4934-2DE6-473D-81AD-F0620A957C26}">
      <text>
        <r>
          <rPr>
            <b/>
            <sz val="9"/>
            <color indexed="81"/>
            <rFont val="Tahoma"/>
            <family val="2"/>
          </rPr>
          <t>Leong Jia Yee:</t>
        </r>
        <r>
          <rPr>
            <sz val="9"/>
            <color indexed="81"/>
            <rFont val="Tahoma"/>
            <family val="2"/>
          </rPr>
          <t xml:space="preserve">
LAST GRN TO GET COMPLETION AND COMISSION DOCS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Leong Jia Yee</author>
  </authors>
  <commentList>
    <comment ref="M412" authorId="0" shapeId="0" xr:uid="{1EA870B9-4C3C-42AB-9897-C947D9CF529E}">
      <text>
        <r>
          <rPr>
            <b/>
            <sz val="9"/>
            <color indexed="81"/>
            <rFont val="Tahoma"/>
            <family val="2"/>
          </rPr>
          <t>Leong Jia Yee:</t>
        </r>
        <r>
          <rPr>
            <sz val="9"/>
            <color indexed="81"/>
            <rFont val="Tahoma"/>
            <family val="2"/>
          </rPr>
          <t xml:space="preserve">
PS23170219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Leong Jia Yee</author>
  </authors>
  <commentList>
    <comment ref="L378" authorId="0" shapeId="0" xr:uid="{71CAE4A2-6ABC-4E5B-ABF4-9C9C64CFD70E}">
      <text>
        <r>
          <rPr>
            <b/>
            <sz val="9"/>
            <color indexed="81"/>
            <rFont val="Tahoma"/>
            <family val="2"/>
          </rPr>
          <t>Leong Jia Yee:</t>
        </r>
        <r>
          <rPr>
            <sz val="9"/>
            <color indexed="81"/>
            <rFont val="Tahoma"/>
            <family val="2"/>
          </rPr>
          <t xml:space="preserve">
Not in file</t>
        </r>
      </text>
    </comment>
  </commentList>
</comments>
</file>

<file path=xl/sharedStrings.xml><?xml version="1.0" encoding="utf-8"?>
<sst xmlns="http://schemas.openxmlformats.org/spreadsheetml/2006/main" count="25206" uniqueCount="8662">
  <si>
    <t>LEASEHOLD BUILDING (TAMPOI)</t>
  </si>
  <si>
    <t>Closing</t>
  </si>
  <si>
    <t>Opening</t>
  </si>
  <si>
    <t>Acquisition Date</t>
  </si>
  <si>
    <t>Disposal Date</t>
  </si>
  <si>
    <t>FA Description</t>
  </si>
  <si>
    <t>Cost c/f</t>
  </si>
  <si>
    <t>Addition</t>
  </si>
  <si>
    <t>Disposal/ Written off</t>
  </si>
  <si>
    <t>Cost b/f</t>
  </si>
  <si>
    <t>Years</t>
  </si>
  <si>
    <t>Acc Depn b/f</t>
  </si>
  <si>
    <t>Jul</t>
  </si>
  <si>
    <t>Aug</t>
  </si>
  <si>
    <t>Sept</t>
  </si>
  <si>
    <t>Oct</t>
  </si>
  <si>
    <t>Nov</t>
  </si>
  <si>
    <t>Dec</t>
  </si>
  <si>
    <t>Jan</t>
  </si>
  <si>
    <t>Feb</t>
  </si>
  <si>
    <t>Mar</t>
  </si>
  <si>
    <t>Apr</t>
  </si>
  <si>
    <t>May</t>
  </si>
  <si>
    <t>Jun</t>
  </si>
  <si>
    <t>Current Year
Depn</t>
  </si>
  <si>
    <t>Acc Depn c/f</t>
  </si>
  <si>
    <t>NBV As At 30/06/2025</t>
  </si>
  <si>
    <t>NBV As At 30/06/2024</t>
  </si>
  <si>
    <t>Sykt Lian Mee-Electrical Installation</t>
  </si>
  <si>
    <t>Sykt Lian Mee-Additional work</t>
  </si>
  <si>
    <t>Flamex-Fire Fighting System</t>
  </si>
  <si>
    <t>Sykt Lian Mee-Construction Cost</t>
  </si>
  <si>
    <t>Jurutera Lee-Professional Fee</t>
  </si>
  <si>
    <t>LLN-Electrical Supply</t>
  </si>
  <si>
    <t>Pembinaan CL Tan-Painting,Tiles,Concrete Work</t>
  </si>
  <si>
    <t>Consultancy Fee For Fire Fighting System</t>
  </si>
  <si>
    <t>Additional Work At Building</t>
  </si>
  <si>
    <t>Ismail &amp; Rakan2-Electrical Works 40%</t>
  </si>
  <si>
    <t>Sykt Lian Mee-Concrete Trench</t>
  </si>
  <si>
    <t>Chun Seng-Contruction Work</t>
  </si>
  <si>
    <t>Timbalan Yg Dipertua-Extension Fty Application</t>
  </si>
  <si>
    <t>Audit Adjt-Revaluation Surplus</t>
  </si>
  <si>
    <t>Audit Adjt-Overstated Of Revaluation Surplus</t>
  </si>
  <si>
    <t>Audit Adjt-Revaluation Surplus Wrongly Charged</t>
  </si>
  <si>
    <t>Sykt Lian Mee-Repaid For Overprovided</t>
  </si>
  <si>
    <t>Sykt Lian Mee-2.5% Retention Sum On Extension</t>
  </si>
  <si>
    <t>Balance Of Contract Sum Of RM168,000</t>
  </si>
  <si>
    <t>Extension Factory Building Fully Completed</t>
  </si>
  <si>
    <t>Sin Sin Construction-Progress Claim On Extension</t>
  </si>
  <si>
    <t>Revaluation Surplus</t>
  </si>
  <si>
    <t>Audit Adjustment On Revaluation Surplus</t>
  </si>
  <si>
    <t>Audit Adjt Of Accum Depn On Revaluation</t>
  </si>
  <si>
    <t>Reclassify Of A/C For Installation &amp; Renovations</t>
  </si>
  <si>
    <t>Eliminating Accum Depn of Inst &amp; Ren reclassify</t>
  </si>
  <si>
    <t>Capitalise Of Work In Progress</t>
  </si>
  <si>
    <t>Lian Mee-Proposed Extension Of FTY</t>
  </si>
  <si>
    <t>Retention Sum For Lian Mee On Pro Ext Of FTY Bldg</t>
  </si>
  <si>
    <t>CMTS-Guard House For Locker Place</t>
  </si>
  <si>
    <t>CMTS-Roof Works For Guard House</t>
  </si>
  <si>
    <t>CMTS-Corrugated Roof Sheet For Guard House</t>
  </si>
  <si>
    <t>JV061/08 Disposal Of 1 Unit Office Cabin</t>
  </si>
  <si>
    <t>E194/12 &amp; JV053/12 Jurutera Lee Professional Fee</t>
  </si>
  <si>
    <t xml:space="preserve"> For Linkway Of Factory Blk B &amp; C</t>
  </si>
  <si>
    <t xml:space="preserve">E193/12 Jurutera Lee Professional Fee For </t>
  </si>
  <si>
    <t>(a) Platform For LPG Burner &amp; Blower In Printing Dept</t>
  </si>
  <si>
    <t>(b) Carpark Steel Canopy Extension</t>
  </si>
  <si>
    <t>(c) Steel Platform Office Extension In Blk A For</t>
  </si>
  <si>
    <t xml:space="preserve">       QA Office &amp; Lab</t>
  </si>
  <si>
    <t>CYF Construction-Linkway Of Factory Blk B &amp; C</t>
  </si>
  <si>
    <t>MBJB-Plan Processing Fee For Linkway</t>
  </si>
  <si>
    <t>In Balance Sheet as at 31/3/25</t>
  </si>
  <si>
    <t>TAMPOI RETROFITTING</t>
  </si>
  <si>
    <t>11101-024</t>
  </si>
  <si>
    <t>F/A Code</t>
  </si>
  <si>
    <t>F/A Description</t>
  </si>
  <si>
    <t>Suppliers</t>
  </si>
  <si>
    <t>Cost Ctr. 1</t>
  </si>
  <si>
    <t>Cost Ctr. 2</t>
  </si>
  <si>
    <t>Cost Ctr. 3</t>
  </si>
  <si>
    <t>Purchase Order</t>
  </si>
  <si>
    <t>NO.</t>
  </si>
  <si>
    <t>Invoice No.</t>
  </si>
  <si>
    <t>Remarks</t>
  </si>
  <si>
    <t>Quantity</t>
  </si>
  <si>
    <t>Months</t>
  </si>
  <si>
    <t>TR-23-A0100001</t>
  </si>
  <si>
    <t>BLOCK A SUPPLY &amp; INSTALL ROOFING FASCIA, CLADDING, HOARDING, ACMV &amp; FIRE FIGHTING SERVICES, MACHINE ROOM, WALL PARTITION &amp; CEILING WORK</t>
  </si>
  <si>
    <t>CBE M&amp;E ENGINEERING SDN BHD</t>
  </si>
  <si>
    <t>TAMPOI</t>
  </si>
  <si>
    <t>MAINT</t>
  </si>
  <si>
    <t>GENERAL</t>
  </si>
  <si>
    <t>2201137/ 2201483</t>
  </si>
  <si>
    <t>PU46555/
DT1169/
DT1196/
DT1195/
DT1208/
DT1216/
DT1230/
DT1332</t>
  </si>
  <si>
    <t>INV2502/
INV2520/
INV2542/
INV2547/
INV2560/
INV2577/
INV2590/
INV2643</t>
  </si>
  <si>
    <t>Installaton</t>
  </si>
  <si>
    <t>lot</t>
  </si>
  <si>
    <t>ROOF, JACK ROOF, FASCIA, CLADDING &amp; HORADING WORK  BLOCK A FACTORY AREA</t>
  </si>
  <si>
    <t>TR-24-A0100002</t>
  </si>
  <si>
    <t>SUPPLY &amp; INSTALL RENOVATION WORK AT BLOCK B &amp; BLOCK C (TAMPOI)</t>
  </si>
  <si>
    <t>DT1262/
DT1333/
DT1340/
DT1351/
DT1373/
DT1374/
DT1387</t>
  </si>
  <si>
    <t>INV2612/
INV2644/
INV2656/
INV2674/
INV2701/
INV2723/
INV2755</t>
  </si>
  <si>
    <t>Date</t>
  </si>
  <si>
    <t>%</t>
  </si>
  <si>
    <t>Total</t>
  </si>
  <si>
    <t>Paid</t>
  </si>
  <si>
    <t>TPO</t>
  </si>
  <si>
    <t>Original Contract Sum</t>
  </si>
  <si>
    <t>Less: Billing</t>
  </si>
  <si>
    <t>40% DOWN PAYMENT</t>
  </si>
  <si>
    <t>PU46555</t>
  </si>
  <si>
    <t>INV2502</t>
  </si>
  <si>
    <t>PROGRESS CLAIM #1</t>
  </si>
  <si>
    <t>DT1169</t>
  </si>
  <si>
    <t>INV2520</t>
  </si>
  <si>
    <t>PROGRESS CLAIM #2</t>
  </si>
  <si>
    <t>DT1196</t>
  </si>
  <si>
    <t>INV2542</t>
  </si>
  <si>
    <t>PROGRESS CLAIM #3</t>
  </si>
  <si>
    <t>DT1195</t>
  </si>
  <si>
    <t>INV2547</t>
  </si>
  <si>
    <t>PROGRESS CLAIM #4</t>
  </si>
  <si>
    <t>DT1208</t>
  </si>
  <si>
    <t>INV2560</t>
  </si>
  <si>
    <t>PROGRESS CLAIM #5</t>
  </si>
  <si>
    <t>DT1216</t>
  </si>
  <si>
    <t>INV2577</t>
  </si>
  <si>
    <t>PROGRESS CLAIM #6</t>
  </si>
  <si>
    <t>DT1230</t>
  </si>
  <si>
    <t>INV2590</t>
  </si>
  <si>
    <t>PROGRESS CLAIM #7</t>
  </si>
  <si>
    <t>DT1332</t>
  </si>
  <si>
    <t>INV2643</t>
  </si>
  <si>
    <t>Renovation Work at Block B &amp; C</t>
  </si>
  <si>
    <t>Due</t>
  </si>
  <si>
    <t>DT1262</t>
  </si>
  <si>
    <t>INV2612</t>
  </si>
  <si>
    <t>DT1333</t>
  </si>
  <si>
    <t>INV2644</t>
  </si>
  <si>
    <t>DT1340</t>
  </si>
  <si>
    <t>INV2656</t>
  </si>
  <si>
    <t>DT1351</t>
  </si>
  <si>
    <t>INV2674</t>
  </si>
  <si>
    <t>DT1373</t>
  </si>
  <si>
    <t>INV2701</t>
  </si>
  <si>
    <t>DT1374</t>
  </si>
  <si>
    <t>INV2723</t>
  </si>
  <si>
    <t>DT1387</t>
  </si>
  <si>
    <t>INV2755</t>
  </si>
  <si>
    <t>*Updated up to 31.12.2024</t>
  </si>
  <si>
    <t>DT1436</t>
  </si>
  <si>
    <t>INV2888</t>
  </si>
  <si>
    <t>`</t>
  </si>
  <si>
    <t>INSTALLATION AND RENOVATION</t>
  </si>
  <si>
    <t>11101-013</t>
  </si>
  <si>
    <t>IR10-001/01</t>
  </si>
  <si>
    <t>GLASS PARTITION AT NEW R&amp;D      OFFICE</t>
  </si>
  <si>
    <t>RND</t>
  </si>
  <si>
    <t>General</t>
  </si>
  <si>
    <t>Unit</t>
  </si>
  <si>
    <t>IR-22-A0100090</t>
  </si>
  <si>
    <t>WALLPAPER INSTALLATION AT BLOCK A MAIN OFFICE</t>
  </si>
  <si>
    <t>COB CARPET &amp; RENOVATION SDN BHD</t>
  </si>
  <si>
    <t>HR</t>
  </si>
  <si>
    <t>N/A</t>
  </si>
  <si>
    <t>PU46717</t>
  </si>
  <si>
    <t>20220086</t>
  </si>
  <si>
    <t>Installation works</t>
  </si>
  <si>
    <t>ROLL</t>
  </si>
  <si>
    <t>IR-22-B0100090</t>
  </si>
  <si>
    <t>DISMANTLE EXISTING WALLPAPER AT BLOCK A MAIN OFFICE</t>
  </si>
  <si>
    <t>SQFT</t>
  </si>
  <si>
    <t>IR-22-B0200090</t>
  </si>
  <si>
    <t>PAINTING AT BLOCK A MAIN OFFICE</t>
  </si>
  <si>
    <t>JOB</t>
  </si>
  <si>
    <t>IR-00001A01-12</t>
  </si>
  <si>
    <t>Extend 4ft For HR Office</t>
  </si>
  <si>
    <t>IR-22-B0100091</t>
  </si>
  <si>
    <t>PAINTING JOB AT BLOCK A MAIN OFFICE</t>
  </si>
  <si>
    <t>FEI XIONG INTERIOR &amp; RENOVATION</t>
  </si>
  <si>
    <t>PU46718</t>
  </si>
  <si>
    <t>0337</t>
  </si>
  <si>
    <t>IR-00002A01-12</t>
  </si>
  <si>
    <t>Purchasing Office</t>
  </si>
  <si>
    <t>IR-00003A01-12</t>
  </si>
  <si>
    <t>Door &amp; Window</t>
  </si>
  <si>
    <t>IR-22-B0200092</t>
  </si>
  <si>
    <t>SERVICE INSTALLATION JOB AT BLOCK A MAIN OFFICE
RENOVATION WORK AT TAMPOI MAIN OFFICE BLOCK A</t>
  </si>
  <si>
    <t>KK OFFICEPOINT SDN BHD</t>
  </si>
  <si>
    <t>PU46721</t>
  </si>
  <si>
    <t>IN2206-0051</t>
  </si>
  <si>
    <t>IR-00012A01-15</t>
  </si>
  <si>
    <t>BRAND: CANSTAR CONE; MODEL: CCF58-31A</t>
  </si>
  <si>
    <t>CPP</t>
  </si>
  <si>
    <t>IR-22-A0100093</t>
  </si>
  <si>
    <t>MATERIALS, LABOUR, EQUIPMENT AND CONSUMABLE TO FABRICATE AND INSTALL MACHINERY FOUNDATION</t>
  </si>
  <si>
    <t>F-I ENGINEERING SDN BHD</t>
  </si>
  <si>
    <t>DT 1023/
DT 1091/
DT 1164</t>
  </si>
  <si>
    <t>6780/
6899/
6921</t>
  </si>
  <si>
    <t>IR-22-A0100094</t>
  </si>
  <si>
    <t>CONSTRUCT R.C PIT STRUCTURE, PROVIDE ALL FORMWORK, TIE ROD AND CAST 200MM THICK CONCRETE WITH BRC A8, T12 STARTER BAR 300 C/C ON EXISTING CONCRETE FLOOR</t>
  </si>
  <si>
    <t>DT 1122/
DT1170</t>
  </si>
  <si>
    <t>6907/
6942</t>
  </si>
  <si>
    <t>IR-00013A01-15</t>
  </si>
  <si>
    <t>GOLD AROWANA (30X60 INS)</t>
  </si>
  <si>
    <t>IR-00041A01-18</t>
  </si>
  <si>
    <t>2500AMP SSB-2 SUB BOARD REPLACE (EXPLOSION)</t>
  </si>
  <si>
    <t>CORPORAT</t>
  </si>
  <si>
    <t>UNIT</t>
  </si>
  <si>
    <t>IR-22-A0100091</t>
  </si>
  <si>
    <t>2 SETS OF ALUMINIUM DOOR (3X7) FOR BLOCK A MAIN OFFICE</t>
  </si>
  <si>
    <t>SET</t>
  </si>
  <si>
    <t>IR-22-A0100092</t>
  </si>
  <si>
    <t>KALPHA 6+8 SEATER CLUSTER WORKSTATION WITH 14 X SILVER ALLUMINIUM &amp; WIRE FLIPPER CASINGS-RENOVATION WORK AT TAMPOI MAIN OFFICE BLOCK A</t>
  </si>
  <si>
    <t>IR-23-A0100098</t>
  </si>
  <si>
    <t>PROVISION OF MATERIALS, LABOUR, EQUIPMENT AND CONSUMABLE TO FABRICATE AND INSTALL MACHINERY FOUNDATION</t>
  </si>
  <si>
    <t>DT 1172/
DT 1225</t>
  </si>
  <si>
    <t>6947/
6992</t>
  </si>
  <si>
    <t>IR-23-A0100100</t>
  </si>
  <si>
    <t>MANIFOLD AND PIPING SYSTEM OF GC
P-AIR MANIFOLD SYSTEM
P-AIR PIPING SYSTEM
NITROGEN MANIFOLD AND PIPING SYSTEM
HYDROGEN MANIFOLD AND PIPING SYSTEM
HELIUM MANIFOLD AND PIPING SYSTEM
MANIFOLD AND PIPING SYSTEM OF OTR
OXYGEN MANIFOLD AND PIPING SYSTEM
98% NITROGEN 2% HYDROGEN
MANIFOLD AND PIPING SYSTEM
MANIFOLD AND PIPING SYSTEM OF WVTR
NITROGEN MANIFOLD AND PIPING SYSTEM</t>
  </si>
  <si>
    <t>PIALA ENGINEERING &amp; SERVICES</t>
  </si>
  <si>
    <t>QC</t>
  </si>
  <si>
    <t>DT 1241/
DT 1227</t>
  </si>
  <si>
    <t>INV000860/
INV000858</t>
  </si>
  <si>
    <t>IR-23-A0100102</t>
  </si>
  <si>
    <t>ADDITIONAL WORK OF MS STAIRCASE FOR BLOCK A
TO SUPPLY &amp; INSTALL ESCAPE LADDER
FROM BLOCK A LABORATORY OFFICE TO GROUND FLOOR,USING METAL PLATFORM &amp; STAIRCASE C/W PAINTING</t>
  </si>
  <si>
    <t>INV2594</t>
  </si>
  <si>
    <t>IR-23-A0100101</t>
  </si>
  <si>
    <t>ADDITIONAL RC PLINTH &amp; STEEL PLATFORM FOR SMOKE SPILL SYSTEM EQUIPMENT</t>
  </si>
  <si>
    <t>DT 1243</t>
  </si>
  <si>
    <t>INV2593</t>
  </si>
  <si>
    <t>IR-22-B0100092</t>
  </si>
  <si>
    <t>KALPHA L-SHAPED TABLE WITH WOODEN DIVIDE PANEL &amp; 1X SILVER ALUMINIUM WIRE FLIPPER CASING-RENOVATION WORK AT TAMPOI MAIN OFFICE BLOCK A</t>
  </si>
  <si>
    <t>IR-22-B0300092</t>
  </si>
  <si>
    <t>WOODEN MOBILE PEDESTAL 3-DRAWER-RENOVATION WORK AT TAMPOI MAIN OFFICE BLOCK A</t>
  </si>
  <si>
    <t>IR-22-A0100095</t>
  </si>
  <si>
    <t>KALPHA 6 SEATER CLUSTER WORKSTATION WITH 3 X WOODEN PANEL + 6X SILVER WIRE FLIPPER CASINGS</t>
  </si>
  <si>
    <t>PU47690</t>
  </si>
  <si>
    <t>IN2209-0757</t>
  </si>
  <si>
    <t>IR-23-A0100105</t>
  </si>
  <si>
    <t xml:space="preserve">PRINTING OFFICE
LABOUR SUPPLY AND TOOLS TO DISMANTLE EXISTING CEILING,TABLE &amp; PARTITION C/W SITE CLEANING  PRINTING OFFICE
2' X 4' X 9MM THK LAMINATED CEILING BOARD &amp; FRAME
ONE LAYER 12MM THK PLASTERING PARTITION
TWO LAYER 12MM THK PLASTERING PARTITION
3' X 7' ALUMINIUM DOOR C/W DOOR FRAME
WALL PAINTING WORKS
</t>
  </si>
  <si>
    <t>7028</t>
  </si>
  <si>
    <t>IR-23-A0100107</t>
  </si>
  <si>
    <t>SUPPLY &amp; LAY ADDITIONAL UV COATING ON SURFACE</t>
  </si>
  <si>
    <t>DT1303/
DT1304/
DT1305</t>
  </si>
  <si>
    <t>INV2632/
INV2632-A/
INV2632-B</t>
  </si>
  <si>
    <t>IR-22-B0100095</t>
  </si>
  <si>
    <t>MOBILE PEDESTAL 2-DRAWER 1 FILING</t>
  </si>
  <si>
    <t>IR-23-A0100096</t>
  </si>
  <si>
    <t>TAMPOI BLOCK A PT 8C RIGHT TO LEFT 
TO SUPPLY LABOUR AND MATERIAL TO INSTALL EXHAUST DUCTING TO ROOFTOP 3M C/W ROOFING (INCLUDE INVERTER CAP,NUMBERING AND SAMPLING PORT)
TO SUPPLY LABOUR MATERIAL TO INSTALL BURNER DUCTING AND JOINT TO MACHINE C/W 100MM FIBERGLASS EXTERNAL INSULATION
TO SUPPLY LABOUR AND MATERIAL TO INSTALL SOLVENT EXHAUST DUCTING TO ROOFTOP 3M C/W ROOFING(INCLUDE INVERTER CAP,NUMBERING AND SAMPLING PORT)
TO SUPPLY LABOUR AND MATERIAL TO INSTALL 2NOS EXHAUST BLOWER (NO INCLUDE WIRING WORK)
TO SUPPLY LABOUR AND MATERIAL TO INSTALL FILTER BOX C/W PRESSURE GAUGE METER(INCLUDE CARBON FILTER)</t>
  </si>
  <si>
    <t>BAN KIM ENGINEERING WORKS</t>
  </si>
  <si>
    <t>PU48411</t>
  </si>
  <si>
    <t>23/01-008</t>
  </si>
  <si>
    <t>IR-23-A0100097</t>
  </si>
  <si>
    <t xml:space="preserve">TAMPOI BLOCK A PT 9C
TO SUPPLY LABOUR AND MATERIAL TO INSTALL EXHAUST DUCTING TO ROOFTOP 3M C/W ROOFING (INCLUDE INVERTER CAP,NUMBERING AND SAMPLING PORT)
TO SUPPLY LABOUR MATERIAL TO INSTALL BURNER DUCTING AND JOINT TO MACHINE C/W 100MM FIBERGLASS EXTERNAL INSULATION
TO SUPPLY LABOUR AND MATERIAL TO INSTALL SOLVENT EXHAUST DUCTING TO ROOFTOP 3M C/W ROOFING(INCLUDE INVERTER CAP,NUMBERING AND SAMPLING PORT)
TO SUPPLY LABOUR AND MATERIAL TO INSTALL 2NOS EXHAUST BLOWER (NO INCLUDE WIRING WORK)
TO SUPPLY LABOUR AND MATERIAL TO INSTALL FILTER BOX C/W PRESSURE GAUGE METER(INCLUDE CARBON FILTER)
</t>
  </si>
  <si>
    <t>PU48668</t>
  </si>
  <si>
    <t>23/01-020</t>
  </si>
  <si>
    <t>IR-23-A0100111</t>
  </si>
  <si>
    <t>ADDITIONAL CEILING WORK BLOCK A &amp; C
TO SUPPLY &amp; INSTALL 9MM GYPSUM CEILING FOR AREA</t>
  </si>
  <si>
    <t>PU50340</t>
  </si>
  <si>
    <t>INV2640</t>
  </si>
  <si>
    <t>IR-23-A0100112</t>
  </si>
  <si>
    <t>ADDITIONAL DOOR &amp; WINDOW AT BASEMENT BLOCK C
SUPPLY &amp; INSTALL ALUMINIUM WINDOW C/W 4.5MM</t>
  </si>
  <si>
    <t>PU50342</t>
  </si>
  <si>
    <t>INV2645</t>
  </si>
  <si>
    <t>IR-23-A0100099</t>
  </si>
  <si>
    <t>TO SUPPLY &amp; INSTALL S/S304 2B EXHAUST VENTILATION SYSTEM FOR SUPER COMBI &amp; DUPLEX COMBI LINEAR TANDE</t>
  </si>
  <si>
    <t>GUAN SHENG ENGINEERING SDN BHD</t>
  </si>
  <si>
    <t>DT1124/
DT1175/
DT1191/
DT1254/
DT1264/
DT1267</t>
  </si>
  <si>
    <t>INV002675/
INV002689/
INV002688/
INV002796/
INV002835/
INV002834</t>
  </si>
  <si>
    <t>IR-23-A0100115</t>
  </si>
  <si>
    <t xml:space="preserve">BLOCK B (CYLINDER ROOM) SURFACE PREPARATION TO GRIND THE FLOOR TO PREPARE SUBSTRATE TO RECEIVE NEW FLOOR FINISHES FLOORING AT CYLINDER ROOM &amp; CYLINDER STORE ROOMFLOOR FINISHES  SUPPLY &amp; APPLY BC CRETE MF UV (2MM) SELF SMOOTHING THERMAL SHOCK POLYURETHANE FLOOR FINISHES 
SUPPLY &amp; APPLY BC DECK UV (2COATS) A UV STABLE 2 COMPONENTS COATING BASED ON HIGH QUALITY POLYESTER BRANCHED POLYURETHANE RESIN 
BLOCK B (CYLINDER ROOM) SURFACE PREPARATION  TO GRIND THE FLOOR TO PREPARE SUBSTRATE TO RECEIVE NEW FLOOR FINISHES
FLOOR FINISHES  SUPPLY &amp; APPLY BC CRETE MF UV (2MM) SELF SMOOTHING THERMAL SHOCK POLYURETHANE FLOOR FINISHES
</t>
  </si>
  <si>
    <t>PU50745</t>
  </si>
  <si>
    <t>INV2664</t>
  </si>
  <si>
    <t>IR-23-A0100103</t>
  </si>
  <si>
    <t>3MM THK 304 S/STEEL PLATE C/W CUT,BEND &amp; WELDING (PRINTING LINE 1 (6 COLOR))</t>
  </si>
  <si>
    <t>DT1284/
DT1283</t>
  </si>
  <si>
    <t>6970/
7011</t>
  </si>
  <si>
    <t>IR-23-A0100114</t>
  </si>
  <si>
    <t>LAMINATION OFFICE
LABOUR SUPPLY AND TOOLS TO DISMANTLE EXISTING CEILING,TABLE &amp; PARTITION C/W SITE CLEANING
TWO LAYER 12MM THK PLASTERING PARTITION</t>
  </si>
  <si>
    <t>PU50466</t>
  </si>
  <si>
    <t>7096</t>
  </si>
  <si>
    <t>IR-23-A0100104</t>
  </si>
  <si>
    <t>3MM 304 S/STEEL PLATE C/W CUT &amp; WELDING (PRINTING LINE 2 (8 COLOR))</t>
  </si>
  <si>
    <t>PU48827</t>
  </si>
  <si>
    <t>6971/
700</t>
  </si>
  <si>
    <t>IR-23-A0100106</t>
  </si>
  <si>
    <t>SUPPLY &amp; RELOCATE RAPID DOOR AT BLOCK A</t>
  </si>
  <si>
    <t>PU49778</t>
  </si>
  <si>
    <t>INV2630</t>
  </si>
  <si>
    <t>IR-23-A0100109</t>
  </si>
  <si>
    <t>TO SUPPLY AND INSTALL S/S 304 2B EXHAUST VENTILATION SYSTEM FOR SINGLE AND TANDEM EXTUDE LAMINATION MACHINE</t>
  </si>
  <si>
    <t>DT1028/
DT1217/
DT1218/
DT1255/
DT1266/
DT1273/
DT1335</t>
  </si>
  <si>
    <t>INV002612/
INV002773/
INV002774/
INV002833/
INV002852/
INV002806/
INV002891</t>
  </si>
  <si>
    <t>IR-23-A0100121</t>
  </si>
  <si>
    <t xml:space="preserve">SUPPLY &amp; INSTALL 2" X 2" X 4.5MM(THK) SHS FOR PARTITION STRUCTURE INCLUDING WELDING ON THE EXISTING STRUCTURE   ADDITIONAL PARTITION AT 2ND FLOOR PACKING AREA BLOCK C 
SUPPLY &amp; INSTALL 9MM GYMSUM BOARD FOR THE PACKING AREA C/W ALUMINIUM C-CHANNEL AT 4~5M HEIGHT
SUPPLY &amp; INSTALL PVC CURTAIN
SUPPLY &amp; INSTALL ALUMINIUM WINDOW C/W 4.5MM (THK) POLYCARBORATE PANEL DIMENSION: 1200MM X 1200MM(H)
SUPPLY &amp; INSTALL CEILING BOARD FOR PACKING ROOM
SUPPLY &amp; PAINTING FOR PARTITION &amp; CEILING       
</t>
  </si>
  <si>
    <t>PU50919</t>
  </si>
  <si>
    <t>INV2677</t>
  </si>
  <si>
    <t>IR-23-A0100120</t>
  </si>
  <si>
    <t>FLOORING FOR BLOCK C EXTERNAL WALKWAY</t>
  </si>
  <si>
    <t>PU50920</t>
  </si>
  <si>
    <t>INV2676</t>
  </si>
  <si>
    <t>IR-23-A0100123</t>
  </si>
  <si>
    <t>BLOCK C (2ND FLOOR TOILET)</t>
  </si>
  <si>
    <t>PU50921</t>
  </si>
  <si>
    <t>INV2680</t>
  </si>
  <si>
    <t>IR-23-A0100110</t>
  </si>
  <si>
    <t>FOR NEW WAREHOUS GAN SENG
SUPPLY MACHINERY C/W MOB &amp; DEMOB FOR INSTALLAING THE NETTING 1.SCISSOR LIFT FOR NETTING INSTALLATION  
SUPPLY MACHINERY C/W MOB &amp; DEMOB FOR INSTALLAING THE NETTING 2. CRANE 25TON FOR HOISTING SCISSOR LIFT TO WORKING PLATFORM 
SUPPLY &amp; INSTALL NETTING MOUNTING ON THE EXSITING ALUM. LOUVERS AT JACK ROOF IN HIGH LEVEL</t>
  </si>
  <si>
    <t>PU50023</t>
  </si>
  <si>
    <t>INV2639</t>
  </si>
  <si>
    <t>IR-23-A0100113</t>
  </si>
  <si>
    <t>3MM 304 S/STEEL PLATE C/W CUT &amp; WELDING (PRINTING LINE 3 &amp; 4)
3MM 304 S/STEEL PLATE C/W WELDING (PRINTING CYLINDER MACHINE)</t>
  </si>
  <si>
    <t>DT 1258/ PU50337</t>
  </si>
  <si>
    <t>7030/
7080</t>
  </si>
  <si>
    <t>IR-23-A0100125</t>
  </si>
  <si>
    <t>WALL CLADDING BLOCK B AND FACTORY UPKEEP</t>
  </si>
  <si>
    <t>PU51357</t>
  </si>
  <si>
    <t>INV2699</t>
  </si>
  <si>
    <t>IR-23-A0100127</t>
  </si>
  <si>
    <t>SUPPLY &amp; INSTALL WATERPROOFING WORKS AT BLOCK C WATER TANK AREA</t>
  </si>
  <si>
    <t>PU51315</t>
  </si>
  <si>
    <t>INV2716</t>
  </si>
  <si>
    <t>IR-23-A0100128</t>
  </si>
  <si>
    <t>SUPPLY &amp; INSTALL MS BARRIER &amp; VINVL STICKER AT BLOCK C</t>
  </si>
  <si>
    <t>PU51316</t>
  </si>
  <si>
    <t>INV2717</t>
  </si>
  <si>
    <t>IR-23-A0100126</t>
  </si>
  <si>
    <t>SUPPLY &amp; INSTALL STEEL STRUCTURE FOR COVER WALKWAY AT LEFT SIDE BLOCK C USING HOLLOW SECTION PIPE DIMENSION: 229(L) X 5(W) X 9(H)</t>
  </si>
  <si>
    <t>PU51450</t>
  </si>
  <si>
    <t>INV2715</t>
  </si>
  <si>
    <t>IR-23-A0100129</t>
  </si>
  <si>
    <t>Supply &amp; Install noise insulation using Rockwol 40kg/m2 in partition for lot  ( WAREHOUSE OFFICE )</t>
  </si>
  <si>
    <t>STORE</t>
  </si>
  <si>
    <t>PU51570</t>
  </si>
  <si>
    <t>INV2729</t>
  </si>
  <si>
    <t>IR-23-A0100130</t>
  </si>
  <si>
    <t>ADDITIONAL WORK OF ROOFING &amp; FASCIA FOR BLOCK A OFFICE
SUPPLY &amp; REPLACE ROOFING USING 0.47TCT CLIP LOCK METHOD
SUPPLY &amp; REPLACE FASCIA USING 0.35MM TCT
SUPPLY &amp; INSTALL USING 0.4MM(THK) X 1200MM(W) STAINLESS STEEL GUTTER
SUPPLY &amp; INSTALL Ø6" UPVC PIPE FOR RAIN WATER DOWN PIPE
SUPPLY &amp; INSTALL ALUMINIUM STRIP CEILING</t>
  </si>
  <si>
    <t>PU51798</t>
  </si>
  <si>
    <t>INV2748</t>
  </si>
  <si>
    <t>IR-23-A0100131</t>
  </si>
  <si>
    <t>SICK BAY &amp; NOISE INSULATION PARTITION FOR BLOCK B &amp; C</t>
  </si>
  <si>
    <t>PU51797</t>
  </si>
  <si>
    <t>INV2749</t>
  </si>
  <si>
    <t>IR-23-A0100132</t>
  </si>
  <si>
    <t>REPLACEMENT OF PIR/FRAME WINDOW DOOR ETC</t>
  </si>
  <si>
    <t>PU52061</t>
  </si>
  <si>
    <t>INV2761</t>
  </si>
  <si>
    <t>IR-23-A0100118</t>
  </si>
  <si>
    <t>SUPPLY &amp; INSTALL ADDITIONAL ROLLER SHUTTER AT BLOCK B CYLINDER ROOM C/W MOTORISED OPERATED &amp; 24V RELAY</t>
  </si>
  <si>
    <t>PU50741</t>
  </si>
  <si>
    <t>INV2668</t>
  </si>
  <si>
    <t>IR-23-A0100116</t>
  </si>
  <si>
    <t>SUPPLY &amp; INSTALL ADDITIONAL PARTITION</t>
  </si>
  <si>
    <t>PU50744</t>
  </si>
  <si>
    <t>INV2665</t>
  </si>
  <si>
    <t>IR-23-A0100135</t>
  </si>
  <si>
    <t>ADDITIONAL UV (SATIN COAT) FOR FLOORING AT BLOCK C</t>
  </si>
  <si>
    <t>PU52429</t>
  </si>
  <si>
    <t>INV2783</t>
  </si>
  <si>
    <t>IR-23-A0100136</t>
  </si>
  <si>
    <t>WALL CLADDING</t>
  </si>
  <si>
    <t>PU52430</t>
  </si>
  <si>
    <t>INV2784</t>
  </si>
  <si>
    <t>IR-23-A0100117</t>
  </si>
  <si>
    <t>PU50751</t>
  </si>
  <si>
    <t>INV2666</t>
  </si>
  <si>
    <t>IR-23-A0100119</t>
  </si>
  <si>
    <t>3MM THK 304 S/STEEL PLATE C/W CUT,BEND &amp; WELDING (NM SOLVENTLESS MACHINE)</t>
  </si>
  <si>
    <t>PU50740</t>
  </si>
  <si>
    <t>IR-23-A0100122</t>
  </si>
  <si>
    <t>HEAVY DUTY TYPE ( 300mm(W) X 3mm(thk) PVC STRIP CURTAIN C/W BRACKET SUPPORT</t>
  </si>
  <si>
    <t>PU50997</t>
  </si>
  <si>
    <t>INV2678</t>
  </si>
  <si>
    <t>IR-23-A0100124</t>
  </si>
  <si>
    <t>ADDITIONAL WORK AT BLOCK A, &amp; B TOILET &amp; PRODUCTION AREA</t>
  </si>
  <si>
    <t>PU50995</t>
  </si>
  <si>
    <t>INV2685</t>
  </si>
  <si>
    <t>IR-24-A0100140</t>
  </si>
  <si>
    <t>RENOVATION OF GUARD HOUSE</t>
  </si>
  <si>
    <t>PU53299</t>
  </si>
  <si>
    <t>INV2837</t>
  </si>
  <si>
    <t>IR-23-A0100133</t>
  </si>
  <si>
    <t>AIR COOLED PACKAGE AIR CONDITIONING SYSTEM AT BASEMENT SLITTING DEPT</t>
  </si>
  <si>
    <t>ACMV SYNERGY SDN. BHD.</t>
  </si>
  <si>
    <t>PU52369</t>
  </si>
  <si>
    <t>11/040/23</t>
  </si>
  <si>
    <t>IR-24-A0100143</t>
  </si>
  <si>
    <t>SUPPLY &amp; INSTALL PU FLOORING AT BLOCK C METALISE DEPARTMENT OFFICE</t>
  </si>
  <si>
    <t>PU53406</t>
  </si>
  <si>
    <t>INV2850</t>
  </si>
  <si>
    <t>IR-23-A0100134</t>
  </si>
  <si>
    <t>NON RADIATIVE LIGHTING PROTECTION SYSTEM FOR BLOCK A,B &amp; C</t>
  </si>
  <si>
    <t>PU52246</t>
  </si>
  <si>
    <t>INV2770</t>
  </si>
  <si>
    <t>IR-24-A0100137</t>
  </si>
  <si>
    <t>SUPPLY &amp; INSTALL 9MM GYMSUM BOARD PARTITION</t>
  </si>
  <si>
    <t>PU52709</t>
  </si>
  <si>
    <t>INV2802</t>
  </si>
  <si>
    <t>IR-24-A0100138</t>
  </si>
  <si>
    <t>SUPPLY &amp; INSTALL MS BARRIER AT BASEMENT C PRODUCTION AREA</t>
  </si>
  <si>
    <t>PU52708</t>
  </si>
  <si>
    <t>INV2810</t>
  </si>
  <si>
    <t>IR-24-A0100141</t>
  </si>
  <si>
    <t>REPLACE ROOFING &amp; S/S GUTTER AT CONSUMER SWITCH ROOM &amp; MAINTENANCE</t>
  </si>
  <si>
    <t>PU53282</t>
  </si>
  <si>
    <t>INV2838</t>
  </si>
  <si>
    <t>IR-24-A0100139</t>
  </si>
  <si>
    <t>ADDITIONAL PVC CURTAIN FOR NEW CHILLER ROOM AT BLOCK C</t>
  </si>
  <si>
    <t>PU53283</t>
  </si>
  <si>
    <t>INV2836</t>
  </si>
  <si>
    <t>IR-24-A0100142</t>
  </si>
  <si>
    <t>SUPPLY &amp; INSTALL 4" TRANSPARENT PVC CURTAIN C/W BRACKET AT BLOCK A</t>
  </si>
  <si>
    <t>PU53405</t>
  </si>
  <si>
    <t>INV2849</t>
  </si>
  <si>
    <t>IR-00014C01-16</t>
  </si>
  <si>
    <t>32 PCS FOR FLOORING C/W WELDING &amp; SUPPORTS</t>
  </si>
  <si>
    <t>METZ</t>
  </si>
  <si>
    <t>IR-00017A01-17</t>
  </si>
  <si>
    <t>SUPPLY AND INSTALLATION FOR SENAI CANTEEN - GLASS WINDOW, POLYCABONET WINDOW, PRESSURE WATER PUMP, U CAPPING ROOF EGDE, SINK &amp; FLEXIBLE PIPE &amp; VALVE &amp; PIPING WORKS, REPLACE DRAIN COVER AND REPAIR TANK RECEIVER</t>
  </si>
  <si>
    <t>SENAI</t>
  </si>
  <si>
    <t>IR-24-A0100145</t>
  </si>
  <si>
    <t>INSTALL SLIDING DOOR IN BETWEEN BLOCK A &amp; BLOCK C</t>
  </si>
  <si>
    <t>DT 1429</t>
  </si>
  <si>
    <t>INV2883</t>
  </si>
  <si>
    <t>IR-00043A01-18</t>
  </si>
  <si>
    <t>HACKING EXISTING BRICKWALL AND PLASTERING PARTITION AT BLOCK 4 BAG MAKING AREA INCLUDING TOUCH UP PLASTERING FOR AFFECTED BEAM AND COLUMN, CONSTRUCTION BRICKWALL C/W PLASTERING BOTHSIDE AND CONCRETE STIFFENER AND WALL PAINTING</t>
  </si>
  <si>
    <t>BAGMAKE</t>
  </si>
  <si>
    <t>IR-00058A01-19</t>
  </si>
  <si>
    <t>PLASTER PARTITION INCLUDING PLASTER PARTITION, METAL RUNNER, LABOUR CHARGES, JOTON PAINT, PAINTING WORK CHARGES, MAXI LIGHT PAINT, PAINTING WORK CHARGES, SWING DOOR AND HANDERING CHARGES FOR CONSTRUCTION OF FIRST AIDS ROOM AT BLK 7 OFFICE</t>
  </si>
  <si>
    <t>IR-00072A01-19</t>
  </si>
  <si>
    <t>TO SUPPLY LABOUR AND MATERIALS TO INSTALL 2 NOS EXHAUST DUCTING TO ROOFTOP INCLUDING INVERTER CAP, FILTER BOX, 1HP MEDIUM SIROCCO FAN &amp; WIRING WORK AT BLK 4</t>
  </si>
  <si>
    <t>IR-00073A01-19</t>
  </si>
  <si>
    <t>TO SUPPLY AND INSTALL WATER TAP AND PIPING SYSTEM INCLUDING NC500 WATER TANK,CONCRETE FOUNDATION FOR WATER TANK, POLY PIPE &amp; PVC PIPE FOR BLK 7</t>
  </si>
  <si>
    <t>IR-00074A01-19</t>
  </si>
  <si>
    <t>TO SUPPLY AND INSTALL POLYCABONET PARTITION ROOF FOR BARRIER GATE AT GUARD HOUSE</t>
  </si>
  <si>
    <t>IR-24-A0100144</t>
  </si>
  <si>
    <t>BLOCK C FUJI NCARGO LIFT</t>
  </si>
  <si>
    <t>DT 1404/ PU54703</t>
  </si>
  <si>
    <t>IR-23-A0100108</t>
  </si>
  <si>
    <t>CONSTRUCTION OF MOTORCYCLE PARKING AREA</t>
  </si>
  <si>
    <t>LEGASI KHALIFAH</t>
  </si>
  <si>
    <t>DT1294/
DT1312</t>
  </si>
  <si>
    <t>LKE/DP/0001</t>
  </si>
  <si>
    <t>BASED ON SAP</t>
  </si>
  <si>
    <t>PLANT AND MACHINERIES</t>
  </si>
  <si>
    <t>NOT YET PAY/ NOT FULLY PAY</t>
  </si>
  <si>
    <t>11101-018</t>
  </si>
  <si>
    <t>PV NOT SIGNED</t>
  </si>
  <si>
    <t xml:space="preserve">Original Currency </t>
  </si>
  <si>
    <t>UOM</t>
  </si>
  <si>
    <t>PM00-0012/9</t>
  </si>
  <si>
    <t>RATING: 15KW</t>
  </si>
  <si>
    <t>PROD</t>
  </si>
  <si>
    <t>Installation</t>
  </si>
  <si>
    <t>PM00-0053/33</t>
  </si>
  <si>
    <t>1200MM L - TO DO GRINDING ON    IMPRESS R/R NO.1 SCHIAVI</t>
  </si>
  <si>
    <t>PM00-0062/36</t>
  </si>
  <si>
    <t>TYPE: UGCMED - 37AA406 FOR      D/L,PT 1 &amp;2 &amp; E/L</t>
  </si>
  <si>
    <t>PM00-0064/36</t>
  </si>
  <si>
    <t>TYPE: UGCMED - 04AA206 FOR      D/L,PT 1 &amp;2 &amp; E/L</t>
  </si>
  <si>
    <t>PM00-0065/36</t>
  </si>
  <si>
    <t>@JPY103000/PC LESS DIS. JPY3K   ZA-5A 24V DC FOR EL, DL &amp; SL</t>
  </si>
  <si>
    <t>PM00-0088/49</t>
  </si>
  <si>
    <t>COMPRESSOR KST 22.4 FOR         FOR NO. 1 &amp; 4 AIR COMPRESSOR</t>
  </si>
  <si>
    <t>PM00-0172/111</t>
  </si>
  <si>
    <t>1 UNIT CHILLER TANK C/W INSULA  INSULATION &amp; BUFFLE PLATE,PIP'  4 NO</t>
  </si>
  <si>
    <t>PM00-0173/112</t>
  </si>
  <si>
    <t>FLOW CAPACITY: 636 CFM          @ RM4000/UNIT</t>
  </si>
  <si>
    <t>PM00-0179/116</t>
  </si>
  <si>
    <t>TO WELD &amp; MACHINE ROLLER</t>
  </si>
  <si>
    <t>PM00-0183/120</t>
  </si>
  <si>
    <t>FLOW CAPACITY: 424CFM           INTER TEMPERATURE: 35 DEG C     AMBI</t>
  </si>
  <si>
    <t>PM00-0202/129</t>
  </si>
  <si>
    <t>* 1320MM L - TO DO GRINDING     -MATTRING RUBBER ROLLER</t>
  </si>
  <si>
    <t>PM00-0218/136</t>
  </si>
  <si>
    <t>RUG JPY60000 &amp; 75 PCS RUG       JPY60000 FOR STM - TOSHIN 5,6   &amp; 7</t>
  </si>
  <si>
    <t>PM00-0228/145</t>
  </si>
  <si>
    <t>2PC RM100 &amp; 1 PC 203 OD *150ID  *100MM HOLLOW PIPE RM68         -MAI</t>
  </si>
  <si>
    <t>PM00-0240/153</t>
  </si>
  <si>
    <t>TYPE UGCMED-04AA206 -           MAINTENANCE</t>
  </si>
  <si>
    <t>PM00-0247/159</t>
  </si>
  <si>
    <t>&amp; MACHINE HEAD OF EXTRUDER      FOR RESIN FILTER FOR CPP</t>
  </si>
  <si>
    <t>PM-00024A01-12</t>
  </si>
  <si>
    <t>4 SIDE SEAL BAG MAKING MACHINE</t>
  </si>
  <si>
    <t>PM-00024A01-12/A</t>
  </si>
  <si>
    <t>5 SIDE SEAL BAG MAKING MACHINE</t>
  </si>
  <si>
    <t>PM-00024B01-12</t>
  </si>
  <si>
    <t>FD-35V BM2-NEW (SHANGHAI BAG MAKING 2) (BM 2)</t>
  </si>
  <si>
    <t>PM-00024B02-12</t>
  </si>
  <si>
    <t>SPARE PART FOR BM 2</t>
  </si>
  <si>
    <t>PM-00024B03-12</t>
  </si>
  <si>
    <t>(BM 2)</t>
  </si>
  <si>
    <t>PM-00024B04-12</t>
  </si>
  <si>
    <t>PM-00024B05-12</t>
  </si>
  <si>
    <t>TPO12/1794</t>
  </si>
  <si>
    <t>PM-00024B06-12</t>
  </si>
  <si>
    <t>FRAMEWORK (FOR ABOVE MITSUHASHI'LPC&amp;ELECTRIC REMOTE CONTROL FUNCTION) (BM 2)</t>
  </si>
  <si>
    <t>PM-00024C01-12</t>
  </si>
  <si>
    <t>CHARGE FOR LORRY CRANE, FORKLIFT &amp; HANDLING FEE (BM 2)</t>
  </si>
  <si>
    <t>PM00-0251/162</t>
  </si>
  <si>
    <t>GUIDE CONTROL SYSTEM            PNEUMATIC CONVERTER             TYPE</t>
  </si>
  <si>
    <t>PM00-0271/176</t>
  </si>
  <si>
    <t>FOR MTA WATER CHILLER         MODE: TAE-M10 P/N #             LPWP</t>
  </si>
  <si>
    <t>PM00-0280/185</t>
  </si>
  <si>
    <t>709 SHAFT DIA. 75 X 225MM       (W/O NO. MSW250700-4325)</t>
  </si>
  <si>
    <t>PM00-0281/186</t>
  </si>
  <si>
    <t>DIA.60 X 210MM</t>
  </si>
  <si>
    <t>PM00-0290/193</t>
  </si>
  <si>
    <t>FOR RELINDER MACHINE</t>
  </si>
  <si>
    <t>PM00-0292/195</t>
  </si>
  <si>
    <t>DIA.45 X 135MM                  W/O NO. M280700-4355</t>
  </si>
  <si>
    <t>PM00-0293/196</t>
  </si>
  <si>
    <t>ELECTRO PNEUMATIC REGULAT</t>
  </si>
  <si>
    <t>PM00-0294/197</t>
  </si>
  <si>
    <t>ELECTRO PNEUMATIC SYSTEM</t>
  </si>
  <si>
    <t>PM00-0321/218</t>
  </si>
  <si>
    <t>TYPE:PCS-1.5                    MAX. 300VA 50/60HZ              INPU</t>
  </si>
  <si>
    <t>PM00-0358/240</t>
  </si>
  <si>
    <t>K28/500T</t>
  </si>
  <si>
    <t>PM00-0390/268</t>
  </si>
  <si>
    <t>GRIND SILICONE ROLLERS</t>
  </si>
  <si>
    <t>PM00-0391A/269</t>
  </si>
  <si>
    <t>MODEL: UC30JYE</t>
  </si>
  <si>
    <t>PM-00039B01-12</t>
  </si>
  <si>
    <t>SOGEVAC SV-630BF (METZ 3), Part No: LHK00960867</t>
  </si>
  <si>
    <t>PM-00039B02-13</t>
  </si>
  <si>
    <t>METZ 3</t>
  </si>
  <si>
    <t>PM-00039B03-13</t>
  </si>
  <si>
    <t>ELECTRICAL CONTROL PANEL FOR 'ROCK GIKEN' REWINDER MACHINE (METZ 3)</t>
  </si>
  <si>
    <t>PM-00039C01-13</t>
  </si>
  <si>
    <t>PM-00039C02-13</t>
  </si>
  <si>
    <t>PM00-0408/281</t>
  </si>
  <si>
    <t>AM450-04D-T</t>
  </si>
  <si>
    <t>PM00-0415/284</t>
  </si>
  <si>
    <t>SEAT SLEEVE RV 22</t>
  </si>
  <si>
    <t>PM00-0453/306</t>
  </si>
  <si>
    <t>MODEL: AMCAO8 (btu:80000/hr)    CHILLER PANEL BOARD&amp;CHILLER     PUMP</t>
  </si>
  <si>
    <t>PM00-0457/310</t>
  </si>
  <si>
    <t>E5EK-AA2 (E5EK8001G)</t>
  </si>
  <si>
    <t>PM00-0467B/319</t>
  </si>
  <si>
    <t>PLASTERING AT BLOCK C AIR       COMPRESSOR AREA                 SIZE</t>
  </si>
  <si>
    <t>PM-00055A01-13</t>
  </si>
  <si>
    <t>MACHINE, RPB-05</t>
  </si>
  <si>
    <t>PM-00056A01-13</t>
  </si>
  <si>
    <t>PM-00085B02-15</t>
  </si>
  <si>
    <t>EUROTHERM BOAT CONTROLLER UNIT</t>
  </si>
  <si>
    <t>PM-00110A01-16</t>
  </si>
  <si>
    <t>VACUUM WEB COATER C/W ACCESSORIES; BRAND: BOBST; MODEL: K4000-1250</t>
  </si>
  <si>
    <t>METZ 1</t>
  </si>
  <si>
    <t>PM-00110B02-16</t>
  </si>
  <si>
    <t>CABLE FROM MSB TO NEW 1000A SSB, 1000A COMPARTMENT, 1000A TPN SSB,</t>
  </si>
  <si>
    <t>PM-00110B03-16</t>
  </si>
  <si>
    <t>(CAPACITY (SWL): 1TON, MONORAIL BEAM: 10MTR, HOOK PATH: 4.5MTR (MAX: 5MTR)</t>
  </si>
  <si>
    <t>PM-00110B04-16</t>
  </si>
  <si>
    <t>CAPACITY 125HRT; BRAND: LIANG CHI; MODEL: LRC-H-125</t>
  </si>
  <si>
    <t>PM-00110B05-16</t>
  </si>
  <si>
    <t>MODEL: EU 50/16; BRAND: EUROFLO; POWER: 15HP 2POLE 415V; CAPACITY: 1000LIT/MIN@35M</t>
  </si>
  <si>
    <t>PM-00110B06-16</t>
  </si>
  <si>
    <t>PM-00110B07-16</t>
  </si>
  <si>
    <t>AREA INTO PLANT CONNECTION &amp; CHILLER UNIT</t>
  </si>
  <si>
    <t>PM-00110B08-16</t>
  </si>
  <si>
    <t>MODEL: EU 25/16; BRAND: EUROFLO; POWER: 10HP 4POLE 415V; CAPACITY: 800LIT/MIN@20M</t>
  </si>
  <si>
    <t>PM-00110B09-16</t>
  </si>
  <si>
    <t>PM-00110B10-16</t>
  </si>
  <si>
    <t>MODEL: EU 50/20; BRAND: EUROFLO; POWER: 15HP 2POLE 415V; CAPACITY: 500LIT/MIN@60M</t>
  </si>
  <si>
    <t>PM-00110B11-16</t>
  </si>
  <si>
    <t>PM-00110B12-16</t>
  </si>
  <si>
    <t>&amp; WATER PUMP (PM-00110B04-16, PM-00110B05-16 &amp; PM-00110B06-16)</t>
  </si>
  <si>
    <t>PM-00110B13-16</t>
  </si>
  <si>
    <t>SOURCE C/W ACCESSORIES, 1 SET OF INSULATORS</t>
  </si>
  <si>
    <t>PM-00110C15-16</t>
  </si>
  <si>
    <t>AND MONKEY LADDER</t>
  </si>
  <si>
    <t>PM-00110C16-16</t>
  </si>
  <si>
    <t>CAMPLUS 3 PLASMA TREATER</t>
  </si>
  <si>
    <t>PM-00110C17-18</t>
  </si>
  <si>
    <t>SINGLE GIRDER MONORAIL CRANE (CAPACITY (SWL): 1TON, MONORAIL BEAM: 10MTR, HOOK PATH: 4.5MTR (MAX: 5MTR)</t>
  </si>
  <si>
    <t>PM-00111A01-15</t>
  </si>
  <si>
    <t>(TWO LINES), FLAT BOTTOM POUCH WITH ZIPPER (TWO LINE) POUCH MAKING MACHINE</t>
  </si>
  <si>
    <t>PM-00111B02-15</t>
  </si>
  <si>
    <t>MODEL: PC 2AC, BRAND: VIP</t>
  </si>
  <si>
    <t>PM-00111B03-15</t>
  </si>
  <si>
    <t>MODEL: JD-300-30</t>
  </si>
  <si>
    <t>PM-00111B04-17</t>
  </si>
  <si>
    <t>"VIP" BRAND INDUSTRIAL AIR COOL CHILLER</t>
  </si>
  <si>
    <t>BM 9</t>
  </si>
  <si>
    <t>PM-00111C01-15</t>
  </si>
  <si>
    <t>OFF EXISTING BRICKWALL C/W SITE CLEARING, TO SUPPLY AND INSTALL 12MM THK PARTITION &amp; BRICKWALL,</t>
  </si>
  <si>
    <t>PM-00111C02-15</t>
  </si>
  <si>
    <t>TRANSPORT CHARGES</t>
  </si>
  <si>
    <t>PM-00111C03-15</t>
  </si>
  <si>
    <t>INSURANCE - ERECTION ALL RISKS</t>
  </si>
  <si>
    <t>PM-00111C04-15</t>
  </si>
  <si>
    <t>RENTAL OF EQUIPMENT</t>
  </si>
  <si>
    <t>PM-00111C05-15</t>
  </si>
  <si>
    <t>PVC CABLE + E IN TRUNKING C/W TERMINATION. (20 MTR L) &amp; DISMANTLE AND MODIFY 4 X 1/2 G.I PIPING</t>
  </si>
  <si>
    <t>PM-00111C06-15</t>
  </si>
  <si>
    <t>PVC CABLE + E IN TRUNKING C/W TERMINATION. (20 MTR L), 10 X 10 METAL BOX,</t>
  </si>
  <si>
    <t>PM-00111C07-15</t>
  </si>
  <si>
    <t>FOR COM AUTOMATIC TAPING MACHINE (PM-00111B03-15)</t>
  </si>
  <si>
    <t>PM-00117A01-16</t>
  </si>
  <si>
    <t>REGISTERED PRINT POUCH MAKING MACHINE (HEAVY DUTY &amp; HIGH SPEED)</t>
  </si>
  <si>
    <t>BM 7</t>
  </si>
  <si>
    <t>PM-00117B01-16</t>
  </si>
  <si>
    <t>COMPRESSOR: 2HP; MODEL: PC 2AC; BRAND: VIP</t>
  </si>
  <si>
    <t>PM-00117B02-16</t>
  </si>
  <si>
    <t>MODEL : JD-300-30mm, 240 VOLT, 50Hz</t>
  </si>
  <si>
    <t>PM-00117B03-16</t>
  </si>
  <si>
    <t>GC C/W PLATFORM, CAP : 150kg x 10g</t>
  </si>
  <si>
    <t>PM-00117C01-16</t>
  </si>
  <si>
    <t>PM-00117C02-16</t>
  </si>
  <si>
    <t>TO SUPPLY MANPOWER, TOOLS, FORKLIFT, LORRY CRANE AND MOBILE CRANE</t>
  </si>
  <si>
    <t>PM-00117C03-16</t>
  </si>
  <si>
    <t>SEIKI TAPPING MACHINE</t>
  </si>
  <si>
    <t>PM-00124A01-16</t>
  </si>
  <si>
    <t>BM 6</t>
  </si>
  <si>
    <t>PM-00124B01-16</t>
  </si>
  <si>
    <t>MODEL : JD-300-30</t>
  </si>
  <si>
    <t>PM-00124B02-16</t>
  </si>
  <si>
    <t>MODEL : PC 2AC, COMPRESSOR : 2HP</t>
  </si>
  <si>
    <t>PM-00124B03-16</t>
  </si>
  <si>
    <t>C/W PLATFORM, CAP : 150KG x 10G FOR BM 6</t>
  </si>
  <si>
    <t>PM-00124C01-16</t>
  </si>
  <si>
    <t>PM-00124C02-16</t>
  </si>
  <si>
    <t>PM-00151A01-17</t>
  </si>
  <si>
    <t>THREE SIDE SEAL, STAND UP POUCH ZIPPER SEAL POUCH</t>
  </si>
  <si>
    <t>BM 8</t>
  </si>
  <si>
    <t>PM-00151B01-17</t>
  </si>
  <si>
    <t>"VIP" BRAND INDUSTRIAL AIR COOL CHILLER  FOR COOLING IN SEALING PROCESS</t>
  </si>
  <si>
    <t>PM-00151B02-17</t>
  </si>
  <si>
    <t>GSC COUNTING PLATFORM SCALE</t>
  </si>
  <si>
    <t>PM-00151B03-17</t>
  </si>
  <si>
    <t>SKY COUNTING SCALE</t>
  </si>
  <si>
    <t>PM-00151C01-17</t>
  </si>
  <si>
    <t>TRANSPORT CHARGES FOR THREE SIDE SEAL, STAND UP POUCH ZIPPER SEAL POUCH</t>
  </si>
  <si>
    <t>PM-00151C02-17</t>
  </si>
  <si>
    <t>CALIBRATION CERT FOR GSC COUNTING PLATFORM SCALE</t>
  </si>
  <si>
    <t>PM-00151C03-17</t>
  </si>
  <si>
    <t>CALIBRATION CERT FOR SKY COUNTING SCALE</t>
  </si>
  <si>
    <t>PM-00151C04-18</t>
  </si>
  <si>
    <t>INCOMING POWER SUPPLY FOR BAG MAKING MACHINE</t>
  </si>
  <si>
    <t>PM-00178A01-18</t>
  </si>
  <si>
    <t>THREE SIDE SEAL, STAND UP POUCH, SINGLE-WEB STANDING POUCH, ZIPPER SEAL, FOUR SIDE SEAL BAG MAKING MACHINE (BM 9)</t>
  </si>
  <si>
    <t>PM-00178C01-18</t>
  </si>
  <si>
    <t>HAULAGE CHARGES AND HANDLING CHARGES FOR BAG MAKING MACHINE (BM 9)</t>
  </si>
  <si>
    <t>PM-00178C02-18</t>
  </si>
  <si>
    <t>RENTAL CHARGES FOR MOBILE CRANE, LORRY CRANE, FORKLIFT, AND LABOURS AND TOOLS WITH EQUIPMENT FOR  BAG MAKING MACHINE (BM 9)</t>
  </si>
  <si>
    <t>PM-00179A01-18</t>
  </si>
  <si>
    <t>HIGH SPEED THREE SIDE SEAL, INSERTED BOTTOM GUSSET STAND-UP WITH OPTIONAL ZIPPER POUCH MAKING MACHINE (BM 10)</t>
  </si>
  <si>
    <t>BM 10</t>
  </si>
  <si>
    <t>PM-00179C01-18</t>
  </si>
  <si>
    <t>HAULAGE CHARGES AND HANDLING CHARGES FOR BAG MAKING MACHINE (BM 10)</t>
  </si>
  <si>
    <t>PM-00179C02-18</t>
  </si>
  <si>
    <t>RENTAL CHARGES FOR MOBILE CRANE, LORRY CRANE, FORKLIFT, AND LABOURS AND TOOLS WITH EQUIPMENT FOR  BAG MAKING MACHINE (BM 10)</t>
  </si>
  <si>
    <t>PM-00183A01-18</t>
  </si>
  <si>
    <t>60HP SCREW WATER COOLED CHILLER FOR METZ 1&amp;3</t>
  </si>
  <si>
    <t>PM-00183C03-21</t>
  </si>
  <si>
    <t>TO SUPPLY AND INSTALL STACK COPPER TUBINGS FOR METZ 1 CHILLER</t>
  </si>
  <si>
    <t>PM-00185B01-18</t>
  </si>
  <si>
    <t>SCANNING THICKNESS GAUGE FOR TAMPOI CPP 1 PM92-002</t>
  </si>
  <si>
    <t>CPP 1</t>
  </si>
  <si>
    <t>PM-00185B02-22</t>
  </si>
  <si>
    <t>1 LOT OF YASKAWA INVERTER FOR TAMPOI CPP 1 PM92-002</t>
  </si>
  <si>
    <t>PM-00210A01-22</t>
  </si>
  <si>
    <t>CFS-PA (1300) AUTOATIC HIGHT SPEED SLITTING MACHINE (C/W TRIM WINDER AND LOADING SYSTEM)</t>
  </si>
  <si>
    <t>SLITTING</t>
  </si>
  <si>
    <t>PM01-0008/13</t>
  </si>
  <si>
    <t>DC SPEED CONTROLLER             TYPE:EVD4907-E 105.05KW 250.0A</t>
  </si>
  <si>
    <t>PM01-0024/39</t>
  </si>
  <si>
    <t>1 PC GEARD MOTOR 1.5KW          1 PC GEARD MOTOR 2.2KW          1 PC</t>
  </si>
  <si>
    <t>PM01-0025/40</t>
  </si>
  <si>
    <t>STEEL SILO FOR CPP MACHINE</t>
  </si>
  <si>
    <t>PM01-0028/43</t>
  </si>
  <si>
    <t>SOGEVAV SV630F</t>
  </si>
  <si>
    <t>PM01-0029/44</t>
  </si>
  <si>
    <t>MODEL:D121B-AM-E                VOLTAGE:200/220V,3PHASE,50HZ    FOR</t>
  </si>
  <si>
    <t>PM01-0030/44</t>
  </si>
  <si>
    <t>MODEL:D053B-AC-E+CN12           CENTERING SENSOR                VOLT</t>
  </si>
  <si>
    <t>PM01-0108/112</t>
  </si>
  <si>
    <t>COATER</t>
  </si>
  <si>
    <t>PM01-0147/149</t>
  </si>
  <si>
    <t>ROLLER SIZE: 2600MM(L)X160 MM   SERIAL NO. TP0146/2000 S-1      GROS</t>
  </si>
  <si>
    <t>PM01-0151A/153</t>
  </si>
  <si>
    <t>CAMPLUS SYSTEM</t>
  </si>
  <si>
    <t>PM01-0151B/153</t>
  </si>
  <si>
    <t>TREATER UNIT</t>
  </si>
  <si>
    <t>PM02-0013/13</t>
  </si>
  <si>
    <t>R/1) FOR SORBEX V</t>
  </si>
  <si>
    <t>PM02-0110/101</t>
  </si>
  <si>
    <t>GALILEO METZ CHILLED WATER      TANK</t>
  </si>
  <si>
    <t>PM04-0021/20</t>
  </si>
  <si>
    <t>DIFFUSSION PUMP                 I) 14PCS HEATER                 II)</t>
  </si>
  <si>
    <t>PM05-0016/13</t>
  </si>
  <si>
    <t>CPP RACK</t>
  </si>
  <si>
    <t>PM05-0017/13</t>
  </si>
  <si>
    <t>PM05-0018/14</t>
  </si>
  <si>
    <t>PM05-0019/14</t>
  </si>
  <si>
    <t>PM05-0026/20</t>
  </si>
  <si>
    <t>CPP RACK FOR CPP</t>
  </si>
  <si>
    <t>PM05-0027/20</t>
  </si>
  <si>
    <t>PM06-0002/2(1)</t>
  </si>
  <si>
    <t>BLOCK 2600MM EPOCH III AUTO     GAUGE 5.5 EXTRUSION DIE FOR     CPP</t>
  </si>
  <si>
    <t>PM06-0002/2(14)</t>
  </si>
  <si>
    <t>CPP LINE</t>
  </si>
  <si>
    <t>PM06-0002/2(2)</t>
  </si>
  <si>
    <t>EQUIPMENT FOR UPGRADE MHI CAST FILM LINE WITH 2 CO-EXTRUDER    FOR CPP MACHINE</t>
  </si>
  <si>
    <t>PM06-0005/1</t>
  </si>
  <si>
    <t>TO MODIFY MACHINE DE HANGER &amp;   MOTOR HANGER FOR CPP PROJECT</t>
  </si>
  <si>
    <t>PM06-0006/1</t>
  </si>
  <si>
    <t>PANEL - APC MODIFICATION TO     APPLY THE CLOEREN T-DIE FOR     CPP</t>
  </si>
  <si>
    <t>PM07-0034/43</t>
  </si>
  <si>
    <t>WATER CHILLER - 67.1 USRT       MODEL:UWD2650DY1 FOR NEW METZ   CHIL</t>
  </si>
  <si>
    <t>PM08-013/08</t>
  </si>
  <si>
    <t>AIR FRICTION COLLAR SHAFT</t>
  </si>
  <si>
    <t>PM08-050/36</t>
  </si>
  <si>
    <t>HIGH VACUMN METALLIZING M'CHIN, MODEL: V8 12F, BRAND: GALILEO   S/N: 082375 FOR METZ DEPT</t>
  </si>
  <si>
    <t>PM09-019/14</t>
  </si>
  <si>
    <t>BRAND: MAGUIRE, MODEL:WSB-240T  C/W VTA-2, VACUUM TAKEOFF       STAN</t>
  </si>
  <si>
    <t>PM80/01/002</t>
  </si>
  <si>
    <t>1 SET NIKKA SPRAY X 3</t>
  </si>
  <si>
    <t>PM80/01/003</t>
  </si>
  <si>
    <t>COOLING TOWER</t>
  </si>
  <si>
    <t>PM80/01/004</t>
  </si>
  <si>
    <t>1 SET TENSION CONTROLLER</t>
  </si>
  <si>
    <t>PM80/01/005</t>
  </si>
  <si>
    <t>2 UNITS DIAL SCALE</t>
  </si>
  <si>
    <t>PM81/01/001</t>
  </si>
  <si>
    <t>TROLLEY</t>
  </si>
  <si>
    <t>PM81/01/002</t>
  </si>
  <si>
    <t>WOODWORKING MC</t>
  </si>
  <si>
    <t>PM81/01/003</t>
  </si>
  <si>
    <t>IRON STAND</t>
  </si>
  <si>
    <t>PM81/01/004</t>
  </si>
  <si>
    <t>PAPER BAG CUTTING MC</t>
  </si>
  <si>
    <t>PM81/01/005</t>
  </si>
  <si>
    <t>SEALS</t>
  </si>
  <si>
    <t>PM81/01/006</t>
  </si>
  <si>
    <t>CONVERSION OF CURRENCY</t>
  </si>
  <si>
    <t>PM82/01/001</t>
  </si>
  <si>
    <t>WEIGHING MC</t>
  </si>
  <si>
    <t>PM82/01/002</t>
  </si>
  <si>
    <t>SEALING MC</t>
  </si>
  <si>
    <t>PM83/01/001</t>
  </si>
  <si>
    <t>THERMOSTATIC OVEN</t>
  </si>
  <si>
    <t>PM83/01/002</t>
  </si>
  <si>
    <t>WASTE REWINDING MC</t>
  </si>
  <si>
    <t>PM83/01/003</t>
  </si>
  <si>
    <t>PM83/01/004</t>
  </si>
  <si>
    <t>PALLET TRUCK</t>
  </si>
  <si>
    <t>PM83/01/006</t>
  </si>
  <si>
    <t>FORKLIFT 'CROWN' 20MT 110A</t>
  </si>
  <si>
    <t>PM83/01/007</t>
  </si>
  <si>
    <t>HAND PALLET</t>
  </si>
  <si>
    <t>PM83/01/008</t>
  </si>
  <si>
    <t>PM84/01/001</t>
  </si>
  <si>
    <t>PAPER CORE CUTTING MC</t>
  </si>
  <si>
    <t>PM84/01/002</t>
  </si>
  <si>
    <t>REWINDING WASTE MC</t>
  </si>
  <si>
    <t>PM84/01/003</t>
  </si>
  <si>
    <t>TRANSFORMER 50 KUA</t>
  </si>
  <si>
    <t>PM84/01/004</t>
  </si>
  <si>
    <t>CUTTING MC</t>
  </si>
  <si>
    <t>PM84/01/005</t>
  </si>
  <si>
    <t>PM84/01/007</t>
  </si>
  <si>
    <t>NIKKA SPRAY K-3</t>
  </si>
  <si>
    <t>PM84/01/009</t>
  </si>
  <si>
    <t>T-DIE CAST FILMING MC</t>
  </si>
  <si>
    <t>PM84/01/010</t>
  </si>
  <si>
    <t>CORONA SURFACE TREATING EQUIP</t>
  </si>
  <si>
    <t>PM84/01/011</t>
  </si>
  <si>
    <t>PTG MC WITH CONTROL UNIT</t>
  </si>
  <si>
    <t>PM84/01/012</t>
  </si>
  <si>
    <t>CENTRE SEALING MC</t>
  </si>
  <si>
    <t>PM84/01/013</t>
  </si>
  <si>
    <t>10% DEP FOR WASHING &amp; DIST MC</t>
  </si>
  <si>
    <t>PM86/01/001</t>
  </si>
  <si>
    <t>TOYOTA FORKLIFT MODEL 02-4FD</t>
  </si>
  <si>
    <t>PM88/01/001</t>
  </si>
  <si>
    <t>GUIDE</t>
  </si>
  <si>
    <t>PM88/01/002</t>
  </si>
  <si>
    <t>TIDLAND AIR SHAFT</t>
  </si>
  <si>
    <t>PM88/01/003</t>
  </si>
  <si>
    <t>CHILLER</t>
  </si>
  <si>
    <t>PM88/01/004</t>
  </si>
  <si>
    <t>MACHINERY WIRING</t>
  </si>
  <si>
    <t>PM88/01/005</t>
  </si>
  <si>
    <t>PM88/01/006</t>
  </si>
  <si>
    <t>DAB CENTRIFUGAL PUMP</t>
  </si>
  <si>
    <t>PM88/01/007</t>
  </si>
  <si>
    <t>TOWER</t>
  </si>
  <si>
    <t>PM88/01/008</t>
  </si>
  <si>
    <t>PVC CONTROL CABLE</t>
  </si>
  <si>
    <t>PM88/01/011</t>
  </si>
  <si>
    <t>AUDIT RECLASSIFICATION OF A/C</t>
  </si>
  <si>
    <t>PM89/01/001</t>
  </si>
  <si>
    <t>KOBELCO SCREW AIR COMPRESSOR</t>
  </si>
  <si>
    <t>PM90/01/001</t>
  </si>
  <si>
    <t>GRAVURE COATING UNIT</t>
  </si>
  <si>
    <t>PM90/01/002</t>
  </si>
  <si>
    <t>PM90/01/003</t>
  </si>
  <si>
    <t>COOLING ROLL FOR EXTRUSION LAM</t>
  </si>
  <si>
    <t>PM90/01/004</t>
  </si>
  <si>
    <t>COLOR CONTROLLER</t>
  </si>
  <si>
    <t>PM90/01/005</t>
  </si>
  <si>
    <t>COOLING ROLL</t>
  </si>
  <si>
    <t>PM90/01/006</t>
  </si>
  <si>
    <t>PM90/01/008</t>
  </si>
  <si>
    <t>WIRING</t>
  </si>
  <si>
    <t>PM90/01/011</t>
  </si>
  <si>
    <t>HIGH PRESSURE TURBO FAN</t>
  </si>
  <si>
    <t>PM90/01/013</t>
  </si>
  <si>
    <t>MACHINE COVER</t>
  </si>
  <si>
    <t>PM90/01/014</t>
  </si>
  <si>
    <t>PTG UNIT MODEL NO. 10</t>
  </si>
  <si>
    <t>PM91/01/001</t>
  </si>
  <si>
    <t>DIE LIP FOR CPP T-DIE</t>
  </si>
  <si>
    <t>PM91/03/003</t>
  </si>
  <si>
    <t>PM91/03/004</t>
  </si>
  <si>
    <t>MC</t>
  </si>
  <si>
    <t>PM91/03/005</t>
  </si>
  <si>
    <t>5 AY</t>
  </si>
  <si>
    <t>PM91/03/007</t>
  </si>
  <si>
    <t>3 UNITS BLOWER</t>
  </si>
  <si>
    <t>PM91/05/010</t>
  </si>
  <si>
    <t>KOBELCO SCREW COMPRESSOR</t>
  </si>
  <si>
    <t>PM91/05/011</t>
  </si>
  <si>
    <t>AJAX WATER PUMP</t>
  </si>
  <si>
    <t>PM91/05/012</t>
  </si>
  <si>
    <t>LIANG CHI TOWER</t>
  </si>
  <si>
    <t>PM91/06/013</t>
  </si>
  <si>
    <t>ROTOGRAVURE</t>
  </si>
  <si>
    <t>PM91/06/014</t>
  </si>
  <si>
    <t>DUCT WORK FOR BLOWER</t>
  </si>
  <si>
    <t>PM91/06/016</t>
  </si>
  <si>
    <t>PUMP</t>
  </si>
  <si>
    <t>PM91/07/018</t>
  </si>
  <si>
    <t>ELECTRIC CHAIN HOIST</t>
  </si>
  <si>
    <t>PM91/07/019</t>
  </si>
  <si>
    <t>UNWINDER MC</t>
  </si>
  <si>
    <t>PM91/07/021</t>
  </si>
  <si>
    <t>SPRAY</t>
  </si>
  <si>
    <t>PM91/07/022</t>
  </si>
  <si>
    <t>INSTALLATION AND COMMISSIONING</t>
  </si>
  <si>
    <t>PM91/07/023</t>
  </si>
  <si>
    <t>LIP 1200MM T-DIE</t>
  </si>
  <si>
    <t>PM91/07/024</t>
  </si>
  <si>
    <t>6 SETS COOLING TOWER</t>
  </si>
  <si>
    <t>PM91/07/025</t>
  </si>
  <si>
    <t>WATER PIPING FOR NEW CHILLER</t>
  </si>
  <si>
    <t>PM91/07/026</t>
  </si>
  <si>
    <t>LIP OF 1200MM CPP T-DIE</t>
  </si>
  <si>
    <t>PM91/08/030</t>
  </si>
  <si>
    <t>TAKEN</t>
  </si>
  <si>
    <t>PM91/09/031</t>
  </si>
  <si>
    <t>OUTFEED TENSION FOR PTG MC</t>
  </si>
  <si>
    <t>PM91/10/033</t>
  </si>
  <si>
    <t>DL</t>
  </si>
  <si>
    <t>PM91/10/034</t>
  </si>
  <si>
    <t>COPELAND USA COMPRESSOR</t>
  </si>
  <si>
    <t>PM91/10/035</t>
  </si>
  <si>
    <t>ELECTRONIC SINGLE DRIVE</t>
  </si>
  <si>
    <t>PM91/11/036</t>
  </si>
  <si>
    <t>1 PC SEW ELECTRIC BRAKE MOTOR</t>
  </si>
  <si>
    <t>PM91/11/037</t>
  </si>
  <si>
    <t>WEB</t>
  </si>
  <si>
    <t>PM91/12/038</t>
  </si>
  <si>
    <t>PM91/12/039</t>
  </si>
  <si>
    <t>PANEL</t>
  </si>
  <si>
    <t>PM92/01/001</t>
  </si>
  <si>
    <t>13 SETS AUTO VIS CONTROLLER</t>
  </si>
  <si>
    <t>PM92/02/003</t>
  </si>
  <si>
    <t>CYL MC</t>
  </si>
  <si>
    <t>PM92/02/004</t>
  </si>
  <si>
    <t>GRAVO-PROOF</t>
  </si>
  <si>
    <t>PM92/03/005</t>
  </si>
  <si>
    <t>ELECTRONIC DOUBLE DRIVE</t>
  </si>
  <si>
    <t>PM92/03/006</t>
  </si>
  <si>
    <t>TROLLY</t>
  </si>
  <si>
    <t>PM92/03/007</t>
  </si>
  <si>
    <t>CONDENSER</t>
  </si>
  <si>
    <t>PM92/03/008</t>
  </si>
  <si>
    <t>SPAREPART FOR ELECTRONIC PANEL</t>
  </si>
  <si>
    <t>PM92/05/010</t>
  </si>
  <si>
    <t>PTG MC</t>
  </si>
  <si>
    <t>PM92/05/012</t>
  </si>
  <si>
    <t>CKD AIR DRYER</t>
  </si>
  <si>
    <t>PM92/05/014</t>
  </si>
  <si>
    <t>LABOUR CHARGES FOR CPP M/C</t>
  </si>
  <si>
    <t>PM92/05/015</t>
  </si>
  <si>
    <t>ANILOX ROLLER</t>
  </si>
  <si>
    <t>PM92/05/016</t>
  </si>
  <si>
    <t>METAL CORE (MC1)</t>
  </si>
  <si>
    <t>PM92/05/017</t>
  </si>
  <si>
    <t>FABRICATE ASSAB 709 PTG SHAFT</t>
  </si>
  <si>
    <t>PM92/05/018</t>
  </si>
  <si>
    <t>PTG SHAFT</t>
  </si>
  <si>
    <t>PM92/07/019</t>
  </si>
  <si>
    <t>STEEL HOLDER</t>
  </si>
  <si>
    <t>PM92/07/020</t>
  </si>
  <si>
    <t>COMPRESS AIR PIPING</t>
  </si>
  <si>
    <t>PM92/07/021</t>
  </si>
  <si>
    <t>EQUIPMENT FOR MT PLANT</t>
  </si>
  <si>
    <t>PM92/07/022</t>
  </si>
  <si>
    <t>DUCT WORK FOR MT PLANT</t>
  </si>
  <si>
    <t>PM92/07/023</t>
  </si>
  <si>
    <t>H200-40</t>
  </si>
  <si>
    <t>PM92/07/024</t>
  </si>
  <si>
    <t>DAB PUMP JET 51T N489</t>
  </si>
  <si>
    <t>PM92/07/025</t>
  </si>
  <si>
    <t>SETRON PUMP SEM 252</t>
  </si>
  <si>
    <t>PM92/07/026</t>
  </si>
  <si>
    <t>GALPEDA PUMP NM 50/16A</t>
  </si>
  <si>
    <t>PM92/07/027</t>
  </si>
  <si>
    <t>CABLE AT MT PLANT</t>
  </si>
  <si>
    <t>PM92/07/028</t>
  </si>
  <si>
    <t>STRUCTURE FOR FEEDING HOPPER</t>
  </si>
  <si>
    <t>PM92/07/030</t>
  </si>
  <si>
    <t>PM92/07/031</t>
  </si>
  <si>
    <t>PM92/08/033</t>
  </si>
  <si>
    <t>LIP OF 1200MM T-DIE</t>
  </si>
  <si>
    <t>PM92/08/034</t>
  </si>
  <si>
    <t>CONTROLLER</t>
  </si>
  <si>
    <t>PM92/08/035</t>
  </si>
  <si>
    <t>PM92/08/037</t>
  </si>
  <si>
    <t>EXTRUSION LAM</t>
  </si>
  <si>
    <t>PM92/08/038</t>
  </si>
  <si>
    <t>M/C WINDER METAL CORE</t>
  </si>
  <si>
    <t>PM92/08/040</t>
  </si>
  <si>
    <t>COPPER PLATE AIR WAY</t>
  </si>
  <si>
    <t>PM92/08/041</t>
  </si>
  <si>
    <t>EXTRUDER</t>
  </si>
  <si>
    <t>PM92/09/042</t>
  </si>
  <si>
    <t>ALUMINIUM GUIDE ROLLER</t>
  </si>
  <si>
    <t>PM92/09/043</t>
  </si>
  <si>
    <t>SPAREPARTS FOR METZ MACHINE</t>
  </si>
  <si>
    <t>PM92/09/044</t>
  </si>
  <si>
    <t>MACHINE WINDER</t>
  </si>
  <si>
    <t>PM92/09/045</t>
  </si>
  <si>
    <t>HOLLOW SHAFT</t>
  </si>
  <si>
    <t>PM92/09/046</t>
  </si>
  <si>
    <t>THICKNESS GAUGE</t>
  </si>
  <si>
    <t>PM92/10/047</t>
  </si>
  <si>
    <t>ALUMINIUM COOLING ROLLER</t>
  </si>
  <si>
    <t>PM92/10/048</t>
  </si>
  <si>
    <t>BLOWER</t>
  </si>
  <si>
    <t>PM92/10/049</t>
  </si>
  <si>
    <t>CKD REFRIGERATED AIR DRYER</t>
  </si>
  <si>
    <t>PM92/10/050</t>
  </si>
  <si>
    <t>COOLING ROLLER</t>
  </si>
  <si>
    <t>PM92/10/051</t>
  </si>
  <si>
    <t>RUBBER ROLLER</t>
  </si>
  <si>
    <t>PM92/10/052</t>
  </si>
  <si>
    <t>PM92/10/053</t>
  </si>
  <si>
    <t>COVER</t>
  </si>
  <si>
    <t>PM92/10/054</t>
  </si>
  <si>
    <t>FAB STAINLESS STEEL 3 PCS</t>
  </si>
  <si>
    <t>PM92/10/055</t>
  </si>
  <si>
    <t>FAB COPPER PLATE 3 PCS</t>
  </si>
  <si>
    <t>PM92/10/056</t>
  </si>
  <si>
    <t>PIPE FOR SLIT MACHINE</t>
  </si>
  <si>
    <t>PM92/10/060</t>
  </si>
  <si>
    <t>TL INTEREST FOR OCBC $3400000</t>
  </si>
  <si>
    <t>PM92/10/061</t>
  </si>
  <si>
    <t>TL INTEREST FOR OCBC $1000000</t>
  </si>
  <si>
    <t>PM92/11/063</t>
  </si>
  <si>
    <t>PM92/11/066</t>
  </si>
  <si>
    <t>AIR EXPANDING SHAFT</t>
  </si>
  <si>
    <t>PM92/11/067</t>
  </si>
  <si>
    <t>DETECTOR TUBE</t>
  </si>
  <si>
    <t>PM92/11/068</t>
  </si>
  <si>
    <t>ROLLER</t>
  </si>
  <si>
    <t>PM92/11/069</t>
  </si>
  <si>
    <t>COST OF CPP LINE</t>
  </si>
  <si>
    <t>PM92/11/070</t>
  </si>
  <si>
    <t>ON IMPORT OF M/C</t>
  </si>
  <si>
    <t>PM92/12/074</t>
  </si>
  <si>
    <t>FABRICATE COPPER PLATE</t>
  </si>
  <si>
    <t>PM92/12/076</t>
  </si>
  <si>
    <t>PARTS FOR SCREEN CHANGER</t>
  </si>
  <si>
    <t>PM92/12/077</t>
  </si>
  <si>
    <t>REWINDING MACHINE</t>
  </si>
  <si>
    <t>PM92/12/078</t>
  </si>
  <si>
    <t>DUCT WORK, INSTAL &amp; COMM</t>
  </si>
  <si>
    <t>PM92/12/082</t>
  </si>
  <si>
    <t>STEEL PLATE</t>
  </si>
  <si>
    <t>PM92/12/083</t>
  </si>
  <si>
    <t>1 TOSHIN REW MACHINE</t>
  </si>
  <si>
    <t>PM92/12/084</t>
  </si>
  <si>
    <t>SIDE SEALED MACHINE</t>
  </si>
  <si>
    <t>PM92/12/085</t>
  </si>
  <si>
    <t>HIGH TENSILE STEEL SHAFT</t>
  </si>
  <si>
    <t>PM92/12/086</t>
  </si>
  <si>
    <t>TO MACHINE ALUMINIUM GOUSING</t>
  </si>
  <si>
    <t>PM92/12/088</t>
  </si>
  <si>
    <t>PM92/12/089</t>
  </si>
  <si>
    <t>SEALED BAG MKG MACHINE</t>
  </si>
  <si>
    <t>PM92/12/090</t>
  </si>
  <si>
    <t>PM92/12/091</t>
  </si>
  <si>
    <t>MERLIN JB</t>
  </si>
  <si>
    <t>PM92/12/092</t>
  </si>
  <si>
    <t>HASEGAWA- MERLIN JB</t>
  </si>
  <si>
    <t>PM92/12/093</t>
  </si>
  <si>
    <t>FEE ON CPP PRODN LINE</t>
  </si>
  <si>
    <t>PM92/12/094</t>
  </si>
  <si>
    <t>FOR MC</t>
  </si>
  <si>
    <t>PM92/12/095</t>
  </si>
  <si>
    <t>PM92/12/096</t>
  </si>
  <si>
    <t>STAMPING &amp; FILING ON PM</t>
  </si>
  <si>
    <t>PM92/12/097</t>
  </si>
  <si>
    <t>PM92/12/099</t>
  </si>
  <si>
    <t>FOR CPP</t>
  </si>
  <si>
    <t>PM92/12/100</t>
  </si>
  <si>
    <t>FABRICATION ETC</t>
  </si>
  <si>
    <t>PM92-003</t>
  </si>
  <si>
    <t>OVERHEAD CRANE</t>
  </si>
  <si>
    <t>PM92-005</t>
  </si>
  <si>
    <t>(MC2)</t>
  </si>
  <si>
    <t>PM92-006</t>
  </si>
  <si>
    <t>RACK FOR MILL ROLL</t>
  </si>
  <si>
    <t>PM92-007</t>
  </si>
  <si>
    <t>DUST COLLECTOR</t>
  </si>
  <si>
    <t>PM93/01/001</t>
  </si>
  <si>
    <t>NAKAJIMA PTG M/C IMP RUBBER</t>
  </si>
  <si>
    <t>PM93/01/002</t>
  </si>
  <si>
    <t>SILICONE RUBBER ROLL</t>
  </si>
  <si>
    <t>PM93/01/003</t>
  </si>
  <si>
    <t>CONSULTATION ON PTG MC</t>
  </si>
  <si>
    <t>PM93/02/008</t>
  </si>
  <si>
    <t>THYRISTOR CONTROLLER</t>
  </si>
  <si>
    <t>PM93/02/009</t>
  </si>
  <si>
    <t>CPP MC</t>
  </si>
  <si>
    <t>PM93/02/010</t>
  </si>
  <si>
    <t>REF: T109/10</t>
  </si>
  <si>
    <t>PM93/03/011</t>
  </si>
  <si>
    <t>MARINE INSURANCE FOR 8 CLR MC</t>
  </si>
  <si>
    <t>PM93/03/012</t>
  </si>
  <si>
    <t>SLITTING MC</t>
  </si>
  <si>
    <t>PM93/03/013</t>
  </si>
  <si>
    <t>PM93/03/014</t>
  </si>
  <si>
    <t>REWINDER MC</t>
  </si>
  <si>
    <t>PM93/03/015</t>
  </si>
  <si>
    <t>CHROMED ROLLER</t>
  </si>
  <si>
    <t>PM93/03/016</t>
  </si>
  <si>
    <t>REGRINDING</t>
  </si>
  <si>
    <t>PM93/03/017</t>
  </si>
  <si>
    <t>&amp; 2</t>
  </si>
  <si>
    <t>PM93/03/018</t>
  </si>
  <si>
    <t>SPIRAL RIB CUT ROLLER</t>
  </si>
  <si>
    <t>PM93/03/019</t>
  </si>
  <si>
    <t>ROLLER FOR RECHROME</t>
  </si>
  <si>
    <t>PM93/03/020</t>
  </si>
  <si>
    <t>COATING ROLLER (RE-CON)</t>
  </si>
  <si>
    <t>PM93/03/021</t>
  </si>
  <si>
    <t>1 PC ELECTRIC LINEAR ACTUATOR</t>
  </si>
  <si>
    <t>PM93/03/022</t>
  </si>
  <si>
    <t>PM93/03/023</t>
  </si>
  <si>
    <t>FOR EL2</t>
  </si>
  <si>
    <t>PM93/03/024</t>
  </si>
  <si>
    <t>CHROMED ROLLERS</t>
  </si>
  <si>
    <t>PM93/03/025</t>
  </si>
  <si>
    <t>RUBBER ROLLERS &amp; STEEL SHAFT</t>
  </si>
  <si>
    <t>PM93/03/026</t>
  </si>
  <si>
    <t>ALUMINIUM ROLLER &amp; STEEL SHAFT</t>
  </si>
  <si>
    <t>PM93/03/027</t>
  </si>
  <si>
    <t>PM93/04/028</t>
  </si>
  <si>
    <t>ETC</t>
  </si>
  <si>
    <t>PM93/04/029</t>
  </si>
  <si>
    <t>FAB H/T PIN FOR DIE HEAD EL</t>
  </si>
  <si>
    <t>PM93/04/030</t>
  </si>
  <si>
    <t>MC)</t>
  </si>
  <si>
    <t>PM93/04/031</t>
  </si>
  <si>
    <t>PM93/04/032</t>
  </si>
  <si>
    <t>NIKKA POWDER SPRAY REMOVER</t>
  </si>
  <si>
    <t>PM93/04/033</t>
  </si>
  <si>
    <t>HEATER</t>
  </si>
  <si>
    <t>PM93/04/034</t>
  </si>
  <si>
    <t>1 PC ROLLER</t>
  </si>
  <si>
    <t>PM93/04/035</t>
  </si>
  <si>
    <t>ROLLER FOR DL3</t>
  </si>
  <si>
    <t>PM93/04/036</t>
  </si>
  <si>
    <t>BUSH</t>
  </si>
  <si>
    <t>PM93/04/037</t>
  </si>
  <si>
    <t>COPPER PLATE BLOCK MKG</t>
  </si>
  <si>
    <t>PM93/05/039</t>
  </si>
  <si>
    <t>REWINDING MC</t>
  </si>
  <si>
    <t>PM93/05/040</t>
  </si>
  <si>
    <t>PM93/05/042</t>
  </si>
  <si>
    <t>PM93/05/043</t>
  </si>
  <si>
    <t>BAR</t>
  </si>
  <si>
    <t>PM93/05/044</t>
  </si>
  <si>
    <t>FAB SHAFT</t>
  </si>
  <si>
    <t>PM93/05/046</t>
  </si>
  <si>
    <t>SKIMMING</t>
  </si>
  <si>
    <t>PM93/05/047</t>
  </si>
  <si>
    <t>OKATFORM</t>
  </si>
  <si>
    <t>PM93/05/048</t>
  </si>
  <si>
    <t>PM93/05/049</t>
  </si>
  <si>
    <t>PAINTING SHAFT/DRILL</t>
  </si>
  <si>
    <t>PM93/05/050</t>
  </si>
  <si>
    <t>RUBBER ROLLER/COPPER BEARING</t>
  </si>
  <si>
    <t>PM93/05/051</t>
  </si>
  <si>
    <t>CAST IRON HOUSING, FAB SHAFT</t>
  </si>
  <si>
    <t>PM93/05/052</t>
  </si>
  <si>
    <t>SHAFT/STEEL RING WASHER</t>
  </si>
  <si>
    <t>PM93/05/053</t>
  </si>
  <si>
    <t>PULL ROLL</t>
  </si>
  <si>
    <t>PM93/06/055</t>
  </si>
  <si>
    <t>M:ED8M-I-CR (E/L 1)</t>
  </si>
  <si>
    <t>PM93/06/056</t>
  </si>
  <si>
    <t>MR D.T. - WEB COATING</t>
  </si>
  <si>
    <t>PM93/06/057</t>
  </si>
  <si>
    <t>SPAREPARTS FOR CPP MC</t>
  </si>
  <si>
    <t>PM93/06/059</t>
  </si>
  <si>
    <t>M:VS90WLH - EXT LAM</t>
  </si>
  <si>
    <t>PM93/06/060</t>
  </si>
  <si>
    <t>M:VS90 - EXT LAM</t>
  </si>
  <si>
    <t>PM93/06/061</t>
  </si>
  <si>
    <t>REPLACEMENT</t>
  </si>
  <si>
    <t>PM93/06/062</t>
  </si>
  <si>
    <t>OVERHAUL</t>
  </si>
  <si>
    <t>PM93/06/067</t>
  </si>
  <si>
    <t>MARINE INSURANCE FOR 1 DRY LAM</t>
  </si>
  <si>
    <t>PM93/06/071</t>
  </si>
  <si>
    <t>M VS90 EXT LAM</t>
  </si>
  <si>
    <t>PM93/06/072</t>
  </si>
  <si>
    <t>5% ON BILL DRAWN</t>
  </si>
  <si>
    <t>PM93/06/074</t>
  </si>
  <si>
    <t>PIPING</t>
  </si>
  <si>
    <t>PM93/06/075</t>
  </si>
  <si>
    <t>TRPT ON CLEARING OF DRY LAM MC</t>
  </si>
  <si>
    <t>PM93/06/080</t>
  </si>
  <si>
    <t>PM93/06/081</t>
  </si>
  <si>
    <t>INSTALLATION COST OF EL</t>
  </si>
  <si>
    <t>PM93/07/08</t>
  </si>
  <si>
    <t>SPAREPARTS FOR DL 3 &amp; PTG\4</t>
  </si>
  <si>
    <t>PM93/07/083</t>
  </si>
  <si>
    <t>AIR COMP</t>
  </si>
  <si>
    <t>PM93/07/084</t>
  </si>
  <si>
    <t>EL2</t>
  </si>
  <si>
    <t>PM93/07/085</t>
  </si>
  <si>
    <t>CHUANG AIR WINDER METAL CORE</t>
  </si>
  <si>
    <t>PM93/07/086</t>
  </si>
  <si>
    <t>PAXTON MONORAIL FOR TANABE EL</t>
  </si>
  <si>
    <t>PM93/07/087</t>
  </si>
  <si>
    <t>ENGINEERS FOR EL</t>
  </si>
  <si>
    <t>PM93/07/089</t>
  </si>
  <si>
    <t>PM93/07/090</t>
  </si>
  <si>
    <t>FAB SHAFT EL3</t>
  </si>
  <si>
    <t>PM93/07/091</t>
  </si>
  <si>
    <t>FOR EL1 &amp; 2</t>
  </si>
  <si>
    <t>PM93/07/092</t>
  </si>
  <si>
    <t>PAXTON  DAB PUMP M:L28/500T</t>
  </si>
  <si>
    <t>PM93/07/093</t>
  </si>
  <si>
    <t>PAX TON 1 TON BLACK BEAR</t>
  </si>
  <si>
    <t>PM93/07/094</t>
  </si>
  <si>
    <t>M:ED 8M EL1 &amp; 2</t>
  </si>
  <si>
    <t>PM93/07/098</t>
  </si>
  <si>
    <t>PM93/08/101</t>
  </si>
  <si>
    <t>T-DIE</t>
  </si>
  <si>
    <t>PM93/08/102</t>
  </si>
  <si>
    <t>RECOVERY</t>
  </si>
  <si>
    <t>PM93/08/104</t>
  </si>
  <si>
    <t>ACONING $3950</t>
  </si>
  <si>
    <t>PM93/08/105</t>
  </si>
  <si>
    <t>LEYBOLD AG-METALIZER SPAREPART</t>
  </si>
  <si>
    <t>PM93/08/106</t>
  </si>
  <si>
    <t>FOR RE-DO</t>
  </si>
  <si>
    <t>PM93/08/107</t>
  </si>
  <si>
    <t>GERMANY TECH HOTEL</t>
  </si>
  <si>
    <t>PM93/08/108</t>
  </si>
  <si>
    <t>MEASURING CPP MC</t>
  </si>
  <si>
    <t>PM93/08/109</t>
  </si>
  <si>
    <t>ROLLER (DL)</t>
  </si>
  <si>
    <t>PM93/08/111</t>
  </si>
  <si>
    <t>(RE-CON)</t>
  </si>
  <si>
    <t>PM93/08/112</t>
  </si>
  <si>
    <t>(CPP MC)</t>
  </si>
  <si>
    <t>PM93/08/113</t>
  </si>
  <si>
    <t>(RECON)</t>
  </si>
  <si>
    <t>PM93/08/114</t>
  </si>
  <si>
    <t>STAINLESS STEEL</t>
  </si>
  <si>
    <t>PM93/08/117</t>
  </si>
  <si>
    <t>PTG, CPP, BM</t>
  </si>
  <si>
    <t>PM93/08/119</t>
  </si>
  <si>
    <t>CAP OF M/STEEL &amp; U-CHANNEL-EL</t>
  </si>
  <si>
    <t>PM93/09/120</t>
  </si>
  <si>
    <t>ADJUSTABLE PROTEC'N SHIELD</t>
  </si>
  <si>
    <t>PM93/09/121</t>
  </si>
  <si>
    <t>LEYBOLD AG - SENSORS</t>
  </si>
  <si>
    <t>PM93/09/122</t>
  </si>
  <si>
    <t>ACMA-COMPRESSOR 1 PC FOR EL2</t>
  </si>
  <si>
    <t>PM93/09/123</t>
  </si>
  <si>
    <t>PERMAS-FAB SHAFT FOR MC</t>
  </si>
  <si>
    <t>PM93/09/124</t>
  </si>
  <si>
    <t>BRASS/NYL</t>
  </si>
  <si>
    <t>PM93/09/125</t>
  </si>
  <si>
    <t>HEAD / FAB COPPER</t>
  </si>
  <si>
    <t>PM93/09/126</t>
  </si>
  <si>
    <t>COATING CYLINDER FOR MC USED</t>
  </si>
  <si>
    <t>PM93/09/127</t>
  </si>
  <si>
    <t>ROLLERS</t>
  </si>
  <si>
    <t>PM93/09/128</t>
  </si>
  <si>
    <t>CARBON STEEL COUPLING</t>
  </si>
  <si>
    <t>PM93/09/129</t>
  </si>
  <si>
    <t>T-DIE &amp; DIE UP</t>
  </si>
  <si>
    <t>PM93/10/130</t>
  </si>
  <si>
    <t>SPAREPARTS FOR SBM-600SA</t>
  </si>
  <si>
    <t>PM93/10/132</t>
  </si>
  <si>
    <t>KYOWA SPRAY ROLLER/SPAREPARTS</t>
  </si>
  <si>
    <t>PM93/10/133</t>
  </si>
  <si>
    <t>PM93/10/134</t>
  </si>
  <si>
    <t>PM93/10/135</t>
  </si>
  <si>
    <t>HEATER PLATE</t>
  </si>
  <si>
    <t>PM93/10/136</t>
  </si>
  <si>
    <t>CAPITOL ROLL COATING BLOCK</t>
  </si>
  <si>
    <t>PM93/10/139</t>
  </si>
  <si>
    <t>CHUANG AIK SHAFT (CHECKING MC)</t>
  </si>
  <si>
    <t>PM93/11/140</t>
  </si>
  <si>
    <t>EXT</t>
  </si>
  <si>
    <t>PM93/11/141</t>
  </si>
  <si>
    <t>METER</t>
  </si>
  <si>
    <t>PM93/11/142</t>
  </si>
  <si>
    <t>NMPI GUIDE ROLLER 1 PC</t>
  </si>
  <si>
    <t>PM93/11/143</t>
  </si>
  <si>
    <t>PERMAS SHAFT PTG 1 &amp; 2</t>
  </si>
  <si>
    <t>PM93/11/144</t>
  </si>
  <si>
    <t>BLOCK MKG</t>
  </si>
  <si>
    <t>PM93/11/145</t>
  </si>
  <si>
    <t>FOR METZ</t>
  </si>
  <si>
    <t>PM93/11/146</t>
  </si>
  <si>
    <t>PERMAS RUBBER</t>
  </si>
  <si>
    <t>PM93/11/148</t>
  </si>
  <si>
    <t>TANABE RENSION CONTROLLER</t>
  </si>
  <si>
    <t>PM93/11/149</t>
  </si>
  <si>
    <t>PERMAS RUBBER ROLLER</t>
  </si>
  <si>
    <t>PM93/11/150</t>
  </si>
  <si>
    <t>GUTTER/TROLLY</t>
  </si>
  <si>
    <t>PM93/11/151</t>
  </si>
  <si>
    <t>SHAFT</t>
  </si>
  <si>
    <t>PM93/11/152</t>
  </si>
  <si>
    <t>PERMAS FAB CARBON STEEL/SHAFT</t>
  </si>
  <si>
    <t>PM93/11/153</t>
  </si>
  <si>
    <t>KEY WAY</t>
  </si>
  <si>
    <t>PM93/11/154</t>
  </si>
  <si>
    <t>CLR</t>
  </si>
  <si>
    <t>PM93/11/155</t>
  </si>
  <si>
    <t>TECHNICIAN FOR 8 CLR</t>
  </si>
  <si>
    <t>PM93/11/156</t>
  </si>
  <si>
    <t>TECHNICIAN FOR EL 2</t>
  </si>
  <si>
    <t>PM93/11/157</t>
  </si>
  <si>
    <t>PM93/12/159</t>
  </si>
  <si>
    <t>VOLUNIX OF COMPACTSOLA</t>
  </si>
  <si>
    <t>PM93/12/160</t>
  </si>
  <si>
    <t>REWIND</t>
  </si>
  <si>
    <t>PM93/12/161</t>
  </si>
  <si>
    <t>OPERATION MANUAL</t>
  </si>
  <si>
    <t>PM93/12/162</t>
  </si>
  <si>
    <t>FIBER OOPTICAL/COMPUTER CHASIS</t>
  </si>
  <si>
    <t>PM93/12/163</t>
  </si>
  <si>
    <t>1 PC TREATER ROLL (CPP MC)</t>
  </si>
  <si>
    <t>PM93/12/164</t>
  </si>
  <si>
    <t>PM93/12/165</t>
  </si>
  <si>
    <t>COATING ROLLER FOR RECONDITION</t>
  </si>
  <si>
    <t>PM93/12/166</t>
  </si>
  <si>
    <t>JEAN PAUL</t>
  </si>
  <si>
    <t>PM93/12/167</t>
  </si>
  <si>
    <t>SCREEN</t>
  </si>
  <si>
    <t>PM93/12/168</t>
  </si>
  <si>
    <t>(METZ)</t>
  </si>
  <si>
    <t>PM93/12/169</t>
  </si>
  <si>
    <t>STEEL BEARG</t>
  </si>
  <si>
    <t>PM93/12/170</t>
  </si>
  <si>
    <t>NIKKA SPRAY POWDER ROLLER</t>
  </si>
  <si>
    <t>PM93/12/171</t>
  </si>
  <si>
    <t>ENGINEER</t>
  </si>
  <si>
    <t>PM93/12/172</t>
  </si>
  <si>
    <t>PM93/12/173</t>
  </si>
  <si>
    <t>PM93/12/174</t>
  </si>
  <si>
    <t>G.I. CIN AIR PIPING</t>
  </si>
  <si>
    <t>PM93/12/175</t>
  </si>
  <si>
    <t>PM93/12/176</t>
  </si>
  <si>
    <t>FAB S/S TANK &amp; TROLLY</t>
  </si>
  <si>
    <t>PM93/12/177</t>
  </si>
  <si>
    <t>FAB ALUM BAR/S/S TANK</t>
  </si>
  <si>
    <t>PM93/12/178</t>
  </si>
  <si>
    <t>PM93/12/180</t>
  </si>
  <si>
    <t>UTILITIES FOR NISHIBE BANK</t>
  </si>
  <si>
    <t>PM93/12/181</t>
  </si>
  <si>
    <t>UTILITIES FOR TANABE EXT</t>
  </si>
  <si>
    <t>PM93/12/182</t>
  </si>
  <si>
    <t>CAPITALISED - EL2</t>
  </si>
  <si>
    <t>PM93/12/184</t>
  </si>
  <si>
    <t>CAPITALISED - P4</t>
  </si>
  <si>
    <t>PM93/12/185</t>
  </si>
  <si>
    <t>NEW DIGITAL TACHOMETER</t>
  </si>
  <si>
    <t>PM93-005</t>
  </si>
  <si>
    <t>(SOL-MC)</t>
  </si>
  <si>
    <t>PM94/01/001</t>
  </si>
  <si>
    <t>VERSION</t>
  </si>
  <si>
    <t>PM94/01/002</t>
  </si>
  <si>
    <t>LAM M SLIP RING</t>
  </si>
  <si>
    <t>PM94/01/003</t>
  </si>
  <si>
    <t>PAXTON AXIAL FLOW EXHAUST FAN</t>
  </si>
  <si>
    <t>PM94/01/004</t>
  </si>
  <si>
    <t>CHUANG AIK WINDER METAL CORE</t>
  </si>
  <si>
    <t>PM94/01/005</t>
  </si>
  <si>
    <t>PERMAS FUM CUTTER FOR MODIFY</t>
  </si>
  <si>
    <t>PM94/01/006</t>
  </si>
  <si>
    <t>PERMAS SHAFT/ TAPER/ FAB ALUM</t>
  </si>
  <si>
    <t>PM94/01/007</t>
  </si>
  <si>
    <t>PERMAS SHAFT/CARBON STEEL LOCK</t>
  </si>
  <si>
    <t>PM94/01/008</t>
  </si>
  <si>
    <t>CAPITOL ROLLERFOR RE-COND</t>
  </si>
  <si>
    <t>PM94/01/009</t>
  </si>
  <si>
    <t>HERCULES SILICONE ROLLER FOR</t>
  </si>
  <si>
    <t>PM94/01/011</t>
  </si>
  <si>
    <t>PERMAS FAB CAST ION COUPLING</t>
  </si>
  <si>
    <t>PM94/01/012</t>
  </si>
  <si>
    <t>PERMAS M/C COUPLING JOINT HEAD</t>
  </si>
  <si>
    <t>PM94/01/013</t>
  </si>
  <si>
    <t>PERMAS FAB COUPLING MILLING</t>
  </si>
  <si>
    <t>PM94/02/015</t>
  </si>
  <si>
    <t>EM- TANDEM M/C MIXING LL &amp; LD</t>
  </si>
  <si>
    <t>PM94/02/016</t>
  </si>
  <si>
    <t>CKD AIR DRYER MODEL: RDA-3-D</t>
  </si>
  <si>
    <t>PM94/02/017</t>
  </si>
  <si>
    <t>DIGITAL SPEED CONTROL /</t>
  </si>
  <si>
    <t>PM94/02/018</t>
  </si>
  <si>
    <t>FAB CYLINDER SHAFT / ALUM</t>
  </si>
  <si>
    <t>PM94/02/019</t>
  </si>
  <si>
    <t>FAB FILTER BLOCK / SHAFT</t>
  </si>
  <si>
    <t>PM94/02/020</t>
  </si>
  <si>
    <t>ROLLER FOR REBUILT / HIGH</t>
  </si>
  <si>
    <t>PM94/02/021</t>
  </si>
  <si>
    <t>FAB SS SCREW/ FAB ASSAB / GUM</t>
  </si>
  <si>
    <t>PM94/02/022</t>
  </si>
  <si>
    <t>BOLT SPANNER / FAN SHAFT</t>
  </si>
  <si>
    <t>PM94/02/023</t>
  </si>
  <si>
    <t>PAINTING SHAFT / SHAFT OR</t>
  </si>
  <si>
    <t>PM94/02/024</t>
  </si>
  <si>
    <t>FAB MILD STEEL TROLLY (CPP)</t>
  </si>
  <si>
    <t>PM94/03/026</t>
  </si>
  <si>
    <t>7 NOS. EXHAUST DUCT + HOCK</t>
  </si>
  <si>
    <t>PM94/03/028</t>
  </si>
  <si>
    <t>M/C SPAREPARTS FOR CPP COOLING</t>
  </si>
  <si>
    <t>PM94/03/031</t>
  </si>
  <si>
    <t>COM-RESSED AIR PIPING BLOCK C</t>
  </si>
  <si>
    <t>PM94/03/032</t>
  </si>
  <si>
    <t>COATING BLOCKS FOR REDO</t>
  </si>
  <si>
    <t>PM94/03/037</t>
  </si>
  <si>
    <t>METZ COOLING SYS</t>
  </si>
  <si>
    <t>PM94/03/038</t>
  </si>
  <si>
    <t>CHECKING ON NMP 7 CLR ITALY 6</t>
  </si>
  <si>
    <t>PM94/03/039</t>
  </si>
  <si>
    <t>FAB COPPER BUSH / PAINTING M/C</t>
  </si>
  <si>
    <t>PM94/03/040</t>
  </si>
  <si>
    <t>FAB STAINLESS STEEL TANK/ GUM</t>
  </si>
  <si>
    <t>PM94/03/041</t>
  </si>
  <si>
    <t>PAINTING SHAFT / SS TANK, FAB</t>
  </si>
  <si>
    <t>PM94/03/042</t>
  </si>
  <si>
    <t>STAINLESS STEEL PLATE / GEAR</t>
  </si>
  <si>
    <t>PM94/03/043</t>
  </si>
  <si>
    <t>FAB STEEL SHAFT / IRON HOUSING</t>
  </si>
  <si>
    <t>PM94/03/044</t>
  </si>
  <si>
    <t>RUBBER ROLLER / SS TANK, SAUAR</t>
  </si>
  <si>
    <t>PM94/03/045</t>
  </si>
  <si>
    <t>SILICONE ROLLERS FOR RECOVERY</t>
  </si>
  <si>
    <t>PM94/03/046</t>
  </si>
  <si>
    <t>EL/P4 THICKNESS GAUGE /FLASH</t>
  </si>
  <si>
    <t>PM94/03/047</t>
  </si>
  <si>
    <t>SS TANK / FAB HIGH TENSILE</t>
  </si>
  <si>
    <t>PM94/03/048</t>
  </si>
  <si>
    <t>FAB HIGH TENSILE TAPER LOCK</t>
  </si>
  <si>
    <t>PM94/03/049</t>
  </si>
  <si>
    <t>PM94/03/050</t>
  </si>
  <si>
    <t>PM94/03/051</t>
  </si>
  <si>
    <t>FAB MILD STEEL SCREW SHAFT /</t>
  </si>
  <si>
    <t>PM94/03/052</t>
  </si>
  <si>
    <t>FAB S/STEEL, COPPER/WELD M</t>
  </si>
  <si>
    <t>PM94/03/053</t>
  </si>
  <si>
    <t>FAB HIGH TENSSILE SHAFT</t>
  </si>
  <si>
    <t>PM94/03/055</t>
  </si>
  <si>
    <t>COUPLING FOR FAB</t>
  </si>
  <si>
    <t>PM94/03/057</t>
  </si>
  <si>
    <t>REPAIR SMC AIR DRYER MODEL</t>
  </si>
  <si>
    <t>PM94/03/058</t>
  </si>
  <si>
    <t>GUARD RAIL</t>
  </si>
  <si>
    <t>PM94/03/059</t>
  </si>
  <si>
    <t>PM94/03/060</t>
  </si>
  <si>
    <t>ADJ CAP EXPS OF TECH ADVISOR</t>
  </si>
  <si>
    <t>PM94/03/061</t>
  </si>
  <si>
    <t>LIGHT BARRIER / AD 534 KH</t>
  </si>
  <si>
    <t>PM94/04/062</t>
  </si>
  <si>
    <t>GUILOTINE CUTTER FOR POUCH MKG</t>
  </si>
  <si>
    <t>PM94/04/065</t>
  </si>
  <si>
    <t>SHAFT EL1</t>
  </si>
  <si>
    <t>PM94/04/066</t>
  </si>
  <si>
    <t>SS PLATE / WASHER/ AIR HOLDER</t>
  </si>
  <si>
    <t>PM94/04/067</t>
  </si>
  <si>
    <t>SS PLATE / MV BASE / FLANGES</t>
  </si>
  <si>
    <t>PM94/04/068</t>
  </si>
  <si>
    <t>ALUMINIUM ROLLER / SHAFT /</t>
  </si>
  <si>
    <t>PM94/04/069</t>
  </si>
  <si>
    <t>FAB CARBON STEEL SCREW SHAFT /</t>
  </si>
  <si>
    <t>PM94/04/070</t>
  </si>
  <si>
    <t>PM94/04/071</t>
  </si>
  <si>
    <t>CARBON STEEL LOCK NUT / SHAFT</t>
  </si>
  <si>
    <t>PM94/04/072</t>
  </si>
  <si>
    <t>PM94/04/073</t>
  </si>
  <si>
    <t>COUPLING FOR FAB / SPUR GEAR</t>
  </si>
  <si>
    <t>PM94/04/075</t>
  </si>
  <si>
    <t>HARDCHROOM ROLLER</t>
  </si>
  <si>
    <t>PM94/04/076</t>
  </si>
  <si>
    <t>FAB CARBON STEEL SHAFT</t>
  </si>
  <si>
    <t>PM94/04/077</t>
  </si>
  <si>
    <t>FAB MILD STEEL RACK</t>
  </si>
  <si>
    <t>PM94/04/078</t>
  </si>
  <si>
    <t>POWER CONVERTER COMPACTSOLA</t>
  </si>
  <si>
    <t>PM94/04/079</t>
  </si>
  <si>
    <t>METERING ROLLER / BACKING</t>
  </si>
  <si>
    <t>PM94/04/080</t>
  </si>
  <si>
    <t>PM94/05/082</t>
  </si>
  <si>
    <t>COPPER PLATE / ROD</t>
  </si>
  <si>
    <t>PM94/05/083</t>
  </si>
  <si>
    <t>AIR COOLED CHILLER</t>
  </si>
  <si>
    <t>PM94/05/084</t>
  </si>
  <si>
    <t>PRESENT COUNTER SYSTEM</t>
  </si>
  <si>
    <t>PM94/05/086</t>
  </si>
  <si>
    <t>ANILOX ROLL FOR RECONDITIONING</t>
  </si>
  <si>
    <t>PM94/05/087</t>
  </si>
  <si>
    <t>PM94/05/088</t>
  </si>
  <si>
    <t>PM94/05/089</t>
  </si>
  <si>
    <t>PM94/05/090</t>
  </si>
  <si>
    <t>CAST IRON STEARING HOUSING /</t>
  </si>
  <si>
    <t>PM94/05/091</t>
  </si>
  <si>
    <t>FAB CARBON STEEL COUPLING</t>
  </si>
  <si>
    <t>PM94/05/092</t>
  </si>
  <si>
    <t>METERING ROLLER FOR GRINDING</t>
  </si>
  <si>
    <t>PM94/05/093</t>
  </si>
  <si>
    <t>PM94/05/094</t>
  </si>
  <si>
    <t>PM94/05/095</t>
  </si>
  <si>
    <t>PM94/05/096</t>
  </si>
  <si>
    <t>FAB CARBON STEEL LOCK NUT /</t>
  </si>
  <si>
    <t>PM94/05/097</t>
  </si>
  <si>
    <t>FAB MILD STEEL COVER WASHER /</t>
  </si>
  <si>
    <t>PM94/05/098</t>
  </si>
  <si>
    <t>ROLLER &amp; SHAFT</t>
  </si>
  <si>
    <t>PM94/05/099</t>
  </si>
  <si>
    <t>PM94/05/100</t>
  </si>
  <si>
    <t>PM94/05/101</t>
  </si>
  <si>
    <t>1 COMPRESSED AIR PIPING</t>
  </si>
  <si>
    <t>PM94/06/105</t>
  </si>
  <si>
    <t>STEEL PLATE 3 UNITS COOLING</t>
  </si>
  <si>
    <t>PM94/06/106</t>
  </si>
  <si>
    <t>ANILOX ROLLER RECONDITIONING</t>
  </si>
  <si>
    <t>PM94/06/109</t>
  </si>
  <si>
    <t>FAB CARBON STEEL TAPER KEY/</t>
  </si>
  <si>
    <t>PM94/06/110</t>
  </si>
  <si>
    <t>ALUMINIUM ROLLER /FAB TENSSILE</t>
  </si>
  <si>
    <t>PM94/06/111</t>
  </si>
  <si>
    <t>CHIMEY FOR CPP A/C</t>
  </si>
  <si>
    <t>PM94/06/112</t>
  </si>
  <si>
    <t>FAB POWER CLUTCH COUPLING /FAB</t>
  </si>
  <si>
    <t>PM94/06/113</t>
  </si>
  <si>
    <t>PM94/06/114</t>
  </si>
  <si>
    <t>2 LOT EXHAUST PIPING</t>
  </si>
  <si>
    <t>PM94/06/117</t>
  </si>
  <si>
    <t>RUBBER ROLLER FOR GRINDING</t>
  </si>
  <si>
    <t>PM94/07/119</t>
  </si>
  <si>
    <t>FAB CASTING MILD STEEL &amp;</t>
  </si>
  <si>
    <t>PM94/07/120</t>
  </si>
  <si>
    <t>PM94/07/121</t>
  </si>
  <si>
    <t>CARBON STEEL LOCK NUT / TAPER</t>
  </si>
  <si>
    <t>PM94/07/122</t>
  </si>
  <si>
    <t>ROLLER RACK FOR CPP MACHINE</t>
  </si>
  <si>
    <t>PM94/07/123</t>
  </si>
  <si>
    <t>FATAEL BRAND PLASTIC CRUSHIER</t>
  </si>
  <si>
    <t>PM94/07/126</t>
  </si>
  <si>
    <t>5 LOTS PVC WASTE TAPE SUCTION</t>
  </si>
  <si>
    <t>PM94/07/127</t>
  </si>
  <si>
    <t>2 PCS ANILOX ROLLER</t>
  </si>
  <si>
    <t>PM94/07/128</t>
  </si>
  <si>
    <t>WINDER METAL CORE</t>
  </si>
  <si>
    <t>PM94/07/129</t>
  </si>
  <si>
    <t>SHAFT / RUBBER ROLLER/ REDUCER</t>
  </si>
  <si>
    <t>PM94/07/130</t>
  </si>
  <si>
    <t>PM94/07/131</t>
  </si>
  <si>
    <t>SWIREL NYLON WHEEL / SS PLATE</t>
  </si>
  <si>
    <t>PM94/07/132</t>
  </si>
  <si>
    <t>COUPLING MODIFY &amp; TAPE KEY</t>
  </si>
  <si>
    <t>PM94/07/133</t>
  </si>
  <si>
    <t>SS TANK / BEARING</t>
  </si>
  <si>
    <t>PM94/07/134</t>
  </si>
  <si>
    <t>STEEL SHAFT / COPPER BRUSH</t>
  </si>
  <si>
    <t>PM94/07/135</t>
  </si>
  <si>
    <t>PTG BLOCK / CARBON STEEL</t>
  </si>
  <si>
    <t>PM94/07/136</t>
  </si>
  <si>
    <t>PEARL ROTARY JOINT</t>
  </si>
  <si>
    <t>PM94/08/137</t>
  </si>
  <si>
    <t>SENSORS MK 03</t>
  </si>
  <si>
    <t>PM94/08/139</t>
  </si>
  <si>
    <t>COPPER PLATE FOR ARGON WELD /</t>
  </si>
  <si>
    <t>PM94/08/140</t>
  </si>
  <si>
    <t>EXPANDER ROLLER</t>
  </si>
  <si>
    <t>PM94/08/141</t>
  </si>
  <si>
    <t>FAB &amp; CHRIME COST / CHECK</t>
  </si>
  <si>
    <t>PM94/08/142</t>
  </si>
  <si>
    <t>PM94/08/143</t>
  </si>
  <si>
    <t>VANE PUMP GASKET / ALUM GASKET</t>
  </si>
  <si>
    <t>PM94/08/144</t>
  </si>
  <si>
    <t>4 PCS ALUMINIUM ROLLERS</t>
  </si>
  <si>
    <t>PM94/08/145</t>
  </si>
  <si>
    <t>FAB MILD STEEL TROLLEY</t>
  </si>
  <si>
    <t>PM94/08/146</t>
  </si>
  <si>
    <t>SS STAND/ PTG BLOCK / RUBBER</t>
  </si>
  <si>
    <t>PM94/08/147</t>
  </si>
  <si>
    <t>PTG BLOCK/ CARBON STEEL LOCK</t>
  </si>
  <si>
    <t>PM94/08/148</t>
  </si>
  <si>
    <t>HIGH PRESSURE BLOWER / PLATE</t>
  </si>
  <si>
    <t>PM94/08/149</t>
  </si>
  <si>
    <t>FAB HIGH TENSILE SHAFT</t>
  </si>
  <si>
    <t>PM94/08/150</t>
  </si>
  <si>
    <t>ONE METERING ROLLER</t>
  </si>
  <si>
    <t>PM94/08/151</t>
  </si>
  <si>
    <t>FAB SHAFT/FAB HIGH TENSILE</t>
  </si>
  <si>
    <t>PM94/08/152</t>
  </si>
  <si>
    <t>PM94/08/153</t>
  </si>
  <si>
    <t>FAB ROLLER / CARBON STEEL</t>
  </si>
  <si>
    <t>PM94/08/154</t>
  </si>
  <si>
    <t>CYLINDER ROLLER / FAB</t>
  </si>
  <si>
    <t>PM94/08/155</t>
  </si>
  <si>
    <t>MACHINE TAPER GEAR/BEARING/</t>
  </si>
  <si>
    <t>PM94/08/157</t>
  </si>
  <si>
    <t>CAPITALISE OF YL CHOW'S EXPS</t>
  </si>
  <si>
    <t>PM94/08/158</t>
  </si>
  <si>
    <t>CAPITALISE OF YL CHOW'S AIR</t>
  </si>
  <si>
    <t>PM94/09/160</t>
  </si>
  <si>
    <t>OPTICAL CARD FOR SCANING HEAD</t>
  </si>
  <si>
    <t>PM94/09/161</t>
  </si>
  <si>
    <t>VISCOSITY CONTROLLER METTER</t>
  </si>
  <si>
    <t>PM94/09/163</t>
  </si>
  <si>
    <t>ROLLER FOR RECOVERY / GRINDING</t>
  </si>
  <si>
    <t>PM94/09/164</t>
  </si>
  <si>
    <t>REPAIR &amp; RECOND PTG SHAFT</t>
  </si>
  <si>
    <t>PM94/09/165</t>
  </si>
  <si>
    <t>MAT BLOCK C-400-07 DISPENSING</t>
  </si>
  <si>
    <t>PM94/09/166</t>
  </si>
  <si>
    <t>METALIZER MACHINE CHECK &amp;</t>
  </si>
  <si>
    <t>PM94/09/167</t>
  </si>
  <si>
    <t>1 UNIT 10 HP WATER COOLED</t>
  </si>
  <si>
    <t>PM94/09/168</t>
  </si>
  <si>
    <t>ROLLERS FOR RECOVERY</t>
  </si>
  <si>
    <t>PM94/09/169</t>
  </si>
  <si>
    <t>PILLER</t>
  </si>
  <si>
    <t>PM94/09/170</t>
  </si>
  <si>
    <t>FAB TENSSILE SHAFT / ROLLER</t>
  </si>
  <si>
    <t>PM94/09/171</t>
  </si>
  <si>
    <t>MILD STEEL TROLLEY / SHAFT</t>
  </si>
  <si>
    <t>PM94/09/172</t>
  </si>
  <si>
    <t>COPPER BUSH/ COPPER NUT</t>
  </si>
  <si>
    <t>PM94/09/173</t>
  </si>
  <si>
    <t>SHAFT/ MILD STEEL FILTER</t>
  </si>
  <si>
    <t>PM94/09/174</t>
  </si>
  <si>
    <t>CARBON STEEL LOCK / TAPER KEY</t>
  </si>
  <si>
    <t>PM94/09/175</t>
  </si>
  <si>
    <t>PM94/09/176</t>
  </si>
  <si>
    <t>PM94/09/178</t>
  </si>
  <si>
    <t>LIGHT BARRIER CONVERTER</t>
  </si>
  <si>
    <t>PM94/09/179</t>
  </si>
  <si>
    <t>ROLLER FOR GRINDING</t>
  </si>
  <si>
    <t>PM94/09/180</t>
  </si>
  <si>
    <t>IPC PUNCH O/E SET PUNCH &amp; DIE</t>
  </si>
  <si>
    <t>PM94/09/181</t>
  </si>
  <si>
    <t>COPPER SEAL</t>
  </si>
  <si>
    <t>PM94/09/182</t>
  </si>
  <si>
    <t>TRIMING PULLEY / PLAGE / CRANE</t>
  </si>
  <si>
    <t>PM94/09/183</t>
  </si>
  <si>
    <t>BEARINGS</t>
  </si>
  <si>
    <t>PM94/09/184</t>
  </si>
  <si>
    <t>CLERING CHGS ON THERMOFORMING</t>
  </si>
  <si>
    <t>PM94/09/185</t>
  </si>
  <si>
    <t>DUTIES CHGS ON H AIR COOLED</t>
  </si>
  <si>
    <t>PM94/10/186</t>
  </si>
  <si>
    <t>AIR FRICTION COLLAR</t>
  </si>
  <si>
    <t>PM94/10/187</t>
  </si>
  <si>
    <t>SINGLE PHASE AUTOMATIC VOLTAGE</t>
  </si>
  <si>
    <t>PM94/10/188</t>
  </si>
  <si>
    <t>ITALY PTG MC CHECK REWINDER</t>
  </si>
  <si>
    <t>PM94/10/190</t>
  </si>
  <si>
    <t>SUBMERSIBLE PUMP</t>
  </si>
  <si>
    <t>PM94/10/191</t>
  </si>
  <si>
    <t>CHILLER ROLLER</t>
  </si>
  <si>
    <t>PM94/10/192</t>
  </si>
  <si>
    <t>PM94/10/193</t>
  </si>
  <si>
    <t>OMRON CUNIT PTG 4</t>
  </si>
  <si>
    <t>PM94/10/194</t>
  </si>
  <si>
    <t>SUPER CYLINDER 1 SET</t>
  </si>
  <si>
    <t>PM94/10/195</t>
  </si>
  <si>
    <t>FAB CARBON STEEL KNIFE HOLDER</t>
  </si>
  <si>
    <t>PM94/10/196</t>
  </si>
  <si>
    <t>RUBBER ROLLER / METALING</t>
  </si>
  <si>
    <t>PM94/10/197</t>
  </si>
  <si>
    <t>OVERHAUL FOR KOBELCO</t>
  </si>
  <si>
    <t>PM94/10/198</t>
  </si>
  <si>
    <t>PM94/10/199</t>
  </si>
  <si>
    <t>SILICONE RUBBER ROLLER - EL MC</t>
  </si>
  <si>
    <t>PM94/10/200</t>
  </si>
  <si>
    <t>PM94/10/201</t>
  </si>
  <si>
    <t>CUP MOTOR 1 SET D/L</t>
  </si>
  <si>
    <t>PM94/10/202</t>
  </si>
  <si>
    <t>SINGLE PHASE AUTO VOLTAGE</t>
  </si>
  <si>
    <t>PM94/10/203</t>
  </si>
  <si>
    <t>COPPER GEAR / RUBBER ROLLER</t>
  </si>
  <si>
    <t>PM94/10/204</t>
  </si>
  <si>
    <t>RUBBER ROLLER / SS PLATE</t>
  </si>
  <si>
    <t>PM94/10/205</t>
  </si>
  <si>
    <t>FAB CARBON STEEL TAPER KEY</t>
  </si>
  <si>
    <t>PM94/10/206</t>
  </si>
  <si>
    <t>FAB NYLON PULLEY / SS BRACKET</t>
  </si>
  <si>
    <t>PM94/11/207</t>
  </si>
  <si>
    <t>HARDCHROME ROLLER</t>
  </si>
  <si>
    <t>PM94/11/208</t>
  </si>
  <si>
    <t>FAB TAPER LOCK SHAFT / ROLLER</t>
  </si>
  <si>
    <t>PM94/11/209</t>
  </si>
  <si>
    <t>ALUM ROLLER / RUBBER ROLLER</t>
  </si>
  <si>
    <t>PM94/11/210</t>
  </si>
  <si>
    <t>PM94/11/211</t>
  </si>
  <si>
    <t>PM94/11/212</t>
  </si>
  <si>
    <t>STATIC ELECTRICITY ELIMATOR</t>
  </si>
  <si>
    <t>PM94/11/213</t>
  </si>
  <si>
    <t>GRINDING, POLISHING, LIPS</t>
  </si>
  <si>
    <t>PM94/11/214</t>
  </si>
  <si>
    <t>COATING BLOCK RE-DO</t>
  </si>
  <si>
    <t>PM94/11/215</t>
  </si>
  <si>
    <t>EM-HEAVY DUTY ADDITIVE FEEDER</t>
  </si>
  <si>
    <t>PM94/11/216</t>
  </si>
  <si>
    <t>GRINDING RUBBER ROLLER</t>
  </si>
  <si>
    <t>PM94/11/217</t>
  </si>
  <si>
    <t>TRANSPORT OF WINDING MACHINE</t>
  </si>
  <si>
    <t>PM94/11/218</t>
  </si>
  <si>
    <t>CHROME ROLLER / RUBBER ROLLER</t>
  </si>
  <si>
    <t>PM94/11/219</t>
  </si>
  <si>
    <t>FAB SS TANK / COVER</t>
  </si>
  <si>
    <t>PM94/11/220</t>
  </si>
  <si>
    <t>PM94/11/221</t>
  </si>
  <si>
    <t>PM94/11/223</t>
  </si>
  <si>
    <t>SILICONE ROLLER</t>
  </si>
  <si>
    <t>PM94/11/224</t>
  </si>
  <si>
    <t>TRPT OF WINDING MACHINE</t>
  </si>
  <si>
    <t>PM94/11/225</t>
  </si>
  <si>
    <t>SS FLAT BAR / RUBBER ROLLER</t>
  </si>
  <si>
    <t>PM94/11/226</t>
  </si>
  <si>
    <t>PM94/11/227</t>
  </si>
  <si>
    <t>RUBBER ROLLER / SHAFT</t>
  </si>
  <si>
    <t>PM94/11/228</t>
  </si>
  <si>
    <t>PM94/11/229</t>
  </si>
  <si>
    <t>FAB STEEL CONVEYOR SCREW</t>
  </si>
  <si>
    <t>PM94/11/230</t>
  </si>
  <si>
    <t>PM94/11/231</t>
  </si>
  <si>
    <t>COATING BLOCKS</t>
  </si>
  <si>
    <t>PM94/11/232</t>
  </si>
  <si>
    <t>AIR SHAFT FOR CHECKING M/C</t>
  </si>
  <si>
    <t>PM94/12/234</t>
  </si>
  <si>
    <t>STD POUCH HEATER</t>
  </si>
  <si>
    <t>PM94/12/235</t>
  </si>
  <si>
    <t>SWITCH OF AC-HEATER</t>
  </si>
  <si>
    <t>PM94/12/236</t>
  </si>
  <si>
    <t>PM94/12/237</t>
  </si>
  <si>
    <t>ROLLER FOR RECOVERY</t>
  </si>
  <si>
    <t>PM94/12/238</t>
  </si>
  <si>
    <t>MILD STEEL PULLER JACK/ HOLDER</t>
  </si>
  <si>
    <t>PM94/12/240</t>
  </si>
  <si>
    <t>ALUM ROLLER</t>
  </si>
  <si>
    <t>PM94/12/241</t>
  </si>
  <si>
    <t>PM94/12/242</t>
  </si>
  <si>
    <t>EL2 &amp; EL3</t>
  </si>
  <si>
    <t>PM94/12/243</t>
  </si>
  <si>
    <t>MAIN DRIVE SYSTEM</t>
  </si>
  <si>
    <t>PM94/12/244</t>
  </si>
  <si>
    <t>PM94/12/245</t>
  </si>
  <si>
    <t>SS PLATE / MILLING MIDDLE</t>
  </si>
  <si>
    <t>PM94/12/246</t>
  </si>
  <si>
    <t>PM94/12/247</t>
  </si>
  <si>
    <t>FAB HIGH TENSILE THREAD</t>
  </si>
  <si>
    <t>PM94/12/248</t>
  </si>
  <si>
    <t>MILD STEEL ROLLER</t>
  </si>
  <si>
    <t>PM94/12/249</t>
  </si>
  <si>
    <t>PIPING SYSTEM NEW CHILLER</t>
  </si>
  <si>
    <t>PM94/12/250</t>
  </si>
  <si>
    <t>TOOLS TO INSTALL ONE LOT</t>
  </si>
  <si>
    <t>PM94/12/251</t>
  </si>
  <si>
    <t>SS SHAKE POTS / SHAFT</t>
  </si>
  <si>
    <t>PM94-007</t>
  </si>
  <si>
    <t>ABM 5</t>
  </si>
  <si>
    <t>PM94-009</t>
  </si>
  <si>
    <t>WINDING MACHINE</t>
  </si>
  <si>
    <t>PM94-010</t>
  </si>
  <si>
    <t>BIA VOLTAGE SYSTEM DEM23,000</t>
  </si>
  <si>
    <t>PM95/01/001</t>
  </si>
  <si>
    <t>FAB COPPER BUSH/ GEAR SHAFT</t>
  </si>
  <si>
    <t>PM95/01/002</t>
  </si>
  <si>
    <t>FAB MILD STEEL TAPER HEAD / SS</t>
  </si>
  <si>
    <t>PM95/01/003</t>
  </si>
  <si>
    <t>CHROME ROLLER FOR JOINT SHAFT</t>
  </si>
  <si>
    <t>PM95/01/004</t>
  </si>
  <si>
    <t>CARBON STEEL SHAFT / HIGH</t>
  </si>
  <si>
    <t>PM95/01/005</t>
  </si>
  <si>
    <t>MILD STEEL TAPER HEAD</t>
  </si>
  <si>
    <t>PM95/01/006</t>
  </si>
  <si>
    <t>FAB CAST IRON BEARING</t>
  </si>
  <si>
    <t>PM95/01/007</t>
  </si>
  <si>
    <t>FAB CARBON STEEL SPUR GEAR</t>
  </si>
  <si>
    <t>PM95/01/008</t>
  </si>
  <si>
    <t>MACHINE / MILLING STEEL /</t>
  </si>
  <si>
    <t>PM95/01/009</t>
  </si>
  <si>
    <t>PM95/01/010</t>
  </si>
  <si>
    <t>PM95/01/011</t>
  </si>
  <si>
    <t>FAB HIGH TENSILE SCREW SHAFT</t>
  </si>
  <si>
    <t>PM95/01/012</t>
  </si>
  <si>
    <t>DIE LIPS</t>
  </si>
  <si>
    <t>PM95/01/013</t>
  </si>
  <si>
    <t>SOLICONE ROLLERS RECOVERY</t>
  </si>
  <si>
    <t>PM95/01/014</t>
  </si>
  <si>
    <t>VISCOSITY CONT METER</t>
  </si>
  <si>
    <t>PM95/01/015</t>
  </si>
  <si>
    <t>ROLLERS FOR GRINDING /RECOVERY</t>
  </si>
  <si>
    <t>PM95/01/016</t>
  </si>
  <si>
    <t>PM95/01/017</t>
  </si>
  <si>
    <t>STEEL SHAFT</t>
  </si>
  <si>
    <t>PM95/01/018</t>
  </si>
  <si>
    <t>TECO FOOT MOUNTED MOTOR</t>
  </si>
  <si>
    <t>PM95/01/019</t>
  </si>
  <si>
    <t>PM95/01/020</t>
  </si>
  <si>
    <t>CARBON STEEL TAPER LOCK SHAFT</t>
  </si>
  <si>
    <t>PM95/01/021</t>
  </si>
  <si>
    <t>ELECTRIC PARTS PTG M/C</t>
  </si>
  <si>
    <t>PM95/01/022</t>
  </si>
  <si>
    <t>5 PCS ELECTRO-MAG CLUTCH</t>
  </si>
  <si>
    <t>PM95/03/023</t>
  </si>
  <si>
    <t>FAB HIGH TENSILE SHAFT/FUBBER</t>
  </si>
  <si>
    <t>PM95/03/024</t>
  </si>
  <si>
    <t>PM95/03/027</t>
  </si>
  <si>
    <t>PM95/03/028</t>
  </si>
  <si>
    <t>INSPECTION M/C</t>
  </si>
  <si>
    <t>PM95/03/029</t>
  </si>
  <si>
    <t>AIR KNIFE</t>
  </si>
  <si>
    <t>PM95/03/030</t>
  </si>
  <si>
    <t>HIGH TENSILE SCREW SHAFT</t>
  </si>
  <si>
    <t>PM95/03/031</t>
  </si>
  <si>
    <t>SPARE PARTS FOR METZ MACHINE</t>
  </si>
  <si>
    <t>PM95/03/032</t>
  </si>
  <si>
    <t>COATING BLOCK</t>
  </si>
  <si>
    <t>PM95/03/033</t>
  </si>
  <si>
    <t>SUS ROUND DUCT CPP THEATER</t>
  </si>
  <si>
    <t>PM95/03/034</t>
  </si>
  <si>
    <t>PM95/03/035</t>
  </si>
  <si>
    <t>TRP OF INSPECLITON M/C</t>
  </si>
  <si>
    <t>PM95/03/037</t>
  </si>
  <si>
    <t>CAST IRON HOUSING TAP KEY WAY</t>
  </si>
  <si>
    <t>PM95/03/038</t>
  </si>
  <si>
    <t>COATING BLOCK FOR REDO</t>
  </si>
  <si>
    <t>PM95/03/039</t>
  </si>
  <si>
    <t>PM95/03/040</t>
  </si>
  <si>
    <t>ROUND CUTTER</t>
  </si>
  <si>
    <t>PM95/03/041</t>
  </si>
  <si>
    <t>COPPER PLATE / COPPER ROD</t>
  </si>
  <si>
    <t>PM95/03/042</t>
  </si>
  <si>
    <t>METAL FIBER FILTER ELEMENT</t>
  </si>
  <si>
    <t>PM95/04/043</t>
  </si>
  <si>
    <t>AIR KNIFE $189.40 INSPECTION</t>
  </si>
  <si>
    <t>PM95/04/044</t>
  </si>
  <si>
    <t>MAT/SEMI MAT ROLLER</t>
  </si>
  <si>
    <t>PM95/04/045</t>
  </si>
  <si>
    <t>PM95/04/046</t>
  </si>
  <si>
    <t>INTERFACE MODUE (METZ)</t>
  </si>
  <si>
    <t>PM95/04/047</t>
  </si>
  <si>
    <t>DC CUP MOTOR/ELE PARTS DL</t>
  </si>
  <si>
    <t>PM95/04/048</t>
  </si>
  <si>
    <t>CYLINDER SHAFT / COPPER GEAR</t>
  </si>
  <si>
    <t>PM95/04/049</t>
  </si>
  <si>
    <t>SCREW SHAFT</t>
  </si>
  <si>
    <t>PM95/04/050</t>
  </si>
  <si>
    <t>PM95/04/051</t>
  </si>
  <si>
    <t>PM95/04/052</t>
  </si>
  <si>
    <t>OVERHAUL KOBELCO COMPRESSOR</t>
  </si>
  <si>
    <t>PM95/04/053</t>
  </si>
  <si>
    <t>PM95/04/054</t>
  </si>
  <si>
    <t>ALUMINIUM PULLEY / SCREW SHAFT</t>
  </si>
  <si>
    <t>PM95/04/055</t>
  </si>
  <si>
    <t>FAB HARDENING SPRING PLATE</t>
  </si>
  <si>
    <t>PM95/04/056</t>
  </si>
  <si>
    <t>PM95/04/057</t>
  </si>
  <si>
    <t>RUBBER ROLLER/SCREW SHAFT</t>
  </si>
  <si>
    <t>PM95/04/058</t>
  </si>
  <si>
    <t>PM95/04/059</t>
  </si>
  <si>
    <t>COATED STEEL ROLLER</t>
  </si>
  <si>
    <t>PM95/04/061</t>
  </si>
  <si>
    <t>ABB DRIVE SPARE (MOTHER BOARD)</t>
  </si>
  <si>
    <t>PM95/04/062</t>
  </si>
  <si>
    <t>PM95/04/063</t>
  </si>
  <si>
    <t>PM95/05/064</t>
  </si>
  <si>
    <t>ROLLER GRINDING</t>
  </si>
  <si>
    <t>PM95/05/065</t>
  </si>
  <si>
    <t>PM95/05/066</t>
  </si>
  <si>
    <t>PM95/05/067</t>
  </si>
  <si>
    <t>PM95/05/068</t>
  </si>
  <si>
    <t>RUBBER SHAFT</t>
  </si>
  <si>
    <t>PM95/05/069</t>
  </si>
  <si>
    <t>PM95/05/070</t>
  </si>
  <si>
    <t>PM95/05/071</t>
  </si>
  <si>
    <t>TEFLON COVERED TUPE GUIDO</t>
  </si>
  <si>
    <t>PM95/05/072</t>
  </si>
  <si>
    <t>CPP (HEAT BOLT/PRESSURE GAUGE)</t>
  </si>
  <si>
    <t>PM95/05/073</t>
  </si>
  <si>
    <t>PM95/05/074</t>
  </si>
  <si>
    <t>PM95/05/075</t>
  </si>
  <si>
    <t>CABLE DRAG CHAIN</t>
  </si>
  <si>
    <t>PM95/05/076</t>
  </si>
  <si>
    <t>LAGERLANSH (S/PARTS)</t>
  </si>
  <si>
    <t>PM95/05/077</t>
  </si>
  <si>
    <t>PM95/05/078</t>
  </si>
  <si>
    <t>PM95/05/079</t>
  </si>
  <si>
    <t>PM95/05/080</t>
  </si>
  <si>
    <t>SHAFT REBUILT</t>
  </si>
  <si>
    <t>PM95/05/081</t>
  </si>
  <si>
    <t>PM95/05/082</t>
  </si>
  <si>
    <t>PM95/05/083</t>
  </si>
  <si>
    <t>FAB CARBON STEEL RING</t>
  </si>
  <si>
    <t>PM95/05/084</t>
  </si>
  <si>
    <t>AJAX PUMP HP MOTOR</t>
  </si>
  <si>
    <t>PM95/05/085</t>
  </si>
  <si>
    <t>FAB HARDENING BUSH</t>
  </si>
  <si>
    <t>PM95/05/086</t>
  </si>
  <si>
    <t>FAB HIGH TENSILE</t>
  </si>
  <si>
    <t>PM95/06/087</t>
  </si>
  <si>
    <t>LUG SHAFT</t>
  </si>
  <si>
    <t>PM95/06/088</t>
  </si>
  <si>
    <t>PM95/06/089</t>
  </si>
  <si>
    <t>CHROMIUM-DIE LIPS</t>
  </si>
  <si>
    <t>PM95/06/090</t>
  </si>
  <si>
    <t>STATIC DISCHARGE/ CONTROLLER</t>
  </si>
  <si>
    <t>PM95/06/091</t>
  </si>
  <si>
    <t>PM95/06/092</t>
  </si>
  <si>
    <t>PM95/06/093</t>
  </si>
  <si>
    <t>PULLEY</t>
  </si>
  <si>
    <t>PM95/06/094</t>
  </si>
  <si>
    <t>TOLLER</t>
  </si>
  <si>
    <t>PM95/06/095</t>
  </si>
  <si>
    <t>FAB MILD STEEL HOOK</t>
  </si>
  <si>
    <t>PM95/06/096</t>
  </si>
  <si>
    <t>FAB COPPER PLATE</t>
  </si>
  <si>
    <t>PM95/06/097</t>
  </si>
  <si>
    <t>FAB CARBON STEEL ROLLER</t>
  </si>
  <si>
    <t>PM95/06/098</t>
  </si>
  <si>
    <t>FAB HARDENING TAPER BUSE</t>
  </si>
  <si>
    <t>PM95/06/099</t>
  </si>
  <si>
    <t>CUP MOTOR</t>
  </si>
  <si>
    <t>PM95/06/100</t>
  </si>
  <si>
    <t>FIBER CORD SCANNING HEAD</t>
  </si>
  <si>
    <t>PM95/06/101</t>
  </si>
  <si>
    <t>BLOCK</t>
  </si>
  <si>
    <t>PM95/06/102</t>
  </si>
  <si>
    <t>HARDENING BUSH C/W CUP TAPER</t>
  </si>
  <si>
    <t>PM95/06/103</t>
  </si>
  <si>
    <t>HARDENING BUSE</t>
  </si>
  <si>
    <t>PM95/06/104</t>
  </si>
  <si>
    <t>CARBON STEEL TAPER</t>
  </si>
  <si>
    <t>PM95/06/105</t>
  </si>
  <si>
    <t>PM95/06/106</t>
  </si>
  <si>
    <t>PM95/06/107</t>
  </si>
  <si>
    <t>PM95/06/108</t>
  </si>
  <si>
    <t>PM95/06/109</t>
  </si>
  <si>
    <t>PM95/07/111</t>
  </si>
  <si>
    <t>PM95/07/112</t>
  </si>
  <si>
    <t>PM95/07/113</t>
  </si>
  <si>
    <t>PM95/07/114</t>
  </si>
  <si>
    <t>FAB MILD STEEL ROLLER</t>
  </si>
  <si>
    <t>PM95/07/115</t>
  </si>
  <si>
    <t>PM95/07/116</t>
  </si>
  <si>
    <t>TRANSFER PUMP</t>
  </si>
  <si>
    <t>PM95/07/117</t>
  </si>
  <si>
    <t>PM95/07/118</t>
  </si>
  <si>
    <t>STEEL ROLLER</t>
  </si>
  <si>
    <t>PM95/07/119</t>
  </si>
  <si>
    <t>HIGH STEEL JOINT HEAD / PULLEY</t>
  </si>
  <si>
    <t>PM95/07/120</t>
  </si>
  <si>
    <t>PM95/07/121</t>
  </si>
  <si>
    <t>PM95/07/122</t>
  </si>
  <si>
    <t>PM95/08/123</t>
  </si>
  <si>
    <t>DECKEL FOR T-DIE</t>
  </si>
  <si>
    <t>PM95/08/124</t>
  </si>
  <si>
    <t>FRICTION SEAL</t>
  </si>
  <si>
    <t>PM95/08/125</t>
  </si>
  <si>
    <t>SPARE PARTS SERVICING KOBELCO</t>
  </si>
  <si>
    <t>PM95/08/126</t>
  </si>
  <si>
    <t>FAB MILD STEEL NET</t>
  </si>
  <si>
    <t>PM95/08/127</t>
  </si>
  <si>
    <t>FAB DIE-LIP TO M/C</t>
  </si>
  <si>
    <t>PM95/08/128</t>
  </si>
  <si>
    <t>PM95/08/129</t>
  </si>
  <si>
    <t>PM95/08/130</t>
  </si>
  <si>
    <t>PM95/08/131</t>
  </si>
  <si>
    <t>CARBON STEEL</t>
  </si>
  <si>
    <t>PM95/08/132</t>
  </si>
  <si>
    <t>PM95/08/133</t>
  </si>
  <si>
    <t>PM95/08/134</t>
  </si>
  <si>
    <t>MACHINERY PARTS FOR EXTRUDER</t>
  </si>
  <si>
    <t>PM95/08/135</t>
  </si>
  <si>
    <t>FAB BRONZE COPPER SCREW SHAFT</t>
  </si>
  <si>
    <t>PM95/08/136</t>
  </si>
  <si>
    <t>BRONZE COPPER SCREW SHAFT</t>
  </si>
  <si>
    <t>PM95/08/137</t>
  </si>
  <si>
    <t>PM95/08/138</t>
  </si>
  <si>
    <t>FAB TENSILE SHAFT</t>
  </si>
  <si>
    <t>PM95/08/139</t>
  </si>
  <si>
    <t>PM95/08/140</t>
  </si>
  <si>
    <t>BUILD ROOFING</t>
  </si>
  <si>
    <t>PM95/08/141</t>
  </si>
  <si>
    <t>PM95/09/142</t>
  </si>
  <si>
    <t>POWDER SPRAY ROLLER</t>
  </si>
  <si>
    <t>PM95/09/143</t>
  </si>
  <si>
    <t>PM95/09/144</t>
  </si>
  <si>
    <t>SPARE ELECTRODE CORONA</t>
  </si>
  <si>
    <t>PM95/09/145</t>
  </si>
  <si>
    <t>PULLEY MACHINE / SCREW SHAFT</t>
  </si>
  <si>
    <t>PM95/09/146</t>
  </si>
  <si>
    <t>SHAFT FOR P2 OVERHAUL</t>
  </si>
  <si>
    <t>PM95/09/147</t>
  </si>
  <si>
    <t>PM95/09/148</t>
  </si>
  <si>
    <t>SHAFT/ROLLER</t>
  </si>
  <si>
    <t>PM95/09/150</t>
  </si>
  <si>
    <t>ROLLER SHAFT</t>
  </si>
  <si>
    <t>PM95/09/151</t>
  </si>
  <si>
    <t>SS PLATE CUTTING</t>
  </si>
  <si>
    <t>PM95/09/152</t>
  </si>
  <si>
    <t>FAB ALUM BAR/FAB &amp; DRILL HOLES</t>
  </si>
  <si>
    <t>PM95/09/153</t>
  </si>
  <si>
    <t>PM95/09/154</t>
  </si>
  <si>
    <t>FAB ALUM SHAFT / PTG SHAFT</t>
  </si>
  <si>
    <t>PM95/09/155</t>
  </si>
  <si>
    <t>SHAFT / ROLLER</t>
  </si>
  <si>
    <t>PM95/09/156</t>
  </si>
  <si>
    <t>PM95/09/157</t>
  </si>
  <si>
    <t>FAB CHROME ROLLER</t>
  </si>
  <si>
    <t>PM95/09/158</t>
  </si>
  <si>
    <t>PM95/09/159</t>
  </si>
  <si>
    <t>SS PLATE / ALUM ROD</t>
  </si>
  <si>
    <t>PM95/09/160</t>
  </si>
  <si>
    <t>PM95/09/161</t>
  </si>
  <si>
    <t>PM95/09/162</t>
  </si>
  <si>
    <t>COOLING WATE PIPING / WIRING</t>
  </si>
  <si>
    <t>PM95/09/163</t>
  </si>
  <si>
    <t>PM95/10/164</t>
  </si>
  <si>
    <t>OVERHAUL LEUBOLD ROLL COATER</t>
  </si>
  <si>
    <t>PM95/10/165</t>
  </si>
  <si>
    <t>PM95/10/166</t>
  </si>
  <si>
    <t>BAG MAKING M/C SCANNER</t>
  </si>
  <si>
    <t>PM95/10/167</t>
  </si>
  <si>
    <t>PM95/10/168</t>
  </si>
  <si>
    <t>PM95/10/169</t>
  </si>
  <si>
    <t>PM95/10/170</t>
  </si>
  <si>
    <t>FIBRE RUBBER ROLLER</t>
  </si>
  <si>
    <t>PM95/10/171</t>
  </si>
  <si>
    <t>MILD STEEL ROLLER/SHAFT</t>
  </si>
  <si>
    <t>PM95/10/172</t>
  </si>
  <si>
    <t>AIR DRYER FOR CPP THICKNESS</t>
  </si>
  <si>
    <t>PM95/10/173</t>
  </si>
  <si>
    <t>PM95/10/175</t>
  </si>
  <si>
    <t>PM95/10/176</t>
  </si>
  <si>
    <t>PM95/11/177</t>
  </si>
  <si>
    <t>PM95/11/178</t>
  </si>
  <si>
    <t>PM95/11/179</t>
  </si>
  <si>
    <t>PM95/11/180</t>
  </si>
  <si>
    <t>PM95/11/181</t>
  </si>
  <si>
    <t>PM95/11/182</t>
  </si>
  <si>
    <t>MODIFIED EXTRUDER DRIVE EL1</t>
  </si>
  <si>
    <t>PM95/11/183</t>
  </si>
  <si>
    <t>EL1 MACHINE ADDITINAL ABB</t>
  </si>
  <si>
    <t>PM95/11/184</t>
  </si>
  <si>
    <t>PROGRAMMABLE CONTROLLER</t>
  </si>
  <si>
    <t>PM95/11/185</t>
  </si>
  <si>
    <t>VISCOSITY CONTROLLER METER</t>
  </si>
  <si>
    <t>PM95/11/186</t>
  </si>
  <si>
    <t>PM95/12/187</t>
  </si>
  <si>
    <t>ABB DRIVE SPARE TYRAK-S</t>
  </si>
  <si>
    <t>PM95/12/188</t>
  </si>
  <si>
    <t>PM95/12/189</t>
  </si>
  <si>
    <t>PM95/12/190</t>
  </si>
  <si>
    <t>PM95/12/191</t>
  </si>
  <si>
    <t>RUBBER ROLLERS</t>
  </si>
  <si>
    <t>PM95/12/192</t>
  </si>
  <si>
    <t>PM95/12/193</t>
  </si>
  <si>
    <t>PM95/12/194</t>
  </si>
  <si>
    <t>OUTPUT REMOTE I/O INTERFACE</t>
  </si>
  <si>
    <t>PM95/12/195</t>
  </si>
  <si>
    <t>PM95/12/196</t>
  </si>
  <si>
    <t>MICRO SECTION WIPER</t>
  </si>
  <si>
    <t>PM95/12/197</t>
  </si>
  <si>
    <t>2 PCS PROTECTIVE BOX</t>
  </si>
  <si>
    <t>PM95/12/198</t>
  </si>
  <si>
    <t>PM95/12/199</t>
  </si>
  <si>
    <t>OUTPUT BLOCK UNIT</t>
  </si>
  <si>
    <t>PM95/12/200</t>
  </si>
  <si>
    <t>LABOUR &amp; TRAVELLING SPAREPARTS</t>
  </si>
  <si>
    <t>PM95/12/201</t>
  </si>
  <si>
    <t>PM95/12/202</t>
  </si>
  <si>
    <t>PM95/12/203</t>
  </si>
  <si>
    <t>INPUT REMOTE I/O INTERFACE</t>
  </si>
  <si>
    <t>PM95/12/204</t>
  </si>
  <si>
    <t>COPPER GEAR/WASHER</t>
  </si>
  <si>
    <t>PM95/12/205</t>
  </si>
  <si>
    <t>PM95/12/206</t>
  </si>
  <si>
    <t>PM95/12/207</t>
  </si>
  <si>
    <t>PM95/12/208</t>
  </si>
  <si>
    <t>PM95/12/209</t>
  </si>
  <si>
    <t>PM95/12/210</t>
  </si>
  <si>
    <t>PM96/01/001</t>
  </si>
  <si>
    <t>ROLLER RECOVERY</t>
  </si>
  <si>
    <t>PM96/01/002</t>
  </si>
  <si>
    <t>DOUBLE SIDED TIMING BELT</t>
  </si>
  <si>
    <t>PM96/01/003</t>
  </si>
  <si>
    <t>SS/HOSE EL3</t>
  </si>
  <si>
    <t>PM96/01/004</t>
  </si>
  <si>
    <t>1PC 2ND EXTRUDER TANDEM SCREW</t>
  </si>
  <si>
    <t>PM96/01/005</t>
  </si>
  <si>
    <t>PM96/01/006</t>
  </si>
  <si>
    <t>10PCS ROLLER</t>
  </si>
  <si>
    <t>PM96/01/007</t>
  </si>
  <si>
    <t>M/C CAST IRON COUPLING</t>
  </si>
  <si>
    <t>PM96/01/008</t>
  </si>
  <si>
    <t>PM96/01/009</t>
  </si>
  <si>
    <t>PM96/01/010</t>
  </si>
  <si>
    <t>PM96/01/011</t>
  </si>
  <si>
    <t>PM96/01/012</t>
  </si>
  <si>
    <t>PM96/01/013</t>
  </si>
  <si>
    <t>SS PLATE</t>
  </si>
  <si>
    <t>PM96/01/014</t>
  </si>
  <si>
    <t>PM96/01/015</t>
  </si>
  <si>
    <t>PM96/01/016</t>
  </si>
  <si>
    <t>PM96/02/017</t>
  </si>
  <si>
    <t>FIBER CORD FB</t>
  </si>
  <si>
    <t>PM96/02/018</t>
  </si>
  <si>
    <t>FIBRE ROLLER</t>
  </si>
  <si>
    <t>PM96/02/019</t>
  </si>
  <si>
    <t>M/C CARBON STEEL SHAFT</t>
  </si>
  <si>
    <t>PM96/02/020</t>
  </si>
  <si>
    <t>FLANGE SHAFT</t>
  </si>
  <si>
    <t>PM96/02/021</t>
  </si>
  <si>
    <t>PM96/02/022</t>
  </si>
  <si>
    <t>MILD STEEL SQUARE BAR</t>
  </si>
  <si>
    <t>PM96/02/023</t>
  </si>
  <si>
    <t>PM96/03/024</t>
  </si>
  <si>
    <t>CELLA DO CARINO M/C APPLIANCE</t>
  </si>
  <si>
    <t>PM96/03/026</t>
  </si>
  <si>
    <t>SUPPLY DC DRIVE SINGLE &amp;</t>
  </si>
  <si>
    <t>PM96/03/027</t>
  </si>
  <si>
    <t>POWER CABLE LEAD IN PART</t>
  </si>
  <si>
    <t>PM96/03/028</t>
  </si>
  <si>
    <t>OSCILLOSCOPE</t>
  </si>
  <si>
    <t>PM96/03/029</t>
  </si>
  <si>
    <t>REWINDER SPREADER ROLL</t>
  </si>
  <si>
    <t>PM96/03/030</t>
  </si>
  <si>
    <t>VECTOR INVERTER / SHAFT</t>
  </si>
  <si>
    <t>PM96/03/031</t>
  </si>
  <si>
    <t>VECTOR INVERTER</t>
  </si>
  <si>
    <t>PM96/03/032</t>
  </si>
  <si>
    <t>PARTS OF 90MM CYLINDRICAL ALUM</t>
  </si>
  <si>
    <t>PM96/03/033</t>
  </si>
  <si>
    <t>SHEAR BLADE</t>
  </si>
  <si>
    <t>PM96/03/034</t>
  </si>
  <si>
    <t>PM96/03/035</t>
  </si>
  <si>
    <t>STAINLESS SHAFT</t>
  </si>
  <si>
    <t>PM96/03/036</t>
  </si>
  <si>
    <t>ELECTRIC CLUTCH</t>
  </si>
  <si>
    <t>PM96/03/037</t>
  </si>
  <si>
    <t>PM96/03/038</t>
  </si>
  <si>
    <t>SILICON RUBBER ROLLER</t>
  </si>
  <si>
    <t>PM96/03/039</t>
  </si>
  <si>
    <t>PM96/03/040</t>
  </si>
  <si>
    <t>PM96/04/041</t>
  </si>
  <si>
    <t>PTG REWINDER/UNWINDER CONTROL</t>
  </si>
  <si>
    <t>PM96/04/043</t>
  </si>
  <si>
    <t>PM96/04/044</t>
  </si>
  <si>
    <t>PM96/04/045</t>
  </si>
  <si>
    <t>TEMP CONTROLLER</t>
  </si>
  <si>
    <t>PM96/04/046</t>
  </si>
  <si>
    <t>EXPANSION VALVE EL3</t>
  </si>
  <si>
    <t>PM96/04/047</t>
  </si>
  <si>
    <t>PM96/04/048</t>
  </si>
  <si>
    <t>SHAFT / RUBBER ROLLER</t>
  </si>
  <si>
    <t>PM96/04/049</t>
  </si>
  <si>
    <t>LOCK THERNOCOUPLE/ HEATER</t>
  </si>
  <si>
    <t>PM96/04/050</t>
  </si>
  <si>
    <t>MECHANICAL PUMP</t>
  </si>
  <si>
    <t>PM96/04/051</t>
  </si>
  <si>
    <t>PM96/04/052</t>
  </si>
  <si>
    <t>PM96/05/053</t>
  </si>
  <si>
    <t>PM96/05/054</t>
  </si>
  <si>
    <t>CUTTER FOR BAG MAKING</t>
  </si>
  <si>
    <t>PM96/05/055</t>
  </si>
  <si>
    <t>PM96/05/056</t>
  </si>
  <si>
    <t>PM96/05/057</t>
  </si>
  <si>
    <t>PM96/06/058</t>
  </si>
  <si>
    <t>FAB STEEL ROLLER STAND / SHAFT</t>
  </si>
  <si>
    <t>PM96/06/059</t>
  </si>
  <si>
    <t>E5EXA CONTROLLER</t>
  </si>
  <si>
    <t>PM96/06/060</t>
  </si>
  <si>
    <t>DRY POWDER SPRAY K-3/HT</t>
  </si>
  <si>
    <t>PM96/06/061</t>
  </si>
  <si>
    <t>PM96/06/062</t>
  </si>
  <si>
    <t>HIGH TENSILE SHAFT/ALUM ROLLER</t>
  </si>
  <si>
    <t>PM96/06/063</t>
  </si>
  <si>
    <t>PM96/06/064</t>
  </si>
  <si>
    <t>STAINLESS STEEL TANK</t>
  </si>
  <si>
    <t>PM96/06/065</t>
  </si>
  <si>
    <t>PM96/06/066</t>
  </si>
  <si>
    <t>PM96/06/067</t>
  </si>
  <si>
    <t>SS FILTER TRAY (PT)</t>
  </si>
  <si>
    <t>PM96/06/068</t>
  </si>
  <si>
    <t>HIGH CARBON STEEL SHAFT/ROLLER</t>
  </si>
  <si>
    <t>PM96/06/069</t>
  </si>
  <si>
    <t>SILICONE RUBBER ROLLER</t>
  </si>
  <si>
    <t>PM96/06/070</t>
  </si>
  <si>
    <t>METERING RUBBER ROLLER</t>
  </si>
  <si>
    <t>PM96/07/072</t>
  </si>
  <si>
    <t>PM96/07/073</t>
  </si>
  <si>
    <t>SS TANK</t>
  </si>
  <si>
    <t>PM96/07/074</t>
  </si>
  <si>
    <t>METERING FIBRE RUBBER ROLLER</t>
  </si>
  <si>
    <t>PM96/07/075</t>
  </si>
  <si>
    <t>M/C GEAR/RUBBER ROLLER</t>
  </si>
  <si>
    <t>PM96/07/076</t>
  </si>
  <si>
    <t>PM96/07/077</t>
  </si>
  <si>
    <t>PM96/07/078</t>
  </si>
  <si>
    <t>CHROME ROLLER</t>
  </si>
  <si>
    <t>PM96/07/079</t>
  </si>
  <si>
    <t>PM96/07/080</t>
  </si>
  <si>
    <t>PP LINE EXT SCREW</t>
  </si>
  <si>
    <t>PM96/07/082</t>
  </si>
  <si>
    <t>FAB BARREL FILTER</t>
  </si>
  <si>
    <t>PM96/07/084</t>
  </si>
  <si>
    <t>PM96/07/085</t>
  </si>
  <si>
    <t>HIGH TENSILE PULLER HOOK</t>
  </si>
  <si>
    <t>PM96/07/086</t>
  </si>
  <si>
    <t>ALUM ROLLERS</t>
  </si>
  <si>
    <t>PM96/07/087</t>
  </si>
  <si>
    <t>PM96/07/088</t>
  </si>
  <si>
    <t>BRASS COPPER BUSH</t>
  </si>
  <si>
    <t>PM96/07/089</t>
  </si>
  <si>
    <t>PM96/07/090</t>
  </si>
  <si>
    <t>PM96/07/091</t>
  </si>
  <si>
    <t>U SHAPE FINNED HEATER/</t>
  </si>
  <si>
    <t>PM96/07/092</t>
  </si>
  <si>
    <t>DC DRIVE CONTROLLER</t>
  </si>
  <si>
    <t>PM96/07/093</t>
  </si>
  <si>
    <t>PLUGTRAB PARTS</t>
  </si>
  <si>
    <t>PM96/07/094</t>
  </si>
  <si>
    <t>1 SET SCREW BEVEL GEAR</t>
  </si>
  <si>
    <t>PM96/08/095</t>
  </si>
  <si>
    <t>PLC MONITOR/ INSULATION FLANGE</t>
  </si>
  <si>
    <t>PM96/08/096</t>
  </si>
  <si>
    <t>RELAY TERMINAL BLOCK PT3</t>
  </si>
  <si>
    <t>PM96/08/097</t>
  </si>
  <si>
    <t>PARTS FOR ISC 500 BAG MAKING</t>
  </si>
  <si>
    <t>PM96/08/100</t>
  </si>
  <si>
    <t>TRANSMISSION BELT</t>
  </si>
  <si>
    <t>PM96/08/101</t>
  </si>
  <si>
    <t>CONTRACTLESS TEMPERATURE</t>
  </si>
  <si>
    <t>PM96/08/102</t>
  </si>
  <si>
    <t>FAB HIGH CARBON STEEL SHAFT</t>
  </si>
  <si>
    <t>PM96/08/103</t>
  </si>
  <si>
    <t>CARBON STEEL/ SHAFT</t>
  </si>
  <si>
    <t>PM96/08/104</t>
  </si>
  <si>
    <t>CARBON STEEL BELVEL GEAR</t>
  </si>
  <si>
    <t>PM96/08/105</t>
  </si>
  <si>
    <t>FIBRE RUBBER ROLLER / CHROME</t>
  </si>
  <si>
    <t>PM96/08/106</t>
  </si>
  <si>
    <t>2 PCS MAGNETIC POWDER CLUTCH</t>
  </si>
  <si>
    <t>PM96/08/107</t>
  </si>
  <si>
    <t>U SHAPE FINNED HEATER</t>
  </si>
  <si>
    <t>PM96/08/108</t>
  </si>
  <si>
    <t>ALUM ROLLER / SILICONE RUBBER</t>
  </si>
  <si>
    <t>PM96/08/109</t>
  </si>
  <si>
    <t>SILICONE RUBBER</t>
  </si>
  <si>
    <t>PM96/08/110</t>
  </si>
  <si>
    <t>PM96/08/111</t>
  </si>
  <si>
    <t>RUBBER ROLLER FOR RECOVERING</t>
  </si>
  <si>
    <t>PM96/08/112</t>
  </si>
  <si>
    <t>M/C BRASS COPPER SHAFT</t>
  </si>
  <si>
    <t>PM96/09/113</t>
  </si>
  <si>
    <t>PARTS GRAVURE PTG</t>
  </si>
  <si>
    <t>PM96/09/114</t>
  </si>
  <si>
    <t>PM96/09/115</t>
  </si>
  <si>
    <t>PM96/09/116</t>
  </si>
  <si>
    <t>ALUM PLATE / MILD STEEL PLATE</t>
  </si>
  <si>
    <t>PM96/09/117</t>
  </si>
  <si>
    <t>ALLEN CAP SCREW / MILD STEEL</t>
  </si>
  <si>
    <t>PM96/09/118</t>
  </si>
  <si>
    <t>BRASS COPPER TAPER SHAFT</t>
  </si>
  <si>
    <t>PM96/09/119</t>
  </si>
  <si>
    <t>EVAPORATOR CLAMP</t>
  </si>
  <si>
    <t>PM96/09/120</t>
  </si>
  <si>
    <t>PM96/09/121</t>
  </si>
  <si>
    <t>HP COMPRESSOR FOR CHILLER VAC</t>
  </si>
  <si>
    <t>PM96/09/122</t>
  </si>
  <si>
    <t>FAB SS TANK</t>
  </si>
  <si>
    <t>PM96/09/123</t>
  </si>
  <si>
    <t>BENDING AND ARGON WELDING /</t>
  </si>
  <si>
    <t>PM96/09/124</t>
  </si>
  <si>
    <t>CRUCHER SHAFT</t>
  </si>
  <si>
    <t>PM96/09/125</t>
  </si>
  <si>
    <t>PM96/09/126</t>
  </si>
  <si>
    <t>PM96/09/127</t>
  </si>
  <si>
    <t>DOCTOR STEEL 180N</t>
  </si>
  <si>
    <t>PM96/09/128</t>
  </si>
  <si>
    <t>FIBER CABLE</t>
  </si>
  <si>
    <t>PM96/09/129</t>
  </si>
  <si>
    <t>PM96/09/130</t>
  </si>
  <si>
    <t>MACHINE STAINLESS STEEL NET</t>
  </si>
  <si>
    <t>PM96/09/131</t>
  </si>
  <si>
    <t>HIGH TENSILE SHAFT</t>
  </si>
  <si>
    <t>PM96/09/132</t>
  </si>
  <si>
    <t>LOCK HEAD THERMOCOUPLE</t>
  </si>
  <si>
    <t>PM96/09/133</t>
  </si>
  <si>
    <t>CENTRIGUGEL HIGH PUMP</t>
  </si>
  <si>
    <t>PM96/09/134</t>
  </si>
  <si>
    <t>ABB DRIVE</t>
  </si>
  <si>
    <t>PM96/10/135</t>
  </si>
  <si>
    <t>PM96/10/137</t>
  </si>
  <si>
    <t>MACHINE CAST IRON BEARING</t>
  </si>
  <si>
    <t>PM96/10/139</t>
  </si>
  <si>
    <t>WIRE MESH / DECKEL OF T-DIE</t>
  </si>
  <si>
    <t>PM96/10/140</t>
  </si>
  <si>
    <t>MACHINE CARBON STEEL SCREW</t>
  </si>
  <si>
    <t>PM96/10/141</t>
  </si>
  <si>
    <t>CARBON STEEL CARBON</t>
  </si>
  <si>
    <t>PM96/10/142</t>
  </si>
  <si>
    <t>MACHINE ALUM COUPLING</t>
  </si>
  <si>
    <t>PM96/10/144</t>
  </si>
  <si>
    <t>PM96/10/145</t>
  </si>
  <si>
    <t>CARBON STEEL SHAFT</t>
  </si>
  <si>
    <t>PM96/10/146</t>
  </si>
  <si>
    <t>2 PCS THERMOCOUPLE TYPE CABLE</t>
  </si>
  <si>
    <t>PM96/10/147</t>
  </si>
  <si>
    <t>MACHINE AND SUPPLY CARBON</t>
  </si>
  <si>
    <t>PM96/10/148</t>
  </si>
  <si>
    <t>PM96/10/149</t>
  </si>
  <si>
    <t>COUPLING / CARBON STEEL TAPER</t>
  </si>
  <si>
    <t>PM96/10/150</t>
  </si>
  <si>
    <t>MACHINE SUPPLY CARBON STEEL</t>
  </si>
  <si>
    <t>PM96/10/151</t>
  </si>
  <si>
    <t>PM96/10/152</t>
  </si>
  <si>
    <t>PM96/10/153</t>
  </si>
  <si>
    <t>BRASS COPPER SCREW SHAFT</t>
  </si>
  <si>
    <t>PM96/10/154</t>
  </si>
  <si>
    <t>RECONDITION ROLLER EL1</t>
  </si>
  <si>
    <t>PM96/10/156</t>
  </si>
  <si>
    <t>MACHINE HIGH CARBON STEEL</t>
  </si>
  <si>
    <t>PM96/10/157</t>
  </si>
  <si>
    <t>COPPER BUSH / HIGH TENSILE</t>
  </si>
  <si>
    <t>PM96/10/158</t>
  </si>
  <si>
    <t>MACHINE ALUMINIUM ROLLER</t>
  </si>
  <si>
    <t>PM96/10/159</t>
  </si>
  <si>
    <t>PM96/10/160</t>
  </si>
  <si>
    <t>PEARL JOINT</t>
  </si>
  <si>
    <t>PM96/10/161</t>
  </si>
  <si>
    <t>HEATED HOSE L=3M</t>
  </si>
  <si>
    <t>PM96/10/162</t>
  </si>
  <si>
    <t>LITEGUIDE AMPLIFIER 2 UNITS</t>
  </si>
  <si>
    <t>PM96/10/163</t>
  </si>
  <si>
    <t>DUAL PRESSURE SWITCH</t>
  </si>
  <si>
    <t>PM96/10/164</t>
  </si>
  <si>
    <t>ELECTRO PNEUMATIC REGULATOR</t>
  </si>
  <si>
    <t>PM96/10/165</t>
  </si>
  <si>
    <t>ALUMINIUM ROLLER</t>
  </si>
  <si>
    <t>PM96/10/166</t>
  </si>
  <si>
    <t>PM96/10/167</t>
  </si>
  <si>
    <t>PM96/10/168</t>
  </si>
  <si>
    <t>PM96/10/169</t>
  </si>
  <si>
    <t>FIRE ROD HEATER 2 PCS</t>
  </si>
  <si>
    <t>PM96/10/170</t>
  </si>
  <si>
    <t>COPPER BUSH / SHAFT</t>
  </si>
  <si>
    <t>PM96/10/171</t>
  </si>
  <si>
    <t>PM96/10/172</t>
  </si>
  <si>
    <t>COPPER BUSH / SCREW SHAFT</t>
  </si>
  <si>
    <t>PM96/10/173</t>
  </si>
  <si>
    <t>CYLINDER ROLLER BEARING</t>
  </si>
  <si>
    <t>PM96/10/174</t>
  </si>
  <si>
    <t>PM96/10/175</t>
  </si>
  <si>
    <t>THERMOCOUPLE</t>
  </si>
  <si>
    <t>PM96/10/176</t>
  </si>
  <si>
    <t>WIRE MESH</t>
  </si>
  <si>
    <t>PM96/10/177</t>
  </si>
  <si>
    <t>MELSERVO AMP</t>
  </si>
  <si>
    <t>PM96/11/178</t>
  </si>
  <si>
    <t>PM96/11/179</t>
  </si>
  <si>
    <t>PM96/11/180</t>
  </si>
  <si>
    <t>SPRAY POWDER ROLLER</t>
  </si>
  <si>
    <t>PM96/11/181</t>
  </si>
  <si>
    <t>PM96/11/182</t>
  </si>
  <si>
    <t>ALUMINIUM ROLLER / SHAFT</t>
  </si>
  <si>
    <t>PM96/11/183</t>
  </si>
  <si>
    <t>PM96/11/184</t>
  </si>
  <si>
    <t>PM96/11/185</t>
  </si>
  <si>
    <t>EL1 UPGRADE DC MOTOR</t>
  </si>
  <si>
    <t>PM96/11/186</t>
  </si>
  <si>
    <t>SHAFT/ ROLLER</t>
  </si>
  <si>
    <t>PM96/11/187</t>
  </si>
  <si>
    <t>PM96/11/188</t>
  </si>
  <si>
    <t>PM96/11/189</t>
  </si>
  <si>
    <t>PM96/11/190</t>
  </si>
  <si>
    <t>STAINLESS STEEL CHEMICAL TUBE</t>
  </si>
  <si>
    <t>PM96/11/191</t>
  </si>
  <si>
    <t>PM96/11/192</t>
  </si>
  <si>
    <t>2 PCS COATING BLOCK</t>
  </si>
  <si>
    <t>PM96/11/193</t>
  </si>
  <si>
    <t>PM96/12/194</t>
  </si>
  <si>
    <t>PM96/12/195</t>
  </si>
  <si>
    <t>JUMO CONTROLLER</t>
  </si>
  <si>
    <t>PM96/12/196</t>
  </si>
  <si>
    <t>ALUMINIUM PLATE</t>
  </si>
  <si>
    <t>PM96/12/197</t>
  </si>
  <si>
    <t>PM96/12/198</t>
  </si>
  <si>
    <t>PM96/12/199</t>
  </si>
  <si>
    <t>PM96/12/200</t>
  </si>
  <si>
    <t>MILD STEEL SQUARE SHAFT</t>
  </si>
  <si>
    <t>PM96/12/201</t>
  </si>
  <si>
    <t>CARBON STEEL SHAFT / ROLLER</t>
  </si>
  <si>
    <t>PM96/12/202</t>
  </si>
  <si>
    <t>PM96/12/203</t>
  </si>
  <si>
    <t>EL1 UPGRADE (LABOUR &amp; PARTS)</t>
  </si>
  <si>
    <t>PM96/12/204</t>
  </si>
  <si>
    <t>PM96/12/205</t>
  </si>
  <si>
    <t>INJECTION HEAD</t>
  </si>
  <si>
    <t>PM96/12/206</t>
  </si>
  <si>
    <t>PM96/12/207</t>
  </si>
  <si>
    <t>SIDE RUBBER SEAL</t>
  </si>
  <si>
    <t>PM96/12/208</t>
  </si>
  <si>
    <t>SCRYLIC SHEET</t>
  </si>
  <si>
    <t>PM96/12/209</t>
  </si>
  <si>
    <t>PM96/12/210</t>
  </si>
  <si>
    <t>HIGH TENSILE TAPER SHAFT</t>
  </si>
  <si>
    <t>PM96/12/211</t>
  </si>
  <si>
    <t>HALF BAND HEATER C/W 2 HOLES</t>
  </si>
  <si>
    <t>PM96/12/212</t>
  </si>
  <si>
    <t>TEMP CONTROLLER PTD</t>
  </si>
  <si>
    <t>PM96/12/213</t>
  </si>
  <si>
    <t>PM96/12/214</t>
  </si>
  <si>
    <t>MACHINE HIGH TENSILE CARBON</t>
  </si>
  <si>
    <t>PM96/12/215</t>
  </si>
  <si>
    <t>NERLIN GEAR</t>
  </si>
  <si>
    <t>PM96/12/216</t>
  </si>
  <si>
    <t>PM96/12/217</t>
  </si>
  <si>
    <t>PM97/01/001</t>
  </si>
  <si>
    <t>EPT RUBBER ROLLER</t>
  </si>
  <si>
    <t>PM97/01/002</t>
  </si>
  <si>
    <t>CARBON STEEL CASTING COPPER</t>
  </si>
  <si>
    <t>PM97/01/003</t>
  </si>
  <si>
    <t>PM97/01/004</t>
  </si>
  <si>
    <t>PM97/01/005</t>
  </si>
  <si>
    <t>PM97/01/006</t>
  </si>
  <si>
    <t>FAB OIL FILTER</t>
  </si>
  <si>
    <t>PM97/01/007</t>
  </si>
  <si>
    <t>PM97/01/008</t>
  </si>
  <si>
    <t>PM97/01/009</t>
  </si>
  <si>
    <t>DT860 FIBER CABLE</t>
  </si>
  <si>
    <t>PM97/01/010</t>
  </si>
  <si>
    <t>DIE LIP EL3</t>
  </si>
  <si>
    <t>PM97/01/011</t>
  </si>
  <si>
    <t>PM97/01/012</t>
  </si>
  <si>
    <t>PM97/01/013</t>
  </si>
  <si>
    <t>AIR SHAFT</t>
  </si>
  <si>
    <t>PM97/01/014</t>
  </si>
  <si>
    <t>ALUM PULLEY SCREW SHAFT</t>
  </si>
  <si>
    <t>PM97/01/015</t>
  </si>
  <si>
    <t>SPAREPARTS FOR METZ CONTROLLER</t>
  </si>
  <si>
    <t>PM97/02/016</t>
  </si>
  <si>
    <t>PM97/02/017</t>
  </si>
  <si>
    <t>BODINE DC GEAR MOTOR</t>
  </si>
  <si>
    <t>PM97/02/018</t>
  </si>
  <si>
    <t>2PCS COATING BLOCK REDO</t>
  </si>
  <si>
    <t>PM97/02/019</t>
  </si>
  <si>
    <t>PM97/02/020</t>
  </si>
  <si>
    <t>PM97/02/021</t>
  </si>
  <si>
    <t>PM97/02/022</t>
  </si>
  <si>
    <t>PM97/02/023</t>
  </si>
  <si>
    <t>PM97/02/024</t>
  </si>
  <si>
    <t>7 CLRS PTG PRESS (LC CHGS)</t>
  </si>
  <si>
    <t>PM97/02/025</t>
  </si>
  <si>
    <t>PARTS OF GRAV OF PTG PRESS</t>
  </si>
  <si>
    <t>PM97/02/026</t>
  </si>
  <si>
    <t>PM97/02/027</t>
  </si>
  <si>
    <t>PM97/02/028</t>
  </si>
  <si>
    <t>SCREW/RUBBER ROLLER</t>
  </si>
  <si>
    <t>PM97/02/029</t>
  </si>
  <si>
    <t>RUBBER ROLLER / COPPER ROLLER</t>
  </si>
  <si>
    <t>PM97/02/030</t>
  </si>
  <si>
    <t>COPPER PLATE/ SHAFT</t>
  </si>
  <si>
    <t>PM97/03/031</t>
  </si>
  <si>
    <t>PM97/03/032</t>
  </si>
  <si>
    <t>PM97/03/033</t>
  </si>
  <si>
    <t>MIT MELSERVO AMP</t>
  </si>
  <si>
    <t>PM97/03/034</t>
  </si>
  <si>
    <t>PM97/03/035</t>
  </si>
  <si>
    <t>M/C SKIM I/D &amp; BALANCING /</t>
  </si>
  <si>
    <t>PM97/03/036</t>
  </si>
  <si>
    <t>PM97/03/037</t>
  </si>
  <si>
    <t>COUPLING TAP KEY</t>
  </si>
  <si>
    <t>PM97/03/038</t>
  </si>
  <si>
    <t>RUBBER ROLLE</t>
  </si>
  <si>
    <t>PM97/03/039</t>
  </si>
  <si>
    <t>PM97/03/040</t>
  </si>
  <si>
    <t>7 CLR 2 UNITS ROTOGRAVURE PTG</t>
  </si>
  <si>
    <t>PM97/03/041</t>
  </si>
  <si>
    <t>COUPLING 4 CARBON STEEL PLATE</t>
  </si>
  <si>
    <t>PM97/03/042</t>
  </si>
  <si>
    <t>PM97/03/043</t>
  </si>
  <si>
    <t>CARBON STEEL PLATE / SHAFT</t>
  </si>
  <si>
    <t>PM97/03/044</t>
  </si>
  <si>
    <t>PARTS OF GXIII 8 COL PTG</t>
  </si>
  <si>
    <t>PM97/03/045</t>
  </si>
  <si>
    <t>PM97/03/046</t>
  </si>
  <si>
    <t>PM97/03/047</t>
  </si>
  <si>
    <t>PM97/03/048</t>
  </si>
  <si>
    <t>DRIVES &amp; AUTOMATION - YASKAWA</t>
  </si>
  <si>
    <t>PM97/04/049</t>
  </si>
  <si>
    <t>TO MACHINE &amp; SUPPLY HT SHAFT</t>
  </si>
  <si>
    <t>PM97/04/052</t>
  </si>
  <si>
    <t>TRPT PTG PRESS PSA</t>
  </si>
  <si>
    <t>PM97/04/053</t>
  </si>
  <si>
    <t>CLEARING OF ROTOGRAVURE PTG</t>
  </si>
  <si>
    <t>PM97/04/054</t>
  </si>
  <si>
    <t>WATER PUMP FOR NEW NAKAJIMA MC</t>
  </si>
  <si>
    <t>PM97/04/055</t>
  </si>
  <si>
    <t>PM97/04/056</t>
  </si>
  <si>
    <t>PM97/04/057</t>
  </si>
  <si>
    <t>1 PC CONTROLLER BOARD MP900</t>
  </si>
  <si>
    <t>PM97/04/058</t>
  </si>
  <si>
    <t>PM97/04/059</t>
  </si>
  <si>
    <t>SPARE PARTS FOR PM</t>
  </si>
  <si>
    <t>PM97/04/060</t>
  </si>
  <si>
    <t>2 SETS ZERO-MAX TOTANI BAG</t>
  </si>
  <si>
    <t>PM97/04/061</t>
  </si>
  <si>
    <t>8 PCS BLOCKS</t>
  </si>
  <si>
    <t>PM97/04/062</t>
  </si>
  <si>
    <t>RUBBER ROLLER U/D BEARING</t>
  </si>
  <si>
    <t>PM97/04/063</t>
  </si>
  <si>
    <t>PM97/04/064</t>
  </si>
  <si>
    <t>CARBON STEEL TAPER CHACK /</t>
  </si>
  <si>
    <t>PM97/04/065</t>
  </si>
  <si>
    <t>PM97/04/066</t>
  </si>
  <si>
    <t>ALLEN SEX SCREW / SHAFT</t>
  </si>
  <si>
    <t>PM97/04/067</t>
  </si>
  <si>
    <t>RED COPPER C/W DRILL HOLE</t>
  </si>
  <si>
    <t>PM97/04/068</t>
  </si>
  <si>
    <t>TL INT ON KYBB ON 2 UNITS</t>
  </si>
  <si>
    <t>PM97/05/069</t>
  </si>
  <si>
    <t>METERING ROLLER</t>
  </si>
  <si>
    <t>PM97/05/071</t>
  </si>
  <si>
    <t>PM97/05/072</t>
  </si>
  <si>
    <t>INDICATION METERING SYSTEM</t>
  </si>
  <si>
    <t>PM97/05/073</t>
  </si>
  <si>
    <t>IPC COATING BLOCK</t>
  </si>
  <si>
    <t>PM97/05/074</t>
  </si>
  <si>
    <t>STAINLESS STEEL FOR PTG 1 &amp; 2</t>
  </si>
  <si>
    <t>PM97/05/075</t>
  </si>
  <si>
    <t>EDSPRAY PUMP C/W MOTOR</t>
  </si>
  <si>
    <t>PM97/05/076</t>
  </si>
  <si>
    <t>CARBON STEEL PLATE</t>
  </si>
  <si>
    <t>PM97/05/077</t>
  </si>
  <si>
    <t>NKC CHAIN COUPLING C/W MC</t>
  </si>
  <si>
    <t>PM97/05/078</t>
  </si>
  <si>
    <t>PM97/05/079</t>
  </si>
  <si>
    <t>PM97/05/080</t>
  </si>
  <si>
    <t>HIGH TENSILE AJT SHAFT</t>
  </si>
  <si>
    <t>PM97/05/081</t>
  </si>
  <si>
    <t>PULLEY MACHINE BUSH / SHAFT</t>
  </si>
  <si>
    <t>PM97/05/082</t>
  </si>
  <si>
    <t>PM97/05/083</t>
  </si>
  <si>
    <t>PM97/05/084</t>
  </si>
  <si>
    <t>PM97/05/085</t>
  </si>
  <si>
    <t>MACHINE STAINLESS STEEL SCOOP</t>
  </si>
  <si>
    <t>PM97/05/086</t>
  </si>
  <si>
    <t>PM97/05/087</t>
  </si>
  <si>
    <t>PM97/05/088</t>
  </si>
  <si>
    <t>PM97/05/089</t>
  </si>
  <si>
    <t>PM97/05/090</t>
  </si>
  <si>
    <t>PM97/05/091</t>
  </si>
  <si>
    <t>ELECT INSTAL 2 NOS NEW PTG MC</t>
  </si>
  <si>
    <t>PM97/05/092</t>
  </si>
  <si>
    <t>CAP OF TL INT ON 1 PTG MC</t>
  </si>
  <si>
    <t>PM97/05/093</t>
  </si>
  <si>
    <t>CAP OF HOTEL CHGS ON JAP</t>
  </si>
  <si>
    <t>PM97/05/094</t>
  </si>
  <si>
    <t>PM97/05/095</t>
  </si>
  <si>
    <t>PM97/05/096</t>
  </si>
  <si>
    <t>PM97/05/097</t>
  </si>
  <si>
    <t>PM97/05/098</t>
  </si>
  <si>
    <t>CAP OF 2 PCS DC MOTOR</t>
  </si>
  <si>
    <t>PM97/05/099</t>
  </si>
  <si>
    <t>CAP OF 1 PCS DC MOTOR</t>
  </si>
  <si>
    <t>PM97/05/100</t>
  </si>
  <si>
    <t>CAP OF M-CKD SELEX DRYER</t>
  </si>
  <si>
    <t>PM97/06/102</t>
  </si>
  <si>
    <t>EXPANSION POWER</t>
  </si>
  <si>
    <t>PM97/06/103</t>
  </si>
  <si>
    <t>SHINKO CLUTCH BRAKE</t>
  </si>
  <si>
    <t>PM97/06/104</t>
  </si>
  <si>
    <t>GRINDING ROLLER SHAFT</t>
  </si>
  <si>
    <t>PM97/06/105</t>
  </si>
  <si>
    <t>PM97/06/106</t>
  </si>
  <si>
    <t>PM97/06/107</t>
  </si>
  <si>
    <t>STAINLESS STEEL PLATE</t>
  </si>
  <si>
    <t>PM97/06/108</t>
  </si>
  <si>
    <t>PM97/06/109</t>
  </si>
  <si>
    <t>PM97/06/110</t>
  </si>
  <si>
    <t>CARBON STEEL BAR</t>
  </si>
  <si>
    <t>PM97/06/111</t>
  </si>
  <si>
    <t>PM97/06/112</t>
  </si>
  <si>
    <t>PM97/06/113</t>
  </si>
  <si>
    <t>PM97/06/114</t>
  </si>
  <si>
    <t>PM97/06/115</t>
  </si>
  <si>
    <t>PM97/06/116</t>
  </si>
  <si>
    <t>PM97/06/117</t>
  </si>
  <si>
    <t>PM97/06/118</t>
  </si>
  <si>
    <t>PM97/06/119</t>
  </si>
  <si>
    <t>PM97/06/120</t>
  </si>
  <si>
    <t>PM97/06/121</t>
  </si>
  <si>
    <t>PM97/06/122</t>
  </si>
  <si>
    <t>PM97/06/123</t>
  </si>
  <si>
    <t>PM97/06/124</t>
  </si>
  <si>
    <t>PM97/06/125</t>
  </si>
  <si>
    <t>SUPER FIRE ROD HEATER</t>
  </si>
  <si>
    <t>PM97/06/126</t>
  </si>
  <si>
    <t>TL INT WITH KYBB FOR JUN CAP 1</t>
  </si>
  <si>
    <t>PM97/06/127</t>
  </si>
  <si>
    <t>AIR FRICTION COOLER SIDE</t>
  </si>
  <si>
    <t>PM97/06/128</t>
  </si>
  <si>
    <t>PM97/07/129</t>
  </si>
  <si>
    <t>SPAREPARTS FOR PTG MC</t>
  </si>
  <si>
    <t>PM97/07/130</t>
  </si>
  <si>
    <t>POLUCOLD TOTAL CHARGE</t>
  </si>
  <si>
    <t>PM97/07/131</t>
  </si>
  <si>
    <t>CENTERING NOZZLE</t>
  </si>
  <si>
    <t>PM97/07/132</t>
  </si>
  <si>
    <t>PM97/07/133</t>
  </si>
  <si>
    <t>PM97/07/134</t>
  </si>
  <si>
    <t>CAM CONVERTIBLE STATICO /</t>
  </si>
  <si>
    <t>PM97/07/135</t>
  </si>
  <si>
    <t>HITACHI ELECTRICAL CHAIN HOIST</t>
  </si>
  <si>
    <t>PM97/07/136</t>
  </si>
  <si>
    <t>PM97/07/137</t>
  </si>
  <si>
    <t>OMRONS OUTPUT E53-5/CONTACTOR</t>
  </si>
  <si>
    <t>PM97/07/139</t>
  </si>
  <si>
    <t>PM97/07/140</t>
  </si>
  <si>
    <t>PM97/07/141</t>
  </si>
  <si>
    <t>STAINLESS PLATE</t>
  </si>
  <si>
    <t>PM97/07/142</t>
  </si>
  <si>
    <t>PM97/07/143</t>
  </si>
  <si>
    <t>PM97/07/144</t>
  </si>
  <si>
    <t>TEMPERATURE CONTROLLER</t>
  </si>
  <si>
    <t>PM97/07/145</t>
  </si>
  <si>
    <t>PM97/07/146</t>
  </si>
  <si>
    <t>PM97/07/147</t>
  </si>
  <si>
    <t>PM97/07/148</t>
  </si>
  <si>
    <t>PM97/07/149</t>
  </si>
  <si>
    <t>PM97/07/150</t>
  </si>
  <si>
    <t>PM97/07/151</t>
  </si>
  <si>
    <t>PM97/07/152</t>
  </si>
  <si>
    <t>RH PEARL JOINT</t>
  </si>
  <si>
    <t>PM97/07/153</t>
  </si>
  <si>
    <t>COPPER PLATE</t>
  </si>
  <si>
    <t>PM97/07/154</t>
  </si>
  <si>
    <t>SHAPE PLATE</t>
  </si>
  <si>
    <t>PM97/07/155</t>
  </si>
  <si>
    <t>PM97/07/156</t>
  </si>
  <si>
    <t>PM97/08/158</t>
  </si>
  <si>
    <t>COMPRESSOR FOR AIR DRYER</t>
  </si>
  <si>
    <t>PM97/08/159</t>
  </si>
  <si>
    <t>TOOTH CLUTCH CW COIL</t>
  </si>
  <si>
    <t>PM97/08/160</t>
  </si>
  <si>
    <t>PARTS FOR PTG MC</t>
  </si>
  <si>
    <t>PM97/08/161</t>
  </si>
  <si>
    <t>PM97/08/162</t>
  </si>
  <si>
    <t>PM97/08/163</t>
  </si>
  <si>
    <t>PM97/08/164</t>
  </si>
  <si>
    <t>OPTION SPARE PARTS</t>
  </si>
  <si>
    <t>PM97/08/165</t>
  </si>
  <si>
    <t>PM97/08/166</t>
  </si>
  <si>
    <t>TAPER SHAFT</t>
  </si>
  <si>
    <t>PM97/08/167</t>
  </si>
  <si>
    <t>PM97/08/168</t>
  </si>
  <si>
    <t>PM97/08/169</t>
  </si>
  <si>
    <t>CARBON STEEL BUSH</t>
  </si>
  <si>
    <t>PM97/08/170</t>
  </si>
  <si>
    <t>PM97/08/171</t>
  </si>
  <si>
    <t>SHAFT/ CARBON STEEL KEY</t>
  </si>
  <si>
    <t>PM97/08/172</t>
  </si>
  <si>
    <t>WELDING SCREW SHAFT/COPPER</t>
  </si>
  <si>
    <t>PM97/08/173</t>
  </si>
  <si>
    <t>SHAFT/CARBON STEEL LOCK BUSH</t>
  </si>
  <si>
    <t>PM97/08/174</t>
  </si>
  <si>
    <t>PM97/08/175</t>
  </si>
  <si>
    <t>MITSUI MOLD TEMPERATURE</t>
  </si>
  <si>
    <t>PM97/08/177</t>
  </si>
  <si>
    <t>PM97/08/178</t>
  </si>
  <si>
    <t>PM97/08/179</t>
  </si>
  <si>
    <t>PM97/08/180</t>
  </si>
  <si>
    <t>ALUM ROLLER CW BOTH END</t>
  </si>
  <si>
    <t>PM97/08/181</t>
  </si>
  <si>
    <t>MILD STEEL ON-OFF STD/BUSH</t>
  </si>
  <si>
    <t>PM97/08/182</t>
  </si>
  <si>
    <t>PM97/08/183</t>
  </si>
  <si>
    <t>COMPRESSOR (FOR AIR DRYER)</t>
  </si>
  <si>
    <t>PM97/08/184</t>
  </si>
  <si>
    <t>PM97/08/185</t>
  </si>
  <si>
    <t>PM97/08/186</t>
  </si>
  <si>
    <t>PM97/08/187</t>
  </si>
  <si>
    <t>PM97/09/189</t>
  </si>
  <si>
    <t>PM97/09/191</t>
  </si>
  <si>
    <t>PM97/09/192</t>
  </si>
  <si>
    <t>TAPER BUSH</t>
  </si>
  <si>
    <t>PM97/09/193</t>
  </si>
  <si>
    <t>CARBON STEEL STOPPER</t>
  </si>
  <si>
    <t>PM97/09/194</t>
  </si>
  <si>
    <t>MOTOR CW CONTROLLER FOR EL1 MC</t>
  </si>
  <si>
    <t>PM97/09/195</t>
  </si>
  <si>
    <t>PM97/09/196</t>
  </si>
  <si>
    <t>PM97/09/197</t>
  </si>
  <si>
    <t>PM97/09/198</t>
  </si>
  <si>
    <t>PM97/09/199</t>
  </si>
  <si>
    <t>PM97/09/200</t>
  </si>
  <si>
    <t>PM97/09/201</t>
  </si>
  <si>
    <t>PM97/09/202</t>
  </si>
  <si>
    <t>TIMING PULLEY TO MACHINE</t>
  </si>
  <si>
    <t>PM97/09/203</t>
  </si>
  <si>
    <t>SOLID STATE RELAY</t>
  </si>
  <si>
    <t>PM97/09/204</t>
  </si>
  <si>
    <t>PM97/09/205</t>
  </si>
  <si>
    <t>PM97/09/206</t>
  </si>
  <si>
    <t>PM97/09/207</t>
  </si>
  <si>
    <t>TO MACHINE SS SCOOP</t>
  </si>
  <si>
    <t>PM97/09/208</t>
  </si>
  <si>
    <t>TENSILE SHAFT</t>
  </si>
  <si>
    <t>PM97/09/209</t>
  </si>
  <si>
    <t>ALUM GEAR PLATE</t>
  </si>
  <si>
    <t>PM97/09/210</t>
  </si>
  <si>
    <t>PM97/09/211</t>
  </si>
  <si>
    <t>STROBOSCOPE BULB</t>
  </si>
  <si>
    <t>PM97/09/212</t>
  </si>
  <si>
    <t>CARBON STEEL COVER PLATE</t>
  </si>
  <si>
    <t>PM97/09/213</t>
  </si>
  <si>
    <t>SOLID STATE RELAY (BM)</t>
  </si>
  <si>
    <t>PM97/10/214</t>
  </si>
  <si>
    <t>3 PCS PULSE GENERATOR</t>
  </si>
  <si>
    <t>PM97/10/215</t>
  </si>
  <si>
    <t>VS MOTOR CONTROLLER EL 1 M/C</t>
  </si>
  <si>
    <t>PM97/10/216</t>
  </si>
  <si>
    <t>2 PCS ELECTRIC CULTCH/ BRAKE</t>
  </si>
  <si>
    <t>PM97/10/217</t>
  </si>
  <si>
    <t>AIR SHAFT NIPPLE VALVES</t>
  </si>
  <si>
    <t>PM97/10/220</t>
  </si>
  <si>
    <t>SHAFT/GEAR PULLY/MILD STEEL</t>
  </si>
  <si>
    <t>PM97/10/221</t>
  </si>
  <si>
    <t>BRONZE BUSH/SCREW SHAFT</t>
  </si>
  <si>
    <t>PM97/10/222</t>
  </si>
  <si>
    <t>REMOVE OUT CRUSH SHAFT/TIMING</t>
  </si>
  <si>
    <t>PM97/10/223</t>
  </si>
  <si>
    <t>CAST NYLON BUSH/TENSILE STEEL</t>
  </si>
  <si>
    <t>PM97/10/224</t>
  </si>
  <si>
    <t>SHAFT/BUSH</t>
  </si>
  <si>
    <t>PM97/10/225</t>
  </si>
  <si>
    <t>OMRONG CUNIT PT, EL, DL</t>
  </si>
  <si>
    <t>PM97/10/226</t>
  </si>
  <si>
    <t>PM97/10/227</t>
  </si>
  <si>
    <t>L SHAPE PLATE/SHAFT</t>
  </si>
  <si>
    <t>PM97/10/228</t>
  </si>
  <si>
    <t>REPAIR OF KPT RUBBER ROLL</t>
  </si>
  <si>
    <t>PM97/10/230</t>
  </si>
  <si>
    <t>DEKEL FOR T-DIE</t>
  </si>
  <si>
    <t>PM97/10/231</t>
  </si>
  <si>
    <t>2 SETS OF CUTTING BLADE</t>
  </si>
  <si>
    <t>PM97/10/232</t>
  </si>
  <si>
    <t>KPT RUBBER ROLL 1 PC</t>
  </si>
  <si>
    <t>PM97/10/233</t>
  </si>
  <si>
    <t>PM97/10/234</t>
  </si>
  <si>
    <t>RUBBER ROLLER TO M/C</t>
  </si>
  <si>
    <t>PM97/10/235</t>
  </si>
  <si>
    <t>PM97/10/236</t>
  </si>
  <si>
    <t>BRONZE SHAFT</t>
  </si>
  <si>
    <t>PM97/10/237</t>
  </si>
  <si>
    <t>HIGH TENSILE STEEL BRUSH</t>
  </si>
  <si>
    <t>PM97/10/238</t>
  </si>
  <si>
    <t>CARBON STEEL BUSH/SHAFT</t>
  </si>
  <si>
    <t>PM97/10/239</t>
  </si>
  <si>
    <t>PM97/10/240</t>
  </si>
  <si>
    <t>THERMO VAC GAUGE TUBE TR201</t>
  </si>
  <si>
    <t>PM97/10/241</t>
  </si>
  <si>
    <t>3A FUSE/SS SCREW/TAPE/COTTON</t>
  </si>
  <si>
    <t>PM97/10/242</t>
  </si>
  <si>
    <t>PM97/10/243</t>
  </si>
  <si>
    <t>STEEL TAPER SHAFT</t>
  </si>
  <si>
    <t>PM97/10/244</t>
  </si>
  <si>
    <t>CAPACITOR 2MFD 400VAC/OMRON/</t>
  </si>
  <si>
    <t>PM97/10/245</t>
  </si>
  <si>
    <t>PM97/10/246</t>
  </si>
  <si>
    <t>SPAREPARTS FOR MACHINERY</t>
  </si>
  <si>
    <t>PM97/10/247</t>
  </si>
  <si>
    <t>PM97/10/248</t>
  </si>
  <si>
    <t>PM97/10/249</t>
  </si>
  <si>
    <t>PM97/11/252</t>
  </si>
  <si>
    <t>RKC TEMPERATURE CONTROLLER</t>
  </si>
  <si>
    <t>PM97/11/253</t>
  </si>
  <si>
    <t>PM97/11/254</t>
  </si>
  <si>
    <t>PM97/11/255</t>
  </si>
  <si>
    <t>UPPER DICKEL (EXTRUDER)</t>
  </si>
  <si>
    <t>PM97/11/256</t>
  </si>
  <si>
    <t>2 UNIT EMERGENCY SWEITCH GEAR</t>
  </si>
  <si>
    <t>PM97/11/257</t>
  </si>
  <si>
    <t>SILICONE EMULSION/AIR FRICTION</t>
  </si>
  <si>
    <t>PM97/11/258</t>
  </si>
  <si>
    <t>PM97/11/259</t>
  </si>
  <si>
    <t>STAINLESS STEEL NET</t>
  </si>
  <si>
    <t>PM97/11/261</t>
  </si>
  <si>
    <t>CARBON STEEL KEY/MILLING</t>
  </si>
  <si>
    <t>PM97/11/263</t>
  </si>
  <si>
    <t>SCHEDA AWOLGITORE</t>
  </si>
  <si>
    <t>PM97/11/264</t>
  </si>
  <si>
    <t>PM97/11/265</t>
  </si>
  <si>
    <t>RED COPPER FLAT BAR</t>
  </si>
  <si>
    <t>PM97/11/266</t>
  </si>
  <si>
    <t>PM97/11/267</t>
  </si>
  <si>
    <t>PARTS FOR DC MOTOR</t>
  </si>
  <si>
    <t>PM97/11/268</t>
  </si>
  <si>
    <t>PM97/11/269</t>
  </si>
  <si>
    <t>PM97/11/270</t>
  </si>
  <si>
    <t>MOTOR TO MODIFY BOTH END SHAFT</t>
  </si>
  <si>
    <t>PM97/11/271</t>
  </si>
  <si>
    <t>SHAFT C/W WELDING AND MILLING</t>
  </si>
  <si>
    <t>PM97/11/272</t>
  </si>
  <si>
    <t>ALUM ROLLER TO CLAMP SHAFT</t>
  </si>
  <si>
    <t>PM97/11/273</t>
  </si>
  <si>
    <t>TO MACHINE CARBON STEEL SHAFT</t>
  </si>
  <si>
    <t>PM97/11/274</t>
  </si>
  <si>
    <t>PM97/11/275</t>
  </si>
  <si>
    <t>THERMOCOUPLE TYPE K</t>
  </si>
  <si>
    <t>PM97/11/276</t>
  </si>
  <si>
    <t>COATING ROLL S$2520</t>
  </si>
  <si>
    <t>PM97/12/277</t>
  </si>
  <si>
    <t>PM97/12/278</t>
  </si>
  <si>
    <t>ALUM FAN MOTOR/SHAFT</t>
  </si>
  <si>
    <t>PM97/12/279</t>
  </si>
  <si>
    <t>PM97/12/280</t>
  </si>
  <si>
    <t>PM97/12/281</t>
  </si>
  <si>
    <t>STEEL SCREW SHAFT</t>
  </si>
  <si>
    <t>PM97/12/282</t>
  </si>
  <si>
    <t>PM97/12/283</t>
  </si>
  <si>
    <t>PM97/12/284</t>
  </si>
  <si>
    <t>MOTOR SHAFT TO MACHINE</t>
  </si>
  <si>
    <t>PM97/12/285</t>
  </si>
  <si>
    <t>PM97/12/286</t>
  </si>
  <si>
    <t>RKC TEMP CONTROLLER</t>
  </si>
  <si>
    <t>PM97/12/287</t>
  </si>
  <si>
    <t>PM97/12/288</t>
  </si>
  <si>
    <t>PM97/12/289</t>
  </si>
  <si>
    <t>PM97/12/290</t>
  </si>
  <si>
    <t>PM97-006</t>
  </si>
  <si>
    <t>DENSIOMETER MACBETH</t>
  </si>
  <si>
    <t>PM98/01/001</t>
  </si>
  <si>
    <t>CANCELL OF ENTRY IE E44/7</t>
  </si>
  <si>
    <t>PM98/01/002</t>
  </si>
  <si>
    <t>PM98/01/003</t>
  </si>
  <si>
    <t>PM98/01/004</t>
  </si>
  <si>
    <t>TO MACHINE STAINLESS STEEL</t>
  </si>
  <si>
    <t>PM98/01/005</t>
  </si>
  <si>
    <t>PM98/01/006</t>
  </si>
  <si>
    <t>PM98/01/007</t>
  </si>
  <si>
    <t>PM98/01/008</t>
  </si>
  <si>
    <t>SHAFT/NUT</t>
  </si>
  <si>
    <t>PM98/01/009</t>
  </si>
  <si>
    <t>PM98/01/010</t>
  </si>
  <si>
    <t>AIR FLOW SWITCH</t>
  </si>
  <si>
    <t>PM98/01/011</t>
  </si>
  <si>
    <t>PM98/01/012</t>
  </si>
  <si>
    <t>PM98/01/013</t>
  </si>
  <si>
    <t>PM98/01/014</t>
  </si>
  <si>
    <t>SPRING LOAD THERMOCOUP</t>
  </si>
  <si>
    <t>PM98/01/015</t>
  </si>
  <si>
    <t>MAGNETIC POWDER</t>
  </si>
  <si>
    <t>PM98/02/016</t>
  </si>
  <si>
    <t>CONDENSER SHEET</t>
  </si>
  <si>
    <t>PM98/02/017</t>
  </si>
  <si>
    <t>COOLER 125 HP(H.COOLING)</t>
  </si>
  <si>
    <t>PM98/02/018</t>
  </si>
  <si>
    <t>ROLLER TO MC DIAMETER</t>
  </si>
  <si>
    <t>PM98/02/019</t>
  </si>
  <si>
    <t>FLAT RULE</t>
  </si>
  <si>
    <t>PM98/02/020</t>
  </si>
  <si>
    <t>DC CONTROLLER/TRANSFORMER</t>
  </si>
  <si>
    <t>PM98/02/022</t>
  </si>
  <si>
    <t>OMRON OUTPUT/TEMP CONTROLLER</t>
  </si>
  <si>
    <t>PM98/02/023</t>
  </si>
  <si>
    <t>SHAFT TO MACHINE</t>
  </si>
  <si>
    <t>PM98/02/024</t>
  </si>
  <si>
    <t>ALUMINIUM ROLLER TO MACHINE</t>
  </si>
  <si>
    <t>PM98/02/025</t>
  </si>
  <si>
    <t>REPLACE BEARING 52KW MOTOR</t>
  </si>
  <si>
    <t>PM98/02/026</t>
  </si>
  <si>
    <t>HERMATIC COMPRESSOR</t>
  </si>
  <si>
    <t>PM98/02/027</t>
  </si>
  <si>
    <t>PM98/02/028</t>
  </si>
  <si>
    <t>THYRISTOR/SEMICONDUCTOR</t>
  </si>
  <si>
    <t>PM98/02/029</t>
  </si>
  <si>
    <t>PM98/02/030</t>
  </si>
  <si>
    <t>PM98/02/031</t>
  </si>
  <si>
    <t>MACHINE &amp; STAINLESS SHAFT</t>
  </si>
  <si>
    <t>PM98/02/032</t>
  </si>
  <si>
    <t>FIBER CORD FD</t>
  </si>
  <si>
    <t>PM98/02/033</t>
  </si>
  <si>
    <t>SPRING COIL COUPING</t>
  </si>
  <si>
    <t>PM98/02/034</t>
  </si>
  <si>
    <t>COMPRESSOR</t>
  </si>
  <si>
    <t>PM98/02/035</t>
  </si>
  <si>
    <t>PM98/02/036</t>
  </si>
  <si>
    <t>PM98/02/037</t>
  </si>
  <si>
    <t>PM98/02/039</t>
  </si>
  <si>
    <t>LATTY MECHANICAL SEAL</t>
  </si>
  <si>
    <t>PM98/02/040</t>
  </si>
  <si>
    <t>ALUMINIUM BLOCK HEATER</t>
  </si>
  <si>
    <t>PM98/02/041</t>
  </si>
  <si>
    <t>PM98/02/042</t>
  </si>
  <si>
    <t>PART OF GRAVURE PTG PRESS</t>
  </si>
  <si>
    <t>PM98/02/043</t>
  </si>
  <si>
    <t>YAKASWA ELEC (CUP MOTOR)</t>
  </si>
  <si>
    <t>PM98/02/044</t>
  </si>
  <si>
    <t>PM98/02/045</t>
  </si>
  <si>
    <t>PRESSURE SWITCH (THERM)</t>
  </si>
  <si>
    <t>PM98/03/046</t>
  </si>
  <si>
    <t>SHAFT (PT)</t>
  </si>
  <si>
    <t>PM98/03/047</t>
  </si>
  <si>
    <t>PARTS FOR SERVOGUIDE</t>
  </si>
  <si>
    <t>PM98/03/048</t>
  </si>
  <si>
    <t>HITACHI WIRE ROPER HOIST (CPP)</t>
  </si>
  <si>
    <t>PM98/03/049</t>
  </si>
  <si>
    <t>PM98/03/050</t>
  </si>
  <si>
    <t>O/D 200MM X 1400MM FIBRE</t>
  </si>
  <si>
    <t>PM98/03/051</t>
  </si>
  <si>
    <t>CORONA TREATER</t>
  </si>
  <si>
    <t>PM98/03/052</t>
  </si>
  <si>
    <t>RUBBER ROLLER TO MACHINE</t>
  </si>
  <si>
    <t>PM98/03/053</t>
  </si>
  <si>
    <t>PM98/03/054</t>
  </si>
  <si>
    <t>PM98/03/055</t>
  </si>
  <si>
    <t>PM98/03/056</t>
  </si>
  <si>
    <t>HIGH TENSILE KEY/SHAFT</t>
  </si>
  <si>
    <t>PM98/03/057</t>
  </si>
  <si>
    <t>SILICONE PUMP FLUID 01-808</t>
  </si>
  <si>
    <t>PM98/03/058</t>
  </si>
  <si>
    <t>PM98/03/059</t>
  </si>
  <si>
    <t>ROTARY INLET ROLLER</t>
  </si>
  <si>
    <t>PM98/03/060</t>
  </si>
  <si>
    <t>READY USE ROTEC S480</t>
  </si>
  <si>
    <t>PM98/03/061</t>
  </si>
  <si>
    <t>PM98/03/062</t>
  </si>
  <si>
    <t>RED COPPER FLAR BAR</t>
  </si>
  <si>
    <t>PM98/03/063</t>
  </si>
  <si>
    <t>PM98/03/064</t>
  </si>
  <si>
    <t>TENSILE MOTOR PUMP SHAFT</t>
  </si>
  <si>
    <t>PM98/03/065</t>
  </si>
  <si>
    <t>FEATHER BLADES MOTOR AC200V</t>
  </si>
  <si>
    <t>PM98/03/066</t>
  </si>
  <si>
    <t>PM98/03/067</t>
  </si>
  <si>
    <t>HIGH TENSILE KEY</t>
  </si>
  <si>
    <t>PM98/03/068</t>
  </si>
  <si>
    <t>PM98/03/069</t>
  </si>
  <si>
    <t>PM98/04/070</t>
  </si>
  <si>
    <t>HIGHT TENSILE TAPER SHAFT</t>
  </si>
  <si>
    <t>PM98/04/071</t>
  </si>
  <si>
    <t>BACK PHASE (PT3)</t>
  </si>
  <si>
    <t>PM98/04/072</t>
  </si>
  <si>
    <t>PM98/04/073</t>
  </si>
  <si>
    <t>PM98/04/074</t>
  </si>
  <si>
    <t>PM98/04/075</t>
  </si>
  <si>
    <t>PM98/04/076</t>
  </si>
  <si>
    <t>AIR SHAFT TO MACHINE REM OUT &amp;</t>
  </si>
  <si>
    <t>PM98/04/077</t>
  </si>
  <si>
    <t>HIGHT TENSILE STEEL V SHAPE</t>
  </si>
  <si>
    <t>PM98/04/078</t>
  </si>
  <si>
    <t>OMRON SSR (BAG MKG 3/4)</t>
  </si>
  <si>
    <t>PM98/04/079</t>
  </si>
  <si>
    <t>STEEL ROLLER TO MACHINE</t>
  </si>
  <si>
    <t>PM98/04/080</t>
  </si>
  <si>
    <t>RUBBER ROLLER TO MC GRINDG</t>
  </si>
  <si>
    <t>PM98/04/081</t>
  </si>
  <si>
    <t>HIGHT TENSILE STEEL PLATE &amp;</t>
  </si>
  <si>
    <t>PM98/04/082</t>
  </si>
  <si>
    <t>SPAREPART SERVICING COMPRESSOR</t>
  </si>
  <si>
    <t>PM98/04/083</t>
  </si>
  <si>
    <t>ROLLER TO MC SKIM OUTSIDE</t>
  </si>
  <si>
    <t>PM98/04/084</t>
  </si>
  <si>
    <t>MACHINE HIGHT TENSILE TAPER</t>
  </si>
  <si>
    <t>PM98/04/085</t>
  </si>
  <si>
    <t>PM98/04/086</t>
  </si>
  <si>
    <t>HEATER BAR TO MC MILLING (BM)</t>
  </si>
  <si>
    <t>PM98/04/087</t>
  </si>
  <si>
    <t>PM98/04/088</t>
  </si>
  <si>
    <t>TO MC CARBON STEEL DRILL HOLES</t>
  </si>
  <si>
    <t>PM98/04/089</t>
  </si>
  <si>
    <t>CHROME ROLLER TO MACHINE</t>
  </si>
  <si>
    <t>PM98/04/090</t>
  </si>
  <si>
    <t>ROLLER TO MACHINE</t>
  </si>
  <si>
    <t>PM98/04/091</t>
  </si>
  <si>
    <t>ROLLER FOR RUBBER COATING</t>
  </si>
  <si>
    <t>PM98/04/092</t>
  </si>
  <si>
    <t>PARTS FOR CPP</t>
  </si>
  <si>
    <t>PM98/04/093</t>
  </si>
  <si>
    <t>PARTS FOR EXTRUDER</t>
  </si>
  <si>
    <t>PM98/04/094</t>
  </si>
  <si>
    <t>ROLLER TO MACHINE GRINDING</t>
  </si>
  <si>
    <t>PM98/04/095</t>
  </si>
  <si>
    <t>ALUMINIUM CLAMP BAR TO MACHINE</t>
  </si>
  <si>
    <t>PM98/05/096</t>
  </si>
  <si>
    <t>FIBER CABLE TYPE FD</t>
  </si>
  <si>
    <t>PM98/05/097</t>
  </si>
  <si>
    <t>PM98/05/098</t>
  </si>
  <si>
    <t>TENSION METER (TM140A) INSP 1</t>
  </si>
  <si>
    <t>PM98/05/099</t>
  </si>
  <si>
    <t>LOAD CELL 30% PO TP078/98</t>
  </si>
  <si>
    <t>PM98/05/101</t>
  </si>
  <si>
    <t>PM98/05/102</t>
  </si>
  <si>
    <t>PM98/05/103</t>
  </si>
  <si>
    <t>PM98/05/104</t>
  </si>
  <si>
    <t>PM98/05/105</t>
  </si>
  <si>
    <t>PM98/05/106</t>
  </si>
  <si>
    <t>CORONA TREATER ROLLER</t>
  </si>
  <si>
    <t>PM98/05/107</t>
  </si>
  <si>
    <t>PM98/05/108</t>
  </si>
  <si>
    <t>HONEYWELL TEMPERATURE</t>
  </si>
  <si>
    <t>PM98/05/109</t>
  </si>
  <si>
    <t>PM98/05/110</t>
  </si>
  <si>
    <t>PM98/05/111</t>
  </si>
  <si>
    <t>PM98/05/112</t>
  </si>
  <si>
    <t>STAINLESS STEEL GULE FILTER</t>
  </si>
  <si>
    <t>PM98/05/113</t>
  </si>
  <si>
    <t>ROUND HEADER C/W COVER</t>
  </si>
  <si>
    <t>PM98/05/114</t>
  </si>
  <si>
    <t>CARBON STEEL GEAR</t>
  </si>
  <si>
    <t>PM98/05/115</t>
  </si>
  <si>
    <t>THYRISTOR CONTROLLER REPAIR</t>
  </si>
  <si>
    <t>PM98/05/116</t>
  </si>
  <si>
    <t>HEATER COMPLETER WITH</t>
  </si>
  <si>
    <t>PM98/05/117</t>
  </si>
  <si>
    <t>HEATER HOSE 3 M</t>
  </si>
  <si>
    <t>PM98/05/118</t>
  </si>
  <si>
    <t>SIDE RUBBER SEAL FOR FRICTION</t>
  </si>
  <si>
    <t>PM98/05/119</t>
  </si>
  <si>
    <t>PM98/05/120</t>
  </si>
  <si>
    <t>PCB (MODEL VRA-1)</t>
  </si>
  <si>
    <t>PM98/05/121</t>
  </si>
  <si>
    <t>MILD STEEL ROLLER TO MACHINE</t>
  </si>
  <si>
    <t>PM98/05/122</t>
  </si>
  <si>
    <t>PM98/06/123</t>
  </si>
  <si>
    <t>THERMOCOUPLE CA</t>
  </si>
  <si>
    <t>PM98/06/124</t>
  </si>
  <si>
    <t>YASKAWA FREQUENCY INV</t>
  </si>
  <si>
    <t>PM98/06/125</t>
  </si>
  <si>
    <t>PM98/06/126</t>
  </si>
  <si>
    <t>PM98/06/127</t>
  </si>
  <si>
    <t>PM98/06/128</t>
  </si>
  <si>
    <t>PM98/06/129</t>
  </si>
  <si>
    <t>PM98/06/130</t>
  </si>
  <si>
    <t>MIT FREQ INVERTER</t>
  </si>
  <si>
    <t>PM98/06/131</t>
  </si>
  <si>
    <t>HOTMELT APPLICATOR ROLL</t>
  </si>
  <si>
    <t>PM98/06/132</t>
  </si>
  <si>
    <t>HALOGEN LAMP PHILLIPS 12V</t>
  </si>
  <si>
    <t>PM98/06/133</t>
  </si>
  <si>
    <t>SEMICONDUCTOR FUSE 50A C/W</t>
  </si>
  <si>
    <t>PM98/06/134</t>
  </si>
  <si>
    <t>PM98/06/135</t>
  </si>
  <si>
    <t>PM98/06/136</t>
  </si>
  <si>
    <t>PM98/06/137</t>
  </si>
  <si>
    <t>PM98/06/138</t>
  </si>
  <si>
    <t>PM98/06/139</t>
  </si>
  <si>
    <t>PM98/06/140</t>
  </si>
  <si>
    <t>PM98/06/141</t>
  </si>
  <si>
    <t>TENSILE SHAFT O/D MILLING BOTH</t>
  </si>
  <si>
    <t>PM98/06/142</t>
  </si>
  <si>
    <t>SEMICONDUCTOR FUSE</t>
  </si>
  <si>
    <t>PM98/06/143</t>
  </si>
  <si>
    <t>ALUMINIUM WHEEL TO MC COVER</t>
  </si>
  <si>
    <t>PM98/06/144</t>
  </si>
  <si>
    <t>ALUMINIUM ROLLER O/D HIGH</t>
  </si>
  <si>
    <t>PM98/06/145</t>
  </si>
  <si>
    <t>PM98/06/146</t>
  </si>
  <si>
    <t>RINGCONE FRACTION DRIVE</t>
  </si>
  <si>
    <t>PM98/06/147</t>
  </si>
  <si>
    <t>O/D RUBBER ROLLER</t>
  </si>
  <si>
    <t>PM98/06/148</t>
  </si>
  <si>
    <t>PM98/06/149</t>
  </si>
  <si>
    <t>ALUM PUMP TO MACHINE</t>
  </si>
  <si>
    <t>PM98/06/150</t>
  </si>
  <si>
    <t>E SHAPE LONG BAR</t>
  </si>
  <si>
    <t>PM98/06/151</t>
  </si>
  <si>
    <t>TO MACHINE TENSILE SHAFT</t>
  </si>
  <si>
    <t>PM98/06/152</t>
  </si>
  <si>
    <t>TO MACHINE SHAFT</t>
  </si>
  <si>
    <t>PM98/07/153</t>
  </si>
  <si>
    <t>PRESURE REDUCING VALVES</t>
  </si>
  <si>
    <t>PM98/07/154</t>
  </si>
  <si>
    <t>SCHILEICHER'S ELEC TIMER RELAY</t>
  </si>
  <si>
    <t>PM98/07/155</t>
  </si>
  <si>
    <t>BRAKE FDB 23N (MAIN DRIVE</t>
  </si>
  <si>
    <t>PM98/07/156</t>
  </si>
  <si>
    <t>FRICTION COLLAR SUDE RUBBER</t>
  </si>
  <si>
    <t>PM98/07/157</t>
  </si>
  <si>
    <t>PM98/07/158</t>
  </si>
  <si>
    <t>PM98/07/159</t>
  </si>
  <si>
    <t>PM98/07/160</t>
  </si>
  <si>
    <t>PM98/07/161</t>
  </si>
  <si>
    <t>PM98/07/162</t>
  </si>
  <si>
    <t>PM98/07/163</t>
  </si>
  <si>
    <t>PM98/07/164</t>
  </si>
  <si>
    <t>INSULATING BUSH/FLANGE/</t>
  </si>
  <si>
    <t>PM98/07/165</t>
  </si>
  <si>
    <t>AIR-SON FILTER TO MACHINE &amp;</t>
  </si>
  <si>
    <t>PM98/07/166</t>
  </si>
  <si>
    <t>PM98/07/167</t>
  </si>
  <si>
    <t>PM98/07/168</t>
  </si>
  <si>
    <t>ONE UNIT HEAT EXCHANGER=SWEEP</t>
  </si>
  <si>
    <t>PM98/07/169</t>
  </si>
  <si>
    <t>CARBON STEEL SHAFT O/D TAP</t>
  </si>
  <si>
    <t>PM98/07/170</t>
  </si>
  <si>
    <t>HEXAGON SCREW BUSH</t>
  </si>
  <si>
    <t>PM98/07/171</t>
  </si>
  <si>
    <t>DELYIN BUSH</t>
  </si>
  <si>
    <t>PM98/07/172</t>
  </si>
  <si>
    <t>PM98/07/173</t>
  </si>
  <si>
    <t>MILD STEEL PLATE SQUARE</t>
  </si>
  <si>
    <t>PM98/07/174</t>
  </si>
  <si>
    <t>1 PC COATING BLOCK</t>
  </si>
  <si>
    <t>PM98/07/175</t>
  </si>
  <si>
    <t>PM98/07/176</t>
  </si>
  <si>
    <t>PM98/07/177</t>
  </si>
  <si>
    <t>PM98/07/178</t>
  </si>
  <si>
    <t>LOADCELL 2 PCS S$7600-S$2280</t>
  </si>
  <si>
    <t>PM98/07/179</t>
  </si>
  <si>
    <t>HALOGEN LAMP PHILLIPS/FIBER</t>
  </si>
  <si>
    <t>PM98/07/180</t>
  </si>
  <si>
    <t>PM98/07/181</t>
  </si>
  <si>
    <t>PM98/07/182</t>
  </si>
  <si>
    <t>PM98/07/183</t>
  </si>
  <si>
    <t>RUBBER ROLLER/WASHER/PULLEY</t>
  </si>
  <si>
    <t>PM98/07/184</t>
  </si>
  <si>
    <t>ALUM ROLLER TO MACHINE</t>
  </si>
  <si>
    <t>PM98/07/185</t>
  </si>
  <si>
    <t>THERMOCOUPLE THREAD OD WATER</t>
  </si>
  <si>
    <t>PM98/07/186</t>
  </si>
  <si>
    <t>ROUND HEATER 2 PCS</t>
  </si>
  <si>
    <t>PM98/07/187</t>
  </si>
  <si>
    <t>PM98/07/188</t>
  </si>
  <si>
    <t>ROLLER TO MACHINE COATING</t>
  </si>
  <si>
    <t>PM98/07/189</t>
  </si>
  <si>
    <t>BAND ROUND HEATER 240V X</t>
  </si>
  <si>
    <t>PM98/07/190</t>
  </si>
  <si>
    <t>MENTOR 11 PCB/SEMICONDUCTOR</t>
  </si>
  <si>
    <t>PM98/07/191</t>
  </si>
  <si>
    <t>STAINLESS STEEL KNIFE HOLDER</t>
  </si>
  <si>
    <t>PM98/07/192</t>
  </si>
  <si>
    <t>PM98/07/193</t>
  </si>
  <si>
    <t>BRONZE BUSH</t>
  </si>
  <si>
    <t>PM98/07/194</t>
  </si>
  <si>
    <t>STEEL WASHER 805/SHAFT 850</t>
  </si>
  <si>
    <t>PM98/07/195</t>
  </si>
  <si>
    <t>CARBON STEEL PLATE OD DRIVES</t>
  </si>
  <si>
    <t>PM98/08/197</t>
  </si>
  <si>
    <t>PM98/08/199</t>
  </si>
  <si>
    <t>OMRON CUNIT</t>
  </si>
  <si>
    <t>PM98/08/200</t>
  </si>
  <si>
    <t>COUPLING TO MACHINE/MILD STEEL</t>
  </si>
  <si>
    <t>PM98/08/201</t>
  </si>
  <si>
    <t>CARBON STEEL PULLEY BUSH/SCREW</t>
  </si>
  <si>
    <t>PM98/08/202</t>
  </si>
  <si>
    <t>HOT MELT ROLL APPLICATION</t>
  </si>
  <si>
    <t>PM98/08/204</t>
  </si>
  <si>
    <t>MILD STEEL GEAR BOX</t>
  </si>
  <si>
    <t>PM98/08/205</t>
  </si>
  <si>
    <t>MILD STEEL RING O/D</t>
  </si>
  <si>
    <t>PM98/08/206</t>
  </si>
  <si>
    <t>NYLON GEAR TO MACHINE/SHAFT</t>
  </si>
  <si>
    <t>PM98/08/207</t>
  </si>
  <si>
    <t>HELICAL GEAR O/D</t>
  </si>
  <si>
    <t>PM98/08/208</t>
  </si>
  <si>
    <t>WAX IMMERSION HEATER/</t>
  </si>
  <si>
    <t>PM98/08/209</t>
  </si>
  <si>
    <t>HUNTER PC BOARD HD AW-S</t>
  </si>
  <si>
    <t>PM98/08/210</t>
  </si>
  <si>
    <t>SHAFT/STEEL KEY/WASHER</t>
  </si>
  <si>
    <t>PM98/08/211</t>
  </si>
  <si>
    <t>PMRON SLAVE UNIT</t>
  </si>
  <si>
    <t>PM98/08/212</t>
  </si>
  <si>
    <t>BAYSILONE OIL KT-3/ROTATING</t>
  </si>
  <si>
    <t>PM98/08/213</t>
  </si>
  <si>
    <t>UPPER DICKEL BY JOUHOKU</t>
  </si>
  <si>
    <t>PM98/08/214</t>
  </si>
  <si>
    <t>PM98/08/215</t>
  </si>
  <si>
    <t>PM98/08/216</t>
  </si>
  <si>
    <t>PM98/08/217</t>
  </si>
  <si>
    <t>PM98/08/218</t>
  </si>
  <si>
    <t>PM98/08/219</t>
  </si>
  <si>
    <t>STAINLESS STEEL HOPPER/SHAFT</t>
  </si>
  <si>
    <t>PM98/08/220</t>
  </si>
  <si>
    <t>PM98/08/221</t>
  </si>
  <si>
    <t>PM98/08/222</t>
  </si>
  <si>
    <t>PM98/08/223</t>
  </si>
  <si>
    <t>TENSILE STEEL SHAFT</t>
  </si>
  <si>
    <t>PM98/08/224</t>
  </si>
  <si>
    <t>PM98/08/225</t>
  </si>
  <si>
    <t>COPPER TUBE</t>
  </si>
  <si>
    <t>PM98/08/226</t>
  </si>
  <si>
    <t>COPPER WAY TO MACHINE BENDING&amp;</t>
  </si>
  <si>
    <t>PM98/08/227</t>
  </si>
  <si>
    <t>RUBBER ROLLER TO MACHINE JOINT</t>
  </si>
  <si>
    <t>PM98/08/228</t>
  </si>
  <si>
    <t>SHAFT/WASHER/CARBON STEEL KEY</t>
  </si>
  <si>
    <t>PM98/08/229</t>
  </si>
  <si>
    <t>PM98/08/230</t>
  </si>
  <si>
    <t>PM98/08/231</t>
  </si>
  <si>
    <t>PM98/08/232</t>
  </si>
  <si>
    <t>PM98/08/233</t>
  </si>
  <si>
    <t>PM98/08/234</t>
  </si>
  <si>
    <t>PM98/08/235</t>
  </si>
  <si>
    <t>HALF BAND ALUMINIUM</t>
  </si>
  <si>
    <t>PM98/08/236</t>
  </si>
  <si>
    <t>PM98/08/237</t>
  </si>
  <si>
    <t>METERING ROLLER 140 02803 38/</t>
  </si>
  <si>
    <t>PM98/09/238</t>
  </si>
  <si>
    <t>LOAD CELL FOR JENCO BLENDER</t>
  </si>
  <si>
    <t>PM98/09/239</t>
  </si>
  <si>
    <t>EPC SENSOR MODEL LB8BL</t>
  </si>
  <si>
    <t>PM98/09/240</t>
  </si>
  <si>
    <t>RUBBER ROLLER (EL3)</t>
  </si>
  <si>
    <t>PM98/09/241</t>
  </si>
  <si>
    <t>PM98/09/244</t>
  </si>
  <si>
    <t>MILD STEEL DOCTOR KNIFE PLATE</t>
  </si>
  <si>
    <t>PM98/09/245</t>
  </si>
  <si>
    <t>DYNISCO PRESSURE CONTROLLER/</t>
  </si>
  <si>
    <t>PM98/09/246</t>
  </si>
  <si>
    <t>PM98/09/247</t>
  </si>
  <si>
    <t>PM98/09/248</t>
  </si>
  <si>
    <t>PM98/09/249</t>
  </si>
  <si>
    <t>SILICON EMULSION SM7025/GAUGE</t>
  </si>
  <si>
    <t>PM98/09/250</t>
  </si>
  <si>
    <t>PM98/09/251</t>
  </si>
  <si>
    <t>INTERFACE MODULE</t>
  </si>
  <si>
    <t>PM98/09/252</t>
  </si>
  <si>
    <t>DECKEL FOR EL-1/COPPER RO</t>
  </si>
  <si>
    <t>PM98/09/253</t>
  </si>
  <si>
    <t>SCREEN MESH</t>
  </si>
  <si>
    <t>PM98/09/254</t>
  </si>
  <si>
    <t>PM98/09/255</t>
  </si>
  <si>
    <t>PM98/09/256</t>
  </si>
  <si>
    <t>20 PCS STROBOSCOPE BULB</t>
  </si>
  <si>
    <t>PM98/09/257</t>
  </si>
  <si>
    <t>PM98/09/258</t>
  </si>
  <si>
    <t>CARBON STEEL GEAR OD/STEEL</t>
  </si>
  <si>
    <t>PM98/09/259</t>
  </si>
  <si>
    <t>PM98/09/260</t>
  </si>
  <si>
    <t>BRAKE MOTOR TO MACHINE &amp; JOINT</t>
  </si>
  <si>
    <t>PM98/09/261</t>
  </si>
  <si>
    <t>RUG (SLITTING)</t>
  </si>
  <si>
    <t>PM98/09/262</t>
  </si>
  <si>
    <t>PM98/09/263</t>
  </si>
  <si>
    <t>PM98/09/264</t>
  </si>
  <si>
    <t>PM98/09/265</t>
  </si>
  <si>
    <t>PM98/09/266</t>
  </si>
  <si>
    <t>TELFON BUSH</t>
  </si>
  <si>
    <t>PM98/09/267</t>
  </si>
  <si>
    <t>PM98/09/268</t>
  </si>
  <si>
    <t>PM98/09/269</t>
  </si>
  <si>
    <t>PM98/09/270</t>
  </si>
  <si>
    <t>ALUMINIUM PUMP TO MACHINE</t>
  </si>
  <si>
    <t>PM98/09/271</t>
  </si>
  <si>
    <t>SEMICONDUCTOR THYRISTOR</t>
  </si>
  <si>
    <t>PM98/10/272</t>
  </si>
  <si>
    <t>PM98/10/273</t>
  </si>
  <si>
    <t>CPMPRESSOR SEMISEAL MOTOR</t>
  </si>
  <si>
    <t>PM98/10/274</t>
  </si>
  <si>
    <t>OPTICAL DENSITY SENSOR/</t>
  </si>
  <si>
    <t>PM98/10/276</t>
  </si>
  <si>
    <t>POWDER BRAKE TYPE ZKA-10W/FLAT</t>
  </si>
  <si>
    <t>PM98/10/277</t>
  </si>
  <si>
    <t>PM98/10/278</t>
  </si>
  <si>
    <t>PM98/10/279</t>
  </si>
  <si>
    <t>PM98/10/280</t>
  </si>
  <si>
    <t>PP601-43 SCR INVERTER 500V/</t>
  </si>
  <si>
    <t>PM98/10/281</t>
  </si>
  <si>
    <t>PM98/10/282</t>
  </si>
  <si>
    <t>PM98/10/283</t>
  </si>
  <si>
    <t>GRAVURE COATING ROLL</t>
  </si>
  <si>
    <t>PM98/10/284</t>
  </si>
  <si>
    <t>STAINLESS STEEL PUMP SHAFT</t>
  </si>
  <si>
    <t>PM98/10/285</t>
  </si>
  <si>
    <t>CARBON STEEL PUMP COVER/PUMP</t>
  </si>
  <si>
    <t>PM98/10/286</t>
  </si>
  <si>
    <t>PRESSURE TRANSDUCER 2 UNITS</t>
  </si>
  <si>
    <t>PM98/10/287</t>
  </si>
  <si>
    <t>VOLTAGE SENSING CONTROLLER</t>
  </si>
  <si>
    <t>PM98/10/288</t>
  </si>
  <si>
    <t>PM98/10/289</t>
  </si>
  <si>
    <t>PM98/10/290</t>
  </si>
  <si>
    <t>PM98/10/291</t>
  </si>
  <si>
    <t>STAINLESS STEEL BUSH</t>
  </si>
  <si>
    <t>PM98/10/292</t>
  </si>
  <si>
    <t>STROBO BULB 10 PCS</t>
  </si>
  <si>
    <t>PM98/10/293</t>
  </si>
  <si>
    <t>PM98/10/294</t>
  </si>
  <si>
    <t>PM98/10/295</t>
  </si>
  <si>
    <t>PM98/10/296</t>
  </si>
  <si>
    <t>PM98/10/297</t>
  </si>
  <si>
    <t>ROLLER TO MACHINE GRINDING &amp;</t>
  </si>
  <si>
    <t>PM98/10/298</t>
  </si>
  <si>
    <t>PM98/10/299</t>
  </si>
  <si>
    <t>PUMP HOUSING TO MACHINE MODIFY</t>
  </si>
  <si>
    <t>PM98/10/300</t>
  </si>
  <si>
    <t>PM98/10/301</t>
  </si>
  <si>
    <t>OMRON TROUBLESHOOT MACHINE</t>
  </si>
  <si>
    <t>PM98/10/302</t>
  </si>
  <si>
    <t>PM98/10/303</t>
  </si>
  <si>
    <t>STAINLESS STEEL SHAFT/PLATE</t>
  </si>
  <si>
    <t>PM98/10/304</t>
  </si>
  <si>
    <t>OMRON/OMRON RMOTE MASTER MODUL</t>
  </si>
  <si>
    <t>PM98/10/305</t>
  </si>
  <si>
    <t>PM98/10/306</t>
  </si>
  <si>
    <t>COPPER BUSH MILLING &amp; DRILL</t>
  </si>
  <si>
    <t>PM98/10/307</t>
  </si>
  <si>
    <t>FIBER GLASS SHEET PLYWOOD/HAND</t>
  </si>
  <si>
    <t>PM98/11/308</t>
  </si>
  <si>
    <t>PARTS FOR EXTRUDER UPPER DIC</t>
  </si>
  <si>
    <t>PM98/11/309</t>
  </si>
  <si>
    <t>Q-CON C-30AN 23 WITH REGISTER</t>
  </si>
  <si>
    <t>PM98/11/311</t>
  </si>
  <si>
    <t>PM98/11/312</t>
  </si>
  <si>
    <t>STEEL CHROME ROLLER</t>
  </si>
  <si>
    <t>PM98/11/313</t>
  </si>
  <si>
    <t>CHROME ROLLER TO MACHINE &amp;</t>
  </si>
  <si>
    <t>PM98/11/314</t>
  </si>
  <si>
    <t>PM98/11/315</t>
  </si>
  <si>
    <t>PM98/11/316</t>
  </si>
  <si>
    <t>CPP MACHINE CORONA</t>
  </si>
  <si>
    <t>PM98/11/317</t>
  </si>
  <si>
    <t>24VDC POWER SUPPLY</t>
  </si>
  <si>
    <t>PM98/11/318</t>
  </si>
  <si>
    <t>PM98/11/320</t>
  </si>
  <si>
    <t>TRAINGLE SHAPE AIR HEATER</t>
  </si>
  <si>
    <t>PM98/11/321</t>
  </si>
  <si>
    <t>PM98/11/322</t>
  </si>
  <si>
    <t>PM98/11/323</t>
  </si>
  <si>
    <t>ALUMINIUM HEATER BAR</t>
  </si>
  <si>
    <t>PM98/11/324</t>
  </si>
  <si>
    <t>RIKA KOG40 TEMP CONTROLLER</t>
  </si>
  <si>
    <t>PM98/11/325</t>
  </si>
  <si>
    <t>MITSUBISHI POWDER CLUTCH/</t>
  </si>
  <si>
    <t>PM98/11/326</t>
  </si>
  <si>
    <t>PM98/11/327</t>
  </si>
  <si>
    <t>MILD STEEL TAPER HEAD O/D</t>
  </si>
  <si>
    <t>PM98/11/328</t>
  </si>
  <si>
    <t>PM98/11/329</t>
  </si>
  <si>
    <t>PM98/11/330</t>
  </si>
  <si>
    <t>PM98/11/332</t>
  </si>
  <si>
    <t>PM98/11/333</t>
  </si>
  <si>
    <t>PM98/11/334</t>
  </si>
  <si>
    <t>PM98/11/335</t>
  </si>
  <si>
    <t>MACHINE &amp; SUPPLY CARBON STEEL</t>
  </si>
  <si>
    <t>PM98/11/336</t>
  </si>
  <si>
    <t>PM98/11/337</t>
  </si>
  <si>
    <t>MACHINE HIGH TENSILE SHAFT</t>
  </si>
  <si>
    <t>PM98/12/338</t>
  </si>
  <si>
    <t>STATIC DISCHARGE CLOTH</t>
  </si>
  <si>
    <t>PM98/12/339</t>
  </si>
  <si>
    <t>MAINTENANCE KIT/CLUTCH/ANODE</t>
  </si>
  <si>
    <t>PM98/12/340</t>
  </si>
  <si>
    <t>SOFTAL PARTS</t>
  </si>
  <si>
    <t>PM98/12/341</t>
  </si>
  <si>
    <t>PM98/12/342</t>
  </si>
  <si>
    <t>PM98/12/343</t>
  </si>
  <si>
    <t>PM98/12/344</t>
  </si>
  <si>
    <t>PM98/12/345</t>
  </si>
  <si>
    <t>ALUMINIUM HEATER BAR TO</t>
  </si>
  <si>
    <t>PM98/12/346</t>
  </si>
  <si>
    <t>PULLEY TO MACHINE AND TAPE</t>
  </si>
  <si>
    <t>PM98/12/347</t>
  </si>
  <si>
    <t>PM98/12/348</t>
  </si>
  <si>
    <t>PM98/12/349</t>
  </si>
  <si>
    <t>PM98/12/350</t>
  </si>
  <si>
    <t>PM98/12/351</t>
  </si>
  <si>
    <t>PM98/12/352</t>
  </si>
  <si>
    <t>PM98/12/353</t>
  </si>
  <si>
    <t>STAINLESS STEEL C/W WELDING</t>
  </si>
  <si>
    <t>PM98/12/354</t>
  </si>
  <si>
    <t>PM98/12/355</t>
  </si>
  <si>
    <t>PM98/12/356</t>
  </si>
  <si>
    <t>PM98/12/357</t>
  </si>
  <si>
    <t>PM98/12/358</t>
  </si>
  <si>
    <t>PM98/12/359</t>
  </si>
  <si>
    <t>PM98/12/360</t>
  </si>
  <si>
    <t>PM98/12/361</t>
  </si>
  <si>
    <t>PM98/12/362</t>
  </si>
  <si>
    <t>MAGNETIC POWDER FOR CLUTH</t>
  </si>
  <si>
    <t>PM98/12/363</t>
  </si>
  <si>
    <t>PM98/12/364</t>
  </si>
  <si>
    <t>PM98/12/365</t>
  </si>
  <si>
    <t>PM98/12/366</t>
  </si>
  <si>
    <t>PM98/12/367</t>
  </si>
  <si>
    <t>PM98/12/368</t>
  </si>
  <si>
    <t>PM98/12/369</t>
  </si>
  <si>
    <t>PM98/12/370</t>
  </si>
  <si>
    <t>BEARING/COLLAR</t>
  </si>
  <si>
    <t>PM98/12/371</t>
  </si>
  <si>
    <t>PM98/12/372</t>
  </si>
  <si>
    <t>PM98/12/373</t>
  </si>
  <si>
    <t>PM98/12/374</t>
  </si>
  <si>
    <t>PM98/12/375</t>
  </si>
  <si>
    <t>DIE HEAD TO MACHINE BUSH O/D</t>
  </si>
  <si>
    <t>PM98/12/376</t>
  </si>
  <si>
    <t>DRILL HOLES &amp; WELDING 1850/CAP</t>
  </si>
  <si>
    <t>PM98/12/378</t>
  </si>
  <si>
    <t>FIBER CABLE FOR SCANNING HEAD</t>
  </si>
  <si>
    <t>PM98/12/379</t>
  </si>
  <si>
    <t>PM98/12/380</t>
  </si>
  <si>
    <t>MILD STEEL ROLLER O/D</t>
  </si>
  <si>
    <t>PM98/12/381</t>
  </si>
  <si>
    <t>PM98/12/382</t>
  </si>
  <si>
    <t>WELDING</t>
  </si>
  <si>
    <t>PM98/12/383</t>
  </si>
  <si>
    <t>MACHINE</t>
  </si>
  <si>
    <t>PM98/12/384</t>
  </si>
  <si>
    <t>LONG SHAFT TO MACHINE</t>
  </si>
  <si>
    <t>PM98/12/385</t>
  </si>
  <si>
    <t>ALLEN KEY</t>
  </si>
  <si>
    <t>PM98/12/386</t>
  </si>
  <si>
    <t>TECHNICAL SERV.ENGINEER</t>
  </si>
  <si>
    <t>PM99-0012/9</t>
  </si>
  <si>
    <t>0160-596 KOBELCO COMPRESSOR     KST 22.4</t>
  </si>
  <si>
    <t>PM99-0013/9</t>
  </si>
  <si>
    <t>P-F03-3006 KOBELCO COMPRESSOR   KST 22.4</t>
  </si>
  <si>
    <t>PM99-0014/9</t>
  </si>
  <si>
    <t>P-CE13-506 KOBELCO COMPRESSOR   KST 22.4</t>
  </si>
  <si>
    <t>PM99-0015/9</t>
  </si>
  <si>
    <t>KOBELCO COMPRESSOR KST 22.4</t>
  </si>
  <si>
    <t>PM99-0027/19</t>
  </si>
  <si>
    <t>PT 1,2,3,4, D/L, E/L</t>
  </si>
  <si>
    <t>PM99-0045/34</t>
  </si>
  <si>
    <t>* I/D 30MM * H 45MM TO MACHINE  &amp; TAP KEY WAY, C/W JUM NUT</t>
  </si>
  <si>
    <t>PM99-0074/55</t>
  </si>
  <si>
    <t>INPUT:170-264V AC O/PUT:15V     3.4A DC P50-15 @S$180/UNIT      PT1,</t>
  </si>
  <si>
    <t>PM99-0099/72</t>
  </si>
  <si>
    <t>230MM * I/D 39MM * H 50MM, C/W  TAP JUM NUT M8 * 2 HOLES</t>
  </si>
  <si>
    <t>PM99-0157/105</t>
  </si>
  <si>
    <t>INPUT: 240V OUTPUT: 5V DC       @ S$215.00/PC PT, E/L, D/L, IN</t>
  </si>
  <si>
    <t>PM99-0158/105</t>
  </si>
  <si>
    <t>INPUT: 240V OUTPUT: +/- 15V     @ S$420.00/PC FOR PT, E/L, D/L  , IN</t>
  </si>
  <si>
    <t>PM99-0171/114</t>
  </si>
  <si>
    <t>FOR SOLVENTLESS</t>
  </si>
  <si>
    <t>PM99-0265/175</t>
  </si>
  <si>
    <t>POWDER SPRAY K-3-AC200          @ JPY3600/METERS FOR            EL,</t>
  </si>
  <si>
    <t>PM99-0279/185</t>
  </si>
  <si>
    <t>D 190MM * 1340MM L (RM388.00)&amp;  RE BUILD BEARING SEAT ON ONE S  SIDE</t>
  </si>
  <si>
    <t>PM99-0288/200</t>
  </si>
  <si>
    <t>21 L (RM380.00) &amp; RE BUILD     BEARING SEAT O ONE SIDE OF RUB  RUBB</t>
  </si>
  <si>
    <t>PM99-0297/209</t>
  </si>
  <si>
    <t>CENTER PRESS-SEAL, AUTOMATIC B  BAG MAKING MACHINE</t>
  </si>
  <si>
    <t>PM99-0360/262</t>
  </si>
  <si>
    <t>TANK NO: PK/HT/1077/99          0.75P-9.5VS(SINGLE PHASE) FOR   INSP</t>
  </si>
  <si>
    <t>PM99-0365/265</t>
  </si>
  <si>
    <t>KWR INSPECTION MACHINE</t>
  </si>
  <si>
    <t>PM99-0378/274</t>
  </si>
  <si>
    <t>HIGH-SPEED, CENTER-SEAL, AUTOM  AUTOMATIC BAG MAKING MACHINE</t>
  </si>
  <si>
    <t>PM99-0391/279</t>
  </si>
  <si>
    <t>(1PH) T/N: B9060694 FOR         INSPECTING MACHINE &amp; CHECKING</t>
  </si>
  <si>
    <t>PM99-0451/314</t>
  </si>
  <si>
    <t>FOR THE PNEUMATIC TENSION HEAD  INCL. ELONGATION PN 129282 FOR  VALV</t>
  </si>
  <si>
    <t>JV ADJ</t>
  </si>
  <si>
    <t>WRITE-OFF ASSETS DUE TO FIRE INCIDENT 19 DEC 2021</t>
  </si>
  <si>
    <t>PM-22-B010025</t>
  </si>
  <si>
    <t>ELECTROSTATIC PRINTING ASSIST SYSTEM ESA1000 COMPACT TOP LOADING FOR TWO ROTOGRAVURE PRESSESS OF 5 STATION EACH</t>
  </si>
  <si>
    <t>ENULEC GMBH</t>
  </si>
  <si>
    <t>PRINTING</t>
  </si>
  <si>
    <t>DT891/
DT971/
PU48000</t>
  </si>
  <si>
    <t>2022042701/
2022070401/
(PO)20220418</t>
  </si>
  <si>
    <t>PM-22-A010028</t>
  </si>
  <si>
    <t>SUPER COMBI 5000 OC 2022-038 (NORDMECCANICA SUPER COMBI 5000 MOD.1300)</t>
  </si>
  <si>
    <t>NORDMECCANICA S.P.A</t>
  </si>
  <si>
    <t>DT740/
DT793/
DT969/
DT1160</t>
  </si>
  <si>
    <t>1360/A</t>
  </si>
  <si>
    <t>PM-22-B010029</t>
  </si>
  <si>
    <t>MULTIFUNCTION DRUM TRUCK - 500KG - DRY HANDLING FOR DRY MACHINE</t>
  </si>
  <si>
    <t>AVERTEC (JOHOR) SDN BHD</t>
  </si>
  <si>
    <t>LAMINATE</t>
  </si>
  <si>
    <t>PU47576</t>
  </si>
  <si>
    <t>SO-00231</t>
  </si>
  <si>
    <t>PM-22-A010039</t>
  </si>
  <si>
    <t>CD3 (500) AUTOMATIC REWINDING MACHINE</t>
  </si>
  <si>
    <t>JIANGYIN CUTECH MACHINERY &amp; EQUIPMENT LTD</t>
  </si>
  <si>
    <t>DT1149</t>
  </si>
  <si>
    <t>PJC20220928</t>
  </si>
  <si>
    <t>PM-22-A010022</t>
  </si>
  <si>
    <t>SPLIT TYPE 6 COLOR ROTOGRAVURE PRINTING MACHINE (FR300ELS)</t>
  </si>
  <si>
    <t>SHAANXI BEIREN PRINTING MACHINERY CO., LTD</t>
  </si>
  <si>
    <t>PM-22-A010031</t>
  </si>
  <si>
    <t>EXTRUDE LAMINATION MACHINE (HSM-EX 1400A)</t>
  </si>
  <si>
    <t>HSM CO., LTD</t>
  </si>
  <si>
    <t>PM-22-A010040</t>
  </si>
  <si>
    <t>PM-22-A010027</t>
  </si>
  <si>
    <t>PRINTING QUALITY AUTOMATIC INSPECTION EQUIPMENT
5 Qty MODEL PACKROLL-1250-P-MP4K2
1 Qty MODEL REWIND TANK-1250-R
1 Qty MODEL PACKROLL-1250-F-MP4K2
5 Qty MODEL COLORHERO
5 Qty MODEL REPEAT LENGTH MONITORING
5 Qty MODEL GRANDINGHERO-DEFECTS
REWINDING MACHINE OPTIONS
2 Qty WASTE TRIMING FUNCTION
2 Qty EDGE WINDING MACHINE</t>
  </si>
  <si>
    <t>LUSTER LIGHTTECH CO., LTD</t>
  </si>
  <si>
    <t>PM-22-A010041</t>
  </si>
  <si>
    <t>AUTOMATIC HIGH SPEED SLITTING MACHINE MODEL: CF1(1300)</t>
  </si>
  <si>
    <t>PM-22-A010035</t>
  </si>
  <si>
    <t>CURING ROOM
DIAMETER: 600MM(L) X 1820MM(W) X 2100MM(H)
HEATING POWER: 9.6Kw</t>
  </si>
  <si>
    <t>CBT MACHINERY SDN BHD</t>
  </si>
  <si>
    <t>PU48142</t>
  </si>
  <si>
    <t>22007</t>
  </si>
  <si>
    <t>PM-22-A010023</t>
  </si>
  <si>
    <t>8 COLOR ROTOGRAVURE PRINTING MACHINE (FR300ELS)</t>
  </si>
  <si>
    <t>PM-23-A010024</t>
  </si>
  <si>
    <t>PM-23-A010033</t>
  </si>
  <si>
    <t>TANDEM EXTRUDE LAMINATION MACHINE (HSM-TEL 1400A)</t>
  </si>
  <si>
    <t>PM-23-A010025</t>
  </si>
  <si>
    <t>9 COLOR ROTOGRAVURE PRINTING MACHINE (FR300ELS)</t>
  </si>
  <si>
    <t>PM-23-A010045</t>
  </si>
  <si>
    <t xml:space="preserve">SUPPLY MOBILE &amp; LORRY CRANE, FORKLIFT, LABOURS &amp; TOOLS WITH EQUIPMENT TO 
- UNSTUFF FROM CONTAINER, UNLOAD, SHIFT AND JOINING ONE SET OF 6 COLOURS TANDEM MACHINE </t>
  </si>
  <si>
    <t>SOUTHERN MACHINERY MOVERS SDN BHD</t>
  </si>
  <si>
    <t>DT1153/
DT1296/
DT1297/
DT1298</t>
  </si>
  <si>
    <t>2212/00504</t>
  </si>
  <si>
    <t>PM-23-A010036</t>
  </si>
  <si>
    <t>PRINTING QUALITY AUTOMATIC INSPECTION EQUIPMENT
4 Qty PACKROLL-1250-P-D4K2(M)
3 Qty PACKROLL-1250-P-D4K2(M)
2 Qty REWINDTANK-1250-R
REWINDING MACHINE OPTIONS 
2 Qty WASTE TRIMING FUNCTION
2Qty EDGE WINDING MACHINE</t>
  </si>
  <si>
    <t>PM-23-A010030</t>
  </si>
  <si>
    <t>SECOND TANDEM LINEAR OC 2022-037 (NORDMECCANICA DUPLEX COMBI LINEAR MOD.1300)</t>
  </si>
  <si>
    <t>2251/A</t>
  </si>
  <si>
    <t>PM-23-A010029</t>
  </si>
  <si>
    <t>FIRST TANDEM LINEAR OC 2022-036 (NORDMECCANICA DUPLEX COMBI LINEAR MOD.1300)</t>
  </si>
  <si>
    <t>1822/A</t>
  </si>
  <si>
    <t>PM-23-A010032</t>
  </si>
  <si>
    <t>PM-23-A010047</t>
  </si>
  <si>
    <t>VITAL - SMC BOOSTER</t>
  </si>
  <si>
    <t>VITAL TECHNOMATION (JOHOR) SDN BHD</t>
  </si>
  <si>
    <t>PU49217</t>
  </si>
  <si>
    <t>INVJ-00539-0323</t>
  </si>
  <si>
    <t>PM-23-A010042</t>
  </si>
  <si>
    <t>HIGH SPEED SLITTING MACHINE C/W 6 INCH EXPENSION SHAF MODEL: CFS-B(1300)</t>
  </si>
  <si>
    <t>PM-23-A010043</t>
  </si>
  <si>
    <t>HIGH SPEED SLITTER MACHINE MODEL: CFS-B(1300)</t>
  </si>
  <si>
    <t>PM-23-A010044</t>
  </si>
  <si>
    <t>PM-23-A010049</t>
  </si>
  <si>
    <t>1 UNIT OF HEBEI YAWO HORIZONTAL LATHE MACHINE
MODEL: CW6280Q X 2000MM
S/N : YW2303094</t>
  </si>
  <si>
    <t>FRETECH ENGINEERING</t>
  </si>
  <si>
    <t>DT1240/
PU49857</t>
  </si>
  <si>
    <t>FI230517/
FI230208</t>
  </si>
  <si>
    <t>PM-23-A010048</t>
  </si>
  <si>
    <t>PRINTING QUALITY AUTOMATIC INSPECTION EQUIPMENT 
1 Qty MODEL GMQM YSPR22090374</t>
  </si>
  <si>
    <t>PM-23-A010034</t>
  </si>
  <si>
    <t>PM-23-B010034</t>
  </si>
  <si>
    <t>TO SUPPLY AND INSTALL CHILLER WATER FLOW CONTROL (TANDEM-EL4)
(1) TO SUPPLY TWO-WAY THREADED CONTROL BALL VALVE 2INCH COMPLETE WITH ELECTRIC ACTUATOR 
* P/N: VBA216/CN7510A 
* EQUAL PECENTAGE FLOW CHARACTERISTIC, 
* LOW LEAKAGE RATE,LOW DRIVING TORQUE,BSPP THREAD,
* STAINLESS STEEL BALL &amp; STEAM,CASTING IRON VALVE BODY. 
* SPECIFICATIONS:- NORMAL 
* SIZE: DN20-DN80, NORMAL PRESSURE: PN16,
* FLOW CHARATERISTIC:EQUAL PERCENTAGE, RANGEABILITY:300:1,
* LEAKAGE RATE:&lt;0.01% OF KVS (ANSI/FCI 70-2 CLASS IV),
* TREAD:BSPP,MEDIUM:WATER OR NEUTRAL LIQUID,
* MEDIUM TEMPARETURE:5-120°C,MATERIAL:VALVE BODY-CAST BRASS,SEAT-REINFORCED PTEE,BALL SYAINLESS STEEL 304 ,STEM-S/STEEL 304 
(2) BYPASS PIPE 2" COMPLETE WITH MANUAL BALL VALVE 
(3) CONTROL PANEL COMPLETE WITH ELECTRICAL COMPONENTS-MCB,ELCB,Y LIG PIN,CONTROL CABLE,TERMINAL BLOCKS,SWITCHES AND ETC. 
(4) TO SUPPLY TEMPERATURE CONTROLLER WITH ANALOG OUTPUT (COOL MODE CONTROL) 
(5) TO SUPPLY LABOUR FOR INSTALLATION,COMMISSIONING,TESTING AND DEHUGGING (INCLUDE ON-SIDE MODICATION)</t>
  </si>
  <si>
    <t>MINDA INDUSTRIAL AUTOMATION</t>
  </si>
  <si>
    <t>PS 23151805</t>
  </si>
  <si>
    <t>INV01750</t>
  </si>
  <si>
    <t>PM-23-B010030</t>
  </si>
  <si>
    <t>COLD SEAL IN REGISTER SIEMENS CONTROLSYSTEM, ROTOGRAVURE COATING TROLLEY</t>
  </si>
  <si>
    <t>n.514</t>
  </si>
  <si>
    <t>PM-23-A010037</t>
  </si>
  <si>
    <t>SLEEVES RUBBER</t>
  </si>
  <si>
    <t>2029/A</t>
  </si>
  <si>
    <t>PM-23-B020025</t>
  </si>
  <si>
    <t>THE INTERLOCKING SYSTEM ENSURE THAT THE IMPRESSION ROLLER IS IN THE PRINTING POSITION, THE MACHINE OPERATING
AT A SPEED OF MORE THAN 0m/sec FOR THE DISCHARGE CIRCUIT TO BECOME ACTIVE AND MORE THAN 30MIN FOR THE CHARGING CIRCUIT TO BECOME ACTIVE
FOR SAFETY INTERLOCK BETWEEN BEIREN AND ENULEC ESA. (NEW JOB)</t>
  </si>
  <si>
    <t>PREMIUM SYMBOL SDN BHD</t>
  </si>
  <si>
    <t>PU50841/PS23151802</t>
  </si>
  <si>
    <t>DO2307-020</t>
  </si>
  <si>
    <t>PM-23-C120050</t>
  </si>
  <si>
    <t xml:space="preserve">FOUNDATION BOBST K-5 METZ </t>
  </si>
  <si>
    <t>PU52126</t>
  </si>
  <si>
    <t>7965</t>
  </si>
  <si>
    <t>PM-23-A010038</t>
  </si>
  <si>
    <t>PU52207</t>
  </si>
  <si>
    <t>23024</t>
  </si>
  <si>
    <t>PM-24-C150050</t>
  </si>
  <si>
    <t>FOR MOBILE CRANE 45TON (2 DAYS) ,LORRY CRANE 25TON,FORKLIFT 7TON ,LABOURS AND TOOLS WITH EQUIPMENT.
RENTAL CHARGES
1 SET VACUU ETALLIZER MODEL EXPERT K5</t>
  </si>
  <si>
    <t>PU52746</t>
  </si>
  <si>
    <t>2401/00025</t>
  </si>
  <si>
    <t>PM-24-C130050</t>
  </si>
  <si>
    <t>GANTRY SYSTEM &amp; MOVER ARRANGEMENT FOR METZ K5:</t>
  </si>
  <si>
    <t>PU52748</t>
  </si>
  <si>
    <t>2312/00486</t>
  </si>
  <si>
    <t>PM-24-C010050</t>
  </si>
  <si>
    <t>MOBILISATION BLOCK C NEW METZ K5</t>
  </si>
  <si>
    <t>PU52679</t>
  </si>
  <si>
    <t>8010</t>
  </si>
  <si>
    <t>PM-24-C140050</t>
  </si>
  <si>
    <t>FOR METZ K5 MACHINE
PROVISION OF MATERIALS,LABOUR,EQUIPMENT AND CONSUMABLE TO FABRICATE AND INSTALL M/S MACHINERY STEEL SUPPORT &amp; FRAME C/W ONE LAYER PRIMER COAT ONLY</t>
  </si>
  <si>
    <t>PU52618</t>
  </si>
  <si>
    <t>8000</t>
  </si>
  <si>
    <t>PM-24-C020050</t>
  </si>
  <si>
    <t>TO SUPPLY AND INSTALL UNPAINTED TRAY TRUNKING C/W
BLOCK C METZ K5</t>
  </si>
  <si>
    <t>S.K.L.A ENGINEERING SDN BHD</t>
  </si>
  <si>
    <t>PU52772</t>
  </si>
  <si>
    <t>24010009</t>
  </si>
  <si>
    <t>PM-24-C030050</t>
  </si>
  <si>
    <t>BLOCK C FIRST FLOOR FOR NEW METZ K5</t>
  </si>
  <si>
    <t>PU52771</t>
  </si>
  <si>
    <t>24010013</t>
  </si>
  <si>
    <t>PM-24-C040050</t>
  </si>
  <si>
    <t>METZ K5 PROJECT AT BLOCK C</t>
  </si>
  <si>
    <t>PU53005</t>
  </si>
  <si>
    <t>INV2824</t>
  </si>
  <si>
    <t>PM-24-C050050</t>
  </si>
  <si>
    <t>SUPPLY &amp; LAY PU FLOORING AT NEW MACHINE,SETTING ROLL &amp; WALKWAY AREA AT BLOCK C</t>
  </si>
  <si>
    <t>PU 53281</t>
  </si>
  <si>
    <t>INV2839</t>
  </si>
  <si>
    <t>PM-24-C060050</t>
  </si>
  <si>
    <t>4" *D* PVC PIPING C/W SUPPORT BRACKET &amp; INSULATION
NEW METZ K5 WATER PIPING</t>
  </si>
  <si>
    <t>PU 53200</t>
  </si>
  <si>
    <t>8042</t>
  </si>
  <si>
    <t>PM-24-C070050</t>
  </si>
  <si>
    <t>1 UNIT SWL 1.5 TON ELECTRIC MONORAIL HOIST - FOR NEW METZ K5</t>
  </si>
  <si>
    <t>POWERTECHNIC HANDLING EQUIP (M) S/B</t>
  </si>
  <si>
    <t>PU53631</t>
  </si>
  <si>
    <t>DN-00242</t>
  </si>
  <si>
    <t>PM-24-C080050</t>
  </si>
  <si>
    <t>KOBELCO ROTARY SCREW AIR COMPRESSOR -FIXED SPEED TYPE
FOR BLOCK C NEW METZ K5 MACHINE</t>
  </si>
  <si>
    <t>KOBELCO COMPRESSORS MALAYSIA SDN BHD</t>
  </si>
  <si>
    <t>DT1397/PU53633</t>
  </si>
  <si>
    <t>JBS-230064-1&amp;2</t>
  </si>
  <si>
    <t>PM-24-C090050</t>
  </si>
  <si>
    <t>NEW EXHAUST VENTILATION SYSTEM AT BLK C NEW K5 MACHINE</t>
  </si>
  <si>
    <t>DT1426/PU54152</t>
  </si>
  <si>
    <t>INV003199</t>
  </si>
  <si>
    <t>PM-24-B020034</t>
  </si>
  <si>
    <t>TO UPGRADE CHILLER TEMPERATURE CONTROL SYSTEM - EL4 - AJI COMMNT IMPROVEMENT</t>
  </si>
  <si>
    <t>PU54143</t>
  </si>
  <si>
    <t>INV01873</t>
  </si>
  <si>
    <t>PM-23-A010046</t>
  </si>
  <si>
    <t>THE SUPPLY, DELIVERY, INSTALLATION, TESTING AND COMMISSIONING OF THE AIR CONDITIONING &amp; MECHANICAL VENTILATION SYSTEM WORKS (TAMPOI)</t>
  </si>
  <si>
    <t>KASMUDI SDN BHD</t>
  </si>
  <si>
    <t>DT1152/
DT1176/
DT1204/
DT1309/
DT1308/
DT1349</t>
  </si>
  <si>
    <t>KSB/493/22 &amp; KSB/534/22 &amp; KSB/145/23</t>
  </si>
  <si>
    <t>PM-22-A010026</t>
  </si>
  <si>
    <t>COMMIDITY: GRAVURE PROOFING MACHINE 
COMMIDITY: GRAVURE MINI PROOFER</t>
  </si>
  <si>
    <t>PHENIX INDUSTRIAL LIMITED</t>
  </si>
  <si>
    <t>DT928/
DT1125</t>
  </si>
  <si>
    <t>PHLYS20220406001</t>
  </si>
  <si>
    <t>PM-24-A010050</t>
  </si>
  <si>
    <t>MODEL EXPERT K5 1350</t>
  </si>
  <si>
    <t>BOBST MANCHESTER LTD</t>
  </si>
  <si>
    <t>PM-24-C100050</t>
  </si>
  <si>
    <t>ELECTRICAL WORKS FOR BOBST METZ K5</t>
  </si>
  <si>
    <t>DT1399/ DT1410</t>
  </si>
  <si>
    <t>23110003/ 24010012</t>
  </si>
  <si>
    <t>PM-24-C110050</t>
  </si>
  <si>
    <t>CHILLED WATER PUMP WITH INVERTER CONTROL FOR K5 NEW METZ MACHINE</t>
  </si>
  <si>
    <t>DT1432</t>
  </si>
  <si>
    <t>PM-24-A010051</t>
  </si>
  <si>
    <t>PUNCHING MACHINE</t>
  </si>
  <si>
    <t>SUZHOU CONVENIENCE TRADING CO., LTD</t>
  </si>
  <si>
    <t>DT1433/DT1467/PU54863/PU54864</t>
  </si>
  <si>
    <t>ELECTRICAL FITTINGS</t>
  </si>
  <si>
    <t>11101-008</t>
  </si>
  <si>
    <t>EF-00006A01-17</t>
  </si>
  <si>
    <t>REPLACE CAPACITOR BANK</t>
  </si>
  <si>
    <t>EF-00008A01-17</t>
  </si>
  <si>
    <t>8" 18W LED LIGHTING (GUARDHOUSE)</t>
  </si>
  <si>
    <t>EF-00021A01-19</t>
  </si>
  <si>
    <t>ELECTICAL WORK AT BLK 4 FOR 2 UNITS OF NEW LIMAX BAG MAKING MACHINE INCLUDING PVC CABLE, TRUNKING C/W SUPPLY BRACKET, C/W TERMINATION 60A 3P ISOLATOR AND PVC CABLE IN GI CONDUIT FOR WATER PUMP RECYCLING C/W TERMINATION</t>
  </si>
  <si>
    <t>SBM01</t>
  </si>
  <si>
    <t>EF-00022A01-19</t>
  </si>
  <si>
    <t>ELECTICAL WORK AT BLK 4 FOR 2 UNITS OF EXISTING BAGMAKING MACHINE INCLUDING LABOUR, TOOLS AND EQUIPMENT TO DISMATLE EXISTING CABLE, INSTALL NEW CABLE AND GI TRUNKING SUPPORT BRACKET, STUD ROD, COUPLING PLATES, SS NUT &amp; BOLT, WASHERS</t>
  </si>
  <si>
    <t>EF-00029A01-19</t>
  </si>
  <si>
    <t>ELECTRICAL WORK AT BLOK 4 FOR WIRE BENDING MACHINE</t>
  </si>
  <si>
    <t>EF-23-A0100049</t>
  </si>
  <si>
    <t>ELECTRICAL WORK FOR NEW QC LAB</t>
  </si>
  <si>
    <t>S.K.L.A. ENGINEERING SDN. BHD.</t>
  </si>
  <si>
    <t>DT1246/
DT1299</t>
  </si>
  <si>
    <t>INV 23020004/ 
INV23050002</t>
  </si>
  <si>
    <t>EF-23-A0200067</t>
  </si>
  <si>
    <t>FOR EXTRUSION LAMINATING 
TO SUPPLY AND INSTALL FOR EL4
TO SUPPLY AND INSTALL POWER POINT USING 1CX4X4MM + E PVC CABLE IN G.I CONDUIT FOR HOIST C/W</t>
  </si>
  <si>
    <t>PU49093</t>
  </si>
  <si>
    <t>INV.23030005</t>
  </si>
  <si>
    <t>EF-23-A0100050</t>
  </si>
  <si>
    <t>ELECTRICAL WORK AT TOMYPAK TAMPOI BLK A</t>
  </si>
  <si>
    <t>DT1192/
DT1269</t>
  </si>
  <si>
    <t>INV22110004/
INV 23030020</t>
  </si>
  <si>
    <t>EF-23-A0100051</t>
  </si>
  <si>
    <t>ELECTRICAL WORK (TAMPOI) LIGHTNING AND POWER POINT AT BLOCK A</t>
  </si>
  <si>
    <t>DT1197/
DT1270</t>
  </si>
  <si>
    <t>INV22110007/
INV23030017</t>
  </si>
  <si>
    <t>EF-23-A0100052</t>
  </si>
  <si>
    <t xml:space="preserve">TO SUPPLY AND INSTALL C/W DISMANTLE EXISTING TO SUPPLY AND INSTALL C/W DISMANTLE EXISTING HIGH BAY 100W BLOCK C 1ST FLOOR
TO SUPPLY AND INSTALL C/W DISMANTLE EXISTING  KELUAR SIGN 
TO SUPPLY AND INSTALL C/W DISMANTLE EXISTING  EL LIGHT
TO SUPPLY AND INSTALL C/W DISMANTLE EXISTING  1X18W BARE CHANNEL
TO SUPPLY &amp; INSTALL HIGH BAY POINT USING 2X2.5MM+E PVC CABLE IN G.I CONDUIT/TRUNKING C/W METAL SWITCH 
TO SUPPLY LABOUR TO PAINTING ALL TRUNKING AND G.I CONDUIT C/W MAKE GOOD
</t>
  </si>
  <si>
    <t>PU49830</t>
  </si>
  <si>
    <t>INV.23050004</t>
  </si>
  <si>
    <t>EF-23-A0100053</t>
  </si>
  <si>
    <t>TO SUPPLY AND INSTALL POWER POINT USING 1CX4X4MM+E PVC CABLE IN G.I CONDUIT FOR HOIST C/W</t>
  </si>
  <si>
    <t>DT1244/
DT1302</t>
  </si>
  <si>
    <t>INV 23020005/
INV23050005</t>
  </si>
  <si>
    <t>EF-23-A0100054</t>
  </si>
  <si>
    <t xml:space="preserve">PERMOHONAN BEKALAN ELEKTRIK TAMBAHAN KE KILANG SEDIADA
TO SUPPLY &amp; LAY FOR HORIZONTAL DIRECT DRILLING (HDD) WORKS FOR 1 NOS 150MM DIA HDPE PN10 PIPE TO FOLLOW TNB SPECIFICATIONS C/W END LAUNCHING,RECEIVING PIT,MAKING GOOD TO EXISTING PREMIX/GRASS ROADS
MOBILLSATION &amp; DEMOBILLSATION C/W CLEARING HOUSEKEEPING OF ALL THE WORKS SPACES AND TRAFFIC MANAGEMENT DURING THE HDD WORKS
PROJECT INSURANCE 3RD PARTY DAMAGE AND ETC
TO PREPARE DOCUMENTS TO TNB SUCH AS VENDOR CERTIFICATE,KAD KELAYAKAN TEKNIKAL (KKT) &amp; ALL RELATED DOCUMENTS TO OBTAIN ARAHAN MULA KERJA (AMK) INCLUSIVE TO DO LIVE TRACING WITH TNB STAFF
To LIAISE ALL AUTHORITIES INVOLVED ON THE ROUTE/ARRANGEMENT/APPROVAL/PERMIT ISSUANCE SUCH AS KUI,JKR,MAJLIS,TELEKOM MALAYSIA &amp; ETC ALSO TO GET BACK SECURITY DEPOSIT FROM AUTHORTIES AFTER COMPLETION WO
</t>
  </si>
  <si>
    <t>BIO BRILLIANT SDN BHD</t>
  </si>
  <si>
    <t>PU50258</t>
  </si>
  <si>
    <t>BBSB/INV-23/06/06</t>
  </si>
  <si>
    <t>EF-23-A0100056</t>
  </si>
  <si>
    <t>ELECTRICAL WORK AT TAMPOI BLOCK C</t>
  </si>
  <si>
    <t>DT1316/
DT1334</t>
  </si>
  <si>
    <t>INV 23060017/
INV 23060019</t>
  </si>
  <si>
    <t>EF-23-A0100057</t>
  </si>
  <si>
    <t>ELECTRICAL WORK (TAMPOI) - CABLING TO MACHINE PANEL</t>
  </si>
  <si>
    <t>DT1126/
DT1207/
DT1260/
PU50846</t>
  </si>
  <si>
    <t>INV 22090002</t>
  </si>
  <si>
    <t>EF-23-A0300068</t>
  </si>
  <si>
    <t>CABLE DUCTING NEW HSM TANDEM EL3</t>
  </si>
  <si>
    <t>DT1261/
PU51241</t>
  </si>
  <si>
    <t>INV23030013/
(PO)23070006</t>
  </si>
  <si>
    <t>EF-23-A0100058</t>
  </si>
  <si>
    <t>TO UPGRADE TNB INCOMING POWER SUPPLY FROM 3239KW TO 4100KW</t>
  </si>
  <si>
    <t>KAC PROJECTS SDN BHD</t>
  </si>
  <si>
    <t>PU50738</t>
  </si>
  <si>
    <t>S2858</t>
  </si>
  <si>
    <t>EF-23-A0100059</t>
  </si>
  <si>
    <t>COMPOUND LIGHTING</t>
  </si>
  <si>
    <t>PU50648</t>
  </si>
  <si>
    <t>23070017</t>
  </si>
  <si>
    <t>EF-23-A0100060</t>
  </si>
  <si>
    <t>ESSENTIAL SYSTEM FOR SMOKE FILL FAN AND BLOWER FAN</t>
  </si>
  <si>
    <t xml:space="preserve">DT1214/
PU51422
</t>
  </si>
  <si>
    <t>INV 23010001/
(PO)I-23060317</t>
  </si>
  <si>
    <t>EF-23-A0100061</t>
  </si>
  <si>
    <t>TO SUPPLY AND INSTALL LIGHTING FITTING FOR
BLOCK C GROUND FLOOR SLITTING MACHINE FOR LIGHTING &amp; POWER POINT</t>
  </si>
  <si>
    <t>PU51604</t>
  </si>
  <si>
    <t>23090011</t>
  </si>
  <si>
    <t>EF-23-A0100062</t>
  </si>
  <si>
    <t>ELECTRICAL WORK AT TAMPOI FOR BLOCK C BASEMENT FLOOR</t>
  </si>
  <si>
    <t>PU52077</t>
  </si>
  <si>
    <t>23110013</t>
  </si>
  <si>
    <t>EF-23-A0100063</t>
  </si>
  <si>
    <t>ADDITIONAL LIGHTNING COUNTER AT BLOCK A &amp; C</t>
  </si>
  <si>
    <t>PU52062</t>
  </si>
  <si>
    <t>INV2762</t>
  </si>
  <si>
    <t>EF-24-A0100065</t>
  </si>
  <si>
    <t>TNB SUB-STATION</t>
  </si>
  <si>
    <t>PI52619</t>
  </si>
  <si>
    <t>8003</t>
  </si>
  <si>
    <t>EF-24-A0100066</t>
  </si>
  <si>
    <t>TO SUPPLY AND INSTALL SUB-MAIN CABLE FOR COMPRESSOR USING 4X1C 35MM2 PVC CABLE IN METAL TRUNKING AS FOLLOWING</t>
  </si>
  <si>
    <t>PU 53377</t>
  </si>
  <si>
    <t>24030002</t>
  </si>
  <si>
    <t>EF-23-A0100064</t>
  </si>
  <si>
    <t>ELECTRICAL WORK AT TAMPOI GROUND FLOOR SLITTING</t>
  </si>
  <si>
    <t>DT1339/DT1371/DT1396</t>
  </si>
  <si>
    <t>INV 23120004</t>
  </si>
  <si>
    <t>EF-23-A0100055</t>
  </si>
  <si>
    <t>ELECTRICAL WORK AT TAMPOI BLOCK A OUTSIDE ROOF</t>
  </si>
  <si>
    <t>DT1317/
DT1365</t>
  </si>
  <si>
    <t>INV 23060018/
23080014</t>
  </si>
  <si>
    <t>51204-003</t>
  </si>
  <si>
    <t>51206-002</t>
  </si>
  <si>
    <t>CYLINDER BLOCKS LISTING</t>
  </si>
  <si>
    <t>CONSUMABLE MATERIALS</t>
  </si>
  <si>
    <t>DEPN - CYLINDER BLOCKS</t>
  </si>
  <si>
    <t>11101-007</t>
  </si>
  <si>
    <t>Asset Number</t>
  </si>
  <si>
    <t>Ref</t>
  </si>
  <si>
    <t>CB ID.</t>
  </si>
  <si>
    <t>MATCH DISPOSAL</t>
  </si>
  <si>
    <t>Location</t>
  </si>
  <si>
    <t>No. of Col.</t>
  </si>
  <si>
    <t>PO No.</t>
  </si>
  <si>
    <t>PU No.</t>
  </si>
  <si>
    <t>FA Descriptions</t>
  </si>
  <si>
    <t>Inv No.</t>
  </si>
  <si>
    <t>Supplier</t>
  </si>
  <si>
    <t>Mths</t>
  </si>
  <si>
    <t>Capitalise</t>
  </si>
  <si>
    <t>Expense off</t>
  </si>
  <si>
    <t>Current yr Depreciation</t>
  </si>
  <si>
    <t>22-0001</t>
  </si>
  <si>
    <t>TP/CYL/22/0012</t>
  </si>
  <si>
    <t>AJI21/179</t>
  </si>
  <si>
    <t>AROPAK</t>
  </si>
  <si>
    <t>MSG 100G (MANILA)</t>
  </si>
  <si>
    <t>LSO/MTM/9351</t>
  </si>
  <si>
    <t>LIAN SENG</t>
  </si>
  <si>
    <t>22-0002</t>
  </si>
  <si>
    <t>TP/CYL/22/0055</t>
  </si>
  <si>
    <t>AJI21/169</t>
  </si>
  <si>
    <t>MSG 100G (CEBU)</t>
  </si>
  <si>
    <t>22-0003</t>
  </si>
  <si>
    <t>TP/CYL/22/0091</t>
  </si>
  <si>
    <t>AJI18/111</t>
  </si>
  <si>
    <t>CRISPY FRY 62GM ORIGINAL</t>
  </si>
  <si>
    <t>LSO/MTM/9355</t>
  </si>
  <si>
    <t>22-0004</t>
  </si>
  <si>
    <t>TP/CYL/22/0114</t>
  </si>
  <si>
    <t>22-0005</t>
  </si>
  <si>
    <t>TP/CYL/22/0116</t>
  </si>
  <si>
    <t>AJI15/070</t>
  </si>
  <si>
    <t>CRISPY FRY 62GM ORIGINAL AGB</t>
  </si>
  <si>
    <t>22-0006</t>
  </si>
  <si>
    <t>TP/CYL/22/0117</t>
  </si>
  <si>
    <t>AJI21/173</t>
  </si>
  <si>
    <t>SARSAYA 30G - OYSTER SAUCE</t>
  </si>
  <si>
    <t>22-0007</t>
  </si>
  <si>
    <t>TP/CYL/22/0094</t>
  </si>
  <si>
    <t>22-0008</t>
  </si>
  <si>
    <t>TP/CYL/22/0113</t>
  </si>
  <si>
    <t>AJI13/039</t>
  </si>
  <si>
    <t>CRISPY FRY 30GM-ORIGINAL AGB</t>
  </si>
  <si>
    <t>LSO/MTM/9354</t>
  </si>
  <si>
    <t>22-0009</t>
  </si>
  <si>
    <t>TP/CYL/22/0115</t>
  </si>
  <si>
    <t>AJI19/123</t>
  </si>
  <si>
    <t>CRISPY FRY ORIGINAL 238GM AGB</t>
  </si>
  <si>
    <t>22-0010</t>
  </si>
  <si>
    <t>TP/CYL/22/0090</t>
  </si>
  <si>
    <t>22-0011</t>
  </si>
  <si>
    <t>TP/CYL/22/0092</t>
  </si>
  <si>
    <t>22-0012</t>
  </si>
  <si>
    <t>TP/CYL/22/0093</t>
  </si>
  <si>
    <t>22-0013</t>
  </si>
  <si>
    <t>TP/CYL/22/0018</t>
  </si>
  <si>
    <t>AJI18/118</t>
  </si>
  <si>
    <t>MSG 6LANES (WASCO)</t>
  </si>
  <si>
    <t>SINV22-00137</t>
  </si>
  <si>
    <t>FUJIROTO</t>
  </si>
  <si>
    <t>22-0014</t>
  </si>
  <si>
    <t>TP/CYL/22/0033</t>
  </si>
  <si>
    <t>AJI22/180</t>
  </si>
  <si>
    <t>MSG 140G VIETNAM - EYEMARK</t>
  </si>
  <si>
    <t>SINV22-00122</t>
  </si>
  <si>
    <t>22-0015</t>
  </si>
  <si>
    <t>TP/CYL/22/0034</t>
  </si>
  <si>
    <t>AJI22/181</t>
  </si>
  <si>
    <t>MSG 100G VIETNAM - EYEMARK</t>
  </si>
  <si>
    <t>SINV22-00123</t>
  </si>
  <si>
    <t>22-0016</t>
  </si>
  <si>
    <t xml:space="preserve">TP/CYL/22/0134  </t>
  </si>
  <si>
    <t>KNC17/016</t>
  </si>
  <si>
    <t>SEMI CONVERTOR</t>
  </si>
  <si>
    <t>WANFA MY FISH CHIP 60G (SCI)</t>
  </si>
  <si>
    <t>SINV22-00487</t>
  </si>
  <si>
    <t xml:space="preserve">FUJI ROTO </t>
  </si>
  <si>
    <t>22-0017</t>
  </si>
  <si>
    <t>TP/CYL/22/0133</t>
  </si>
  <si>
    <t>KNC07/011</t>
  </si>
  <si>
    <t>WANFA SNEK IKAN 12G (SCI)</t>
  </si>
  <si>
    <t>SINV22-00488</t>
  </si>
  <si>
    <t>22-0019</t>
  </si>
  <si>
    <t>TP/CYL/22/0086</t>
  </si>
  <si>
    <t>FES07/068</t>
  </si>
  <si>
    <t>SCIENTEX</t>
  </si>
  <si>
    <t>MAC CEREAL 28G ORIGINAL 28G (P9ML-CL31H0-MN141)</t>
  </si>
  <si>
    <t>SINV22-00322</t>
  </si>
  <si>
    <t>22-0021</t>
  </si>
  <si>
    <t>TP/CYL/22/0028</t>
  </si>
  <si>
    <t>AJI18/104</t>
  </si>
  <si>
    <t>HEXACHASE</t>
  </si>
  <si>
    <t>PORK SAVOR 8G</t>
  </si>
  <si>
    <t>SINV22-00230</t>
  </si>
  <si>
    <t>22-0022</t>
  </si>
  <si>
    <t>TP/CYL/22/1244</t>
  </si>
  <si>
    <t>FES21/329</t>
  </si>
  <si>
    <t>TOMYPAK</t>
  </si>
  <si>
    <t>MACCOFFEE 3 IN 1 ORIGINAL 20G S/C</t>
  </si>
  <si>
    <t>LSO/MTM/9350</t>
  </si>
  <si>
    <t xml:space="preserve">LIAN SENG </t>
  </si>
  <si>
    <t>22-0023</t>
  </si>
  <si>
    <t>TP/CYL/22/0084</t>
  </si>
  <si>
    <t>PCO14/063</t>
  </si>
  <si>
    <t>PICO STIX CHICKEN F/V 60G -SCI</t>
  </si>
  <si>
    <t>SINV22-00204</t>
  </si>
  <si>
    <t>22-0024</t>
  </si>
  <si>
    <t>TP/CYL/22/0016</t>
  </si>
  <si>
    <t>CF12/047</t>
  </si>
  <si>
    <t xml:space="preserve">HARI-HARI SAYANGKU PRAWN </t>
  </si>
  <si>
    <t xml:space="preserve">WELL EQUIPPED </t>
  </si>
  <si>
    <t>22-0025</t>
  </si>
  <si>
    <t>TP/CYL/22/0017</t>
  </si>
  <si>
    <t>YNF21/009</t>
  </si>
  <si>
    <t>ROLL FOAM - STOK SUP STIMBOT 28G - 1006646 MY</t>
  </si>
  <si>
    <t>SINV22-00112</t>
  </si>
  <si>
    <t>22-0027</t>
  </si>
  <si>
    <t>TP/CYL/22/0082</t>
  </si>
  <si>
    <t>PCO06/018</t>
  </si>
  <si>
    <t>KOKO SNEK AYAM 60G (NO DATE) - SCI</t>
  </si>
  <si>
    <t>SINV22-00205</t>
  </si>
  <si>
    <t>22-0028</t>
  </si>
  <si>
    <t>TP/CYL/22/0138</t>
  </si>
  <si>
    <t>FES16/264</t>
  </si>
  <si>
    <t xml:space="preserve">KLASSNO 3IN1 PREMIUM 25G SACHET </t>
  </si>
  <si>
    <t>SINV22-00350</t>
  </si>
  <si>
    <t>22-0029</t>
  </si>
  <si>
    <t>TP/CYL/22/0088</t>
  </si>
  <si>
    <t>FES18/277</t>
  </si>
  <si>
    <t>KLASSNO GOLD FREEZE DRIED 3IN1 ORIGINAL 18G SACHET</t>
  </si>
  <si>
    <t>SINV22-00351</t>
  </si>
  <si>
    <t>22-0030</t>
  </si>
  <si>
    <t>TP/CYL/22/0087</t>
  </si>
  <si>
    <t>FES18/279</t>
  </si>
  <si>
    <t>KLASSNO 3IN1 ORIGINAL 20G SAC</t>
  </si>
  <si>
    <t>SINV22-00349</t>
  </si>
  <si>
    <t>22-0031</t>
  </si>
  <si>
    <t>TP/CYL/22/0085</t>
  </si>
  <si>
    <t>PCO06/006</t>
  </si>
  <si>
    <t>PICO P&amp;P PRAWN CRACKERS 60GM - SCI</t>
  </si>
  <si>
    <t>SINV22-00214</t>
  </si>
  <si>
    <t>22-0032</t>
  </si>
  <si>
    <t>TP/CYL/22/0060</t>
  </si>
  <si>
    <t>SLG18/019</t>
  </si>
  <si>
    <t>KANGAROO GOJI BERRY NUT MIX 30G X 7'S POUCH (AMD#02-21)</t>
  </si>
  <si>
    <t>SINV22-00333</t>
  </si>
  <si>
    <t>22-0033</t>
  </si>
  <si>
    <t>TP/CYL/22/0059</t>
  </si>
  <si>
    <t>AK19/001</t>
  </si>
  <si>
    <t>AK FISH BALL (AMD#01-21)</t>
  </si>
  <si>
    <t>SINV22-00273</t>
  </si>
  <si>
    <t>22-0034</t>
  </si>
  <si>
    <t>TP/CYL/22/0083</t>
  </si>
  <si>
    <t>PCO06/009</t>
  </si>
  <si>
    <t>PICO O &amp; O CHEESE RINGS 60G - SCI</t>
  </si>
  <si>
    <t>SINV22-00213</t>
  </si>
  <si>
    <t>22-0035</t>
  </si>
  <si>
    <t>TP/CYL/22/0051</t>
  </si>
  <si>
    <t>AJI22/182</t>
  </si>
  <si>
    <t>FINGER PRINT</t>
  </si>
  <si>
    <t>LSO/MTM/9345</t>
  </si>
  <si>
    <t>22-0036</t>
  </si>
  <si>
    <t>TP/CYL/22/0015</t>
  </si>
  <si>
    <t>C&amp;F21/053</t>
  </si>
  <si>
    <t>HARI HARI KOKO MORE (NO DATE)</t>
  </si>
  <si>
    <t>SINV22-00141</t>
  </si>
  <si>
    <t>22-0037</t>
  </si>
  <si>
    <t>TP/CYL/22/0122</t>
  </si>
  <si>
    <t>DCH22/020</t>
  </si>
  <si>
    <t>HORLICKS 3IN1 ORIGINAL 10 X 28G HK (AMD#1-21)</t>
  </si>
  <si>
    <t xml:space="preserve">JANOSCHKA </t>
  </si>
  <si>
    <t>22-0038</t>
  </si>
  <si>
    <t>TP/CYL/22/0121</t>
  </si>
  <si>
    <t>DCH21/004</t>
  </si>
  <si>
    <t>HORLICKS 3IN1 ORIGINAL 28G HK (AMD#1-21)</t>
  </si>
  <si>
    <t>22-0039</t>
  </si>
  <si>
    <t>TP/CYL/22/0119</t>
  </si>
  <si>
    <t>DCH22/021</t>
  </si>
  <si>
    <t>HORLICKS 3IN1 ORIGINAL 10 X 28G MY/SG (AMD#1-21)</t>
  </si>
  <si>
    <t>22-0040</t>
  </si>
  <si>
    <t>TP/CYL/22/0118</t>
  </si>
  <si>
    <t>DCH21/007</t>
  </si>
  <si>
    <t>HORLICKS 3IN1 ORIGINAL 28G MY/SG (AMD#1-21)</t>
  </si>
  <si>
    <t>22-0041</t>
  </si>
  <si>
    <t>TP/CYL/22/0123</t>
  </si>
  <si>
    <t>DCH21/008</t>
  </si>
  <si>
    <t>HORLICKS 3IN1 LITE 10 X 28G MY/SG (AMD#1-21)</t>
  </si>
  <si>
    <t>22-0042</t>
  </si>
  <si>
    <t>TP/CYL/22/0124</t>
  </si>
  <si>
    <t>DCH21/005</t>
  </si>
  <si>
    <t>HORLICKS 3IN1 CEREAL 10 X 32G MY/SG (AMD#1-21)</t>
  </si>
  <si>
    <t>22-0043</t>
  </si>
  <si>
    <t>TP/CYL/22/0058</t>
  </si>
  <si>
    <t>ZHL15/082</t>
  </si>
  <si>
    <t>COFFEE PLUS 20G (THAI) SET 1 AMD#2-20</t>
  </si>
  <si>
    <t>22-0044</t>
  </si>
  <si>
    <t>TP/CYL/22/0120</t>
  </si>
  <si>
    <t>DCH21/006</t>
  </si>
  <si>
    <t>HORLICKS 3IN1 CEREAL 32G MY/SG (AMD#1-21)</t>
  </si>
  <si>
    <t>22-0050</t>
  </si>
  <si>
    <t>TP/CYL/22/0056</t>
  </si>
  <si>
    <t>ZHL10/119</t>
  </si>
  <si>
    <t>FORAYPACK</t>
  </si>
  <si>
    <t>ZHULIAN COFFEE PLUS GINSENG 40'S X 20G - STAND UP POUCH</t>
  </si>
  <si>
    <t>22-0052</t>
  </si>
  <si>
    <t>TP/CYL/22/0147</t>
  </si>
  <si>
    <t>MSG 100G (CEBU) TPAC221100</t>
  </si>
  <si>
    <t>LSO/MTM/9365</t>
  </si>
  <si>
    <t>22-0062</t>
  </si>
  <si>
    <t>TP/CYL/22/0101</t>
  </si>
  <si>
    <t>ZHL19/104</t>
  </si>
  <si>
    <t>COFFEE PLUS WH GINSENG &amp; COLLAGEN 18 X 20G THAI (SIDE GUSSET)</t>
  </si>
  <si>
    <t>SINV22-00418</t>
  </si>
  <si>
    <t>22-0063</t>
  </si>
  <si>
    <t>TP/CYL/22/0100</t>
  </si>
  <si>
    <t>ZHL19/103</t>
  </si>
  <si>
    <t>COFFEE PLUS WH GINSENG &amp; COLLAGEN 18 X 20G THAI - AMD#1-21</t>
  </si>
  <si>
    <t>SINV22-00415</t>
  </si>
  <si>
    <t>22-0064</t>
  </si>
  <si>
    <t>TP/CYL/22/0099</t>
  </si>
  <si>
    <t>ZHL19/102</t>
  </si>
  <si>
    <t>COFFEE PLUS WH GINSENG &amp; COLLAGEN 20G THAI - AMD#1-21</t>
  </si>
  <si>
    <t>SINV22-00419</t>
  </si>
  <si>
    <t>22-0074</t>
  </si>
  <si>
    <t>TP/CYL/22/0022</t>
  </si>
  <si>
    <t>UNI14/137</t>
  </si>
  <si>
    <t>KNORR LIME FLVRD POWDER 400G MYBNSG</t>
  </si>
  <si>
    <t>085479</t>
  </si>
  <si>
    <t xml:space="preserve">SIMCO </t>
  </si>
  <si>
    <t>22-0077</t>
  </si>
  <si>
    <t>TP/CYL/22/0021</t>
  </si>
  <si>
    <t>UNI12/102</t>
  </si>
  <si>
    <t>KNORR CHICKEN FLAVOURED SEASONING 1KG MYSG (AMD#1-15)</t>
  </si>
  <si>
    <t>22-0078</t>
  </si>
  <si>
    <t>TP/CYL/22/0096</t>
  </si>
  <si>
    <t>ZHL10/063</t>
  </si>
  <si>
    <t>ROYALMIX 28G THAI (AMD#1-21)</t>
  </si>
  <si>
    <t>22-0080</t>
  </si>
  <si>
    <t>TP/CYL/22/0030</t>
  </si>
  <si>
    <t>AJI18/102</t>
  </si>
  <si>
    <t>AJINOMOTO MSG 10G-3L (MANILA) AGB TPH2220</t>
  </si>
  <si>
    <t>LSO/MTM/9361</t>
  </si>
  <si>
    <t>22-0083</t>
  </si>
  <si>
    <t>TP/CYL/22/0136</t>
  </si>
  <si>
    <t>TNF06/007</t>
  </si>
  <si>
    <t>FOURWAY ANCHOVY CRACKERS CHIP 110G (AMD#01-22)</t>
  </si>
  <si>
    <t>LSO/MTM/9369</t>
  </si>
  <si>
    <t>22-0084</t>
  </si>
  <si>
    <t>TP/CYL/22/0132</t>
  </si>
  <si>
    <t>SFD21/001</t>
  </si>
  <si>
    <t>SEOUL FOOD SUPER KIMCHI SLICED 80G</t>
  </si>
  <si>
    <t>22-0085</t>
  </si>
  <si>
    <t>TP/CYL/22/0102</t>
  </si>
  <si>
    <t>C&amp;F21/052</t>
  </si>
  <si>
    <t>HARI-HARI ABANGKU CHEESE</t>
  </si>
  <si>
    <t>22-0086</t>
  </si>
  <si>
    <t>TP/CYL/22/0054</t>
  </si>
  <si>
    <t>MTB21/005</t>
  </si>
  <si>
    <t>MIGHTY WHITE SWEET CORN CREAM ROLL 50G</t>
  </si>
  <si>
    <t>22-0087</t>
  </si>
  <si>
    <t>TP/CYL/22/0013</t>
  </si>
  <si>
    <t>AJI21/164</t>
  </si>
  <si>
    <t>AJINOMOTO CRISPY FRY OUTER PACK 160G</t>
  </si>
  <si>
    <t>22-0088</t>
  </si>
  <si>
    <t>TP/CYL/22/0014</t>
  </si>
  <si>
    <t>AJI21/165</t>
  </si>
  <si>
    <t>AJINOMOTO CRISPY FRY BUTTER PACK</t>
  </si>
  <si>
    <t>22-0089</t>
  </si>
  <si>
    <t>TP/CYL/22/0052</t>
  </si>
  <si>
    <t>AJI21/166</t>
  </si>
  <si>
    <t>AJINOMOTO CRISPY FRY BREADING PACK</t>
  </si>
  <si>
    <t>22-0090</t>
  </si>
  <si>
    <t>TP/CYL/22/0142</t>
  </si>
  <si>
    <t>DCH21/009</t>
  </si>
  <si>
    <t>HORLICKS 3IN1 LITE 28G MY/SG (AMD#1-21)</t>
  </si>
  <si>
    <t>JANOSCHKA</t>
  </si>
  <si>
    <t>22-0091</t>
  </si>
  <si>
    <t>TP/CYL/22/0141</t>
  </si>
  <si>
    <t>DCH21/010</t>
  </si>
  <si>
    <t>HORLICKS 3IN1 ORIGINAL 10+2X28G - PR 2 MYSG (AMD#1-21)</t>
  </si>
  <si>
    <t>22-0092</t>
  </si>
  <si>
    <t>TP/CYL/22/0032</t>
  </si>
  <si>
    <t>AJI 18/100</t>
  </si>
  <si>
    <t xml:space="preserve">AJINOMOTO MSG 10G -9L (MANILA) </t>
  </si>
  <si>
    <t>LSO/MTM/9360</t>
  </si>
  <si>
    <t>22-0095</t>
  </si>
  <si>
    <t>TP/CYL/22/0131</t>
  </si>
  <si>
    <t>FES12/154</t>
  </si>
  <si>
    <t>SAN MIGUEL</t>
  </si>
  <si>
    <t>MACCOFFEE STRONG HAZELNUT 20G S/C</t>
  </si>
  <si>
    <t>LSO/MTM/9358</t>
  </si>
  <si>
    <t>22-0101</t>
  </si>
  <si>
    <t>TP/CYL/22/0144</t>
  </si>
  <si>
    <t>FES07/062</t>
  </si>
  <si>
    <t>JACKWAY</t>
  </si>
  <si>
    <t>MACTEA FRUIT TEA APPLE 18G S/C</t>
  </si>
  <si>
    <t>LSO/MTM/9367</t>
  </si>
  <si>
    <t>22-0102</t>
  </si>
  <si>
    <t>TP/CYL/22/0165</t>
  </si>
  <si>
    <t>AJI18/115</t>
  </si>
  <si>
    <t>CRISPY FRY 62G SPICY AGB</t>
  </si>
  <si>
    <t>LSO/MTM/9374</t>
  </si>
  <si>
    <t>22-0103</t>
  </si>
  <si>
    <t>TP/CYL/22/0164</t>
  </si>
  <si>
    <t>AJI19/122</t>
  </si>
  <si>
    <t>CRISPY FRY 238G SPICY (AGB)</t>
  </si>
  <si>
    <t>22-0104</t>
  </si>
  <si>
    <t>TP/CYL/22/0163</t>
  </si>
  <si>
    <t>AJI19/121</t>
  </si>
  <si>
    <t>CRISPY FRY 238G GARLIC (AGB)</t>
  </si>
  <si>
    <t>22-0105</t>
  </si>
  <si>
    <t>TP/CYL/22/0166</t>
  </si>
  <si>
    <t>AJI20/158</t>
  </si>
  <si>
    <t>CRISPY FRY 62G - GARLIC (AGB)</t>
  </si>
  <si>
    <t>22-0106</t>
  </si>
  <si>
    <t>TP/CYL/22/0135</t>
  </si>
  <si>
    <t>SRK06/024</t>
  </si>
  <si>
    <t>HAPPY FAMILY ECONOMY PACK 18 PACK - CHICKEN (SCI)</t>
  </si>
  <si>
    <t>SINV22-00662</t>
  </si>
  <si>
    <t>22-0107</t>
  </si>
  <si>
    <t>TP/CYL/22/0173</t>
  </si>
  <si>
    <t>AJI18/119</t>
  </si>
  <si>
    <t>MSG FILM 6LANES (WASCO)</t>
  </si>
  <si>
    <t>SINV22-00612</t>
  </si>
  <si>
    <t>22-0108</t>
  </si>
  <si>
    <t>TP/CYL/22/0152</t>
  </si>
  <si>
    <t>COFFEE PLUS 20G (THAI) AMD#1-22</t>
  </si>
  <si>
    <t>22-0109</t>
  </si>
  <si>
    <t>TP/CYL/22/0111</t>
  </si>
  <si>
    <t>UNI20/205</t>
  </si>
  <si>
    <t>LIPTON THE TARIK 3IN1 MILKTEA 252G</t>
  </si>
  <si>
    <t>2202134</t>
  </si>
  <si>
    <t>22-0110</t>
  </si>
  <si>
    <t>TP/CYL/22/0137</t>
  </si>
  <si>
    <t>ZHL20/118</t>
  </si>
  <si>
    <t xml:space="preserve">ZHULIAN COFFEE PLUS GINSENG 84'S X 20G </t>
  </si>
  <si>
    <t>2202171</t>
  </si>
  <si>
    <t>22-0113</t>
  </si>
  <si>
    <t xml:space="preserve"> TP/CYL/22/0174</t>
  </si>
  <si>
    <t>FES19/294</t>
  </si>
  <si>
    <t>MACCOFFEE CARAMEL 18G S/C</t>
  </si>
  <si>
    <t>LSO/MTM/9375</t>
  </si>
  <si>
    <t>22-0114</t>
  </si>
  <si>
    <t xml:space="preserve"> TP/CYL/22/0140</t>
  </si>
  <si>
    <t>AJI21/178</t>
  </si>
  <si>
    <t>MSG 50G(MANILA) TPH222050</t>
  </si>
  <si>
    <t>LSO/MTM/9366</t>
  </si>
  <si>
    <t>22-0115</t>
  </si>
  <si>
    <t xml:space="preserve"> TP/CYL/22/0139</t>
  </si>
  <si>
    <t>AJI21/168</t>
  </si>
  <si>
    <t>MSG 50G (CEBU) TPHC 222050</t>
  </si>
  <si>
    <t>22-0116</t>
  </si>
  <si>
    <t>TP/CYL/21/1075(ELS21/001)</t>
  </si>
  <si>
    <t>640MM X 1100MM - NEW
NEW BASE - 8 RLS
FOIL - CREAMER</t>
  </si>
  <si>
    <t>WELL EQUIPPED PRECISION SDN BHD</t>
  </si>
  <si>
    <t>22-0117</t>
  </si>
  <si>
    <t>TP/CYL/21/1001(SFD21/001)</t>
  </si>
  <si>
    <t>555MM X 1000MM - NEW
NEW BASE - 4 PCS
SUPER KIMCHI 80G</t>
  </si>
  <si>
    <t>TP/CYL/22/0150</t>
  </si>
  <si>
    <t>FES21/316</t>
  </si>
  <si>
    <t>SINV22-00460</t>
  </si>
  <si>
    <t>FUJI ROTO GRAVURE SDN BHD</t>
  </si>
  <si>
    <t>TP/CYL/22/0158</t>
  </si>
  <si>
    <t>FES14/232</t>
  </si>
  <si>
    <t>MAC TEA STRAWBERRY 18G SACHET</t>
  </si>
  <si>
    <t>SINV22-00572</t>
  </si>
  <si>
    <t>TP/CYL/22/0167</t>
  </si>
  <si>
    <t>FES15/250</t>
  </si>
  <si>
    <t>MAC TEA LEMON 18G SACHET -P(MT</t>
  </si>
  <si>
    <t>SINV22-00593</t>
  </si>
  <si>
    <t>TP/CYL/22/0160</t>
  </si>
  <si>
    <t>ZGF19/001</t>
  </si>
  <si>
    <t>ZF STEAM DUMPLING (PLAIN WITH EYEMARK W360XP275)</t>
  </si>
  <si>
    <t>SINV22-00610</t>
  </si>
  <si>
    <t>TP/CYL/22/0168</t>
  </si>
  <si>
    <t>FES15/253</t>
  </si>
  <si>
    <t>MAC TEA BLACK CURRANT 18G SAC-KZ151</t>
  </si>
  <si>
    <t>SINV22-00631</t>
  </si>
  <si>
    <t>TP/CYL/22/0161</t>
  </si>
  <si>
    <t>SLG18/021</t>
  </si>
  <si>
    <t xml:space="preserve">KANGAROO WALNUTS CRANBERRY NUTS MIX </t>
  </si>
  <si>
    <t>SINV22-00635</t>
  </si>
  <si>
    <t>TP/CYL/22/0053</t>
  </si>
  <si>
    <t>MTB21/004</t>
  </si>
  <si>
    <t>ELECTRONIC ENGRAVED GRAVURE CYLINDERS</t>
  </si>
  <si>
    <t>086532</t>
  </si>
  <si>
    <t>SIMCO ENGRAVING SDN BHD</t>
  </si>
  <si>
    <t>TP/CYL/22/0175(AJI 09/007)</t>
  </si>
  <si>
    <t>DIGITAL PROOF A1 SIZE</t>
  </si>
  <si>
    <t>LSO/MTM/9376</t>
  </si>
  <si>
    <t>LIAN SENG ENGRAVING INDUSTRY PTE LTD</t>
  </si>
  <si>
    <t>TP/CYL/22-0171</t>
  </si>
  <si>
    <t>UNI19/199</t>
  </si>
  <si>
    <t>086819</t>
  </si>
  <si>
    <t>TP/CYL/22-0172</t>
  </si>
  <si>
    <t>UNI19/198</t>
  </si>
  <si>
    <t>086821</t>
  </si>
  <si>
    <t>TP/CYL/22/0189</t>
  </si>
  <si>
    <t>PC012/060</t>
  </si>
  <si>
    <t>PICO P&amp;P CUTTLEFISH CRACKER 60G</t>
  </si>
  <si>
    <t>SINV22-00874</t>
  </si>
  <si>
    <t>TP/CYL/22/0149</t>
  </si>
  <si>
    <t>FES20/313</t>
  </si>
  <si>
    <t>SINV22-00934</t>
  </si>
  <si>
    <t>TP/CYL/22-0186</t>
  </si>
  <si>
    <t>UNI19/193</t>
  </si>
  <si>
    <t>087405</t>
  </si>
  <si>
    <t>TP/CYL/22/0210</t>
  </si>
  <si>
    <t>AJI22/183</t>
  </si>
  <si>
    <t>PROJECT WORLD - TP/CYL/22/0210</t>
  </si>
  <si>
    <t>LSO/MTM/9402</t>
  </si>
  <si>
    <t>TP/CYL/22/0209</t>
  </si>
  <si>
    <t>AJI18/113</t>
  </si>
  <si>
    <t>CRISPY FRY 62GM ORIGINAL JUMBO ROLL</t>
  </si>
  <si>
    <t>LSO/MTM/9397</t>
  </si>
  <si>
    <t>TP/CYL/22/0227 (AJI22/184)</t>
  </si>
  <si>
    <t>REDO</t>
  </si>
  <si>
    <t>LSO/MTM/9409</t>
  </si>
  <si>
    <t>TP/CYL/22/0049(AJI15/067)</t>
  </si>
  <si>
    <t>CYLINDRICAL BLOCKS</t>
  </si>
  <si>
    <t>22-01554</t>
  </si>
  <si>
    <t>TP/CYL/22-0216</t>
  </si>
  <si>
    <t>BAB12/104</t>
  </si>
  <si>
    <t>AMDMT HALAL LOGO &amp;  TEXTS</t>
  </si>
  <si>
    <t>087616</t>
  </si>
  <si>
    <t>TP/CYL/22/0254</t>
  </si>
  <si>
    <t>BAB11/100</t>
  </si>
  <si>
    <t>088336</t>
  </si>
  <si>
    <t>TP/CYL/22/0246</t>
  </si>
  <si>
    <t>PCO07/043</t>
  </si>
  <si>
    <t>REDO NEW SET OF CYLINDER FOR SUBCON -SCI</t>
  </si>
  <si>
    <t>22-01446</t>
  </si>
  <si>
    <t>TP/CYL/22/0225</t>
  </si>
  <si>
    <t>22-01311</t>
  </si>
  <si>
    <t>TP/CYL/22/0226</t>
  </si>
  <si>
    <t>22-01312</t>
  </si>
  <si>
    <t>TP/CYL/22-0236</t>
  </si>
  <si>
    <t>CHANGED COOKING METHOD FROM PROCESS COLOURS TO SPOT GREEN</t>
  </si>
  <si>
    <t>087911</t>
  </si>
  <si>
    <t>TP/CYL/22/0247 (AJI21/173), TP/CYL/22/0248 (AJI21/177), TP/CYL/22/0245 (AJI22/184), TP/CYL/22/0244 (AJI21/179)</t>
  </si>
  <si>
    <t>LSO/MTM/9417</t>
  </si>
  <si>
    <t>TP/CYL/22/0237 (AJI18/115), TP/CYL/22/0243 (AJI19/122)</t>
  </si>
  <si>
    <t>LSO/MTM/9418</t>
  </si>
  <si>
    <t>TP/CYL/22/0235</t>
  </si>
  <si>
    <t>LSO/MTM/9412</t>
  </si>
  <si>
    <t>TP/CYL/22/0240(AJI22/185), TP/CYL/22/0241(AJI22/186)</t>
  </si>
  <si>
    <t>EYEMARK TO INSERT TPA</t>
  </si>
  <si>
    <t>LSO/MTM/9414</t>
  </si>
  <si>
    <t>TP/CYL/22/0239(AJI09/006)</t>
  </si>
  <si>
    <t>LSO/MTM/9415</t>
  </si>
  <si>
    <t>TP/CYL/22/0233(AJI09/007)</t>
  </si>
  <si>
    <t>AMEND TEXTS</t>
  </si>
  <si>
    <t>LSO/MTM/9413</t>
  </si>
  <si>
    <t>TP/CYL/22/0256 (AJI22/185), TP/CYL/22/0260 (AJI22/184), TP/CYL/22/0259 (AJI22/179), TP/CYL/22/0261(AJI21/179)</t>
  </si>
  <si>
    <t>LSO/MTM/9431</t>
  </si>
  <si>
    <t>TP/CYL/22-0181</t>
  </si>
  <si>
    <t>BAB21/182</t>
  </si>
  <si>
    <t>AMDMT: ADDED DDMMYYYY &amp; REVISED COPYRIGHT TO 2022</t>
  </si>
  <si>
    <t>22-01452</t>
  </si>
  <si>
    <t>TP/CYL/22-0214</t>
  </si>
  <si>
    <t>BAB11/096</t>
  </si>
  <si>
    <t>AMDMT:OVERALL ARTWORK CHANGED(ADDED DDMMYYYY,NEW HALAL LOGO ETC)</t>
  </si>
  <si>
    <t>22-01453</t>
  </si>
  <si>
    <t>TP/CYL/22-0217</t>
  </si>
  <si>
    <t>BAB06/028</t>
  </si>
  <si>
    <t>AMD:ADDED DDMMYYYY,NEW HALAL LOGO</t>
  </si>
  <si>
    <t>JANOSCHKA MALAYSIA SDN BHD</t>
  </si>
  <si>
    <t>TP/CYL/22-0251</t>
  </si>
  <si>
    <t>TO MAKE CYLINDER FOR FORAYPACK</t>
  </si>
  <si>
    <t>TP/CYL/22/0252 (AJI18/111), TP/CYL/22/0253 (AJI22/186)</t>
  </si>
  <si>
    <t>LSO/MTM/9425</t>
  </si>
  <si>
    <t>TP/CYL/22/0258 (AJI18/18)</t>
  </si>
  <si>
    <t>22-01694</t>
  </si>
  <si>
    <t>TP/CYL/22/0257 (AJI8/118)</t>
  </si>
  <si>
    <t>22-01695</t>
  </si>
  <si>
    <t>TP/CYL/22/0211</t>
  </si>
  <si>
    <t>UNI13/130</t>
  </si>
  <si>
    <t>088608</t>
  </si>
  <si>
    <t>TP/CYL/22/0255(AJI22/188)</t>
  </si>
  <si>
    <t>SINV22-01655</t>
  </si>
  <si>
    <t>TP/CYL/22/0295(NES 20/857)</t>
  </si>
  <si>
    <t>REDO NEW CYLINDER FOR TOMYPAK'S SUB-CON</t>
  </si>
  <si>
    <t>DINDINGS ENGRAVING SDN BHD</t>
  </si>
  <si>
    <t>TP/CYL/22/0296(NES 20/827)</t>
  </si>
  <si>
    <t>TP/CYL/22/0270 (AJI18/118)</t>
  </si>
  <si>
    <t>SINV22-01859</t>
  </si>
  <si>
    <t>TP/CYL/22/0271 (AJI22/185), TP/CYL/22/0268 (AJI22/185), TP/CYL/22/0264(AJI 22/189)</t>
  </si>
  <si>
    <t>LSO/MTM/9437</t>
  </si>
  <si>
    <t>TP/CYL/22/0265(NES20/857)</t>
  </si>
  <si>
    <t>AMEND TEXT (GRAMMAGE FROM 84G TO 80G)</t>
  </si>
  <si>
    <t>TP/CYL/22/0266(NES20/827)</t>
  </si>
  <si>
    <t>AMEND TEXT (GRAMMAGE FROM 85G TO 80G)</t>
  </si>
  <si>
    <t>TP/CYL/22/0208</t>
  </si>
  <si>
    <t>NES20/827</t>
  </si>
  <si>
    <t>EYEMARK TO CHANGED FROM TPH TO TPA</t>
  </si>
  <si>
    <t>TP/CYL/22/0207</t>
  </si>
  <si>
    <t>NES20/857</t>
  </si>
  <si>
    <t>TP/CYL/22/0215</t>
  </si>
  <si>
    <t>WMG22/001</t>
  </si>
  <si>
    <t>CYLINDER FOR TS PLASTIC</t>
  </si>
  <si>
    <t>TP/CYL/22/0272(LES22/194)</t>
  </si>
  <si>
    <t>SAMPLE FOR TEST RUN</t>
  </si>
  <si>
    <t>TP/CYL/22/0287(CHJ22/230)</t>
  </si>
  <si>
    <t>TP/CYL/22/0300(NES22/003)</t>
  </si>
  <si>
    <t>SAMPLE</t>
  </si>
  <si>
    <t>SINV22-02121</t>
  </si>
  <si>
    <t>TP/CYL/22/0302(NES22/002)</t>
  </si>
  <si>
    <t>SINV22-02109</t>
  </si>
  <si>
    <t>TP/CYL/22/0301(NES22/001)</t>
  </si>
  <si>
    <t>SINV22-02108</t>
  </si>
  <si>
    <t>TP/CYL/22/0297(APL22/001)</t>
  </si>
  <si>
    <t>NEW SET OF CYLINDER WITH BEST BEFORE 30.06.2024</t>
  </si>
  <si>
    <t>22-02065</t>
  </si>
  <si>
    <t>TP/CYL/22/0307 (AJI18/118)</t>
  </si>
  <si>
    <t>SINV22-02148</t>
  </si>
  <si>
    <t>TP/CYL/22/0306 (APL22/001)</t>
  </si>
  <si>
    <t>SINV22-02151</t>
  </si>
  <si>
    <t>TP/CYL/22/0308 (AJI18/119)</t>
  </si>
  <si>
    <t>SINV22-02149</t>
  </si>
  <si>
    <t>TP/CYL/22/0291 (AJI22/186), TP/CYL/22/0292 (AJI22/185)</t>
  </si>
  <si>
    <t>TP/CYL/22/0289(AJI 18/100)</t>
  </si>
  <si>
    <t>LSO/MTM/9444</t>
  </si>
  <si>
    <t/>
  </si>
  <si>
    <t>TP/CYL/22/0288(AJI 22/193)</t>
  </si>
  <si>
    <t>LSO/MTM/9439</t>
  </si>
  <si>
    <t>TP/CYL/22/0193(BFL22/001)</t>
  </si>
  <si>
    <t>SINV22-02188</t>
  </si>
  <si>
    <t>TP/CYL/22/0309</t>
  </si>
  <si>
    <t>CHJ22/002</t>
  </si>
  <si>
    <t>SINV22-02189</t>
  </si>
  <si>
    <t>TP/CYL/22/0310(CHJ22/001)</t>
  </si>
  <si>
    <t>SINV22-02190</t>
  </si>
  <si>
    <t>TP/CYL/22/0299(NES19/801)</t>
  </si>
  <si>
    <t>TP/CYL/22/0313(CHJ22/003)</t>
  </si>
  <si>
    <t>SINV22-02216</t>
  </si>
  <si>
    <t>TP/CYL/22/0311(CHJ22/005)</t>
  </si>
  <si>
    <t>SINV22-02217</t>
  </si>
  <si>
    <t>TP/CYL/22/0312(CHJ22/004)</t>
  </si>
  <si>
    <t>SINV22-02236</t>
  </si>
  <si>
    <t>TP/CYL/22/0323</t>
  </si>
  <si>
    <t>APL22/002</t>
  </si>
  <si>
    <t>SINV22-02287</t>
  </si>
  <si>
    <t>TP/CYL/22/0298 (AJI18/101), TP/CYL/22/0304 (AJI 22/195), TP/CYL/22/0305 (AJI 22/196), TP/CYL/22/0303 (AJI22/194)</t>
  </si>
  <si>
    <t>AMEND SEMESTER CODE NUMBER TO TPHC231010 (OLD : TPH 222010)</t>
  </si>
  <si>
    <t>LSO/MTM/9450</t>
  </si>
  <si>
    <t>TP/CYL/22/0314 (AJI22/184), TP/CYL/22/0324 (AJI19/121), TP/CYL/22/0321 (AJI19/121)</t>
  </si>
  <si>
    <t>LSO/MTM/9457</t>
  </si>
  <si>
    <t>TP/CYL/22/0293</t>
  </si>
  <si>
    <t>LSO/MTM/9452</t>
  </si>
  <si>
    <t>TP/CYL/22/0316</t>
  </si>
  <si>
    <t>NES22/005</t>
  </si>
  <si>
    <t>NEW CYLINDER FOR PRODUCE AT TOMYPAK</t>
  </si>
  <si>
    <t>SINV23-00020</t>
  </si>
  <si>
    <t>TP/CYL/22/0322(SLG22/001)</t>
  </si>
  <si>
    <t>PRODUCE AT TOMYPAK</t>
  </si>
  <si>
    <t>SINV23-00023</t>
  </si>
  <si>
    <t>TP/CYL/22/0319</t>
  </si>
  <si>
    <t>590MM X 1100MM (AMEND)</t>
  </si>
  <si>
    <t>TP/CYL/22/0318</t>
  </si>
  <si>
    <t>460MM X 1100MM (AMEND)</t>
  </si>
  <si>
    <t>TP/CYL/22/0315(NES22/004)</t>
  </si>
  <si>
    <t>SINV23-00037</t>
  </si>
  <si>
    <t>TP/CYL/22/0320(UNI20/202)</t>
  </si>
  <si>
    <t>TP/CYL/23/0003</t>
  </si>
  <si>
    <t>NES22/007</t>
  </si>
  <si>
    <t>SINV23-00073</t>
  </si>
  <si>
    <t>TP/CYL/23/0002</t>
  </si>
  <si>
    <t>NES22/006</t>
  </si>
  <si>
    <t>SINV23-00072</t>
  </si>
  <si>
    <t>TP/CYL/23/0004</t>
  </si>
  <si>
    <t>NES22/008</t>
  </si>
  <si>
    <t>SINV23-00071</t>
  </si>
  <si>
    <t>TP/CYL/23/0015</t>
  </si>
  <si>
    <t>BFL22/001</t>
  </si>
  <si>
    <t>SINV23-00103</t>
  </si>
  <si>
    <t>TP/CYL/23/0013</t>
  </si>
  <si>
    <t>BFL22/002</t>
  </si>
  <si>
    <t>SINV23-00102</t>
  </si>
  <si>
    <t>TP/CYL/23/0014</t>
  </si>
  <si>
    <t>NES22/009</t>
  </si>
  <si>
    <t>SINV23-00106</t>
  </si>
  <si>
    <t>TP/CYL/23/0001
TP/CYL/23/0007
TP/CYL/23/0008
TP/CYL/23/0018</t>
  </si>
  <si>
    <t>AJI22/195
AJI23/001
AJI23/002
AJI21/167</t>
  </si>
  <si>
    <t>LS/MTM/9463</t>
  </si>
  <si>
    <t>TP/CYL/23/0022
TP/CYL/23/0017</t>
  </si>
  <si>
    <t>NEW ITEM FOR TRIAL SAMPLE</t>
  </si>
  <si>
    <t>147776/147669</t>
  </si>
  <si>
    <t>TP/CLY/22/0283</t>
  </si>
  <si>
    <t>AMDMT: OVERALL TEXTS REVISION</t>
  </si>
  <si>
    <t>089623</t>
  </si>
  <si>
    <t>TP/CLY/22/0294</t>
  </si>
  <si>
    <t>BAB06/062</t>
  </si>
  <si>
    <t>AMDMT: REVISED ADDRESS, ADDED DDMMYYY</t>
  </si>
  <si>
    <t>089413</t>
  </si>
  <si>
    <t>TP/CYL/23/0019</t>
  </si>
  <si>
    <t>SINV23-00140</t>
  </si>
  <si>
    <t>TP/CYL/23/0006</t>
  </si>
  <si>
    <t>BGP23/001</t>
  </si>
  <si>
    <t>REDO NEW SET OF CYLINDERS WITH AMEND TEXTS</t>
  </si>
  <si>
    <t>SINV23-00147</t>
  </si>
  <si>
    <t>TP/CYL/23/0023</t>
  </si>
  <si>
    <t>AJI/003</t>
  </si>
  <si>
    <t>CYLINDER FOR SAMPLE</t>
  </si>
  <si>
    <t>SINV23-00146</t>
  </si>
  <si>
    <t>TP/CYL/23/0024</t>
  </si>
  <si>
    <t>LSO/MTM/9464</t>
  </si>
  <si>
    <t>TP/CYL/23/0029</t>
  </si>
  <si>
    <t>TFM23/001</t>
  </si>
  <si>
    <t>REDO NEW SET OF CYLINDER</t>
  </si>
  <si>
    <t>LSO/MTM/9470</t>
  </si>
  <si>
    <t>TP/CYL/23/0032</t>
  </si>
  <si>
    <t>BAB23/001</t>
  </si>
  <si>
    <t>TO PRODUCE SAMPLE</t>
  </si>
  <si>
    <t>SINV23-00218</t>
  </si>
  <si>
    <t>TP/CYL/23/0030</t>
  </si>
  <si>
    <t>APL22/001</t>
  </si>
  <si>
    <t>AMEND BEST BEFORE DATE</t>
  </si>
  <si>
    <t>SINV23-00221</t>
  </si>
  <si>
    <t>TP/CYL/23/0034</t>
  </si>
  <si>
    <t>TP/CYL/23/0034 (NES22/005)</t>
  </si>
  <si>
    <t>SINV23-00237</t>
  </si>
  <si>
    <t>TP/CYL/23/0035</t>
  </si>
  <si>
    <t>TP/CYL/23/0035 (NES22/009)</t>
  </si>
  <si>
    <t>SINV23-00240</t>
  </si>
  <si>
    <t>TP/CYL/23/0031 (NES19/801)</t>
  </si>
  <si>
    <t>TP/CYL/23/0038</t>
  </si>
  <si>
    <t>NES23/010</t>
  </si>
  <si>
    <t>SINV23-00263</t>
  </si>
  <si>
    <t>TP/CYL/23/0041</t>
  </si>
  <si>
    <t>CHJ23/006</t>
  </si>
  <si>
    <t>FOR SAMPLE</t>
  </si>
  <si>
    <t>SINV23-00297</t>
  </si>
  <si>
    <t>TP/CYL/23/0005</t>
  </si>
  <si>
    <t>UNI13/134</t>
  </si>
  <si>
    <t>090128</t>
  </si>
  <si>
    <t>TP/CYL/23/0026(AJI21/178)</t>
  </si>
  <si>
    <t>LSO/MTM/9476</t>
  </si>
  <si>
    <t>TP/CYL/23/0027(AJI21/168)</t>
  </si>
  <si>
    <t>TP/CYL/23/0026(AJI21/178), TP/CYL/23/0027(AJI21/168)</t>
  </si>
  <si>
    <t>TP/CYL/23/0047 (AJI22/195), TP/CYL/23/0036 (AJI19/123), TP/CYL/23/0025(AJI21/179)</t>
  </si>
  <si>
    <t>LSO/MTM/9477</t>
  </si>
  <si>
    <t>TP/CYL/23/0037 (HDL23/001)</t>
  </si>
  <si>
    <t>NEW DESIGN PRODUCE AT TOMYPAK</t>
  </si>
  <si>
    <t>SINV23-00317</t>
  </si>
  <si>
    <t>TP/CYL/23/0012 (UNI23/220)</t>
  </si>
  <si>
    <t>123300806</t>
  </si>
  <si>
    <t>TP/CYL/23/0050 ( HYP23/001)</t>
  </si>
  <si>
    <t>148191</t>
  </si>
  <si>
    <t>TP/CYL/23/0060</t>
  </si>
  <si>
    <t>148198</t>
  </si>
  <si>
    <t>TP/CYL/23/0021(UNI23/002)</t>
  </si>
  <si>
    <t>ARTWORK AMENDMENT</t>
  </si>
  <si>
    <t>123300899</t>
  </si>
  <si>
    <t>TP/CYL/23/0020(UNI23/003)</t>
  </si>
  <si>
    <t>123300898</t>
  </si>
  <si>
    <t>TP/CYL/23/0061</t>
  </si>
  <si>
    <t>WHOLE DESIGN CHANGE</t>
  </si>
  <si>
    <t>LSO/MTM/9478</t>
  </si>
  <si>
    <t>TP/CYL/23/0070
TP/CYL/23/0071
TP/CYL/23/0072
TP/CYL/23/0073</t>
  </si>
  <si>
    <t>NEW SEMESTER CODE NUMBER TPH232010 &amp; REMOVE RETAIL PRICE</t>
  </si>
  <si>
    <t>LSO/MTM/9483</t>
  </si>
  <si>
    <t>TP/CYL/23/0084 (HSF23/008)</t>
  </si>
  <si>
    <t>2303395</t>
  </si>
  <si>
    <t>TP/CYL/23/0080 (HEX23/001)</t>
  </si>
  <si>
    <t>123301237</t>
  </si>
  <si>
    <t>TP/CYL/23/0062 (SBM23/001)</t>
  </si>
  <si>
    <t>SINV23-00460</t>
  </si>
  <si>
    <t>TP/CYL/23/0039 (APL22/001)</t>
  </si>
  <si>
    <t>SINV23-00274</t>
  </si>
  <si>
    <t>TP/CYL/23/0040 (AJI18/118)</t>
  </si>
  <si>
    <t>SINV23-00286</t>
  </si>
  <si>
    <t>TP/CYL/23/0069 (HSF23/003)</t>
  </si>
  <si>
    <t>2303266</t>
  </si>
  <si>
    <t>TP/CYL/23/0067 (HSF23/001)</t>
  </si>
  <si>
    <t>2303263</t>
  </si>
  <si>
    <t>TP/CTL/23/0068 (HSF23/002)</t>
  </si>
  <si>
    <t>2303306</t>
  </si>
  <si>
    <t>TP/CYL/23/0066 (HSF23/004)</t>
  </si>
  <si>
    <t>2303305</t>
  </si>
  <si>
    <t>TP/CYL/23/0045</t>
  </si>
  <si>
    <t>NES23/014</t>
  </si>
  <si>
    <t>2303153</t>
  </si>
  <si>
    <t>TP/CYL/23/0064</t>
  </si>
  <si>
    <t>HSF23/005</t>
  </si>
  <si>
    <t>2303297</t>
  </si>
  <si>
    <t>TP/CYL/23/0081</t>
  </si>
  <si>
    <t>LSO/MTM/9485</t>
  </si>
  <si>
    <t>TP/CYL/23/0075 (NES23/015)</t>
  </si>
  <si>
    <t>2304032</t>
  </si>
  <si>
    <t>TP/CYL/23/0086 (AJI18/119)</t>
  </si>
  <si>
    <t>SINV23-00527</t>
  </si>
  <si>
    <t>TP/CYL/23/0085</t>
  </si>
  <si>
    <t>SINV23-00528</t>
  </si>
  <si>
    <t>TP/CYL/23/0076</t>
  </si>
  <si>
    <t>NES23/016</t>
  </si>
  <si>
    <t>2304056</t>
  </si>
  <si>
    <t>TP/CYL/23/0077 (NES23/017)</t>
  </si>
  <si>
    <t>2304057</t>
  </si>
  <si>
    <t>2304058</t>
  </si>
  <si>
    <t>TP/CYL/23/0082 (HDL23/002)</t>
  </si>
  <si>
    <t>SINV23-00545</t>
  </si>
  <si>
    <t>TP/CYL/23/0087 (CHJ23/010)</t>
  </si>
  <si>
    <t>SINV23-00548</t>
  </si>
  <si>
    <t>TP/CYL/23/0088 (CHJ23/009)</t>
  </si>
  <si>
    <t>SINV23-00547</t>
  </si>
  <si>
    <t>TP/CYL/23/0089</t>
  </si>
  <si>
    <t>CHJ23/007</t>
  </si>
  <si>
    <t>SINV23-00546</t>
  </si>
  <si>
    <t>TP/CYL/23/0090 (CHJ23/008)</t>
  </si>
  <si>
    <t>SINV23-00549</t>
  </si>
  <si>
    <t>TP/CYL/23/0083</t>
  </si>
  <si>
    <t>NES23/018</t>
  </si>
  <si>
    <t>2304093</t>
  </si>
  <si>
    <t>TP/CYL/23/0093 (NES22/009)</t>
  </si>
  <si>
    <t>SINV23-00557</t>
  </si>
  <si>
    <t>TP/CYL/23/0074 (HYC23/001)</t>
  </si>
  <si>
    <t>2304132</t>
  </si>
  <si>
    <t>TP/CYL/23/0125</t>
  </si>
  <si>
    <t>UNI23/004</t>
  </si>
  <si>
    <t>2304138</t>
  </si>
  <si>
    <t>TP/CYL/23/0095</t>
  </si>
  <si>
    <t>SPI23/004</t>
  </si>
  <si>
    <t>2304137</t>
  </si>
  <si>
    <t>TP/CYL/23/0094</t>
  </si>
  <si>
    <t>SPI23/003</t>
  </si>
  <si>
    <t>2304136</t>
  </si>
  <si>
    <t>TP/CYL/23/0101 (PCO23/001)</t>
  </si>
  <si>
    <t>SINV23-00603</t>
  </si>
  <si>
    <t>SINV23-00602</t>
  </si>
  <si>
    <t>TP/CYL/23/0121 (NES22/005)</t>
  </si>
  <si>
    <t>SINV23-00605</t>
  </si>
  <si>
    <t>TP/CYL/23/0054</t>
  </si>
  <si>
    <t>UNI23/008</t>
  </si>
  <si>
    <t>2304147</t>
  </si>
  <si>
    <t>TP/CYL/23/0053</t>
  </si>
  <si>
    <t>UNI23/007</t>
  </si>
  <si>
    <t>2304146</t>
  </si>
  <si>
    <t>TP/CYL/23/0052</t>
  </si>
  <si>
    <t>UNI23/006</t>
  </si>
  <si>
    <t>2304145</t>
  </si>
  <si>
    <t>TP/CYL/23/0051</t>
  </si>
  <si>
    <t>UNI23/005</t>
  </si>
  <si>
    <t>2304144</t>
  </si>
  <si>
    <t>TP/CYL/23/0100 (NES23/021)</t>
  </si>
  <si>
    <t>2304177</t>
  </si>
  <si>
    <t>TP/CYL/23/0091 (NES23/019)</t>
  </si>
  <si>
    <t>2304178</t>
  </si>
  <si>
    <t>TP/CYL/23/0099 (NES23/020)</t>
  </si>
  <si>
    <t>2304179</t>
  </si>
  <si>
    <t>TP/CYL/23/0106(NES23/024)</t>
  </si>
  <si>
    <t>2304176</t>
  </si>
  <si>
    <t>TP/CYL/23/0105</t>
  </si>
  <si>
    <t>NES23/023</t>
  </si>
  <si>
    <t>2304175</t>
  </si>
  <si>
    <t>TP/CYL/23/0059(UNI23/013)</t>
  </si>
  <si>
    <t>2304191</t>
  </si>
  <si>
    <t>TP/CYL/23/0108 (AJI 23/005), TP/CYL/23/0107 (AJI 23/004), TP/CYL/23/0109 (AJI 23/006), TP/CYL/23/0097 (AJI 23/203), TP/CYL/23/0096 (AJI 23/202)</t>
  </si>
  <si>
    <t>PRODUCE IN TOMYPAK FOR SAMPLE JOB</t>
  </si>
  <si>
    <t>LSO/MTM/9489</t>
  </si>
  <si>
    <t>TP/CYL/23/0056(UNI23/010)</t>
  </si>
  <si>
    <t>2304208</t>
  </si>
  <si>
    <t>TP/CYL/23/0055(UNI23/009)</t>
  </si>
  <si>
    <t>2304207</t>
  </si>
  <si>
    <t>TP/CYL/23/0115</t>
  </si>
  <si>
    <t>SINV23-00627</t>
  </si>
  <si>
    <t>TP/CYL/23/0058(UNI23/012)</t>
  </si>
  <si>
    <t>2304257</t>
  </si>
  <si>
    <t>TP/CYL/23/0057(UNI23/011)</t>
  </si>
  <si>
    <t>2304256</t>
  </si>
  <si>
    <t>TP/CYL/23/0120</t>
  </si>
  <si>
    <t>KNC23/002</t>
  </si>
  <si>
    <t>SINV23-00637</t>
  </si>
  <si>
    <t>TP/CYL/23/0118 (UNI23/019)</t>
  </si>
  <si>
    <t>091081</t>
  </si>
  <si>
    <t>TP/CYL/23/0119 (UNI23/020)</t>
  </si>
  <si>
    <t>091082</t>
  </si>
  <si>
    <t>TP/CYL/23/0103(AJI23/204)</t>
  </si>
  <si>
    <t>LSO/MTM/9491</t>
  </si>
  <si>
    <t>TP/CYL/23/0111</t>
  </si>
  <si>
    <t>UNI23/018</t>
  </si>
  <si>
    <t>123301553</t>
  </si>
  <si>
    <t>TP/CYL/23/0092 (UNI23/016)</t>
  </si>
  <si>
    <t>123301554</t>
  </si>
  <si>
    <t>TP/CYL/23/0079 (UNI23/015)</t>
  </si>
  <si>
    <t>123301555</t>
  </si>
  <si>
    <t>TP/CYL/23/0046(UNI23/001)</t>
  </si>
  <si>
    <t>123301608</t>
  </si>
  <si>
    <t>TP/CYL/23/0126</t>
  </si>
  <si>
    <t>AJI23/007</t>
  </si>
  <si>
    <t>SINV23-00662</t>
  </si>
  <si>
    <t>TP/CYL/23/0110(UNI23/017)</t>
  </si>
  <si>
    <t>091146</t>
  </si>
  <si>
    <t>TP/CYL/23/0139 (AJI18/118)</t>
  </si>
  <si>
    <t>SINV23-00715</t>
  </si>
  <si>
    <t>TP/CYL/23/0140 (AJI18/119)</t>
  </si>
  <si>
    <t>SINV23-00723</t>
  </si>
  <si>
    <t>TP/CYL/23/0134</t>
  </si>
  <si>
    <t>LSO/MTM/9496</t>
  </si>
  <si>
    <t>TP/CYL/23/0137 (APL22/001)</t>
  </si>
  <si>
    <t>SINV23-00732</t>
  </si>
  <si>
    <t>TP/CYL/23/0133 (AK23/001)</t>
  </si>
  <si>
    <t>SINV23-00733</t>
  </si>
  <si>
    <t>TP/CYL/23/0129</t>
  </si>
  <si>
    <t>SPP23/001</t>
  </si>
  <si>
    <t>2305098</t>
  </si>
  <si>
    <t>TP/CYL/23/0151</t>
  </si>
  <si>
    <t>UNI23/021</t>
  </si>
  <si>
    <t>091518</t>
  </si>
  <si>
    <t>TP/CYL/23/0163</t>
  </si>
  <si>
    <t>123302041</t>
  </si>
  <si>
    <t>TP/CYL/23/0130</t>
  </si>
  <si>
    <t>NES23/026</t>
  </si>
  <si>
    <t>SINV23-00800</t>
  </si>
  <si>
    <t>TP/CYL/23/0152</t>
  </si>
  <si>
    <t>SBM23/002</t>
  </si>
  <si>
    <t>NEW DESIGN</t>
  </si>
  <si>
    <t>SINV23-00844</t>
  </si>
  <si>
    <t>TP/CYL/23/0160</t>
  </si>
  <si>
    <t>AJI23/207</t>
  </si>
  <si>
    <t>SINV23-00846</t>
  </si>
  <si>
    <t>TP/CYL/23/0148</t>
  </si>
  <si>
    <t>CHJ23/015</t>
  </si>
  <si>
    <t>SINV23-00776</t>
  </si>
  <si>
    <t>TP/CYL/23/0131</t>
  </si>
  <si>
    <t>NES23/027</t>
  </si>
  <si>
    <t>SINV23-00799</t>
  </si>
  <si>
    <t>TP/CYL/23/0143</t>
  </si>
  <si>
    <t>CHJ23/012</t>
  </si>
  <si>
    <t>SINV23-00777</t>
  </si>
  <si>
    <t>TP/CYL/23/0142</t>
  </si>
  <si>
    <t>CHJ23/011</t>
  </si>
  <si>
    <t>SINV23-00778</t>
  </si>
  <si>
    <t>TP/CYL/23/0135</t>
  </si>
  <si>
    <t>FFM23/001</t>
  </si>
  <si>
    <t>SINV23-00786</t>
  </si>
  <si>
    <t>TP/CYL/23/0150</t>
  </si>
  <si>
    <t>GCC23/001</t>
  </si>
  <si>
    <t>SINV23-00798</t>
  </si>
  <si>
    <t>TP/CYL/23/0145</t>
  </si>
  <si>
    <t>CHJ23/014</t>
  </si>
  <si>
    <t>SINV23-00763</t>
  </si>
  <si>
    <t>TP/CYL/23/0136</t>
  </si>
  <si>
    <t>FFM23/002</t>
  </si>
  <si>
    <t>SINV23-00781</t>
  </si>
  <si>
    <t>TP/CYL/23/0144</t>
  </si>
  <si>
    <t>CHJ23/013</t>
  </si>
  <si>
    <t>SINV23-00764</t>
  </si>
  <si>
    <t>TP/CYL/23/0159</t>
  </si>
  <si>
    <t>LSO/MTM/9499</t>
  </si>
  <si>
    <t>TP/CYL/23/0141</t>
  </si>
  <si>
    <t>LSO/MTM/9498</t>
  </si>
  <si>
    <t>TP/CYL/23/0166</t>
  </si>
  <si>
    <t>AJI18/101</t>
  </si>
  <si>
    <t>AMD NEW SEMESTER CODE NO. TO TPHC232011 (OLD : TPHC231010), REMOVE RETAIL PRC, AMD GRMGE TO 11G</t>
  </si>
  <si>
    <t>LSO/MTM/9502</t>
  </si>
  <si>
    <t>TP/CYL/23/0169</t>
  </si>
  <si>
    <t>CHJ23/016</t>
  </si>
  <si>
    <t>SINV23-00919</t>
  </si>
  <si>
    <t>TP/CYL/23/0170</t>
  </si>
  <si>
    <t>CHJ23/017</t>
  </si>
  <si>
    <t>SINV23-00924</t>
  </si>
  <si>
    <t>TP/CYL/23/0174</t>
  </si>
  <si>
    <t>2306144</t>
  </si>
  <si>
    <t>TP/CYL/23/0168</t>
  </si>
  <si>
    <t>(TP23/001</t>
  </si>
  <si>
    <t>SINV23-00952</t>
  </si>
  <si>
    <t>TP/CYL/23/0176</t>
  </si>
  <si>
    <t>NES23/028</t>
  </si>
  <si>
    <t>SINV23-00969</t>
  </si>
  <si>
    <t>TP/CYL/23/0181</t>
  </si>
  <si>
    <t>SINV23-01014</t>
  </si>
  <si>
    <t>TP/CYL/23/0179</t>
  </si>
  <si>
    <t>SINV23-01015</t>
  </si>
  <si>
    <t>TP/CYL/23/0180</t>
  </si>
  <si>
    <t>SINV23-01030</t>
  </si>
  <si>
    <t>TP/CLY/23/0078(UNI23/014)</t>
  </si>
  <si>
    <t>UNI23/014</t>
  </si>
  <si>
    <t>123302435</t>
  </si>
  <si>
    <t>TP/CYL/23/0124 (MGD23/002)</t>
  </si>
  <si>
    <t>MGD23/002</t>
  </si>
  <si>
    <t>2305204</t>
  </si>
  <si>
    <t>TP/CYL/23/0123 (MGD23/001)</t>
  </si>
  <si>
    <t>MGD23/001</t>
  </si>
  <si>
    <t>2305223</t>
  </si>
  <si>
    <t>TP/CYL/23/0113 (NES23/023)</t>
  </si>
  <si>
    <t>2304270</t>
  </si>
  <si>
    <t>TP/CYL/23/0128 (NES23/024)</t>
  </si>
  <si>
    <t>NES23/024</t>
  </si>
  <si>
    <t>2304321</t>
  </si>
  <si>
    <t>TP/CYL/23/0191 (NES23/031)</t>
  </si>
  <si>
    <t>NES23/031</t>
  </si>
  <si>
    <t>NEW ORDER FOR TP PRODUCTION</t>
  </si>
  <si>
    <t>SINV23-01126</t>
  </si>
  <si>
    <t>TP/CYL/23/0194 (CHJ23/018)</t>
  </si>
  <si>
    <t>CHJ23/018</t>
  </si>
  <si>
    <t>SINV23-01154</t>
  </si>
  <si>
    <t>TP/CYL/23/0195 (CHJ23/019)</t>
  </si>
  <si>
    <t>CHJ23/019</t>
  </si>
  <si>
    <t>SINV23-01161</t>
  </si>
  <si>
    <t>TP/CYL/23/0172(BAB23/003)</t>
  </si>
  <si>
    <t>2307040</t>
  </si>
  <si>
    <t>TP/CYL/23/0200(BAB23/006)</t>
  </si>
  <si>
    <t>2307077</t>
  </si>
  <si>
    <t>TP/CYL/23/0188(BAB23/005)</t>
  </si>
  <si>
    <t>2306339</t>
  </si>
  <si>
    <t>TP/CYL/23/0171(BAB23/002)</t>
  </si>
  <si>
    <t>2306308</t>
  </si>
  <si>
    <t>TP/CYL/23/0202(BAB23/008)</t>
  </si>
  <si>
    <t>2307158</t>
  </si>
  <si>
    <t>TP/CYL/23/0201(BAB23/007)</t>
  </si>
  <si>
    <t>2307174</t>
  </si>
  <si>
    <t>TP/CYL/23/0210 (PCO23/004)</t>
  </si>
  <si>
    <t>SINV23-01284</t>
  </si>
  <si>
    <t>TP/CYL/23/0209 (PCO23/003)</t>
  </si>
  <si>
    <t>SINV23-01280</t>
  </si>
  <si>
    <t>TP/CYL/23/0208 (CHJ23/021)</t>
  </si>
  <si>
    <t>SINV23-01259</t>
  </si>
  <si>
    <t>TP/CYL/23/0190 (NES23/032)</t>
  </si>
  <si>
    <t>NES23/032</t>
  </si>
  <si>
    <t>SINV23-01212</t>
  </si>
  <si>
    <t>TP/CYL/23/0198 (HDL23/003)</t>
  </si>
  <si>
    <t>SINV23-01211</t>
  </si>
  <si>
    <t>TP/CYL/23/0197 (CHJ23/020)</t>
  </si>
  <si>
    <t>SINV23-01210</t>
  </si>
  <si>
    <t>TP/CYL/23/0189(UNI23/022)</t>
  </si>
  <si>
    <t>092235</t>
  </si>
  <si>
    <t>TP/CYL/23/0211 (AJI22/185)</t>
  </si>
  <si>
    <t>LSO/MTM/9518</t>
  </si>
  <si>
    <t>TP/CYL/23/0178 (NES23/030)</t>
  </si>
  <si>
    <t>NES23/030</t>
  </si>
  <si>
    <t>FOR TRIAL SAMPLE</t>
  </si>
  <si>
    <t>SINV23-01473</t>
  </si>
  <si>
    <t>TP/CYL/23/0177 (NES23/029)</t>
  </si>
  <si>
    <t>SINV23-01472</t>
  </si>
  <si>
    <t>TP/CYL/23/0028 (BAB23/009)</t>
  </si>
  <si>
    <t>SINV23-01532</t>
  </si>
  <si>
    <t>TP/CYL/23/0235 (GHS23/001)</t>
  </si>
  <si>
    <t>SINV23-01525</t>
  </si>
  <si>
    <t>TP/CYL/23/0236 (AJI23/011)</t>
  </si>
  <si>
    <t>PRODUCT AT TOMYPAK</t>
  </si>
  <si>
    <t>SINV23-01559</t>
  </si>
  <si>
    <t>TP/CYL/23/0173(BAB23/004)</t>
  </si>
  <si>
    <t>2307076</t>
  </si>
  <si>
    <t>TP/CYL/23/0203(UNI23/023)</t>
  </si>
  <si>
    <t>REDO CYLINDER FOR TOMYPAK TO PRINT</t>
  </si>
  <si>
    <t>092380</t>
  </si>
  <si>
    <t>TP/CYL/23/0204 (NES23/033)</t>
  </si>
  <si>
    <t>MILO - NEW CYLINDER</t>
  </si>
  <si>
    <t>SINV23-01571</t>
  </si>
  <si>
    <t>TP/CYL/23/0240(CHJ23/022)</t>
  </si>
  <si>
    <t>CYLINDER BUBBLE 4.5G</t>
  </si>
  <si>
    <t>SINV23-01578</t>
  </si>
  <si>
    <t>TP/CYL/23/0239(ZHL23-001)</t>
  </si>
  <si>
    <t>CYLINDER ZHULIAN</t>
  </si>
  <si>
    <t>123303294</t>
  </si>
  <si>
    <t>TP/CYL/23/0244 (AJI23/013)</t>
  </si>
  <si>
    <t>CYLINDER BLOCKS</t>
  </si>
  <si>
    <t>LSO/MTM/9522</t>
  </si>
  <si>
    <t>TP/CYL/23/0238(UNI23/024)</t>
  </si>
  <si>
    <t>CYLINDER KNORR</t>
  </si>
  <si>
    <t>123303334</t>
  </si>
  <si>
    <t>TP/CYL/23/0215 (SLG23/002)</t>
  </si>
  <si>
    <t>CYLINDER KANGAROO HARVEST GOJI BERRY</t>
  </si>
  <si>
    <t>2309079</t>
  </si>
  <si>
    <t>TP/CYL/23/0219 (SLG23/006)</t>
  </si>
  <si>
    <t>CYLINDER KANGAROO HARVEST G.B</t>
  </si>
  <si>
    <t>2309080</t>
  </si>
  <si>
    <t>TP/CYL/23/0217 (SLG23/004)</t>
  </si>
  <si>
    <t>CYLINDER KANGAROO HARVEST BLACK SOY</t>
  </si>
  <si>
    <t>2309104</t>
  </si>
  <si>
    <t>TP/CYL/23/0216 (SLG23/003)</t>
  </si>
  <si>
    <t>CYLINDER KANGAROO HARVEST WALNUTS CRAN</t>
  </si>
  <si>
    <t>2309102</t>
  </si>
  <si>
    <t>TP/CYL/23/0249 (AJI23/015)</t>
  </si>
  <si>
    <t>LSO/MTM/9525</t>
  </si>
  <si>
    <t>TP/CYL/23/0254(LES23/003)</t>
  </si>
  <si>
    <t>SAMPLE JOB</t>
  </si>
  <si>
    <t>SINV23-01659</t>
  </si>
  <si>
    <t>TP/CYL/23/0253 (LES23/004)</t>
  </si>
  <si>
    <t>CYLINDER LESLIE'S CHEEZY</t>
  </si>
  <si>
    <t>SINV23-01660</t>
  </si>
  <si>
    <t>TP/CYL/23/0252(LES23/002)</t>
  </si>
  <si>
    <t>SINV23-01699</t>
  </si>
  <si>
    <t>TP/CYL/23/0256 (NES23/034)</t>
  </si>
  <si>
    <t>CYLINDER BLOCK - MAGGI MAGIC SAR</t>
  </si>
  <si>
    <t>SINV23-01714</t>
  </si>
  <si>
    <t>TP/CYL/23/0261(AJI23/002)</t>
  </si>
  <si>
    <t>LSO/MTM/9531</t>
  </si>
  <si>
    <t>TP/CYL/23/0264 (AJI23/018)</t>
  </si>
  <si>
    <t>AJI23/018</t>
  </si>
  <si>
    <t>LSO/MTM/9533</t>
  </si>
  <si>
    <t>TP/CYL/23/0250 (ZUS23/001)</t>
  </si>
  <si>
    <t>ZUS23/001</t>
  </si>
  <si>
    <t>SINV23-01837</t>
  </si>
  <si>
    <t>TP/CYL/23/0270 (FFM23/001)</t>
  </si>
  <si>
    <t>SINV23-01836</t>
  </si>
  <si>
    <t>TP/CYL/23/0266 (AJI23/021)</t>
  </si>
  <si>
    <t>SINV23-01845</t>
  </si>
  <si>
    <t>TP/CYL/23/0218 (SLG23/005)</t>
  </si>
  <si>
    <t>CYLINDER KANGAROO HAR CASHEW FIGS</t>
  </si>
  <si>
    <t>2309103</t>
  </si>
  <si>
    <t>TP/CYL/23/0273 (PCO23/005)</t>
  </si>
  <si>
    <t>SINV23-01872</t>
  </si>
  <si>
    <t>TP/CYL/23/0277 (AJI23/020)</t>
  </si>
  <si>
    <t>CYLINDER FOR TOMYPAK'S PRINTING</t>
  </si>
  <si>
    <t>SINV23-01893</t>
  </si>
  <si>
    <t>TP/CYL/23/0281 (BAB23/011)</t>
  </si>
  <si>
    <t>2310198</t>
  </si>
  <si>
    <t>TP/CYL/23/0282 (BAB23/010)</t>
  </si>
  <si>
    <t>2310199</t>
  </si>
  <si>
    <t>TP/CYL/23/0280 (NES23/036)</t>
  </si>
  <si>
    <t>SINV23-01906</t>
  </si>
  <si>
    <t>TP/CYL/23/0267 (PKV23/001)</t>
  </si>
  <si>
    <t>PKV23/001</t>
  </si>
  <si>
    <t>123303983</t>
  </si>
  <si>
    <t>TP/CYL/23/0269 (AJI23/022)</t>
  </si>
  <si>
    <t>CYLINDER FOR TOMYPAK'S PRINTING LOT NO.:TPC232011</t>
  </si>
  <si>
    <t>LSO/MTM/9536</t>
  </si>
  <si>
    <t>TP/CYL/23/0292 (NES23/038)</t>
  </si>
  <si>
    <t>NES23/038</t>
  </si>
  <si>
    <t>SINV23-01931</t>
  </si>
  <si>
    <t>TP/CYL/23/0283 (NES23/037)</t>
  </si>
  <si>
    <t>SINV23-01965</t>
  </si>
  <si>
    <t>TP/CYL/23/0296 (NES23/039)</t>
  </si>
  <si>
    <t>SINV23-01964</t>
  </si>
  <si>
    <t>TP/CYL/23/0316 (NES23/038)</t>
  </si>
  <si>
    <t>ADDED BG BLACK</t>
  </si>
  <si>
    <t>SINV23-01972</t>
  </si>
  <si>
    <t>TP/CYL/23/0317</t>
  </si>
  <si>
    <t>PURCHASE THE WRONGLY ISSUE CYLINDER BASE SIZE</t>
  </si>
  <si>
    <t>2310340</t>
  </si>
  <si>
    <t>TP/CYL/23/0287 (YNF23/005)</t>
  </si>
  <si>
    <t>CYLINDER FOR TOMYPAK PRINTING</t>
  </si>
  <si>
    <t>SINV23-01982</t>
  </si>
  <si>
    <t>TP/CYL/23/0302 (YNF23/012)</t>
  </si>
  <si>
    <t>SINV23-01981</t>
  </si>
  <si>
    <t>TP/CYL/23/0288 (YNF23/006)</t>
  </si>
  <si>
    <t>SINV23-01983</t>
  </si>
  <si>
    <t>TP/CYL/23/0299 (UNI23/026)</t>
  </si>
  <si>
    <t>UNI23/026</t>
  </si>
  <si>
    <t>094398</t>
  </si>
  <si>
    <t>TP/CYL/23/0289 (YNF23/007)</t>
  </si>
  <si>
    <t>SINV23-01998</t>
  </si>
  <si>
    <t>TP/CYL/23/0286 (YNF23/004)</t>
  </si>
  <si>
    <t>SINV23-01997</t>
  </si>
  <si>
    <t>TP/CYL/23/0298 (UNI23/025)</t>
  </si>
  <si>
    <t>094399</t>
  </si>
  <si>
    <t>TP/CYL/23/0285 (YNF23/003)</t>
  </si>
  <si>
    <t>SINV23-02005</t>
  </si>
  <si>
    <t>TP/CYL/23/0304 (YNF23/014)</t>
  </si>
  <si>
    <t>SINV23-02000</t>
  </si>
  <si>
    <t>TP/CYL/23/0284 (YNF23/002)</t>
  </si>
  <si>
    <t>SINV23-02001</t>
  </si>
  <si>
    <t>TP/CYL/23/0312 (TNG23/001)</t>
  </si>
  <si>
    <t>TNG23/001</t>
  </si>
  <si>
    <t>SINV23-02037</t>
  </si>
  <si>
    <t>TP/CYL/23/0314 (TNG23/003)</t>
  </si>
  <si>
    <t>TNG23/003</t>
  </si>
  <si>
    <t>CYLINDER - 23-157090</t>
  </si>
  <si>
    <t>SINV23-02021</t>
  </si>
  <si>
    <t>TP/CYL/23/0313 (TNG23/002)</t>
  </si>
  <si>
    <t>TNG23/002</t>
  </si>
  <si>
    <t>CYLINDER - 23-157089</t>
  </si>
  <si>
    <t>SINV23-02020</t>
  </si>
  <si>
    <t>TP/CYL/23/0291 (YNF23/009)</t>
  </si>
  <si>
    <t>YNF23/009</t>
  </si>
  <si>
    <t>SINV23-02063</t>
  </si>
  <si>
    <t>TP/CYL/23/0300 (YNF23/010)</t>
  </si>
  <si>
    <t>YNF23/010</t>
  </si>
  <si>
    <t>SINV23-02076</t>
  </si>
  <si>
    <t>TP/CYL/23/0301 (YNF23/011)</t>
  </si>
  <si>
    <t>YNF23/011</t>
  </si>
  <si>
    <t>SINV23-02075</t>
  </si>
  <si>
    <t>TP/CYL/23/0306 (YNF23/016)</t>
  </si>
  <si>
    <t>YNF23/016</t>
  </si>
  <si>
    <t>SINV23-02074</t>
  </si>
  <si>
    <t>TP/CYL/23/0305 (YNF23/015)</t>
  </si>
  <si>
    <t>YNF23/015</t>
  </si>
  <si>
    <t>SINV23-02073</t>
  </si>
  <si>
    <t>TP/CYL/23/0297 (ZHL23/002)</t>
  </si>
  <si>
    <t>ZHL23/002</t>
  </si>
  <si>
    <t>123304219</t>
  </si>
  <si>
    <t>TP/CYL/23/0307 (YNF23/017)</t>
  </si>
  <si>
    <t>YNF23/017</t>
  </si>
  <si>
    <t>SINV23-02085</t>
  </si>
  <si>
    <t>TP/CYL/23/0328 (AJI23/027)</t>
  </si>
  <si>
    <t>AJI23/027</t>
  </si>
  <si>
    <t>SINV23-02095</t>
  </si>
  <si>
    <t>TP/CYL/23/0331 (AJI23/030)</t>
  </si>
  <si>
    <t>AJI23/030</t>
  </si>
  <si>
    <t>SINV23-02107</t>
  </si>
  <si>
    <t>TP/CYL/23/0320 (BFL23/003)</t>
  </si>
  <si>
    <t>BFL23/003</t>
  </si>
  <si>
    <t>SINV23-02100</t>
  </si>
  <si>
    <t>TP/CYL/23/0329 (AJI23/029)</t>
  </si>
  <si>
    <t>AJI23/029</t>
  </si>
  <si>
    <t>SINV23-02097</t>
  </si>
  <si>
    <t>TP/CYL/23/0330 (AJI23/028)</t>
  </si>
  <si>
    <t>AJI23/028</t>
  </si>
  <si>
    <t>SINV23-02096</t>
  </si>
  <si>
    <t>TP/CYL/23/0303 (YNF23/013)</t>
  </si>
  <si>
    <t>YNF23/013</t>
  </si>
  <si>
    <t>SINV23-02120</t>
  </si>
  <si>
    <t>TP/CYL/23/0290 (YNF23/008)</t>
  </si>
  <si>
    <t>YNF23/008</t>
  </si>
  <si>
    <t>SINV23-02119</t>
  </si>
  <si>
    <t>TP/CYL/23/0344 (NES23/040)</t>
  </si>
  <si>
    <t>NES23/040</t>
  </si>
  <si>
    <t>CYLINDER NESCAFE3IN1 23-157855</t>
  </si>
  <si>
    <t>SINV23-02163</t>
  </si>
  <si>
    <t>TP/CYL/23/0351 (YNF23/014)</t>
  </si>
  <si>
    <t>YNF23/014</t>
  </si>
  <si>
    <t>CYLINDER YIHAI PES - 23-157900</t>
  </si>
  <si>
    <t>SINV23-02162</t>
  </si>
  <si>
    <t>TP/CYL/23/0345 (AJI23/031)</t>
  </si>
  <si>
    <t>SINV23-02189</t>
  </si>
  <si>
    <t>TP/CYL/23/0357 (KMC23/004)</t>
  </si>
  <si>
    <t>SINV23-02227</t>
  </si>
  <si>
    <t>TP/CYL/23/0354 (KMC23/001)</t>
  </si>
  <si>
    <t>SINV23-02225</t>
  </si>
  <si>
    <t>TP/CYL/23/0356 (KMC23/002)</t>
  </si>
  <si>
    <t>SINV23-02224</t>
  </si>
  <si>
    <t>TP/CYL/23/0355 (KMC23/003)</t>
  </si>
  <si>
    <t>SINV23-02226</t>
  </si>
  <si>
    <t>TP/CYL/23/0326 (VTX23/001)</t>
  </si>
  <si>
    <t>2311174</t>
  </si>
  <si>
    <t>TP/CYL/23/0332 (VTX23/002)</t>
  </si>
  <si>
    <t>2311175</t>
  </si>
  <si>
    <t>TP/CYL/23/0339 (FFM23/003)</t>
  </si>
  <si>
    <t>SINV23-02161</t>
  </si>
  <si>
    <t>TP/CYL/23/0347 (PCO23/006)</t>
  </si>
  <si>
    <t>SINV23-02263</t>
  </si>
  <si>
    <t>TP/CYL/23/0346 (PCO23/007)</t>
  </si>
  <si>
    <t>SINV23-02262</t>
  </si>
  <si>
    <t>TP/CYL/23/0334 (YNF23/019)</t>
  </si>
  <si>
    <t>SINV23-02222</t>
  </si>
  <si>
    <t>TP/CYL/23/0365 (AJI23/035)</t>
  </si>
  <si>
    <t>SINV23-02252</t>
  </si>
  <si>
    <t>TP/CYL/23/0333 (YNF23/018)</t>
  </si>
  <si>
    <t>SINV23-02223</t>
  </si>
  <si>
    <t>TP/CYL/23/0353 (YNF23/020)</t>
  </si>
  <si>
    <t>SINV23-02253</t>
  </si>
  <si>
    <t>TP/CYL/23/0371 (FFM23/004)</t>
  </si>
  <si>
    <t>SINV23-02305</t>
  </si>
  <si>
    <t>TP/CYL/23/0370 (FES23/001)</t>
  </si>
  <si>
    <t>SINV23-02311</t>
  </si>
  <si>
    <t>TP/CYL/23/0376 (PCO23/008)</t>
  </si>
  <si>
    <t>SINV23-02326</t>
  </si>
  <si>
    <t>TP/CYL/23/0378 (YNF23/021)</t>
  </si>
  <si>
    <t>SINV23-02327</t>
  </si>
  <si>
    <t>TP/CYL/23/0384 (LES23/005)</t>
  </si>
  <si>
    <t>SINV23-02362</t>
  </si>
  <si>
    <t>TP/CYL/23/0350 (AJI23/033)</t>
  </si>
  <si>
    <t>123304764</t>
  </si>
  <si>
    <t>TP/CYL/23/0349 (AJI23/034)</t>
  </si>
  <si>
    <t>123304765</t>
  </si>
  <si>
    <t>TP/CYL/23/0348 (AJI23/032)</t>
  </si>
  <si>
    <t>123304766</t>
  </si>
  <si>
    <t>TP/CYL/23/0375 (TP23/002)</t>
  </si>
  <si>
    <t>SINV23-02371</t>
  </si>
  <si>
    <t>TP/CYL/23/0396 (AJI21/169)</t>
  </si>
  <si>
    <t>AMEND LOT NO. TO TPAC241100</t>
  </si>
  <si>
    <t>LSO/MTM/9549</t>
  </si>
  <si>
    <t>TP/CYL/23/0387 (AJI23/036)</t>
  </si>
  <si>
    <t>EYEMARK TO INSERT TP</t>
  </si>
  <si>
    <t>SINV23-02412</t>
  </si>
  <si>
    <t>TP/CYL/23/0400 (HDL23/004)</t>
  </si>
  <si>
    <t>SINV23-02413</t>
  </si>
  <si>
    <t>TP/CYL/23/0401 (S&amp;P23/005)</t>
  </si>
  <si>
    <t>REDO FOR URDU WORDS</t>
  </si>
  <si>
    <t>151406</t>
  </si>
  <si>
    <t>TP/CYL/23/0402 (AJI23/038)</t>
  </si>
  <si>
    <t>SINV23-02445</t>
  </si>
  <si>
    <t>TP/CYL/23/0398 (ZUS23/002)</t>
  </si>
  <si>
    <t>SINV23-02478</t>
  </si>
  <si>
    <t>TP/CYL/23/0412 (BAB23/012)</t>
  </si>
  <si>
    <t>CYLINDER</t>
  </si>
  <si>
    <t>2401015</t>
  </si>
  <si>
    <t>TP/CYL/23/0411(APL23/003)</t>
  </si>
  <si>
    <t>SINV24-00011</t>
  </si>
  <si>
    <t>TP/CYL/23/0410 (NES23/042)</t>
  </si>
  <si>
    <t>SINV24-00017</t>
  </si>
  <si>
    <t>TP/CYL/23/0404(ABL23/001)</t>
  </si>
  <si>
    <t>SINV24-00042</t>
  </si>
  <si>
    <t>TP/CYL/23/0405(ABL23/002)</t>
  </si>
  <si>
    <t>SINV24-00041</t>
  </si>
  <si>
    <t>TP/CYL/24/0001 (HUP24/0001)</t>
  </si>
  <si>
    <t>2401184</t>
  </si>
  <si>
    <t>TP/CYL/23/0418 (NES23/044)</t>
  </si>
  <si>
    <t>NEW PRODUCT FOR TP PRODUCTION</t>
  </si>
  <si>
    <t>SINV24-00189</t>
  </si>
  <si>
    <t>TP/CYL/23/0417 (NES23/043)</t>
  </si>
  <si>
    <t>SINV24-00190</t>
  </si>
  <si>
    <t>TP/CYL/24/0015 (NES24/046)</t>
  </si>
  <si>
    <t>SINV24-00223</t>
  </si>
  <si>
    <t>TP/CYL/24/0016 (NES24/045)</t>
  </si>
  <si>
    <t>SINV24-00238</t>
  </si>
  <si>
    <t>TP/CYL/24/0014 (NES24/047)</t>
  </si>
  <si>
    <t>SINV24-00230</t>
  </si>
  <si>
    <t>TP/CYL/24/0010 (VTX24/003)</t>
  </si>
  <si>
    <t>2401374</t>
  </si>
  <si>
    <t>TP/CYL/24/0024 (NES24/049)</t>
  </si>
  <si>
    <t>SINV24-00319</t>
  </si>
  <si>
    <t>TP/CYL/24/0032(BAB24/013)</t>
  </si>
  <si>
    <t>2402088</t>
  </si>
  <si>
    <t>TP/CYL/24/0031(BAB24/015)</t>
  </si>
  <si>
    <t>2402087</t>
  </si>
  <si>
    <t>TP/CYL/24/0030(BAB24/014)</t>
  </si>
  <si>
    <t>2402089</t>
  </si>
  <si>
    <t>TP/CYL/24/0020(VTX24/004)</t>
  </si>
  <si>
    <t>2402090</t>
  </si>
  <si>
    <t>TP/CYL/24/0037 (NES23/044)</t>
  </si>
  <si>
    <t>SINV24-00328</t>
  </si>
  <si>
    <t>TP/CYL/24/0033 (TNG24/004)</t>
  </si>
  <si>
    <t>SINV24-00332</t>
  </si>
  <si>
    <t>TP/CYL/24/0034(BAB24/016)</t>
  </si>
  <si>
    <t>2402167</t>
  </si>
  <si>
    <t>TP/CYL/24/0035 (OSM24/001)</t>
  </si>
  <si>
    <t>2402232</t>
  </si>
  <si>
    <t>TP/CYL/24/0045 (NES24/050)</t>
  </si>
  <si>
    <t>SINV24-00403</t>
  </si>
  <si>
    <t>TP/CYL/24/0046 (NES24/051)</t>
  </si>
  <si>
    <t>SAMPLE FOR TRIAL</t>
  </si>
  <si>
    <t>SINV24-00439</t>
  </si>
  <si>
    <t>TP/CYL/24/0044 (NESCS24/001)</t>
  </si>
  <si>
    <t>SINV24-00487</t>
  </si>
  <si>
    <t>TP/CYL/24/0068 (ATJ24/005)</t>
  </si>
  <si>
    <t>NEW PRODUCT</t>
  </si>
  <si>
    <t>SINV24-00520</t>
  </si>
  <si>
    <t>TP/CYL/24/0065 (ATJ24/002)</t>
  </si>
  <si>
    <t>SINV24-00521</t>
  </si>
  <si>
    <t>TP/CYL/24/0067 (ATJ24/004)</t>
  </si>
  <si>
    <t>SINV24-00533</t>
  </si>
  <si>
    <t>TP/CYL/24/0069 (ATJ24/006)</t>
  </si>
  <si>
    <t>SINV24-00532</t>
  </si>
  <si>
    <t>TP/CYL/24/0023 (NES24/048)</t>
  </si>
  <si>
    <t>SINV24-00536</t>
  </si>
  <si>
    <t>TP/CYL/24/0066 (ATJ24/003)</t>
  </si>
  <si>
    <t>SINV24-00545</t>
  </si>
  <si>
    <t>TP/CYL/24/0063 (ATJ24/001)</t>
  </si>
  <si>
    <t>SINV24-00544</t>
  </si>
  <si>
    <t>TP/CYL/24/0075 (NESCS24/003)</t>
  </si>
  <si>
    <t>FOR SAMPLE (EXTREME ENGRAVING)</t>
  </si>
  <si>
    <t>SINV24-00581</t>
  </si>
  <si>
    <t>TP/CYL/24/0074 (NES24/052)</t>
  </si>
  <si>
    <t>SINV24-00582</t>
  </si>
  <si>
    <t>TP/CYL/24/0079 (FES24/002)</t>
  </si>
  <si>
    <t>124300894</t>
  </si>
  <si>
    <t>TP/CYL/24/0073 (YNF24/022)</t>
  </si>
  <si>
    <t>SINV24-00622</t>
  </si>
  <si>
    <t>TP/CYL/24/0100 (MTC24/002)</t>
  </si>
  <si>
    <t>FOR SAMPLE TRIAL RUN</t>
  </si>
  <si>
    <t>SINV24-00679</t>
  </si>
  <si>
    <t>TP/CYL/24/0099 (MTC24/001)</t>
  </si>
  <si>
    <t>SINV24-00677</t>
  </si>
  <si>
    <t>TP/CYL/24/0092 (OSM24/002)</t>
  </si>
  <si>
    <t>TP/CYL/24/0107 (FFM24/005)</t>
  </si>
  <si>
    <t>SINV24-00793</t>
  </si>
  <si>
    <t>TP/CYL/24/0108 (FFM24/006)</t>
  </si>
  <si>
    <t>SINV24-00796</t>
  </si>
  <si>
    <t>TP/CYL/24/0083 (IMI24/001)</t>
  </si>
  <si>
    <t>SINV24-00795</t>
  </si>
  <si>
    <t>TP/CYL/24/0110 (FFM24/007)</t>
  </si>
  <si>
    <t>SINV24-00818</t>
  </si>
  <si>
    <t>TP/CYL/24/0113 (FFM24/010)</t>
  </si>
  <si>
    <t>SINV24-00819</t>
  </si>
  <si>
    <t>TP/CYL/24/0112 (FFM24/009)</t>
  </si>
  <si>
    <t>SINV24-00820</t>
  </si>
  <si>
    <t>TP/CYL/24/0111 (FFM24/008)</t>
  </si>
  <si>
    <t>SINV24-00821</t>
  </si>
  <si>
    <t>TP/CYL/24/0115 (YNF24/023)</t>
  </si>
  <si>
    <t>SINV24-00850</t>
  </si>
  <si>
    <t>TP/CYL/24/0117 (NES24/054)</t>
  </si>
  <si>
    <t>SINV24-00862</t>
  </si>
  <si>
    <t>TP/CYL/24/0123(ZHL24/003)</t>
  </si>
  <si>
    <t>TP/CYL/24/0095 (AJI24/041)</t>
  </si>
  <si>
    <t>SINV24-00935</t>
  </si>
  <si>
    <t>TP/CYL/24/0094 (AJI24/040)</t>
  </si>
  <si>
    <t>SINV24-00934</t>
  </si>
  <si>
    <t>TP/CYL/24/0103 (ZUS24/003)</t>
  </si>
  <si>
    <t>SINV24-00702</t>
  </si>
  <si>
    <t>TP/CYL/24/0084 (NES24/053)</t>
  </si>
  <si>
    <t>SINV24-00703</t>
  </si>
  <si>
    <t>TP/CYL/24/0143 (INC24/004)</t>
  </si>
  <si>
    <t>TP/CYL/24/0140 (INC24/001)</t>
  </si>
  <si>
    <t>TP/CYL/24/0141 (INC24/002)</t>
  </si>
  <si>
    <t>TP/CYL/24/0142 (INC24/003)</t>
  </si>
  <si>
    <t>TP/CYL/24/0144 (INC24/005)</t>
  </si>
  <si>
    <t>TP/CYL/24/0131 (NES24/057)</t>
  </si>
  <si>
    <t>AMEND DESIGN</t>
  </si>
  <si>
    <t>SINV24-00939</t>
  </si>
  <si>
    <t>TP/CYL/24/0154 (YNF24/027)</t>
  </si>
  <si>
    <t>SINV24-01066</t>
  </si>
  <si>
    <t>TP/CYL/24/0130 (NES24/056)</t>
  </si>
  <si>
    <t>SINV24-00993</t>
  </si>
  <si>
    <t>TP/CYL/24/0146 (NES24/046)</t>
  </si>
  <si>
    <t>AMEND COLOUR SEQUENCE</t>
  </si>
  <si>
    <t>SINV24-00992</t>
  </si>
  <si>
    <t>TP/CYL/24/0148 (SIS24/002)</t>
  </si>
  <si>
    <t>SINV24-01034</t>
  </si>
  <si>
    <t>TP/CYL/24/0129 (NES24/055)</t>
  </si>
  <si>
    <t>SINV24-00965</t>
  </si>
  <si>
    <t>TP/CYL/24/0151 (YNF24/026)</t>
  </si>
  <si>
    <t>TP/CYL/24/0150 (YNF24/025)</t>
  </si>
  <si>
    <t>TP/CYL/24/0149 (YNF24/024)</t>
  </si>
  <si>
    <t>TP/CYL/24/0147 (SIS24/001)</t>
  </si>
  <si>
    <t>SINV24-01033</t>
  </si>
  <si>
    <t>TP/CYL/24/0132 (NES24/058)</t>
  </si>
  <si>
    <t>TP/CYL/24/0139 (S&amp;P24/006)</t>
  </si>
  <si>
    <t>TP/CYL/24/0170 (AJI 24/044)</t>
  </si>
  <si>
    <t>NEW PRODUCT FOR SAMPLE ROLL</t>
  </si>
  <si>
    <t>TP/CYL/24/0165 (AJI24/043)</t>
  </si>
  <si>
    <t>SINV24-01157</t>
  </si>
  <si>
    <t>TP/CYL/24/0168 (CHJ24/024)</t>
  </si>
  <si>
    <t>SINV24-01124</t>
  </si>
  <si>
    <t>TP/CYL/24/0167 (CHJ24/023)</t>
  </si>
  <si>
    <t>SINV24-01138</t>
  </si>
  <si>
    <t>TP/CYL/24/0163 (NES24/059)</t>
  </si>
  <si>
    <t>SINV24-01087</t>
  </si>
  <si>
    <t>TP/CYL/24/0164 (AJI24/042)</t>
  </si>
  <si>
    <t>SINV24-01198</t>
  </si>
  <si>
    <t>TP/CYL/24/0145 (SLG24/007)</t>
  </si>
  <si>
    <t>TP/CYL/24/0197 (CHJ24/025)</t>
  </si>
  <si>
    <t>SINV24-01332</t>
  </si>
  <si>
    <t>TP/CYL/24/0198 (CHJ24/026)</t>
  </si>
  <si>
    <t>SINV24-01331</t>
  </si>
  <si>
    <t>TP/CYL/24/0193 (SIS24/003)</t>
  </si>
  <si>
    <t>SINV24-01330</t>
  </si>
  <si>
    <t>TP/CYL/24/0194 (SIS24/004)</t>
  </si>
  <si>
    <t>SINV24-01301</t>
  </si>
  <si>
    <t>TP/CYL/24/0186 (YNF24/028)</t>
  </si>
  <si>
    <t>TP/CYL/24/0200 (S&amp;P24/007)</t>
  </si>
  <si>
    <t>AMEND</t>
  </si>
  <si>
    <t>TP/CYL/24/0173 (S&amp;P24/007)</t>
  </si>
  <si>
    <t>TP/CYL/24/0207 (HSF24/010)</t>
  </si>
  <si>
    <t>TP/CYL/24/0206 (HSF24/009)</t>
  </si>
  <si>
    <t>TP/CYL/24/0213 (YNF24/033)</t>
  </si>
  <si>
    <t>TP/CYL/24/0212 (YHF24/032)</t>
  </si>
  <si>
    <t>ADDITIONAL FOR WHITE</t>
  </si>
  <si>
    <t>TP/CYL/24/0211 (YNF24/031)</t>
  </si>
  <si>
    <t>TP/CYL/24/0210 (YNF24/030)</t>
  </si>
  <si>
    <t>TP/CYL/24/0189 (NES24/061)</t>
  </si>
  <si>
    <t>SINV24-01368</t>
  </si>
  <si>
    <t>TP/CYL/24/0188 (YNF24/029)</t>
  </si>
  <si>
    <t>SINV24-01259</t>
  </si>
  <si>
    <t>TP/CYL/24/0171 (NES24/060)</t>
  </si>
  <si>
    <t>SINV24-01354</t>
  </si>
  <si>
    <t>TP/CYL/24/0201 (FFM24/011)</t>
  </si>
  <si>
    <t>SINV24-01353</t>
  </si>
  <si>
    <t>TP/CYL/24/0233 (NES24/063)</t>
  </si>
  <si>
    <t>SINV24-01496</t>
  </si>
  <si>
    <t>TP/CYL/24/0240 (HDL24/005)</t>
  </si>
  <si>
    <t>SINV24-01497</t>
  </si>
  <si>
    <t>TP/CYL/24/0251 (SIS24/005)</t>
  </si>
  <si>
    <t>SINV24-01512</t>
  </si>
  <si>
    <t>TP/CYL/24/0266 (AJI24/045)</t>
  </si>
  <si>
    <t>SINV24-01662</t>
  </si>
  <si>
    <t>TP/CYL/24/0267 (AJI24/046)</t>
  </si>
  <si>
    <t>SINV24-01666</t>
  </si>
  <si>
    <t>TP/CYL/24/0274 (CHJ24/023)</t>
  </si>
  <si>
    <t>AMEND LOGO TO ADD COLOUR BASE RED</t>
  </si>
  <si>
    <t>SINV24-01663</t>
  </si>
  <si>
    <t>TP/CYL/24/0273 (AJI24/047)</t>
  </si>
  <si>
    <t>NEW SIZE</t>
  </si>
  <si>
    <t>SINV24-01672</t>
  </si>
  <si>
    <t>TP/CYL/24/0250 (FES24/003)</t>
  </si>
  <si>
    <t>SINV24-01637</t>
  </si>
  <si>
    <t>TP/CYL/24/0301 (NES24/064)</t>
  </si>
  <si>
    <t>SINV24-01787</t>
  </si>
  <si>
    <t>TP/CYL/24/0314 (AJI24/048)</t>
  </si>
  <si>
    <t>SINV24-01840</t>
  </si>
  <si>
    <t>TP/CYL/24/0288 (B&amp;M24/001)</t>
  </si>
  <si>
    <t>SINV24-01725</t>
  </si>
  <si>
    <t>TP/CYL/24/0286 (ZUS24/004)</t>
  </si>
  <si>
    <t>SINV24-01720</t>
  </si>
  <si>
    <t>TP/CYL/24/0280 (CHJ24/024)</t>
  </si>
  <si>
    <t>AMEND LOGO</t>
  </si>
  <si>
    <t>SINV24-01721</t>
  </si>
  <si>
    <t>TP/CYL/24/0284 (PCF24/001)</t>
  </si>
  <si>
    <t>TP/CYL/24/0275 (CHJ24/027)</t>
  </si>
  <si>
    <t>SINV24-01763</t>
  </si>
  <si>
    <t>TP/CYL/24/0332 (NES24/066)</t>
  </si>
  <si>
    <t>SINV24-01910</t>
  </si>
  <si>
    <t>TP/CYL/24/0331 (NES24/065)</t>
  </si>
  <si>
    <t>SINV24-01909</t>
  </si>
  <si>
    <t>TP/CYL/24/0315 (FES24/005)</t>
  </si>
  <si>
    <t>SINV24-01908</t>
  </si>
  <si>
    <t>TP/CYL/24/0312 (SIS24/008)</t>
  </si>
  <si>
    <t>SINV24-01911</t>
  </si>
  <si>
    <t>TP/CYL/24/0311 (SIS24/007)</t>
  </si>
  <si>
    <t>SINV24-01841</t>
  </si>
  <si>
    <t>TP/CYL/24/0310 (SIS24/006)</t>
  </si>
  <si>
    <t>SINV24-01833</t>
  </si>
  <si>
    <t>TP/CYL/24/0309 (FES24/004)</t>
  </si>
  <si>
    <t>SINV24-01858</t>
  </si>
  <si>
    <t>TP/CYL/24/0308 (LES24/006)</t>
  </si>
  <si>
    <t>SINV24-01853</t>
  </si>
  <si>
    <t>TP/CYL/24/0344 (AJI24/049)</t>
  </si>
  <si>
    <t>SINV24-01991</t>
  </si>
  <si>
    <t>TP/CYL/24/0313 (BAB24/017)</t>
  </si>
  <si>
    <t>TP/CYL/24/0345 (AJI24/050)</t>
  </si>
  <si>
    <t>SINV24-02004</t>
  </si>
  <si>
    <t>TP/CYL/24/0361(BAB24/023)</t>
  </si>
  <si>
    <t>TP/CYL/24/0379 (SIS24/009)</t>
  </si>
  <si>
    <t>SINV24-02192</t>
  </si>
  <si>
    <t>TP/CYL/24/0388 (CHJ24/026)</t>
  </si>
  <si>
    <t>AMEND EYEMARK</t>
  </si>
  <si>
    <t>SINV24-02171</t>
  </si>
  <si>
    <t>TP/CYL/24/0378 (AJI18/118)</t>
  </si>
  <si>
    <t>NEW CYLINDER</t>
  </si>
  <si>
    <t>SINV24-02160</t>
  </si>
  <si>
    <t>TP/CYL/24/0354 (FES24/004)</t>
  </si>
  <si>
    <t>AMEND FROM 3 COLOURS TO 8 COLOUR</t>
  </si>
  <si>
    <t>SINV24-02101</t>
  </si>
  <si>
    <t>TP/CYL/24/0370 (BAB24/022)</t>
  </si>
  <si>
    <t>TP/CYL/24/0369 (BAB24/021)</t>
  </si>
  <si>
    <t>TP/CYL/24/0358 (BAB24/019)</t>
  </si>
  <si>
    <t>TP/CYL/24/0357 (BAB24/020)</t>
  </si>
  <si>
    <t>TP/CYL/24/0356 (BAB24/018)</t>
  </si>
  <si>
    <t>TP/CYL/24/0338 (NES24/067)</t>
  </si>
  <si>
    <t>NEW SET CYLINDER FOR 1 UP</t>
  </si>
  <si>
    <t>SINV24-01990</t>
  </si>
  <si>
    <t>TP/CYL/24/0390 (SIS24/010)</t>
  </si>
  <si>
    <t>SINV24-02236</t>
  </si>
  <si>
    <t>TP/CYL/24/0405(NES24/068)</t>
  </si>
  <si>
    <t>SINV24-02248</t>
  </si>
  <si>
    <t>TP/CYL/24/0397(AJI23/009)</t>
  </si>
  <si>
    <t>NEW AMENDED DESIGN</t>
  </si>
  <si>
    <t>SINV24-02285</t>
  </si>
  <si>
    <t>TP/CYL/24/0413 (SIS24/011)</t>
  </si>
  <si>
    <t>SINV24-02313</t>
  </si>
  <si>
    <t>TP/CYL/24/0419 (ZUS24/005)</t>
  </si>
  <si>
    <t>SINV24-02374</t>
  </si>
  <si>
    <t>TP/CYL/24/0420 (NES24/070)</t>
  </si>
  <si>
    <t>SINV24-02419</t>
  </si>
  <si>
    <t>TP/CYL/24/0425 (AJI24/053)</t>
  </si>
  <si>
    <t>REDO OLD LOT</t>
  </si>
  <si>
    <t>TP/CYL/24/0417 (AJI24/054)</t>
  </si>
  <si>
    <t>AMEND LOT NO.</t>
  </si>
  <si>
    <t>TP/CYL/24/0439(SLG24/008)</t>
  </si>
  <si>
    <t>SINV24-02462</t>
  </si>
  <si>
    <t>TP/CYL/24/0423(LWL24/001)</t>
  </si>
  <si>
    <t>TP/CYL/24/0395 (UNI24/027)</t>
  </si>
  <si>
    <t>REDO FOR TOMYPAK TO PRINT</t>
  </si>
  <si>
    <t>TP/CYL/24/0376(BAB24/024)</t>
  </si>
  <si>
    <t>TP/CYL/24/0453 (TGR24/001)</t>
  </si>
  <si>
    <t>NEW ITEM</t>
  </si>
  <si>
    <t>TP/CYL/24/0449 (INC24/006)</t>
  </si>
  <si>
    <t>TP/CYL/24/0446(YNF23/003)</t>
  </si>
  <si>
    <t>1 PC WHITE FOR STANDBY CYLINDER</t>
  </si>
  <si>
    <t>SINV24-02531</t>
  </si>
  <si>
    <t>SINV24-02532</t>
  </si>
  <si>
    <t>TP/CYL/24/0450(AJI24/055)</t>
  </si>
  <si>
    <t>SINV24-02538</t>
  </si>
  <si>
    <t>TP/CYL/24/0457 (SLG24/011)</t>
  </si>
  <si>
    <t>TP/CYL/24/0434 (NES24/073)</t>
  </si>
  <si>
    <t>SINV24-02549</t>
  </si>
  <si>
    <t>TP/CYL/24/0452 (FES24/007)</t>
  </si>
  <si>
    <t>NEW</t>
  </si>
  <si>
    <t>SINV24-02554</t>
  </si>
  <si>
    <t>TP/CYL/24/0451 (FES24/006)</t>
  </si>
  <si>
    <t>SINV24-02551</t>
  </si>
  <si>
    <t>TP/CYL/24/0454 (TGR24/002)</t>
  </si>
  <si>
    <t>TP/CYL/24/0464 (GHS24/002)</t>
  </si>
  <si>
    <t>SINV24-02626</t>
  </si>
  <si>
    <t>TP/CYL/24/0470 (INC24/007)</t>
  </si>
  <si>
    <t>TP/CYL/24/0472 (LES24/007)</t>
  </si>
  <si>
    <t>SINV24-02659</t>
  </si>
  <si>
    <t>TP/CYL/24/0473 (LES24/008)</t>
  </si>
  <si>
    <t>SINV24-02660</t>
  </si>
  <si>
    <t>TP/CYL/24/0479 (SIS24/014)</t>
  </si>
  <si>
    <t>TP/CYL/24/0478 (SIS24/013)</t>
  </si>
  <si>
    <t>TP/CYL/24/0477 (SIS24/012)</t>
  </si>
  <si>
    <t>TP/CYL/24/0279 (NES24/063)</t>
  </si>
  <si>
    <t>SINV24-02701</t>
  </si>
  <si>
    <t>TP/CYL/24/0475 (ZUS23/002)</t>
  </si>
  <si>
    <t>NEW CYLINDER FOR BLACK</t>
  </si>
  <si>
    <t>SINV24-02731</t>
  </si>
  <si>
    <t>TP/CYL/24/0456 (SLG24/010)</t>
  </si>
  <si>
    <t>TP/CYL/24/0455(SLG24/009)</t>
  </si>
  <si>
    <t>TP/CYL/24/0492(BAB23/003)</t>
  </si>
  <si>
    <t>ADD SP.BLACK</t>
  </si>
  <si>
    <t>TP/CYL/24/0491(BAB23/002)</t>
  </si>
  <si>
    <t>ADD SP. BLACK</t>
  </si>
  <si>
    <t>TP/CYL/24/0500(PCF24/002)</t>
  </si>
  <si>
    <t>YUNCHENG PLATE-MAKING TECHNOLOGY (M) SDN BHD</t>
  </si>
  <si>
    <t>TP/CYL/24/0490(BAB24/025)</t>
  </si>
  <si>
    <t>TP/CYL/24/0501(AJI24/056)</t>
  </si>
  <si>
    <t>TP/CYL/24/0507(SLG24/012)</t>
  </si>
  <si>
    <t>TP/CYL/24/0495(BAB24/026)</t>
  </si>
  <si>
    <t>TP/CYL/24/0515(ZUS24/006)</t>
  </si>
  <si>
    <t>SINV24-02894</t>
  </si>
  <si>
    <t>TP/CYL/24/0498(NES24/074)</t>
  </si>
  <si>
    <t>SINV24-02917</t>
  </si>
  <si>
    <t>TP/CYL/24/0499(NES24/075)</t>
  </si>
  <si>
    <t>SINV24-02916</t>
  </si>
  <si>
    <t>TP/CYL/24/0518(INC24/008)</t>
  </si>
  <si>
    <t>TP/CYL/24/0519(INC24/009)</t>
  </si>
  <si>
    <t>TP/CYL/24/0502(FES24/008)</t>
  </si>
  <si>
    <t>TP/CYL/24/0531(NES24/077)</t>
  </si>
  <si>
    <t>SINV24-02990</t>
  </si>
  <si>
    <t>TP/CYL/24/0540(YNF24/034)</t>
  </si>
  <si>
    <t>EYEMARK CYLINDER</t>
  </si>
  <si>
    <t>SINV25-00018</t>
  </si>
  <si>
    <t>TP/CYL/24/0542(AJI24/057)</t>
  </si>
  <si>
    <t>SINV25-00093</t>
  </si>
  <si>
    <t>TP/CYL/25/0015(ZUS25/008)</t>
  </si>
  <si>
    <t>SINV25-00208</t>
  </si>
  <si>
    <t>TP/CYL/25/0014(ZUS25/007)</t>
  </si>
  <si>
    <t>SINV25-00223</t>
  </si>
  <si>
    <t>TP/CYL/25/0031(NES25/078)</t>
  </si>
  <si>
    <t>SINV25-00283</t>
  </si>
  <si>
    <t>TP/CYL/25/0042 (INC25/010)</t>
  </si>
  <si>
    <t>TP/CYL/25/0043 (INC25/011)</t>
  </si>
  <si>
    <t>TP/CYL/25/0066 (PTC25/001)</t>
  </si>
  <si>
    <t>TP/CYL/25/0067 (PTC25/002)</t>
  </si>
  <si>
    <t>TP/CYL/25/0059 (AJI 25/065)</t>
  </si>
  <si>
    <t>TP/CYL/25/0054 (AJI 25/060)</t>
  </si>
  <si>
    <t>TP/CYL/25/0055 (AJI 25/061)</t>
  </si>
  <si>
    <t>TP/CYL/25/0052 (AJI 25/058)</t>
  </si>
  <si>
    <t>TP/CYL/25/0056 (AJI 25/062)</t>
  </si>
  <si>
    <t>TP/CYL/25/0058 (AJI 25/064)</t>
  </si>
  <si>
    <t>TP/CYL/25/0057 (AJI 25/063)</t>
  </si>
  <si>
    <t>TP/CYL/25/0090(FES25/012)</t>
  </si>
  <si>
    <t>NEW BASE</t>
  </si>
  <si>
    <t>TP/CYL/25/0081(PTC25/008)</t>
  </si>
  <si>
    <t>TP/CYL/25/0080(PTC25/007)</t>
  </si>
  <si>
    <t>TP/CYL/25/0077(PTC25/004)</t>
  </si>
  <si>
    <t>TP/CYL/25/0079(PTC25/006)</t>
  </si>
  <si>
    <t>TP/CYL/25/0076(PTC25/003)</t>
  </si>
  <si>
    <t>TP/CYL/25/0082(PTC25/009)</t>
  </si>
  <si>
    <t>TP/CYL/25/0078(PTC25/005)</t>
  </si>
  <si>
    <t>TP/CYL/25/0062(ZHL 25/005)</t>
  </si>
  <si>
    <t>TP/CYL/25/0053 (AJI 25/059)</t>
  </si>
  <si>
    <t>TP/CYL/25/0070 (AJI 25/066)</t>
  </si>
  <si>
    <t>NEW DESIGN (K5 ENGRAVING)</t>
  </si>
  <si>
    <t>TP/CYL/25/0072(BOH25/001)</t>
  </si>
  <si>
    <t>TP/CYL/25/0071 (AJI 25/067)</t>
  </si>
  <si>
    <t>TP/CYL/25/0073 (FES 25/009)</t>
  </si>
  <si>
    <t>SINV25-00564</t>
  </si>
  <si>
    <t>TP/CYL/25/0085 (FES 25/011)</t>
  </si>
  <si>
    <t>SINV25-00569</t>
  </si>
  <si>
    <t>TP/CYL/25/0083 (FES 25/010)</t>
  </si>
  <si>
    <t>SINV25-00568</t>
  </si>
  <si>
    <t>TP/CYL/25/0089(ZHL25/006)</t>
  </si>
  <si>
    <t>TP/CYL/25/0101 (PTC25/010)</t>
  </si>
  <si>
    <t>TP/CYL/25/0102 (PTC25/011)</t>
  </si>
  <si>
    <t>TP/CYL/25/0097 (NES25/079)</t>
  </si>
  <si>
    <t>SINV25-00694</t>
  </si>
  <si>
    <t>TP/CYL/25/0121 (AJI 25/072)</t>
  </si>
  <si>
    <t>YC2504291</t>
  </si>
  <si>
    <t>TP/CYL/25/0112 (AJI25/069)</t>
  </si>
  <si>
    <t>SINV25-00746</t>
  </si>
  <si>
    <t>TP/CYL/25/0110 (APL25/005)</t>
  </si>
  <si>
    <t>AMEND BB DATE TO NO DATE</t>
  </si>
  <si>
    <t>SINV25-00742</t>
  </si>
  <si>
    <t>TP/CYL/25/0108 (NES25/081)</t>
  </si>
  <si>
    <t>SINV25-00753</t>
  </si>
  <si>
    <t>BLACK SV TRANSCRIBE</t>
  </si>
  <si>
    <t>TP/CYL/25/0124(AJI 25/075)</t>
  </si>
  <si>
    <t>YC2504306</t>
  </si>
  <si>
    <t>TP/CYL/25/0123 (AJI 25/074)</t>
  </si>
  <si>
    <t>YC2504304</t>
  </si>
  <si>
    <t>TP/CYL/25/0122 (AJI 25/073)</t>
  </si>
  <si>
    <t>YC2504305</t>
  </si>
  <si>
    <t>TP/CYL/25/0120 (AJI 25/071)</t>
  </si>
  <si>
    <t>TP/CYL/25/0119 (AJI 25/070)</t>
  </si>
  <si>
    <t>TP/CYL/25/0098 (FES25/013)</t>
  </si>
  <si>
    <t>CHANGED SUPPLIER</t>
  </si>
  <si>
    <t>SINV25-00766</t>
  </si>
  <si>
    <t>TP/CYL/25/0127(AJI 25/077)</t>
  </si>
  <si>
    <t>YC2504391</t>
  </si>
  <si>
    <t>TP/CYL/25/0126(AJI 25/076)</t>
  </si>
  <si>
    <t>YC2504390</t>
  </si>
  <si>
    <t>TP/CYL/25/0113 (NES25/082)</t>
  </si>
  <si>
    <t>SINV25-00777</t>
  </si>
  <si>
    <t>TP/CYL/25/0114 (LES25/009)</t>
  </si>
  <si>
    <t>SINV25-00778</t>
  </si>
  <si>
    <t>TP/CYL/25/0125 (NES25/083)</t>
  </si>
  <si>
    <t>EXTREME ENGRAVING FOR SAMPLE</t>
  </si>
  <si>
    <t>SINV25-00799</t>
  </si>
  <si>
    <t>NESTLE R&amp;D PAPER POUCH FOR SAMPLE</t>
  </si>
  <si>
    <t>TP/CYL/25/0133 (AJI 25/078)</t>
  </si>
  <si>
    <t>PDRI DESIGN</t>
  </si>
  <si>
    <t>TP/CYL/25/0147 (PTC25/001)</t>
  </si>
  <si>
    <t>TP/CYL/25/0099 (NES25/080)</t>
  </si>
  <si>
    <t>NESCAFE SWEET COFFEE (SAMPLE)</t>
  </si>
  <si>
    <t>SINV25-00854</t>
  </si>
  <si>
    <t>TP/CYL/25/0140(PTC25/013)</t>
  </si>
  <si>
    <t>TP/CYL/25/0150(BOH25/002)</t>
  </si>
  <si>
    <t>TP/CYL/25/0158(VTX25/005)</t>
  </si>
  <si>
    <t>TP/CYL/25/0165 (NES25/081)</t>
  </si>
  <si>
    <t>ADD 1PC NEW CYLD</t>
  </si>
  <si>
    <t>SINV25-00934</t>
  </si>
  <si>
    <t>TP/CYL/25/0149 (NES23/015)</t>
  </si>
  <si>
    <t>SINV25-00903</t>
  </si>
  <si>
    <t>TP/CYL/25/0148 (NES23/016)</t>
  </si>
  <si>
    <t>SINV25-00910</t>
  </si>
  <si>
    <t>TP/CYL/25/0111 (AJI25/068)</t>
  </si>
  <si>
    <t>SINV25-00902</t>
  </si>
  <si>
    <t>TP/CYL/25/0181 (GHS 25/004)</t>
  </si>
  <si>
    <t>SINV25-01055</t>
  </si>
  <si>
    <t>TP/CYL/25/0177 (NES 24/048)</t>
  </si>
  <si>
    <t>SINV25-01057</t>
  </si>
  <si>
    <t>TP/CYL/25/0182 (GHS 25/003)</t>
  </si>
  <si>
    <t>(PO)SINV25-01095</t>
  </si>
  <si>
    <t>TP/CYL/25/0220(PTC25/014)</t>
  </si>
  <si>
    <t>(PO)2506308</t>
  </si>
  <si>
    <t>TP/CYL/25/0169 (BOH25/003)</t>
  </si>
  <si>
    <t>(PO)125302522</t>
  </si>
  <si>
    <t>PL IMPACT</t>
  </si>
  <si>
    <t>FIRE FIGHTING EQUIPMENT</t>
  </si>
  <si>
    <t>11101-010</t>
  </si>
  <si>
    <t>FI-05-0001B/01</t>
  </si>
  <si>
    <t>MPS DIGITAL ALARM COMMUNICATOR  (ANNUALLY)</t>
  </si>
  <si>
    <t>FI-09-001/01</t>
  </si>
  <si>
    <t>MAIN FIRE ALARM CONTROL PANEL   PROGRAM C/W MIMIC DIAGRAM, 12   AH D</t>
  </si>
  <si>
    <t>TOOLS AND EQUIPMENT</t>
  </si>
  <si>
    <t>11101-019</t>
  </si>
  <si>
    <t>Original Currency</t>
  </si>
  <si>
    <t>Acc Depn As At
01/07/2022</t>
  </si>
  <si>
    <t>TE-24-A0100680</t>
  </si>
  <si>
    <t>SS304 HEAVY DUTY STEP LADDER</t>
  </si>
  <si>
    <t>PTIS DISTRIBUTION SDN BHD</t>
  </si>
  <si>
    <t>PU 55325</t>
  </si>
  <si>
    <t>24090166</t>
  </si>
  <si>
    <t>Small asset</t>
  </si>
  <si>
    <t>TE-23-A0100780</t>
  </si>
  <si>
    <t>AIR GUN. NOZZLE LENGTH : 110MM. SAFE WORKING PRESSURE  : 2BAR / 30PSI</t>
  </si>
  <si>
    <t>KOWA TECHNOLOGIES SDN BHD</t>
  </si>
  <si>
    <t>PU49423</t>
  </si>
  <si>
    <t>2304111</t>
  </si>
  <si>
    <t>TE-23-A0100695</t>
  </si>
  <si>
    <t>HENLICO - M10 CROW BAR</t>
  </si>
  <si>
    <t>HENLICO IND SUPPLIERS S/B</t>
  </si>
  <si>
    <t>PU49029</t>
  </si>
  <si>
    <t>120673</t>
  </si>
  <si>
    <t>TE-22-A0100682</t>
  </si>
  <si>
    <t>10PCS 4FT METAL HANDLE FOR BROOM
10 NOS NYLON BROOM HEAD ONLY (HARD)</t>
  </si>
  <si>
    <t>PTIS DISTRIBUTION SDN BHd</t>
  </si>
  <si>
    <t>BAGMAKING</t>
  </si>
  <si>
    <t>PU48234</t>
  </si>
  <si>
    <t>22120562</t>
  </si>
  <si>
    <t>TE-22-A0100727</t>
  </si>
  <si>
    <t>GREEN RUBBER ROLLER
DIA: 160 X 1315 MML</t>
  </si>
  <si>
    <t>PETER KK INDUSTRIES SDN BHD</t>
  </si>
  <si>
    <t>PU48020</t>
  </si>
  <si>
    <t>PK06146</t>
  </si>
  <si>
    <t>TE-22-A0100723</t>
  </si>
  <si>
    <t>SPRING HOSE - 20 INCH X 5 METER (RM140/LENGTH)</t>
  </si>
  <si>
    <t>PU47781</t>
  </si>
  <si>
    <t>22110118</t>
  </si>
  <si>
    <t>TE-23-A0100683</t>
  </si>
  <si>
    <t>120CM STAINLESS STEEL HANDLE
FLOOR MOP HEAD</t>
  </si>
  <si>
    <t>PU48752</t>
  </si>
  <si>
    <t>23020256</t>
  </si>
  <si>
    <t>TE-23-A0100741</t>
  </si>
  <si>
    <t>PTIS - APC 30 PAPER CUP 1 CTN X20 PKT X 100 PCS</t>
  </si>
  <si>
    <t>PU49077</t>
  </si>
  <si>
    <t>23030206</t>
  </si>
  <si>
    <t>TE-23-A0100737</t>
  </si>
  <si>
    <t xml:space="preserve">SINGAPORE SS SCRAPPER 2" </t>
  </si>
  <si>
    <t>TAMPOI HARDWARE SDN BHD</t>
  </si>
  <si>
    <t>PU48812</t>
  </si>
  <si>
    <t>I-2302-0775</t>
  </si>
  <si>
    <t>TE-02-0020/19</t>
  </si>
  <si>
    <t>MAX TEMP: 150 DEG C</t>
  </si>
  <si>
    <t>TE-02-0023/22</t>
  </si>
  <si>
    <t>BRAND: FUJI</t>
  </si>
  <si>
    <t>TE-23-A0100670</t>
  </si>
  <si>
    <t>MAINTENANCE MACHINERY AND EQUIPMENT</t>
  </si>
  <si>
    <t>PU50374</t>
  </si>
  <si>
    <t>PK07006</t>
  </si>
  <si>
    <t>Maintenance</t>
  </si>
  <si>
    <t>TE-00-0022/21</t>
  </si>
  <si>
    <t>RUBBER H/T W/MAX.POINTER        MODEL NO. TEGS-706G</t>
  </si>
  <si>
    <t>TE-00-0003/3</t>
  </si>
  <si>
    <t>DISPENSER WITH DOUBLE UNIT OF   WATER FILTER USING CP110 &amp; CTO  CARB</t>
  </si>
  <si>
    <t>TE-00-0008/8</t>
  </si>
  <si>
    <t>SPOT 90#</t>
  </si>
  <si>
    <t>TE-23-A0100771</t>
  </si>
  <si>
    <t>MOLYKOTE HIGH VACUUM GREASE 150G</t>
  </si>
  <si>
    <t>TATLEE ENGINEERING &amp; TRADING JB SB</t>
  </si>
  <si>
    <t>PU49924</t>
  </si>
  <si>
    <t>23/37747</t>
  </si>
  <si>
    <t>TE-00-0014/14</t>
  </si>
  <si>
    <t>K36/200T                        MOTOR:3HP 2900RPM</t>
  </si>
  <si>
    <t>TE-00-0009/9</t>
  </si>
  <si>
    <t>PAPER SPOOL (INCLUDING 1 UNIT   SPEED LIGHT WEIGHT HAND PUMP,   ACTI</t>
  </si>
  <si>
    <t>TE-00-0011/11</t>
  </si>
  <si>
    <t>@ RM320/UNIT</t>
  </si>
  <si>
    <t>TE-00-0012/12</t>
  </si>
  <si>
    <t>32.8CC TANAKA JAPAN</t>
  </si>
  <si>
    <t>TE-00-0013/13</t>
  </si>
  <si>
    <t>220MMX60MMX70MMX30T             DOCKET NO. 62339/07/00</t>
  </si>
  <si>
    <t>TE-23-A0100713</t>
  </si>
  <si>
    <t>INSTALL NATURAL GAS PIPING AND ALL FITTINGS
2" FMG ROTARY METER
QMIN:0.65M3 &amp; QMAX:100M3</t>
  </si>
  <si>
    <t>FASTWELD GASTECH ENGINEERING SDN BHD</t>
  </si>
  <si>
    <t>DT1222</t>
  </si>
  <si>
    <t>FWGESB-2301-I005</t>
  </si>
  <si>
    <t>TE-00-0016/16</t>
  </si>
  <si>
    <t>NOVA 300</t>
  </si>
  <si>
    <t>TE-00-0015/15</t>
  </si>
  <si>
    <t>D36/200T                        MOTOR 3HP 2900 RPM</t>
  </si>
  <si>
    <t>TE-00-0018/18</t>
  </si>
  <si>
    <t>SINGLE IMPELLER CENTRIFUGAL     MODEL : K50/400T                BRAN</t>
  </si>
  <si>
    <t>TE-00-0017/17</t>
  </si>
  <si>
    <t>2.2 T                           BATCH NO. 0000068371</t>
  </si>
  <si>
    <t>TE-00-0036/35</t>
  </si>
  <si>
    <t>SINGLE IMPELLER CENTRIFUGAL     PUMPS</t>
  </si>
  <si>
    <t>TE-23-A0100667</t>
  </si>
  <si>
    <t>PU49872</t>
  </si>
  <si>
    <t>PK06886</t>
  </si>
  <si>
    <t>TE-00-0019/19</t>
  </si>
  <si>
    <t>SINGLE IMPELLER CENTRIFUGAL     MODEL: K36/200T</t>
  </si>
  <si>
    <t>TE-00-0020/19</t>
  </si>
  <si>
    <t>SINGLE IMPELLER SCENTRIFUGAL    MODEL: K28/500T</t>
  </si>
  <si>
    <t>TE-22-A0100681</t>
  </si>
  <si>
    <t>BAG MAKING MACHINE BEARING
NA4903LL/3AS</t>
  </si>
  <si>
    <t>NTN BEARING-MALAYSIA SDN BHD</t>
  </si>
  <si>
    <t>PU47751</t>
  </si>
  <si>
    <t>JB510029374</t>
  </si>
  <si>
    <t>PCS</t>
  </si>
  <si>
    <t>TE-00-0021/20</t>
  </si>
  <si>
    <t>1 SET 8MM NUMBER PUNCH0-9       2 SET 50MM CAST IRON WHEEL      2 UN</t>
  </si>
  <si>
    <t>TE-00-0034/33</t>
  </si>
  <si>
    <t>SC-2-8L</t>
  </si>
  <si>
    <t>TE-23-A0100671</t>
  </si>
  <si>
    <t>PU50373</t>
  </si>
  <si>
    <t>PK07035</t>
  </si>
  <si>
    <t>TE-00-0024/23</t>
  </si>
  <si>
    <t>1 SET MECHANICAL SEAL</t>
  </si>
  <si>
    <t>TE-00-0025/24</t>
  </si>
  <si>
    <t>2 SET HYDRAULIC SEAL KIT</t>
  </si>
  <si>
    <t>TE-23-A0100752</t>
  </si>
  <si>
    <t>FOR MAINTENANCE MACHINERY &amp; EQUIPMENT BLACK PRINTING RUBBER ROLLER WITH SHAFT. DIA 138 X 1300 MML. SERVICE FOR CUTTING RUBBER LENGTH TO 1050 MML</t>
  </si>
  <si>
    <t>PU50375</t>
  </si>
  <si>
    <t>PK07036</t>
  </si>
  <si>
    <t>TE-23-A0100754</t>
  </si>
  <si>
    <t>SS304 LETTER BOX KEY LOCKER 34 X 26 X 12.5CM - 1.4KG WEIGHT</t>
  </si>
  <si>
    <t>PU51100</t>
  </si>
  <si>
    <t>I-2308-1026</t>
  </si>
  <si>
    <t>TE-00-0026/25</t>
  </si>
  <si>
    <t>R30/100T                        PPS DEPT REPLACEMENT</t>
  </si>
  <si>
    <t>TE-00-0027/26</t>
  </si>
  <si>
    <t>(FILTER PLATE)                  1.5MMX1200MMX9MM                FOR</t>
  </si>
  <si>
    <t>TE-00-0028/27</t>
  </si>
  <si>
    <t>DUTY SWIVEL CASTOR URETHANE     WHEEL                           TYPE</t>
  </si>
  <si>
    <t>TE-22-A0100656</t>
  </si>
  <si>
    <t>PVC EMPTY DRUM 209LTR</t>
  </si>
  <si>
    <t>PU47956</t>
  </si>
  <si>
    <t>22110546</t>
  </si>
  <si>
    <t>TE-00-0032/31</t>
  </si>
  <si>
    <t>MODEL NO: CH100G</t>
  </si>
  <si>
    <t>TE-00-0038/37</t>
  </si>
  <si>
    <t>MIC-TM-22-680-1150-NGN 2.2T     S/N: 20201200&amp;20201280</t>
  </si>
  <si>
    <t>TE-00-0035/34</t>
  </si>
  <si>
    <t>DURMETAL FIRST AID KIT &amp; VIDEO</t>
  </si>
  <si>
    <t>TE-01-0011/10</t>
  </si>
  <si>
    <t>MANUAL HYDRAULIC - STANDARD     LIFTING: 1.5 METRE SERIAL NO.   MPS-</t>
  </si>
  <si>
    <t>TE-01-0007/6</t>
  </si>
  <si>
    <t>WRAPPING MACHINE MODEL:         WS-212-A</t>
  </si>
  <si>
    <t>TE-00-0040/39</t>
  </si>
  <si>
    <t>JAPAN</t>
  </si>
  <si>
    <t>TE-01-0001/1</t>
  </si>
  <si>
    <t>HOIST MODEL:1SH LIFT:6M HOIST   SPEED: 4.6(M/MIN)</t>
  </si>
  <si>
    <t>TE-01-0002/1</t>
  </si>
  <si>
    <t>FOR CHAIN HOIST MODEL: 1 ST     CAPACITY 1000KGS (1TON) TRAVEL  SPEE</t>
  </si>
  <si>
    <t>TE-01-0004/3</t>
  </si>
  <si>
    <t>MODEL:TE-7R-MD BRAND:MARCH      (USA) 3/4HP, 1PH</t>
  </si>
  <si>
    <t>TE-01-0005/4</t>
  </si>
  <si>
    <t>TROLLEY/HANGER FOR ROLLER       WHEEL:POLLEY UTILITINE DIA.6   CAPA</t>
  </si>
  <si>
    <t>TE-01-0006/5</t>
  </si>
  <si>
    <t>CHILLED WATER SYSTEM</t>
  </si>
  <si>
    <t>TE-01-0009/8</t>
  </si>
  <si>
    <t>STAMPING (ROUND PLATE) CHINA    LAMINATION SERIAL NO.14533,     4936</t>
  </si>
  <si>
    <t>TE-07-0004/5</t>
  </si>
  <si>
    <t>OVERHEAD TRAVELLING CRANE       MODEL:NB04L5AFP240ATIF          CAPA</t>
  </si>
  <si>
    <t>TE-01-0012A/11</t>
  </si>
  <si>
    <t>SIZE: DIA545X230MM (H)</t>
  </si>
  <si>
    <t>TE-01-0012B/11</t>
  </si>
  <si>
    <t>FOR VICOSITY INK TESTER</t>
  </si>
  <si>
    <t>TE-01-0013/12</t>
  </si>
  <si>
    <t>DC4U-200-80-RU</t>
  </si>
  <si>
    <t>TE-01-0014/13</t>
  </si>
  <si>
    <t>INSPECTOR WITH BUILT-IN GM      DETECTOR</t>
  </si>
  <si>
    <t>TE-01-0015/14</t>
  </si>
  <si>
    <t>NYLON STRAPPING MACHINE 5/8</t>
  </si>
  <si>
    <t>TE-01-0016/15</t>
  </si>
  <si>
    <t>TE-01-0017/15</t>
  </si>
  <si>
    <t>VISOSITY INK TESTER</t>
  </si>
  <si>
    <t>TE-01-0018/16</t>
  </si>
  <si>
    <t>2.2T HPT SERIAL NO. 20277955</t>
  </si>
  <si>
    <t>TE-01-0020/18</t>
  </si>
  <si>
    <t>SIZE: 680MM X 1150MM</t>
  </si>
  <si>
    <t>TE-01-0021/19</t>
  </si>
  <si>
    <t>AC 190 DIAMOND WELDING MACHINE</t>
  </si>
  <si>
    <t>TE-01-0023/21</t>
  </si>
  <si>
    <t>3900 (Y)</t>
  </si>
  <si>
    <t>TE-01-0024/22</t>
  </si>
  <si>
    <t>MAGNIFICATION: 10X CODE:        CDX-UC-04</t>
  </si>
  <si>
    <t>TE-01-0025/23</t>
  </si>
  <si>
    <t>JUNGHEINRICH TRUCK:             MIC-TM-22-680-1150-NGN 2.2T</t>
  </si>
  <si>
    <t>TE-01-0026/23</t>
  </si>
  <si>
    <t>BRAND: JUNGHEINRICH             TRUCK MIC-TM-22-680-1150-VGV    2.2T</t>
  </si>
  <si>
    <t>TE-01-0027/24</t>
  </si>
  <si>
    <t>DAB PUMP K30/100T</t>
  </si>
  <si>
    <t>TE-01-0028/24</t>
  </si>
  <si>
    <t>DAB PUMP MODEL; K30/100T</t>
  </si>
  <si>
    <t>TE-01-0029/24</t>
  </si>
  <si>
    <t>MODEL: K55/200T</t>
  </si>
  <si>
    <t>TE-01-0030/24</t>
  </si>
  <si>
    <t>TE-01-0031/24</t>
  </si>
  <si>
    <t>TE-01-0033/26</t>
  </si>
  <si>
    <t>CAPACITY: 25KGS</t>
  </si>
  <si>
    <t>TE-01-0034/27</t>
  </si>
  <si>
    <t>PRINTING ROLLER &amp; PAINTING</t>
  </si>
  <si>
    <t>TE-01-0035/28</t>
  </si>
  <si>
    <t>ROLL (BY HAND/FOOT JACK)        FOR SCHIAVI &amp; EL 4</t>
  </si>
  <si>
    <t>TE-01-0036/29</t>
  </si>
  <si>
    <t>SLEWING JB                      MODEL: M 10-4</t>
  </si>
  <si>
    <t>TE-01-0038B/31</t>
  </si>
  <si>
    <t>ROLL (BY HAND/FOOT JACK)        MODEL: 500-11 HF</t>
  </si>
  <si>
    <t>TE-01-0038D/31</t>
  </si>
  <si>
    <t>TE-01-0039/32</t>
  </si>
  <si>
    <t>USED FOR CHECKING NITROGEN      FLOW IN SCCM</t>
  </si>
  <si>
    <t>TE-01-0040/33</t>
  </si>
  <si>
    <t>TE-01-0041A/34</t>
  </si>
  <si>
    <t>MODEL: K14/400T</t>
  </si>
  <si>
    <t>TE-01-0041B/34</t>
  </si>
  <si>
    <t>MODEL: K40/400T</t>
  </si>
  <si>
    <t>TE-02-0001/1</t>
  </si>
  <si>
    <t>ADHESIVE VISCOSITY FOR DL 1</t>
  </si>
  <si>
    <t>TE-02-0002/2</t>
  </si>
  <si>
    <t>HANGER FOR DIA 600 CHILL        ROLLER C/W DIA 6 P U WHEEL</t>
  </si>
  <si>
    <t>TE-02-0003/3</t>
  </si>
  <si>
    <t>ROLL (BY HAND / FOOT JACK)      MODEL: 500-11 HF                LOAD</t>
  </si>
  <si>
    <t>TE-02-0004/4</t>
  </si>
  <si>
    <t>TROLLEY FOR RESIN DRUM C/W DIA  4 WHEEL</t>
  </si>
  <si>
    <t>TE-02-0005B/5</t>
  </si>
  <si>
    <t>FOR RESIN                       SIZE: 600MM(OD) X 720MM (H)</t>
  </si>
  <si>
    <t>TE-02-0005C/5</t>
  </si>
  <si>
    <t>FOR RESIN                       SIZE: 600MM (OD) X 600MM H</t>
  </si>
  <si>
    <t>TE-02-0006/6</t>
  </si>
  <si>
    <t>MODEL: SF-2500                  CAPACITY: 2500 KGS              SIZE</t>
  </si>
  <si>
    <t>TE-02-0007/7</t>
  </si>
  <si>
    <t>FOR DIA 600 CHILL ROLLER CW     DIA 6 P.U WHEEL                WHEE</t>
  </si>
  <si>
    <t>TE-02-0008/8</t>
  </si>
  <si>
    <t>CENTRIFUGAL PUMPS               MODEL: K28/500T</t>
  </si>
  <si>
    <t>TE-01-0008/7</t>
  </si>
  <si>
    <t>/ MAINTENANCE</t>
  </si>
  <si>
    <t>TE-02-0009/8</t>
  </si>
  <si>
    <t>CENTRIFUGAL PUMPS               MODEL: K 40/400T</t>
  </si>
  <si>
    <t>TE-02-0010/9</t>
  </si>
  <si>
    <t>CENTRIFUGAL PUMPS               MODEL:K40/400T</t>
  </si>
  <si>
    <t>TE-02-0011/10</t>
  </si>
  <si>
    <t>NATIONAL JUMBO CRATE C/W        CASTOR                          DIM:</t>
  </si>
  <si>
    <t>TE-02-0012/11</t>
  </si>
  <si>
    <t>575MM X 70/65MM X 3MM</t>
  </si>
  <si>
    <t>TE-02-0013/12</t>
  </si>
  <si>
    <t>METER                           S/N. 1205695</t>
  </si>
  <si>
    <t>TE-02-0014/13</t>
  </si>
  <si>
    <t>BRAND : SNOWREX                 MODEL: PS PLUS INDICATOR        S/NO</t>
  </si>
  <si>
    <t>TE-02-0015/14</t>
  </si>
  <si>
    <t>PUMP                            MODEL: K 40/400T                BRAN</t>
  </si>
  <si>
    <t>TE-02-0016/15</t>
  </si>
  <si>
    <t>SERVO DRIVE                     TYPE: DBE-750                   POWE</t>
  </si>
  <si>
    <t>TE-02-0017/16</t>
  </si>
  <si>
    <t>MATERIAL:S45C, SIZE:DIA160X75   PRINTING MACHINE TAPER CHUCK    FOR</t>
  </si>
  <si>
    <t>TE-02-0018/17</t>
  </si>
  <si>
    <t>FILLING ROOM FOR A/CS &amp; PURCH   DEPT AT BLK C                   BRAN</t>
  </si>
  <si>
    <t>TE-02-0019/18</t>
  </si>
  <si>
    <t>PLASTIC RING MATERIAL FOR       PACKING DEPT.</t>
  </si>
  <si>
    <t>TE-91-0005/4</t>
  </si>
  <si>
    <t>10KGS WEIGHING SCALE</t>
  </si>
  <si>
    <t>TE-02-0021/20</t>
  </si>
  <si>
    <t>3 PHASE HEAVY DUTY TYPE         MODEL: VS-5/159                 SERI</t>
  </si>
  <si>
    <t>TE-02-0022/21</t>
  </si>
  <si>
    <t>RESIN C/W HANDLE                SIZE:570 (D) X 870 (H)          THK:</t>
  </si>
  <si>
    <t>TE-91-0008/6</t>
  </si>
  <si>
    <t>TRUCKS                          PAID BY CK148273</t>
  </si>
  <si>
    <t>TE-02-0025A/24</t>
  </si>
  <si>
    <t>PUMPS FOR PRINTING DEPT.        BRAND:WILDEN (USA)              MODE</t>
  </si>
  <si>
    <t>TE-02-0025B/24</t>
  </si>
  <si>
    <t>PUMP FOR LAMINATION DEPT        MODEL;T1/AYYB/TF/TF/ATF/014     PART</t>
  </si>
  <si>
    <t>TE-02-0026/25</t>
  </si>
  <si>
    <t>STANDBY ROLL                    SIZE: 2670X1250X950(H)          WHEE</t>
  </si>
  <si>
    <t>TE-02-0027/26</t>
  </si>
  <si>
    <t>(JAPAN) FOR MEASURE TENSION OF  CPP &amp; METZ FILM/ROLL            MODE</t>
  </si>
  <si>
    <t>TE-02-0028/27</t>
  </si>
  <si>
    <t>CENTRIFUGAL PUMPS)              MODELl K40/400T                 BRAN</t>
  </si>
  <si>
    <t>TE-02-0029/28</t>
  </si>
  <si>
    <t>CASTOR                          DIM: L865XW620XH530MM</t>
  </si>
  <si>
    <t>TE-02-0030/29</t>
  </si>
  <si>
    <t>CASTOR                          DIM: L1100XW1100XH775MM</t>
  </si>
  <si>
    <t>TE-02-0031/30</t>
  </si>
  <si>
    <t>MISTRAL 16 WALL FAN</t>
  </si>
  <si>
    <t>TE-02-0032/31</t>
  </si>
  <si>
    <t>MODEL: 1341</t>
  </si>
  <si>
    <t>TE-02-0033/32</t>
  </si>
  <si>
    <t>NOVA 300SS</t>
  </si>
  <si>
    <t>TE-02-0034/33</t>
  </si>
  <si>
    <t>GENERATOR                       TYPE: GTF 7.08 L/420,           20V/</t>
  </si>
  <si>
    <t>TE-02-0035/34</t>
  </si>
  <si>
    <t>FOR TRANSFORMER ROOM 22KV</t>
  </si>
  <si>
    <t>TE-02-0037/36</t>
  </si>
  <si>
    <t>BRAND: STOCKY MODEL:HPT/25SE    LOAD CAPACITY: 2500KGS          SIZE</t>
  </si>
  <si>
    <t>TE-02-0039A/38</t>
  </si>
  <si>
    <t>CLEANERS                        MODEL: NT 700 ECO (2 MOTOR)     SERI</t>
  </si>
  <si>
    <t>TE-02-0040/39</t>
  </si>
  <si>
    <t>IMPELLER FOR K40/200</t>
  </si>
  <si>
    <t>TE-02-0041/40</t>
  </si>
  <si>
    <t>MODEL: HP 22                    CAPACITY: 2200 KGS              FORK</t>
  </si>
  <si>
    <t>TE-02-0042/41</t>
  </si>
  <si>
    <t>TESTER                          MODEL: TEGS-709N                FOR</t>
  </si>
  <si>
    <t>TE-02-0043A/42</t>
  </si>
  <si>
    <t>CAPACITY:50KG X 2000G</t>
  </si>
  <si>
    <t>TE-02-0043B/42</t>
  </si>
  <si>
    <t>CAPACITY: 50KG X 200G</t>
  </si>
  <si>
    <t>TE-02-0043C/42</t>
  </si>
  <si>
    <t>TE-02-0043D/42</t>
  </si>
  <si>
    <t>TE-02-0044/43</t>
  </si>
  <si>
    <t>PUMP                            MODEL:K40/400T                  BRAN</t>
  </si>
  <si>
    <t>TE-02-0045/44</t>
  </si>
  <si>
    <t>PUMP                            MODEL: K40/400T                 BRAN</t>
  </si>
  <si>
    <t>TE-02-0046A/45</t>
  </si>
  <si>
    <t>FORKLIFT</t>
  </si>
  <si>
    <t>TE-02-0046B/45</t>
  </si>
  <si>
    <t>TE-02-0047/46</t>
  </si>
  <si>
    <t>CAPACITY: 50KG X 200G           FOR WEIGHING OF WASTE IN        REWI</t>
  </si>
  <si>
    <t>TE-02-0048/47</t>
  </si>
  <si>
    <t>DAB MECHANICAL SEAL</t>
  </si>
  <si>
    <t>TE-02-0049/48</t>
  </si>
  <si>
    <t>PUMPS                           MODEL:P025/PPPP/TF(TX)/TF/PTV   BRAN</t>
  </si>
  <si>
    <t>TE-02-0050/49</t>
  </si>
  <si>
    <t>BLOCK C :-                      1) Q UNIT OF STAINLESS STEEL    SINK</t>
  </si>
  <si>
    <t>TE-02-0051/50</t>
  </si>
  <si>
    <t>SIZE: ID 1060MMX500MM(W)X       1290MM(H)</t>
  </si>
  <si>
    <t>TE-03-0001/1</t>
  </si>
  <si>
    <t>COOLING WATER SYSTEM            MODEL: K40/400T</t>
  </si>
  <si>
    <t>TE-03-0002/2</t>
  </si>
  <si>
    <t>CYLINDER ROOM</t>
  </si>
  <si>
    <t>TE-03-0003/3</t>
  </si>
  <si>
    <t>TOYO 24 STAND FAN</t>
  </si>
  <si>
    <t>TE-03-0004/4</t>
  </si>
  <si>
    <t>BRAND: EUROLIFTER, BELGIUM      MODEL: VBV 2500                 CAPA</t>
  </si>
  <si>
    <t>TE-03-0005/5</t>
  </si>
  <si>
    <t>SPRAY GUN</t>
  </si>
  <si>
    <t>TE-03-0030/28</t>
  </si>
  <si>
    <t>PUMPS                           BRAND: DAB                      DAB</t>
  </si>
  <si>
    <t>TE-03-0042/40</t>
  </si>
  <si>
    <t>DALMEC PNEUMATIC MANIPULATOR MAXIPARTNER (MXC), CAPACITY: 500KGS (TAMPOI BLOCK C PNEUMATIC UNPACK MACHINE)</t>
  </si>
  <si>
    <t>TE-03-0046/43</t>
  </si>
  <si>
    <t>INSPECTION MACHINE                                              PIST</t>
  </si>
  <si>
    <t>TE-04-0002/2</t>
  </si>
  <si>
    <t>ALUMINIUM SCAFFOLD AT BLK C                                     SCAF</t>
  </si>
  <si>
    <t>TE-04-0003/3</t>
  </si>
  <si>
    <t>PRESSURE:100 BAR 1450 PSI       HP: 3 KW: 2.2 RPM: 1450         HIGH</t>
  </si>
  <si>
    <t>TE-04-0020/18</t>
  </si>
  <si>
    <t>PRINTING MACHINE ALUMINIUM      ROLLER                          TROL</t>
  </si>
  <si>
    <t>TE-04-0021/19</t>
  </si>
  <si>
    <t>LIFT</t>
  </si>
  <si>
    <t>TE-05-0006/05</t>
  </si>
  <si>
    <t>INTERMEDIATE BULK TANK          SIZE: 300US GALLON              @SGD2788/UNIT</t>
  </si>
  <si>
    <t>TE-05-0016/14</t>
  </si>
  <si>
    <t>TROLLEY (SLEEVE RUBBER ROLLER   TRAY) M/STEEL RHS 3X2X4.5MM,  PLAT</t>
  </si>
  <si>
    <t>TE-05-0020/18</t>
  </si>
  <si>
    <t>MODEL: XILM 10.2 HEAD: 2.5BAR   SUCTION X DISCHARGE: 100MM X    100M</t>
  </si>
  <si>
    <t>TE-05-0027/24</t>
  </si>
  <si>
    <t>SAMSUNG REFRIGERATOR 400L</t>
  </si>
  <si>
    <t>TE-05-0029/26</t>
  </si>
  <si>
    <t>TE-05-0039/34</t>
  </si>
  <si>
    <t>TE-06-0003/3</t>
  </si>
  <si>
    <t>SECURITY PATROL SOFTWARE,       SYSTEM FOR GUARD C/W 10 SENSER  POIN</t>
  </si>
  <si>
    <t>TE-95-0022/13</t>
  </si>
  <si>
    <t>D 200MM * 55MM @ RM105/PC</t>
  </si>
  <si>
    <t>TE-06-0010/9</t>
  </si>
  <si>
    <t>FOR FOREIGN WORKER HOSTEL</t>
  </si>
  <si>
    <t>TE-07-0002/2</t>
  </si>
  <si>
    <t>FOR PRODUCTION DEPT.</t>
  </si>
  <si>
    <t>TE-95-0038/23</t>
  </si>
  <si>
    <t>@ RM125.00/PC</t>
  </si>
  <si>
    <t>TE-07-0011/12</t>
  </si>
  <si>
    <t>MACHINE (MADE IN TAIWAN) SPEC:  P/CORE ID:3 &amp; 6, MATERIAL     LENG</t>
  </si>
  <si>
    <t>TE-07-0012/13</t>
  </si>
  <si>
    <t>FOR 1 UNIT 230V SIREN AT END    OF BLOCK B, C/W 2 CORE PVC/PVC  SHEA</t>
  </si>
  <si>
    <t>TE-07-0015/16</t>
  </si>
  <si>
    <t>REDUCER C/W MT-ITALY SINGLE     PHASE MOTOR TYPE:MFB2204010     RATI</t>
  </si>
  <si>
    <t>TE-07-0016/17</t>
  </si>
  <si>
    <t>SENSORS AMP FOR CZ-H72 AND      CZ-H35S RGB DIGITAL FIBEROPTIC  SENS</t>
  </si>
  <si>
    <t>TE-00-0002/2</t>
  </si>
  <si>
    <t>680-1150-VGV                    OLD P/NO: VGV 680 1150</t>
  </si>
  <si>
    <t>TE-00-0004/4</t>
  </si>
  <si>
    <t>HAND DRILL CSB-550RE BOSCH</t>
  </si>
  <si>
    <t>TE-07-0018/19</t>
  </si>
  <si>
    <t>TE07-020/21(01)</t>
  </si>
  <si>
    <t>WHEEL MODEL: MS6400SW SIZE:     EXTERNAL 1100MM(L) X 800MM(W)   X 60</t>
  </si>
  <si>
    <t>TE07-020/21(02)</t>
  </si>
  <si>
    <t>TE07-020/21(03)</t>
  </si>
  <si>
    <t>TE07-020/21(04)</t>
  </si>
  <si>
    <t>TE07-020/21(05)</t>
  </si>
  <si>
    <t>TE07-020/21(06)</t>
  </si>
  <si>
    <t>TE07-020/21(07)</t>
  </si>
  <si>
    <t>TE07-020/21(08)</t>
  </si>
  <si>
    <t>TE07-020/21(09)</t>
  </si>
  <si>
    <t>TE07-020/21(10)</t>
  </si>
  <si>
    <t>TE07-020/21(11)</t>
  </si>
  <si>
    <t>TE07-020/21(12)</t>
  </si>
  <si>
    <t>TE07-020/21(13)</t>
  </si>
  <si>
    <t>TE07-020/21(14)</t>
  </si>
  <si>
    <t>TE07-020/21(15)</t>
  </si>
  <si>
    <t>TE07-020/21(16)</t>
  </si>
  <si>
    <t>TE07-020/21(17)</t>
  </si>
  <si>
    <t>TE07-020/21(18)</t>
  </si>
  <si>
    <t>TE07-020/21(19)</t>
  </si>
  <si>
    <t>TE07-020/21(20)</t>
  </si>
  <si>
    <t>TE07-020/21(21)</t>
  </si>
  <si>
    <t>TE07-020/21(22)</t>
  </si>
  <si>
    <t>TE07-020/21(23)</t>
  </si>
  <si>
    <t>TE07-020/21(24)</t>
  </si>
  <si>
    <t>TE07-020/21(25)</t>
  </si>
  <si>
    <t>TE08-007/07</t>
  </si>
  <si>
    <t>WATER DISPENSER, BRAND: LOKO,   MODEL: DL-600S LOCATED AT BLOK  B PR</t>
  </si>
  <si>
    <t>TE08-043/37</t>
  </si>
  <si>
    <t>MODEL:GH-175 2HP GINDING WHEEL  SIZE:10</t>
  </si>
  <si>
    <t>TE08-051/43</t>
  </si>
  <si>
    <t>KYORITSU, MODEL: 1011</t>
  </si>
  <si>
    <t>TE08-052/44</t>
  </si>
  <si>
    <t>SONIC 26 INDUSTRIAL STAND FAN</t>
  </si>
  <si>
    <t>TE-89-0001/1</t>
  </si>
  <si>
    <t>1 TON HOIST TROLLEY</t>
  </si>
  <si>
    <t>TE-89-0002/2</t>
  </si>
  <si>
    <t>HAND TROLLEY</t>
  </si>
  <si>
    <t>TE-89-0003/2</t>
  </si>
  <si>
    <t>TE-89-0004/3</t>
  </si>
  <si>
    <t>GRASS CUTTING MACHINE</t>
  </si>
  <si>
    <t>TE-07-0010/11</t>
  </si>
  <si>
    <t>/30 MODEL:534-103 FOR          MAINTENANCE USE -FOR RUBBER OD  CHEC</t>
  </si>
  <si>
    <t>TE-90-0001/1</t>
  </si>
  <si>
    <t>COVER &amp; STAND - MILD STEEL      ANGLE 3*3 - 46H*43 5/8W*L   THIC</t>
  </si>
  <si>
    <t>TE-90-0002/1</t>
  </si>
  <si>
    <t>TE-90-0003/2</t>
  </si>
  <si>
    <t>STD ACCESSORIES:WET,DRY PICK-U  HEAD,HOSE COMPLETE,KENT CLOTH,  NYLO</t>
  </si>
  <si>
    <t>TE-90-0005/4</t>
  </si>
  <si>
    <t>JHR HAND PALLET TRUCK</t>
  </si>
  <si>
    <t>TE-90-0006/4</t>
  </si>
  <si>
    <t>TE-91-0001/1</t>
  </si>
  <si>
    <t>CAPACITY: 400 KG</t>
  </si>
  <si>
    <t>TE-91-0002/2</t>
  </si>
  <si>
    <t>TE-91-0003/3</t>
  </si>
  <si>
    <t>SIDE SCALE UNIT DMS-TYPE</t>
  </si>
  <si>
    <t>TE-91-0004/4</t>
  </si>
  <si>
    <t>TE-91-0006/5</t>
  </si>
  <si>
    <t>C/W 4 BUTTON CONTROL SWITCH     CAPACITY: 1 TON</t>
  </si>
  <si>
    <t>TE-91-0007/5</t>
  </si>
  <si>
    <t>TE-91-0009/6</t>
  </si>
  <si>
    <t>TE-91-0011/8</t>
  </si>
  <si>
    <t>CARTON STAPLER - MANUAL -SPOT-</t>
  </si>
  <si>
    <t>TE-92-0001/1</t>
  </si>
  <si>
    <t>OPK SANTO CAR</t>
  </si>
  <si>
    <t>TE-92-0002/1</t>
  </si>
  <si>
    <t>TE-92-0003/2</t>
  </si>
  <si>
    <t>J-VGV 680-1150</t>
  </si>
  <si>
    <t>TE-92-0004/2</t>
  </si>
  <si>
    <t>HAND PALLET TRUCK</t>
  </si>
  <si>
    <t>TE-92-0008/5</t>
  </si>
  <si>
    <t>9*9*9*1.5 MM                 @ RM160.00/PC</t>
  </si>
  <si>
    <t>TE-92-0009/6</t>
  </si>
  <si>
    <t>DS 220 INSECT KILLER C/W TUBE   EXCLUDING POWER POINT</t>
  </si>
  <si>
    <t>TE-92-0010/6</t>
  </si>
  <si>
    <t>TE-92-0011/6</t>
  </si>
  <si>
    <t>TE-92-0012/6</t>
  </si>
  <si>
    <t>TE-92-0013/7</t>
  </si>
  <si>
    <t>460MM(O/D) * 600MM (HEIGHT) *   1.5MM</t>
  </si>
  <si>
    <t>TE-92-0014/7</t>
  </si>
  <si>
    <t>470MM S/STEEL COVER</t>
  </si>
  <si>
    <t>TE-92-0015/7</t>
  </si>
  <si>
    <t>CASTE WHEEL TROLLEY</t>
  </si>
  <si>
    <t>TE-92-0016/8</t>
  </si>
  <si>
    <t>RANGE:100-200MM                 GRADUATION: 0.01MM</t>
  </si>
  <si>
    <t>TE-92-0020/11</t>
  </si>
  <si>
    <t>HYDRAULIC HAND PALLET TRUCK</t>
  </si>
  <si>
    <t>TE-92-0021/12</t>
  </si>
  <si>
    <t>JM-2000</t>
  </si>
  <si>
    <t>TE-92-0026/15(2</t>
  </si>
  <si>
    <t>880MM HG * 1.5MM THK                                            RM3,</t>
  </si>
  <si>
    <t>TE-92-0029/17</t>
  </si>
  <si>
    <t>15 * 1.5 MM                    @RM200.00/PC</t>
  </si>
  <si>
    <t>TE-92-0030/18</t>
  </si>
  <si>
    <t>PROPORTIONAL WEIGHT             CAPACITY: 300 KGS</t>
  </si>
  <si>
    <t>TE-92-0039/23</t>
  </si>
  <si>
    <t>(TO INCLUDE CALIBRATION BY UTN  DELIVERED ON 26/11/92           PAID</t>
  </si>
  <si>
    <t>TE-93-0008/4</t>
  </si>
  <si>
    <t>@ RM200.000/UNIT</t>
  </si>
  <si>
    <t>TE-93-0009/4</t>
  </si>
  <si>
    <t>TE-93-0010/5</t>
  </si>
  <si>
    <t>PUMP C/W 1M ALUMINIUM TUBE</t>
  </si>
  <si>
    <t>TE-93-0011/6(2)</t>
  </si>
  <si>
    <t>2 1/2' * 3' * 3' * 5MM          @ RM350/UNIT                    RM76</t>
  </si>
  <si>
    <t>TE-93-0013/7</t>
  </si>
  <si>
    <t>RANGE: + 5C TO + 50C            @ RM485/PC</t>
  </si>
  <si>
    <t>TE-93-0016/9</t>
  </si>
  <si>
    <t>WEIGHING MACHINE</t>
  </si>
  <si>
    <t>TE-93-0017/10</t>
  </si>
  <si>
    <t>DETECTOR WITH CALIBRATION CERT  FROM UNIT TENAGA NUKLEAR,BANGI</t>
  </si>
  <si>
    <t>TE-93-0019/13</t>
  </si>
  <si>
    <t>VACUUM PUMP (SINGLE PHASE)</t>
  </si>
  <si>
    <t>TE-93-0021/15</t>
  </si>
  <si>
    <t>PART NO.B010-4241               @ RM680.00</t>
  </si>
  <si>
    <t>TE-93-0023/17</t>
  </si>
  <si>
    <t>TE-93-0024/17</t>
  </si>
  <si>
    <t>TE-90-0004/3</t>
  </si>
  <si>
    <t>DESIGN,SUPPLY,INSTALL &amp; COMM    OF 1 UNIT GOODSLIFT CAPACITY    2000</t>
  </si>
  <si>
    <t>TE-93-0025/18</t>
  </si>
  <si>
    <t>C/W STANDARD ACCESSORIES</t>
  </si>
  <si>
    <t>TE-93-0026/19</t>
  </si>
  <si>
    <t>TE-93-0027/20</t>
  </si>
  <si>
    <t>FOCE SUPPORT - H 1M * W 1M *    L 2M * T 8MM</t>
  </si>
  <si>
    <t>TE-93-0028/21</t>
  </si>
  <si>
    <t>600MM WIDTH * 1.7M HIGHT *      1.2M LGTH                       @ RM</t>
  </si>
  <si>
    <t>TE-94-0001/1</t>
  </si>
  <si>
    <t>SPOT MANUAL STAPLER SHT</t>
  </si>
  <si>
    <t>TE-94-0004/4</t>
  </si>
  <si>
    <t>WEIGHING DEICE 20 KGS</t>
  </si>
  <si>
    <t>TE-22-A0100724</t>
  </si>
  <si>
    <t>TO SUPPLY AND INSTALL POWER POINT USING 2X2.5MM+E PVC CABLE IN G.I CONDUIT INCLUDING 13A METAL S/S/O.
TO SUPPLY AND INSTALL :- A)PLUG TOP 13A - 7NOS  /  B)MCB 20A 3P - 2NOS  /  ELCB 40A 2P - 1 NOS  /  D)INTERNAL WIRING</t>
  </si>
  <si>
    <t>PU47965</t>
  </si>
  <si>
    <t>INV.22110005</t>
  </si>
  <si>
    <t>TE-94-0007/7</t>
  </si>
  <si>
    <t>(TENSIONAL ONLY)</t>
  </si>
  <si>
    <t>TE-94-0013/13</t>
  </si>
  <si>
    <t>MARK II ROLL SAVER</t>
  </si>
  <si>
    <t>TE-94-0017/16</t>
  </si>
  <si>
    <t>SJ40</t>
  </si>
  <si>
    <t>TE-94-0018/16</t>
  </si>
  <si>
    <t>TE-94-0019/17</t>
  </si>
  <si>
    <t>TE-94-0022/19</t>
  </si>
  <si>
    <t>RANGE: 0-120C                   OPERATIONG RANGE: 40C           DIFF</t>
  </si>
  <si>
    <t>TE-94-0023/19</t>
  </si>
  <si>
    <t>TERMOCOUPLE CA</t>
  </si>
  <si>
    <t>TE-94-0026/21</t>
  </si>
  <si>
    <t>INDICATOR FOR 0-100% LEL COMP/  W CARRYING STRAPS LESS SAMPL'   LINE</t>
  </si>
  <si>
    <t>TE-94-0029/24</t>
  </si>
  <si>
    <t>TE-94-0031/26</t>
  </si>
  <si>
    <t>COMPLETE SET</t>
  </si>
  <si>
    <t>TE-95-0003/3</t>
  </si>
  <si>
    <t>C/W RATCHER HANDLE &amp; HOLDER     INPUT: 3/4  OUTPUR: 1</t>
  </si>
  <si>
    <t>TE-95-0014/10</t>
  </si>
  <si>
    <t>(DIGITAL DISPLAY) PT-100 INPUT  X RELAY OUTPUT SIZE: 48 * 48MM</t>
  </si>
  <si>
    <t>TE-95-0021/13</t>
  </si>
  <si>
    <t>D 5MM * L 40MM * WIRE 17</t>
  </si>
  <si>
    <t>TE-95-0028/16</t>
  </si>
  <si>
    <t>DIA 230MM * 48MM                @RM140.00/PC</t>
  </si>
  <si>
    <t>TE-95-0031/18</t>
  </si>
  <si>
    <t>N CONTROLL' RANGE: -5C TO +28C</t>
  </si>
  <si>
    <t>TE-95-0039/23</t>
  </si>
  <si>
    <t>@ RM120.00/PC</t>
  </si>
  <si>
    <t>TE-95-0040/24</t>
  </si>
  <si>
    <t>RANGE: 600V                     INPUT IMPEDANCE: 10M-O-         POWE</t>
  </si>
  <si>
    <t>TE-96-0003/3</t>
  </si>
  <si>
    <t>DIAPHRAGM PUMP, TYPE: TGR 2 A   FOR PUMP SOLVERT FROM DRUM TO   SMAL</t>
  </si>
  <si>
    <t>TE-96-0004/4</t>
  </si>
  <si>
    <t>HEAD @ RM495.00/PC</t>
  </si>
  <si>
    <t>TE-96-0011/10</t>
  </si>
  <si>
    <t>SHIMADEN TEMPERATURE CONTROLL'</t>
  </si>
  <si>
    <t>TE-96-0013/11</t>
  </si>
  <si>
    <t>2 * 1/2 BAND HEATERS C/W 2 *</t>
  </si>
  <si>
    <t>TE-96-0014/12</t>
  </si>
  <si>
    <t>LUDLUM SURVEY METER MODEL 14C</t>
  </si>
  <si>
    <t>TE-96-0015/12</t>
  </si>
  <si>
    <t>LUDLUM PROBE MODEL 44-7 (THIN</t>
  </si>
  <si>
    <t>TE-96-0016/12</t>
  </si>
  <si>
    <t>CALIBRATION CHARGE BY MINT</t>
  </si>
  <si>
    <t>TE-97-0001/1</t>
  </si>
  <si>
    <t>MODIFICATION OF GOODSLIFT - TO</t>
  </si>
  <si>
    <t>TE-97-0002/2</t>
  </si>
  <si>
    <t>COLLAPSIBLE GATE C/W SHUTTERS</t>
  </si>
  <si>
    <t>TE-97-0003/2</t>
  </si>
  <si>
    <t>COLLAPSIBLE GATE W/O SHUTTER</t>
  </si>
  <si>
    <t>TE-98-0001/1</t>
  </si>
  <si>
    <t>PEACOCK DIAL GAUGE (25)</t>
  </si>
  <si>
    <t>TE-98-0002/2</t>
  </si>
  <si>
    <t>2 UNITS CVGA MONITOR @ RM380/U</t>
  </si>
  <si>
    <t>TE-98-0003/3</t>
  </si>
  <si>
    <t>HAND PALLET TRUCK 2.5TON</t>
  </si>
  <si>
    <t>TE-98-0004/4</t>
  </si>
  <si>
    <t>MITUTOYO DIGIMATIC MICROMETER</t>
  </si>
  <si>
    <t>TE-99-0011/11</t>
  </si>
  <si>
    <t>WITH 1 LOT OF ACCESSORIES:      DISPOSABLE PE TRASH BAG HOLDIN  OIL</t>
  </si>
  <si>
    <t>TE-99-0016/16</t>
  </si>
  <si>
    <t>(DIGITAL TYPE) 2 * 4 DIA      TEMP RG: -10 + 50'C (INDOOR)    -50+</t>
  </si>
  <si>
    <t>TE-99-0017/17</t>
  </si>
  <si>
    <t>REPAIR KITS                     P/NO: 1605.25.KTM</t>
  </si>
  <si>
    <t>TE-99-0018/18</t>
  </si>
  <si>
    <t>OLD</t>
  </si>
  <si>
    <t>TE-06-0004/4</t>
  </si>
  <si>
    <t>RACKING1.28M X1.28MX0.95M(H)    MAT: 2X2X4.5MM(T) ANGLE BAR,  2X2 (50 Pcs)</t>
  </si>
  <si>
    <t>TE-00076A01-15</t>
  </si>
  <si>
    <t>BRAND: SS MULTI MEDIA SAND FILTER SYSTEM</t>
  </si>
  <si>
    <t>TE-00158A01-17</t>
  </si>
  <si>
    <t>BENEDICTION WEIGHBRIDGE WEIGHING SYSTEM CAPACITY: 60TONx10KG</t>
  </si>
  <si>
    <t>TE-00158B01-18</t>
  </si>
  <si>
    <t>EPSON LX300PRO DOT MATRIX PRINTER (ATTACHED WITH BENEDICTION WEIGHBRIDGE WEIGHING SYSTEM TE-00158A01-17)</t>
  </si>
  <si>
    <t>TE-00635A01-21</t>
  </si>
  <si>
    <t>VLITE SANITISING CHAMBER ATSENAI ENTRANCE</t>
  </si>
  <si>
    <t>SHE</t>
  </si>
  <si>
    <t>TE-00640A01-22</t>
  </si>
  <si>
    <t>ROBOPAC STRETCH WRAPPING MACHINE</t>
  </si>
  <si>
    <t>TE-00650A01-22</t>
  </si>
  <si>
    <t>BATTERY OPERATE STRAPPING TOOL</t>
  </si>
  <si>
    <t>TE-22-A0100775</t>
  </si>
  <si>
    <t>ELECTRICAL WORK AT TAMPOI CPP 1</t>
  </si>
  <si>
    <t>TE-22-B0100689</t>
  </si>
  <si>
    <t>FOR NEW WRAPPIMG MACHINE PLATFORM</t>
  </si>
  <si>
    <t>TE-22-A0100776</t>
  </si>
  <si>
    <t>MITUTOYO-DIGIMATIC MINI-PROCESSOR (PRINTER)-A/P Invoices - ELC069 (TPO2200546)</t>
  </si>
  <si>
    <t>CARLSSOON TECHNOLOGIES SDN. BHD</t>
  </si>
  <si>
    <t>TE-22-A0100690</t>
  </si>
  <si>
    <t>HAND PALLET TRUCK DF-III WIDE FORK SIZE: 685 X 1220MM (CAP: 3,000KGS) - WHEEL
COLOUR YELLOW S/N: 2111110079,2111110117</t>
  </si>
  <si>
    <t>SYSPEX TECHNOLOGIES (M) SDN BHD</t>
  </si>
  <si>
    <t>PU46990</t>
  </si>
  <si>
    <t>3061152</t>
  </si>
  <si>
    <t>TE-22-A0100651</t>
  </si>
  <si>
    <t>ANILOX COATING CYLINDER
COATING ENGRAVING 
STEEL BASE COATING - SHAFT</t>
  </si>
  <si>
    <t>PU47458</t>
  </si>
  <si>
    <t>12302336</t>
  </si>
  <si>
    <t>TE-22-A0100777</t>
  </si>
  <si>
    <t>HAND PALLET TRUCK DF-III WIDE FORK SIZE: 685 X 1220MM (CAP: 3,000KGS) - WHEEL
COLOUR YELLOW S/N: 2111110140,2111110139</t>
  </si>
  <si>
    <t>PU46960</t>
  </si>
  <si>
    <t>3061179</t>
  </si>
  <si>
    <t>TE-22-A0100717</t>
  </si>
  <si>
    <t>TO SUPPLY AND INSTALL :-
A. SUB BOARD 2000A FOR PRINTING MACHINE
B. SUB BOARD 3000A FOR TANDEM MACHINE</t>
  </si>
  <si>
    <t>PU47183</t>
  </si>
  <si>
    <t>INV 22070004/
INV 22090003</t>
  </si>
  <si>
    <t>TE-22-A0100718</t>
  </si>
  <si>
    <t>AC HAND PALLET TRUCK 3.0 TON
MODEL:AC3000
LOAD CAPACITY:3000KG 
FORK LENGTH:1220MM
FORK WIDTH:685MM
LOWERED HEIGHT:85MM
RAISED HEIGHT:200MM</t>
  </si>
  <si>
    <t>EP EQUIPMENTS</t>
  </si>
  <si>
    <t>PU47179</t>
  </si>
  <si>
    <t>INV019484</t>
  </si>
  <si>
    <t>TE-22-A0100701</t>
  </si>
  <si>
    <t>KOBELCO ROTARY SCREW AIR COMPRESSOR
MODEL: SG 37A-IV
GLOBAL REFRIGERATED AIR DRYER
MODEL: GDA0410
FACTORY PIPING WORKS</t>
  </si>
  <si>
    <t>PU48011</t>
  </si>
  <si>
    <t>JBS-220038-1 &amp; JBS-220038-2</t>
  </si>
  <si>
    <t>TE-22-A0100758</t>
  </si>
  <si>
    <t>HARDNESS DUROMETER
MODEL: SHORE C
BRAND: HANNYA</t>
  </si>
  <si>
    <t>REDMARK INDUSTRY SDN BHD</t>
  </si>
  <si>
    <t>DT1143</t>
  </si>
  <si>
    <t>INV-22/09/01888</t>
  </si>
  <si>
    <t>TE-22-A0100759</t>
  </si>
  <si>
    <t>KANETEC TESLA METER
MODEL: TM-801
DISPLAY: M/T ONLY</t>
  </si>
  <si>
    <t>PEACOCK INDUSTRIES SDN BHD</t>
  </si>
  <si>
    <t>PE20230242 &amp; PE230280</t>
  </si>
  <si>
    <t>TE-22-A0100760</t>
  </si>
  <si>
    <t>MITUTOYO - DIGIMATIC CALIPER
BRAND: MITUTOYO
MODEL: 500-197-30
S/N: A22044663</t>
  </si>
  <si>
    <t>PU47430</t>
  </si>
  <si>
    <t>INV2210004</t>
  </si>
  <si>
    <t>TE-22-A0100719</t>
  </si>
  <si>
    <t>S/STEEL SCOOP INK.
1" S/STEEL PIPE
1.5 S/STEEL PLATE C/W WELDING
SIZE: 600MM (L) X 100MM (D)</t>
  </si>
  <si>
    <t>PU47383</t>
  </si>
  <si>
    <t>6927</t>
  </si>
  <si>
    <t>TE-22-A0100778</t>
  </si>
  <si>
    <t>HYDRAULIC LIFT TABLE
CAPACITY (KG) :300</t>
  </si>
  <si>
    <t>MACTRUCK INDUSTRIAL SDN BHD</t>
  </si>
  <si>
    <t>DT1148</t>
  </si>
  <si>
    <t>IV-00630</t>
  </si>
  <si>
    <t>TE-22-A0100761</t>
  </si>
  <si>
    <t>TQC SHEEN REF: VF 2112 FINENESS OF GRIND GAUGE FM2/50, RANGE: 0-50 UM/8-4 HEGMAN,
GRADUATION: 5UM, DOUBLE CHANNEL</t>
  </si>
  <si>
    <t>H.J. UNKEL (M) SDN BHD</t>
  </si>
  <si>
    <t>DT1146</t>
  </si>
  <si>
    <t>IN-202209-040</t>
  </si>
  <si>
    <t>TE-22-A0100762</t>
  </si>
  <si>
    <t>ALBA - STOPWATCH
BRAND: ALBA
MODEL: SW-01
S/N: 177758</t>
  </si>
  <si>
    <t>PU47507</t>
  </si>
  <si>
    <t>INV2210054</t>
  </si>
  <si>
    <t>TE-22-A0100702</t>
  </si>
  <si>
    <t>SWL 1 TON JIB CRANE</t>
  </si>
  <si>
    <t>00042686</t>
  </si>
  <si>
    <t>TE-22-A0100720</t>
  </si>
  <si>
    <t>RUBBER ROLLER
LENGTH: 1150MML &amp; 950MML</t>
  </si>
  <si>
    <t>PU47625</t>
  </si>
  <si>
    <t>PK05983</t>
  </si>
  <si>
    <t>TE-22-A0100721</t>
  </si>
  <si>
    <t>MDC BACK-UP DOCTOR BLADE
1 COIL 55.0X0.500 MM L: 25M
1 COIL 57.0X0.500 MM L: 25M</t>
  </si>
  <si>
    <t>LEEBE SDN BHD</t>
  </si>
  <si>
    <t>PU47799</t>
  </si>
  <si>
    <t>INV000060</t>
  </si>
  <si>
    <t>COIL</t>
  </si>
  <si>
    <t>TE-22-A0100722</t>
  </si>
  <si>
    <t>BKT-G HIGH QUALITY STAINLESS STEEL BUCKET 22CM(DIA) C/W HANDLE</t>
  </si>
  <si>
    <t>PU47780</t>
  </si>
  <si>
    <t>22100699</t>
  </si>
  <si>
    <t>NOS</t>
  </si>
  <si>
    <t>TE-22-A0100652</t>
  </si>
  <si>
    <t>GEOLIFT HIGH PERFORMANCE MANUAL STACKER
MODEL: MS1516
SPECIFICATION: 1,500KG; 1,600MM</t>
  </si>
  <si>
    <t>PU47904</t>
  </si>
  <si>
    <t>IV-12428</t>
  </si>
  <si>
    <t>TE-22-A0100704</t>
  </si>
  <si>
    <t>2PCS 2" SCREW END BALL VALVE - GIACOMINI
2PCS 0-60 PSI PRESSURE GAUGE C/W 1/4" SCREWED END BALL VALVE
1UNIT 2" ESKA PRESSURE REGULATOR INLET NG: 1.4 BAR OUTLET: 300-600MBAR
1UNIT 1 1/2" STAINLESS STEEL FLEXIBLE HOSE 2FT PN16</t>
  </si>
  <si>
    <t>PU47909</t>
  </si>
  <si>
    <t>FWGESB-2211-I005</t>
  </si>
  <si>
    <t>TE-22-A0100703</t>
  </si>
  <si>
    <t>PU47888</t>
  </si>
  <si>
    <t>FWGESB-211-I006</t>
  </si>
  <si>
    <t>TE-22-A0100653</t>
  </si>
  <si>
    <t>MARO AIR OPERATED DIAPHRAGM PUMP
BRAND: MARO
MODEL: MA15-AT</t>
  </si>
  <si>
    <t>TOPFLOW ENGINEERING SDN. BHD.</t>
  </si>
  <si>
    <t>PU47822</t>
  </si>
  <si>
    <t>2211/036</t>
  </si>
  <si>
    <t>TE-22-A0100763</t>
  </si>
  <si>
    <t>6 PCS BEAKER 150ML
6 PCS BEAKER 250ML
2 PCS BEAKER 1 LITER
10 PCS POWDER JARS TALL, CLEAR GLASS W BLACK
6 PCS LAB BOTTLE 250ML
6 PCS LAB BOTTLE 100ML
2 PCS FUNNEL SHORT STEM 70MM</t>
  </si>
  <si>
    <t>VNK SUPPLY &amp; SERVICES</t>
  </si>
  <si>
    <t>PU47907</t>
  </si>
  <si>
    <t>00010586</t>
  </si>
  <si>
    <t>TE-22-A0100764</t>
  </si>
  <si>
    <t>MANUAL SYRINGE, 1.0 UL, PLUNGER-IN-NEEDLE
BRND: AGILENT</t>
  </si>
  <si>
    <t>ORBITING SCIENTIFIC &amp; TECHNOLOGY SDN BHD</t>
  </si>
  <si>
    <t>PU48209</t>
  </si>
  <si>
    <t>20222072</t>
  </si>
  <si>
    <t>TE-22-A0100779</t>
  </si>
  <si>
    <t>ELECTROSTATIC FIELD (ESD) METER
BRAND: SIMCO
MODEL: FMX-004
F/N: FX26701</t>
  </si>
  <si>
    <t>PU47895</t>
  </si>
  <si>
    <t>INV2211067</t>
  </si>
  <si>
    <t>TE-22-A0100765</t>
  </si>
  <si>
    <t>DIGITAL THERMOHYGROMETER
TEMP RANGE: -10-50c</t>
  </si>
  <si>
    <t>PU47916</t>
  </si>
  <si>
    <t>PE20230281</t>
  </si>
  <si>
    <t>TE-22-A0100654</t>
  </si>
  <si>
    <t>SHIMADZU ANALYTICAL BALANCE
MODEL: AP324Y
P/N: 321-74501-09</t>
  </si>
  <si>
    <t>SHIMADZU MALAYSIA SDN BHD</t>
  </si>
  <si>
    <t>DT1198/
DT1095</t>
  </si>
  <si>
    <t>INV001605 &amp; INV001735</t>
  </si>
  <si>
    <t>TE-22-A0100725</t>
  </si>
  <si>
    <t>2 PCS CUTTING BOARD A1
3 PCS CUTTING BOARD A2</t>
  </si>
  <si>
    <t>PU47946</t>
  </si>
  <si>
    <t>22110428</t>
  </si>
  <si>
    <t>TE-22-A0100655</t>
  </si>
  <si>
    <t>1 PCS BLACK RUBBER ROLLER
DIA: 165 X 1350 MML
1PCS GREEN RUBBER ROLER
DIA: 165 X 1320 MML</t>
  </si>
  <si>
    <t>PU48010</t>
  </si>
  <si>
    <t>PK06113</t>
  </si>
  <si>
    <t>TE-22-A0100726</t>
  </si>
  <si>
    <t>MATERIAL S/STEEL TANK C/W :- 304 1.5MM THK S/STEEL PLATE   BEAM &amp; WELDING 4 NOS 2' WHEEL  SIZE: 18' (O) X 12' (H)</t>
  </si>
  <si>
    <t>PU48165</t>
  </si>
  <si>
    <t>6956</t>
  </si>
  <si>
    <t>TE-22-A0100706</t>
  </si>
  <si>
    <t>TREATED CNG-95 (192M3)</t>
  </si>
  <si>
    <t>SG PADIMAS ENGINEERING SDN BHD</t>
  </si>
  <si>
    <t>PU48660</t>
  </si>
  <si>
    <t>SGP2211086</t>
  </si>
  <si>
    <t>TE-22-A0100707</t>
  </si>
  <si>
    <t>PU48661</t>
  </si>
  <si>
    <t>SGP2210090</t>
  </si>
  <si>
    <t>TE-22-A0100657</t>
  </si>
  <si>
    <t>PNEUMATIC AIR OPERATED DIAPHRAGM PUMP
BRAND: MARO
MODEL: MA15-AT</t>
  </si>
  <si>
    <t>PU48156</t>
  </si>
  <si>
    <t>2212/012</t>
  </si>
  <si>
    <t>TE-22-A0100658</t>
  </si>
  <si>
    <t>1 PCS BLACK RUBBER ROLLER
DIA: 165 MM
1PCS BLACK RUBBER ROLER
DIA: 165 MM</t>
  </si>
  <si>
    <t>PU48203</t>
  </si>
  <si>
    <t>PK06224</t>
  </si>
  <si>
    <t>TE-22-A0100659</t>
  </si>
  <si>
    <t>40MM X 75MM *U* CHEEL C/W WELDING, PAINTING, 2 NOS SLIP HOOK</t>
  </si>
  <si>
    <t>PU48316</t>
  </si>
  <si>
    <t>6977</t>
  </si>
  <si>
    <t>TE-22-A0100708</t>
  </si>
  <si>
    <t>PROCESS COOLING SYSTEM &amp; WATER COOLED CHILLER SYSTEM (COMBINED)</t>
  </si>
  <si>
    <t xml:space="preserve">DT1026/
DT1181/
PU48305
</t>
  </si>
  <si>
    <t>07/041/22 &amp; 10/057/22 &amp; 12/065/22</t>
  </si>
  <si>
    <t>TE-22-A0100728</t>
  </si>
  <si>
    <t>RUBBER ROLL 
DIA: 136 X 1300 MML
CUTTING RUBBER LENGTH 1230MML</t>
  </si>
  <si>
    <t>PU48307</t>
  </si>
  <si>
    <t>PK06302</t>
  </si>
  <si>
    <t>TE-22-A0100709</t>
  </si>
  <si>
    <t>00042908</t>
  </si>
  <si>
    <t>TE-22-A0100766</t>
  </si>
  <si>
    <t>TO FABRICATE FILM INSPECTION TABLE C/W:-
38MM X 38MM X 2MM THK HOLLOW SECTION
1400MM (W) X 1000MM (D) X 10MM THK ARCYLIC PLATE
4 X 30 W LED FLUO FITTING C/W WIRING
1.5MM THK M/STEEL PLATE
WELDING &amp; PAINTING
SIZE: 800MM (H) X 1500MM (W) X 1100MM (D)</t>
  </si>
  <si>
    <t>PU48290</t>
  </si>
  <si>
    <t>6982</t>
  </si>
  <si>
    <t>TE-22-A0100710</t>
  </si>
  <si>
    <t>PU48662</t>
  </si>
  <si>
    <t>SGP2212098</t>
  </si>
  <si>
    <t>TE-23-A0100712</t>
  </si>
  <si>
    <t>2" SCREW END BALL VALVE-GIACOMINI
0-60 PSI PRESSURE GAUGE C/W 1/4" SCREWED END BALL VALVE
2" ESKA PRESSURE REGULATOR INLET NG: 1.4BAR OUTLET:300-500MBAR
1 1/2" STAINLESS STEEL FLEXIBLE HOSE 2FT PN16</t>
  </si>
  <si>
    <t>PU48408</t>
  </si>
  <si>
    <t>FWGESB-2301-I002</t>
  </si>
  <si>
    <t>TE-23-A0100711</t>
  </si>
  <si>
    <t>0-60 PSI PRESSURE GAUGE C/W 1/4" SCREWED END BALL VALVE
2" SCREW END BALL VALVE-GIACOMINI
1" SCREW END BALL VALVE-GIACOMINI
NG PRESSURE REGULATOR INLET NG:1.4BAR,OUTLET:30-60MBAR
LOWER PRESSURE GAUGE (0-100MBAR)
1" STAINLESS STEEL FLEXIBLE HOSE 3FT</t>
  </si>
  <si>
    <t>PU48407</t>
  </si>
  <si>
    <t>FWGESB-2301-I003</t>
  </si>
  <si>
    <t>TE-23-A0100767</t>
  </si>
  <si>
    <t>ITEM CODE: ZC W4
ITEM CODE: BARDOWN NO 7</t>
  </si>
  <si>
    <t>SAKATA INX (M) SDN BHD</t>
  </si>
  <si>
    <t>PU48482</t>
  </si>
  <si>
    <t>2011298</t>
  </si>
  <si>
    <t>TE-23-A0100729</t>
  </si>
  <si>
    <t>10MM THK RUBBER MAX.  SIZE: 700MM X 620MM + 300MM X 620MM. FOR STACKER</t>
  </si>
  <si>
    <t>PU48409</t>
  </si>
  <si>
    <t>6989</t>
  </si>
  <si>
    <t>TE-23-A0100660</t>
  </si>
  <si>
    <t>ANYLOX COATING CYLINDER</t>
  </si>
  <si>
    <t>PU48444</t>
  </si>
  <si>
    <t>123300204</t>
  </si>
  <si>
    <t>TE-23-A0100730</t>
  </si>
  <si>
    <t>S/STEEL SCOOP INK.
1" S/STEEL PIPE
1.5MM S/STEEL PLATE C/W WELDING</t>
  </si>
  <si>
    <t>PU48432</t>
  </si>
  <si>
    <t>6991</t>
  </si>
  <si>
    <t>TE-23-A0100714</t>
  </si>
  <si>
    <t>00043022</t>
  </si>
  <si>
    <t>TE-23-A0100731</t>
  </si>
  <si>
    <t>FILTER PLUS 300MESH 20CM X 30CM</t>
  </si>
  <si>
    <t>UNI ONE RESOURCES (M) SDN BHD</t>
  </si>
  <si>
    <t>PU48529</t>
  </si>
  <si>
    <t>20222</t>
  </si>
  <si>
    <t>TE-23-A0100768</t>
  </si>
  <si>
    <t>SHIMADZU ANALYTICAL BALANCE</t>
  </si>
  <si>
    <t xml:space="preserve">DT1228/
DT1167
</t>
  </si>
  <si>
    <t>INV001809/
INV001683</t>
  </si>
  <si>
    <t>TE-23-A0100661</t>
  </si>
  <si>
    <t>BRAND NEW TYPE DRUM</t>
  </si>
  <si>
    <t>PU48612</t>
  </si>
  <si>
    <t>23010478</t>
  </si>
  <si>
    <t>TE-23-A0100732</t>
  </si>
  <si>
    <t>MODEL: AC3000  /  LOAD CAPACITY: 3000KG  /  FORK LENGTH 1220MM  /  FORK WIDTH: 685MM  /  LOWERED HEIGTH: 200MM  /  WHEEL: NYLON  /  DELIVERY: P.O + SUBJECT TO PRIOR SALES  /  WARRANTY: ONE (1) YEAR ON</t>
  </si>
  <si>
    <t>PU48605</t>
  </si>
  <si>
    <t>INV019870</t>
  </si>
  <si>
    <t>TE-23-A0100733</t>
  </si>
  <si>
    <t>TP/CYL/23/0009(NES22/007)</t>
  </si>
  <si>
    <t>PU48693</t>
  </si>
  <si>
    <t>123300361</t>
  </si>
  <si>
    <t>TE-23-A0100734</t>
  </si>
  <si>
    <t>TP/CYL/23/0010(NES22/006)</t>
  </si>
  <si>
    <t>PU48694</t>
  </si>
  <si>
    <t>123300362</t>
  </si>
  <si>
    <t>TE-23-A0100735</t>
  </si>
  <si>
    <t>TP/CLY/23/0011(NES22/008)</t>
  </si>
  <si>
    <t>PU48695</t>
  </si>
  <si>
    <t>123300363</t>
  </si>
  <si>
    <t>TE-23-A0100696</t>
  </si>
  <si>
    <t>TO SUPPLY AND INSTALL BATTERY CHARGE</t>
  </si>
  <si>
    <t>PU49724</t>
  </si>
  <si>
    <t>INV.23050012</t>
  </si>
  <si>
    <t>TE-23-A0100769</t>
  </si>
  <si>
    <t>TECPEL - THERMOMETER
MODEL: 305B
S/N: 2201406</t>
  </si>
  <si>
    <t>PU48655</t>
  </si>
  <si>
    <t>INV2302009</t>
  </si>
  <si>
    <t>TE-23-A0100691</t>
  </si>
  <si>
    <t>DALMEC PNEUMATIC MANIPULATOR PFC11 FOR HANDLING OF BOBBINS HAVING A MAX WEIGHT OF 75.00KG</t>
  </si>
  <si>
    <t>DALMEC INDUSTRIAL MANIPULATORS</t>
  </si>
  <si>
    <t>DT1101/
DT1130/
DT1234</t>
  </si>
  <si>
    <t>S-INV-23049</t>
  </si>
  <si>
    <t>TE-23-A0100692</t>
  </si>
  <si>
    <t>DALMEC PNEUMATIC MANIPULATOR PPEB51 FOR THE HANDLING OF BOBBINS HAVING A MAX WEIGHT OF 250.00KG</t>
  </si>
  <si>
    <t>DT1102/
DT1129/
DT1235</t>
  </si>
  <si>
    <t>S-INV-23048</t>
  </si>
  <si>
    <t>TE-23-A0100689</t>
  </si>
  <si>
    <t>DALMEC PNEUMATIC MANIPULATOR PFC11 FOR HANDLING OF BOBBINS HAVING A MAX WEIGHT OF 500.00KG</t>
  </si>
  <si>
    <t>DT1100/
DT1131/
DT1236</t>
  </si>
  <si>
    <t>S-INV-23047</t>
  </si>
  <si>
    <t>TE-23-A0100736</t>
  </si>
  <si>
    <t>CUTTING BOARD A1</t>
  </si>
  <si>
    <t>PU48756</t>
  </si>
  <si>
    <t>23020278</t>
  </si>
  <si>
    <t>TE-23-A0100738</t>
  </si>
  <si>
    <t>2 PCS 
2 PCS BALL PEIN HAMMER, 
1 PC KENNEDY PULLERY, 
2 PCS CIRCLIP PLIER</t>
  </si>
  <si>
    <t>PU48831</t>
  </si>
  <si>
    <t>I-2302-0834</t>
  </si>
  <si>
    <t>TE-23-A0100693</t>
  </si>
  <si>
    <t>PU48976</t>
  </si>
  <si>
    <t>INV019960</t>
  </si>
  <si>
    <t>TE-23-A0100676</t>
  </si>
  <si>
    <t>TO SUPPLY AND INSTALL M/STEEL STAND BRACKET
ROLLER MANAGEMENT</t>
  </si>
  <si>
    <t>PU50770</t>
  </si>
  <si>
    <t>7911</t>
  </si>
  <si>
    <t>TE-23-A0100740</t>
  </si>
  <si>
    <t>PETER KK - RUBBER ROLLER LENGTH : 1300 MML. SERVICE FOR CUTTING RUBBER LENGTH TO 810 MML</t>
  </si>
  <si>
    <t>PU49072</t>
  </si>
  <si>
    <t>PK06550</t>
  </si>
  <si>
    <t>TE-23-A0100739</t>
  </si>
  <si>
    <t>SKLA - 2X18W T8 LED ANTI CORROSIVE, LIGHTING POINT &amp; POWER POINT</t>
  </si>
  <si>
    <t>PU49069</t>
  </si>
  <si>
    <t>INV.23030009</t>
  </si>
  <si>
    <t>TE-23-A0100662</t>
  </si>
  <si>
    <t>F-1 ENGINEERING - 304 STAINLESS STEEL PLACE</t>
  </si>
  <si>
    <t>PU48980</t>
  </si>
  <si>
    <t>7020</t>
  </si>
  <si>
    <t>TE-23-A0100694</t>
  </si>
  <si>
    <t>PTIS - HANDTRUCK (METAL PLATFORM)</t>
  </si>
  <si>
    <t>PU49076</t>
  </si>
  <si>
    <t>23030207</t>
  </si>
  <si>
    <t>TE-23-A0100742</t>
  </si>
  <si>
    <t>LEEBE - 55.0X0.500 MM L: 25 M    
MDC BACK-UP DOCTOR BLADE</t>
  </si>
  <si>
    <t>PU49145</t>
  </si>
  <si>
    <t>INV000126</t>
  </si>
  <si>
    <t>TE-23-A0100743</t>
  </si>
  <si>
    <t>TAMPOI H/WARE - RUBBER MALLET HAMMER WITH FIBRE HANDLE - 55MM X 500G X 16 OZ TYPE &amp; 20MM GI END CAP</t>
  </si>
  <si>
    <t>PU49150</t>
  </si>
  <si>
    <t>I-2303-0697</t>
  </si>
  <si>
    <t>TE-23-A0100770</t>
  </si>
  <si>
    <t>ALBA - STOPWATCH
BRAND: ALBA
MODEL: SW-01
S/N: 177759</t>
  </si>
  <si>
    <t>PU49193</t>
  </si>
  <si>
    <t>INV2303077</t>
  </si>
  <si>
    <t>TE-23-A0100744</t>
  </si>
  <si>
    <t>PTIS - EXCELMANS 1791 CB-1002 DRUM OPENER WRENCH</t>
  </si>
  <si>
    <t>PU49240</t>
  </si>
  <si>
    <t>23030630</t>
  </si>
  <si>
    <t>TE-23-A0100663</t>
  </si>
  <si>
    <t>PETER KK - BLACK RUBBER ROLLER</t>
  </si>
  <si>
    <t>PU49231</t>
  </si>
  <si>
    <t>PKP06643</t>
  </si>
  <si>
    <t>TE-23-A0100664</t>
  </si>
  <si>
    <t>PETER KK - BLACK &amp; GREEN RUBBER ROLLER</t>
  </si>
  <si>
    <t>PU49232</t>
  </si>
  <si>
    <t>PKP06642</t>
  </si>
  <si>
    <t>TE-23-A0100745</t>
  </si>
  <si>
    <t>DCM-01-1400-TS DOCTOR CUT MAN ( 1400mm )</t>
  </si>
  <si>
    <t>FORTIS INDUSTRIAL SDN BHD</t>
  </si>
  <si>
    <t>PU49345</t>
  </si>
  <si>
    <t>I-009873</t>
  </si>
  <si>
    <t>TE-23-A0100665</t>
  </si>
  <si>
    <t>BLACK RUBBER ROLLER</t>
  </si>
  <si>
    <t>PU49500</t>
  </si>
  <si>
    <t>PK06722</t>
  </si>
  <si>
    <t>TE-23-A0100746</t>
  </si>
  <si>
    <t>JERRY CAN 30L ( GREY COLOUR ) RM 26.00 /pc</t>
  </si>
  <si>
    <t>PU49507</t>
  </si>
  <si>
    <t>I-2304-0679</t>
  </si>
  <si>
    <t>TE-23-A0100748</t>
  </si>
  <si>
    <t>CUTTIING CHARGES</t>
  </si>
  <si>
    <t>PU49504</t>
  </si>
  <si>
    <t>PK06361</t>
  </si>
  <si>
    <t>TE-23-A0100747</t>
  </si>
  <si>
    <t>RUBBER ROLLER. DIA: 134 X 1300 MML SERVICE FOR CUTTING RUBBER LENGTH TO 1230 MML</t>
  </si>
  <si>
    <t>PU49499</t>
  </si>
  <si>
    <t>PK06367</t>
  </si>
  <si>
    <t>TE-23-A0100666</t>
  </si>
  <si>
    <t>PU49617</t>
  </si>
  <si>
    <t>PK06832</t>
  </si>
  <si>
    <t>TE-23-A0100751</t>
  </si>
  <si>
    <t>TO SUPPLY AND INSTALL 13A S/S/O DOUBLE PVC USING 2X2.5MM + E PVC CABLE IN PVC PIPE</t>
  </si>
  <si>
    <t>PU50037</t>
  </si>
  <si>
    <t>INV.23060005</t>
  </si>
  <si>
    <t>TE-23-A0100668</t>
  </si>
  <si>
    <t>DIGITAL WEIGHING SCALE 0.50G~60KG</t>
  </si>
  <si>
    <t>PU49714</t>
  </si>
  <si>
    <t>23050411</t>
  </si>
  <si>
    <t>TE-23-A0100749</t>
  </si>
  <si>
    <t>50.0 X 0.150 / 0.075 X 1.3MM. L : 100M MDC LONGLIFE DOCTOR BLADE / LAMELLA</t>
  </si>
  <si>
    <t>PU49827</t>
  </si>
  <si>
    <t>INV000161</t>
  </si>
  <si>
    <t>TE-23-A0100697</t>
  </si>
  <si>
    <t>PU49756</t>
  </si>
  <si>
    <t>INV020195</t>
  </si>
  <si>
    <t>TE-23-A0100750</t>
  </si>
  <si>
    <t>50 X 0.15 / 0.075 X 1.3MM L : 100M MDC LONGLIFE DOCTOR BLADE / LAMELLA</t>
  </si>
  <si>
    <t>PU50211</t>
  </si>
  <si>
    <t>INV000154</t>
  </si>
  <si>
    <t>TE-23-A0100669</t>
  </si>
  <si>
    <t>ANILOX GLUE ROLLER</t>
  </si>
  <si>
    <t>PU50214</t>
  </si>
  <si>
    <t>123301953</t>
  </si>
  <si>
    <t>TE-23-A0100781</t>
  </si>
  <si>
    <t>AC HAND PALLET TRUCK 3.0 TON</t>
  </si>
  <si>
    <t>PU49954</t>
  </si>
  <si>
    <t>INV020247</t>
  </si>
  <si>
    <t>TE-23-A0100772</t>
  </si>
  <si>
    <t>APIEZON T GREASE 25G</t>
  </si>
  <si>
    <t>PU50322</t>
  </si>
  <si>
    <t>23060612</t>
  </si>
  <si>
    <t>TE-23-A0100672</t>
  </si>
  <si>
    <t xml:space="preserve">M.STEEL ROLLER STAND
ROLLER TROLLEY
MATERIAL ROLL TROLLEY
M/STEEL STAND BRACKET
3" BLACK PIPE C/W WELDING, PAINTING AND SUPPORT BRACKET
304 S/STEEL WATER TRAY 
M/STEEL TROLLEY 
M/STEEL STAND </t>
  </si>
  <si>
    <t>PU50339</t>
  </si>
  <si>
    <t>7084</t>
  </si>
  <si>
    <t>TE-23-A0100753</t>
  </si>
  <si>
    <r>
      <t xml:space="preserve">TO SUPPLY MATERIAL AND INSTALLATION :- ROLLER STAND C/W - 75MM X 75MM X 3MM THK HOLLOW SECTION WELDING &amp; PAINTING 4 NOS 6"PU WHEEL. SIZE : 1500MM "(W) X 1000MM (D) 1800 (H)
</t>
    </r>
    <r>
      <rPr>
        <sz val="11"/>
        <color rgb="FF0070C0"/>
        <rFont val="Aptos Narrow"/>
        <family val="2"/>
        <scheme val="minor"/>
      </rPr>
      <t>USE AT PRODUCTION TO KEEP FURNISHER ON RACKING AND INK TANK FOR WHITE AND BACKGROUND COLOUR</t>
    </r>
  </si>
  <si>
    <t>7053</t>
  </si>
  <si>
    <t>TE-23-A0100773</t>
  </si>
  <si>
    <t>THERMOHYGROMETER MODEL: HTC-1</t>
  </si>
  <si>
    <t>JTE ASIA INDUSTRIAL SUPPLIES SDN BHD</t>
  </si>
  <si>
    <t>PU50522</t>
  </si>
  <si>
    <t>NI23070008</t>
  </si>
  <si>
    <t>TE-23-A0100715</t>
  </si>
  <si>
    <t>NEW 45KG CO2 SEAMLESS STEEL CYLINDER C/W VALVE,PRESSURE GAUGE (METER),HOSE &amp; CO2 GAS
BLOCK A TRANSFORMER &amp; MSB ROOM
BLOCK C TRANSFORMER &amp; MSB ROOM</t>
  </si>
  <si>
    <t>JUST ENGINEERING SDN BHD</t>
  </si>
  <si>
    <t>030540</t>
  </si>
  <si>
    <t>TE-23-A0100685</t>
  </si>
  <si>
    <t>2 UNITS OF XK608B STATIC ELIMINATOR BAR (700MM)
2 UNITS OF XK608B STATIC ELIMINATOR BAR (800M)</t>
  </si>
  <si>
    <t>XINYA PRINTING MACHINERY (M) SDN BHD</t>
  </si>
  <si>
    <t>PU50746</t>
  </si>
  <si>
    <t>010641</t>
  </si>
  <si>
    <t>TE-23-A0100684</t>
  </si>
  <si>
    <t>EUROX EUROPOWER INDUSTRIAL VACUUM CLEANER , WET &amp; DRY</t>
  </si>
  <si>
    <t>PU50515</t>
  </si>
  <si>
    <t>121611</t>
  </si>
  <si>
    <t>TE-23-A0100673</t>
  </si>
  <si>
    <t>M/STEEL TRAY FOR TAPE C/W CUT, BEND, WELDING AND PAINTING
SIZE : 350MM (W) X 220MM (D) X 40MM - 100MM (H)</t>
  </si>
  <si>
    <t>PU50465</t>
  </si>
  <si>
    <t>7095</t>
  </si>
  <si>
    <t>TE-23-A0100674</t>
  </si>
  <si>
    <t>M/STEEL STAND BRACKET C/W :-
50MM X 50MM X 3MM THK ANGLE BAR
WELDING AND PAINTING
SIZE : 1000MM (L) X 350MM (W)
FOR ROLLER</t>
  </si>
  <si>
    <t>PU50655</t>
  </si>
  <si>
    <t>7098</t>
  </si>
  <si>
    <t>TE-23-A0100782</t>
  </si>
  <si>
    <t>STEEL FLOOR
METAL FLOOR FOR DRY TANDEM</t>
  </si>
  <si>
    <t>PU50609</t>
  </si>
  <si>
    <t>7909</t>
  </si>
  <si>
    <t>TE-23-A0100675</t>
  </si>
  <si>
    <t>TO SUPPLY MATERIALS AND INSTALLATIONS
ROLLER MANAGEMENT</t>
  </si>
  <si>
    <t>PU50608</t>
  </si>
  <si>
    <t>7908</t>
  </si>
  <si>
    <t>TE-23-A0100716</t>
  </si>
  <si>
    <t>SUPPLY &amp; INSTALL 1.2MM (THK) STAINLESS PLATE TO COVER UP THE OPENING INSIDE THE MACHINE (CUSTOME MAKE THE PLATE ACCORDING TO THE MACHINE OPENING'S DIMENSION</t>
  </si>
  <si>
    <t>INV2679</t>
  </si>
  <si>
    <t>TE-23-A0100687</t>
  </si>
  <si>
    <t>PS0145 PLATFORM STACKER C/W PLATFORM
FOR MOVING ROLLS-NEW PURCHASE</t>
  </si>
  <si>
    <t>PU50968</t>
  </si>
  <si>
    <t>INV020456</t>
  </si>
  <si>
    <t>TE-23-A0100686</t>
  </si>
  <si>
    <t>MSE1016 ECONOMIC MANUAL HYRAULIC STACKER C/W PLATFORM
FOR MOVING ROLL-NEW PURCHASE</t>
  </si>
  <si>
    <t>PU50967</t>
  </si>
  <si>
    <t>INV020455</t>
  </si>
  <si>
    <t>TE-23-A0100783</t>
  </si>
  <si>
    <t>MSE 1016 ECONOMIC MANUAL HYDRAULIC STACKER C/W PLATFORM.
FOR MOVING ROLL -  NEW PURCHASE</t>
  </si>
  <si>
    <t>PU50969</t>
  </si>
  <si>
    <t>INV020454</t>
  </si>
  <si>
    <t>TE-23-A0100688</t>
  </si>
  <si>
    <t>AC20LP LOW PROFILE HAND PALLET TRUCK</t>
  </si>
  <si>
    <t>PU51182</t>
  </si>
  <si>
    <t>INV020503</t>
  </si>
  <si>
    <t>TE-23-A0100698</t>
  </si>
  <si>
    <t>FORKLIFT CHARGER</t>
  </si>
  <si>
    <t>PU 51192</t>
  </si>
  <si>
    <t>23090006</t>
  </si>
  <si>
    <t>TE-22-A0100705</t>
  </si>
  <si>
    <t>NPS 3-INCH
0-60 PSI PRESSURE GAUGE C/W 1/4" SCREWED END BALL VALVE
2" SCREW END BALL VALVE-GIACOMINI
1" SCREW END BALL VALVE-GIACOMINI
2" FMG ROTARY METER QMIN:0.65M3 &amp; QMAX:100M3
2" GASTECH FILTER
NG PRESSURE REGULATOR INLET NG:1.4BAR OUTLET:30-60MBAR
LOWER PRESSURE GAUGE (0-100MBAR)
1" STAINLESS STEEL FLEXIBLE HOSE 3FT
PHEUMATIC TESTING TO BE WITNESSED BY REPRESENTATIVE(S) AND JKKP OFFICE
COMMISSIONING AND FUNCTION TESTS
MOBILIZATION AND DEMOLIZATION - INCLUDING SKYLIFT &amp; WORK INSURANCE
SUBMISSION TO DOSH FOR PERMIT TO INSTALL (PTI)
SUBMISSION TO DOSH FOR PERMIT TO OPERATE (PTO)</t>
  </si>
  <si>
    <t>PU47910</t>
  </si>
  <si>
    <t>FWGESB-2211-I007</t>
  </si>
  <si>
    <t>TE-23-A0100784</t>
  </si>
  <si>
    <t>AC20LP LOW PROILE HAND PALLET TRUCK.</t>
  </si>
  <si>
    <t>PU51181</t>
  </si>
  <si>
    <t>INV020502</t>
  </si>
  <si>
    <t>TE-23-A0100677</t>
  </si>
  <si>
    <t>PU 51265</t>
  </si>
  <si>
    <t>INV020523</t>
  </si>
  <si>
    <t>TE-23-A0100699</t>
  </si>
  <si>
    <t>EUROPOWER INDUSTRIAL WALL FAN 26" , EFC-1902</t>
  </si>
  <si>
    <t>PU51732</t>
  </si>
  <si>
    <t>122501</t>
  </si>
  <si>
    <t>TE-23-A0100785</t>
  </si>
  <si>
    <t>M/Steel Stand Bracket c/w :-
50mm x 50mm x 5mm thk angle Bar
Welding &amp; Painting
Size : 900mm (L) x 450mm (W)
For Roller.
SHAFT MANAGEMENT</t>
  </si>
  <si>
    <t>PU51878</t>
  </si>
  <si>
    <t>7963</t>
  </si>
  <si>
    <t>TE-23-A0100755</t>
  </si>
  <si>
    <t>IMPRESSION RUBBER ROLLER (M3107.1)</t>
  </si>
  <si>
    <t>PU52300</t>
  </si>
  <si>
    <t>SP2023-1108-01</t>
  </si>
  <si>
    <t>TE-24-A0100678</t>
  </si>
  <si>
    <t>TO SUPPLY ONLY FOR PNUMATIC AIR OPERATED DIAPHRAM</t>
  </si>
  <si>
    <t>PU 52683</t>
  </si>
  <si>
    <t>2401/078</t>
  </si>
  <si>
    <t>TE-24-A0100756</t>
  </si>
  <si>
    <t>FULLY ELECTRONIC PLATFORM SCALE</t>
  </si>
  <si>
    <t>EQUAL WEIGHING SYSTEM SDN BHD</t>
  </si>
  <si>
    <t>PU 52825</t>
  </si>
  <si>
    <t>E2400162</t>
  </si>
  <si>
    <t>TE-24-A0100774</t>
  </si>
  <si>
    <t>BARCODE VERIFIER</t>
  </si>
  <si>
    <t>CODE SOFT TECHNOLOGY SDN BHD</t>
  </si>
  <si>
    <t>PU 52856</t>
  </si>
  <si>
    <t>CST/IV2402-0001</t>
  </si>
  <si>
    <t>TE-24-A0100757</t>
  </si>
  <si>
    <t>TO SUPPLY MATERIAL AND INSTALLATION :- ROLLER STAND C/W - 75MM X 75MM X 3MM THK HOLLOW SECTION WELDING &amp; PAINTING 4 NOS 6"PU WHEEL. SIZE : 1500MM "(W) X 1000MM (D) 1800 (H)
USE AT PRODUCTION TO KEEP FURNISHER ON RACKING AND INK TANK FOR WHITE AND BACKGROUND COLOUR</t>
  </si>
  <si>
    <t>TE-24-A0100679</t>
  </si>
  <si>
    <t>GLUE LEVEL DETECTION</t>
  </si>
  <si>
    <t>PU 54276</t>
  </si>
  <si>
    <t>INV01882</t>
  </si>
  <si>
    <t>TE-24-A0100700</t>
  </si>
  <si>
    <t>HAND PALLET TRUCK - V1812-0036</t>
  </si>
  <si>
    <t>PU 54394</t>
  </si>
  <si>
    <t>3069079</t>
  </si>
  <si>
    <t>MOTOR VEHICLES - A</t>
  </si>
  <si>
    <t>11101-016</t>
  </si>
  <si>
    <t>MV-00009A01-16</t>
  </si>
  <si>
    <t>MODEL: EFG320N-G115-400ZT</t>
  </si>
  <si>
    <t>MV-06-0001/1</t>
  </si>
  <si>
    <t>JJT3128 MODEL:XZU422R-HKMRS3    WOODEN BODY LENGHT: 16'9       REG</t>
  </si>
  <si>
    <t>MV09-003/3</t>
  </si>
  <si>
    <t>MODEL:WAVE'X125 ANF125MR8       CAO:125CC</t>
  </si>
  <si>
    <t>MV-92-0003/3</t>
  </si>
  <si>
    <t>INDUSTRIAL SWEEPER              CAPACITY: 4840 M2/HR</t>
  </si>
  <si>
    <t>MV-93-0001/1</t>
  </si>
  <si>
    <t>$750 &amp; ONE PC MAIN BRUSH NYLON  (RM150372) $620 LESS DISC $70.</t>
  </si>
  <si>
    <t>MV-94-0001/1</t>
  </si>
  <si>
    <t>MDL. : R 702E/4 @RM1,250.00/PC  LESS DISCOUNT RM250.00</t>
  </si>
  <si>
    <t>MV-94-0002/2</t>
  </si>
  <si>
    <t>(ONE TON)</t>
  </si>
  <si>
    <t>MV-96-0001/1</t>
  </si>
  <si>
    <t>TRACTION BATTERY</t>
  </si>
  <si>
    <t>MV-97-0001/1</t>
  </si>
  <si>
    <t>INPUT:230VAC,SINGLE PHASE,50HZ  OUTPUT:24VDC,60AMP MAX</t>
  </si>
  <si>
    <t>G1M8882</t>
  </si>
  <si>
    <t>JAGUAR XJ 3.0 DIESEL PREMIUM
ENGINE NO. 0626172306DT
ENGINE CC. 2993.00CC
CHASIS NO. SAJAC2254CNV36006
YEAR OF MANUFACTURE 2012</t>
  </si>
  <si>
    <t>TAN TEIK WAI</t>
  </si>
  <si>
    <t>OFFICE EQUIPMENT</t>
  </si>
  <si>
    <t>11101-017</t>
  </si>
  <si>
    <t>OE-00-0003/3</t>
  </si>
  <si>
    <t>(PROLIANT 1600) P III (550MHZ)  128MB SDRAM ECC MEMORY,1.44MB   FDD,</t>
  </si>
  <si>
    <t>OE-00-0004/3</t>
  </si>
  <si>
    <t>SCSI</t>
  </si>
  <si>
    <t>OE-00-0010/7</t>
  </si>
  <si>
    <t>SLIM NIMH BATT., 1 UT TRAVEL C  CHARGER, 1 UT L/CASE, 1 UT EAR  EARP</t>
  </si>
  <si>
    <t>OE-00-0011/8</t>
  </si>
  <si>
    <t>@ RM145/UNIT</t>
  </si>
  <si>
    <t>OE-00-0013/10</t>
  </si>
  <si>
    <t>CASIO PRINTING CALCULATOR</t>
  </si>
  <si>
    <t>OE-00-0024/11</t>
  </si>
  <si>
    <t>64MB SDRAM DIMM, 10GB ULTRA DM  HARD DISK DRIVE, 1.44MB FDD,    15</t>
  </si>
  <si>
    <t>OE-00002A01-12</t>
  </si>
  <si>
    <t>MODEL NO: GS2000, RFID TECHNOLOGY, S/N:10111802403, SHOCK PROOF, WATER RESISTANT, REBUST BATON TYPE</t>
  </si>
  <si>
    <t>OE-00-0032/13</t>
  </si>
  <si>
    <t>ACCESSORIES</t>
  </si>
  <si>
    <t>OE-00-0035/14</t>
  </si>
  <si>
    <t>DRIVE</t>
  </si>
  <si>
    <t>OE-00-0036/14</t>
  </si>
  <si>
    <t>@ RM42/UNIT</t>
  </si>
  <si>
    <t>OE-00-0039/15</t>
  </si>
  <si>
    <t>IOMEGA 100MB INTERNAL ZIP DRIV</t>
  </si>
  <si>
    <t>OE-00-0040/15</t>
  </si>
  <si>
    <t>IOMEGA 100MB ZIP DISK</t>
  </si>
  <si>
    <t>OE-00-0041/16</t>
  </si>
  <si>
    <t>DANCALL PAPER SHREDDER</t>
  </si>
  <si>
    <t>OE-00-0043/17</t>
  </si>
  <si>
    <t>NEW P8000 PINWRITER</t>
  </si>
  <si>
    <t>OE-00-0046/20</t>
  </si>
  <si>
    <t>SPEAKER PHONE</t>
  </si>
  <si>
    <t>OE-00-0048/22</t>
  </si>
  <si>
    <t>ACER 40X CD ROM DRIVE</t>
  </si>
  <si>
    <t>OE-00-0051/23</t>
  </si>
  <si>
    <t>INSTALLATION CHARGE RM100</t>
  </si>
  <si>
    <t>Install</t>
  </si>
  <si>
    <t>OE-00-0052/24</t>
  </si>
  <si>
    <t>CATERING OF PC SERVER INCLUDIN  11 JOB CABLING SYSTEM,20 SET    UTP</t>
  </si>
  <si>
    <t>OE-00-0053/25</t>
  </si>
  <si>
    <t>C/W PVC CASING ON WALL, PVC CO  CONDUIT ON ROOF, CATS UTP CABL  WITH</t>
  </si>
  <si>
    <t>OE-00-0056/28</t>
  </si>
  <si>
    <t>S/ NO. 118935,118936,118939,    S/N NO. 118933                  EN.</t>
  </si>
  <si>
    <t>OE-00-0057/29</t>
  </si>
  <si>
    <t>EN. TAHIR  &amp; OMAR               S/N: 002300490</t>
  </si>
  <si>
    <t>OE-00-0060/32</t>
  </si>
  <si>
    <t>MANUAL CROSS DATA SWITCH AND    8 METERS 25  CORES DATA SWITCH  PERS</t>
  </si>
  <si>
    <t>OE-00-0063/34</t>
  </si>
  <si>
    <t>K6/2                            MB-SC126 5MVP3-56/2</t>
  </si>
  <si>
    <t>OE-00-0064/34</t>
  </si>
  <si>
    <t>32MB SDRAM</t>
  </si>
  <si>
    <t>OE-00-0065/34</t>
  </si>
  <si>
    <t>5M TO 6F KEYBOARD ADAPTOR</t>
  </si>
  <si>
    <t>OE-00-0066/35</t>
  </si>
  <si>
    <t>FIONA - PURCHASING DEPT</t>
  </si>
  <si>
    <t>OE-00-0068/36</t>
  </si>
  <si>
    <t>ACCOUNT DEPT - MS LAI</t>
  </si>
  <si>
    <t>OE-00-0073/37</t>
  </si>
  <si>
    <t>D-LINK 5 PORT 10/100MBPS SWITC  S/N: 9909003334</t>
  </si>
  <si>
    <t>OE-00-0074/37</t>
  </si>
  <si>
    <t>ONE TIME SETUP FEES</t>
  </si>
  <si>
    <t>OE-00-0079/41</t>
  </si>
  <si>
    <t>MODEL MP1211DL                  MS. ANG</t>
  </si>
  <si>
    <t>OE-00-0081/43</t>
  </si>
  <si>
    <t>E'NET                           S/NO; C0005620649               MS.</t>
  </si>
  <si>
    <t>OE-00-0082/43</t>
  </si>
  <si>
    <t>S/NO: 438741                    MS. ANG</t>
  </si>
  <si>
    <t>OE-00-0085/45</t>
  </si>
  <si>
    <t>COMPUTER - MS. SALLY            S/N: 39J01052XE048010</t>
  </si>
  <si>
    <t>OE-00008A01-12</t>
  </si>
  <si>
    <t>16'' AXIAL FLOW FAN</t>
  </si>
  <si>
    <t>OE-00011A01-12</t>
  </si>
  <si>
    <t>Cameras (5 Units), TV, Cable, 1500VA BackUp-Batery, Internal 1.5 TB Hardisk</t>
  </si>
  <si>
    <t>OE-00012A01-12</t>
  </si>
  <si>
    <t>ATTENDANT SYSTEM C/W AUDIO TEST, MODEL: 2006-4</t>
  </si>
  <si>
    <t>OE-00013A01-12</t>
  </si>
  <si>
    <t>Recognition Reader System</t>
  </si>
  <si>
    <t>OE-00015A01-13</t>
  </si>
  <si>
    <t>C/W 540 TV LINES, 24IR LED &amp; PVC CASING (3 UNITS)</t>
  </si>
  <si>
    <t>OE-00020A01-13</t>
  </si>
  <si>
    <t>MODEL: TH-L39EM6K</t>
  </si>
  <si>
    <t>OE-00020B01-13</t>
  </si>
  <si>
    <t>LCD BRACKET (TYPE:WALL)</t>
  </si>
  <si>
    <t>OE-00021B01-13</t>
  </si>
  <si>
    <t>CONDUIT &amp; ARCYLIC BOX</t>
  </si>
  <si>
    <t>OE-00022A01-13</t>
  </si>
  <si>
    <t>MODEL: HD0250; BRAND: AWS</t>
  </si>
  <si>
    <t>OE-00023A01-13</t>
  </si>
  <si>
    <t>OE-00024A01-13</t>
  </si>
  <si>
    <t>OE-00028A01-15</t>
  </si>
  <si>
    <t>SECUTECH GUARD TOUR SYSTEM</t>
  </si>
  <si>
    <t>OE-00030A01-16</t>
  </si>
  <si>
    <t>MODEL: 50L5550VM; BRAND: TOSHIBA</t>
  </si>
  <si>
    <t>OE-00031A01-16</t>
  </si>
  <si>
    <t>HP COLOR LASERJET PRO M252N</t>
  </si>
  <si>
    <t>OE-00043A01-18</t>
  </si>
  <si>
    <t>ITBOX TIME STAMP MACHINE (LOACTED AT GUARD HOUSE AREA &amp; TIME MONITORING FOR LORRY IN TRANSIT TO SENAI)</t>
  </si>
  <si>
    <t>OE-00044A01-18</t>
  </si>
  <si>
    <t>ITBOX TIME STAMP MACHINE (LOACTED AT GUARD HOUSE AREA &amp; TIME MONITORING FOR LORRY IN TRANSIT TO TAMPOI)</t>
  </si>
  <si>
    <t>OE-01-0002/2</t>
  </si>
  <si>
    <t>FOR MEN TOILET</t>
  </si>
  <si>
    <t>OE-01-0003/3</t>
  </si>
  <si>
    <t>WIRING C/W SOCKET FOR MR BL</t>
  </si>
  <si>
    <t>OE-01-0004A/3</t>
  </si>
  <si>
    <t>WIRING C/W SOCKET FOR MR.LAU    EXT. 62</t>
  </si>
  <si>
    <t>OE-01-0005A/5</t>
  </si>
  <si>
    <t>10/100 E'NET                    S/NO. 004D1C00702               FOR</t>
  </si>
  <si>
    <t>OE-01-0005B/5</t>
  </si>
  <si>
    <t>FOR NETWORKING OF KAREN</t>
  </si>
  <si>
    <t>OE-01-0006/6</t>
  </si>
  <si>
    <t>866MHZ PC                       S/N NO:9139J01Z0210801402J      FOR</t>
  </si>
  <si>
    <t>OE-01-0008/7</t>
  </si>
  <si>
    <t>S/N NO. 01020036                FOR KELANA OFFICE</t>
  </si>
  <si>
    <t>OE-01-0009A/8</t>
  </si>
  <si>
    <t>S/N: MYOC31BOCK                 FOR ANDY CHAN</t>
  </si>
  <si>
    <t>OE-01-0011/10</t>
  </si>
  <si>
    <t>S/NO. 449306308574375</t>
  </si>
  <si>
    <t>OE-01-0013A/12</t>
  </si>
  <si>
    <t>D-LINK DFE-538TX PCI            10/100 E'NET                    S/NO</t>
  </si>
  <si>
    <t>OE-01-0013B/12</t>
  </si>
  <si>
    <t>NETWORK CABLING</t>
  </si>
  <si>
    <t>OE-01-0015/13</t>
  </si>
  <si>
    <t>WALL FAN 16 (SANYO)</t>
  </si>
  <si>
    <t>OE-01-0016/14</t>
  </si>
  <si>
    <t>PENTIUM SYSTEM,1.5GB HARD DISK                                  S/N:</t>
  </si>
  <si>
    <t>OE-01-0020/17</t>
  </si>
  <si>
    <t>FOR MR YK CHOW</t>
  </si>
  <si>
    <t>OE-01-0021/18</t>
  </si>
  <si>
    <t>DANCOM ART858</t>
  </si>
  <si>
    <t>OE-01-0027/22</t>
  </si>
  <si>
    <t>WOL                             FOR LELA</t>
  </si>
  <si>
    <t>OE-01-0031A/26</t>
  </si>
  <si>
    <t>E'NET                           S/NO. 0116E1C00988              MS.</t>
  </si>
  <si>
    <t>OE-01-0031B/26</t>
  </si>
  <si>
    <t>E'NERT                          S/N.0116E1C00990                MS.</t>
  </si>
  <si>
    <t>OE-01-0032A/27</t>
  </si>
  <si>
    <t>MODEL: SW-710F                  COLOUR: BEIGE                   EXT</t>
  </si>
  <si>
    <t>OE-01-0033A/28</t>
  </si>
  <si>
    <t>TOWER PC</t>
  </si>
  <si>
    <t>OE-01-0033C/28</t>
  </si>
  <si>
    <t>(INTERNAL)</t>
  </si>
  <si>
    <t>OE-01-0033D/28</t>
  </si>
  <si>
    <t>DLINK 10/100 NIC</t>
  </si>
  <si>
    <t>OE-01-0033E/28</t>
  </si>
  <si>
    <t>SDRAM</t>
  </si>
  <si>
    <t>OE-01-0034/29</t>
  </si>
  <si>
    <t>S/NO. 13200669</t>
  </si>
  <si>
    <t>OE-01-0035/30</t>
  </si>
  <si>
    <t>TELEPHONE WALL SOCKET</t>
  </si>
  <si>
    <t>OE-01-0038/32</t>
  </si>
  <si>
    <t>MODEL: SW-710F                  COLOUR: BEIGE</t>
  </si>
  <si>
    <t>OE-01-0039B/33</t>
  </si>
  <si>
    <t>S/N.99B4211046126038710PCQ000</t>
  </si>
  <si>
    <t>OE-01-0039C/33</t>
  </si>
  <si>
    <t>S/N.TH12H130NR</t>
  </si>
  <si>
    <t>OE-01-0040/34</t>
  </si>
  <si>
    <t>S/N. 1196198</t>
  </si>
  <si>
    <t>OE-01-0041/35</t>
  </si>
  <si>
    <t>OE-01-0042/36</t>
  </si>
  <si>
    <t>STIEBEL ELTRON HAND DRYER</t>
  </si>
  <si>
    <t>OE-01-0044/38</t>
  </si>
  <si>
    <t>E'NET                           S/N. 0040D1C01582               AI L</t>
  </si>
  <si>
    <t>OE-01-0045/39</t>
  </si>
  <si>
    <t>MODEL: SWITCH UPS-220B(2.2kVA)  FOR QC BACK-UP REGULATOR</t>
  </si>
  <si>
    <t>OE-01-0046/40</t>
  </si>
  <si>
    <t>MODEL;SW-710F                   COLOUR: BEIGE</t>
  </si>
  <si>
    <t>OE-01-0048/42</t>
  </si>
  <si>
    <t>SYSTEM</t>
  </si>
  <si>
    <t>OE-01-0049/43</t>
  </si>
  <si>
    <t>MODEL: SWITCH UPS-SU3000RM      3KVA FOR SERVER                 BRAN</t>
  </si>
  <si>
    <t>OE-01-0051/45</t>
  </si>
  <si>
    <t>S/N. B15VC7QE</t>
  </si>
  <si>
    <t>OE-01-0053/47</t>
  </si>
  <si>
    <t>MODEL: SHRED ET C22S            S/NO.1196151</t>
  </si>
  <si>
    <t>OE-01-0054/48</t>
  </si>
  <si>
    <t>NOKIS 3310 TWET350103605016748</t>
  </si>
  <si>
    <t>OE-01-0056/50</t>
  </si>
  <si>
    <t>MODEL:SHRED ET C22S             S/N.1196225</t>
  </si>
  <si>
    <t>OE-01-0059C/54</t>
  </si>
  <si>
    <t>HP DESKJET 845C COLOR PRINTER</t>
  </si>
  <si>
    <t>OE-01-0059D/54</t>
  </si>
  <si>
    <t>OE-02-0001/1</t>
  </si>
  <si>
    <t>MODEL: M-100</t>
  </si>
  <si>
    <t>OE-02-0003/3</t>
  </si>
  <si>
    <t>BRAND: OLYMPUS                  MODEL: CAMEDIA C-1 ZOOM</t>
  </si>
  <si>
    <t>OE-02-0004A/4</t>
  </si>
  <si>
    <t>SYSTEM                          INTEL PENTUIM IV 1.7GHZ         PROC</t>
  </si>
  <si>
    <t>OE-02-0004D/4</t>
  </si>
  <si>
    <t>S/N: 88BB0158225</t>
  </si>
  <si>
    <t>OE-02-0007/6</t>
  </si>
  <si>
    <t>S/N. 88BB0209318                FOR MS. ANG</t>
  </si>
  <si>
    <t>OE-02-0009/8</t>
  </si>
  <si>
    <t>MODEL: CASIO DR-120LB</t>
  </si>
  <si>
    <t>OE-02-0013A/12</t>
  </si>
  <si>
    <t>1.8GHZ C                     40GB ULTA-DMA HARDDISK          128M</t>
  </si>
  <si>
    <t>OE-02-0016A/15</t>
  </si>
  <si>
    <t>SONY CD-RW 24 X 10 X 40         S/N. 88BB0331567</t>
  </si>
  <si>
    <t>OE-02-0016B/15</t>
  </si>
  <si>
    <t>SONY CD-RW 24 X 10 X 40         88BB0331568</t>
  </si>
  <si>
    <t>OE-02-0018/17</t>
  </si>
  <si>
    <t>MR. NG</t>
  </si>
  <si>
    <t>OE-02-0022/21</t>
  </si>
  <si>
    <t>5400R                           S/N. BIJ3FYSE</t>
  </si>
  <si>
    <t>OE-02-0023/22</t>
  </si>
  <si>
    <t>S/N. 200230100752               LAI</t>
  </si>
  <si>
    <t>OE-02-0024/23</t>
  </si>
  <si>
    <t>FOR JENNY SOON                  S/N. 200230100766</t>
  </si>
  <si>
    <t>OE-02-0025/24</t>
  </si>
  <si>
    <t>S/N. CN27J191Y7</t>
  </si>
  <si>
    <t>OE-02-0026/25</t>
  </si>
  <si>
    <t>MODEL: FAX-L350                 S/N. AKL07201                   PROD</t>
  </si>
  <si>
    <t>OE-02-0027/26</t>
  </si>
  <si>
    <t>SWITCH FOR STORE CLERK          S/NO. COJE323002109             CURR</t>
  </si>
  <si>
    <t>OE-03-0002/1</t>
  </si>
  <si>
    <t>(HORIZONTAL)                    MODEL: A 600</t>
  </si>
  <si>
    <t>OE-03-0003/2</t>
  </si>
  <si>
    <t>DRIVE                           S/NO. C5CN35219M</t>
  </si>
  <si>
    <t>OE-03-0004B/3</t>
  </si>
  <si>
    <t>POWER ONLINE UPS                                                FILE</t>
  </si>
  <si>
    <t>OE-03-0005/4</t>
  </si>
  <si>
    <t>UPGRADE RAM TO 256                                              COMP</t>
  </si>
  <si>
    <t>OE-03-0006/5</t>
  </si>
  <si>
    <t>OVERHEAD PROJECTOR</t>
  </si>
  <si>
    <t>OE-03-0007/6</t>
  </si>
  <si>
    <t>TO INCREASE 96MB TO 256MB                                       COMP</t>
  </si>
  <si>
    <t>OE-03-0009A/8</t>
  </si>
  <si>
    <t>TELE</t>
  </si>
  <si>
    <t>OE-03-0009B/8</t>
  </si>
  <si>
    <t>OE-03-0009D/8</t>
  </si>
  <si>
    <t>OE-03-0009E/8</t>
  </si>
  <si>
    <t>OE-03-0010A/9</t>
  </si>
  <si>
    <t>CABLE IN PVC PIPE TRUNCKING     TO FACTORY OFFICE (250M)        TELE</t>
  </si>
  <si>
    <t>OE-03-0010C/9</t>
  </si>
  <si>
    <t>WIRE                                                            TELE</t>
  </si>
  <si>
    <t>OE-03-0011A/10</t>
  </si>
  <si>
    <t>OE-03-0011B/10</t>
  </si>
  <si>
    <t>OE-03-0014/13</t>
  </si>
  <si>
    <t>UPGRADE FROM 32MB TO 128MB                                      COMP</t>
  </si>
  <si>
    <t>OE-03-0016/15</t>
  </si>
  <si>
    <t>COMP</t>
  </si>
  <si>
    <t>OE-03-0017/16</t>
  </si>
  <si>
    <t>FOR HELEN                                                       CALC</t>
  </si>
  <si>
    <t>OE-03-0018/17</t>
  </si>
  <si>
    <t>FOR MS. ANG                                                     COMP</t>
  </si>
  <si>
    <t>OE-03-0019/17</t>
  </si>
  <si>
    <t>FOR AI LIN PURCHASING DEPT                                      COMP</t>
  </si>
  <si>
    <t>OE-03-0023/19</t>
  </si>
  <si>
    <t>OE-03-0024/19</t>
  </si>
  <si>
    <t>OE-03-0025C/20</t>
  </si>
  <si>
    <t>RAM                                                             COMP</t>
  </si>
  <si>
    <t>OE-03-0027C/20</t>
  </si>
  <si>
    <t>OE-03-0036A/27</t>
  </si>
  <si>
    <t>FILTER                                                          COMP</t>
  </si>
  <si>
    <t>OE-03-0036B/27</t>
  </si>
  <si>
    <t>OE-03-0036C/27</t>
  </si>
  <si>
    <t>OE-03-0036D/27</t>
  </si>
  <si>
    <t>OE-03-0039/30</t>
  </si>
  <si>
    <t>TYPE</t>
  </si>
  <si>
    <t>OE-03-0044A/34</t>
  </si>
  <si>
    <t>SERVER FOR ACCT DEPT, INTEL     XEON 2.8GHZ, 1G SDRAM 2WAY,     2X36</t>
  </si>
  <si>
    <t>OE-03-0046/36</t>
  </si>
  <si>
    <t>OE-03-0048/38</t>
  </si>
  <si>
    <t>CENTRINO NOTEBOOK                                               COMP</t>
  </si>
  <si>
    <t>OE-03-0049/39</t>
  </si>
  <si>
    <t>OE-04-0001/1</t>
  </si>
  <si>
    <t>OE-04-0002A/2</t>
  </si>
  <si>
    <t>PERIPHERALS FOR 19 RACK        (SWITCH, CABLE&amp; KEYBOARD TRAY)  FILE</t>
  </si>
  <si>
    <t>OE-04-0002B/2</t>
  </si>
  <si>
    <t>&amp; 1 UNIT MINI KEYBOARD W/ USB                                   FILE</t>
  </si>
  <si>
    <t>OE-04-0002C/2</t>
  </si>
  <si>
    <t>FILE</t>
  </si>
  <si>
    <t>OE-04-0003/3</t>
  </si>
  <si>
    <t>FOR ALVY                                                        COMP</t>
  </si>
  <si>
    <t>OE-04-0004/4</t>
  </si>
  <si>
    <t>5400RPM FOR JASMINE                                             COMP</t>
  </si>
  <si>
    <t>OE-04-0005C/5</t>
  </si>
  <si>
    <t>FOR HANDPUNCH READER                                            HAND</t>
  </si>
  <si>
    <t>OE-04-0006A/6</t>
  </si>
  <si>
    <t>INTEL CENTRINO 1.4GHZ,256MB     RAM,30GB HARD DISK14.1DISPLAY  COMP</t>
  </si>
  <si>
    <t>OE-04-0006B/6</t>
  </si>
  <si>
    <t>DISK DRIVE                                                      COMP</t>
  </si>
  <si>
    <t>OE-04-0009/9</t>
  </si>
  <si>
    <t>NOTEBOOK                                                        COMP</t>
  </si>
  <si>
    <t>OE-04-0010/11</t>
  </si>
  <si>
    <t>FOR MS. JO                                                      COMP</t>
  </si>
  <si>
    <t>OE-04-0013/13</t>
  </si>
  <si>
    <t>OE-04-0015/15</t>
  </si>
  <si>
    <t>UP UNIT                                                         COMP</t>
  </si>
  <si>
    <t>OE-04-0017/16</t>
  </si>
  <si>
    <t>FOR MS. TAN, PRODUCTION                                         COMP</t>
  </si>
  <si>
    <t>OE-04-0018/16</t>
  </si>
  <si>
    <t>YATIE, SALES DEPT                                               COMP</t>
  </si>
  <si>
    <t>OE-04-0019/16</t>
  </si>
  <si>
    <t>NEW QC                                                          COMP</t>
  </si>
  <si>
    <t>OE-04-0020/16</t>
  </si>
  <si>
    <t>PRODUCTION MANAGER MR GOH                                       COMP</t>
  </si>
  <si>
    <t>OE-04-0021/16</t>
  </si>
  <si>
    <t>MR. FIRDAUS                                                     COMP</t>
  </si>
  <si>
    <t>OE-04-0022/16</t>
  </si>
  <si>
    <t>PRINTING MANAGER                                                COMP</t>
  </si>
  <si>
    <t>OE-04-0023/16</t>
  </si>
  <si>
    <t>PERSONAL DEPARTMENT                                             COMP</t>
  </si>
  <si>
    <t>OE-04-0024/16</t>
  </si>
  <si>
    <t>EXISTING UTP POINT                                              COMP</t>
  </si>
  <si>
    <t>OE-04-0037C/19</t>
  </si>
  <si>
    <t>S/N: SGFB782757                                                 COMP</t>
  </si>
  <si>
    <t>OE-04-0038A/20</t>
  </si>
  <si>
    <t>AREA FOR CONNECT SERVER TO      PRODUCTION                      RACK</t>
  </si>
  <si>
    <t>OE-04-0038B/20</t>
  </si>
  <si>
    <t>MAIN OFFICE                                                     CABL</t>
  </si>
  <si>
    <t>OE-04-0039/20</t>
  </si>
  <si>
    <t>AT NEW PRINTING OFFICE                                          WIRI</t>
  </si>
  <si>
    <t>OE-04-0040/20</t>
  </si>
  <si>
    <t>POINT, TEL CABLE, PVC CASING,   TESTING/TAGGING IN A/C&amp;SALES    WIRI</t>
  </si>
  <si>
    <t>OE-04-0041/21</t>
  </si>
  <si>
    <t>PRODUCTION OFFICE                                               NETW</t>
  </si>
  <si>
    <t>OE-04-0042/21</t>
  </si>
  <si>
    <t>OE-04-0043/21</t>
  </si>
  <si>
    <t>CARD FOR MR. YL CHOW                                            COMP</t>
  </si>
  <si>
    <t>OE-04-0044/21</t>
  </si>
  <si>
    <t>R &amp; D</t>
  </si>
  <si>
    <t>OE-04-0045/21</t>
  </si>
  <si>
    <t>CABLE CASING FOR LAB</t>
  </si>
  <si>
    <t>OE-04-0046/21</t>
  </si>
  <si>
    <t>MODEMN AT MD OFFICE</t>
  </si>
  <si>
    <t>OE-04-0048/24</t>
  </si>
  <si>
    <t>OFFICE                                                          COMP</t>
  </si>
  <si>
    <t>OE-04-0051/26</t>
  </si>
  <si>
    <t>PRE-FILTER(WALL BRACKET,        HI-CLEAN CARTRIDGE &amp; REGULAR    1 UM</t>
  </si>
  <si>
    <t>OE-04-0054/29</t>
  </si>
  <si>
    <t>S/N:LE15HMAX825076              USER: PRODUCTION PLANNER</t>
  </si>
  <si>
    <t>OE-04-0054/30</t>
  </si>
  <si>
    <t>FILING CABINET SECURED BY KEY   LOCK AND KEYLESS COMBINATION    LOCK</t>
  </si>
  <si>
    <t>OE-04-0055/30</t>
  </si>
  <si>
    <t>OE-04-0056/30</t>
  </si>
  <si>
    <t>DATA CABINETS SECURED BY        KEYLOCK ONLY                    UL L</t>
  </si>
  <si>
    <t>OE-04-0057/31</t>
  </si>
  <si>
    <t>S/N:2004292-00022</t>
  </si>
  <si>
    <t>OE-04-0058/32</t>
  </si>
  <si>
    <t>SYSTEM COPIER                   MODEL: AR-5316</t>
  </si>
  <si>
    <t>OE-04-0062/36</t>
  </si>
  <si>
    <t>MODEL: EL2630PII                S/N: 40000752, 40000732</t>
  </si>
  <si>
    <t>OE-04-0063/37</t>
  </si>
  <si>
    <t>WITH EXTERNAL CASING            S/N: 44660586S</t>
  </si>
  <si>
    <t>OE-04-0064/38</t>
  </si>
  <si>
    <t>INTEL PENTIUM M PROCESSOR       LV738 1.4GHZ 2MB CACHE 400MHZ   MS W</t>
  </si>
  <si>
    <t>OE-05-0006/05</t>
  </si>
  <si>
    <t>S/N: 88BA1209802</t>
  </si>
  <si>
    <t>OE-05-0015/12</t>
  </si>
  <si>
    <t>RANGE</t>
  </si>
  <si>
    <t>OE-05-0027/20C</t>
  </si>
  <si>
    <t>POWERMAC G3</t>
  </si>
  <si>
    <t>OE-05-0027/20E</t>
  </si>
  <si>
    <t>MEMOEY 256MB RAM FOR G3</t>
  </si>
  <si>
    <t>OE-05-0027/20F</t>
  </si>
  <si>
    <t>CHARGE</t>
  </si>
  <si>
    <t>OE-05-0027/20G</t>
  </si>
  <si>
    <t>MAC G3</t>
  </si>
  <si>
    <t>OE-05-0037/29B</t>
  </si>
  <si>
    <t>SONY 52X32X52 CD-REWRITER</t>
  </si>
  <si>
    <t>OE-06-0001/1</t>
  </si>
  <si>
    <t>HP LASERJET 1020 PRINTER</t>
  </si>
  <si>
    <t>OE-06-0002/2</t>
  </si>
  <si>
    <t>4.0MP</t>
  </si>
  <si>
    <t>OE-06-0003/3</t>
  </si>
  <si>
    <t>INTEL(R) PENTIUM(R)M 750/760    NOTEBOOK-2.0 GHZ, 1024MB RAM,   533M</t>
  </si>
  <si>
    <t>OE-06-0004/4</t>
  </si>
  <si>
    <t>MODEL: KX-TS500ML               S/N: 5KAFC 144137</t>
  </si>
  <si>
    <t>OE-06-0009/9A</t>
  </si>
  <si>
    <t>MODEL:KX-TDA-200 C/W IPPBX      MAIN UNIT FOR MAIN OFFICE</t>
  </si>
  <si>
    <t>OE-06-0009/9B</t>
  </si>
  <si>
    <t>L-TYPE SUPPLY UNIT FOR MAIN     OFFICE</t>
  </si>
  <si>
    <t>OE-06-0009/9C</t>
  </si>
  <si>
    <t>8 PORT ANALOGUE TRUNK CARD FOR  MAIN OFFICE</t>
  </si>
  <si>
    <t>OE-06-0009/9D</t>
  </si>
  <si>
    <t>8 PORT DIGITAL EXT. CARD FOR    MAIN OFFICE</t>
  </si>
  <si>
    <t>OE-06-0009/9E</t>
  </si>
  <si>
    <t>16PORT DIGITAL EXT. CARD FOR    MAIN OFFICE</t>
  </si>
  <si>
    <t>OE-06-0009/9F</t>
  </si>
  <si>
    <t>16 PORT SLT EXT. CARD FOR MAIN  OFFICE</t>
  </si>
  <si>
    <t>OE-06-0009/9G</t>
  </si>
  <si>
    <t>8 CO LCD DISPLAY DIGITAL        SPEAKER PHONE FOR MAIN OFFICE</t>
  </si>
  <si>
    <t>OE-06-0009/9H</t>
  </si>
  <si>
    <t>24 CO LCD DISPLAY DIGITAL       SPEAKER PHONE FOR MAIN OFFICE</t>
  </si>
  <si>
    <t>OE-06-0009/9I</t>
  </si>
  <si>
    <t>60 KEYS DSS COSNOLE FOR MAIN    OFFICE</t>
  </si>
  <si>
    <t>OE-06-0009/9J</t>
  </si>
  <si>
    <t>TO SUPPLY &amp; INSTALL 110 PAIR    DISCONNECTION MODULE C/W WALL   MOUN</t>
  </si>
  <si>
    <t>OE-06-0009/9K</t>
  </si>
  <si>
    <t>BATTERY BACK-UP ADAPTOR 3 UNIT  SLA BATTERY FOR MAIN OFFICE</t>
  </si>
  <si>
    <t>OE-06-0009/9L</t>
  </si>
  <si>
    <t>INSTALLATION, TESTING, COMMISS  ING, CONNECTORS, AND PROGRAMMI  NG</t>
  </si>
  <si>
    <t>OE-06-0009/9M</t>
  </si>
  <si>
    <t>CALL BILLING SOFTWARE SYSTEM    FOR MAIN OFFICE</t>
  </si>
  <si>
    <t>OE-06-0013/12B</t>
  </si>
  <si>
    <t>LCD MONITOR FOR MR YK CHOW      S/N:CNC6010VTG</t>
  </si>
  <si>
    <t>OE-06-0017/15</t>
  </si>
  <si>
    <t>SYSTEM CX-32 PLACE AT MAIN      OFFICE</t>
  </si>
  <si>
    <t>OE-06-0018/16</t>
  </si>
  <si>
    <t>READER WITH INSTALLATION,       TESTING &amp; COMMISIONING WITH     BELL</t>
  </si>
  <si>
    <t>OE-06-0021/18</t>
  </si>
  <si>
    <t>KX-TS500ML S/N:6GAFC187839      OR LAMINATION DEPT MR LIEO      EXT.</t>
  </si>
  <si>
    <t>OE-06-0022/18</t>
  </si>
  <si>
    <t>KX-TS500ML S/N:6GAFC187735      OR LAMINATION DEPT MR KEW       EXT.</t>
  </si>
  <si>
    <t>OE-06-0023/19</t>
  </si>
  <si>
    <t>C/W CASING FOC UMBRELLA FOR HR  DEPT.</t>
  </si>
  <si>
    <t>OE-06-0024/20</t>
  </si>
  <si>
    <t>MR YL CHOW</t>
  </si>
  <si>
    <t>OE-06-0025/20</t>
  </si>
  <si>
    <t>LAMINATION MANAGER MR MICHAEL   LEE</t>
  </si>
  <si>
    <t>OE-06-0026/20</t>
  </si>
  <si>
    <t>PLANNER MR LAW</t>
  </si>
  <si>
    <t>OE-06-0031/22</t>
  </si>
  <si>
    <t>MODEL: KX-TS500ML               S/N:6GAFC 188785  FOR IT DEPT   MR T</t>
  </si>
  <si>
    <t>OE-06-0032/23</t>
  </si>
  <si>
    <t>S/N: TH68F83166 WITH USB CABLE  FOR ADMIN DEPT MR CHIA</t>
  </si>
  <si>
    <t>OE-06-0042/28</t>
  </si>
  <si>
    <t>KX-TS500ML S/N:6GAFC 188762     FOR ACCTS DPET MS YAP</t>
  </si>
  <si>
    <t>OE-06-0043/28</t>
  </si>
  <si>
    <t>KX-TS500ML S/N:6GAFC 187727     FOR HR DEPT MS HELEN</t>
  </si>
  <si>
    <t>OE-06-0044/29</t>
  </si>
  <si>
    <t>S/N: TH6BKD30ZK FOR PURCHASING  DEPT MS FIFI LIM</t>
  </si>
  <si>
    <t>OE-07-0001/1</t>
  </si>
  <si>
    <t>C/W CHECKING &amp; COMMISSIONING    NEW EXT. NO. 177 FOR SALES      DEPT</t>
  </si>
  <si>
    <t>OE-07-0002/2</t>
  </si>
  <si>
    <t>S/N:ETL56040346440558B4300      FOR HR DEPT EN. TAHIR</t>
  </si>
  <si>
    <t>OE-07-0003/3</t>
  </si>
  <si>
    <t>RAM, S/N:254486 FOR EXPORT      DEPT, MR ERIC LEE</t>
  </si>
  <si>
    <t>OE-07-0004/4</t>
  </si>
  <si>
    <t>PRINTER S/N:TH6BH5Z1BG C/W      CABLE FOR ACCOUNTS DEPARTMENT</t>
  </si>
  <si>
    <t>OE-07-0007/7</t>
  </si>
  <si>
    <t>EXTERNAL HARD DISK DRIVE USB/   FIREWIRE S/N: TBOOKFFC FOR IT   DEPT</t>
  </si>
  <si>
    <t>OE-07-0008/8</t>
  </si>
  <si>
    <t>FOR CCTV SYSTEM AND APPLICATIO  CAT5E UTP LAN CABLE C/W CAT5E   MODU</t>
  </si>
  <si>
    <t>OE-07-0009/9</t>
  </si>
  <si>
    <t>KX-TS500ML S/N:6JAFCZ216115     FOR SALES DEPT PN. KAM</t>
  </si>
  <si>
    <t>OE-07-0010/10</t>
  </si>
  <si>
    <t>1.8GHZ E4300 80GB HDD 1GB RAM,  DVD-RW/17 LCD/KEYBRD/MOUSE,    PREL</t>
  </si>
  <si>
    <t>OE-07-0011/11</t>
  </si>
  <si>
    <t>VIDEO RECORDER, 16 UNITS STD    RESOLUTION COLOR CCD CAMERA,    C/W</t>
  </si>
  <si>
    <t>OE-07-0013/13</t>
  </si>
  <si>
    <t>FOR ACCOUNTS DEPT- MS CHUNG</t>
  </si>
  <si>
    <t>OE-07-0014/14</t>
  </si>
  <si>
    <t>S/N:HCVA15818 WITH USB CABLE    FOR ACCOUNTS DEPT - MS CHUNG</t>
  </si>
  <si>
    <t>OE-07-0019/19</t>
  </si>
  <si>
    <t>PRINTING DEPT                   S/N:TH73FD40YT</t>
  </si>
  <si>
    <t>OE-07-0020/20</t>
  </si>
  <si>
    <t>KX-TS500ML FOR ACCT DEPT        PETTY CASH CLERK (EXT. 170)     S/N:</t>
  </si>
  <si>
    <t>OE-07-0021/21</t>
  </si>
  <si>
    <t>(VERTICAL) FOR PETTY CASH       CLERK 525MM(H) X 400MM(W) X     450M</t>
  </si>
  <si>
    <t>OE-07-0022/22</t>
  </si>
  <si>
    <t>MODEL: KX-TS500ML S/N:          217027 FOR SLITTING DEPT - EN.  MISC</t>
  </si>
  <si>
    <t>OE-07-0026/26A</t>
  </si>
  <si>
    <t>S/N:TH7753302X FOR ACCT DEPT    MR CHIN</t>
  </si>
  <si>
    <t>OE-07-0027/27</t>
  </si>
  <si>
    <t>USED SKP816 DISPLAY KEYSET, 2   UNITS OF SKP816 STD KEYSET C/W  LABO</t>
  </si>
  <si>
    <t>OE-07-0030/30</t>
  </si>
  <si>
    <t>DEPT - MS ELLY                  S/N:ETL56042437300D8344336</t>
  </si>
  <si>
    <t>OE-07-0033/33</t>
  </si>
  <si>
    <t>MODEL: EL-2630PII S/N:6D001327  FOR ACCOUNTS DEPT - MR LIEW</t>
  </si>
  <si>
    <t>OE-07-0034/34</t>
  </si>
  <si>
    <t>PORT ROUTER MODEM S/N: 274936   FOR IT DEPT</t>
  </si>
  <si>
    <t>OE-07-0035/35</t>
  </si>
  <si>
    <t>HP PROLIANT DL100 G2 1TB        STORAGE SERVER (4) HOT PLUG     250G</t>
  </si>
  <si>
    <t>OE08-044/38</t>
  </si>
  <si>
    <t>BRAND: ACER                     FOR A/C DEPT - MS CHEAH</t>
  </si>
  <si>
    <t>ACCOUNTS</t>
  </si>
  <si>
    <t>OE08-052/45</t>
  </si>
  <si>
    <t>FOR A/C DEPT-   MR LIEW</t>
  </si>
  <si>
    <t>OE08-053/46</t>
  </si>
  <si>
    <t>MODEL: KX-TS500ML               S/N:8EAMD347491                 FOR</t>
  </si>
  <si>
    <t>OE08-054/46</t>
  </si>
  <si>
    <t>MODEL: KX-TS500ML               S/N:8BAMC321237                 F</t>
  </si>
  <si>
    <t>OE08-055/47</t>
  </si>
  <si>
    <t>DAIRY SPEED:0048129             FOR PRODUCTION OFFICE: YATI     F</t>
  </si>
  <si>
    <t>OE09-004/03</t>
  </si>
  <si>
    <t>STRIP CUT 4MM                   S/N:691102.10194A               FOR</t>
  </si>
  <si>
    <t>OE09-025/18</t>
  </si>
  <si>
    <t>SPEAKER PHONE MODEL:KX-T7665X   S/N:8EAVD266237                 FOR</t>
  </si>
  <si>
    <t>OE-80-0001/1</t>
  </si>
  <si>
    <t>BALANCE B/F</t>
  </si>
  <si>
    <t>OE-81-0001/1</t>
  </si>
  <si>
    <t>BALANCE B/F - CHEQUE MACHINE</t>
  </si>
  <si>
    <t>OE-81-0002/1</t>
  </si>
  <si>
    <t>BALANCE B/F-CABINET &amp; CUPBOARD</t>
  </si>
  <si>
    <t>OE-81-0003/1</t>
  </si>
  <si>
    <t>BALANCE B/F - TABLE FAN</t>
  </si>
  <si>
    <t>OE-82-0001/1</t>
  </si>
  <si>
    <t>CABINET, 1 PC PAPER CUTTER, 1   FULL HEIGHT CUPBOARD &amp; 1 UNIT   TYPI</t>
  </si>
  <si>
    <t>OE-82-0002/1</t>
  </si>
  <si>
    <t>BALANCE B/F-2 UNITS CALCULATOR</t>
  </si>
  <si>
    <t>OE-82-0003/1</t>
  </si>
  <si>
    <t>BALANCE B/F - OFFICE CHAIR</t>
  </si>
  <si>
    <t>OE-82-0004/1</t>
  </si>
  <si>
    <t>BALANCE B/F - SANYO FAN</t>
  </si>
  <si>
    <t>OE-82-0005/1</t>
  </si>
  <si>
    <t>BALANCE B/F - CABINET</t>
  </si>
  <si>
    <t>OE-82-0006/1</t>
  </si>
  <si>
    <t>BALANCE B/F - CALCULATOR</t>
  </si>
  <si>
    <t>OE-82-0008/1</t>
  </si>
  <si>
    <t>BALANCE B/F - TROLLEY</t>
  </si>
  <si>
    <t>OE-82-0009/1</t>
  </si>
  <si>
    <t>BALANCE B/F - FILING CABINET</t>
  </si>
  <si>
    <t>OE-83-0001/1</t>
  </si>
  <si>
    <t>BALANCE B/F - 2 SETS CABINETS</t>
  </si>
  <si>
    <t>OE-83-0002/1</t>
  </si>
  <si>
    <t>BALANCE B/F - 1 SET CALCULATOR</t>
  </si>
  <si>
    <t>OE-83-0003/1</t>
  </si>
  <si>
    <t>WITH POCKET</t>
  </si>
  <si>
    <t>OE-83-0004/1</t>
  </si>
  <si>
    <t>BALANCE B/F - 1 UNIT SAFE</t>
  </si>
  <si>
    <t>OE-83-0009/1</t>
  </si>
  <si>
    <t>BALANCE B/F - 1 PC CABINET</t>
  </si>
  <si>
    <t>OE-83-0010/1</t>
  </si>
  <si>
    <t>BALANCE B/F - CYCLOSTYLING M/C</t>
  </si>
  <si>
    <t>OE-83-0011/1</t>
  </si>
  <si>
    <t>BALANCE B/F - OFFICE EQUIPMENT</t>
  </si>
  <si>
    <t>OE-84-0001/1</t>
  </si>
  <si>
    <t>BALANCE B/F - STEEL CABINET</t>
  </si>
  <si>
    <t>OE-84-0002/1</t>
  </si>
  <si>
    <t>OE-84-0003/1</t>
  </si>
  <si>
    <t>BALANCE B/F - WATER COOLER</t>
  </si>
  <si>
    <t>OE-84-0004/1</t>
  </si>
  <si>
    <t>WRITER</t>
  </si>
  <si>
    <t>OE-84-0005/1</t>
  </si>
  <si>
    <t>BALANCE B/F-INDUSTRIAL LOCKERS</t>
  </si>
  <si>
    <t>OE-84-0006/1</t>
  </si>
  <si>
    <t>BALANCE B/F-IDUSTRIAL LOCKERS</t>
  </si>
  <si>
    <t>OE-84-0007/1</t>
  </si>
  <si>
    <t>BALANCE B/F - FOLDING CHAIRS</t>
  </si>
  <si>
    <t>OE-84-0008/1</t>
  </si>
  <si>
    <t>OE-84-0009/1</t>
  </si>
  <si>
    <t>OE-84-0010/1</t>
  </si>
  <si>
    <t>BALANCE B/F-ELECTRICAL BALANCE</t>
  </si>
  <si>
    <t>OE-84-0011/1</t>
  </si>
  <si>
    <t>BALANCE B/F-2 SETS CALCULATORS</t>
  </si>
  <si>
    <t>OE-84-0014/1</t>
  </si>
  <si>
    <t>BALANCE B/F - TABLE</t>
  </si>
  <si>
    <t>OE-85-0004/1</t>
  </si>
  <si>
    <t>OE-86-0001/1</t>
  </si>
  <si>
    <t>CONDITIONER</t>
  </si>
  <si>
    <t>OE-86-0002/1</t>
  </si>
  <si>
    <t>48 * 30' YS-13</t>
  </si>
  <si>
    <t>OE-87-0001/1</t>
  </si>
  <si>
    <t>4 DRAWER FILING CABINET</t>
  </si>
  <si>
    <t>OE-87-0002/1</t>
  </si>
  <si>
    <t>FILING POCKET</t>
  </si>
  <si>
    <t>OE-87-0004/3</t>
  </si>
  <si>
    <t>AND DOCUMENT TRAY</t>
  </si>
  <si>
    <t>OE-88-0001/1</t>
  </si>
  <si>
    <t>COMPUTER TABLE TX 10</t>
  </si>
  <si>
    <t>OE-88-0002/1</t>
  </si>
  <si>
    <t>PRINTER TABLE TX 22A</t>
  </si>
  <si>
    <t>OE-88-0009/4</t>
  </si>
  <si>
    <t>1 UNIT A COPIER MACHINE</t>
  </si>
  <si>
    <t>OE-88-0010/4</t>
  </si>
  <si>
    <t>1 UNIT A WATER FILTER</t>
  </si>
  <si>
    <t>OE-89-0001/1</t>
  </si>
  <si>
    <t>S/N NO.30011063 SPOILT(24/3/99</t>
  </si>
  <si>
    <t>OE-89-0002/2</t>
  </si>
  <si>
    <t>OF PAPER, 1 VIDEO DISPLAY UNIT  1 COPY HOLDER, 1 OPERATION      MANU</t>
  </si>
  <si>
    <t>OE-89-0003/3</t>
  </si>
  <si>
    <t>STANDARD ACCESSORIES            RM1,680.00 LESS 10%</t>
  </si>
  <si>
    <t>OE-89-0004/4</t>
  </si>
  <si>
    <t>LION TYPIST TROLLEY</t>
  </si>
  <si>
    <t>OE-89-0007/7</t>
  </si>
  <si>
    <t>PAGER - ALPHANUMERIC</t>
  </si>
  <si>
    <t>OE-89-0010/10</t>
  </si>
  <si>
    <t>@ RM585/UNIT</t>
  </si>
  <si>
    <t>OE-89-0012/12</t>
  </si>
  <si>
    <t>ELECTRONIC TYPEWRITER</t>
  </si>
  <si>
    <t>OE-89-0013/13</t>
  </si>
  <si>
    <t>RM4200 LESS 3%</t>
  </si>
  <si>
    <t>OE-90-0001/1</t>
  </si>
  <si>
    <t>REFER TO REF:SCC/QU46374/89/P3</t>
  </si>
  <si>
    <t>OE-90-0003/3</t>
  </si>
  <si>
    <t>PAPER SHREDDER @ RM900.00/UNIT</t>
  </si>
  <si>
    <t>OE-90-0004/4</t>
  </si>
  <si>
    <t>OLIVETTI ELECT. TYPEWRITER/21</t>
  </si>
  <si>
    <t>OE-91-0001/1</t>
  </si>
  <si>
    <t>4' S'LE PEDESTAL WOODEN TABLE</t>
  </si>
  <si>
    <t>OE-91-0012/6</t>
  </si>
  <si>
    <t>&amp; INSTALLATION</t>
  </si>
  <si>
    <t>OE-91-0013/6</t>
  </si>
  <si>
    <t>OE-91-0015/8</t>
  </si>
  <si>
    <t>NATIONAL TABLE FAN</t>
  </si>
  <si>
    <t>OE-91-0016/8</t>
  </si>
  <si>
    <t>NATIONAL ELEC. KETTLE @RM84.00</t>
  </si>
  <si>
    <t>OE-91-0017/9</t>
  </si>
  <si>
    <t>@ RM188.00/UNIT</t>
  </si>
  <si>
    <t>OE-91-0018/9</t>
  </si>
  <si>
    <t>PVC CHAIR WITHOUT ARM @RM36/UN</t>
  </si>
  <si>
    <t>OE-91-0019/10</t>
  </si>
  <si>
    <t>SUPER STAND FAN</t>
  </si>
  <si>
    <t>OE-91-0020/11</t>
  </si>
  <si>
    <t>OE-91-0021/12</t>
  </si>
  <si>
    <t>TYPIST TROLLEY</t>
  </si>
  <si>
    <t>OE-91-0022/12</t>
  </si>
  <si>
    <t>PVC CHAIR WITHOUT ARM</t>
  </si>
  <si>
    <t>OE-91-0023/13</t>
  </si>
  <si>
    <t>4' S'GLE PEDESTAL WOODEN TABLE</t>
  </si>
  <si>
    <t>OE-91-0024/13</t>
  </si>
  <si>
    <t>OE-91-0025/14</t>
  </si>
  <si>
    <t>SYSTEM C/W 101 KEYS ENCHANCED   KEYBOAD,16 BITS,1MB RAM MEMORY  1.2M</t>
  </si>
  <si>
    <t>OE-91-0027/14</t>
  </si>
  <si>
    <t>BUS CONTROLLER CARD @ RM1250</t>
  </si>
  <si>
    <t>OE-91-0031/14</t>
  </si>
  <si>
    <t>AR-BUS CONTROLLER CARD</t>
  </si>
  <si>
    <t>OE-91-0033/14</t>
  </si>
  <si>
    <t>ACCESS PAPER HOOPER @RM450/SET</t>
  </si>
  <si>
    <t>OE-91-0034/14</t>
  </si>
  <si>
    <t>UP TIME @ RM1500/UNIT</t>
  </si>
  <si>
    <t>OE-91-0035/15</t>
  </si>
  <si>
    <t>SUPER VGA MONITOR 14 @RM980/U</t>
  </si>
  <si>
    <t>OE-91-0036/15</t>
  </si>
  <si>
    <t>512K VGA DISPLAY CARD @RM280/U</t>
  </si>
  <si>
    <t>OE-91-0037/15</t>
  </si>
  <si>
    <t>GENIUS MOUSE @ RM180/UNIT</t>
  </si>
  <si>
    <t>OE-92-0008/5</t>
  </si>
  <si>
    <t>CONNORS 120 MB HARDDISK</t>
  </si>
  <si>
    <t>OE-92-0009/6</t>
  </si>
  <si>
    <t>WISE 385DX-33CT MF SERIES C/W   101 KEYS ENHANCE KEYBOARD,CPU,  AD P</t>
  </si>
  <si>
    <t>OE-92-0011/6</t>
  </si>
  <si>
    <t>ARTWRIGHT COMPUTER TABLE</t>
  </si>
  <si>
    <t>OE-92-0012/6</t>
  </si>
  <si>
    <t>ARTWRIGHT PRINTER TABLE</t>
  </si>
  <si>
    <t>OE-92-0013/7</t>
  </si>
  <si>
    <t>DUST COVER, INSTRUCTION BOOK</t>
  </si>
  <si>
    <t>OE-92-0015/9</t>
  </si>
  <si>
    <t>MARINE 408 @ RM150/UNIT</t>
  </si>
  <si>
    <t>OE-92-0017/11</t>
  </si>
  <si>
    <t>EPC SUPER VGA COLOUR MONITOR,   101 KEYS KEYBOARD,4MB RAM,1.2M  B &amp;</t>
  </si>
  <si>
    <t>OE-92-0018/11</t>
  </si>
  <si>
    <t>EPSON LQ-1170 PRINTER</t>
  </si>
  <si>
    <t>OE-92-0019/11</t>
  </si>
  <si>
    <t>PK AVR 600G2 STABILIZER</t>
  </si>
  <si>
    <t>OE-92-0020/11</t>
  </si>
  <si>
    <t>P/N:8H131E</t>
  </si>
  <si>
    <t>OE-92-0021/12</t>
  </si>
  <si>
    <t>RECORDER                        COMPLIMENT: POWER BREAKER     SURA</t>
  </si>
  <si>
    <t>OE-92-0022/13</t>
  </si>
  <si>
    <t>OE-92-0026/14</t>
  </si>
  <si>
    <t>POWERTRON UPS SQ-500 500VA (2-  3 HRS BACK-UP TIME)OR BEAM UPS  600V</t>
  </si>
  <si>
    <t>OE-92-0027/14</t>
  </si>
  <si>
    <t>C/W 512K VGA CARD @ RM1200/UNI</t>
  </si>
  <si>
    <t>OE-92-0028/14</t>
  </si>
  <si>
    <t>BUS CONTROLLER CARD @RM1750</t>
  </si>
  <si>
    <t>OE-92-0029/14</t>
  </si>
  <si>
    <t>ARTWRIGHT TX-10 PRINTER TABLE</t>
  </si>
  <si>
    <t>OE-92-0038/20</t>
  </si>
  <si>
    <t>NATIONAL 16 WALL FAN</t>
  </si>
  <si>
    <t>OE-92-0039/20</t>
  </si>
  <si>
    <t>NATIONAL 12 TABLE FAN</t>
  </si>
  <si>
    <t>OE-92-0040/21</t>
  </si>
  <si>
    <t>OFFICE CARPET 13'*15'</t>
  </si>
  <si>
    <t>OE-92-0041/21</t>
  </si>
  <si>
    <t>13' * 9'</t>
  </si>
  <si>
    <t>OE-92-0042/22</t>
  </si>
  <si>
    <t>12 NATIONAL SUNCTION FAN</t>
  </si>
  <si>
    <t>OE-92-0045/24</t>
  </si>
  <si>
    <t>AMANO WATCHMAN'S CLOCK</t>
  </si>
  <si>
    <t>OE-92-0046/24</t>
  </si>
  <si>
    <t>11) @RM38/SET</t>
  </si>
  <si>
    <t>OE-92-0050/29</t>
  </si>
  <si>
    <t>OLIVETTI ELECTRONIC TYPEWRITER</t>
  </si>
  <si>
    <t>OE-92-0051/30</t>
  </si>
  <si>
    <t>WEIGHING SCALE @ RM250/SET</t>
  </si>
  <si>
    <t>OE-92-0052/31</t>
  </si>
  <si>
    <t>CITIZEN 8DC-868 CALCULATOR</t>
  </si>
  <si>
    <t>OE-92-0053/31</t>
  </si>
  <si>
    <t>@ RM10/PC</t>
  </si>
  <si>
    <t>OE-92-0054/32</t>
  </si>
  <si>
    <t>OE-92-0055/33</t>
  </si>
  <si>
    <t>12 DIGIT CALCULATOR SDC-868</t>
  </si>
  <si>
    <t>OE-92-0057/35</t>
  </si>
  <si>
    <t>GSS MONITOR ARM</t>
  </si>
  <si>
    <t>OE-92-0058/36</t>
  </si>
  <si>
    <t>CASIO CALCULATOR JS 20L</t>
  </si>
  <si>
    <t>OE-92-0060/37</t>
  </si>
  <si>
    <t>EPSON LQ1170 PRINTER</t>
  </si>
  <si>
    <t>OE-92-0061/37</t>
  </si>
  <si>
    <t>PC MIGHT 55R UPS</t>
  </si>
  <si>
    <t>OE-92-0062/38</t>
  </si>
  <si>
    <t>S$1699 &amp; LICENCE FEE S$50       H/P NO: 7260907</t>
  </si>
  <si>
    <t>OE-93-0001/1</t>
  </si>
  <si>
    <t>UNIBIND THERMAL BINDING M/C</t>
  </si>
  <si>
    <t>OE-93-0008/2</t>
  </si>
  <si>
    <t>CARDS @ RM410/UNIT - NOVELL     NETWORK LOCAL AREA NETWORK SYS</t>
  </si>
  <si>
    <t>OE-93-0010/2</t>
  </si>
  <si>
    <t>5099 EK  (FOC OF DATA FILE      CONVERSION)</t>
  </si>
  <si>
    <t>OE-93-0011/2(2)</t>
  </si>
  <si>
    <t>HARDWARES &amp; PERIPHERALS (FILE   SERVER)</t>
  </si>
  <si>
    <t>OE-93-0014/4</t>
  </si>
  <si>
    <t>SX CPU,4 MB RAM,1.44MB &amp; 1.2MB  FDD,120MB HARDDISK,101 KEYBOAR  &amp; MO</t>
  </si>
  <si>
    <t>OE-93-0019/5</t>
  </si>
  <si>
    <t>1.2MB FDD,21MB FLOPTICAL DISK   DRIVE,120MB HARDDISK,14 ICL    SVGA</t>
  </si>
  <si>
    <t>OE-93-0020/5</t>
  </si>
  <si>
    <t>1 PC PRINTER CABLE</t>
  </si>
  <si>
    <t>OE-93-0021/6</t>
  </si>
  <si>
    <t>CABLE IN 1 PVC CASING FOR 4    KEY TEL EXTENSIONS AT ADMIN     OFF</t>
  </si>
  <si>
    <t>OE-93-0022/6</t>
  </si>
  <si>
    <t>CABLE IN 1 PVC CASING FOR KEY  TEL POINTS AT FACTORY OFFICE    @ RM</t>
  </si>
  <si>
    <t>OE-93-0023/6</t>
  </si>
  <si>
    <t>CABLE IN 3/4 PVC PIPE FOR 1    KEY TEL POINT AT THE WROKSHOP</t>
  </si>
  <si>
    <t>OE-93-0038/9</t>
  </si>
  <si>
    <t>1 PC BACKUP TIME 10-15 MINUTES  WITH BUILT IN A.V.R @RM990/UNI</t>
  </si>
  <si>
    <t>OE-93-0039/10</t>
  </si>
  <si>
    <t>120MB QUANTUM HARDDISK</t>
  </si>
  <si>
    <t>OE-93-0040/11</t>
  </si>
  <si>
    <t>CONSOLE 250 @ RM1650/UNIT</t>
  </si>
  <si>
    <t>OE-93-0041/12</t>
  </si>
  <si>
    <t>TIME RECORDER RM580 LESS 15%</t>
  </si>
  <si>
    <t>OE-93-0042/13</t>
  </si>
  <si>
    <t>4MB RAM,80MB HARDDISK,1.44MB    INTERNAL FDD,10 FLOURESCENT    SIDE</t>
  </si>
  <si>
    <t>OE-93-0043/13</t>
  </si>
  <si>
    <t>HP DESKJET PORTABLE</t>
  </si>
  <si>
    <t>OE-93-0045/15</t>
  </si>
  <si>
    <t>ELECTRIC CALCULATOR 12 DIGITS</t>
  </si>
  <si>
    <t>OE-93-0046/16</t>
  </si>
  <si>
    <t>PHONE CONSIST PERSONAL PHONE,   SLIM BATTERY,HI-CAP STD BATTER  INTE</t>
  </si>
  <si>
    <t>OE-93-0047/16</t>
  </si>
  <si>
    <t>HANDSFREE CAR KIT</t>
  </si>
  <si>
    <t>OE-94-0001/1</t>
  </si>
  <si>
    <t>COSTING PROGRAMME</t>
  </si>
  <si>
    <t>OE-94-0003/3</t>
  </si>
  <si>
    <t>INSTALLATION</t>
  </si>
  <si>
    <t>OE-94-0004/4</t>
  </si>
  <si>
    <t>WITH PRINTER</t>
  </si>
  <si>
    <t>OE-94-0006/5</t>
  </si>
  <si>
    <t>-80486DX2/66MHZ,4MB RAM,1.2MB   FDD,170MB HARD DISK,101 KEYBOA  ICL</t>
  </si>
  <si>
    <t>OE-94-0007/5</t>
  </si>
  <si>
    <t>-80486SX/33MHZ,4MB RM,1.44 &amp;    1.2MB FDD,170MB HARDDISK,101    KEYB</t>
  </si>
  <si>
    <t>OE-94-0008/5</t>
  </si>
  <si>
    <t>ADAPTER</t>
  </si>
  <si>
    <t>OE-94-0009/7</t>
  </si>
  <si>
    <t>NETWORK INTERFACE CARD</t>
  </si>
  <si>
    <t>OE-94-0010/7</t>
  </si>
  <si>
    <t>COAXIAL CABLE @ RM3.50/PC</t>
  </si>
  <si>
    <t>OE-94-0011/7</t>
  </si>
  <si>
    <t>T-CONNECTOR @ RM2.8/PC</t>
  </si>
  <si>
    <t>OE-94-0012/7</t>
  </si>
  <si>
    <t>TERMINATOR</t>
  </si>
  <si>
    <t>OE-94-0013/7</t>
  </si>
  <si>
    <t>AUTO DATA SWITCH BOX (2 WAYS)</t>
  </si>
  <si>
    <t>OE-94-0014/7</t>
  </si>
  <si>
    <t>PRINTER CABLE @ RM22.50/UNIT</t>
  </si>
  <si>
    <t>OE-94-0015/7</t>
  </si>
  <si>
    <t>CABLE</t>
  </si>
  <si>
    <t>OE-94-0016/8</t>
  </si>
  <si>
    <t>RAM MEMORY</t>
  </si>
  <si>
    <t>OE-94-0017/9</t>
  </si>
  <si>
    <t>KSU-KEY SERVICE UNIT</t>
  </si>
  <si>
    <t>OE-94-0018/9</t>
  </si>
  <si>
    <t>- 16DSS HANDSFREE PHONE         @RM341.25/UNIT</t>
  </si>
  <si>
    <t>OE-94-0019/9</t>
  </si>
  <si>
    <t>- DISPLAY MODULE (LCD),</t>
  </si>
  <si>
    <t>OE-94-0020/9</t>
  </si>
  <si>
    <t>- CSB 6V4AH BATTERY @ RM60/UNI  FOC OF 13AMP SURGE PROTECTOR    PLUG</t>
  </si>
  <si>
    <t>OE-94-0021/9</t>
  </si>
  <si>
    <t>- TL 850HD HANDSFREE DIALING    PHONE</t>
  </si>
  <si>
    <t>OE-94-0022/9</t>
  </si>
  <si>
    <t>WIRING CHARGES</t>
  </si>
  <si>
    <t>OE-94-0023/9</t>
  </si>
  <si>
    <t>- EXP B CARD (2 CO + 4 SLC)</t>
  </si>
  <si>
    <t>OE-94-0024/10</t>
  </si>
  <si>
    <t>MICROSYSTEMS KEYBOARD</t>
  </si>
  <si>
    <t>OE-94-0025/11</t>
  </si>
  <si>
    <t>@RM980/UNIT</t>
  </si>
  <si>
    <t>OE-94-0026/11</t>
  </si>
  <si>
    <t>OE-94-0030/12</t>
  </si>
  <si>
    <t>CABINET</t>
  </si>
  <si>
    <t>OE-94-0031/12</t>
  </si>
  <si>
    <t>@ RM150.00/UNIT</t>
  </si>
  <si>
    <t>OE-94-0032/12</t>
  </si>
  <si>
    <t>GOOSE NECK MIKE C/W 4 CHIMES</t>
  </si>
  <si>
    <t>OE-94-0033/12</t>
  </si>
  <si>
    <t>WIRING FOR 6 NOS HORN SPEAKER</t>
  </si>
  <si>
    <t>OE-94-0034/13</t>
  </si>
  <si>
    <t>SECOND-HAND PRINTER LX-800</t>
  </si>
  <si>
    <t>OE-94-0035/14</t>
  </si>
  <si>
    <t>2MB</t>
  </si>
  <si>
    <t>OE-94-0041/15</t>
  </si>
  <si>
    <t>COMMISSION'G &amp; TESTING</t>
  </si>
  <si>
    <t>OE-94-0043/17</t>
  </si>
  <si>
    <t>OR GEM 60*30 DBL PEDESTAL DESK</t>
  </si>
  <si>
    <t>OE-94-0044/18</t>
  </si>
  <si>
    <t>OE-94-0046/20</t>
  </si>
  <si>
    <t>16 BIT ETHERNET CARD @ RM450/U</t>
  </si>
  <si>
    <t>OE-94-0047/20</t>
  </si>
  <si>
    <t>1.2MB ACER FLOPPY DRIVE @RM250</t>
  </si>
  <si>
    <t>OE-94-0050/23</t>
  </si>
  <si>
    <t>STEEL EQUIPMENT</t>
  </si>
  <si>
    <t>OE-94-0051/24</t>
  </si>
  <si>
    <t>AMP &amp; VOLT UPS - 380 VA</t>
  </si>
  <si>
    <t>OE-94-0052/26</t>
  </si>
  <si>
    <t>INVENTORY CONTROL SYSTEM</t>
  </si>
  <si>
    <t>OE-94-0053/27</t>
  </si>
  <si>
    <t>NATIONAL VACUUM CLEANER MC4500</t>
  </si>
  <si>
    <t>OE-94-0054/27</t>
  </si>
  <si>
    <t>NATIONAL ELEC. KETTLE</t>
  </si>
  <si>
    <t>OE-94-0055/28</t>
  </si>
  <si>
    <t>TRANSFORMER @ RM150/NO</t>
  </si>
  <si>
    <t>OE-94-0056/28</t>
  </si>
  <si>
    <t>POINT FOR THE EXIST'G PA SYSTE  PLUS THE THREE NEW POINTS</t>
  </si>
  <si>
    <t>OE-94-0058/29</t>
  </si>
  <si>
    <t>FOR ACCOUNT DEPARTMENT</t>
  </si>
  <si>
    <t>OE-94-0059/29</t>
  </si>
  <si>
    <t>ACER COMPUTER</t>
  </si>
  <si>
    <t>OE-94-0060/29</t>
  </si>
  <si>
    <t>NEC 1.44MB FLODDY DISK DRIVE</t>
  </si>
  <si>
    <t>OE-94-0061/30</t>
  </si>
  <si>
    <t>TEL CABLE FROM TELECOM DB TO    MAIN UNIT TIE DB</t>
  </si>
  <si>
    <t>OE-94-0062/30</t>
  </si>
  <si>
    <t>TESTING &amp; PROGRAMMING</t>
  </si>
  <si>
    <t>OE-94-0064/32</t>
  </si>
  <si>
    <t>OE-94-0065/32</t>
  </si>
  <si>
    <t>C/W CABLING</t>
  </si>
  <si>
    <t>OE-94-0066/32</t>
  </si>
  <si>
    <t>WIRING FOR THE NEW SPEAKER</t>
  </si>
  <si>
    <t>OE-94-0067/33</t>
  </si>
  <si>
    <t>RECORDER WITH COMPLIMENT CARD   RACK MODEL 25-S C/W PLASTIC     NUMB</t>
  </si>
  <si>
    <t>OE-94-0069/35</t>
  </si>
  <si>
    <t>REPLACEMENT OF HORN SPEAKER</t>
  </si>
  <si>
    <t>OE-94-0070/35</t>
  </si>
  <si>
    <t>FROM MAIN UNIT OFFICE - SUPPLY  &amp; INSTALL @ RM5.8/M</t>
  </si>
  <si>
    <t>OE-94-0071/35</t>
  </si>
  <si>
    <t>INSTALL</t>
  </si>
  <si>
    <t>OE-94-0072/35</t>
  </si>
  <si>
    <t>1PR/063MM/4W TEL CABLE C/W TEL  SOCKET</t>
  </si>
  <si>
    <t>OE-94-0073/35</t>
  </si>
  <si>
    <t>PROGRAMMING FOR SLT</t>
  </si>
  <si>
    <t>OE-94-0074/35</t>
  </si>
  <si>
    <t>/4W TEL CABLE</t>
  </si>
  <si>
    <t>OE-94-0075/36</t>
  </si>
  <si>
    <t>TEL CABLE C/W TEL SOCKET @RM70  &amp; TRANSFER ALL 7 SINGLE LINE    TEL</t>
  </si>
  <si>
    <t>OE-94-0078/39</t>
  </si>
  <si>
    <t>PAPER CUTTING MACHINE</t>
  </si>
  <si>
    <t>OE-95-0001/1</t>
  </si>
  <si>
    <t>RM1880 &amp; CELCOM FEE RM50.00     TEL NO: 010-7728055             PD B</t>
  </si>
  <si>
    <t>OE-95-0004/4</t>
  </si>
  <si>
    <t>- 4MB RAM MEM,420MB HARD DISK,  1.44MB FDD,14 SVGA COLOUR MO-  NITO</t>
  </si>
  <si>
    <t>OE-95-0005/5</t>
  </si>
  <si>
    <t>TEL CABLE C/W TEL SOCKET @RM60  &amp; INSTALLATION,COMMISSIONING,   TEST</t>
  </si>
  <si>
    <t>OE-95-0006/5</t>
  </si>
  <si>
    <t>PANASONIC EASPPHONE KX-T2322</t>
  </si>
  <si>
    <t>OE-95-0008/5</t>
  </si>
  <si>
    <t>CSTU-3E (EXTENSION CARD)</t>
  </si>
  <si>
    <t>OE-95-0010/7</t>
  </si>
  <si>
    <t>4MB RAM,420 HARD DISK,1.44MB    FDD,14 SVGA COLOR MONITOR,HP   JET</t>
  </si>
  <si>
    <t>OE-95-0012/9</t>
  </si>
  <si>
    <t>NATIONAL AMPLIFLIER</t>
  </si>
  <si>
    <t>OE-95-0014/10</t>
  </si>
  <si>
    <t>AMP &amp; VOLT VG380ST UPS</t>
  </si>
  <si>
    <t>OE-95-0026/12</t>
  </si>
  <si>
    <t>CABLING RM3500 (DIS RM680.65)</t>
  </si>
  <si>
    <t>OE-95-0027/12</t>
  </si>
  <si>
    <t>DISCOUNT RM87.51</t>
  </si>
  <si>
    <t>OE-95-0028/12</t>
  </si>
  <si>
    <t>TOTAL RM1500 LESS DIS RM291.71</t>
  </si>
  <si>
    <t>OE-95-0029/12</t>
  </si>
  <si>
    <t>LESS DISOUNT 35.01</t>
  </si>
  <si>
    <t>OE-95-0030/12</t>
  </si>
  <si>
    <t>TOTAL RM190 LESS DIS RM36.95</t>
  </si>
  <si>
    <t>OE-95-0031/13</t>
  </si>
  <si>
    <t>ELECTRONIC CALCULATOR</t>
  </si>
  <si>
    <t>OE-95-0032/14</t>
  </si>
  <si>
    <t>SINTEC PAPER SHREDDER</t>
  </si>
  <si>
    <t>OE-95-0034/15</t>
  </si>
  <si>
    <t>10 BASET &amp; BNC; IEEE SPEC       @ RM300/UNIT</t>
  </si>
  <si>
    <t>OE-95-0035/15</t>
  </si>
  <si>
    <t>USING UTP LEVEL 5 ONE TO ONE    CABLING @ RM150/UNIT</t>
  </si>
  <si>
    <t>OE-95-0039/17</t>
  </si>
  <si>
    <t>4MB SIMM MODULE (30 PIN)</t>
  </si>
  <si>
    <t>OE-95-0040/18</t>
  </si>
  <si>
    <t>4MB RAM (EPSON)</t>
  </si>
  <si>
    <t>OE-95-0042/20</t>
  </si>
  <si>
    <t>A-CALL:722673,B-CALL:462118</t>
  </si>
  <si>
    <t>OE-95-0043/20</t>
  </si>
  <si>
    <t>A-CALL:721639,B-CALL:462117</t>
  </si>
  <si>
    <t>OE-95-0044/20</t>
  </si>
  <si>
    <t>A-CALL:721643,B-CALL:462116</t>
  </si>
  <si>
    <t>OE-96-0001/1</t>
  </si>
  <si>
    <t>BUILT IN AVR,SURGE &amp; LIGHTNING  PROTECTER,4TAP AVR FOR GOOD     VOLT</t>
  </si>
  <si>
    <t>OE-96-0002/2</t>
  </si>
  <si>
    <t>TEL CABLE C/W SOCKET FROM MAIN  UNIT TO PRODUCTION AREA(100M)   RM15</t>
  </si>
  <si>
    <t>OE-96-0004/3</t>
  </si>
  <si>
    <t>FOR EXTENSION 29</t>
  </si>
  <si>
    <t>OE-96-0005/4</t>
  </si>
  <si>
    <t>PRINTER HEAD FOR FUJITSU</t>
  </si>
  <si>
    <t>OE-96-0009/8</t>
  </si>
  <si>
    <t>(4 LINE CARD) @ RM900/NO</t>
  </si>
  <si>
    <t>OE-96-0011/10</t>
  </si>
  <si>
    <t>FOC PP2910 TRANSPARENCY FILM    RM3200 LESS 5% DISCOUNT</t>
  </si>
  <si>
    <t>OE-96-0012/10</t>
  </si>
  <si>
    <t>RM420 LESS 5% DISCOUNT</t>
  </si>
  <si>
    <t>OE-96-0015/12</t>
  </si>
  <si>
    <t>FAX TRAY WITH DRAWER</t>
  </si>
  <si>
    <t>OE-96-0016/13</t>
  </si>
  <si>
    <t>C/W SURGE PROTECTOR, 2 ROLLS    SUPER THEMAL PAPER</t>
  </si>
  <si>
    <t>OE-96-0017/14</t>
  </si>
  <si>
    <t>CANON CALCULATOR</t>
  </si>
  <si>
    <t>OE-96-0018/14</t>
  </si>
  <si>
    <t>OE-96-0021/17</t>
  </si>
  <si>
    <t>14ACER VIEW 33D COLOR MONITOR  ACER KEYBOARD,PS/2 MOUSE,ACER   3.5</t>
  </si>
  <si>
    <t>OE-96-0022/18</t>
  </si>
  <si>
    <t>440CPS/136COL/24PIN</t>
  </si>
  <si>
    <t>OE-96-0023/19</t>
  </si>
  <si>
    <t>AMP &amp; VOLT GP1000 UPS</t>
  </si>
  <si>
    <t>OE-96-0024/20</t>
  </si>
  <si>
    <t>(CONNECT COMPUTER &amp; FAX)</t>
  </si>
  <si>
    <t>OE-96-0027/21</t>
  </si>
  <si>
    <t>4MB RAM</t>
  </si>
  <si>
    <t>OE-96-0029/23</t>
  </si>
  <si>
    <t>CANON CALCULATOR MP1211-P</t>
  </si>
  <si>
    <t>OE-96-0030/24</t>
  </si>
  <si>
    <t>8MB EDO RAM,1.2GB HDD,1.44MB    FDD,256KB PIPELINE BURST CACHE  MEMO</t>
  </si>
  <si>
    <t>OE-96-0031/24</t>
  </si>
  <si>
    <t>OE-96-0032/25</t>
  </si>
  <si>
    <t>OE-97-0002/2</t>
  </si>
  <si>
    <t>A-CALL:725119,B-CALL:462451</t>
  </si>
  <si>
    <t>OE-97-0003/2</t>
  </si>
  <si>
    <t>A-CALL:725120,B-CALL:462452</t>
  </si>
  <si>
    <t>OE-97-0004/3</t>
  </si>
  <si>
    <t>CANON CALCULATOR P40D II</t>
  </si>
  <si>
    <t>OE-97-0005/4</t>
  </si>
  <si>
    <t>RM300/UNIT LESS 5% RM15/UNIT    RM285/UNIT</t>
  </si>
  <si>
    <t>OE-97-0006/5</t>
  </si>
  <si>
    <t>PERS.MGR OFFICE &amp; FILE SERVER</t>
  </si>
  <si>
    <t>OE-97-0007/5</t>
  </si>
  <si>
    <t>LONGSHINE 8 PORTS UTP HUB</t>
  </si>
  <si>
    <t>OE-97-0008/5</t>
  </si>
  <si>
    <t>&amp; BNC</t>
  </si>
  <si>
    <t>OE-97-0009/6</t>
  </si>
  <si>
    <t>-INTEL PENTIUM 120MHZ CPU,16MB  EDO RAM ON BOARD1.44MB FDD,14  SVGA</t>
  </si>
  <si>
    <t>OE-97-0010/7</t>
  </si>
  <si>
    <t>FOC:1.8M PRINTER CABLES 25CORE  18/8/98 TRANFER TO QC ROOM</t>
  </si>
  <si>
    <t>OE-97-0012/9</t>
  </si>
  <si>
    <t>CANON ELECTRONIC TYPEWRITER</t>
  </si>
  <si>
    <t>OE-97-0017/12</t>
  </si>
  <si>
    <t>OE-97-0023/15</t>
  </si>
  <si>
    <t>EPSON PC-5000</t>
  </si>
  <si>
    <t>OE-97-0024/16</t>
  </si>
  <si>
    <t>SHINN CHANG PAPER SHREDDER</t>
  </si>
  <si>
    <t>OE-97-0025/17</t>
  </si>
  <si>
    <t>PENTIUM 166MHZ CPU,16MB RAM,    2.5HDD,1.44MB FDD,ACERVIEW 15  COLO</t>
  </si>
  <si>
    <t>OE-97-0026/17</t>
  </si>
  <si>
    <t>12X SPEEDS CD ROM DRIVE</t>
  </si>
  <si>
    <t>OE-97-0027/18</t>
  </si>
  <si>
    <t>EPSON STYLUS 200 COLOR PRINTER</t>
  </si>
  <si>
    <t>OE-97-0028/18</t>
  </si>
  <si>
    <t>8MB EDO RAM WITHOUT PARITY</t>
  </si>
  <si>
    <t>OE-97-0029/19</t>
  </si>
  <si>
    <t>HEAVY DUTY DRY VACCUM CLEANER</t>
  </si>
  <si>
    <t>OE-97-0030/20</t>
  </si>
  <si>
    <t>FAX MODEM                       PAID BY SIME030350</t>
  </si>
  <si>
    <t>OE-97-0031/21</t>
  </si>
  <si>
    <t>4 MB RAM @RM30.00/RAM</t>
  </si>
  <si>
    <t>OE-97-0033/23</t>
  </si>
  <si>
    <t>C/W 1.8M PRINTER CABLES 25CORE</t>
  </si>
  <si>
    <t>OE-97-0034/24</t>
  </si>
  <si>
    <t>1 RAPID CHARGER &amp; ADAPTOR,1     USER'S MANUAL,1 WARRANTY CARD   &amp; TW</t>
  </si>
  <si>
    <t>OE-97-0035/24</t>
  </si>
  <si>
    <t>ERICSSON SLIM NIMH BATTERY</t>
  </si>
  <si>
    <t>OE-97-0036/24</t>
  </si>
  <si>
    <t>ERICSSON ORIGINAL PORTABLE H/F</t>
  </si>
  <si>
    <t>OE-97-0037/24</t>
  </si>
  <si>
    <t>ERICSSON RAPID CHARGER</t>
  </si>
  <si>
    <t>OE-97-0038/25</t>
  </si>
  <si>
    <t>VERSION CAS1.02 (ENHANCED)</t>
  </si>
  <si>
    <t>OE-97-0039/26(A</t>
  </si>
  <si>
    <t>SYSTEM C/W 16MB EDO RAM (8*2)   1.44MB FDD S/N:104238,QM2.1P    HDD</t>
  </si>
  <si>
    <t>OE-97-0040/27</t>
  </si>
  <si>
    <t>PRINTER CABLE</t>
  </si>
  <si>
    <t>OE-97-0043/30</t>
  </si>
  <si>
    <t>BOX - TO SUPPLY &amp; INSTALL       @RM80/NO.</t>
  </si>
  <si>
    <t>OE-97-0044/30</t>
  </si>
  <si>
    <t>COMING TELEPHONE LINES - TO     SUPPLY &amp; INSTALL</t>
  </si>
  <si>
    <t>OE-97-0045/30</t>
  </si>
  <si>
    <t>&amp; INSTALL</t>
  </si>
  <si>
    <t>OE-97-0046/30</t>
  </si>
  <si>
    <t>SMDR CARD</t>
  </si>
  <si>
    <t>OE-98-0001/1</t>
  </si>
  <si>
    <t>SOFTWARE SUPPORT FOR EC*LINK    SERVICES (RM650) &amp; INSTALLATIO  FEE</t>
  </si>
  <si>
    <t>OE-98-0002/2</t>
  </si>
  <si>
    <t>6 COPPER ROOT,LIGHTN' ARRESTO  10 PAIR LOCAL D/P DECK,EARTHIN  SYST</t>
  </si>
  <si>
    <t>OE-98-0003/3</t>
  </si>
  <si>
    <t>OE-98-0004/4</t>
  </si>
  <si>
    <t>TRANSCEVIER,1 (O) BATT LIT LON  1 TRAVEL CHARGER (RM2588) ONE   EARP</t>
  </si>
  <si>
    <t>OE-98-0005/5</t>
  </si>
  <si>
    <t>WITH CHIME FOR P.A. SYSTEM      (RM450) SERVICE CHG (RM100)</t>
  </si>
  <si>
    <t>OE-98-0007/6</t>
  </si>
  <si>
    <t>EPSON LQ-2170 PRINT HEAD</t>
  </si>
  <si>
    <t>OE-98-0008/7</t>
  </si>
  <si>
    <t>PAID BY KYBB164157</t>
  </si>
  <si>
    <t>OE-98-0009/8</t>
  </si>
  <si>
    <t>OE-98-0010/9</t>
  </si>
  <si>
    <t>FOR ACERMATE 920 P100(SERIA NO  P265947 MODEL:575DZ)</t>
  </si>
  <si>
    <t>OE-98-0014/13</t>
  </si>
  <si>
    <t>-DOMAIN REGISTRATION-TP COM.    10 POP3 E-MAIL A/C-USER@TP.COM  10MB</t>
  </si>
  <si>
    <t>OE-98-0015/13</t>
  </si>
  <si>
    <t>SYSTEM,-NETWORK OPERATING SYST  -10MBIT ETHERNET NETWORK CARD   -DAT</t>
  </si>
  <si>
    <t>OE-98-0016/13</t>
  </si>
  <si>
    <t>IN SYSTEM PENTIUM II 333MHZ -   32MB SDRAM/4.0GB HDD/32X CDD/5  6K I</t>
  </si>
  <si>
    <t>OE-98-0017/14</t>
  </si>
  <si>
    <t>ORIGINAL STD. BATT.,TRAVEL CHG  SLIM CARD RM1650 ADD BATT($130  HAND</t>
  </si>
  <si>
    <t>OE-98-0018/15</t>
  </si>
  <si>
    <t>(16 * 2) RM200 LESS DISCOUNT</t>
  </si>
  <si>
    <t>OE-98-0020/15</t>
  </si>
  <si>
    <t>OE-98-0022/15</t>
  </si>
  <si>
    <t>OE-98-0023/15</t>
  </si>
  <si>
    <t>UPS - PK BLACKOUT BUSTER</t>
  </si>
  <si>
    <t>OE-98-0026/16</t>
  </si>
  <si>
    <t>019) TRANSCEIVER C/W ANTENNA,   RECHARGEABLE NIMH BATT.,TRAVEL  CHG/</t>
  </si>
  <si>
    <t>OE-98-0036/23</t>
  </si>
  <si>
    <t>DUPLICATOR MODEL 4030</t>
  </si>
  <si>
    <t>OE-98-0037/24</t>
  </si>
  <si>
    <t>32MB SDRAM DIMM, 4.3GB DMA HDD  ACER 15 SVGA COLOR MONITOR     S/N:</t>
  </si>
  <si>
    <t>OE-99-0002/2,3</t>
  </si>
  <si>
    <t>1 TRANSCEIVER C/W ANTENNA       1 NIMH STANDARD BATTERY (O)     1 TR</t>
  </si>
  <si>
    <t>OE-99-0003/4</t>
  </si>
  <si>
    <t>PAID BY SIME 334732</t>
  </si>
  <si>
    <t>OE-99-0004/5</t>
  </si>
  <si>
    <t>CANON ELECTRONIC CALCULATOR</t>
  </si>
  <si>
    <t>OE-99-0005/6(A)</t>
  </si>
  <si>
    <t>CABLING/CARD RM400</t>
  </si>
  <si>
    <t>OE-99-0006/8</t>
  </si>
  <si>
    <t>CASING @RM350.00/UNIT</t>
  </si>
  <si>
    <t>OE-99-0007/8</t>
  </si>
  <si>
    <t>HORN SPEAKER @ RM280.00/UNIT</t>
  </si>
  <si>
    <t>OE-99-0009/10</t>
  </si>
  <si>
    <t>TRION ELECTRONIC AIR CLEANER</t>
  </si>
  <si>
    <t>OE-99-0010/11</t>
  </si>
  <si>
    <t>HORN SPEAKER</t>
  </si>
  <si>
    <t>OE-99-0011/11</t>
  </si>
  <si>
    <t>@ RM80.00/UNIT</t>
  </si>
  <si>
    <t>OE-99-0012/12</t>
  </si>
  <si>
    <t>14 MEN SVGA MONITOR</t>
  </si>
  <si>
    <t>OE-99-0022/14</t>
  </si>
  <si>
    <t>US ROBOTICS COURIER MODEM</t>
  </si>
  <si>
    <t>OE-99-0025/16</t>
  </si>
  <si>
    <t>(CD ROM ACER 30X TO 40X)</t>
  </si>
  <si>
    <t>OE-99-0029/17</t>
  </si>
  <si>
    <t>ACER 40X SPEEDS CD-ROM DRIVE</t>
  </si>
  <si>
    <t>OE-99-0030/18</t>
  </si>
  <si>
    <t>CAT 5 NETWORK CABLE FR HUB TO   PC RM180.00 , CONFIGURE E-MAIL  RM80</t>
  </si>
  <si>
    <t>OE-99-0034/21</t>
  </si>
  <si>
    <t>C/W CARRYING CASE ETC</t>
  </si>
  <si>
    <t>OE-99-0035/21</t>
  </si>
  <si>
    <t>56K PC CARD OEM PACK MODERM</t>
  </si>
  <si>
    <t>OE-99-0038/22</t>
  </si>
  <si>
    <t>PACK                            ID:FT28R-FDVDH-7YXYG-JJBBM-2P2  292D</t>
  </si>
  <si>
    <t>OE-99-0040/23</t>
  </si>
  <si>
    <t>COPYLYZER 610N FOR ABLE 1321</t>
  </si>
  <si>
    <t>OE-99-0041/23</t>
  </si>
  <si>
    <t>CARD A-G (30 CARDS)</t>
  </si>
  <si>
    <t>OE-99-0042/24</t>
  </si>
  <si>
    <t>1 , 18 CORES DATA SWITCH CABLE  &amp; 10 METERS DATA SWITCH CABLES</t>
  </si>
  <si>
    <t>OE-99-0043/25</t>
  </si>
  <si>
    <t>OE-99-0047/28</t>
  </si>
  <si>
    <t>UPGRADE 32MB RAM TO 64MB RAM -  32913</t>
  </si>
  <si>
    <t>OE-99-0052/30</t>
  </si>
  <si>
    <t>1PC FOR ACERMATE 433 (CHUNG)    1PC FOR EFFICIENT (VIVIAN)      1PC</t>
  </si>
  <si>
    <t>OE-99-0056/34</t>
  </si>
  <si>
    <t>Y2K COMPLIENT</t>
  </si>
  <si>
    <t>OE-99-0057/35</t>
  </si>
  <si>
    <t>REPAIR LABOR RM80</t>
  </si>
  <si>
    <t>OE-22-A0100052</t>
  </si>
  <si>
    <t>INSTALLATION OF WALL MOUNT AIR COND AT TAMPOI MAIN OFFICE BLOCK A-A/P Invoices - ELU029 INSTALLATION OF AIRCOND</t>
  </si>
  <si>
    <t>OE-22-A0100054</t>
  </si>
  <si>
    <t>GRANDSTREAM UCM IP PBX 35 (500 USERS EXT)</t>
  </si>
  <si>
    <t>GLOBAL TONE SDN BHD</t>
  </si>
  <si>
    <t>PU47374</t>
  </si>
  <si>
    <t>SI041223</t>
  </si>
  <si>
    <t>OE-22-A0100055</t>
  </si>
  <si>
    <t>TO INSTALL 1 UNIT 2.0HP CASSETET AND 1 UNIT 5.0HP C/C UNIT
EXTRA COPPER WIRE PIPING AND POWER POINT</t>
  </si>
  <si>
    <t>ULTRASKY PC TECHNOLOGY</t>
  </si>
  <si>
    <t>PU47372</t>
  </si>
  <si>
    <t>IV-01800</t>
  </si>
  <si>
    <t>OE-22-A0100056</t>
  </si>
  <si>
    <t>IP PHONE A11</t>
  </si>
  <si>
    <t>PU47373</t>
  </si>
  <si>
    <t>SI041237</t>
  </si>
  <si>
    <t>OE-22-A0100057</t>
  </si>
  <si>
    <t>INDUSTRIAL STAND FAN ICASU 26"</t>
  </si>
  <si>
    <t>PU47817</t>
  </si>
  <si>
    <t>22110210</t>
  </si>
  <si>
    <t>OE-23-A0100058</t>
  </si>
  <si>
    <t xml:space="preserve">STEEL DOUBLE PEDESTAL DESK 5FT </t>
  </si>
  <si>
    <t>ADMIN</t>
  </si>
  <si>
    <t>PU45819</t>
  </si>
  <si>
    <t>23010457</t>
  </si>
  <si>
    <t>OE-23-A0100059</t>
  </si>
  <si>
    <t>WHITE BOARD 4' X 6' WITH STAND</t>
  </si>
  <si>
    <t>PU48851</t>
  </si>
  <si>
    <t>23020475</t>
  </si>
  <si>
    <t>OE-23-A0100060</t>
  </si>
  <si>
    <t>TAHIR - SONY HDR VIDEO CAMERA FOR OFFICE USE</t>
  </si>
  <si>
    <t>FOTO CLS SDN BHD</t>
  </si>
  <si>
    <t>IT</t>
  </si>
  <si>
    <t>CLAIM</t>
  </si>
  <si>
    <t>SKM-115979</t>
  </si>
  <si>
    <t>OE-23-A0100061</t>
  </si>
  <si>
    <t>PTIS - MAGNETIC WHITEBOARD</t>
  </si>
  <si>
    <t>PU49075</t>
  </si>
  <si>
    <t>23030167</t>
  </si>
  <si>
    <t>OE-23-A0100062</t>
  </si>
  <si>
    <t>KK OFFICEPOINT - STEEL SLIDING CUPBOARD</t>
  </si>
  <si>
    <t>PU49242</t>
  </si>
  <si>
    <t>IN2303-0638</t>
  </si>
  <si>
    <t>OE-23-A0100063</t>
  </si>
  <si>
    <t>PU49508</t>
  </si>
  <si>
    <t>23040406</t>
  </si>
  <si>
    <t>OE-23-A0100064</t>
  </si>
  <si>
    <t>8 UNITS OF VIEWSONIC VA2432-H 23.8" WIDE/LCD/FHD MONITOR
1 UNIT LOGITECH R400 WIRELESS PRESENTER
2 UNITS TARGUS SMART SURGE 4 WITH 2-APS10AP
1 UNIT UGREEN USB-C 10IN1 MULTIFUNCTION DOCKING 3 ADAPTER</t>
  </si>
  <si>
    <t>KAO SHENG DISTRIBUTION SDN BHD</t>
  </si>
  <si>
    <t>DT1306</t>
  </si>
  <si>
    <t>TI-23051280</t>
  </si>
  <si>
    <t>OE-23-A0100065</t>
  </si>
  <si>
    <t>INDUSTRIAL CONTAINER</t>
  </si>
  <si>
    <t>PU50025</t>
  </si>
  <si>
    <t>23060054</t>
  </si>
  <si>
    <t>OE-23-A0100066</t>
  </si>
  <si>
    <t>PVC HAND TRUCK TROLLER 150KG</t>
  </si>
  <si>
    <t>PU50501</t>
  </si>
  <si>
    <t>23070093</t>
  </si>
  <si>
    <t>OE-23-A0100067</t>
  </si>
  <si>
    <t>3 UNITS OF LIGHT DUTY BOLTLESS RACKING (4 SHELVE) (200KG LOAD CAPACITY)
3 UNITS OF LIGHT DUTY BOLTLESS RACKING (4 SHELVE) (350KG LOAD CAPACITY)
1 UNIT OF DOUBLE SIDED LADDER 9 STEPS</t>
  </si>
  <si>
    <t>PU50502</t>
  </si>
  <si>
    <t>23070092</t>
  </si>
  <si>
    <t>OE-23-A0100068</t>
  </si>
  <si>
    <t>PK-SL-1-15-G1 SIZE: 381W X 381D X 1828H (15" DEPTH) KEY CAM LOCK COLOR: GREY</t>
  </si>
  <si>
    <t>PK FURNITURE SYSTEM S/B</t>
  </si>
  <si>
    <t>PK/2307081</t>
  </si>
  <si>
    <t>PS 23151798</t>
  </si>
  <si>
    <t>OE-23-A0100069</t>
  </si>
  <si>
    <t>*L* SHAPE TABLE MAINTENANACE OFFICE BLOCK B</t>
  </si>
  <si>
    <t>7094</t>
  </si>
  <si>
    <t>OE-23-A0100070</t>
  </si>
  <si>
    <t>WHITEBOARD WITHOUT STAND
MACHINE INFORMATION BOARD</t>
  </si>
  <si>
    <t>PU51983</t>
  </si>
  <si>
    <t>231100383</t>
  </si>
  <si>
    <t>OE-23-A0100071</t>
  </si>
  <si>
    <t>INDUSTRIAL CONTAINER - WASTETAGES MANAGEMENT</t>
  </si>
  <si>
    <t>PU51984</t>
  </si>
  <si>
    <t>23110428</t>
  </si>
  <si>
    <t>OE-23-A0100072</t>
  </si>
  <si>
    <t>COMPARTMENT STEEL LOCKER (15")
USE FOR SLITTING CLEANING TOLLS STORAGE</t>
  </si>
  <si>
    <t>PU52083</t>
  </si>
  <si>
    <t>PK/2311309</t>
  </si>
  <si>
    <t>FURNITURE AND FITTINGS</t>
  </si>
  <si>
    <t>11101-012</t>
  </si>
  <si>
    <t>FF-00-0001/1</t>
  </si>
  <si>
    <t>26.13SQFT COLOR: 25-21,25-22    FINANCE DIRECTOR ROOM -MR CHIN</t>
  </si>
  <si>
    <t>FF-00-0003/3</t>
  </si>
  <si>
    <t>COLOR: 25-20 PROD OFFICE -      STOCK</t>
  </si>
  <si>
    <t>FF-00-0004/4</t>
  </si>
  <si>
    <t>COLOUR: BLUE C700318            @ RM70 FACTORY B OFFICE</t>
  </si>
  <si>
    <t>FF-00-0006/6</t>
  </si>
  <si>
    <t>@ RM400.00/UNIT CANTEEN</t>
  </si>
  <si>
    <t>FF-00-0007/7</t>
  </si>
  <si>
    <t>MAINT/FACTORY REPLACEMENT</t>
  </si>
  <si>
    <t>FF-00-0029/18</t>
  </si>
  <si>
    <t>BLOCK                           MODEL: YM-800                   FOR</t>
  </si>
  <si>
    <t>FF-00032A01-14</t>
  </si>
  <si>
    <t>LAMINATE (SIZE: 3050MM L X 400MM D X 2640MM H)</t>
  </si>
  <si>
    <t>FF-00033A01-14</t>
  </si>
  <si>
    <t>(SIZE: 1800MM X 1650 X 750 X 750MM H)</t>
  </si>
  <si>
    <t>FF-00046A01-17</t>
  </si>
  <si>
    <t>METAL DOUBLE DECKER BED DIVAN C/W METAL &amp; SPRAY PAINT FINISHED (20 SETS)</t>
  </si>
  <si>
    <t>FF-00047A01-17</t>
  </si>
  <si>
    <t>WARDROBE (40 SETS)</t>
  </si>
  <si>
    <t>FF-00048A01-17</t>
  </si>
  <si>
    <t>STEEL LOCKER WITH 2 COMPARTMENT (20 SETS)</t>
  </si>
  <si>
    <t>FF-00053A01-17</t>
  </si>
  <si>
    <t>L-SHAPE WOODEN TABLE TOP (GUARD HOUSE)</t>
  </si>
  <si>
    <t>FF-00054A01-17</t>
  </si>
  <si>
    <t>STAINLESS STEEL ROUND TABLE (GUARD HOUSE)</t>
  </si>
  <si>
    <t>FF-01-0001/1</t>
  </si>
  <si>
    <t>SHUTTER DOOR INFRONT OF BLK C   (LEFT)                          TO F</t>
  </si>
  <si>
    <t>FF-01-0002/1</t>
  </si>
  <si>
    <t>SHUTTER DOOR INFRONT OF BLK C   (RIGHT SIDE)                    TO F</t>
  </si>
  <si>
    <t>FF-01-0003/2</t>
  </si>
  <si>
    <t>SIZE: 860(H) X 690(W) X 460(D)  RED COLOUR                      CODE</t>
  </si>
  <si>
    <t>FF-01-0013/8</t>
  </si>
  <si>
    <t>FOR FACTORY BLK A ENTRANCE      SIZE:3MMTHKX300MM(W)X50M</t>
  </si>
  <si>
    <t>FF-01-0014/9</t>
  </si>
  <si>
    <t>WITHOUT ARM                     MODEL: A-200                    COLO</t>
  </si>
  <si>
    <t>FF-01-0018/13</t>
  </si>
  <si>
    <t>4FT WRITING TABLE</t>
  </si>
  <si>
    <t>FF-01-0019/13</t>
  </si>
  <si>
    <t>FIXED PEDESTAL (2D)</t>
  </si>
  <si>
    <t>FF-01-0020/13</t>
  </si>
  <si>
    <t>COLOUR: GREEN</t>
  </si>
  <si>
    <t>FF-01-0021/14</t>
  </si>
  <si>
    <t>VENATION BLIND</t>
  </si>
  <si>
    <t>FF-01-0023/16</t>
  </si>
  <si>
    <t>WORK</t>
  </si>
  <si>
    <t>FF-01-0024/17</t>
  </si>
  <si>
    <t>COLOUR: 67A GREY</t>
  </si>
  <si>
    <t>FF-01-0026/19</t>
  </si>
  <si>
    <t>6'(L) X 6'(H)</t>
  </si>
  <si>
    <t>FF-01-0027/20</t>
  </si>
  <si>
    <t>FOR CYL &amp; INK DEPT</t>
  </si>
  <si>
    <t>FF-01-0028/21</t>
  </si>
  <si>
    <t>PRODUCTION OFFICE</t>
  </si>
  <si>
    <t>FF-01-0030/23</t>
  </si>
  <si>
    <t>650MMX500MMX2050MM (H)</t>
  </si>
  <si>
    <t>FF-01-0031/24</t>
  </si>
  <si>
    <t>72(L)X32(H)X22(W)            LAMINATED FINISH WITH 4 DRAWER</t>
  </si>
  <si>
    <t>FF-01-0032/25</t>
  </si>
  <si>
    <t>MODEL: NR-1925</t>
  </si>
  <si>
    <t>FF-01-0033/26</t>
  </si>
  <si>
    <t>COLOUR: GREY</t>
  </si>
  <si>
    <t>FF-01-0034/27</t>
  </si>
  <si>
    <t>STILL IMAGE CONTROL RACK</t>
  </si>
  <si>
    <t>FF-01-0035/28</t>
  </si>
  <si>
    <t>SOLVENTLESS 2</t>
  </si>
  <si>
    <t>FF-01-0036/28</t>
  </si>
  <si>
    <t>PRODUCTION AREA:272 SQFT</t>
  </si>
  <si>
    <t>FF-01-0037/29</t>
  </si>
  <si>
    <t>ALUMINIUM PLATE AT BLOCK A      dimension;2438mm(w) x 2310mm (</t>
  </si>
  <si>
    <t>FF-01-0038/30</t>
  </si>
  <si>
    <t>AT BLOCK A</t>
  </si>
  <si>
    <t>FF-01-0039/31</t>
  </si>
  <si>
    <t>13 X 14, 10 x 10, 6x7</t>
  </si>
  <si>
    <t>FF-01-0040/32</t>
  </si>
  <si>
    <t>NEW PARTITION FOR CAMPLUS UNIT</t>
  </si>
  <si>
    <t>FF-01-0041/33</t>
  </si>
  <si>
    <t>NEW PARTIATION - CAMPLUS UNIT</t>
  </si>
  <si>
    <t>FF-01-0042/34</t>
  </si>
  <si>
    <t>FF-01-0043/35</t>
  </si>
  <si>
    <t>YMT-594-0500K</t>
  </si>
  <si>
    <t>FF-01-0044/36</t>
  </si>
  <si>
    <t>MODEL: S-102                    COLOR: 2 TONE</t>
  </si>
  <si>
    <t>FF-01-0045/37</t>
  </si>
  <si>
    <t>ARMREST MODEL 300               COLOUR: STAR 32 NAVY (BLUE)</t>
  </si>
  <si>
    <t>FF-01-0046A/38</t>
  </si>
  <si>
    <t>COLOUR: BROWN / BEIGE)          SIZE:1321MMH X 469MMW X 622MMD  FOR</t>
  </si>
  <si>
    <t>FF-01-0046B/38</t>
  </si>
  <si>
    <t>HEIGHT WITH 3 SHELVES           SIZE: 1829MMH X 915MMWX 457MMD  FOR</t>
  </si>
  <si>
    <t>FF-01-0047/39</t>
  </si>
  <si>
    <t>PADLOCK LACTH                   SIZE: 1830MMH X11463MMWX457MMD  204</t>
  </si>
  <si>
    <t>FF-01-0048A/40</t>
  </si>
  <si>
    <t>WRITTING TABLE</t>
  </si>
  <si>
    <t>FF-01-0048B/40</t>
  </si>
  <si>
    <t>IRON RACK HOLDER</t>
  </si>
  <si>
    <t>FF-01-0048C/40</t>
  </si>
  <si>
    <t>FAN POINT FOR LOCKER AREA</t>
  </si>
  <si>
    <t>FF-01-0049A/41</t>
  </si>
  <si>
    <t>CABINET (T0812)</t>
  </si>
  <si>
    <t>FF-01-0049B/41</t>
  </si>
  <si>
    <t>TOP CABINET (T0901)</t>
  </si>
  <si>
    <t>FF-01-0050/41</t>
  </si>
  <si>
    <t>NMP 582 MOBILE DRAWER - B/G</t>
  </si>
  <si>
    <t>FF-02-0001/01</t>
  </si>
  <si>
    <t>PLYWOOD DOOR PAINT FINISHING,   LOCK SET &amp; CEILING FOR A/CS     DEPT</t>
  </si>
  <si>
    <t>FF-02-0002/2</t>
  </si>
  <si>
    <t>WORKER</t>
  </si>
  <si>
    <t>FF-02-0003/2</t>
  </si>
  <si>
    <t>(DOUBLE) C/W HEAD &amp; HOSE</t>
  </si>
  <si>
    <t>FF-02-0004/2</t>
  </si>
  <si>
    <t>REFRIGERATOR - LC 282</t>
  </si>
  <si>
    <t>FF-02-0006/4</t>
  </si>
  <si>
    <t>SIZE: 15 X 52</t>
  </si>
  <si>
    <t>FF-02-0007/5</t>
  </si>
  <si>
    <t>LINOLEUM TOP FOR MR LAI         MODEL: W60D                     SIZE</t>
  </si>
  <si>
    <t>FF-02-0008/6</t>
  </si>
  <si>
    <t>SHELVES FOR EL4 SPARE PARTS     SIZE:1829MMHX915MMWX457MMD</t>
  </si>
  <si>
    <t>FF-02-0011/9</t>
  </si>
  <si>
    <t>COLOUR : OCEAN S544</t>
  </si>
  <si>
    <t>FF-02-0012/10</t>
  </si>
  <si>
    <t>2MMX200MMX50M                   FOR BLK A &amp; C</t>
  </si>
  <si>
    <t>FF-02-0013/11</t>
  </si>
  <si>
    <t>C/W 16MM(T) FORMICA FLYWOOD     SIZE:1830MMX920MMX775MM</t>
  </si>
  <si>
    <t>FF-02-0014/12</t>
  </si>
  <si>
    <t>(MEDIUM) FOR MR. SIMON          COLOR: S544</t>
  </si>
  <si>
    <t>FF-02-0015/13</t>
  </si>
  <si>
    <t>CHAIR                           MODEL: 101                      COLO</t>
  </si>
  <si>
    <t>FF-02-0016/14</t>
  </si>
  <si>
    <t>BACKREST                        MODEL: 103                      COLO</t>
  </si>
  <si>
    <t>FF-02-0017/15</t>
  </si>
  <si>
    <t>PADLOCK LATCH &amp; PADLOCK         SIZE:1830MMHX1143MMWX457MMD     COLO</t>
  </si>
  <si>
    <t>FF-02-0018/16</t>
  </si>
  <si>
    <t>DEPT.                           SIZE:5' X 2 1/2'                MODE</t>
  </si>
  <si>
    <t>FF-02-0019/17</t>
  </si>
  <si>
    <t>FOR DL 1 MACHINE                MODEL: S-103</t>
  </si>
  <si>
    <t>FF-02-0020/18</t>
  </si>
  <si>
    <t>FOR OPP &amp; BASEMENT SECTION      MODEL: S-102                    COLO</t>
  </si>
  <si>
    <t>FF-02-0021/19</t>
  </si>
  <si>
    <t>COLLECTION: GOODWALL CONTRACT   WALLCOVERING                    PATT</t>
  </si>
  <si>
    <t>FF-02-0024/21</t>
  </si>
  <si>
    <t>COLOUR: BLUE (S544)             BRAND: APEX                     MODE</t>
  </si>
  <si>
    <t>FF-02-0025/22</t>
  </si>
  <si>
    <t>2MM X 200MM X 50M</t>
  </si>
  <si>
    <t>FF-02-0027/24</t>
  </si>
  <si>
    <t>MODEL: S-102</t>
  </si>
  <si>
    <t>FF-02-0028/25</t>
  </si>
  <si>
    <t>ENTRANCE                        MODEL:SR-300 (HEAVY DUTY        RIBB</t>
  </si>
  <si>
    <t>FF-02-0029/26</t>
  </si>
  <si>
    <t>CLERK (MS. LEE)                 MODEL: 9001                     COLO</t>
  </si>
  <si>
    <t>FF-02-0030/27</t>
  </si>
  <si>
    <t>SAMPLING C/W PAINTING           SIZE: 1400MM (L) X 1200MM (W)X  1950</t>
  </si>
  <si>
    <t>FF-02-0031/28</t>
  </si>
  <si>
    <t>COLOUR: S544                    FOR MR. BL TAN</t>
  </si>
  <si>
    <t>FF-02-0032/28</t>
  </si>
  <si>
    <t>COLOUR: S544</t>
  </si>
  <si>
    <t>FF-02-0033/29</t>
  </si>
  <si>
    <t>(42L X 14W X 84H)</t>
  </si>
  <si>
    <t>FF-02-0034/30</t>
  </si>
  <si>
    <t>412 X 495 X 560                 COLOUR: BROWN</t>
  </si>
  <si>
    <t>FF-02-0035/31</t>
  </si>
  <si>
    <t>5 DRAWER BOTTOM COMPARTMENT     610X432X356 BOTTOM              FOR</t>
  </si>
  <si>
    <t>FF-02-0036/32</t>
  </si>
  <si>
    <t>STAND                           SIZE: 6' X 4'</t>
  </si>
  <si>
    <t>FF-02-0038/33</t>
  </si>
  <si>
    <t>SIZE: 1400 X 700 X 750MM (H)    COLOR: GREY</t>
  </si>
  <si>
    <t>FF-02-0038/34</t>
  </si>
  <si>
    <t>REFRIGERATOR MODEL: LG 232</t>
  </si>
  <si>
    <t>FF-02-0038A/33</t>
  </si>
  <si>
    <t>MODEL: MS 211S                  COLOR: BLUE</t>
  </si>
  <si>
    <t>FF-02-0039/35</t>
  </si>
  <si>
    <t>MODEL: 9001</t>
  </si>
  <si>
    <t>FF-02-0040/36</t>
  </si>
  <si>
    <t>1X1X1/8 MILD STEEL HOLLOW    SECTION WITH 3/8 PLYWOOD       FOR</t>
  </si>
  <si>
    <t>FF-03-0001/1</t>
  </si>
  <si>
    <t>MODEL: YF 9001                  COLOR: IMPAC 168#64B BLUE</t>
  </si>
  <si>
    <t>FF-03-0002/2</t>
  </si>
  <si>
    <t>FOR SEALING BAR, &amp; HEATER       PLATE BAG MAKING MACHINE        SIZE</t>
  </si>
  <si>
    <t>FF-03-0003/3</t>
  </si>
  <si>
    <t>SIZE:900MMX400MMX900MM</t>
  </si>
  <si>
    <t>FF-03-0004/4</t>
  </si>
  <si>
    <t>SIZE: 72X12X106</t>
  </si>
  <si>
    <t>FF-03-0005/4</t>
  </si>
  <si>
    <t>SIZE:116X20X106</t>
  </si>
  <si>
    <t>FF-03-0006/5</t>
  </si>
  <si>
    <t>SIZE:4'X'10 (H), 4'X4'3(H)    SIZE:4'3X4'2(H),4'3X4'1(H)  VENE</t>
  </si>
  <si>
    <t>FF-03-0007/6</t>
  </si>
  <si>
    <t>PEDALSTAL MODEL: PB MP (3P)     COLOR: GREY FOR STORE DEPT</t>
  </si>
  <si>
    <t>FF-03-0008/7</t>
  </si>
  <si>
    <t>MODEL: 199 GA PRODCUTION        OFFICE</t>
  </si>
  <si>
    <t>FF-03-0012/10</t>
  </si>
  <si>
    <t>(HEAVY DUTYBI-R)                SIZE: 300MM(W)X3MM(T)X50M/ROLL  BLOC</t>
  </si>
  <si>
    <t>FF-03-0013/11</t>
  </si>
  <si>
    <t>SIZE: 1400(W)X700(D)X750(H) MM  FOR PRODUCTION DEPT.</t>
  </si>
  <si>
    <t>FF-03-0014/11</t>
  </si>
  <si>
    <t>SIZE: 396(W)X496(D)X480(H)MM    FOR PRODUCTION DEPT</t>
  </si>
  <si>
    <t>FF-03-0030/19</t>
  </si>
  <si>
    <t>DESK MODEL S102 BRAND: APEX     FOR EL 1 GMP -TO REPLACE        TIMB</t>
  </si>
  <si>
    <t>FF-03-0033/19</t>
  </si>
  <si>
    <t>BRAND:APEX MODEL; S102 FOR DL   1 GMP - REPLACE TIMBER TABLE</t>
  </si>
  <si>
    <t>FF-03-0034/19</t>
  </si>
  <si>
    <t>BRAND: APEX MODEL: S102         FOR SOLVENTLESS 2               GMP-</t>
  </si>
  <si>
    <t>FF-03-0051/21</t>
  </si>
  <si>
    <t>BRAND: APEX MODEL; S102 FOR QC  TABLE  AT PRODUCTION AREA</t>
  </si>
  <si>
    <t>FF-03-0055/21</t>
  </si>
  <si>
    <t>PEDESTAL                                                        TABL</t>
  </si>
  <si>
    <t>FF-03-0061/23</t>
  </si>
  <si>
    <t>DESK                            COLOUR: 2 TONE                  PEDE</t>
  </si>
  <si>
    <t>FF-03-0067/26</t>
  </si>
  <si>
    <t>FOR GUARD ROOM, OLD DESK        TRANFER TO TRAINING ROOM        PEDE</t>
  </si>
  <si>
    <t>FF-03-0068A/27</t>
  </si>
  <si>
    <t>STEEL SWING DOOR                COLOUR: 2 TONE                  CUPB</t>
  </si>
  <si>
    <t>FF-03-0068B/27</t>
  </si>
  <si>
    <t>FF-03-0068C/27</t>
  </si>
  <si>
    <t>STEEL SWING DOOR                COLOUR: 2 TONE</t>
  </si>
  <si>
    <t>FF-03-0068D/27</t>
  </si>
  <si>
    <t>FF-03-0069B/28</t>
  </si>
  <si>
    <t>STEEL SWINGING DOOR C/W 3       ADJUSTABLE SHELF FOR            LAMI</t>
  </si>
  <si>
    <t>FF-04-0001/1</t>
  </si>
  <si>
    <t>MODEL: 3310M FOR EN. TAHIR</t>
  </si>
  <si>
    <t>FF-04-0002/2</t>
  </si>
  <si>
    <t>BLUE COLOUR, ARM REST,HYDRALIC  PUMP FOR ACCOUNT DEPT - JENNY</t>
  </si>
  <si>
    <t>FF-04-0004/4</t>
  </si>
  <si>
    <t>GREY FOR MEETING ROOM 2</t>
  </si>
  <si>
    <t>FF-04-0030/20</t>
  </si>
  <si>
    <t>SIZE:45X18X51 3/4</t>
  </si>
  <si>
    <t>FF-04-0039/27</t>
  </si>
  <si>
    <t>FOR PRODUCTION DEPT</t>
  </si>
  <si>
    <t>FF-04-0046/32</t>
  </si>
  <si>
    <t>MODEL: APEX CH 481 A FOR        PRODUCTION OFFICE</t>
  </si>
  <si>
    <t>FF-04-0050/36</t>
  </si>
  <si>
    <t>915MM X 1607MM TO PUT SAFETY B  OX MR.CHIN OFFICE - ACCT DEPT</t>
  </si>
  <si>
    <t>FF-04-0053/39</t>
  </si>
  <si>
    <t>DATA CABINET TRAY</t>
  </si>
  <si>
    <t>FF-04-0054/40</t>
  </si>
  <si>
    <t>154L X 23 36H WITH LAMINATE  FINISHING (8 SLIDING DOOR)</t>
  </si>
  <si>
    <t>FF-04-0055/40</t>
  </si>
  <si>
    <t>132L X 23 36H WITH LAMINATE  FINISHING (6 SLIDING DOOR)</t>
  </si>
  <si>
    <t>FF-04-0056/40</t>
  </si>
  <si>
    <t>18L X 25 X 2PC                @RM30.00/PC</t>
  </si>
  <si>
    <t>FF-04-0057/41</t>
  </si>
  <si>
    <t>WHITE PVC                       19L X 12 X 28H               @RM8</t>
  </si>
  <si>
    <t>FF-04-0058/41</t>
  </si>
  <si>
    <t>25L X 15 X 13H               @RM5</t>
  </si>
  <si>
    <t>FF-04-0069/47</t>
  </si>
  <si>
    <t>PLASTIC + STEEL</t>
  </si>
  <si>
    <t>FF-06-0009/7</t>
  </si>
  <si>
    <t>YH 1500 GREY C/W HANGING 3D     PEDESTAL MODEL: YHS3D GREY FOR  LAMI</t>
  </si>
  <si>
    <t>FF-06-0015/11</t>
  </si>
  <si>
    <t>YH 1500 GREY C/W HANGING 3D     PEDESTAL MODEL: YHS3D FOR       PROD</t>
  </si>
  <si>
    <t>FF-06-0016/11</t>
  </si>
  <si>
    <t>MODEL: CH 540 BLUE FOR          PRODUCTION DEPT</t>
  </si>
  <si>
    <t>FF-06-0017/12</t>
  </si>
  <si>
    <t>MODEL:FC-ACH261MB   COL:S544    FOR PRODUCTION DEPT. (MR ANDY   CHAN</t>
  </si>
  <si>
    <t>FF-07-0001/1(4)</t>
  </si>
  <si>
    <t>LOW CABINET</t>
  </si>
  <si>
    <t>FF-07-0001/1(7)</t>
  </si>
  <si>
    <t>3 SETS TABLE AT CLERK AREA</t>
  </si>
  <si>
    <t>FF-07-0001/1(8)</t>
  </si>
  <si>
    <t>3 SET VENETION PLY AT WINDOW    AREA</t>
  </si>
  <si>
    <t>FF-07-0001/1(9)</t>
  </si>
  <si>
    <t>10 NOS POWER SOCKET , 5 NOS     TELEPHONE POINT</t>
  </si>
  <si>
    <t>FF-07-0005/5</t>
  </si>
  <si>
    <t>TR E 0021 FOR METZ DEPT,        TRANSMISSION DENSITOMETER</t>
  </si>
  <si>
    <t>FF-07-0016/14A</t>
  </si>
  <si>
    <t>FOR MS CHUNG</t>
  </si>
  <si>
    <t>FF-07-0016/14D</t>
  </si>
  <si>
    <t>ROOM</t>
  </si>
  <si>
    <t>FF-07-0016/14F</t>
  </si>
  <si>
    <t>FORMIGA AT SERVER ROOM</t>
  </si>
  <si>
    <t>FF-07-0024/19</t>
  </si>
  <si>
    <t>-4' FULL HEIGHT CUPBOARD, 6'    LOW &amp; HANGING CABINET, 8' x 7'  MF A</t>
  </si>
  <si>
    <t>FF-07-0025/20</t>
  </si>
  <si>
    <t>DOOR MODEL:ST-118 COL:2 TONE    PLACE AT BLOCK C FOR STORAGE    OF A</t>
  </si>
  <si>
    <t>FF-07-0026/21</t>
  </si>
  <si>
    <t>FF-07-0027/22</t>
  </si>
  <si>
    <t>MODEL:620(R) COL: BLUE FOR MS   ANG - ACCOUNTS DEPT</t>
  </si>
  <si>
    <t>FF-07-0029/24</t>
  </si>
  <si>
    <t>COL:2 TONE MODEL:S103/A FOR     FINANCE MANAGER - MR LIEW</t>
  </si>
  <si>
    <t>FF-07-0037/29</t>
  </si>
  <si>
    <t>65 X 9H C/W GLASS PANEL &amp;     FULLY LAMINATED FOR R&amp;D DEPT.</t>
  </si>
  <si>
    <t>FF-07-0045/33</t>
  </si>
  <si>
    <t>MODEL: CH540 COLOR: BLUE FOR    ACCOUNTS DEPT- MR LIEW</t>
  </si>
  <si>
    <t>FF-07-0046/33</t>
  </si>
  <si>
    <t>FF-07-0047/34</t>
  </si>
  <si>
    <t>ACCOUNTS DEPT C/W ELECTRICAL    WORK. FULL H. FILE CABINET,     WALL</t>
  </si>
  <si>
    <t>FF-07-0048/35</t>
  </si>
  <si>
    <t>620 (R) COLOR: BLUE FOR         ACCOUNTS DEPT - MR LIEW</t>
  </si>
  <si>
    <t>FF-07-0049/35</t>
  </si>
  <si>
    <t>252LB COLOR: BLUE FOR ACCOUNTS  DEPT - MS. ALVY</t>
  </si>
  <si>
    <t>FF-07-0050/35</t>
  </si>
  <si>
    <t>252LB COLOR: BLUE FOR ACCOUNTS  DEPT - PN. LAILA</t>
  </si>
  <si>
    <t>FF-07-0051/35</t>
  </si>
  <si>
    <t>252LB COLOR: BLUE FOR ACCOUNTS  DEPT - MS. YAP</t>
  </si>
  <si>
    <t>FF08-001/01</t>
  </si>
  <si>
    <t>MODIFY SLIDING DOOR AT WALL     FILE CABINET, WOOD FRAME GLASS  DEVI</t>
  </si>
  <si>
    <t>FF09-005/04</t>
  </si>
  <si>
    <t>&amp; GASLIFT, MODEL: CH-196MB      COLOUR: D 15-10(BLUE)</t>
  </si>
  <si>
    <t>FF09-031-33/16</t>
  </si>
  <si>
    <t>MODEL:CH-372, BLUE COLOR</t>
  </si>
  <si>
    <t>FF09-034-45/16</t>
  </si>
  <si>
    <t>MODEL:CH-540, BLUE COLOR</t>
  </si>
  <si>
    <t>FF09-046-48/16</t>
  </si>
  <si>
    <t>LIFT MODEL:CH-372, BLUE COLOR</t>
  </si>
  <si>
    <t>FF09-049-51/16</t>
  </si>
  <si>
    <t>ARMERT &amp; GAS LIFT MODEL:        CH-A280E, BLUE COLOR</t>
  </si>
  <si>
    <t>FF09-053/18</t>
  </si>
  <si>
    <t>CH-252LB, BLUE COLOR            FOR A/C DEPT - CIK LAILA</t>
  </si>
  <si>
    <t>FF-80-0001/1</t>
  </si>
  <si>
    <t>FF-81-0001/1</t>
  </si>
  <si>
    <t>FF-82-0001/1</t>
  </si>
  <si>
    <t>FF-83-0001/1</t>
  </si>
  <si>
    <t>FF-84-0001/1</t>
  </si>
  <si>
    <t>BALANCE B/F - WRITING TABLE</t>
  </si>
  <si>
    <t>FF-84-0002/1</t>
  </si>
  <si>
    <t>BALANCE B/F - AIR-CONDITIONERS</t>
  </si>
  <si>
    <t>FF-84-0003/1</t>
  </si>
  <si>
    <t>BALANCE B/F - TABLE GLASS</t>
  </si>
  <si>
    <t>FF-84-0004/1</t>
  </si>
  <si>
    <t>MATTRESS &amp; PILLOWS</t>
  </si>
  <si>
    <t>FF-84-0005/1</t>
  </si>
  <si>
    <t>BALANCE B/F - OFFICE TABLE</t>
  </si>
  <si>
    <t>FF-84-0006/1</t>
  </si>
  <si>
    <t>BALANCE B/F - WOODEN CABINET</t>
  </si>
  <si>
    <t>FF-84-0007/1</t>
  </si>
  <si>
    <t>FF-84-0008/1</t>
  </si>
  <si>
    <t>BALANCE B/F - WRITING TABLES</t>
  </si>
  <si>
    <t>FF-84-0009/1</t>
  </si>
  <si>
    <t>BALANCE B/F - WRITING DESKS</t>
  </si>
  <si>
    <t>FF-84-0010/1</t>
  </si>
  <si>
    <t>BALANCE B/F - CHAIRS</t>
  </si>
  <si>
    <t>FF-84-0011/1</t>
  </si>
  <si>
    <t>BALANCE B/F - SQUARE TABLE</t>
  </si>
  <si>
    <t>FF-84-0012/1</t>
  </si>
  <si>
    <t>BALANCE B/F - STOOL</t>
  </si>
  <si>
    <t>FF-84-0013/1</t>
  </si>
  <si>
    <t>BALANCE B/F - SHELF HOLDER</t>
  </si>
  <si>
    <t>FF-84-0014/1</t>
  </si>
  <si>
    <t>BALANCE B/F - SPONGE MATTRESS</t>
  </si>
  <si>
    <t>FF-84-0015/1</t>
  </si>
  <si>
    <t>BALANCE B/F - RAILING</t>
  </si>
  <si>
    <t>FF-84-0016/1</t>
  </si>
  <si>
    <t>BALANCE B/F - FILING CABINETS</t>
  </si>
  <si>
    <t>FF-84-0017/1</t>
  </si>
  <si>
    <t>FF-84-0018/1</t>
  </si>
  <si>
    <t>BALANCE B/F -PRINTING CUPBOARD</t>
  </si>
  <si>
    <t>FF-84-0019/1</t>
  </si>
  <si>
    <t>FF-84-0020/1</t>
  </si>
  <si>
    <t>BALANCE B/F - CUPBOARD</t>
  </si>
  <si>
    <t>FF-84-0021/1</t>
  </si>
  <si>
    <t>BALANCE B/F - NOTICE BAORD</t>
  </si>
  <si>
    <t>FF-84-0022/1</t>
  </si>
  <si>
    <t>FF-84-0023/1</t>
  </si>
  <si>
    <t>FF-85-0001/1</t>
  </si>
  <si>
    <t>WHITE BOARD, CHAIRS, SETTEE,    BASKET, MATTRESSES &amp; PILLOWS,   INSE</t>
  </si>
  <si>
    <t>FF-85-0002/1</t>
  </si>
  <si>
    <t>BALANCE B/F - FANS</t>
  </si>
  <si>
    <t>FF-86-0001/1</t>
  </si>
  <si>
    <t>ONE NATIONAL AIR-CONDITIONER</t>
  </si>
  <si>
    <t>FF-86-0002/1</t>
  </si>
  <si>
    <t>SYSTEM FOR FACTORY</t>
  </si>
  <si>
    <t>FF-87-0001/1</t>
  </si>
  <si>
    <t>2 1/2 * 4 1/2' OFFICE TABLE</t>
  </si>
  <si>
    <t>FF-87-0002/1</t>
  </si>
  <si>
    <t>FF-87-0003/1</t>
  </si>
  <si>
    <t>PEDESTAL DESK</t>
  </si>
  <si>
    <t>FF-87-0004/1</t>
  </si>
  <si>
    <t>L554 B LION 4 TIER LOCKER</t>
  </si>
  <si>
    <t>FF-87-0005/1</t>
  </si>
  <si>
    <t>FF-87-0006/1</t>
  </si>
  <si>
    <t>THI 24 TYPIST CHAIR</t>
  </si>
  <si>
    <t>FF-88-0001/1</t>
  </si>
  <si>
    <t>LION L554 B 4-TIER LOCKER</t>
  </si>
  <si>
    <t>FF-88-0003/1</t>
  </si>
  <si>
    <t>(FIG C)</t>
  </si>
  <si>
    <t>FF-88-0004/1</t>
  </si>
  <si>
    <t>OFFICE CABINET (FIG D)</t>
  </si>
  <si>
    <t>FF-88-0005/1</t>
  </si>
  <si>
    <t>PAN TRY CABINET (FIG F)</t>
  </si>
  <si>
    <t>FF-88-0006/1</t>
  </si>
  <si>
    <t>RECEPTION DISPLAY CABINET</t>
  </si>
  <si>
    <t>FF-88-0007/1</t>
  </si>
  <si>
    <t>GENERAL OFFICE FILING CABINET</t>
  </si>
  <si>
    <t>FF-88-0009/1</t>
  </si>
  <si>
    <t>OFFICE CABINET (DIF SHAPE)</t>
  </si>
  <si>
    <t>FF-88-0011/1</t>
  </si>
  <si>
    <t>1 CABINET &amp; ONE CHAIR, TWO      GUEST CHAIR (S$2400/=), ONE     CONF</t>
  </si>
  <si>
    <t>FF-88-0012/1</t>
  </si>
  <si>
    <t>CHROMED FOLDING CHAIR</t>
  </si>
  <si>
    <t>FF-88-0013/1</t>
  </si>
  <si>
    <t>FILE CABINET</t>
  </si>
  <si>
    <t>FF-89-0001/1</t>
  </si>
  <si>
    <t>RECEPTION DISPLAY CABINET, GEN  OFF.FILING CABINET,TABLE, PAN-  TRY</t>
  </si>
  <si>
    <t>FF-89-0002/2</t>
  </si>
  <si>
    <t>@RM160.00/UNIT</t>
  </si>
  <si>
    <t>FF-89-0003/2</t>
  </si>
  <si>
    <t>RECONDITION 2 UNITS OF TABLE</t>
  </si>
  <si>
    <t>FF-89-0004/2</t>
  </si>
  <si>
    <t>OFFICE SHOES RACK 4'*12*46</t>
  </si>
  <si>
    <t>FF-89-0005/2</t>
  </si>
  <si>
    <t>RECEPTION SOFA SET @RM250/UNIT</t>
  </si>
  <si>
    <t>FF-89-0006/2</t>
  </si>
  <si>
    <t>ON C/W CLASS WINDOW &amp; PLYWOOD   DOOR COVERED WITH NEW WALL PA-  PER</t>
  </si>
  <si>
    <t>FF-89-0007/2</t>
  </si>
  <si>
    <t>COLOUR) 8' * 7 1/2' @ RM270/NO</t>
  </si>
  <si>
    <t>FF-89-0008/2</t>
  </si>
  <si>
    <t>@ RM188/PC</t>
  </si>
  <si>
    <t>FF-89-0009/2</t>
  </si>
  <si>
    <t>CANTEEN BENCH 8' * 46 * 31</t>
  </si>
  <si>
    <t>FF-89-0010/2</t>
  </si>
  <si>
    <t>CANTEEN BENCH 8' * 26 * 31</t>
  </si>
  <si>
    <t>FF-89-0011/2</t>
  </si>
  <si>
    <t>C/W MOSAIC FINISH WIHT ONE S.S  SINK &amp; 3PCS WATER TAP &amp; DRAIN   PIPE</t>
  </si>
  <si>
    <t>FF-89-0012/3</t>
  </si>
  <si>
    <t>NATIONAL STAND FAN</t>
  </si>
  <si>
    <t>FF-89-0013/3</t>
  </si>
  <si>
    <t>KDK WALL FAN @ RM143/SET</t>
  </si>
  <si>
    <t>FF-89-0014/4</t>
  </si>
  <si>
    <t>1.22M</t>
  </si>
  <si>
    <t>FF-89-0015/4</t>
  </si>
  <si>
    <t>FF-89-0016/4</t>
  </si>
  <si>
    <t>FF-89-0017/4</t>
  </si>
  <si>
    <t>FF-89-0018/4</t>
  </si>
  <si>
    <t>1.27M</t>
  </si>
  <si>
    <t>FF-89-0019/4</t>
  </si>
  <si>
    <t>1.78M</t>
  </si>
  <si>
    <t>FF-89-0020/4</t>
  </si>
  <si>
    <t>FORMICA TOP 6'* 3'* 30 (H)     6'* 16* 30 (H)</t>
  </si>
  <si>
    <t>FF-89-0021/4</t>
  </si>
  <si>
    <t>WOODEN TABLE 5'* 3'* 30 (H)</t>
  </si>
  <si>
    <t>FF-89-0022/4</t>
  </si>
  <si>
    <t>4' * 16 * 30 (H)</t>
  </si>
  <si>
    <t>FF-89-0023/4</t>
  </si>
  <si>
    <t>4'* 2'* 30 (H)</t>
  </si>
  <si>
    <t>FF-89-0024/5</t>
  </si>
  <si>
    <t>TABLE 1000MM * 1800MM * 760MM</t>
  </si>
  <si>
    <t>FF-89-0025/5</t>
  </si>
  <si>
    <t>TABLE 1000MM * 2000MM * 760MM</t>
  </si>
  <si>
    <t>FF-89-0026/5</t>
  </si>
  <si>
    <t>CABINET 1200MM * 560MM * 760</t>
  </si>
  <si>
    <t>FF-89-0027/5</t>
  </si>
  <si>
    <t>FILING CABINET 144* 12 * 72</t>
  </si>
  <si>
    <t>FF-89-0028/5</t>
  </si>
  <si>
    <t>WINDOW BLIND 71* 50</t>
  </si>
  <si>
    <t>FF-89-0030/7</t>
  </si>
  <si>
    <t>MD-8003 UPHOLSTERED IN FABRIC   11210 @ RM305/UNIT</t>
  </si>
  <si>
    <t>FF-89-0031/7</t>
  </si>
  <si>
    <t>REST UPHOLSTERED IN FABRIC      11210 @ RM205/UNIT</t>
  </si>
  <si>
    <t>FF-89-0032/7</t>
  </si>
  <si>
    <t>ARM REST UPHOLSTERED IN FABRIC  11210 @ RM175/UNIT</t>
  </si>
  <si>
    <t>FF-89-0033/7</t>
  </si>
  <si>
    <t>UPHOLSTERED IN FABRIC 1120      @ RM170/UNIT</t>
  </si>
  <si>
    <t>FF-89-0034/8</t>
  </si>
  <si>
    <t>60 DRAWER PART CABINET</t>
  </si>
  <si>
    <t>FF-89-0035/9</t>
  </si>
  <si>
    <t>FORMICA TOP                     DIMENSION: 5'* 30 * 30H</t>
  </si>
  <si>
    <t>FF-89-0036/9</t>
  </si>
  <si>
    <t>FORMICA                         DIMENSION: 9-2* 24* 29H</t>
  </si>
  <si>
    <t>FF-89-0037/9</t>
  </si>
  <si>
    <t>WITH GLASS</t>
  </si>
  <si>
    <t>FF-89-0038/9</t>
  </si>
  <si>
    <t>11210 (MODEL 8003)</t>
  </si>
  <si>
    <t>FF-89-0039/10</t>
  </si>
  <si>
    <t>CABINET RM235.00 &amp; 100 PCS      FILING POCKET RM60.00</t>
  </si>
  <si>
    <t>FF-89-0040/11</t>
  </si>
  <si>
    <t>60 DRAWER PARTS CABINET</t>
  </si>
  <si>
    <t>FF-89-0041/12</t>
  </si>
  <si>
    <t>12 1/2'* 24* 30</t>
  </si>
  <si>
    <t>FF-89-0042/12</t>
  </si>
  <si>
    <t>60* 30 * 30</t>
  </si>
  <si>
    <t>FF-89-0043/12</t>
  </si>
  <si>
    <t>OFFICE CHAIR</t>
  </si>
  <si>
    <t>FF-89-0044/12</t>
  </si>
  <si>
    <t>VENETIAN BLIND 10' * 45</t>
  </si>
  <si>
    <t>FF-89-0045/12</t>
  </si>
  <si>
    <t>FLOOR MAT 12 1/2' * 18'</t>
  </si>
  <si>
    <t>FF-89-0046/12</t>
  </si>
  <si>
    <t>DOOR CLOSER</t>
  </si>
  <si>
    <t>FF-90-0001/1</t>
  </si>
  <si>
    <t>WITH S HALF SILVER BASIC</t>
  </si>
  <si>
    <t>FF-90-0002/1</t>
  </si>
  <si>
    <t>30 * 60 DOUBLE PEDESTAL</t>
  </si>
  <si>
    <t>FF-90-0003/2</t>
  </si>
  <si>
    <t>@ RM138.33/UNIT</t>
  </si>
  <si>
    <t>FF-90-0004/3</t>
  </si>
  <si>
    <t>@ RM38/UNIT</t>
  </si>
  <si>
    <t>FF-90-0005/4</t>
  </si>
  <si>
    <t>PEDESTAL @ RM190/UNIT</t>
  </si>
  <si>
    <t>FF-90-0006/4</t>
  </si>
  <si>
    <t>STEEL CUPBOARD STANDARD</t>
  </si>
  <si>
    <t>FF-90-0007/4</t>
  </si>
  <si>
    <t>PVC CHAIRS WITH ARM</t>
  </si>
  <si>
    <t>FF-90-0008/4</t>
  </si>
  <si>
    <t>FF-90-0009/5</t>
  </si>
  <si>
    <t>BOTH SIDES DRAWER 6'* 33* 50</t>
  </si>
  <si>
    <t>FF-90-0010/5</t>
  </si>
  <si>
    <t>FF-90-0011/5</t>
  </si>
  <si>
    <t>CABINET 6'* 16* 82</t>
  </si>
  <si>
    <t>FF-90-0012/6</t>
  </si>
  <si>
    <t>FINISH WITH FORMICA TOP         WOODEN SHELF:48 3/8* 12'* 20'  FILE</t>
  </si>
  <si>
    <t>FF-90-0013/7</t>
  </si>
  <si>
    <t>FACE PLYWOOD PARTITION WALL C/  W CLEAR GLASS, PLYWOOD DOOR &amp;   ABES</t>
  </si>
  <si>
    <t>FF-90-0014/7</t>
  </si>
  <si>
    <t>FILING CABINET                  12'* 12* 46 1/2 H             12'*</t>
  </si>
  <si>
    <t>FF-91-0002/2</t>
  </si>
  <si>
    <t>60 DRAWER CABINET</t>
  </si>
  <si>
    <t>FF-91-0005/4</t>
  </si>
  <si>
    <t>DRAWERS &amp; LOCK FOR WORKSHOP     9'.6* 20*30</t>
  </si>
  <si>
    <t>FF-91-0006/4</t>
  </si>
  <si>
    <t>FOR PACKING ROOM @ RM450/UNIT   RM900 LESS DISCOUNT RM68.00</t>
  </si>
  <si>
    <t>FF-91-0007/5</t>
  </si>
  <si>
    <t>EXTENSION TO COMPUTER BENCH     45* 10* 29</t>
  </si>
  <si>
    <t>FF-91-0008/5</t>
  </si>
  <si>
    <t>1 NO. OFFICE CHAIR</t>
  </si>
  <si>
    <t>FF-91-0009/5</t>
  </si>
  <si>
    <t>FF-91-0009/6</t>
  </si>
  <si>
    <t>BAR STOOL</t>
  </si>
  <si>
    <t>FF-91-0010/7</t>
  </si>
  <si>
    <t>FF-91-0012/8</t>
  </si>
  <si>
    <t>FILING CABINET 84* 12* 33</t>
  </si>
  <si>
    <t>FF-91-0017/9</t>
  </si>
  <si>
    <t>84* 13 * 48</t>
  </si>
  <si>
    <t>FF-91-0018/10</t>
  </si>
  <si>
    <t>@ RM36.00/UNIT</t>
  </si>
  <si>
    <t>FF-91-0019/11</t>
  </si>
  <si>
    <t>ONE UNIT STEEL CABINET</t>
  </si>
  <si>
    <t>FF-91-0020/12</t>
  </si>
  <si>
    <t>6 TRAY INDEX CARD CABINET</t>
  </si>
  <si>
    <t>FF-91-0021/13</t>
  </si>
  <si>
    <t>FF-91-0022/13</t>
  </si>
  <si>
    <t>TABLE</t>
  </si>
  <si>
    <t>FF-91-0023/14</t>
  </si>
  <si>
    <t>2 UNITS TV STAND @ RM28/UNIT</t>
  </si>
  <si>
    <t>FF-91-0024/15</t>
  </si>
  <si>
    <t>CUPBOARD  @ RM190/UNIT</t>
  </si>
  <si>
    <t>FF-91-0027/17</t>
  </si>
  <si>
    <t>TABLE TOP CLEAR GLASS 4'* 6'6</t>
  </si>
  <si>
    <t>FF-91-0028/18</t>
  </si>
  <si>
    <t>2 PCS 3' SQUAR TABLE @ RM32/PC</t>
  </si>
  <si>
    <t>FF-91-0029/18</t>
  </si>
  <si>
    <t>@ RM9.00/PC</t>
  </si>
  <si>
    <t>FF-91-0030/19</t>
  </si>
  <si>
    <t>PVC CHAIR WITH ARM</t>
  </si>
  <si>
    <t>FF-91-0031/19</t>
  </si>
  <si>
    <t>4'SINGLE PEDESTAL WOODEN TABLE</t>
  </si>
  <si>
    <t>FF-91-0032/20</t>
  </si>
  <si>
    <t>FAN EXHAUST SYSTEM, SAFETY      GLASS SLIDING WINDOW,S/S PLATE  FORM</t>
  </si>
  <si>
    <t>FF-91-0033/21</t>
  </si>
  <si>
    <t>LION L33B STATIONERY CUPBOARD</t>
  </si>
  <si>
    <t>FF-91-0035/23</t>
  </si>
  <si>
    <t>COMPLETE WITH 6 SHELVES EACH    (FOR 1920 FILES)</t>
  </si>
  <si>
    <t>FF-91-0036/23</t>
  </si>
  <si>
    <t>40'* 8'6 HEIGHT</t>
  </si>
  <si>
    <t>FF-91-0037/23</t>
  </si>
  <si>
    <t>10'* 8'6 HEIGHT</t>
  </si>
  <si>
    <t>FF-91-0038/23</t>
  </si>
  <si>
    <t>PLYWOOD DOORS 3'* 7' HEIGHT</t>
  </si>
  <si>
    <t>FF-91-0039/23</t>
  </si>
  <si>
    <t>HEIGHT</t>
  </si>
  <si>
    <t>FF-91-0040/24</t>
  </si>
  <si>
    <t>LION 4 TIER LOCKER @RM150/UNIT</t>
  </si>
  <si>
    <t>FF-91-0042/26</t>
  </si>
  <si>
    <t>(408 FABRIC)</t>
  </si>
  <si>
    <t>FF-92-0003/3</t>
  </si>
  <si>
    <t>FF-92-0004/3</t>
  </si>
  <si>
    <t>FF-92-0007/6</t>
  </si>
  <si>
    <t>FRAMES - 3'* 2'</t>
  </si>
  <si>
    <t>FF-92-0008/6</t>
  </si>
  <si>
    <t>FRAMES - 4'* 6'</t>
  </si>
  <si>
    <t>FF-92-0009/6</t>
  </si>
  <si>
    <t>FRAMES - 6'* 6'</t>
  </si>
  <si>
    <t>FF-92-0010/6</t>
  </si>
  <si>
    <t>FRAMES - 8'* 6'</t>
  </si>
  <si>
    <t>FF-92-0011/6</t>
  </si>
  <si>
    <t>FRAMES - 10'* 6'</t>
  </si>
  <si>
    <t>FF-92-0012/6</t>
  </si>
  <si>
    <t>FRAMES - 12'* 6'</t>
  </si>
  <si>
    <t>FF-92-0013/6</t>
  </si>
  <si>
    <t>FRAMES - 14'* 6'</t>
  </si>
  <si>
    <t>FF-92-0014/6</t>
  </si>
  <si>
    <t>FRAMES - 18'* 6'</t>
  </si>
  <si>
    <t>FF-92-0016/7</t>
  </si>
  <si>
    <t>(GCS 8000)</t>
  </si>
  <si>
    <t>FF-92-0017/7</t>
  </si>
  <si>
    <t>@ RM95.00/NO</t>
  </si>
  <si>
    <t>FF-92-0020/9</t>
  </si>
  <si>
    <t>@ RM54.00/UNIT</t>
  </si>
  <si>
    <t>FF-92-0021/9</t>
  </si>
  <si>
    <t>@ RM200.00/UNIT</t>
  </si>
  <si>
    <t>FF-92-0022/10</t>
  </si>
  <si>
    <t>DIMENSION - 48* 12* 63       (POCKET FOR 120 NOS. OF FILES)  @ RM</t>
  </si>
  <si>
    <t>FF-92-0023/10</t>
  </si>
  <si>
    <t>3 1/2* 73 (17 NOS OF POCKET)</t>
  </si>
  <si>
    <t>FF-92-0026/12</t>
  </si>
  <si>
    <t>OFFICE TABLE 30* 54* 30</t>
  </si>
  <si>
    <t>FF-92-0029/12</t>
  </si>
  <si>
    <t>FILING CABINET 96* 12* 35</t>
  </si>
  <si>
    <t>FF-92-0049/19</t>
  </si>
  <si>
    <t>PVC VISITOR CHAIR</t>
  </si>
  <si>
    <t>FF-92-0058/25</t>
  </si>
  <si>
    <t>IRON CHAIR</t>
  </si>
  <si>
    <t>FF-92-0060/26</t>
  </si>
  <si>
    <t>IRON CHAIRS @ RM30.00/NO</t>
  </si>
  <si>
    <t>FF-92-0061/26</t>
  </si>
  <si>
    <t>WOODEN TABLE 2' * 4'</t>
  </si>
  <si>
    <t>FF-92-0065/28(3</t>
  </si>
  <si>
    <t>ARM CHAIR</t>
  </si>
  <si>
    <t>FF-92-0067/28(3</t>
  </si>
  <si>
    <t>OFFICE TABLE 5 1/2' * 30</t>
  </si>
  <si>
    <t>FF-92-0069/28(3</t>
  </si>
  <si>
    <t>G.I. GUTTER 42' LONG* 6 WIDTH</t>
  </si>
  <si>
    <t>FF-92-0074/33</t>
  </si>
  <si>
    <t>2' * 4' WOODEN TABLE</t>
  </si>
  <si>
    <t>FF-92-0075/33</t>
  </si>
  <si>
    <t>VISITOR CHAIR</t>
  </si>
  <si>
    <t>FF-93-0002/2</t>
  </si>
  <si>
    <t>* 15</t>
  </si>
  <si>
    <t>FF-93-0003/2</t>
  </si>
  <si>
    <t>OFFICE ARM CHAIR</t>
  </si>
  <si>
    <t>FF-93-0006/4</t>
  </si>
  <si>
    <t>@ RM285.00/UNIT</t>
  </si>
  <si>
    <t>FF-93-0007/5</t>
  </si>
  <si>
    <t>DOOR MEASUREM': 16'W * 15'H     OVERLAPPING: 4, NO OF STRIPS:  25 P</t>
  </si>
  <si>
    <t>FF-93-0008/5</t>
  </si>
  <si>
    <t>DOOR MEASUREM': 8'W * 8'H       OVERLAPPING: 4, NO OF STRIPS:  26 P</t>
  </si>
  <si>
    <t>FF-93-0012/8</t>
  </si>
  <si>
    <t>THICK &amp; LAMINATE TINTED FILM    - SUPPLY &amp; REPLACE</t>
  </si>
  <si>
    <t>FF-93-0013/8</t>
  </si>
  <si>
    <t>HALF GLASS PLYWOOD DOOR 3'* 7'</t>
  </si>
  <si>
    <t>FF-93-0014/8</t>
  </si>
  <si>
    <t>&amp; 8' * 10'</t>
  </si>
  <si>
    <t>FF-93-0015/8</t>
  </si>
  <si>
    <t>69 * 48  &amp; 48 * 48</t>
  </si>
  <si>
    <t>FF-93-0016/8</t>
  </si>
  <si>
    <t>TYPIST CHAIR @ RM75/UNIT</t>
  </si>
  <si>
    <t>FF-93-0017/8</t>
  </si>
  <si>
    <t>EXECUTIVE CHAIR @ RM250/UNIT</t>
  </si>
  <si>
    <t>FF-93-0018/8</t>
  </si>
  <si>
    <t>@ RM490/UNIT</t>
  </si>
  <si>
    <t>FF-93-0019/8</t>
  </si>
  <si>
    <t>FILING CABINET 96 * 20 * 30</t>
  </si>
  <si>
    <t>FF-93-0020/8</t>
  </si>
  <si>
    <t>MEETING TABLE 96 * 48 * 30</t>
  </si>
  <si>
    <t>FF-93-0021/9</t>
  </si>
  <si>
    <t>14' * 13' (1 NO)                19' * 13' (1 NO)                3' *</t>
  </si>
  <si>
    <t>FF-93-0022/9</t>
  </si>
  <si>
    <t>17' LENGTH</t>
  </si>
  <si>
    <t>FF-93-0023/9</t>
  </si>
  <si>
    <t>30 * 30'</t>
  </si>
  <si>
    <t>FF-93-0025/11</t>
  </si>
  <si>
    <t>FILING CABINET 48 * 16 * 84</t>
  </si>
  <si>
    <t>FF-93-0026/11</t>
  </si>
  <si>
    <t>FILING CABINET 66 * 12 * 36</t>
  </si>
  <si>
    <t>FF-93-0029/12</t>
  </si>
  <si>
    <t>GURLIFT                         COLOUR: BLUE</t>
  </si>
  <si>
    <t>FF-93-0037/15</t>
  </si>
  <si>
    <t>3 ADJUSTABLE SHELVES OPEN DOOR  TYPE</t>
  </si>
  <si>
    <t>FF-94-0005/2</t>
  </si>
  <si>
    <t>C/W 3000 ARMREST &amp; HYDRAULIC    BASE</t>
  </si>
  <si>
    <t>FF-94-0007/3</t>
  </si>
  <si>
    <t>FF-94-0011/6</t>
  </si>
  <si>
    <t>EQUIPMENT @ RM280.00/UNIT</t>
  </si>
  <si>
    <t>FF-94-0012/6</t>
  </si>
  <si>
    <t>EQUIPMENT</t>
  </si>
  <si>
    <t>FF-94-0013/6</t>
  </si>
  <si>
    <t>STEEL CHAIR @ RM24.00/UNIT</t>
  </si>
  <si>
    <t>FF-94-0014/7</t>
  </si>
  <si>
    <t>FF-94-0015/7</t>
  </si>
  <si>
    <t>FILING POCKET @ RM0.60/PC</t>
  </si>
  <si>
    <t>FF-94-0018/9</t>
  </si>
  <si>
    <t>SET OF FIXED DRAWERS ON THE     RIGHT H30'* W48'* D30'          WOOD</t>
  </si>
  <si>
    <t>FF-94-0031/20</t>
  </si>
  <si>
    <t>FF-95-0001/1</t>
  </si>
  <si>
    <t>PAID BY UMBC890101</t>
  </si>
  <si>
    <t>FF-95-0002/1</t>
  </si>
  <si>
    <t>FF-95-0003/1</t>
  </si>
  <si>
    <t>@ RM450/NO                      PAID BY UMBC890101</t>
  </si>
  <si>
    <t>FF-95-0004/1</t>
  </si>
  <si>
    <t>@ RM375.00/PC                   PAID BY UMBC890101</t>
  </si>
  <si>
    <t>FF-95-0020/14</t>
  </si>
  <si>
    <t>COL: B4 (LIGHTER BLUE)</t>
  </si>
  <si>
    <t>FF-96-0010/9</t>
  </si>
  <si>
    <t>FILING SHELT</t>
  </si>
  <si>
    <t>FF-96-0015/13</t>
  </si>
  <si>
    <t>COLOUR:BI BLUE @RM120/UNIT</t>
  </si>
  <si>
    <t>FF-97-0001/1</t>
  </si>
  <si>
    <t>NATIONAL FRIDGE-FOC 1 PC IRON</t>
  </si>
  <si>
    <t>FF-97-0002/2</t>
  </si>
  <si>
    <t>STEEL EQUIPMENT @ RM250/UNIT</t>
  </si>
  <si>
    <t>FF-97-0004/4</t>
  </si>
  <si>
    <t>FABRIC:SKY BLUE                 PAID BY:HBMB206316</t>
  </si>
  <si>
    <t>FF-97-0006/5</t>
  </si>
  <si>
    <t>SIZE:12'.4 * 8 * 1' 4</t>
  </si>
  <si>
    <t>FF-97-0010/9</t>
  </si>
  <si>
    <t>(DOCUMENTS SHELF)</t>
  </si>
  <si>
    <t>FF-97-0017/12</t>
  </si>
  <si>
    <t>6H * 2' (1'4)</t>
  </si>
  <si>
    <t>FF-98-0002/2</t>
  </si>
  <si>
    <t>@ RM690.00/UNIT                 PAID KYBB164159</t>
  </si>
  <si>
    <t>FF-99-0001/1</t>
  </si>
  <si>
    <t>PARTITION, CEILING, GLASS LABO  LABOUR CHG &amp; RUBBER GASKET,     PLYW</t>
  </si>
  <si>
    <t>FF-99-0005/4</t>
  </si>
  <si>
    <t>PARTITION GLASS LABOUR CHARGES  &amp; RUBBER GASKET 4'*4' RM20.80   PLYW</t>
  </si>
  <si>
    <t>FF-99-0007/5</t>
  </si>
  <si>
    <t>COLOUR:  BLUE                                                   CHAI</t>
  </si>
  <si>
    <t>FF-22-A0100091</t>
  </si>
  <si>
    <t>1 UNIT KALPHA DISCUSSION TABLE w/o WIRE FLIPPER CASING &amp; 
1 UNIT 2 SEATER SOFA w/o ARMREST (H-SETTEE)</t>
  </si>
  <si>
    <t>PU47375</t>
  </si>
  <si>
    <t>IN2208-0570</t>
  </si>
  <si>
    <t>FF-22-A0100092</t>
  </si>
  <si>
    <t>TO SUPPLY &amp; INSTALL ROLLER BLIND AT MAIN OFFICE BLOCK A (TAMPOI)
WAITING ROOM, EXECUTIVE AREA, MANAGER ROOM 1-4, ACCOUNT ROOM</t>
  </si>
  <si>
    <t>D&amp;L SMART SOLUTION</t>
  </si>
  <si>
    <t>DLSS-2259</t>
  </si>
  <si>
    <t>Set</t>
  </si>
  <si>
    <t>FF-23-A0100093</t>
  </si>
  <si>
    <t xml:space="preserve">16 SETS NISO/LUCKY STAR DOCUMENT TRAY 2 LAYER
5 PCS CLEAR HOLDER
3 PCS KANGAROO PUNCHER
5 PCS MAX STAPLER HD-50
12 PCS GLUE STICK
8 PCS SANHE TOP SECURITY PADLOCK 20MM
30 ROLL CELLOPHANE TAPE
30 PCS WIRE CLIP BOARD
100 PCS L-SHAPE HOLDER
20 PCS RULER PLASTIC
24 PCS ZEBRA MECH PENCIL
10 PAIRS SCISSORS </t>
  </si>
  <si>
    <t>BECON ENTERPRISE SDN BHD</t>
  </si>
  <si>
    <t>2132566</t>
  </si>
  <si>
    <t>FF-23-A0100094</t>
  </si>
  <si>
    <t>8 UNITS K108(M) MEDIUMBACK OFFICE CHAIR
4 UNITS KOSTA II-CC (V) GUEST OFFICE CHAIR
20 UNITS KK BC203 BAR STOOL
2 UNITS KALPHATL1560 1-SEATER L-SHAPE TABLE
10 UNITS KITE-MP3 MOBILE PEDESTAL 3-DRAWER
2 UNITS K108(H) HIGHBACK OFFICE CHAIR
1 UNIT KALPHA 8 SEATER CLUSTER
1 UNIT METAL I-LEG MEETING TABLE (OVAL)
1 UNIT KALPHA 2 SEATER CLUSTER WORKSTATION
2 UNITS KITE-MP3 MOBILE PEDESTAL 3-DRAWER
2 UNITS K108(M) MEDIUMBACK OFFICE CHAIR
1 UNIT METAL I-LEG MEETING TABLE (OVAL)</t>
  </si>
  <si>
    <t>IN2302-0580</t>
  </si>
  <si>
    <t>FF-23-A0100095</t>
  </si>
  <si>
    <t>3 UNITS FELLOWES PAPER SHREDDER P28 STRIP CUT 
30 UNITS TAPE DISPENSER (L) 20031</t>
  </si>
  <si>
    <t>2133714</t>
  </si>
  <si>
    <t>PS 23150713</t>
  </si>
  <si>
    <t>FF-23-A0100096</t>
  </si>
  <si>
    <t>1 UNIT FELLOWES PAPER SHREDDER P28 STRIP CUT</t>
  </si>
  <si>
    <t>2133990</t>
  </si>
  <si>
    <t>FF-23-A0100098</t>
  </si>
  <si>
    <t xml:space="preserve">1 UNIT KALPHA 5-SEATER WORKSTATION
9 UINTS WHITE KITE-MP3 MOBILE PEDESTAL 3-DRAWER
5 UNITS K108(M) MEDIUMBACK OFFICE CHAIR (MESH)
1 UNIT KALPHA L-SHAPED TABLE
1 UNIT K108(H) HIGHBACK OFFICE CHAIR (MESH)
2 UNITS K108(V) GUEST OFFICE CHAIR (MESH)
1 UNIT ROUND DISCUSSION TABLE
3 UNITS K1758 STACKABLE BLACK PLASTIC CHAIR (W/O ARMRESTS) </t>
  </si>
  <si>
    <t>IN2305-0188</t>
  </si>
  <si>
    <t>PS 23151775</t>
  </si>
  <si>
    <t>FF-23-A0100099</t>
  </si>
  <si>
    <t>PANASONIC 262L 2 DOOR FRIDGE</t>
  </si>
  <si>
    <t>SENHENG</t>
  </si>
  <si>
    <t>GS036*SON06717</t>
  </si>
  <si>
    <t>FF-23-B0100099</t>
  </si>
  <si>
    <t>SAMSUNG MICROWAVE OVEN 23L</t>
  </si>
  <si>
    <t>FF-23-A0100100</t>
  </si>
  <si>
    <t>IN2306-0402</t>
  </si>
  <si>
    <t>DISPOSED</t>
  </si>
  <si>
    <t>FF-23-A0100102</t>
  </si>
  <si>
    <t>HALF GLASS PANEL w/o WIRE TRUNKING WITH POST &amp; STABILIZER</t>
  </si>
  <si>
    <t>IN2307-0009</t>
  </si>
  <si>
    <t>FF-23-A0100103</t>
  </si>
  <si>
    <t>2 UNITS OF KALPHA-TM1360 1-SEATER STRAIGHT MAIN TABLE WITH L/R GROMMETS
2 UNITS OF K108(M) MEDIUMBACK OFFICE CHAIR (MESH) WITH ARMREST
1 UNIT OF KALPHA-TM1570 1-SEATER RECT STRAIGHT MAIN TABLE
1 UNIT OF CUSTOM SINGLE-SIDED SWING DOOR CABINET (RHS) WITH KEYLOCK</t>
  </si>
  <si>
    <t>IN2307-0137</t>
  </si>
  <si>
    <t>FF-23-A0100104</t>
  </si>
  <si>
    <t>KSL-2C18 STEEL LOCKER 18" 2-COMPARTMENT (4 DIGIT NUMBERING LOCK) - LOCKER FOR PRODUCTION WORKERS</t>
  </si>
  <si>
    <t>IN2307-0432</t>
  </si>
  <si>
    <t>FF-23-A0100105</t>
  </si>
  <si>
    <t>INV2307-0433</t>
  </si>
  <si>
    <t>FF-23-A0100106</t>
  </si>
  <si>
    <t>15 UNITS OF KBQT-1260 BANQUET TABLE (RECTANGULAR) (COLOR TOP)
29 UNITS OF BANQUET CHAIR BQC-01-NY (FABRIC) WITH EPOXY BLACK FRAME</t>
  </si>
  <si>
    <t>IN2308-0147</t>
  </si>
  <si>
    <t>FF-23-A0100107</t>
  </si>
  <si>
    <t>TO SUPPLY MATERIAL AND INSTALLATION 2 MILD STEEL RACK:
FOR THE RACKING SYSTEM AT PRINTING FACILITY ROOM ( NEW PURCHASE ORDER )</t>
  </si>
  <si>
    <t>50966</t>
  </si>
  <si>
    <t>FF-23-A0100108</t>
  </si>
  <si>
    <t>8 UNITS OF K108(M) MEDIUMBACK OFFICE CHAIR (MESH) WITH ARMREST
2 UNITS OF KALPHA 2 SEATER CLUSTER WORKSTATION
4 UNITS OF K108(M) MEDIUMBACK OFFICE CHAIR (MESH)
2 UNITS OF KITE-MP3 MOBILE PEDESTAL 3-DRAWER [COL: ALL WHITE]</t>
  </si>
  <si>
    <t>IN2308-0328</t>
  </si>
  <si>
    <t>FF-23-B0100109</t>
  </si>
  <si>
    <t>KALPHA 6 SEATER CLUSTER WORKSTATION WITH 4 x WOODEN DIVIDE</t>
  </si>
  <si>
    <t>IN2301-0298</t>
  </si>
  <si>
    <t>FF-23-B0800109</t>
  </si>
  <si>
    <t>KALPHA 1 SEATER CLUSTER WORKSTATION WITH 1 x WOODEN DIVIDE</t>
  </si>
  <si>
    <t>FF-23-B0600109</t>
  </si>
  <si>
    <t>KITE-MP3 MOBILE PEDESTAL 3-DRAWER [COL: ALL WHITE)</t>
  </si>
  <si>
    <t>FF-23-B0300109</t>
  </si>
  <si>
    <t>K108(M) MEDIUMBACK OFFICE CHAIR (MESH) WITH ARMREST</t>
  </si>
  <si>
    <t>FF-23-B0500109</t>
  </si>
  <si>
    <t>KALPHA L-SHAPED TABLE c/w 1 X ALUMINIUM WIRE FLIPPER CASINGS</t>
  </si>
  <si>
    <t>FF-23-B0700109</t>
  </si>
  <si>
    <t>1.KONTE WOODEN LOW CABINET 9SWING DOOR-STD) 805H</t>
  </si>
  <si>
    <t>FF-23-B0900109</t>
  </si>
  <si>
    <t>K108(H) HIGHBACK OFFICE CHAIR (MESH) WITH ARMREST</t>
  </si>
  <si>
    <t>FF-23-B0400109</t>
  </si>
  <si>
    <t>K118(SW-LB) STEEL HIGH CABINET (SWING DOOR) WITH LOCKING BAR</t>
  </si>
  <si>
    <t>FF-23-B0200109</t>
  </si>
  <si>
    <t>KONTE WOODEN HIGH CABINET (5-TIER) (SWING DOOR-STD)</t>
  </si>
  <si>
    <t>FF-23-A0100109</t>
  </si>
  <si>
    <t>STEEL DOUBLE PEDESTAL DESK 5' WITH LINOLEUM TOP [COL: BROWN]</t>
  </si>
  <si>
    <t>FF-23-A0100110</t>
  </si>
  <si>
    <t>KSL-5C15 STEEL LOCKER 15"</t>
  </si>
  <si>
    <t>INV2310-0030</t>
  </si>
  <si>
    <t>FF-23-A0100111</t>
  </si>
  <si>
    <t>KALPHA L-SHAPED TABLE c/w  SLITTING DEPT
K108(H) HIGHBACK OFFICE CHAIR  SLITTING DEPT  
K108(M) MEDIUMBACK OFFICE CHAIR  SLITTING DEPT 
KTD-005 EDUCATION STUDY TABLE  SLITTING OPERATOR
K011 STACKABLE PLACTIC CHAIR  SLITTING OPERATOR 
KALPHA 6 SEATER CLUSTER WORKSTATION  SLITTING OFFICE 
KITE-MP3 MOBILE PEDESTAL 3-DRAWER  SLITTING OFFICE 
K108(M) MEDIUMBACK OFFICE CHAIR (MESH)  SLITTING OFFICE
METAL I-LEG MEETING TABLE (OVAL)  SLITTING OFFICE
BANQUET CHAIR BQC-01-NY (FABRIC)  SLITTING OFFICE 
KONTE WOODEN HIGH CABINET  SLITTING OFFIC</t>
  </si>
  <si>
    <t>IN2310-0418</t>
  </si>
  <si>
    <t>FF-24-A0100112</t>
  </si>
  <si>
    <t>KN01 Director Table with Side Extension Cabinet</t>
  </si>
  <si>
    <t>IN2401-0183</t>
  </si>
  <si>
    <t>FF-24-A0100113</t>
  </si>
  <si>
    <t>STEEL HIGH CABINET ( SWIBG DOOR ) WITH LOCKING BAR
FOR SUPERVISOR ROOM</t>
  </si>
  <si>
    <t>IN2405-0305</t>
  </si>
  <si>
    <t>FF-24-A0100114</t>
  </si>
  <si>
    <t>STEEL LOCKER FOR AIR SHOWER ROOM PROJECT
COLOUR : LIGHT GREY
SIZE : 380 X 450 X 1850HMM(6 COMPARTMENT, 6 UNIT )</t>
  </si>
  <si>
    <t>24080578</t>
  </si>
  <si>
    <t>LABORATORY EQUIPMENT</t>
  </si>
  <si>
    <t>Current Year 
Depn</t>
  </si>
  <si>
    <t>LE-22-A0100026</t>
  </si>
  <si>
    <t>53L OVEN WITH FAN, 300°C
BRAND : MEMMERT, GERMANY MODEL : UF55</t>
  </si>
  <si>
    <t>EVERGREEN ENGINEERING &amp; RESOURCES</t>
  </si>
  <si>
    <t>48210/DT 1145</t>
  </si>
  <si>
    <t>SO003006</t>
  </si>
  <si>
    <t>LE-22-A0100027</t>
  </si>
  <si>
    <t>SHIMADZU UNIVERSAL TESTING MACHINE WITH ACCESSORIES
MODEL : AGX-500NV</t>
  </si>
  <si>
    <t>KL ANALYTICAL SDN BHD</t>
  </si>
  <si>
    <t>48367/50092/DT 1081/DT 963</t>
  </si>
  <si>
    <t>I06/0622-2/2</t>
  </si>
  <si>
    <t>LE-22-A0100028</t>
  </si>
  <si>
    <t>SHIMADZU-ANALYTICAL BALANCE
MODEL : TX323L
S/N : D465431742</t>
  </si>
  <si>
    <t>INV2211068</t>
  </si>
  <si>
    <t>LE-22-A0100029</t>
  </si>
  <si>
    <t>BRUGGER FEINMECHANIK
HEAT SEALING MACHINE HSG-CC
HOT TACK ATTACHMENT</t>
  </si>
  <si>
    <t>LOGICAL ENGINEERING</t>
  </si>
  <si>
    <t>48394/DT 1096</t>
  </si>
  <si>
    <t>INV22022 &amp; INV22039</t>
  </si>
  <si>
    <t>LE-23-A0100030</t>
  </si>
  <si>
    <t>PHY 021-1300 - PERMATRAN-W MODEL 3/34G
EU POWER CORD</t>
  </si>
  <si>
    <t>CALIA TECHNOLOGY SDN BHD</t>
  </si>
  <si>
    <t>DT 921/DT 1147/ 48814</t>
  </si>
  <si>
    <t>PI-C22/305 &amp; PI-CT249-TFP &amp; INV-C23/381</t>
  </si>
  <si>
    <t>LE-23-A0100032</t>
  </si>
  <si>
    <t>LABTHINK
COEFFICIENT OF FRICTION TESTER
MODEL : MXD-02</t>
  </si>
  <si>
    <t>DT1200/
PU48809</t>
  </si>
  <si>
    <t>PE20230269</t>
  </si>
  <si>
    <t>LE-23-A0100031</t>
  </si>
  <si>
    <t xml:space="preserve">LABORATORY EQUIPMENT
PK MELT FLOW INDEX TESTER COME WITH INSPECTION CERTIFICATE MODEL: PKTJ-BP01 (MFR TEST METHOD)
PK PAPER ROLL COMPRESSION TESTER COME WITH INSPECTION CERTIFICATE MODEL: PKTJ8509-200
CNSPEC HAZE METER COME WITH INSPECTION CERTIFICATE MODEL: PKTH-110 </t>
  </si>
  <si>
    <t>DT 1142/DT 1245/ 47912</t>
  </si>
  <si>
    <t>PE20230222</t>
  </si>
  <si>
    <t>LE-23-A0100033</t>
  </si>
  <si>
    <t>METTLER - HYDRANAL STARTER KITS CATNO.34744 - KFC</t>
  </si>
  <si>
    <t>METTLER-TOLEDO (M) SDN BHD</t>
  </si>
  <si>
    <t>INV 750022643/787017911/787017912</t>
  </si>
  <si>
    <t>LE-23-A0100034</t>
  </si>
  <si>
    <t>AGILENT - FTIR INSTRUMENT WITH PC LAPTOP</t>
  </si>
  <si>
    <t>AGILENT TECHNOLOGIES SALES (M) SDN BHD</t>
  </si>
  <si>
    <t>LE-23-A0100035</t>
  </si>
  <si>
    <t>LAB EQUIP ACC DATA WRITER USB-P25/00</t>
  </si>
  <si>
    <t>750023672</t>
  </si>
  <si>
    <t>LE-23-A0100036</t>
  </si>
  <si>
    <t>G2790A AGILENT 8860 GC SYSTEM CUSTOM</t>
  </si>
  <si>
    <t>50170</t>
  </si>
  <si>
    <t>3007020068</t>
  </si>
  <si>
    <t>AIR CONDITIONERS</t>
  </si>
  <si>
    <t>11101-001</t>
  </si>
  <si>
    <t>Availabality'</t>
  </si>
  <si>
    <t>Remark</t>
  </si>
  <si>
    <t>AC-00-0010/6</t>
  </si>
  <si>
    <t>CAD S12RIA+CU-S12RIA S/NO:      B-1000475 S/NO:O-1000143</t>
  </si>
  <si>
    <t>AC-00039A01-14</t>
  </si>
  <si>
    <t>MODEL: ALC15C/AWM15JN; BRAND: ACSON</t>
  </si>
  <si>
    <t>AC-00158A01-17</t>
  </si>
  <si>
    <t>CEILING CASSETTE AIR CONDITIONER - 5HP</t>
  </si>
  <si>
    <t>AC-00159A01-17</t>
  </si>
  <si>
    <t>AC-00194A01-17</t>
  </si>
  <si>
    <t>EVAPORATIVE AIR COOLER</t>
  </si>
  <si>
    <t>AC-00195A01-17</t>
  </si>
  <si>
    <t>AC-00261A01-19</t>
  </si>
  <si>
    <t>2 SETS OF 1.0HP PANASONIC NON INVERTER WALL AIR-COND MODEL: CS/CU-PV9TKH</t>
  </si>
  <si>
    <t>KL</t>
  </si>
  <si>
    <t>SALES</t>
  </si>
  <si>
    <t>AC-00262A01-19</t>
  </si>
  <si>
    <t>1 SETS OF 1.5HP PANASONIC NON INVERTER WALL AIR-COND MODEL: CS/CU-PV12TKH</t>
  </si>
  <si>
    <t>AC-00263A01-19</t>
  </si>
  <si>
    <t>5 SETS OF 2.0HP PANASONIC NON INVERTER CASSETE AIR-COND MODEL:</t>
  </si>
  <si>
    <t>AC-00263C01-19</t>
  </si>
  <si>
    <t>TO SUPPLY LABOUR &amp; MATERIAL TO CONCEAL C/W COPPER WIRE, PVC DRAIN WITH INSULATION</t>
  </si>
  <si>
    <t>AC-00330A01-22</t>
  </si>
  <si>
    <t>1.5HP WALLMOUNT SRK12CXP-NON INVERTER AT TAMPOI BLOCK B OFFICE</t>
  </si>
  <si>
    <t>AC-00331A01-22</t>
  </si>
  <si>
    <t>AC-00332A01-22</t>
  </si>
  <si>
    <t>2.0HP CASSETTE INVERTER AT TAMPOI BLOCK B OFFICE</t>
  </si>
  <si>
    <t>AC-02-0003/3</t>
  </si>
  <si>
    <t>MODEL: ALC10B+AWM10F            S/NO. 2045410275489+            2045</t>
  </si>
  <si>
    <t>AC-02-0004A/3</t>
  </si>
  <si>
    <t>TYPE MODEL:ALC15B+AWM15F        S/NO. 2045410244768 +           2045</t>
  </si>
  <si>
    <t>AC-02-0004B/3</t>
  </si>
  <si>
    <t>TYPE MODEL: ALC15B+AWM15F       S/NO.2045130234447 +            2045</t>
  </si>
  <si>
    <t>AC-03-0005A/4</t>
  </si>
  <si>
    <t>TYPE MODEL: ALC25B+RCM25D-CCL   2045280235083+2045240607652     FOR</t>
  </si>
  <si>
    <t>AC-03-0005B/4</t>
  </si>
  <si>
    <t>TYPE MODEL: ALC25B+RCM25D-CCL   2045280235084+2045240607651     FOR</t>
  </si>
  <si>
    <t>AC-03-0006/5</t>
  </si>
  <si>
    <t>MODEL: AWM101+ALC101            20460505-07453+20455002-04209   FOR</t>
  </si>
  <si>
    <t>AC-05-0001/1</t>
  </si>
  <si>
    <t>WATER COOLED CONDENSING UNIT    BRAND: SANYO/DAIKIN (2 X 15HP)  2 CI</t>
  </si>
  <si>
    <t>AC-07-0002/2B</t>
  </si>
  <si>
    <t>BLOCK C - SUPPPLY &amp; MODIFY      CONDENSER WATER PIPE, MODIFY    EXIS</t>
  </si>
  <si>
    <t>AC-07-0003/3B</t>
  </si>
  <si>
    <t>CONDITION'G DISTRIBUTION BOARD  C/W CABLE TERMINATION WORK      FOR</t>
  </si>
  <si>
    <t>AC-07-0006/6</t>
  </si>
  <si>
    <t>AIR-CONDITIONER MODEL:          CS/CU-PC09GKH FOR TECHNICAL     DIRE</t>
  </si>
  <si>
    <t>AC-89-0001/1</t>
  </si>
  <si>
    <t>SUPPLY &amp; INSTALL 0607/0129      AWM 15/ALC05</t>
  </si>
  <si>
    <t>AC-93-0001/1</t>
  </si>
  <si>
    <t>AC-93-0002/1</t>
  </si>
  <si>
    <t>AC-93-0003/2</t>
  </si>
  <si>
    <t>SUPPLY &amp; INSTALL KANNIAH ROOM</t>
  </si>
  <si>
    <t>AC-93-0004/3</t>
  </si>
  <si>
    <t>SUPPLY &amp; INSTALL - CHROWING</t>
  </si>
  <si>
    <t>AC-93-0011/8</t>
  </si>
  <si>
    <t>CONDITIONER 0136326425,         0530026918 CS 903KM MR CHIN'S   OFFI</t>
  </si>
  <si>
    <t>AC-94-0001/1</t>
  </si>
  <si>
    <t>AIR CON. C/W INSTALLATION       ACCOUNTS DEPARTMENT</t>
  </si>
  <si>
    <t>AC-99-0019/7</t>
  </si>
  <si>
    <t>SYSTEM IN TAMAN DAYA APARTMENT  MR ANDY CHAN RENTAL ROOM</t>
  </si>
  <si>
    <t>AC-23-A0100333</t>
  </si>
  <si>
    <t>EXHAUST FANS AT BURNER ROOM
TO SUPPLY &amp; INSTALL EXHAUST FAN:
CONTROL PANELS
TESTING AND COMMISSIONING</t>
  </si>
  <si>
    <t>I-001573</t>
  </si>
  <si>
    <t>AC-23-A0100334</t>
  </si>
  <si>
    <t>INSTALL &amp; SUPPLY 1.0HP(MITSUBISHI HEAVY DUTY)</t>
  </si>
  <si>
    <t>HOME COOLING ELECTRICAL SDN. BHD.</t>
  </si>
  <si>
    <t>I-000273</t>
  </si>
  <si>
    <t>AC-23-A0100335</t>
  </si>
  <si>
    <t>INSTALL &amp; SUPPLY 2.5HP WALLMOUNT MITSUBISHI HEAVY DUTY NON INVERTER - 3 UNITS
EXTRA 2.5HP PIPING 15'
INSTALL &amp; SUPPLY 1.0HP WALLMOUNT MITSUBISHI HEAVY DUTY NON INVERTER - 2 UNITS
INSTALL &amp; SUPPLY WATER PUMP
EXTRA 1.0HP PIPING 15'</t>
  </si>
  <si>
    <t>I-000278</t>
  </si>
  <si>
    <t>PS 23151912</t>
  </si>
  <si>
    <t>AC-23-A0100336</t>
  </si>
  <si>
    <t>TO SUPPLY AND INSTALL THE FOLLOWING EXHUAST FANS
SOLVENT &amp; INK IDSPENSER ROOM BLOCK B</t>
  </si>
  <si>
    <t>I-001704</t>
  </si>
  <si>
    <t>Lot</t>
  </si>
  <si>
    <t>AC-23-A0100337</t>
  </si>
  <si>
    <t>INSTALL &amp; SUPPLY 2.0HP WALLMOUNT</t>
  </si>
  <si>
    <t>I-000277</t>
  </si>
  <si>
    <t>AC-23-A0100338</t>
  </si>
  <si>
    <t>INSTALL &amp; SUPPLY 2.0HP CEILING TYPE MITSUBISHI HE</t>
  </si>
  <si>
    <t>I-000280</t>
  </si>
  <si>
    <t>AC-23-A0100339</t>
  </si>
  <si>
    <t>INSTALL &amp; SUPPLY 1.5HP WALLMOUNT</t>
  </si>
  <si>
    <t>I-000281</t>
  </si>
  <si>
    <t>AC-23-A0100340</t>
  </si>
  <si>
    <t>INSTALL &amp; SUPPLY 2.0HP MITSUBISHI NON INVERTER</t>
  </si>
  <si>
    <t>I-000285</t>
  </si>
  <si>
    <t>AC-23-A0100341</t>
  </si>
  <si>
    <t>INSTALL &amp; SUPPLY CASSETTE 2.0HP INDOOR COOLING COIL</t>
  </si>
  <si>
    <t>I-000287</t>
  </si>
  <si>
    <t>AC-23-A0100342</t>
  </si>
  <si>
    <t>22KV TNB INCOMING SUPPLY &amp; TRANSFORMER FEEDER</t>
  </si>
  <si>
    <t>S2949</t>
  </si>
  <si>
    <t>AC-23-A0100343</t>
  </si>
  <si>
    <t>INSALL &amp; SUPPLY 2.0HP MITSHUBISHI</t>
  </si>
  <si>
    <t>I-000288</t>
  </si>
  <si>
    <t>AC-23-A0100344</t>
  </si>
  <si>
    <t>INSTALL &amp; SUPPLY 2.0HP MITSUBIHI WALL TYPE</t>
  </si>
  <si>
    <t>I-000290</t>
  </si>
  <si>
    <t>AC-23-A0100345</t>
  </si>
  <si>
    <t>TO SUPPLY AND INSTALL 6.6KV PROTECTION CURRENT TRANSFORMER</t>
  </si>
  <si>
    <t>S2979</t>
  </si>
  <si>
    <t>AC-23-A0100346</t>
  </si>
  <si>
    <t>TO SUPPLY &amp; INSTALL AIRCOND PANEL WITH WIRING</t>
  </si>
  <si>
    <t>HOCK AIR-COND &amp; REFRIGERATION</t>
  </si>
  <si>
    <t>INV2311/011</t>
  </si>
  <si>
    <t>AC-23-A0100347</t>
  </si>
  <si>
    <t>INSTALL &amp; SUPPLY 1.0HP MITSUBISHI</t>
  </si>
  <si>
    <t>I-000295</t>
  </si>
  <si>
    <t>AC-23-A0100348</t>
  </si>
  <si>
    <t>INSTALL &amp; SUPPLY 3.0HP CASSETTE</t>
  </si>
  <si>
    <t>I-000297</t>
  </si>
  <si>
    <t>AC-24-A0100349</t>
  </si>
  <si>
    <t>INSTALL &amp; SUPPLY 1.0HP DAIKIN NON INVERTER</t>
  </si>
  <si>
    <t>I-000304</t>
  </si>
  <si>
    <t>IT EQUIPMENTS</t>
  </si>
  <si>
    <t>11101-006</t>
  </si>
  <si>
    <t>CE-00002A01-11</t>
  </si>
  <si>
    <t>DIGITAL CAMERA, FREE 4GB SD CARD, CASING, ADAPTER, BATTERY</t>
  </si>
  <si>
    <t>CE-00001A01-11</t>
  </si>
  <si>
    <t>2.3GHZ PROCESSOR, 4GB DDR3 RAM, 500GB SATA HARD DRIVE, 14 LED DISPLAY</t>
  </si>
  <si>
    <t>SYS COMP</t>
  </si>
  <si>
    <t>CE-00003A01-11</t>
  </si>
  <si>
    <t>LCD MONITOR, MS OFFICE HOME AND BUSINESS 2010</t>
  </si>
  <si>
    <t>CE-00040A01-13</t>
  </si>
  <si>
    <t>IPAD MINI BALCK (YL CHOW)</t>
  </si>
  <si>
    <t>CE-00041A01-13</t>
  </si>
  <si>
    <t>IPAD MINI WHITE (JASMAIN CHOW)</t>
  </si>
  <si>
    <t>CE-00047A01-13</t>
  </si>
  <si>
    <t>MS OFFICE HOME &amp; BUSINESS 2013</t>
  </si>
  <si>
    <t>CE-00057A01-14</t>
  </si>
  <si>
    <t>SYSTEM, P201 LED MONITOR, MS OFFICE HOME 2013</t>
  </si>
  <si>
    <t>CE-00065A01-15</t>
  </si>
  <si>
    <t>MODEL: 840G2</t>
  </si>
  <si>
    <t>CE-00066A01-15</t>
  </si>
  <si>
    <t>NOTEBOOK (MR YK CHOW)</t>
  </si>
  <si>
    <t>CE-00087A01-17</t>
  </si>
  <si>
    <t>DELL OPT3046MICRO-I5504G500G-W107, WIN 10 PRO, MS OFF 2016 HOME &amp; BUS</t>
  </si>
  <si>
    <t>PLANNING</t>
  </si>
  <si>
    <t>CE-00100A01-17</t>
  </si>
  <si>
    <t>CE-00106A01-17</t>
  </si>
  <si>
    <t>CE-00132A01-17</t>
  </si>
  <si>
    <t>TO SUPPLY &amp; INSTALL WEENET 700TVL IR HD (OUTDOOR BULLET IP CAMERA)</t>
  </si>
  <si>
    <t>CE-00133A01-17</t>
  </si>
  <si>
    <t>CE-00158A01-17</t>
  </si>
  <si>
    <t>HP ZBOOK 15U G4 MOB WSTA-17, WIN 10 PRO 64, MS OFFICE HOME &amp; BUS 2016</t>
  </si>
  <si>
    <t>CE-00159A01-17</t>
  </si>
  <si>
    <t>HP PROBOOK 440 G4 NOTEBOOK PC-I5, WIN 10 PRO 64, MS OFFICE HOME &amp; BUS 2016</t>
  </si>
  <si>
    <t>PURCHASE</t>
  </si>
  <si>
    <t>CE-00162A01-17</t>
  </si>
  <si>
    <t>DELL LED MONITOR 23.8"</t>
  </si>
  <si>
    <t>CE-00163A01-17</t>
  </si>
  <si>
    <t>CE-00164A01-17</t>
  </si>
  <si>
    <t>CE-00165A01-17</t>
  </si>
  <si>
    <t>CE-00176A01-17</t>
  </si>
  <si>
    <t>DELL MONITOR 24"</t>
  </si>
  <si>
    <t>CE-00179A01-17</t>
  </si>
  <si>
    <t>CE-00194A01-18</t>
  </si>
  <si>
    <t>SERVER ROOM CENTRAL MONITORING SERVICE (CMS) SYSTEM WITH SMS SUPPORT</t>
  </si>
  <si>
    <t>CE-00194B01-18</t>
  </si>
  <si>
    <t>EARLY WARNING LIQUID LEAKAGE DETECTION SYSTEMS</t>
  </si>
  <si>
    <t>CE-00194B02-18</t>
  </si>
  <si>
    <t>VERY EARLY SMOKE DETECTION SYSTEM</t>
  </si>
  <si>
    <t>CE-00204B07-18</t>
  </si>
  <si>
    <t>40" LED MONITOR C/W TV BRACKET AT GUARDHOUSE</t>
  </si>
  <si>
    <t>CE-00219A01-18</t>
  </si>
  <si>
    <t>DELL OPTIPLEX 3050 MT-15, 22" MONITOR, MS HOME AND BUSINESS 2016</t>
  </si>
  <si>
    <t>CE-00232A01-18</t>
  </si>
  <si>
    <t>HP PROBOOK 440G5 NOTEBOOK</t>
  </si>
  <si>
    <t>CE-00246A01-19</t>
  </si>
  <si>
    <t>HP PROBOOK 440G5 LAPTOP</t>
  </si>
  <si>
    <t>CE-00247A01-19</t>
  </si>
  <si>
    <t>CE-00248A01-19</t>
  </si>
  <si>
    <t>CE-00249A01-19</t>
  </si>
  <si>
    <t>HP SPECTRE X360 LAPTOP</t>
  </si>
  <si>
    <t>CE-00255A01-19</t>
  </si>
  <si>
    <t>DELL INSPIRON 3576 NOTEBOOK CTO-17</t>
  </si>
  <si>
    <t>CE-00275A01-19</t>
  </si>
  <si>
    <t>NIKON D3500 18-55 VR KIT + LENS</t>
  </si>
  <si>
    <t>CE-00282A01-19</t>
  </si>
  <si>
    <t>50 PAIRS TIE BOX WITH TAG C/W  IT PROFESSIONAL SERVICE : SETUP COMPUTERS &amp; PRINTER &amp; COPIER, CONFIGURE NETWORK, OFFICE COPPER PHONE LINE SETUP AND ETC IN OFFICE MAIN DOOR CABINET IN OFFICE MAIN DOOR CABINET</t>
  </si>
  <si>
    <t>CE-00286A01-19</t>
  </si>
  <si>
    <t>DOOR PHONE &amp; DOOR ACCESS SYSTEM AT KL SALES OFFICE</t>
  </si>
  <si>
    <t>CE-00288A01-19</t>
  </si>
  <si>
    <t>NEW SYSTEM - FINGER FACE, BARRIER GATE AT GUARD HOUSE</t>
  </si>
  <si>
    <t>CE-00289A01-19</t>
  </si>
  <si>
    <t>SEAGATE BACKUP PLUS 5TB EXTERNAL PORTABLE HARD DRIVE</t>
  </si>
  <si>
    <t>CE-00296A01-20</t>
  </si>
  <si>
    <t>OFFSITE BACKUP SERVER AND DR SOLUTION AT KL OFFICE</t>
  </si>
  <si>
    <t>CE-00293A01-20</t>
  </si>
  <si>
    <t>HP PRODESK 400 G6 SFF (TPPC-218) FOR TAMPOI BAG MAKING OFFICE</t>
  </si>
  <si>
    <t>CE-00294A01-20</t>
  </si>
  <si>
    <t>HP PRODESK 400 G6 SFF (TPPC-219) FOR TAMPOI BAG MAKING ENGINEER</t>
  </si>
  <si>
    <t>CE-00300A01-20</t>
  </si>
  <si>
    <t>HP PRODESK 400 G6 SFF (TPPC-221) FOR SENAI HR</t>
  </si>
  <si>
    <t>CE-00305A01-21</t>
  </si>
  <si>
    <t>HP PROBOOK 440 G8 (TPPC-222)</t>
  </si>
  <si>
    <t>CE-00306A01-21</t>
  </si>
  <si>
    <t>HP PROBOOK 440 G8 (TPPC-223)</t>
  </si>
  <si>
    <t>CE-00307A01-21</t>
  </si>
  <si>
    <t>HP PROBOOK 440 G8 (TPPC-224)</t>
  </si>
  <si>
    <t>CE-00308A01-21</t>
  </si>
  <si>
    <t>HP PROBOOK 440 G8 (TPPC-225)</t>
  </si>
  <si>
    <t>CE-00309A01-21</t>
  </si>
  <si>
    <t>HP IDS PRODESK 400 G6 SMALL FORM FACTOR PC (TPPC-226)</t>
  </si>
  <si>
    <t>CE-00312A01-21</t>
  </si>
  <si>
    <t>HP IDS PRODESK 400 G6 SMALL FORM FACTOR PC (TPPC-229)</t>
  </si>
  <si>
    <t>CE-00319A01-21</t>
  </si>
  <si>
    <t>HP PROBOOK 440 G8 (TPPC-231)</t>
  </si>
  <si>
    <t>CE-00320A01-21</t>
  </si>
  <si>
    <t>HP PROBOOK 440 G8 (TPPC-236)</t>
  </si>
  <si>
    <t>CE-00321A01-21</t>
  </si>
  <si>
    <t>HP PROBOOK 440 G8 (TPPC-237)</t>
  </si>
  <si>
    <t>CE-00324A01-21</t>
  </si>
  <si>
    <t>MACBOOK AIR APPLE M1 (TPPC-239)</t>
  </si>
  <si>
    <t>CE-23-A0100361</t>
  </si>
  <si>
    <t>INTERACTIVE TV - VIDEO CONFERENCING AND SMART WHITEBOARD
2 UNITS OF MAXHUB V6 VIEWPRO 86" (MODEL V8630)48+8 MP DUAL WDR CAMERA
2 INFRA RED SMART PEN &amp; S106 WIFI MODULE</t>
  </si>
  <si>
    <t>SOUNDCONNECT NETWORK ENTERPRISE</t>
  </si>
  <si>
    <t>PU50028</t>
  </si>
  <si>
    <t>22-9121</t>
  </si>
  <si>
    <t>CE-23-B0100361</t>
  </si>
  <si>
    <t>INTERACTIVE TV - VIDEO CONFERENCING AND SMART WHITEBOARD
2 UNITS OF COMPUTER MAXHUB I5 PC MODULE (MT61A-I5) WINDOW 10 ENT</t>
  </si>
  <si>
    <t>CE-23-B0200361</t>
  </si>
  <si>
    <t>INTERACTIVE TV - VIDEO CONFERENCING AND SMART WHITEBOARD
2 UNITS OF MAXHUB BM31 CONFERENCE MICROPHONE SPEAKER</t>
  </si>
  <si>
    <t>CE-23-A0100364</t>
  </si>
  <si>
    <t>ENHANCEMENT NETWORK FOR TAMPOI PLANT - 10G CORE SWITCHES
VO. 2 - NETWORK ENHANCEMENT FOR TAMPOI PLANT - HA / 10G LINK / WIRELESS FULL COVERAGE</t>
  </si>
  <si>
    <t>REDTONE TELECOMMUNICATIONS SDN BHD</t>
  </si>
  <si>
    <t>PU50439</t>
  </si>
  <si>
    <t>CE-23-A0100365</t>
  </si>
  <si>
    <t>CCTV AND NETWORK WIFI FOR GAN SENG (EXTERNAL WAREHOUSE)</t>
  </si>
  <si>
    <t>PU51240</t>
  </si>
  <si>
    <t>579513</t>
  </si>
  <si>
    <t>CE-23-A0100366</t>
  </si>
  <si>
    <t>CCTV AND ACCESS FOR TAMPOI PLANT</t>
  </si>
  <si>
    <t>PU52516</t>
  </si>
  <si>
    <t>57003</t>
  </si>
  <si>
    <t>CE-23-A0100367</t>
  </si>
  <si>
    <t>BARRIER SYSTEM TAMPOI PLANT</t>
  </si>
  <si>
    <t>PU52517</t>
  </si>
  <si>
    <t>57004</t>
  </si>
  <si>
    <t>CE-24-A0100368</t>
  </si>
  <si>
    <t>VO CCTV AND DOOR ACCESS FOR TAMPOI PLANT</t>
  </si>
  <si>
    <t>PU56012</t>
  </si>
  <si>
    <t>60766</t>
  </si>
  <si>
    <t>CE-25-A0100369</t>
  </si>
  <si>
    <t>[BTB] EPSON INK TANK WI-FI PRINTER L3250 (C11CJ67503)
TO BE USED AT 5 DEPARTMENT (MAINTENANCE, SLITTING, PJ OFFICE, PLANNING, WAREHOUSE)</t>
  </si>
  <si>
    <t>PU 56879</t>
  </si>
  <si>
    <t>2274617</t>
  </si>
  <si>
    <t>CE-25-A0100370</t>
  </si>
  <si>
    <t>EPSON INK TANK WI-FI PRINTER L3250
TO BE USED AT 5 DEPARTMENT (MAINTENANCE, SLITTING, PJ OFFICE, PLANNING, WAREHOUSE)</t>
  </si>
  <si>
    <t>PU 57024</t>
  </si>
  <si>
    <t>2276241</t>
  </si>
  <si>
    <t>CE-25-A0100371</t>
  </si>
  <si>
    <t>HARDWARE - DAHUA IP-HFW1431S1-S4 IR FIXED -FOCAL BULLET IP CAMERA</t>
  </si>
  <si>
    <t>PU 57830</t>
  </si>
  <si>
    <t>1070309</t>
  </si>
  <si>
    <t>CE-25-B0100371</t>
  </si>
  <si>
    <t>DAHUA ASI6214J-MFW ACCESS CONTROL TERMINAL INDOOR/OUTDOOR FACE RECOGNITION / FINGERPRINT TERMINAL, 4.3-INCH LCD TOUCH SCREEN; RESOLUTION 480 × 272 WITH 2MP WIDE- ANGLE DUAL LENS CAMERA; SUPPORT FACE,</t>
  </si>
  <si>
    <t>COMPUTER SOFTWARE</t>
  </si>
  <si>
    <t>11101-005</t>
  </si>
  <si>
    <t>Tick (/) if located in factory</t>
  </si>
  <si>
    <t>SW-07-0010</t>
  </si>
  <si>
    <t>PACK FOR PRODUCTION DEPT -      PN. MAZLIND                     S/N:</t>
  </si>
  <si>
    <t>SW08-019/16</t>
  </si>
  <si>
    <t>JY8BR-M9WBT-WPYXO-DYWTF-P6MVM   FOR A/C DEPT - ME LIEW</t>
  </si>
  <si>
    <t>SW-00017A01-16</t>
  </si>
  <si>
    <t>HR - IMPORT LEVY DATA FROM HR SYSTEM, CALCULATE LEVY, CREATE LEVY REPORT</t>
  </si>
  <si>
    <t>SW-00018A01-16</t>
  </si>
  <si>
    <t>MASTER SHARE MODULE, SHARE EXERCISE, EMPLOYEE MAINTENANCE, SHARE OFFERING,</t>
  </si>
  <si>
    <t>SW-00021A01-17</t>
  </si>
  <si>
    <t>SAP BUSINESS ONE SOFTWARE &amp; LICENSE (3 PROFESSIONAL, 72 LIMITED USERS, 2 MSSQL RUNTIMES USER)</t>
  </si>
  <si>
    <t>SW-00021B03-21</t>
  </si>
  <si>
    <t>SAP - SERVICE PAYMENT UPON SYSTEM LIVE RUN - PRODUCTION MODULE</t>
  </si>
  <si>
    <t>SW-00021B04-21</t>
  </si>
  <si>
    <t>SAP - SERVICE PAYMENT UPON SYSTEM BLUEPRINT DOCUMENT - PRODUCTION MODULE</t>
  </si>
  <si>
    <t>SW-23-A0100033</t>
  </si>
  <si>
    <t>SAP BUSINESS ONE ENHANCEMENT</t>
  </si>
  <si>
    <t>FAST TRACK SBOI SDN BHD</t>
  </si>
  <si>
    <t>PU50274</t>
  </si>
  <si>
    <t>IN9904347</t>
  </si>
  <si>
    <t>SW-23-A0100034</t>
  </si>
  <si>
    <t>ADDITION OF PAYROLL COST CENTRE REPORTING</t>
  </si>
  <si>
    <t>INFO TECH SYSTEMS INTEGRATORS (M) SDN BHD</t>
  </si>
  <si>
    <t>PU52026</t>
  </si>
  <si>
    <t>9014</t>
  </si>
  <si>
    <t>SW-24-A0100035</t>
  </si>
  <si>
    <t>BARTENDER PROFESSIONAL APPLICATION LICENSE + 1 PRINTER</t>
  </si>
  <si>
    <t>AUTO IDENTIFICATION SDN BHD</t>
  </si>
  <si>
    <t>PU 53065</t>
  </si>
  <si>
    <t>INV23091049</t>
  </si>
  <si>
    <t>SW-24-A0100036</t>
  </si>
  <si>
    <t>E-INVOICING MODULE</t>
  </si>
  <si>
    <t>PU54977</t>
  </si>
  <si>
    <t>IN9905123</t>
  </si>
  <si>
    <t>Serial number</t>
  </si>
  <si>
    <t>Effective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</si>
</sst>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RM&quot;* #,##0.00_-;\-&quot;RM&quot;* #,##0.00_-;_-&quot;RM&quot;* &quot;-&quot;??_-;_-@_-"/>
    <numFmt numFmtId="43" formatCode="_-* #,##0.00_-;\-* #,##0.00_-;_-* &quot;-&quot;??_-;_-@_-"/>
    <numFmt numFmtId="164" formatCode="_(* #,##0.00_);_(* \(#,##0.00\);_(* &quot;-&quot;??_);_(@_)"/>
    <numFmt numFmtId="165" formatCode="[$-14409]dd/mm/yyyy;@"/>
    <numFmt numFmtId="166" formatCode="dd/mm/yyyy;@"/>
    <numFmt numFmtId="167" formatCode="0.0000"/>
    <numFmt numFmtId="168" formatCode="_-* #,##0.0000_-;\-* #,##0.0000_-;_-* &quot;-&quot;??_-;_-@_-"/>
    <numFmt numFmtId="169" formatCode="_-[$EUR]\ * #,##0.00_-;\-[$EUR]\ * #,##0.00_-;_-[$EUR]\ * &quot;-&quot;??_-;_-@_-"/>
    <numFmt numFmtId="170" formatCode="_-[$RM-4409]* #,##0.00_-;\-[$RM-4409]* #,##0.00_-;_-[$RM-4409]* &quot;-&quot;??_-;_-@_-"/>
    <numFmt numFmtId="171" formatCode="_-[$USD]\ * #,##0.00_-;\-[$USD]\ * #,##0.00_-;_-[$USD]\ * &quot;-&quot;??_-;_-@_-"/>
    <numFmt numFmtId="172" formatCode="[$EUR]\ #,##0.00_);\([$EUR]\ #,##0.00\)"/>
    <numFmt numFmtId="173" formatCode="_-[$USD]\ * #,##0_-;\-[$USD]\ * #,##0_-;_-[$USD]\ * &quot;-&quot;??_-;_-@_-"/>
    <numFmt numFmtId="174" formatCode="_-* #,##0.000_-;\-* #,##0.000_-;_-* &quot;-&quot;??_-;_-@_-"/>
  </numFmts>
  <fonts count="2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0"/>
      <name val="Arial"/>
      <family val="2"/>
    </font>
    <font>
      <b/>
      <sz val="11"/>
      <name val="Aptos Narrow"/>
      <family val="2"/>
      <scheme val="minor"/>
    </font>
    <font>
      <b/>
      <u/>
      <sz val="11"/>
      <color theme="1"/>
      <name val="Aptos Narrow"/>
      <family val="2"/>
      <scheme val="minor"/>
    </font>
    <font>
      <b/>
      <i/>
      <sz val="11"/>
      <color rgb="FFFF0000"/>
      <name val="Aptos Narrow"/>
      <family val="2"/>
      <scheme val="minor"/>
    </font>
    <font>
      <sz val="11"/>
      <color rgb="FF0070C0"/>
      <name val="Aptos Narrow"/>
      <family val="2"/>
      <scheme val="minor"/>
    </font>
    <font>
      <i/>
      <sz val="11"/>
      <color theme="1"/>
      <name val="Aptos Narrow"/>
      <family val="2"/>
      <scheme val="minor"/>
    </font>
    <font>
      <sz val="11"/>
      <name val="Aptos Narrow"/>
      <family val="2"/>
      <scheme val="minor"/>
    </font>
    <font>
      <sz val="11"/>
      <color rgb="FF00B050"/>
      <name val="Aptos Narrow"/>
      <family val="2"/>
      <scheme val="minor"/>
    </font>
    <font>
      <u/>
      <sz val="11"/>
      <color theme="1"/>
      <name val="Aptos Narrow"/>
      <family val="2"/>
      <scheme val="minor"/>
    </font>
    <font>
      <sz val="11"/>
      <name val="Aptos Narrow"/>
      <family val="2"/>
      <charset val="238"/>
      <scheme val="minor"/>
    </font>
    <font>
      <b/>
      <sz val="12"/>
      <color theme="1"/>
      <name val="Aptos Narrow"/>
      <family val="2"/>
      <scheme val="minor"/>
    </font>
    <font>
      <b/>
      <sz val="11"/>
      <color rgb="FF0070C0"/>
      <name val="Aptos Narrow"/>
      <family val="2"/>
      <scheme val="minor"/>
    </font>
    <font>
      <sz val="11"/>
      <color theme="1"/>
      <name val="Aptos Narrow"/>
      <family val="2"/>
      <charset val="238"/>
      <scheme val="minor"/>
    </font>
    <font>
      <b/>
      <sz val="9"/>
      <color indexed="81"/>
      <name val="Tahoma"/>
      <family val="2"/>
    </font>
    <font>
      <sz val="9"/>
      <color indexed="81"/>
      <name val="Tahoma"/>
      <family val="2"/>
    </font>
    <font>
      <b/>
      <u/>
      <sz val="11"/>
      <name val="Aptos Narrow"/>
      <family val="2"/>
      <scheme val="minor"/>
    </font>
    <font>
      <b/>
      <i/>
      <sz val="11"/>
      <color theme="1"/>
      <name val="Aptos Narrow"/>
      <family val="2"/>
      <scheme val="minor"/>
    </font>
    <font>
      <sz val="11"/>
      <color rgb="FF0070C0"/>
      <name val="Aptos Narrow"/>
      <family val="2"/>
      <charset val="238"/>
      <scheme val="minor"/>
    </font>
    <font>
      <sz val="11"/>
      <color theme="1"/>
      <name val="Calibri"/>
      <family val="2"/>
      <charset val="238"/>
    </font>
    <font>
      <i/>
      <sz val="11"/>
      <color rgb="FFFF0000"/>
      <name val="Aptos Narrow"/>
      <family val="2"/>
      <scheme val="minor"/>
    </font>
    <font>
      <b/>
      <sz val="11"/>
      <color indexed="8"/>
      <name val="Calibri"/>
      <family val="2"/>
    </font>
    <font>
      <b/>
      <sz val="11"/>
      <color indexed="8"/>
      <name val="Aptos Narrow"/>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0" fontId="16" fillId="0" borderId="0"/>
  </cellStyleXfs>
  <cellXfs count="313">
    <xf numFmtId="0" fontId="0" fillId="0" borderId="0" xfId="0"/>
    <xf numFmtId="0" fontId="5" fillId="0" borderId="0" xfId="4" applyFont="1" applyAlignment="1">
      <alignment vertical="center"/>
    </xf>
    <xf numFmtId="14"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43" fontId="0" fillId="0" borderId="0" xfId="1" applyFont="1" applyAlignment="1">
      <alignment vertical="center"/>
    </xf>
    <xf numFmtId="0" fontId="6" fillId="0" borderId="0" xfId="0" applyFont="1" applyAlignment="1">
      <alignment vertical="center"/>
    </xf>
    <xf numFmtId="43" fontId="7" fillId="0" borderId="0" xfId="1" applyFont="1" applyAlignment="1">
      <alignment horizontal="right" vertical="center"/>
    </xf>
    <xf numFmtId="43" fontId="7" fillId="0" borderId="0" xfId="1" applyFont="1" applyAlignment="1">
      <alignment vertical="center"/>
    </xf>
    <xf numFmtId="165" fontId="0" fillId="0" borderId="0" xfId="0" applyNumberFormat="1" applyAlignment="1">
      <alignment horizontal="center" vertical="center"/>
    </xf>
    <xf numFmtId="165" fontId="8" fillId="2" borderId="0" xfId="0" applyNumberFormat="1" applyFont="1" applyFill="1" applyAlignment="1">
      <alignment horizontal="center" vertical="center"/>
    </xf>
    <xf numFmtId="14" fontId="1" fillId="0" borderId="0" xfId="1" applyNumberFormat="1" applyFont="1" applyBorder="1" applyAlignment="1">
      <alignment horizontal="center" vertical="center"/>
    </xf>
    <xf numFmtId="43" fontId="1" fillId="0" borderId="0" xfId="1" applyFont="1" applyBorder="1" applyAlignment="1">
      <alignment vertical="center"/>
    </xf>
    <xf numFmtId="14" fontId="9" fillId="0" borderId="0" xfId="1" applyNumberFormat="1" applyFont="1" applyBorder="1" applyAlignment="1">
      <alignment horizontal="center" vertical="center"/>
    </xf>
    <xf numFmtId="165"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43" fontId="1" fillId="0" borderId="1" xfId="1" applyFont="1" applyBorder="1" applyAlignment="1">
      <alignment horizontal="center" vertical="center" wrapText="1"/>
    </xf>
    <xf numFmtId="43" fontId="3" fillId="0" borderId="1" xfId="1" applyFont="1" applyBorder="1" applyAlignment="1">
      <alignment horizontal="center" vertical="center" wrapText="1"/>
    </xf>
    <xf numFmtId="17" fontId="1" fillId="0" borderId="1" xfId="1" applyNumberFormat="1" applyFont="1" applyBorder="1" applyAlignment="1">
      <alignment horizontal="center" vertical="center"/>
    </xf>
    <xf numFmtId="164" fontId="0" fillId="0" borderId="0" xfId="0" applyNumberFormat="1" applyAlignment="1">
      <alignment vertical="center"/>
    </xf>
    <xf numFmtId="43" fontId="0" fillId="0" borderId="2" xfId="1" applyFont="1" applyBorder="1" applyAlignment="1">
      <alignment vertical="center"/>
    </xf>
    <xf numFmtId="43" fontId="0" fillId="0" borderId="0" xfId="1" applyFont="1" applyBorder="1" applyAlignment="1">
      <alignment vertical="center"/>
    </xf>
    <xf numFmtId="164" fontId="0" fillId="0" borderId="2" xfId="0" applyNumberFormat="1" applyBorder="1" applyAlignment="1">
      <alignment vertical="center"/>
    </xf>
    <xf numFmtId="43" fontId="8" fillId="0" borderId="0" xfId="1" applyFont="1" applyAlignment="1">
      <alignment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43" fontId="1" fillId="0" borderId="0" xfId="1" applyFont="1" applyAlignment="1">
      <alignment vertical="center"/>
    </xf>
    <xf numFmtId="0" fontId="6" fillId="0" borderId="0" xfId="0" applyFont="1"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165" fontId="1" fillId="0" borderId="0" xfId="0" applyNumberFormat="1" applyFont="1" applyAlignment="1">
      <alignment horizontal="center" vertical="center"/>
    </xf>
    <xf numFmtId="43" fontId="1" fillId="0" borderId="0" xfId="1" applyFont="1" applyFill="1" applyAlignment="1">
      <alignment vertical="center"/>
    </xf>
    <xf numFmtId="43" fontId="1" fillId="0" borderId="2" xfId="1" applyFont="1" applyBorder="1" applyAlignment="1">
      <alignment vertical="center"/>
    </xf>
    <xf numFmtId="0" fontId="0" fillId="3" borderId="0" xfId="0" applyFill="1" applyAlignment="1">
      <alignment vertical="center"/>
    </xf>
    <xf numFmtId="0" fontId="0" fillId="0" borderId="0" xfId="0" applyAlignment="1">
      <alignment horizontal="center" vertical="center" wrapText="1"/>
    </xf>
    <xf numFmtId="0" fontId="0" fillId="3" borderId="0" xfId="0" applyFill="1" applyAlignment="1">
      <alignment horizontal="center" vertical="center"/>
    </xf>
    <xf numFmtId="0" fontId="0" fillId="0" borderId="1" xfId="0" applyBorder="1" applyAlignment="1">
      <alignment horizontal="center" vertical="center" wrapText="1"/>
    </xf>
    <xf numFmtId="43" fontId="1" fillId="3" borderId="1" xfId="1" applyFont="1" applyFill="1" applyBorder="1" applyAlignment="1">
      <alignment horizontal="center" vertical="center" wrapText="1"/>
    </xf>
    <xf numFmtId="164" fontId="0" fillId="3" borderId="0" xfId="0" applyNumberFormat="1" applyFill="1" applyAlignment="1">
      <alignment vertical="center"/>
    </xf>
    <xf numFmtId="164" fontId="3" fillId="0" borderId="0" xfId="0" applyNumberFormat="1" applyFont="1" applyAlignment="1">
      <alignment vertical="center"/>
    </xf>
    <xf numFmtId="164" fontId="0" fillId="0" borderId="3" xfId="0" applyNumberFormat="1" applyBorder="1" applyAlignment="1">
      <alignment vertical="center"/>
    </xf>
    <xf numFmtId="164" fontId="0" fillId="3" borderId="3" xfId="0" applyNumberFormat="1" applyFill="1" applyBorder="1" applyAlignment="1">
      <alignment vertical="center"/>
    </xf>
    <xf numFmtId="164" fontId="3" fillId="0" borderId="3" xfId="0" applyNumberFormat="1" applyFont="1" applyBorder="1" applyAlignment="1">
      <alignment vertical="center"/>
    </xf>
    <xf numFmtId="0" fontId="3" fillId="0" borderId="0" xfId="0" applyFont="1" applyAlignment="1">
      <alignment vertical="center"/>
    </xf>
    <xf numFmtId="43" fontId="0" fillId="0" borderId="3" xfId="1" applyFont="1" applyBorder="1" applyAlignment="1">
      <alignment vertical="center"/>
    </xf>
    <xf numFmtId="43" fontId="3" fillId="0" borderId="3" xfId="1" applyFont="1" applyBorder="1" applyAlignment="1">
      <alignment vertical="center"/>
    </xf>
    <xf numFmtId="164" fontId="0" fillId="0" borderId="4" xfId="0" applyNumberFormat="1" applyBorder="1" applyAlignment="1">
      <alignment vertical="center"/>
    </xf>
    <xf numFmtId="43" fontId="0" fillId="3" borderId="4" xfId="1" applyFont="1" applyFill="1" applyBorder="1" applyAlignment="1">
      <alignment vertical="center"/>
    </xf>
    <xf numFmtId="43" fontId="0" fillId="0" borderId="4" xfId="1" applyFont="1" applyBorder="1" applyAlignment="1">
      <alignment vertical="center"/>
    </xf>
    <xf numFmtId="43" fontId="3" fillId="0" borderId="4" xfId="1" applyFont="1" applyBorder="1" applyAlignment="1">
      <alignment vertical="center"/>
    </xf>
    <xf numFmtId="164" fontId="0" fillId="3" borderId="2" xfId="0" applyNumberFormat="1" applyFill="1" applyBorder="1" applyAlignment="1">
      <alignment vertical="center"/>
    </xf>
    <xf numFmtId="164" fontId="3" fillId="0" borderId="2" xfId="0" applyNumberFormat="1" applyFont="1" applyBorder="1" applyAlignment="1">
      <alignment vertical="center"/>
    </xf>
    <xf numFmtId="164" fontId="8" fillId="3" borderId="0" xfId="0" applyNumberFormat="1" applyFont="1" applyFill="1" applyAlignment="1">
      <alignment vertical="center"/>
    </xf>
    <xf numFmtId="164" fontId="8" fillId="0" borderId="0" xfId="0" applyNumberFormat="1" applyFont="1" applyAlignment="1">
      <alignment vertical="center"/>
    </xf>
    <xf numFmtId="43" fontId="0" fillId="0" borderId="0" xfId="1" applyFont="1" applyAlignment="1">
      <alignment vertical="center" wrapText="1"/>
    </xf>
    <xf numFmtId="0" fontId="0" fillId="0" borderId="0" xfId="0" applyAlignment="1">
      <alignment horizontal="left" vertical="center" wrapText="1"/>
    </xf>
    <xf numFmtId="0" fontId="11" fillId="0" borderId="0" xfId="0" applyFont="1" applyAlignment="1">
      <alignment vertical="center" wrapText="1"/>
    </xf>
    <xf numFmtId="164" fontId="0" fillId="0" borderId="0" xfId="0" applyNumberFormat="1" applyAlignment="1">
      <alignment vertical="center" wrapText="1"/>
    </xf>
    <xf numFmtId="164" fontId="0" fillId="0" borderId="0" xfId="0" applyNumberFormat="1" applyAlignment="1">
      <alignment horizontal="left" vertical="center" wrapText="1"/>
    </xf>
    <xf numFmtId="43" fontId="0" fillId="0" borderId="0" xfId="1" applyFont="1" applyFill="1" applyAlignment="1">
      <alignment vertical="center"/>
    </xf>
    <xf numFmtId="43" fontId="0" fillId="0" borderId="0" xfId="1" applyFont="1" applyFill="1" applyBorder="1" applyAlignment="1">
      <alignment vertical="center"/>
    </xf>
    <xf numFmtId="1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lef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quotePrefix="1" applyFont="1" applyAlignment="1">
      <alignment vertical="center" wrapText="1"/>
    </xf>
    <xf numFmtId="0" fontId="10" fillId="0" borderId="0" xfId="0" applyFont="1" applyAlignment="1">
      <alignment horizontal="center" vertical="center"/>
    </xf>
    <xf numFmtId="43" fontId="10" fillId="0" borderId="0" xfId="1" applyFont="1" applyFill="1" applyBorder="1" applyAlignment="1">
      <alignment vertical="center"/>
    </xf>
    <xf numFmtId="0" fontId="10" fillId="0" borderId="0" xfId="0" applyFont="1" applyAlignment="1">
      <alignment vertical="center" wrapText="1"/>
    </xf>
    <xf numFmtId="43" fontId="10" fillId="0" borderId="0" xfId="0" quotePrefix="1" applyNumberFormat="1" applyFont="1" applyAlignment="1">
      <alignment horizontal="left" vertical="center"/>
    </xf>
    <xf numFmtId="43" fontId="8" fillId="0" borderId="0" xfId="1" applyFont="1" applyFill="1" applyAlignment="1">
      <alignment vertical="center"/>
    </xf>
    <xf numFmtId="9" fontId="8" fillId="0" borderId="0" xfId="3" applyFont="1" applyFill="1" applyAlignment="1">
      <alignment vertical="center"/>
    </xf>
    <xf numFmtId="43" fontId="10" fillId="0" borderId="0" xfId="0" applyNumberFormat="1" applyFont="1" applyAlignment="1">
      <alignment horizontal="left" vertical="center"/>
    </xf>
    <xf numFmtId="9" fontId="8" fillId="0" borderId="0" xfId="3" applyFont="1" applyAlignment="1">
      <alignment vertical="center"/>
    </xf>
    <xf numFmtId="43" fontId="10" fillId="0" borderId="0" xfId="0" applyNumberFormat="1" applyFont="1" applyAlignment="1">
      <alignment vertical="center"/>
    </xf>
    <xf numFmtId="43" fontId="10" fillId="0" borderId="0" xfId="1" applyFont="1" applyFill="1" applyAlignment="1">
      <alignment vertical="center"/>
    </xf>
    <xf numFmtId="0" fontId="0" fillId="0" borderId="0" xfId="0" applyAlignment="1">
      <alignment horizontal="left" vertical="top"/>
    </xf>
    <xf numFmtId="0" fontId="10" fillId="0" borderId="0" xfId="0" applyFont="1" applyAlignment="1">
      <alignment horizontal="left" vertical="top"/>
    </xf>
    <xf numFmtId="0" fontId="10" fillId="0" borderId="0" xfId="0" applyFont="1"/>
    <xf numFmtId="0" fontId="8" fillId="0" borderId="0" xfId="0" quotePrefix="1" applyFont="1" applyAlignment="1">
      <alignment vertical="center"/>
    </xf>
    <xf numFmtId="0" fontId="10" fillId="0" borderId="0" xfId="0" quotePrefix="1" applyFont="1" applyAlignment="1">
      <alignment horizontal="left" vertical="center"/>
    </xf>
    <xf numFmtId="43" fontId="0" fillId="0" borderId="0" xfId="1" applyFont="1" applyFill="1" applyAlignment="1">
      <alignment vertical="center" wrapText="1"/>
    </xf>
    <xf numFmtId="43" fontId="0" fillId="0" borderId="0" xfId="1" applyFont="1"/>
    <xf numFmtId="0" fontId="0" fillId="0" borderId="0" xfId="0" applyAlignment="1">
      <alignment horizontal="right" vertical="center" wrapText="1"/>
    </xf>
    <xf numFmtId="43" fontId="0" fillId="0" borderId="0" xfId="0" applyNumberFormat="1" applyAlignment="1">
      <alignment vertical="center" wrapText="1"/>
    </xf>
    <xf numFmtId="0" fontId="12" fillId="0" borderId="0" xfId="1" applyNumberFormat="1" applyFont="1" applyAlignment="1">
      <alignment horizontal="center"/>
    </xf>
    <xf numFmtId="0" fontId="12" fillId="0" borderId="0" xfId="0" applyFont="1" applyAlignment="1">
      <alignment horizontal="center"/>
    </xf>
    <xf numFmtId="43" fontId="0" fillId="0" borderId="0" xfId="1" applyFont="1" applyAlignment="1">
      <alignment horizontal="center"/>
    </xf>
    <xf numFmtId="43" fontId="1" fillId="0" borderId="0" xfId="1" applyFont="1" applyFill="1"/>
    <xf numFmtId="43" fontId="1" fillId="0" borderId="0" xfId="1" applyFont="1"/>
    <xf numFmtId="0" fontId="0" fillId="0" borderId="0" xfId="0" applyAlignment="1">
      <alignment horizontal="center"/>
    </xf>
    <xf numFmtId="0" fontId="0" fillId="0" borderId="0" xfId="0" quotePrefix="1"/>
    <xf numFmtId="43" fontId="0" fillId="4" borderId="0" xfId="1" applyFont="1" applyFill="1"/>
    <xf numFmtId="166" fontId="13" fillId="0" borderId="0" xfId="0" applyNumberFormat="1" applyFont="1" applyAlignment="1">
      <alignment horizontal="center"/>
    </xf>
    <xf numFmtId="10" fontId="0" fillId="0" borderId="0" xfId="3" applyNumberFormat="1" applyFont="1" applyAlignment="1">
      <alignment horizontal="center"/>
    </xf>
    <xf numFmtId="166" fontId="10" fillId="0" borderId="0" xfId="0" applyNumberFormat="1" applyFont="1" applyAlignment="1">
      <alignment horizontal="center"/>
    </xf>
    <xf numFmtId="10" fontId="1" fillId="0" borderId="3" xfId="3" applyNumberFormat="1" applyFont="1" applyBorder="1" applyAlignment="1">
      <alignment horizontal="center"/>
    </xf>
    <xf numFmtId="43" fontId="14" fillId="0" borderId="3" xfId="1" applyFont="1" applyBorder="1"/>
    <xf numFmtId="43" fontId="1" fillId="0" borderId="3" xfId="1" applyFont="1" applyBorder="1"/>
    <xf numFmtId="0" fontId="12" fillId="0" borderId="0" xfId="1" applyNumberFormat="1" applyFont="1" applyFill="1" applyAlignment="1">
      <alignment horizontal="center"/>
    </xf>
    <xf numFmtId="43" fontId="1" fillId="4" borderId="0" xfId="1" applyFont="1" applyFill="1"/>
    <xf numFmtId="10" fontId="1" fillId="0" borderId="0" xfId="3" applyNumberFormat="1" applyFont="1" applyAlignment="1">
      <alignment horizontal="center"/>
    </xf>
    <xf numFmtId="0" fontId="0" fillId="0" borderId="0" xfId="0" applyAlignment="1">
      <alignment horizontal="left"/>
    </xf>
    <xf numFmtId="43" fontId="1" fillId="0" borderId="3" xfId="1" applyFont="1" applyFill="1" applyBorder="1"/>
    <xf numFmtId="0" fontId="3" fillId="0" borderId="0" xfId="0" applyFont="1" applyAlignment="1">
      <alignment horizontal="left" vertical="center"/>
    </xf>
    <xf numFmtId="0" fontId="3" fillId="0" borderId="0" xfId="0" applyFont="1" applyAlignment="1">
      <alignment horizontal="center" vertical="center"/>
    </xf>
    <xf numFmtId="0" fontId="11" fillId="0" borderId="0" xfId="0" applyFont="1" applyAlignment="1">
      <alignment vertical="center"/>
    </xf>
    <xf numFmtId="164" fontId="8" fillId="5" borderId="0" xfId="0" applyNumberFormat="1" applyFont="1" applyFill="1" applyAlignment="1">
      <alignment vertical="center"/>
    </xf>
    <xf numFmtId="165" fontId="3" fillId="0" borderId="0" xfId="0" applyNumberFormat="1" applyFont="1" applyAlignment="1">
      <alignment horizontal="center" vertical="center"/>
    </xf>
    <xf numFmtId="0" fontId="8" fillId="6" borderId="0" xfId="0" applyFont="1" applyFill="1" applyAlignment="1">
      <alignment vertical="center"/>
    </xf>
    <xf numFmtId="169" fontId="0" fillId="0" borderId="0" xfId="1" applyNumberFormat="1" applyFont="1" applyFill="1" applyAlignment="1">
      <alignment horizontal="left"/>
    </xf>
    <xf numFmtId="170" fontId="0" fillId="0" borderId="0" xfId="1" applyNumberFormat="1" applyFont="1" applyFill="1" applyAlignment="1">
      <alignment horizontal="left"/>
    </xf>
    <xf numFmtId="171" fontId="0" fillId="0" borderId="0" xfId="1" applyNumberFormat="1" applyFont="1" applyFill="1" applyAlignment="1">
      <alignment horizontal="left"/>
    </xf>
    <xf numFmtId="0" fontId="10" fillId="0" borderId="0" xfId="0" quotePrefix="1" applyFont="1" applyAlignment="1">
      <alignment vertical="center"/>
    </xf>
    <xf numFmtId="44" fontId="0" fillId="0" borderId="0" xfId="2" applyFont="1" applyFill="1" applyAlignment="1">
      <alignment horizontal="left" vertical="center"/>
    </xf>
    <xf numFmtId="164" fontId="10" fillId="0" borderId="0" xfId="0" applyNumberFormat="1" applyFont="1" applyAlignment="1">
      <alignment vertical="center"/>
    </xf>
    <xf numFmtId="166" fontId="1" fillId="0" borderId="0" xfId="0" applyNumberFormat="1" applyFont="1" applyAlignment="1">
      <alignment horizontal="center" vertical="center"/>
    </xf>
    <xf numFmtId="171" fontId="0" fillId="0" borderId="0" xfId="2" applyNumberFormat="1" applyFont="1" applyFill="1" applyAlignment="1">
      <alignment horizontal="left" vertical="center"/>
    </xf>
    <xf numFmtId="43" fontId="9" fillId="0" borderId="0" xfId="1" applyFont="1" applyBorder="1" applyAlignment="1">
      <alignment vertical="center"/>
    </xf>
    <xf numFmtId="164" fontId="1" fillId="0" borderId="0" xfId="1" applyNumberFormat="1" applyFont="1" applyAlignment="1">
      <alignment vertical="center"/>
    </xf>
    <xf numFmtId="164" fontId="1" fillId="0" borderId="0" xfId="1" applyNumberFormat="1" applyFont="1" applyFill="1" applyAlignment="1">
      <alignment vertical="center"/>
    </xf>
    <xf numFmtId="0" fontId="8" fillId="0" borderId="0" xfId="0" applyFont="1" applyAlignment="1">
      <alignment horizontal="center" vertical="center"/>
    </xf>
    <xf numFmtId="0" fontId="8" fillId="0" borderId="0" xfId="0" applyFont="1"/>
    <xf numFmtId="166" fontId="0" fillId="0" borderId="0" xfId="0" applyNumberFormat="1" applyAlignment="1">
      <alignment horizontal="center" vertical="center"/>
    </xf>
    <xf numFmtId="14" fontId="20" fillId="0" borderId="0" xfId="1" applyNumberFormat="1" applyFont="1" applyFill="1" applyBorder="1" applyAlignment="1">
      <alignment horizontal="center" vertical="center"/>
    </xf>
    <xf numFmtId="43" fontId="1" fillId="0" borderId="0" xfId="1" applyFont="1" applyFill="1" applyBorder="1" applyAlignment="1">
      <alignment vertical="center"/>
    </xf>
    <xf numFmtId="4" fontId="10" fillId="0" borderId="0" xfId="1" applyNumberFormat="1" applyFont="1" applyFill="1" applyBorder="1" applyAlignment="1">
      <alignment vertical="center"/>
    </xf>
    <xf numFmtId="0" fontId="10" fillId="0" borderId="0" xfId="1" applyNumberFormat="1" applyFont="1" applyFill="1" applyBorder="1" applyAlignment="1">
      <alignment vertical="center"/>
    </xf>
    <xf numFmtId="164" fontId="10" fillId="0" borderId="0" xfId="1" applyNumberFormat="1" applyFont="1" applyFill="1" applyBorder="1" applyAlignment="1">
      <alignment vertical="center"/>
    </xf>
    <xf numFmtId="43" fontId="10" fillId="0" borderId="2" xfId="1" applyFont="1" applyFill="1" applyBorder="1" applyAlignment="1">
      <alignment vertical="center"/>
    </xf>
    <xf numFmtId="43" fontId="2" fillId="0" borderId="0" xfId="1" applyFont="1" applyFill="1" applyAlignment="1">
      <alignment vertical="center"/>
    </xf>
    <xf numFmtId="43" fontId="1" fillId="0" borderId="0" xfId="0" applyNumberFormat="1" applyFont="1" applyAlignment="1">
      <alignment vertical="center"/>
    </xf>
    <xf numFmtId="0" fontId="0" fillId="0" borderId="1" xfId="0" applyBorder="1" applyAlignment="1">
      <alignment horizontal="left" vertical="center"/>
    </xf>
    <xf numFmtId="0" fontId="8" fillId="0" borderId="0" xfId="0" applyFont="1" applyAlignment="1">
      <alignment horizontal="left" vertical="top"/>
    </xf>
    <xf numFmtId="172" fontId="0" fillId="0" borderId="0" xfId="1" applyNumberFormat="1" applyFont="1" applyFill="1"/>
    <xf numFmtId="0" fontId="8" fillId="0" borderId="0" xfId="0" applyFont="1" applyAlignment="1">
      <alignment horizontal="right" vertical="center"/>
    </xf>
    <xf numFmtId="171" fontId="8" fillId="0" borderId="0" xfId="1" applyNumberFormat="1" applyFont="1" applyFill="1"/>
    <xf numFmtId="0" fontId="8" fillId="0" borderId="0" xfId="0" applyFont="1" applyAlignment="1">
      <alignment horizontal="left"/>
    </xf>
    <xf numFmtId="43" fontId="23" fillId="0" borderId="0" xfId="1" applyFont="1" applyBorder="1" applyAlignment="1">
      <alignment horizontal="right" vertical="center"/>
    </xf>
    <xf numFmtId="43" fontId="23" fillId="0" borderId="0" xfId="1" applyFont="1" applyBorder="1" applyAlignment="1">
      <alignment vertical="center"/>
    </xf>
    <xf numFmtId="0" fontId="8" fillId="0" borderId="0" xfId="0" applyFont="1" applyAlignment="1">
      <alignment vertical="center" wrapText="1"/>
    </xf>
    <xf numFmtId="0" fontId="0" fillId="0" borderId="0" xfId="0" quotePrefix="1" applyAlignment="1">
      <alignment vertical="center"/>
    </xf>
    <xf numFmtId="0" fontId="8" fillId="0" borderId="0" xfId="0" quotePrefix="1" applyFont="1" applyAlignment="1">
      <alignment horizontal="center" vertical="center"/>
    </xf>
    <xf numFmtId="165" fontId="1" fillId="0" borderId="0" xfId="0" applyNumberFormat="1" applyFont="1" applyAlignment="1">
      <alignment horizontal="center"/>
    </xf>
    <xf numFmtId="0" fontId="1" fillId="0" borderId="0" xfId="0" applyFont="1" applyAlignment="1">
      <alignment horizontal="left"/>
    </xf>
    <xf numFmtId="0" fontId="1" fillId="0" borderId="0" xfId="0" applyFont="1"/>
    <xf numFmtId="0" fontId="1" fillId="0" borderId="0" xfId="0" applyFont="1" applyAlignment="1">
      <alignment horizontal="center"/>
    </xf>
    <xf numFmtId="0" fontId="6" fillId="0" borderId="0" xfId="0" applyFont="1"/>
    <xf numFmtId="43" fontId="7" fillId="0" borderId="0" xfId="1" applyFont="1" applyAlignment="1">
      <alignment horizontal="right"/>
    </xf>
    <xf numFmtId="43" fontId="7" fillId="0" borderId="0" xfId="1" applyFont="1"/>
    <xf numFmtId="165" fontId="3" fillId="0" borderId="0" xfId="0" applyNumberFormat="1" applyFont="1" applyAlignment="1">
      <alignment horizontal="center"/>
    </xf>
    <xf numFmtId="0" fontId="3" fillId="0" borderId="0" xfId="0" applyFont="1" applyAlignment="1">
      <alignment horizontal="left"/>
    </xf>
    <xf numFmtId="0" fontId="3" fillId="0" borderId="0" xfId="0" applyFont="1"/>
    <xf numFmtId="0" fontId="3" fillId="0" borderId="0" xfId="0" applyFont="1" applyAlignment="1">
      <alignment horizontal="center"/>
    </xf>
    <xf numFmtId="14" fontId="1" fillId="0" borderId="0" xfId="1" applyNumberFormat="1" applyFont="1" applyBorder="1" applyAlignment="1">
      <alignment horizontal="center"/>
    </xf>
    <xf numFmtId="43" fontId="1" fillId="0" borderId="0" xfId="1" applyFont="1" applyBorder="1" applyAlignment="1"/>
    <xf numFmtId="43" fontId="1" fillId="0" borderId="0" xfId="1" applyFont="1" applyBorder="1"/>
    <xf numFmtId="165" fontId="1" fillId="0" borderId="0" xfId="0" applyNumberFormat="1" applyFont="1" applyAlignment="1">
      <alignment horizontal="left" vertical="top"/>
    </xf>
    <xf numFmtId="43" fontId="1" fillId="0" borderId="0" xfId="0" applyNumberFormat="1" applyFont="1"/>
    <xf numFmtId="0" fontId="8" fillId="0" borderId="0" xfId="0" quotePrefix="1" applyFont="1" applyAlignment="1">
      <alignment horizontal="left"/>
    </xf>
    <xf numFmtId="43" fontId="1" fillId="0" borderId="2" xfId="1" applyFont="1" applyBorder="1"/>
    <xf numFmtId="43" fontId="8" fillId="0" borderId="0" xfId="1" applyFont="1"/>
    <xf numFmtId="43" fontId="8" fillId="0" borderId="0" xfId="1" applyFont="1" applyBorder="1"/>
    <xf numFmtId="43" fontId="0" fillId="0" borderId="0" xfId="1" applyFont="1" applyBorder="1"/>
    <xf numFmtId="173" fontId="1" fillId="0" borderId="0" xfId="1" applyNumberFormat="1" applyFont="1" applyBorder="1"/>
    <xf numFmtId="174" fontId="1" fillId="0" borderId="0" xfId="1" applyNumberFormat="1" applyFont="1" applyBorder="1"/>
    <xf numFmtId="4" fontId="1" fillId="0" borderId="0" xfId="1" applyNumberFormat="1" applyFont="1" applyFill="1" applyAlignment="1">
      <alignment vertical="center"/>
    </xf>
    <xf numFmtId="166" fontId="20" fillId="0" borderId="0" xfId="0" applyNumberFormat="1" applyFont="1" applyAlignment="1">
      <alignment horizontal="center" vertical="center"/>
    </xf>
    <xf numFmtId="14" fontId="1" fillId="0" borderId="0" xfId="1" applyNumberFormat="1" applyFont="1" applyFill="1" applyBorder="1" applyAlignment="1">
      <alignment horizontal="center" vertical="center"/>
    </xf>
    <xf numFmtId="43" fontId="1" fillId="0" borderId="0" xfId="1" applyFont="1" applyFill="1" applyBorder="1" applyAlignment="1">
      <alignment horizontal="center" vertical="center"/>
    </xf>
    <xf numFmtId="43" fontId="1" fillId="0" borderId="2" xfId="1" applyFont="1" applyFill="1" applyBorder="1" applyAlignment="1">
      <alignment vertical="center"/>
    </xf>
    <xf numFmtId="165" fontId="8" fillId="0" borderId="0" xfId="0" applyNumberFormat="1" applyFont="1" applyAlignment="1">
      <alignment horizontal="center" vertical="center"/>
    </xf>
    <xf numFmtId="14" fontId="1" fillId="0" borderId="0" xfId="0" applyNumberFormat="1" applyFont="1" applyAlignment="1">
      <alignment vertical="center"/>
    </xf>
    <xf numFmtId="0" fontId="16" fillId="0" borderId="0" xfId="5"/>
    <xf numFmtId="43" fontId="1" fillId="0" borderId="0" xfId="1" applyFont="1" applyFill="1" applyAlignment="1">
      <alignment vertical="top"/>
    </xf>
    <xf numFmtId="43" fontId="1" fillId="0" borderId="0" xfId="1" applyFont="1" applyFill="1" applyAlignment="1">
      <alignment vertical="top" wrapText="1"/>
    </xf>
    <xf numFmtId="172" fontId="8" fillId="0" borderId="0" xfId="1" applyNumberFormat="1" applyFont="1" applyFill="1"/>
    <xf numFmtId="0" fontId="1" fillId="0" borderId="0" xfId="0" quotePrefix="1" applyFont="1" applyAlignment="1">
      <alignment vertical="center"/>
    </xf>
    <xf numFmtId="165" fontId="1" fillId="0" borderId="0" xfId="0" applyNumberFormat="1" applyFont="1" applyAlignment="1">
      <alignment horizontal="left" vertical="center"/>
    </xf>
    <xf numFmtId="0" fontId="0" fillId="0" borderId="0" xfId="0" applyAlignment="1">
      <alignment horizontal="right" vertical="center"/>
    </xf>
    <xf numFmtId="17" fontId="0" fillId="0" borderId="1" xfId="0" applyNumberFormat="1" applyBorder="1" applyAlignment="1">
      <alignment horizontal="center" vertical="center"/>
    </xf>
    <xf numFmtId="0" fontId="0" fillId="0" borderId="1" xfId="0" applyBorder="1" applyAlignment="1">
      <alignment horizontal="left" vertical="top"/>
    </xf>
    <xf numFmtId="0" fontId="0" fillId="0" borderId="1" xfId="0" applyBorder="1"/>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165" fontId="10" fillId="0" borderId="0" xfId="0" applyNumberFormat="1" applyFont="1" applyAlignment="1">
      <alignment horizontal="center" vertical="center"/>
    </xf>
    <xf numFmtId="43" fontId="8" fillId="0" borderId="0" xfId="1" applyFont="1" applyFill="1" applyAlignment="1">
      <alignment horizontal="left" vertical="center"/>
    </xf>
    <xf numFmtId="43" fontId="15" fillId="0" borderId="0" xfId="1" applyFont="1" applyFill="1" applyAlignment="1">
      <alignment horizontal="left" vertical="center"/>
    </xf>
    <xf numFmtId="43" fontId="3" fillId="0" borderId="1" xfId="1" applyFont="1" applyFill="1" applyBorder="1" applyAlignment="1">
      <alignment horizontal="center" vertical="center" wrapText="1"/>
    </xf>
    <xf numFmtId="43" fontId="10" fillId="0" borderId="0" xfId="1" applyFont="1" applyFill="1" applyAlignment="1">
      <alignment horizontal="left" vertical="center"/>
    </xf>
    <xf numFmtId="43" fontId="0" fillId="0" borderId="0" xfId="1" applyFont="1" applyFill="1"/>
    <xf numFmtId="49" fontId="24" fillId="0" borderId="0" xfId="4" applyNumberFormat="1" applyFont="1" applyAlignment="1">
      <alignment horizontal="left" vertical="center"/>
    </xf>
    <xf numFmtId="43" fontId="7" fillId="0" borderId="0" xfId="1" applyFont="1" applyFill="1" applyAlignment="1">
      <alignment horizontal="right" vertical="center"/>
    </xf>
    <xf numFmtId="43" fontId="7" fillId="0" borderId="0" xfId="1" applyFont="1" applyFill="1" applyAlignment="1">
      <alignment vertical="center"/>
    </xf>
    <xf numFmtId="43" fontId="20" fillId="0" borderId="0" xfId="1" applyFont="1" applyFill="1" applyBorder="1" applyAlignment="1">
      <alignment vertical="center"/>
    </xf>
    <xf numFmtId="14" fontId="9" fillId="0" borderId="0" xfId="1" applyNumberFormat="1" applyFont="1" applyFill="1" applyBorder="1" applyAlignment="1">
      <alignment horizontal="center" vertical="center"/>
    </xf>
    <xf numFmtId="165"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7" fontId="3" fillId="0" borderId="1" xfId="1" applyNumberFormat="1" applyFont="1" applyBorder="1" applyAlignment="1">
      <alignment horizontal="center" vertical="center"/>
    </xf>
    <xf numFmtId="17" fontId="3" fillId="0" borderId="1" xfId="1"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3" fontId="3" fillId="0" borderId="0" xfId="1" applyFont="1" applyBorder="1" applyAlignment="1">
      <alignment horizontal="center" vertical="center" wrapText="1"/>
    </xf>
    <xf numFmtId="43" fontId="15" fillId="0" borderId="1" xfId="1" applyFont="1" applyFill="1" applyBorder="1" applyAlignment="1">
      <alignment horizontal="center" vertical="center"/>
    </xf>
    <xf numFmtId="17" fontId="3" fillId="0" borderId="1" xfId="1" applyNumberFormat="1" applyFont="1" applyFill="1" applyBorder="1" applyAlignment="1">
      <alignment horizontal="center" vertical="center"/>
    </xf>
    <xf numFmtId="0" fontId="3" fillId="0" borderId="1" xfId="0" applyFont="1" applyBorder="1" applyAlignment="1">
      <alignment horizontal="left" vertical="center"/>
    </xf>
    <xf numFmtId="43" fontId="3" fillId="0" borderId="1" xfId="1" applyFont="1" applyFill="1" applyBorder="1" applyAlignment="1">
      <alignment horizontal="center" vertical="center"/>
    </xf>
    <xf numFmtId="165" fontId="3" fillId="0" borderId="1" xfId="0" applyNumberFormat="1" applyFont="1" applyBorder="1" applyAlignment="1">
      <alignment horizontal="center" vertical="center"/>
    </xf>
    <xf numFmtId="0" fontId="3" fillId="0" borderId="0" xfId="0" applyFont="1" applyAlignment="1">
      <alignment horizontal="center" vertical="center" wrapText="1"/>
    </xf>
    <xf numFmtId="166" fontId="25" fillId="0" borderId="1" xfId="0" applyNumberFormat="1" applyFont="1" applyBorder="1" applyAlignment="1">
      <alignment horizontal="center" vertical="center" wrapText="1" readingOrder="1"/>
    </xf>
    <xf numFmtId="43" fontId="3" fillId="0" borderId="1" xfId="1" applyFont="1" applyBorder="1" applyAlignment="1">
      <alignment horizontal="center" vertical="center"/>
    </xf>
    <xf numFmtId="43" fontId="8" fillId="0" borderId="0" xfId="1" applyFont="1" applyFill="1" applyBorder="1" applyAlignment="1">
      <alignment vertical="center"/>
    </xf>
    <xf numFmtId="164" fontId="1" fillId="0" borderId="0" xfId="0" applyNumberFormat="1" applyFont="1" applyAlignment="1">
      <alignment vertical="center"/>
    </xf>
    <xf numFmtId="14" fontId="10" fillId="0" borderId="0" xfId="0" applyNumberFormat="1" applyFont="1" applyAlignment="1">
      <alignment horizontal="center" vertical="center"/>
    </xf>
    <xf numFmtId="165" fontId="3" fillId="0" borderId="0" xfId="0" applyNumberFormat="1" applyFont="1" applyAlignment="1">
      <alignment vertical="center"/>
    </xf>
    <xf numFmtId="14" fontId="5" fillId="0" borderId="1" xfId="0" applyNumberFormat="1" applyFont="1" applyBorder="1" applyAlignment="1">
      <alignment horizontal="center" vertical="center" wrapText="1"/>
    </xf>
    <xf numFmtId="17" fontId="3" fillId="0" borderId="1" xfId="1" applyNumberFormat="1" applyFont="1" applyFill="1" applyBorder="1" applyAlignment="1">
      <alignment horizontal="center" vertical="center" wrapText="1"/>
    </xf>
    <xf numFmtId="43" fontId="8" fillId="0" borderId="0" xfId="0" applyNumberFormat="1" applyFont="1" applyAlignment="1">
      <alignment vertical="center"/>
    </xf>
    <xf numFmtId="0" fontId="0" fillId="0" borderId="0" xfId="0" applyAlignment="1">
      <alignment wrapText="1"/>
    </xf>
    <xf numFmtId="0" fontId="10" fillId="0" borderId="0" xfId="0" applyFont="1" applyAlignment="1">
      <alignment horizontal="left" vertical="center" wrapText="1"/>
    </xf>
    <xf numFmtId="43" fontId="10" fillId="0" borderId="0" xfId="0" applyNumberFormat="1" applyFont="1" applyAlignment="1">
      <alignment horizontal="left" vertical="center" wrapText="1"/>
    </xf>
    <xf numFmtId="43" fontId="10" fillId="0" borderId="0" xfId="0" applyNumberFormat="1" applyFont="1" applyAlignment="1">
      <alignment vertical="center" wrapText="1"/>
    </xf>
    <xf numFmtId="0" fontId="0" fillId="0" borderId="0" xfId="0" applyAlignment="1">
      <alignment horizontal="left" vertical="top" wrapText="1"/>
    </xf>
    <xf numFmtId="0" fontId="10" fillId="0" borderId="0" xfId="0" applyFont="1" applyAlignment="1">
      <alignment wrapText="1"/>
    </xf>
    <xf numFmtId="43" fontId="0" fillId="0" borderId="0" xfId="0" applyNumberFormat="1" applyAlignment="1">
      <alignment vertical="center"/>
    </xf>
    <xf numFmtId="0" fontId="10" fillId="0" borderId="0" xfId="0" quotePrefix="1" applyFont="1" applyAlignment="1">
      <alignment horizontal="left" vertical="center" wrapText="1"/>
    </xf>
    <xf numFmtId="43" fontId="0" fillId="0" borderId="2" xfId="1" applyFont="1" applyFill="1" applyBorder="1" applyAlignment="1">
      <alignment vertical="center"/>
    </xf>
    <xf numFmtId="14" fontId="3" fillId="0" borderId="0" xfId="0" applyNumberFormat="1" applyFont="1" applyAlignment="1">
      <alignment horizontal="center" vertical="center"/>
    </xf>
    <xf numFmtId="43" fontId="15" fillId="0" borderId="0" xfId="1" applyFont="1" applyFill="1" applyAlignment="1">
      <alignment vertical="center"/>
    </xf>
    <xf numFmtId="43" fontId="3" fillId="0" borderId="0" xfId="1" applyFont="1" applyFill="1" applyAlignment="1">
      <alignment vertical="center"/>
    </xf>
    <xf numFmtId="0" fontId="15" fillId="0" borderId="0" xfId="0" applyFont="1" applyAlignment="1">
      <alignment vertical="center"/>
    </xf>
    <xf numFmtId="43" fontId="3" fillId="0" borderId="0" xfId="0" applyNumberFormat="1" applyFont="1" applyAlignment="1">
      <alignment vertical="center"/>
    </xf>
    <xf numFmtId="167" fontId="15" fillId="0" borderId="0" xfId="0" applyNumberFormat="1" applyFont="1" applyAlignment="1">
      <alignment vertical="center"/>
    </xf>
    <xf numFmtId="168" fontId="15" fillId="0" borderId="0" xfId="1" applyNumberFormat="1" applyFont="1" applyFill="1" applyAlignment="1">
      <alignment vertical="center"/>
    </xf>
    <xf numFmtId="43" fontId="9" fillId="0" borderId="0" xfId="1" applyFont="1" applyFill="1" applyBorder="1" applyAlignment="1">
      <alignment horizontal="center" vertical="center"/>
    </xf>
    <xf numFmtId="43" fontId="3" fillId="0" borderId="0" xfId="1" applyFont="1" applyFill="1" applyBorder="1" applyAlignment="1">
      <alignment horizontal="center" vertical="center" wrapText="1"/>
    </xf>
    <xf numFmtId="0" fontId="10" fillId="0" borderId="0" xfId="0" quotePrefix="1" applyFont="1" applyAlignment="1">
      <alignment horizontal="left" vertical="top"/>
    </xf>
    <xf numFmtId="171" fontId="0" fillId="0" borderId="0" xfId="0" applyNumberFormat="1" applyAlignment="1">
      <alignment horizontal="left"/>
    </xf>
    <xf numFmtId="0" fontId="10" fillId="0" borderId="0" xfId="5" applyFont="1"/>
    <xf numFmtId="0" fontId="13"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168" fontId="8" fillId="0" borderId="0" xfId="1" applyNumberFormat="1" applyFont="1" applyFill="1" applyAlignment="1">
      <alignment vertical="center"/>
    </xf>
    <xf numFmtId="17" fontId="10" fillId="0" borderId="0" xfId="0" applyNumberFormat="1" applyFont="1" applyAlignment="1">
      <alignment horizontal="left" vertical="center"/>
    </xf>
    <xf numFmtId="4" fontId="10" fillId="0" borderId="0" xfId="0" applyNumberFormat="1" applyFont="1" applyAlignment="1">
      <alignment vertical="center"/>
    </xf>
    <xf numFmtId="0" fontId="19" fillId="0" borderId="0" xfId="0" applyFont="1" applyAlignment="1">
      <alignment vertical="center"/>
    </xf>
    <xf numFmtId="0" fontId="19"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left" vertical="center"/>
    </xf>
    <xf numFmtId="0" fontId="1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horizontal="center" vertical="center"/>
    </xf>
    <xf numFmtId="166"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1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vertical="center" wrapText="1"/>
    </xf>
    <xf numFmtId="166" fontId="10" fillId="0" borderId="0" xfId="0" applyNumberFormat="1" applyFont="1" applyAlignment="1">
      <alignment horizontal="center" vertical="center"/>
    </xf>
    <xf numFmtId="43" fontId="8" fillId="0" borderId="0" xfId="0" applyNumberFormat="1" applyFont="1" applyAlignment="1">
      <alignment horizontal="left" vertical="center"/>
    </xf>
    <xf numFmtId="0" fontId="10" fillId="0" borderId="0" xfId="0" applyFont="1" applyAlignment="1">
      <alignment horizontal="right" vertical="center" wrapText="1"/>
    </xf>
    <xf numFmtId="0" fontId="8" fillId="0" borderId="0" xfId="0" applyFont="1" applyAlignment="1">
      <alignment horizontal="left" vertical="center" wrapText="1"/>
    </xf>
    <xf numFmtId="14" fontId="0" fillId="0" borderId="0" xfId="0" applyNumberFormat="1"/>
    <xf numFmtId="4" fontId="0" fillId="0" borderId="0" xfId="0" applyNumberFormat="1"/>
    <xf numFmtId="14" fontId="10" fillId="0" borderId="0" xfId="0" applyNumberFormat="1" applyFont="1"/>
    <xf numFmtId="4" fontId="10" fillId="0" borderId="0" xfId="0" applyNumberFormat="1" applyFont="1"/>
    <xf numFmtId="16" fontId="1" fillId="0" borderId="0" xfId="0" applyNumberFormat="1" applyFont="1" applyAlignment="1">
      <alignment vertical="center"/>
    </xf>
    <xf numFmtId="0" fontId="1" fillId="0" borderId="0" xfId="0" applyFont="1" applyAlignment="1">
      <alignment horizontal="right" vertical="center"/>
    </xf>
    <xf numFmtId="16" fontId="3" fillId="0" borderId="0" xfId="0" applyNumberFormat="1" applyFont="1" applyAlignment="1">
      <alignment vertical="center"/>
    </xf>
    <xf numFmtId="0" fontId="3" fillId="0" borderId="0" xfId="0" applyFont="1" applyAlignment="1">
      <alignment horizontal="right" vertical="center"/>
    </xf>
    <xf numFmtId="0" fontId="8" fillId="0" borderId="0" xfId="0" quotePrefix="1" applyFont="1" applyAlignment="1">
      <alignment horizontal="left" vertical="center"/>
    </xf>
    <xf numFmtId="0" fontId="8" fillId="0" borderId="0" xfId="0" applyFont="1" applyAlignment="1">
      <alignment horizontal="right" vertical="top"/>
    </xf>
    <xf numFmtId="0" fontId="8" fillId="0" borderId="0" xfId="0" applyFont="1" applyAlignment="1">
      <alignment horizontal="right"/>
    </xf>
    <xf numFmtId="43" fontId="1" fillId="0" borderId="0" xfId="0" applyNumberFormat="1" applyFont="1" applyAlignment="1">
      <alignment vertical="top"/>
    </xf>
    <xf numFmtId="0" fontId="0" fillId="0" borderId="0" xfId="0" applyAlignment="1">
      <alignment horizontal="right"/>
    </xf>
    <xf numFmtId="165" fontId="1" fillId="0" borderId="0" xfId="0" applyNumberFormat="1" applyFont="1" applyAlignment="1">
      <alignment horizontal="center" vertical="top"/>
    </xf>
    <xf numFmtId="14" fontId="1" fillId="0" borderId="0" xfId="0" applyNumberFormat="1" applyFont="1" applyAlignment="1">
      <alignment horizontal="center" vertical="top"/>
    </xf>
    <xf numFmtId="0" fontId="0" fillId="0" borderId="0" xfId="0" applyAlignment="1">
      <alignment vertical="top"/>
    </xf>
    <xf numFmtId="0" fontId="8" fillId="0" borderId="0" xfId="0" applyFont="1" applyAlignment="1">
      <alignment vertical="top"/>
    </xf>
    <xf numFmtId="0" fontId="1" fillId="0" borderId="0" xfId="0" applyFont="1" applyAlignment="1">
      <alignment horizontal="center" vertical="top"/>
    </xf>
    <xf numFmtId="164" fontId="0" fillId="0" borderId="0" xfId="0" applyNumberFormat="1" applyAlignment="1">
      <alignment vertical="top"/>
    </xf>
    <xf numFmtId="0" fontId="10" fillId="0" borderId="0" xfId="0" applyFont="1" applyAlignment="1">
      <alignment horizontal="center" vertical="top"/>
    </xf>
    <xf numFmtId="0" fontId="10" fillId="0" borderId="0" xfId="0" applyFont="1" applyAlignment="1">
      <alignment vertical="top"/>
    </xf>
    <xf numFmtId="0" fontId="21" fillId="0" borderId="0" xfId="0" applyFont="1"/>
    <xf numFmtId="165" fontId="6" fillId="0" borderId="0" xfId="0" applyNumberFormat="1" applyFont="1" applyAlignment="1">
      <alignment horizontal="center" vertical="center"/>
    </xf>
    <xf numFmtId="43" fontId="9" fillId="0" borderId="0" xfId="1" applyFont="1" applyFill="1" applyBorder="1" applyAlignment="1">
      <alignment vertical="center"/>
    </xf>
    <xf numFmtId="0" fontId="10" fillId="0" borderId="0" xfId="0" applyFont="1" applyAlignment="1">
      <alignment horizontal="left"/>
    </xf>
    <xf numFmtId="0" fontId="22" fillId="0" borderId="0" xfId="0" applyFont="1"/>
    <xf numFmtId="0" fontId="25" fillId="0" borderId="1" xfId="0" applyFont="1" applyBorder="1" applyAlignment="1">
      <alignment horizontal="center" vertical="center" readingOrder="1"/>
    </xf>
    <xf numFmtId="0" fontId="25" fillId="0" borderId="1" xfId="0" applyFont="1" applyBorder="1" applyAlignment="1">
      <alignment vertical="center" readingOrder="1"/>
    </xf>
    <xf numFmtId="0" fontId="25" fillId="0" borderId="1" xfId="0" applyFont="1" applyBorder="1" applyAlignment="1">
      <alignment horizontal="center" vertical="center" wrapText="1" readingOrder="1"/>
    </xf>
    <xf numFmtId="166" fontId="1" fillId="0" borderId="0" xfId="0" applyNumberFormat="1"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164" fontId="0" fillId="0" borderId="0" xfId="0" applyNumberFormat="1" applyAlignment="1">
      <alignment vertical="top" wrapText="1"/>
    </xf>
    <xf numFmtId="165" fontId="8" fillId="0" borderId="0" xfId="0" applyNumberFormat="1" applyFont="1" applyAlignment="1">
      <alignment horizontal="center" vertical="top" wrapText="1"/>
    </xf>
    <xf numFmtId="0" fontId="0" fillId="0" borderId="0" xfId="0" applyAlignment="1">
      <alignment vertical="top" wrapText="1"/>
    </xf>
    <xf numFmtId="0" fontId="8" fillId="0" borderId="0" xfId="0" applyFont="1" applyAlignment="1">
      <alignment horizontal="center" vertical="top" wrapText="1"/>
    </xf>
    <xf numFmtId="0" fontId="8" fillId="0" borderId="0" xfId="0" applyFont="1" applyAlignment="1">
      <alignment vertical="top" wrapText="1"/>
    </xf>
    <xf numFmtId="9" fontId="8" fillId="0" borderId="0" xfId="0" applyNumberFormat="1" applyFont="1" applyAlignment="1">
      <alignment vertical="top" wrapText="1"/>
    </xf>
    <xf numFmtId="43" fontId="8" fillId="0" borderId="0" xfId="1" applyFont="1" applyFill="1" applyAlignment="1">
      <alignment vertical="top" wrapText="1"/>
    </xf>
    <xf numFmtId="9" fontId="8" fillId="0" borderId="0" xfId="3" applyFont="1" applyFill="1" applyAlignment="1">
      <alignment vertical="top" wrapText="1"/>
    </xf>
    <xf numFmtId="43" fontId="8" fillId="0" borderId="0" xfId="0" applyNumberFormat="1" applyFont="1" applyAlignment="1">
      <alignment vertical="top" wrapText="1"/>
    </xf>
    <xf numFmtId="9" fontId="8" fillId="0" borderId="0" xfId="0" applyNumberFormat="1" applyFont="1" applyAlignment="1">
      <alignment vertical="center"/>
    </xf>
    <xf numFmtId="0" fontId="3" fillId="0" borderId="0" xfId="0" applyFont="1" applyAlignment="1">
      <alignment vertical="center" wrapText="1"/>
    </xf>
  </cellXfs>
  <cellStyles count="6">
    <cellStyle name="Comma" xfId="1" builtinId="3"/>
    <cellStyle name="Currency" xfId="2" builtinId="4"/>
    <cellStyle name="Normal" xfId="0" builtinId="0"/>
    <cellStyle name="Normal 2" xfId="4" xr:uid="{74777B16-93F8-4B60-A2E8-E8753EB596B8}"/>
    <cellStyle name="Normal 2 4" xfId="5" xr:uid="{97B0FAD0-5B9F-4BA6-AF88-74DE96953833}"/>
    <cellStyle name="Percent" xfId="3" builtinId="5"/>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externalLink" Target="externalLinks/externalLink23.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externalLink" Target="externalLinks/externalLink26.xml"/><Relationship Id="rId47" Type="http://schemas.openxmlformats.org/officeDocument/2006/relationships/externalLink" Target="externalLinks/externalLink31.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3.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externalLink" Target="externalLinks/externalLink24.xml"/><Relationship Id="rId45" Type="http://schemas.openxmlformats.org/officeDocument/2006/relationships/externalLink" Target="externalLinks/externalLink2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externalLink" Target="externalLinks/externalLink28.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externalLink" Target="externalLinks/externalLink27.xml"/><Relationship Id="rId48" Type="http://schemas.openxmlformats.org/officeDocument/2006/relationships/externalLink" Target="externalLinks/externalLink3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externalLink" Target="externalLinks/externalLink22.xml"/><Relationship Id="rId46" Type="http://schemas.openxmlformats.org/officeDocument/2006/relationships/externalLink" Target="externalLinks/externalLink30.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49"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onspec%20Builders%20(M)%20-%2031Dec2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_svr\Audit\My%20Documents\Formosa\FPM\F-Inventori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C%20DIPC\DIPC%20Ac%20GL%20Section\Banking%20&amp;%20Finance\Banking%20Facilities\Banker%20Facilities%20Application\Term%20Loan\WIN_DAT\excel\glstat\glst0799.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WIN_DAT\excel\glstat\glst0799.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GCL\Far%20East\shyM\WINDOWS\CCA\JAN99F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windows\TEMP\PVO%20-%20debtors'%20ag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BAUDNCOM020\aws\penny\accpac\accpac\6-97\MGT5-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WIN\TEMP\WIN_DAT\excel\glstat\glst0799.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tssvr3\tbsys\Documents%20and%20Settings\Bhaskar\Desktop\WIN_DAT\excel\glstat\glst0799.xlw"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WIN_DAT\excel\glstat\glst0799.xlw"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ATA\Audit\BA%20audit\Alpha\Tax01A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TLL\Audit%20files\Lim%20Chee%20Keat\PT%20Sampoerna\2002\PBC\DEC-STK%20RECON\BIS%20MA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WINDOWS\Temporary%20Internet%20Files\Content.IE5\HIF8B42I\AlphaTax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2\c\SALES%20REPORT\DEC%201998\BIS%20MA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DATA\Audit\BA%20audit\Alpha\Tax01A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hb2_gen_mal_3\AabsData\Documents%20and%20Settings\chun.boon.wong\Desktop\Teo%20&amp;%20Lee\K%20-%20Fixed%20Asse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DATA\Audit\BA%20audit\Alpha\Tax01A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user\Local%20Settings\Temporary%20Internet%20Files\Content.IE5\XH4Q5JTJ\DATA\Audit\BA%20audit\Alpha\Tax01A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uditbackup\audit%20backup\WINDOWS\Desktop\Bonia%202005\CBF%202005\My%20Documents\Formosa\FPM\F-Inventori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ATA\Audit\BA%20audit\Alpha\Tax01A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yjobameyad01\AABSData\BAfile\Aud2\Ozz002\YE2002\ozzdongproperties31.1.02\awp\Audit\BA%20audit\Alpha\Tax01A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uditBackup\AUD%20G3\WIN_DAT\excel\glstat\glst0799.xlw"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BAfile\Aud2\Ozz002\YE2002\vifar31.1.02\awp\Audit\BA%20audit\Alpha\Tax01A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uditbackup\AUD%20G3\Documents%20and%20Settings\Lock%20Pik%20Wah\Desktop\Bonia\Bonia%202007-May\CB%20Franchising.07\My%20Documents\Formosa\FPM\F-Inventori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ACKUP_SERVER\Audit%20Backup\My%20Documents\Formosa\FPM\F-Inventorie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Jhb2_gen_mal_3\AabsData\BAfile\Aud2\pal076\Audit\YE%2002\PRB%20-%20PRGCC\awp\WINDOWS\CCA\JAN99F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ul-audsvr\AUDIT\My%20Documents\Formosa\FPM\F-Inventori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hb2_gen_mal_3\AabsData\Documents%20and%20Settings\Lee.Mien.Lim\Desktop\Teo%20&amp;%20Lee\K%20-%20Fixed%20Asse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GCL\Far%20East\shyM\WINDOWS\CCA\JAN99F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Documents%20and%20Settings\Chan%20Sheau%20Peng\Desktop\Eupe%202006\EKSB%202006\CSP\EKSB%20F%20Development%20Properties%202006\F%20&amp;%20S2%20(latest)\My%20Documents\Formosa\FPM\F-Inventorie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ocuments%20and%20Settings\chun.boon.wong\Desktop\Teo%20&amp;%20Lee\K%20-%20Fixed%20Asset.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https://tomypakfp-my.sharepoint.com/personal/jyleong_tomypak_com_my/Documents/Desktop/Jiayee/Fixed%20Asset%20listing/202403/TFP%20FAR%2031%20MARCH%202024%20(FY2024)%20_22.04.2024.xlsx" TargetMode="External"/><Relationship Id="rId1" Type="http://schemas.openxmlformats.org/officeDocument/2006/relationships/externalLinkPath" Target="https://tomypakfp.sharepoint.com/sites/Intranet/eDMS/Accounts/Jia%20Yee/FY2025/20250331%20CLOSING/TFP%20FAR%2031%20MARCH%202024%20(FY2024)%20_22.04.2024.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file:///C:\Users\shahiran\Downloads\FA%20number%20assigned%20-%20TFP%20FAR%2031%20MAR%202025%20(FY2025)_09.05.2025.xlsx" TargetMode="External"/><Relationship Id="rId1" Type="http://schemas.openxmlformats.org/officeDocument/2006/relationships/externalLinkPath" Target="https://tomypakfp-my.sharepoint.com/Users/shahiran/Downloads/FA%20number%20assigned%20-%20TFP%20FAR%2031%20MAR%202025%20(FY2025)_09.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Corp Info"/>
      <sheetName val="Dir Rep"/>
      <sheetName val="BS, P&amp;L"/>
      <sheetName val="Stmt of Chg"/>
      <sheetName val="CashFlow"/>
      <sheetName val="Note 1"/>
      <sheetName val="Note 2"/>
      <sheetName val="Note 3-7"/>
      <sheetName val="Dir Stmt"/>
      <sheetName val="Aud Rep"/>
      <sheetName val="DPL"/>
      <sheetName val="XL4Poppy"/>
      <sheetName val="D"/>
      <sheetName val="A"/>
      <sheetName val="F1.2"/>
      <sheetName val="ca"/>
      <sheetName val="M_CT_OUT"/>
      <sheetName val="M_Maincomp"/>
      <sheetName val="1 LeadSchedule"/>
      <sheetName val="CA2000"/>
      <sheetName val="TMS2000"/>
      <sheetName val="FF-3"/>
      <sheetName val="SYD TABLE"/>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Chemlist"/>
      <sheetName val="Pack St Val 95 (Local)"/>
      <sheetName val="FF-4"/>
      <sheetName val="BSI"/>
      <sheetName val="COV"/>
      <sheetName val="CONT"/>
      <sheetName val="COM"/>
      <sheetName val="S108-2001"/>
      <sheetName val="108"/>
      <sheetName val="10899"/>
      <sheetName val="RA"/>
      <sheetName val="PL"/>
      <sheetName val="MFA"/>
      <sheetName val="AFA"/>
      <sheetName val="RHP"/>
      <sheetName val="FMC"/>
      <sheetName val="FF_21_a_"/>
      <sheetName val="C.A.Sum."/>
      <sheetName val="AP AGING SUM_HOME_DUE"/>
      <sheetName val="SOCI"/>
      <sheetName val="VI(a)-CA"/>
      <sheetName val="Profit Comp"/>
      <sheetName val="BS, IS"/>
      <sheetName val="Q4-2"/>
      <sheetName val="Sch 5 (2)"/>
      <sheetName val="FF-1"/>
      <sheetName val="source"/>
      <sheetName val="Corp_Info"/>
      <sheetName val="Dir_Rep"/>
      <sheetName val="BS,_P&amp;L"/>
      <sheetName val="Stmt_of_Chg"/>
      <sheetName val="Note_1"/>
      <sheetName val="Note_2"/>
      <sheetName val="Note_3-7"/>
      <sheetName val="Dir_Stmt"/>
      <sheetName val="Aud_Rep"/>
      <sheetName val="BS"/>
      <sheetName val="sch6-rm"/>
      <sheetName val="4.4 Atrium Revenue"/>
      <sheetName val="Age311299TESP"/>
      <sheetName val="Jun'18"/>
      <sheetName val="P4DDBFTESP"/>
      <sheetName val="MainComp"/>
      <sheetName val="CA Sheet"/>
      <sheetName val="A2.IPE.ap"/>
      <sheetName val="Template"/>
      <sheetName val="Sheet7"/>
      <sheetName val="4.4 Atrium Revenue "/>
      <sheetName val="main report"/>
      <sheetName val="tables"/>
      <sheetName val="Species"/>
      <sheetName val="Countries"/>
      <sheetName val="Spec detail list"/>
      <sheetName val="Customer list"/>
      <sheetName val="SuspSb"/>
      <sheetName val="PL2020-2024"/>
      <sheetName val="Pipeline FYE2020"/>
      <sheetName val="FYE2020"/>
      <sheetName val="FYE2021"/>
      <sheetName val="FYE2022"/>
      <sheetName val="FYE2023"/>
      <sheetName val="FYE2024"/>
      <sheetName val="PL-F&amp;B"/>
      <sheetName val="TB Worksheet"/>
      <sheetName val="BPR"/>
      <sheetName val="N11_Prv for taxation"/>
      <sheetName val="U-13-2(disc)"/>
      <sheetName val="COSTING"/>
      <sheetName val="3 P&amp;L "/>
      <sheetName val="Age311299TAS"/>
      <sheetName val="PAYROLL"/>
      <sheetName val="Reimbursements"/>
      <sheetName val="B"/>
      <sheetName val="Interim --&gt; Top"/>
      <sheetName val="Note"/>
      <sheetName val="Pnl-10"/>
      <sheetName val="20"/>
      <sheetName val="30"/>
      <sheetName val="70"/>
      <sheetName val="AA"/>
      <sheetName val="AP110"/>
      <sheetName val="B-10"/>
      <sheetName val="BB-1"/>
      <sheetName val="C-5"/>
      <sheetName val="C-6"/>
      <sheetName val="C-6a"/>
      <sheetName val="CC"/>
      <sheetName val="F-1l2"/>
      <sheetName val="F-21"/>
      <sheetName val="F-4"/>
      <sheetName val="F-9c"/>
      <sheetName val="FF"/>
      <sheetName val="FF-2"/>
      <sheetName val="L"/>
      <sheetName val="M MM"/>
      <sheetName val="10"/>
      <sheetName val="30a"/>
      <sheetName val="30-Note"/>
      <sheetName val="U-2"/>
      <sheetName val="Post 99"/>
      <sheetName val="FS"/>
      <sheetName val="LABEL"/>
      <sheetName val="Data"/>
      <sheetName val="96NV"/>
      <sheetName val="ＷＹＣ"/>
      <sheetName val="Inputs"/>
      <sheetName val="L-1-1"/>
      <sheetName val="AUD.01"/>
      <sheetName val="FF-AA-2"/>
      <sheetName val="40-1"/>
      <sheetName val="WBS"/>
      <sheetName val="( 7 )"/>
      <sheetName val="6balancesheet2000"/>
      <sheetName val="Conspec Builders (M) - 31Dec200"/>
      <sheetName val="EXIT"/>
      <sheetName val="acs"/>
      <sheetName val="SP"/>
      <sheetName val="DPLA"/>
      <sheetName val="n7-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 val="LK01"/>
      <sheetName val="M_Maincomp"/>
      <sheetName val="Chemlist"/>
      <sheetName val="Profit Comp"/>
      <sheetName val="FF_6"/>
      <sheetName val="FF_3"/>
      <sheetName val="CA Sheet"/>
      <sheetName val="科目"/>
      <sheetName val="3 P&amp;L "/>
      <sheetName val="A"/>
      <sheetName val="A2.04"/>
      <sheetName val="A2.02"/>
      <sheetName val="Change in category"/>
      <sheetName val="FF-3"/>
      <sheetName val="2.B.L Investments"/>
      <sheetName val="2.Q.L Revenue"/>
      <sheetName val="F-Inventories"/>
      <sheetName val="BS, P&amp;L"/>
      <sheetName val="BPR"/>
      <sheetName val="Interim --&gt; Top"/>
      <sheetName val="CA2000"/>
      <sheetName val="D"/>
      <sheetName val="Company Info"/>
      <sheetName val="CA Comp"/>
      <sheetName val="G-35-3"/>
      <sheetName val="TB Worksheet"/>
      <sheetName val="HP"/>
      <sheetName val="Raw Materials"/>
      <sheetName val="SYS"/>
      <sheetName val="RA"/>
      <sheetName val="T4.02"/>
      <sheetName val="03.12"/>
      <sheetName val="Setup"/>
      <sheetName val="freight"/>
      <sheetName val="Yip-export freight"/>
      <sheetName val="bldg-cost"/>
      <sheetName val="C_A_Sum_"/>
      <sheetName val="C.A.Sum."/>
      <sheetName val="6A CA"/>
      <sheetName val="FF-6"/>
      <sheetName val="123"/>
      <sheetName val="2005"/>
      <sheetName val="ACT-MTH"/>
      <sheetName val="Customize Your Loan Manager"/>
      <sheetName val="Loan Amortization Table"/>
      <sheetName val="MASTER"/>
      <sheetName val="Lease (Comp)"/>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INFO"/>
      <sheetName val="EBC"/>
      <sheetName val="YE 30June00"/>
      <sheetName val="PPE_listing"/>
      <sheetName val="FF-2"/>
      <sheetName val="6341 Hire Purchase Summary"/>
      <sheetName val="6341-2 Repayment Schedule"/>
      <sheetName val="6341-2-5"/>
      <sheetName val="6341-2-4"/>
      <sheetName val="6341-2-3"/>
      <sheetName val="6341-2-2"/>
      <sheetName val="6341-2-1"/>
      <sheetName val="6341-2-8"/>
      <sheetName val="sch10-rm2"/>
      <sheetName val="sch6-rm"/>
      <sheetName val="other-rm"/>
      <sheetName val="Financial Summary"/>
      <sheetName val="F1_2"/>
      <sheetName val="S1kiv"/>
      <sheetName val="F-4l5"/>
      <sheetName val="M-2"/>
      <sheetName val="Creditors"/>
      <sheetName val="g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cc 196 (SYS) (2)"/>
      <sheetName val="CA"/>
      <sheetName val="FF-3"/>
      <sheetName val="F1.2"/>
      <sheetName val="gl"/>
      <sheetName val="SYD TABLE"/>
      <sheetName val="HP"/>
      <sheetName val="TB Worksheet"/>
      <sheetName val="F.02-2"/>
      <sheetName val="BS, P&amp;L"/>
      <sheetName val="FF-4"/>
      <sheetName val="Chemlist"/>
      <sheetName val="currency"/>
      <sheetName val="Sheet1"/>
      <sheetName val="FSL"/>
      <sheetName val="DFA"/>
      <sheetName val="PA"/>
      <sheetName val="FF-13"/>
      <sheetName val="U"/>
      <sheetName val="U1|2"/>
      <sheetName val="6balancesheet2000"/>
      <sheetName val="FF-21(a)"/>
      <sheetName val="FF-2"/>
      <sheetName val="CBS - App1"/>
      <sheetName val="sch10-rm2"/>
      <sheetName val="sch6-rm"/>
      <sheetName val="other-rm"/>
      <sheetName val="accumdeprn"/>
      <sheetName val="Mth"/>
      <sheetName val="RATE"/>
      <sheetName val="MFA"/>
      <sheetName val="GCF"/>
      <sheetName val="CC"/>
      <sheetName val="BPR"/>
      <sheetName val="ALLOWANCE'99"/>
      <sheetName val="U4"/>
      <sheetName val="M_Maincomp"/>
      <sheetName val="10"/>
      <sheetName val="1 LeadSchedule"/>
      <sheetName val="TC"/>
      <sheetName val="SCH"/>
      <sheetName val="ADD"/>
      <sheetName val="P&amp;L"/>
      <sheetName val="Addition"/>
      <sheetName val="WIRE"/>
      <sheetName val="U003"/>
      <sheetName val="CORRECTION"/>
      <sheetName val="SA2"/>
      <sheetName val="SCH B"/>
      <sheetName val="SCH D"/>
      <sheetName val="SCH 22"/>
      <sheetName val="E3.1"/>
      <sheetName val="E1.1"/>
      <sheetName val="E2.1"/>
      <sheetName val="PDPC0908"/>
      <sheetName val="sch9-jpn"/>
      <sheetName val="sch3-rm"/>
      <sheetName val="Comp equip"/>
      <sheetName val="Mach &amp; equip"/>
      <sheetName val="MV"/>
      <sheetName val="Freezers"/>
      <sheetName val="FSA"/>
      <sheetName val="SPpl"/>
      <sheetName val="U2 Sales"/>
      <sheetName val="K5-1"/>
      <sheetName val="COM"/>
      <sheetName val="UA101"/>
      <sheetName val="A3-1"/>
      <sheetName val="FF-6"/>
      <sheetName val="OTHERS"/>
      <sheetName val="3000"/>
      <sheetName val="Comp "/>
      <sheetName val="Mach "/>
      <sheetName val="Freez"/>
      <sheetName val="Build"/>
      <sheetName val="Deferrred Revenue Apr 04"/>
      <sheetName val="FF-50"/>
      <sheetName val="Ref"/>
      <sheetName val="FA SUMMARY"/>
      <sheetName val="Prod"/>
      <sheetName val="AP"/>
      <sheetName val="A16C"/>
      <sheetName val="2Yr"/>
      <sheetName val="R101"/>
      <sheetName val="R401"/>
      <sheetName val="R102"/>
      <sheetName val="R201"/>
      <sheetName val="Sheet2"/>
      <sheetName val="ACI_PLDET JUN 12_FINAL"/>
      <sheetName val="admin"/>
      <sheetName val="PPE"/>
      <sheetName val="IBACOMP.XLS"/>
      <sheetName val="U-50"/>
      <sheetName val="cashflowcomp"/>
      <sheetName val="6A CA"/>
      <sheetName val="K105_AirCond"/>
      <sheetName val="K112_P&amp;M"/>
      <sheetName val="K108_F&amp;F"/>
      <sheetName val="K111_Signboard"/>
      <sheetName val="K110_Renov"/>
      <sheetName val="Kl109_OE"/>
      <sheetName val="K104_MV"/>
      <sheetName val="tax-ss"/>
      <sheetName val="BIS LIST-NTH 18"/>
      <sheetName val="FF-1"/>
      <sheetName val="Summary"/>
      <sheetName val="TBC-CUR"/>
      <sheetName val="TB-YTD"/>
      <sheetName val="AMORT-MGAAP"/>
      <sheetName val="Disposal"/>
      <sheetName val="s108(new) "/>
      <sheetName val="COV"/>
      <sheetName val="Data"/>
      <sheetName val="HP99"/>
      <sheetName val="MFA00"/>
      <sheetName val="BPR-Bloom"/>
      <sheetName val="N2 Detailed Listing (Pre-final)"/>
      <sheetName val="P_L"/>
      <sheetName val="M001_Lead"/>
      <sheetName val="M002_HSBC"/>
      <sheetName val="M003_HSBC"/>
      <sheetName val="M004_BK"/>
      <sheetName val="M005_Citi"/>
      <sheetName val="M006_HLBB"/>
      <sheetName val="M007_AmBk"/>
      <sheetName val="U-13-2(disc)"/>
      <sheetName val="Building"/>
      <sheetName val="AFA"/>
      <sheetName val="BS"/>
      <sheetName val="STWDV-WFO"/>
      <sheetName val="STWDV-DFA"/>
      <sheetName val="FA"/>
      <sheetName val="TMS2000"/>
      <sheetName val="other_rm"/>
      <sheetName val="PTSB-BS(1)"/>
      <sheetName val="G1"/>
      <sheetName val="JUL03"/>
      <sheetName val="Co Info"/>
      <sheetName val="明细账"/>
      <sheetName val="cbe&amp;cbr"/>
      <sheetName val="FFE"/>
      <sheetName val="110"/>
      <sheetName val="U2x"/>
      <sheetName val="L2"/>
      <sheetName val="809"/>
      <sheetName val="CA Sheet"/>
      <sheetName val="A2.04"/>
      <sheetName val="Consolidated"/>
      <sheetName val="Profit Comp"/>
      <sheetName val="C.A.Sum."/>
      <sheetName val="H.02"/>
      <sheetName val="Master"/>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Main orig"/>
      <sheetName val="FF-KL"/>
      <sheetName val="Backend"/>
      <sheetName val="F-1|F-2"/>
      <sheetName val="jun94"/>
      <sheetName val="U2 - Sales"/>
      <sheetName val="TB"/>
      <sheetName val="Acc"/>
      <sheetName val="Annx1"/>
      <sheetName val="BYBU96"/>
      <sheetName val="EURWBN £"/>
      <sheetName val="EUROPE CIRCUITS"/>
      <sheetName val="USD&amp;UKL Rates"/>
      <sheetName val="F2-3-6 OH absorbtion rate "/>
      <sheetName val="A-1"/>
      <sheetName val="Entity Data"/>
      <sheetName val="TaxPymt-25KG (0531)"/>
      <sheetName val="TRE"/>
      <sheetName val="Interim --&gt; Top"/>
      <sheetName val="Company Info"/>
      <sheetName val="CA Comp"/>
      <sheetName val="addl cost"/>
      <sheetName val="5 Analysis"/>
      <sheetName val="K-2"/>
      <sheetName val="UFPrn20030904093309"/>
      <sheetName val="YTD"/>
      <sheetName val="P-1"/>
      <sheetName val="cover"/>
      <sheetName val="Q-HP-11"/>
      <sheetName val="Q-HP-44"/>
      <sheetName val="Q-HP-13"/>
      <sheetName val="AppF"/>
      <sheetName val="Pack St Val 95 (Local)"/>
      <sheetName val="NBPOL &amp; GPPOL Mgt Accts"/>
      <sheetName val="MCMD95"/>
      <sheetName val="MainComp"/>
      <sheetName val="JobDetails"/>
      <sheetName val="BS_GRP"/>
      <sheetName val="KPI3"/>
      <sheetName val="Sec2"/>
      <sheetName val="KPI4a"/>
      <sheetName val="KPI4"/>
      <sheetName val="meeting"/>
      <sheetName val="Coeffs"/>
      <sheetName val="coeff"/>
      <sheetName val="YR1999_OCCUPANCY"/>
      <sheetName val="Mscb97"/>
      <sheetName val="INFO"/>
      <sheetName val="C.02"/>
      <sheetName val="C1.02"/>
      <sheetName val="Control"/>
      <sheetName val="ANE ANU"/>
      <sheetName val="API"/>
      <sheetName val="BMU BMH CMU CMH"/>
      <sheetName val="BLACK PIPES"/>
      <sheetName val="BSF SQB"/>
      <sheetName val="COILS"/>
      <sheetName val="FLAT BAR"/>
      <sheetName val="GI PIPES"/>
      <sheetName val="HTD BSR CQR"/>
      <sheetName val="HXBPSF"/>
      <sheetName val="Cbh Stk 31032009 "/>
      <sheetName val="MS CHANNEL"/>
      <sheetName val="CRP CSP HRP HSP"/>
      <sheetName val="MS  CK PLATES"/>
      <sheetName val="SALES 1-21APR"/>
      <sheetName val="SHEETS"/>
      <sheetName val="STAINLESS STEEL"/>
      <sheetName val="GB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F1.2"/>
      <sheetName val="M_Maincomp"/>
      <sheetName val="JUNE EOH-MASTER (2)"/>
      <sheetName val="stock1020v1.3"/>
      <sheetName val="BS, P&amp;L"/>
      <sheetName val="DFA"/>
      <sheetName val="FSL"/>
      <sheetName val="PA"/>
      <sheetName val="FF-4"/>
      <sheetName val="FF-13"/>
      <sheetName val="sch10-rm2"/>
      <sheetName val="sch6-rm"/>
      <sheetName val="other-rm"/>
      <sheetName val="accumdeprn"/>
      <sheetName val="Mth"/>
      <sheetName val="RATE"/>
      <sheetName val="MFA"/>
      <sheetName val="FF-21(a)"/>
      <sheetName val="CC"/>
      <sheetName val="U"/>
      <sheetName val="U1|2"/>
      <sheetName val="FF-3"/>
      <sheetName val="BPR"/>
      <sheetName val="ALLOWANCE'99"/>
      <sheetName val="U4"/>
      <sheetName val="10"/>
      <sheetName val="1 LeadSchedule"/>
      <sheetName val="TC"/>
      <sheetName val="SCH"/>
      <sheetName val="ADD"/>
      <sheetName val="P&amp;L"/>
      <sheetName val="Addition"/>
      <sheetName val="CA"/>
      <sheetName val="WIRE"/>
      <sheetName val="U003"/>
      <sheetName val="CORRECTION"/>
      <sheetName val="FF-2"/>
      <sheetName val="SA2"/>
      <sheetName val="CBS - App1"/>
      <sheetName val="GCF"/>
      <sheetName val="K5-1"/>
      <sheetName val="6balancesheet2000"/>
      <sheetName val="U2 Sales"/>
      <sheetName val="PDPC0908"/>
      <sheetName val="Comp equip"/>
      <sheetName val="Mach &amp; equip"/>
      <sheetName val="MV"/>
      <sheetName val="Freezers"/>
      <sheetName val="COM"/>
      <sheetName val="SCH B"/>
      <sheetName val="SCH D"/>
      <sheetName val="HP"/>
      <sheetName val="SCH 22"/>
      <sheetName val="E3.1"/>
      <sheetName val="E1.1"/>
      <sheetName val="E2.1"/>
      <sheetName val="sch9-jpn"/>
      <sheetName val="sch3-rm"/>
      <sheetName val="UA101"/>
      <sheetName val="A3-1"/>
      <sheetName val="OTHERS"/>
      <sheetName val="FF-6"/>
      <sheetName val="gl"/>
      <sheetName val="FSA"/>
      <sheetName val="SPpl"/>
      <sheetName val="FF-50"/>
      <sheetName val="Ref"/>
      <sheetName val="FA SUMMARY"/>
      <sheetName val="Prod"/>
      <sheetName val="AP"/>
      <sheetName val="Sheet1"/>
      <sheetName val="Sheet2"/>
      <sheetName val="3000"/>
      <sheetName val="Comp "/>
      <sheetName val="Mach "/>
      <sheetName val="Freez"/>
      <sheetName val="Build"/>
      <sheetName val="Deferrred Revenue Apr 04"/>
      <sheetName val="A16C"/>
      <sheetName val="2Yr"/>
      <sheetName val="R101"/>
      <sheetName val="R401"/>
      <sheetName val="R102"/>
      <sheetName val="R201"/>
      <sheetName val="ACI_PLDET JUN 12_FINAL"/>
      <sheetName val="admin"/>
      <sheetName val="PPE"/>
      <sheetName val="tax-ss"/>
      <sheetName val="K105_AirCond"/>
      <sheetName val="K112_P&amp;M"/>
      <sheetName val="K108_F&amp;F"/>
      <sheetName val="K111_Signboard"/>
      <sheetName val="K110_Renov"/>
      <sheetName val="Kl109_OE"/>
      <sheetName val="K104_MV"/>
      <sheetName val="Summary"/>
      <sheetName val="TBC-CUR"/>
      <sheetName val="TB-YTD"/>
      <sheetName val="AMORT-MGAAP"/>
      <sheetName val="cashflowcomp"/>
      <sheetName val="BIS LIST-NTH 18"/>
      <sheetName val="IBACOMP.XLS"/>
      <sheetName val="FF-1"/>
      <sheetName val="Disposal"/>
      <sheetName val="s108(new) "/>
      <sheetName val="COV"/>
      <sheetName val="Dat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B"/>
      <sheetName val="FSA"/>
      <sheetName val="gl"/>
      <sheetName val="Disposal"/>
      <sheetName val="HP"/>
      <sheetName val="A3-1"/>
      <sheetName val="Electrical "/>
      <sheetName val="FF-21(a)"/>
      <sheetName val="FF-1"/>
      <sheetName val="D"/>
      <sheetName val="A"/>
      <sheetName val="Prod"/>
      <sheetName val="CA Comp"/>
      <sheetName val="Company Info"/>
      <sheetName val="DFA"/>
      <sheetName val="FF-3"/>
      <sheetName val="K5-1"/>
      <sheetName val="FF-2"/>
      <sheetName val="BPR"/>
      <sheetName val="F4"/>
      <sheetName val="FF-4"/>
      <sheetName val="U2 Sales"/>
      <sheetName val="sch10-rm2"/>
      <sheetName val="sch6-rm"/>
      <sheetName val="CRA-Detail"/>
      <sheetName val="cover"/>
      <sheetName val="ProdQty"/>
      <sheetName val="10"/>
      <sheetName val="O2 TC"/>
      <sheetName val="DR1-4"/>
      <sheetName val="details"/>
      <sheetName val="C-63"/>
      <sheetName val="FS"/>
      <sheetName val="CA Sheet"/>
      <sheetName val="FORMC94"/>
      <sheetName val="A3|1"/>
      <sheetName val="PA"/>
      <sheetName val="cashflowcomp"/>
      <sheetName val="JobDetails"/>
      <sheetName val="U2 - Sales"/>
      <sheetName val="FF-13"/>
      <sheetName val="AFA"/>
      <sheetName val="TITLE"/>
      <sheetName val="DTD"/>
      <sheetName val="TC"/>
      <sheetName val="CA"/>
      <sheetName val="HP99"/>
      <sheetName val="other-rm"/>
      <sheetName val="DEV"/>
      <sheetName val="BS"/>
      <sheetName val="SCH B"/>
      <sheetName val="Addition"/>
      <sheetName val="ADD"/>
      <sheetName val="C_63"/>
      <sheetName val="C"/>
      <sheetName val="FORM-16"/>
      <sheetName val="A-1"/>
      <sheetName val="JAN99FS"/>
      <sheetName val="Customize Your Loan Manager"/>
      <sheetName val="Loan Amortization Table"/>
      <sheetName val="Chart_of_Accounts"/>
      <sheetName val="FF-50"/>
      <sheetName val="COST"/>
      <sheetName val="PL"/>
      <sheetName val="consol(RM)"/>
      <sheetName val="Summary"/>
      <sheetName val="BIS LIST-NTH 18"/>
      <sheetName val="Dep"/>
      <sheetName val="C1-1"/>
      <sheetName val="C1"/>
      <sheetName val="C3"/>
      <sheetName val="06"/>
      <sheetName val="U"/>
      <sheetName val="SCH D"/>
      <sheetName val="SCH 20"/>
      <sheetName val="Annex"/>
      <sheetName val="TB-gl"/>
      <sheetName val="Weights"/>
      <sheetName val="Links"/>
      <sheetName val="E3.1"/>
      <sheetName val="E1.1"/>
      <sheetName val="E2.1"/>
      <sheetName val="P&amp;L"/>
      <sheetName val="SCH"/>
      <sheetName val="Sheet1"/>
      <sheetName val="KS CONSO"/>
      <sheetName val="Profit &amp; loss"/>
      <sheetName val="Balance sheet"/>
      <sheetName val="LC _ TR Listing"/>
      <sheetName val="(P)-KK2"/>
      <sheetName val="FF-6"/>
      <sheetName val="O-11"/>
      <sheetName val="MFA"/>
      <sheetName val="COM"/>
      <sheetName val="U1|2"/>
      <sheetName val="EMAS Overview"/>
      <sheetName val="INFO"/>
      <sheetName val="1257"/>
      <sheetName val="RATE"/>
      <sheetName val="O2_TC"/>
      <sheetName val="Electrical_"/>
      <sheetName val="M_Maincomp"/>
      <sheetName val="CBO0497"/>
      <sheetName val="rent"/>
      <sheetName val="COMP00"/>
      <sheetName val="depn-Sep 03"/>
      <sheetName val="Consheet"/>
      <sheetName val="AA"/>
      <sheetName val="WIRE"/>
      <sheetName val="B S RM"/>
      <sheetName val="I S RM"/>
      <sheetName val="Misc"/>
      <sheetName val="6balancesheet2000"/>
      <sheetName val="CA98"/>
      <sheetName val="addl cost"/>
      <sheetName val="65 FINANCE"/>
      <sheetName val="RM Prices - Overheads"/>
      <sheetName val="Production"/>
      <sheetName val="Acc"/>
      <sheetName val="Annx1"/>
      <sheetName val="F-1"/>
      <sheetName val="B_Sheet"/>
      <sheetName val="Notes"/>
      <sheetName val="TBal"/>
      <sheetName val="I"/>
      <sheetName val="F-5"/>
      <sheetName val="Assumptions"/>
      <sheetName val="Operations"/>
      <sheetName val="Cashflow"/>
      <sheetName val="Financing"/>
      <sheetName val="Equity Analysis"/>
      <sheetName val="Traffic_revenue"/>
      <sheetName val="Depreciation"/>
      <sheetName val="F2-3-6 OH absorbtion rate "/>
      <sheetName val="EXIT"/>
      <sheetName val="Comp equip"/>
      <sheetName val="Data"/>
      <sheetName val="FF-2 (1)"/>
      <sheetName val="FSL"/>
      <sheetName val="tax comp-RA"/>
      <sheetName val="LINKS TABLE"/>
      <sheetName val="To Generate"/>
      <sheetName val="Income Statement"/>
      <sheetName val="O1 PY"/>
      <sheetName val="M1"/>
      <sheetName val="H1"/>
      <sheetName val="TMS2000"/>
      <sheetName val="MCMD95"/>
      <sheetName val="tax-ss"/>
      <sheetName val="Entity Data"/>
      <sheetName val="APCODE"/>
      <sheetName val="1997"/>
      <sheetName val="110"/>
      <sheetName val="A16C"/>
      <sheetName val="U100"/>
      <sheetName val="809"/>
      <sheetName val="98-FS"/>
      <sheetName val="DEPOSIT-PPYMT"/>
      <sheetName val="Mach &amp; equip"/>
      <sheetName val="MV"/>
      <sheetName val="Freezers"/>
      <sheetName val="Comp "/>
      <sheetName val="Mach "/>
      <sheetName val="Freez"/>
      <sheetName val="Build"/>
      <sheetName val="Net Trans Sum"/>
      <sheetName val="Reserve"/>
      <sheetName val="Xchange 1214"/>
      <sheetName val="Sch 1 BS"/>
      <sheetName val="Sch A TaxComp"/>
      <sheetName val="SCH 22"/>
      <sheetName val="WAEIR"/>
      <sheetName val="HYB"/>
      <sheetName val="DNSB"/>
      <sheetName val="PPSB"/>
      <sheetName val="C-1"/>
      <sheetName val="O-4.1"/>
      <sheetName val="FFE"/>
      <sheetName val="Office Improve"/>
      <sheetName val="3-4"/>
      <sheetName val="SA2"/>
      <sheetName val="N2-1F"/>
      <sheetName val="Sch18-34"/>
      <sheetName val="package 13"/>
      <sheetName val="FF-5"/>
      <sheetName val="MMIP(JU)"/>
      <sheetName val="F-1&amp;F-2"/>
      <sheetName val="Currency"/>
      <sheetName val="DropDown"/>
      <sheetName val="CF-detail"/>
      <sheetName val="Electrical_1"/>
      <sheetName val="CA_Comp"/>
      <sheetName val="Company_Info"/>
      <sheetName val="U2_Sales"/>
      <sheetName val="O2_TC1"/>
      <sheetName val="CA_Sheet"/>
      <sheetName val="U2_-_Sales"/>
      <sheetName val="SCH_B"/>
      <sheetName val="Customize_Your_Loan_Manager"/>
      <sheetName val="Loan_Amortization_Table"/>
      <sheetName val="BIS_LIST-NTH_18"/>
      <sheetName val="SCH_D"/>
      <sheetName val="SCH_20"/>
      <sheetName val="E3_1"/>
      <sheetName val="E1_1"/>
      <sheetName val="E2_1"/>
      <sheetName val="KS_CONSO"/>
      <sheetName val="Profit_&amp;_loss"/>
      <sheetName val="Balance_sheet"/>
      <sheetName val="LC___TR_Listing"/>
      <sheetName val="EMAS_Overview"/>
      <sheetName val="depn-Sep_03"/>
      <sheetName val="B_S_RM"/>
      <sheetName val="I_S_RM"/>
      <sheetName val="65_FINANCE"/>
      <sheetName val="RM_Prices_-_Overheads"/>
      <sheetName val="Equity_Analysis"/>
      <sheetName val="F2-3-6_OH_absorbtion_rate_"/>
      <sheetName val="Comp_equip"/>
      <sheetName val="FF-2_(1)"/>
      <sheetName val="tax_comp-RA"/>
      <sheetName val="LINKS_TABLE"/>
      <sheetName val="To_Generate"/>
      <sheetName val="Income_Statement"/>
      <sheetName val="O1_PY"/>
      <sheetName val="Entity_Data"/>
      <sheetName val="Mach_&amp;_equip"/>
      <sheetName val="Comp_"/>
      <sheetName val="Mach_"/>
      <sheetName val="addl_cost"/>
      <sheetName val="Net_Trans_Sum"/>
      <sheetName val="Sch_1_BS"/>
      <sheetName val="Sch_A_TaxComp"/>
      <sheetName val="Xchange_1214"/>
      <sheetName val="SCH_22"/>
      <sheetName val="O-4_1"/>
      <sheetName val="Office_Improve"/>
      <sheetName val="meeting"/>
      <sheetName val="DIV OH Reclass Allocation"/>
      <sheetName val="Dec"/>
      <sheetName val="Electrical_2"/>
      <sheetName val="CA_Comp1"/>
      <sheetName val="Company_Info1"/>
      <sheetName val="U2_Sales1"/>
      <sheetName val="O2_TC2"/>
      <sheetName val="CA_Sheet1"/>
      <sheetName val="U2_-_Sales1"/>
      <sheetName val="SCH_B1"/>
      <sheetName val="Customize_Your_Loan_Manager1"/>
      <sheetName val="Loan_Amortization_Table1"/>
      <sheetName val="BIS_LIST-NTH_181"/>
      <sheetName val="SCH_D1"/>
      <sheetName val="SCH_201"/>
      <sheetName val="E3_11"/>
      <sheetName val="E1_11"/>
      <sheetName val="E2_11"/>
      <sheetName val="KS_CONSO1"/>
      <sheetName val="Profit_&amp;_loss1"/>
      <sheetName val="Balance_sheet1"/>
      <sheetName val="LC___TR_Listing1"/>
      <sheetName val="EMAS_Overview1"/>
      <sheetName val="depn-Sep_031"/>
      <sheetName val="B_S_RM1"/>
      <sheetName val="I_S_RM1"/>
      <sheetName val="addl_cost1"/>
      <sheetName val="65_FINANCE1"/>
      <sheetName val="RM_Prices_-_Overheads1"/>
      <sheetName val="Equity_Analysis1"/>
      <sheetName val="F2-3-6_OH_absorbtion_rate_1"/>
      <sheetName val="Comp_equip1"/>
      <sheetName val="FF-2_(1)1"/>
      <sheetName val="tax_comp-RA1"/>
      <sheetName val="LINKS_TABLE1"/>
      <sheetName val="To_Generate1"/>
      <sheetName val="Income_Statement1"/>
      <sheetName val="O1_PY1"/>
      <sheetName val="Entity_Data1"/>
      <sheetName val="Mach_&amp;_equip1"/>
      <sheetName val="Comp_1"/>
      <sheetName val="Mach_1"/>
      <sheetName val="Net_Trans_Sum1"/>
      <sheetName val="Xchange_12141"/>
      <sheetName val="Sch_1_BS1"/>
      <sheetName val="Sch_A_TaxComp1"/>
      <sheetName val="SCH_221"/>
      <sheetName val="O-4_11"/>
      <sheetName val="Office_Improve1"/>
      <sheetName val="package_13"/>
      <sheetName val="DIV_OH_Reclass_Allocation"/>
      <sheetName val="A10-Cover"/>
      <sheetName val="Budget"/>
      <sheetName val="BGR9186"/>
      <sheetName val="103"/>
      <sheetName val="K2"/>
      <sheetName val="FF_3"/>
      <sheetName val="Sheet3"/>
      <sheetName val="U1 P&amp;L"/>
      <sheetName val="F-3"/>
      <sheetName val="chart data"/>
      <sheetName val="CBS - App1"/>
      <sheetName val="Sheet4"/>
      <sheetName val="A202_RJE"/>
      <sheetName val="A201_CJE"/>
      <sheetName val="A302&amp;U100_WPL"/>
      <sheetName val="For Ref_PL (Final)"/>
      <sheetName val="For Ref_PnL-9"/>
      <sheetName val="U300 _Admin Exp"/>
      <sheetName val="P4DDBFTESP"/>
      <sheetName val="20.0"/>
      <sheetName val="03.0"/>
      <sheetName val="100.1"/>
      <sheetName val="Feb 2012"/>
      <sheetName val="O0100 - Schedule I"/>
      <sheetName val="CA-PRE(P)"/>
      <sheetName val="G-35-3"/>
      <sheetName val="User"/>
      <sheetName val="M_CT_OUT"/>
      <sheetName val="jubm-red"/>
      <sheetName val="Input"/>
      <sheetName val="5 Analysis"/>
      <sheetName val="accumdeprn"/>
      <sheetName val="Bill 3"/>
      <sheetName val="0002039"/>
      <sheetName val="Chemlist"/>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Setup"/>
      <sheetName val="Building"/>
      <sheetName val="Customers"/>
      <sheetName val="germany"/>
      <sheetName val="interest "/>
      <sheetName val="M-1 Interim"/>
      <sheetName val="U5"/>
      <sheetName val="J-N"/>
      <sheetName val="O12-O15"/>
      <sheetName val="#REF"/>
      <sheetName val="0000"/>
      <sheetName val="E"/>
      <sheetName val="B- 1"/>
      <sheetName val="E1"/>
      <sheetName val="Appx B"/>
      <sheetName val="HGBP"/>
      <sheetName val="Civil_MEE_etc"/>
      <sheetName val="Client_Contr_Cod"/>
      <sheetName val="COO_Table"/>
      <sheetName val="Section, Region"/>
      <sheetName val="Period_Table"/>
      <sheetName val="Proj_Cod"/>
      <sheetName val="1 LeadSchedule"/>
      <sheetName val="DD"/>
      <sheetName val="IS"/>
      <sheetName val="Equity"/>
      <sheetName val="com02"/>
      <sheetName val="Sensitivity"/>
      <sheetName val="Forex"/>
      <sheetName val="GeneralInfo"/>
      <sheetName val="O4 CA"/>
      <sheetName val="Hyperion "/>
      <sheetName val="TAX COMP"/>
      <sheetName val="N2 Detailed Listing (Pre-final)"/>
      <sheetName val="Index"/>
      <sheetName val="Activity Price"/>
      <sheetName val="CE"/>
      <sheetName val="U2.2"/>
      <sheetName val="SAME"/>
      <sheetName val="REFERENCE"/>
      <sheetName val="VC std"/>
      <sheetName val="S Curve"/>
      <sheetName val="COMP2000CY"/>
      <sheetName val="Cost Allocation"/>
      <sheetName val="Inputs"/>
      <sheetName val="second layer - mostafa"/>
      <sheetName val="Interim --&gt; Top"/>
      <sheetName val="SEGC - Ori Budget "/>
      <sheetName val="Increase 10%"/>
      <sheetName val="JV"/>
      <sheetName val="自定義"/>
      <sheetName val="2005MPS"/>
      <sheetName val="Capacity By Modle"/>
      <sheetName val="Ratios"/>
      <sheetName val="Electrical_3"/>
      <sheetName val="CA_Comp2"/>
      <sheetName val="Company_Info2"/>
      <sheetName val="U2_Sales2"/>
      <sheetName val="O2_TC3"/>
      <sheetName val="CA_Sheet2"/>
      <sheetName val="U2_-_Sales2"/>
      <sheetName val="SCH_B2"/>
      <sheetName val="Customize_Your_Loan_Manager2"/>
      <sheetName val="Loan_Amortization_Table2"/>
      <sheetName val="BIS_LIST-NTH_182"/>
      <sheetName val="SCH_D2"/>
      <sheetName val="SCH_202"/>
      <sheetName val="E3_12"/>
      <sheetName val="E1_12"/>
      <sheetName val="E2_12"/>
      <sheetName val="KS_CONSO2"/>
      <sheetName val="Profit_&amp;_loss2"/>
      <sheetName val="Balance_sheet2"/>
      <sheetName val="LC___TR_Listing2"/>
      <sheetName val="EMAS_Overview2"/>
      <sheetName val="depn-Sep_032"/>
      <sheetName val="B_S_RM2"/>
      <sheetName val="I_S_RM2"/>
      <sheetName val="addl_cost2"/>
      <sheetName val="65_FINANCE2"/>
      <sheetName val="RM_Prices_-_Overheads2"/>
      <sheetName val="Equity_Analysis2"/>
      <sheetName val="F2-3-6_OH_absorbtion_rate_2"/>
      <sheetName val="Comp_equip2"/>
      <sheetName val="FF-2_(1)2"/>
      <sheetName val="tax_comp-RA2"/>
      <sheetName val="LINKS_TABLE2"/>
      <sheetName val="To_Generate2"/>
      <sheetName val="Income_Statement2"/>
      <sheetName val="O1_PY2"/>
      <sheetName val="Entity_Data2"/>
      <sheetName val="Mach_&amp;_equip2"/>
      <sheetName val="Comp_2"/>
      <sheetName val="Mach_2"/>
      <sheetName val="Net_Trans_Sum2"/>
      <sheetName val="Xchange_12142"/>
      <sheetName val="Sch_1_BS2"/>
      <sheetName val="Sch_A_TaxComp2"/>
      <sheetName val="SCH_222"/>
      <sheetName val="O-4_12"/>
      <sheetName val="Office_Improve2"/>
      <sheetName val="package_131"/>
      <sheetName val="DIV_OH_Reclass_Allocation1"/>
      <sheetName val="U1_P&amp;L"/>
      <sheetName val="chart_data"/>
      <sheetName val="CBS_-_App1"/>
      <sheetName val="For_Ref_PL_(Final)"/>
      <sheetName val="For_Ref_PnL-9"/>
      <sheetName val="U300__Admin_Exp"/>
      <sheetName val="20_0"/>
      <sheetName val="03_0"/>
      <sheetName val="100_1"/>
      <sheetName val="Feb_2012"/>
      <sheetName val="O0100_-_Schedule_I"/>
      <sheetName val="5_Analysis"/>
      <sheetName val="Bill_3"/>
      <sheetName val="interest_"/>
      <sheetName val="M-1_Interim"/>
      <sheetName val="B-_1"/>
      <sheetName val="Appx_B"/>
      <sheetName val="Section,_Region"/>
      <sheetName val="1_LeadSchedule"/>
      <sheetName val="O4_CA"/>
      <sheetName val="Hyperion_"/>
      <sheetName val="TAX_COMP"/>
      <sheetName val="N2_Detailed_Listing_(Pre-final)"/>
      <sheetName val="Activity_Price"/>
      <sheetName val="U2_2"/>
      <sheetName val="VC_std"/>
      <sheetName val="S_Curve"/>
      <sheetName val="Cost_Allocation"/>
      <sheetName val="second_layer_-_mostafa"/>
      <sheetName val="Interim_--&gt;_Top"/>
      <sheetName val="Mth"/>
      <sheetName val="A2-3"/>
      <sheetName val="Bill 2"/>
      <sheetName val="PM-TE"/>
      <sheetName val="TC-M"/>
      <sheetName val="G.A &amp; Switch"/>
      <sheetName val="FADISP-FY2002(B)"/>
      <sheetName val="1120"/>
      <sheetName val="RFF"/>
      <sheetName val="Assum"/>
      <sheetName val="Family"/>
      <sheetName val="LIST"/>
      <sheetName val="2001"/>
      <sheetName val="GROUP-PL"/>
      <sheetName val="PAYROLL"/>
      <sheetName val="Reimbursements"/>
      <sheetName val="F-1 F-2"/>
      <sheetName val="Consol CF"/>
      <sheetName val="CA-O7"/>
      <sheetName val="U4-Recruitment"/>
      <sheetName val="K101"/>
      <sheetName val="Main Assumptions"/>
      <sheetName val="Revenue Assumptions"/>
      <sheetName val="Mstr"/>
      <sheetName val="stock1020v1.3"/>
      <sheetName val="JUNE EOH-MASTER (2)"/>
      <sheetName val="TB"/>
      <sheetName val="MFA00"/>
      <sheetName val="Pnl-10"/>
      <sheetName val="20"/>
      <sheetName val="70"/>
      <sheetName val="AP110"/>
      <sheetName val="B-10"/>
      <sheetName val="BB-1"/>
      <sheetName val="C-5"/>
      <sheetName val="C-6"/>
      <sheetName val="C-6a"/>
      <sheetName val="CC"/>
      <sheetName val="F-1l2"/>
      <sheetName val="F-21"/>
      <sheetName val="F-4"/>
      <sheetName val="FF"/>
      <sheetName val="L"/>
      <sheetName val="M MM"/>
      <sheetName val="30a"/>
      <sheetName val="30-Note"/>
      <sheetName val="U-2"/>
      <sheetName val="FA-LISTING"/>
      <sheetName val="未稼動２"/>
      <sheetName val="中行汇率表"/>
      <sheetName val="rates"/>
      <sheetName val="Nleave2"/>
      <sheetName val="DRVMAY97"/>
      <sheetName val="競賽&amp;機會中獎 filed breakdown"/>
      <sheetName val="租賃 filed breakdown"/>
      <sheetName val="薪資 filed breakdown"/>
      <sheetName val="RB&amp;MW"/>
      <sheetName val="STPS"/>
      <sheetName val="TPLHK&amp;BBD"/>
      <sheetName val="TPR&amp;TDIG"/>
      <sheetName val="TES&amp;TCE"/>
      <sheetName val="UPSJ&amp;KKUE"/>
      <sheetName val="PARTWORK&amp;MCL"/>
      <sheetName val="P &amp; L"/>
      <sheetName val="NTA 8 - Trade Debtors"/>
      <sheetName val="NTA 12 - Fixed Assets"/>
      <sheetName val="Translation"/>
      <sheetName val="BS15"/>
      <sheetName val="Electrical_4"/>
      <sheetName val="CA_Comp3"/>
      <sheetName val="Company_Info3"/>
      <sheetName val="U2_Sales3"/>
      <sheetName val="U2_-_Sales3"/>
      <sheetName val="O2_TC4"/>
      <sheetName val="CA_Sheet3"/>
      <sheetName val="SCH_B3"/>
      <sheetName val="Customize_Your_Loan_Manager3"/>
      <sheetName val="Loan_Amortization_Table3"/>
      <sheetName val="BIS_LIST-NTH_183"/>
      <sheetName val="SCH_D3"/>
      <sheetName val="SCH_203"/>
      <sheetName val="E3_13"/>
      <sheetName val="E1_13"/>
      <sheetName val="E2_13"/>
      <sheetName val="KS_CONSO3"/>
      <sheetName val="Profit_&amp;_loss3"/>
      <sheetName val="Balance_sheet3"/>
      <sheetName val="LC___TR_Listing3"/>
      <sheetName val="EMAS_Overview3"/>
      <sheetName val="depn-Sep_033"/>
      <sheetName val="B_S_RM3"/>
      <sheetName val="I_S_RM3"/>
      <sheetName val="addl_cost3"/>
      <sheetName val="65_FINANCE3"/>
      <sheetName val="RM_Prices_-_Overheads3"/>
      <sheetName val="Equity_Analysis3"/>
      <sheetName val="F2-3-6_OH_absorbtion_rate_3"/>
      <sheetName val="Comp_equip3"/>
      <sheetName val="FF-2_(1)3"/>
      <sheetName val="tax_comp-RA3"/>
      <sheetName val="LINKS_TABLE3"/>
      <sheetName val="To_Generate3"/>
      <sheetName val="Income_Statement3"/>
      <sheetName val="O1_PY3"/>
      <sheetName val="Entity_Data3"/>
      <sheetName val="Mach_&amp;_equip3"/>
      <sheetName val="Comp_3"/>
      <sheetName val="Mach_3"/>
      <sheetName val="Net_Trans_Sum3"/>
      <sheetName val="Xchange_12143"/>
      <sheetName val="Sch_1_BS3"/>
      <sheetName val="Sch_A_TaxComp3"/>
      <sheetName val="SCH_223"/>
      <sheetName val="O-4_13"/>
      <sheetName val="Office_Improve3"/>
      <sheetName val="package_132"/>
      <sheetName val="DIV_OH_Reclass_Allocation2"/>
      <sheetName val="U1_P&amp;L1"/>
      <sheetName val="chart_data1"/>
      <sheetName val="CBS_-_App11"/>
      <sheetName val="For_Ref_PL_(Final)1"/>
      <sheetName val="For_Ref_PnL-91"/>
      <sheetName val="U300__Admin_Exp1"/>
      <sheetName val="20_01"/>
      <sheetName val="03_01"/>
      <sheetName val="100_11"/>
      <sheetName val="Feb_20121"/>
      <sheetName val="O0100_-_Schedule_I1"/>
      <sheetName val="5_Analysis1"/>
      <sheetName val="Bill_31"/>
      <sheetName val="interest_1"/>
      <sheetName val="M-1_Interim1"/>
      <sheetName val="B-_11"/>
      <sheetName val="Appx_B1"/>
      <sheetName val="Section,_Region1"/>
      <sheetName val="1_LeadSchedule1"/>
      <sheetName val="O4_CA1"/>
      <sheetName val="Hyperion_1"/>
      <sheetName val="TAX_COMP1"/>
      <sheetName val="N2_Detailed_Listing_(Pre-final1"/>
      <sheetName val="Activity_Price1"/>
      <sheetName val="U2_21"/>
      <sheetName val="VC_std1"/>
      <sheetName val="S_Curve1"/>
      <sheetName val="Cost_Allocation1"/>
      <sheetName val="second_layer_-_mostafa1"/>
      <sheetName val="Interim_--&gt;_Top1"/>
      <sheetName val="SEGC_-_Ori_Budget_"/>
      <sheetName val="Increase_10%"/>
      <sheetName val="Capacity_By_Modle"/>
      <sheetName val="Bill_2"/>
      <sheetName val="G_A_&amp;_Switch"/>
      <sheetName val="F-1_F-2"/>
      <sheetName val="Consol_CF"/>
      <sheetName val="M-2"/>
      <sheetName val="Table of contents"/>
      <sheetName val="Source"/>
      <sheetName val="BP-BREAK"/>
      <sheetName val="Parameters"/>
      <sheetName val="Cost centre expenditure"/>
      <sheetName val="wk prgs"/>
      <sheetName val="P12.4"/>
      <sheetName val="24100 Accr Liab"/>
      <sheetName val="BB-11(CAR)"/>
      <sheetName val="BB-5(Fire)"/>
      <sheetName val="BB-13(liabilities)"/>
      <sheetName val="BB-10(Cargo)"/>
      <sheetName val="BB-9(Hull)"/>
      <sheetName val="BB-7(ACT)"/>
      <sheetName val="BB-6(MO)"/>
      <sheetName val="BB-14(other)"/>
      <sheetName val="BB-8(PA)"/>
      <sheetName val="BB-12(WC)"/>
      <sheetName val="H1-Investments"/>
      <sheetName val="define"/>
      <sheetName val="SWDV"/>
      <sheetName val="CCY"/>
      <sheetName val="GRP-PL98B"/>
      <sheetName val="EMAS Data"/>
      <sheetName val="variables"/>
      <sheetName val="ALLOWANCE"/>
      <sheetName val="KC TEO"/>
      <sheetName val="PANDER"/>
      <sheetName val="UTAMA"/>
      <sheetName val="JDE"/>
      <sheetName val="PROV DD"/>
      <sheetName val="U-13-2(disc)"/>
      <sheetName val="cov"/>
      <sheetName val="Historical"/>
      <sheetName val="M-1 Nov"/>
      <sheetName val="Financial Summary"/>
      <sheetName val="BQMPALOC"/>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2.00-2.04"/>
      <sheetName val="Table"/>
      <sheetName val="salesbybrand PL"/>
      <sheetName val="ARP-U321"/>
      <sheetName val="N7-8-admin-finance"/>
      <sheetName val="Revenue  (KL)"/>
      <sheetName val="Key Assumptions"/>
      <sheetName val="Mscb97"/>
      <sheetName val="30"/>
      <sheetName val="Library Procedures"/>
      <sheetName val="31072001"/>
      <sheetName val="Igw Model"/>
      <sheetName val="APR 05"/>
      <sheetName val="JAN 06"/>
      <sheetName val="JUL 05"/>
      <sheetName val="OCT 05"/>
      <sheetName val="LOBs Apr 06"/>
      <sheetName val="sch3-rm"/>
      <sheetName val="MTO REV.2(ARMOR)"/>
      <sheetName val="MTO REV.0"/>
      <sheetName val="PNT-QUOT-#3"/>
      <sheetName val="COAT&amp;WRAP-QIOT-#3"/>
      <sheetName val="NEW-PANEL"/>
      <sheetName val="DI-ESTI"/>
      <sheetName val="flights"/>
      <sheetName val="notes98"/>
      <sheetName val="AUG02"/>
      <sheetName val="Drop List References"/>
      <sheetName val="Sum B2"/>
      <sheetName val="consol"/>
      <sheetName val="FF_2"/>
      <sheetName val="ACCLIST"/>
      <sheetName val="A7"/>
      <sheetName val="Code"/>
      <sheetName val="eqkl"/>
      <sheetName val="Menu"/>
      <sheetName val="Cum.91-93"/>
      <sheetName val="Dec 94"/>
      <sheetName val="Original External Work"/>
      <sheetName val="O1-1CA Sheet"/>
      <sheetName val="U-3"/>
      <sheetName val="Sum"/>
      <sheetName val="EBC"/>
      <sheetName val="BPR-Gym"/>
      <sheetName val="FTT- Profitability"/>
      <sheetName val="Additional Procedures"/>
      <sheetName val="FTT- Balance Sheet"/>
      <sheetName val="Firm Code List"/>
      <sheetName val="P1"/>
      <sheetName val="Dept"/>
      <sheetName val="n7-e"/>
      <sheetName val="ADMIN"/>
      <sheetName val="MFG"/>
      <sheetName val="Estimated expenses"/>
      <sheetName val="U1"/>
      <sheetName val="M.2.2"/>
      <sheetName val="PDA2"/>
      <sheetName val="I101 - AR"/>
      <sheetName val="I102 - AP"/>
      <sheetName val="Ongoing"/>
      <sheetName val="Snow Hill"/>
      <sheetName val="Budget and Actual Units Input"/>
      <sheetName val="CFlow2"/>
      <sheetName val="填表单位及所需资料清单"/>
      <sheetName val="model"/>
      <sheetName val="2005"/>
      <sheetName val="上报资产负债表"/>
      <sheetName val="上报损益表"/>
      <sheetName val="现金流量表（月报）"/>
      <sheetName val="补充表"/>
      <sheetName val="평3"/>
      <sheetName val="loan database"/>
      <sheetName val="FED DEPR"/>
      <sheetName val="Control_Sheet"/>
      <sheetName val="비품"/>
      <sheetName val="Sheet3 (2)"/>
      <sheetName val="dirlist"/>
      <sheetName val="MDN"/>
      <sheetName val="NGA"/>
      <sheetName val="DataList"/>
      <sheetName val="Setting"/>
      <sheetName val="BP-CPX1"/>
      <sheetName val="U-1"/>
      <sheetName val="BOB(BDA)"/>
      <sheetName val="M_2_2"/>
      <sheetName val="Cost_centre_expenditure"/>
      <sheetName val="wk_prgs"/>
      <sheetName val="P12_4"/>
      <sheetName val="24100_Accr_Liab"/>
      <sheetName val="BOCLIGHTS"/>
      <sheetName val="Capital Allowance"/>
      <sheetName val="DATA "/>
      <sheetName val="Purchase"/>
      <sheetName val="WIP-FG"/>
      <sheetName val="PJ_Import"/>
      <sheetName val="말뚝지지력산정"/>
      <sheetName val="Ã«ÀûÂÊ·ÖÎö±í"/>
      <sheetName val="01 RM and PM"/>
      <sheetName val="FIXASS"/>
      <sheetName val="KeyMultInputs"/>
      <sheetName val="Option 2"/>
      <sheetName val="JV (3)"/>
      <sheetName val="TaxComp"/>
      <sheetName val="Questions"/>
      <sheetName val="HTTK2"/>
      <sheetName val="P&amp;L HCM"/>
      <sheetName val="BS(HQ)"/>
      <sheetName val="#REF!"/>
      <sheetName val="P&amp;L-SH"/>
      <sheetName val="BQ"/>
      <sheetName val="NC"/>
      <sheetName val="CT Thang Mo"/>
      <sheetName val="IV - Segmented data"/>
      <sheetName val="MAD REEL"/>
      <sheetName val="ocean voyage"/>
      <sheetName val="Ex Diff"/>
      <sheetName val="CT_Thang_Mo"/>
      <sheetName val="IV_-_Segmented_data"/>
      <sheetName val="MAD_REEL"/>
      <sheetName val="ocean_voyage"/>
      <sheetName val="CP"/>
      <sheetName val="Earthwork"/>
      <sheetName val="PHSB-GL-TB"/>
      <sheetName val="F1.2"/>
      <sheetName val="CA-8"/>
      <sheetName val="Ex_Rate"/>
      <sheetName val="K4. F&amp;F"/>
      <sheetName val="Backend"/>
      <sheetName val="Original"/>
      <sheetName val="exxon"/>
      <sheetName val="CERT"/>
      <sheetName val="proj"/>
      <sheetName val="sch9-jpn"/>
      <sheetName val="Workdone"/>
      <sheetName val="WPKL01 JUN KI"/>
      <sheetName val="K-2"/>
      <sheetName val="Profitability"/>
      <sheetName val="Bldg"/>
      <sheetName val="LOOSECHKLIST"/>
      <sheetName val="GST Recon-Workings"/>
      <sheetName val="TS-1997CR"/>
      <sheetName val="H101"/>
      <sheetName val="DUE FR"/>
      <sheetName val="Calculations"/>
      <sheetName val="GF01"/>
      <sheetName val="B3A-APARTMENT"/>
      <sheetName val="B30"/>
      <sheetName val="12.1"/>
      <sheetName val="DT-RBA"/>
      <sheetName val="Oprtns"/>
      <sheetName val="Scenarios"/>
      <sheetName val="D-PL"/>
      <sheetName val="Mus &amp; DC"/>
      <sheetName val="org"/>
      <sheetName val="IBACOMP.XLS"/>
      <sheetName val="投資ﾌｫﾛｰ"/>
      <sheetName val="anaysis_sheet"/>
      <sheetName val="YA97"/>
      <sheetName val="주식"/>
      <sheetName val="貸出比較"/>
      <sheetName val="U1_P&amp;L2"/>
      <sheetName val="U1_P&amp;L3"/>
      <sheetName val="Main_Assumptions"/>
      <sheetName val="Revenue_Assumptions"/>
      <sheetName val="stock1020v1_3"/>
      <sheetName val="JUNE_EOH-MASTER_(2)"/>
      <sheetName val="2000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S, P&amp;L"/>
      <sheetName val="D"/>
      <sheetName val="FF-3"/>
      <sheetName val="F1.2"/>
      <sheetName val="Währungsschlüssel"/>
      <sheetName val="Sheet1 (2)"/>
      <sheetName val="Reference"/>
      <sheetName val="SYD TABLE"/>
      <sheetName val="cashflowcomp"/>
      <sheetName val="P4DDBFTESP"/>
      <sheetName val="Age311299TESP"/>
      <sheetName val="IntDec00TespM&amp;B"/>
      <sheetName val="MainComp"/>
      <sheetName val="C.A.Sum."/>
      <sheetName val="Accruals - Medical Ins."/>
      <sheetName val="AccInfors"/>
      <sheetName val="hour"/>
      <sheetName val="TMS2000"/>
      <sheetName val="Cash Flow"/>
      <sheetName val="Financial Summary"/>
      <sheetName val="O4 CA"/>
      <sheetName val="O2 TC"/>
      <sheetName val="Cash_Flow"/>
      <sheetName val="Financial_Summary"/>
      <sheetName val="Accruals_-_Medical_Ins_"/>
      <sheetName val="FS"/>
      <sheetName val="January"/>
      <sheetName val="Input"/>
      <sheetName val="P Cash Pmts 2003"/>
      <sheetName val="C2"/>
      <sheetName val="ADVANCE-STAFF"/>
      <sheetName val="F2-3-6 OH absorbtion rate "/>
      <sheetName val="All Data"/>
      <sheetName val="Living List"/>
      <sheetName val="time"/>
      <sheetName val="JAN"/>
      <sheetName val="all"/>
      <sheetName val="Cash_Flow1"/>
      <sheetName val="Financial_Summary1"/>
      <sheetName val="O4_CA"/>
      <sheetName val="O2_TC"/>
      <sheetName val="Accruals_-_Medical_Ins_1"/>
      <sheetName val="P_Cash_Pmts_2003"/>
      <sheetName val="C_A_Sum_"/>
      <sheetName val="F2-3-6_OH_absorbtion_rate_"/>
      <sheetName val="All_Data"/>
      <sheetName val="Living_List"/>
      <sheetName val="Jan 03 M.ACCOUNT"/>
      <sheetName val="2005 Q3-BD new scheme-PS"/>
      <sheetName val="2005 Q3-BAM Plan-AB-GC"/>
      <sheetName val="M_Maincomp"/>
      <sheetName val="PJ-CA-F4"/>
      <sheetName val="[PVO - debtors' agi_x0000__x0000__x0000__x0000__x0000__x0000__x0000__x0000__x0000__x0000_"/>
      <sheetName val="SCB 1 - Current"/>
      <sheetName val="SCB 2 - Current"/>
      <sheetName val="SCB 1 _ Current"/>
      <sheetName val="SCB 2 _ Current"/>
      <sheetName val="Bงบต้นทุนC"/>
      <sheetName val="2.DL "/>
      <sheetName val="2.2 IDL"/>
      <sheetName val="SKA"/>
      <sheetName val="เขตการค้าย่อย"/>
      <sheetName val="Seal 1-07-04"/>
      <sheetName val="1149"/>
      <sheetName val="BALANCE SHEET "/>
      <sheetName val="TrialBalance Q3-2002"/>
      <sheetName val="Reftable"/>
      <sheetName val="เงินกู้ธนชาติ"/>
      <sheetName val="03中"/>
      <sheetName val="CIPA"/>
      <sheetName val="Disposal"/>
      <sheetName val="BANK"/>
      <sheetName val="BS"/>
      <sheetName val="เงินกู้ MGC"/>
      <sheetName val="HPL"/>
      <sheetName val="HBS"/>
      <sheetName val="ข้อมูล PM"/>
      <sheetName val="FP Friends Other"/>
      <sheetName val="Accts_ET"/>
      <sheetName val="oresreqsum"/>
      <sheetName val="Sal"/>
      <sheetName val="ACS Revenue"/>
      <sheetName val="data"/>
      <sheetName val="FG Joint"/>
      <sheetName val="Non Movement"/>
      <sheetName val="สรุปรวม"/>
      <sheetName val="Exp"/>
      <sheetName val="ยอดkill1005"/>
      <sheetName val="Master"/>
      <sheetName val="ตั๋วเงินรับ"/>
      <sheetName val="관세"/>
      <sheetName val="TB-2001-Apr'01"/>
      <sheetName val="Budgets"/>
      <sheetName val="P&amp;L Rates"/>
      <sheetName val="PRICE LIST"/>
      <sheetName val="ชื่อหุ้น"/>
      <sheetName val="BUILD95"/>
      <sheetName val="N-4 Patent right"/>
      <sheetName val="Allocate96-98"/>
      <sheetName val="desc"/>
      <sheetName val="Invoice"/>
      <sheetName val="type"/>
      <sheetName val="B&amp;S 1999"/>
      <sheetName val="คชจ.ดำเนินงาน6-43"/>
      <sheetName val="Assumptions"/>
      <sheetName val="Sap_927_Vdr"/>
      <sheetName val="Mkt Dev 1291 ONL 1290 - 1010"/>
      <sheetName val="GLTable"/>
      <sheetName val="Rate"/>
      <sheetName val="IncidentsEAP"/>
      <sheetName val="Jun 06"/>
      <sheetName val="part-import"/>
      <sheetName val="Detail-Sep"/>
      <sheetName val="REVENUE"/>
      <sheetName val="M1,2"/>
      <sheetName val="Item Code - Machine"/>
      <sheetName val="M9"/>
      <sheetName val="Update_041110"/>
      <sheetName val="sub-mat2011"/>
      <sheetName val="Sheet1"/>
      <sheetName val="Sheet2"/>
      <sheetName val="Sheet3"/>
      <sheetName val="ops tb"/>
      <sheetName val="Compare"/>
      <sheetName val="TB Worksheet"/>
      <sheetName val="DealerData"/>
      <sheetName val="ELEC45-01"/>
      <sheetName val="ADJ - RATE"/>
      <sheetName val="recon"/>
      <sheetName val="DataInput1"/>
      <sheetName val="B053 (990701)공정실적PP%계산"/>
      <sheetName val="cc Nov08"/>
      <sheetName val="2003 Growth"/>
      <sheetName val="BS-SCH"/>
      <sheetName val="DEP12"/>
      <sheetName val="เครื่องตกแต่ง"/>
      <sheetName val="อาคาร"/>
      <sheetName val="10-1 Media"/>
      <sheetName val="10-cut"/>
      <sheetName val="Front"/>
      <sheetName val="TB_2001_Apr_01"/>
      <sheetName val="SCB_1_-_Current"/>
      <sheetName val="SCB_2_-_Current"/>
      <sheetName val="SCB_1___Current"/>
      <sheetName val="SCB_2___Current"/>
      <sheetName val="141010"/>
      <sheetName val="ap"/>
      <sheetName val="Other_Sch"/>
      <sheetName val="065005s"/>
      <sheetName val="Juta"/>
      <sheetName val="MPT 07 Sale Forecast"/>
      <sheetName val="MPT 08 Sale Forecast"/>
      <sheetName val="TL Scrap rate"/>
      <sheetName val="19"/>
      <sheetName val="Header"/>
      <sheetName val="BS-Thai"/>
      <sheetName val="CST1198"/>
      <sheetName val="03?"/>
      <sheetName val="Selling and Admins (DONE)"/>
      <sheetName val="MA"/>
      <sheetName val=" Direct load "/>
      <sheetName val="ProductData"/>
      <sheetName val="Seal_1-07-04"/>
      <sheetName val="BALANCE_SHEET_"/>
      <sheetName val="เงินกู้_MGC"/>
      <sheetName val="ข้อมูล_PM"/>
      <sheetName val="FG_Joint"/>
      <sheetName val="Non_Movement"/>
      <sheetName val="สมมติฐาน"/>
      <sheetName val="TB SAP"/>
      <sheetName val="Cover2"/>
      <sheetName val="130709"/>
      <sheetName val="Nonmove"/>
      <sheetName val="Standing Data"/>
      <sheetName val="SCB_1_-_Current2"/>
      <sheetName val="SCB_2_-_Current2"/>
      <sheetName val="SCB_1___Current2"/>
      <sheetName val="SCB_2___Current2"/>
      <sheetName val="Seal_1-07-042"/>
      <sheetName val="BALANCE_SHEET_2"/>
      <sheetName val="เงินกู้_MGC2"/>
      <sheetName val="ข้อมูล_PM2"/>
      <sheetName val="FG_Joint2"/>
      <sheetName val="Non_Movement2"/>
      <sheetName val="_Direct_load_1"/>
      <sheetName val="2_DL_1"/>
      <sheetName val="2_2_IDL1"/>
      <sheetName val="TrialBalance_Q3-20021"/>
      <sheetName val="FP_Friends_Other1"/>
      <sheetName val="ACS_Revenue1"/>
      <sheetName val="N-4_Patent_right1"/>
      <sheetName val="B&amp;S_19991"/>
      <sheetName val="คชจ_ดำเนินงาน6-431"/>
      <sheetName val="P&amp;L_Rates1"/>
      <sheetName val="PRICE_LIST1"/>
      <sheetName val="TB_SAP1"/>
      <sheetName val="Jun_061"/>
      <sheetName val="SCB_1_-_Current1"/>
      <sheetName val="SCB_2_-_Current1"/>
      <sheetName val="SCB_1___Current1"/>
      <sheetName val="SCB_2___Current1"/>
      <sheetName val="Seal_1-07-041"/>
      <sheetName val="BALANCE_SHEET_1"/>
      <sheetName val="เงินกู้_MGC1"/>
      <sheetName val="ข้อมูล_PM1"/>
      <sheetName val="FG_Joint1"/>
      <sheetName val="Non_Movement1"/>
      <sheetName val="_Direct_load_"/>
      <sheetName val="2_DL_"/>
      <sheetName val="2_2_IDL"/>
      <sheetName val="TrialBalance_Q3-2002"/>
      <sheetName val="FP_Friends_Other"/>
      <sheetName val="ACS_Revenue"/>
      <sheetName val="N-4_Patent_right"/>
      <sheetName val="B&amp;S_1999"/>
      <sheetName val="คชจ_ดำเนินงาน6-43"/>
      <sheetName val="P&amp;L_Rates"/>
      <sheetName val="PRICE_LIST"/>
      <sheetName val="TB_SAP"/>
      <sheetName val="Jun_06"/>
      <sheetName val="CUSTOMER"/>
      <sheetName val="Mkt_Dev_1291_ONL_1290_-_1010"/>
      <sheetName val="TB_Worksheet"/>
      <sheetName val="ADJ_-_RATE"/>
      <sheetName val="Item_Code_-_Machine"/>
      <sheetName val="B053_(990701)공정실적PP%계산"/>
      <sheetName val="cc_Nov08"/>
      <sheetName val="2003_Growth"/>
      <sheetName val="DLD Query Query Query"/>
      <sheetName val="หักกลบ-ลบหนี้"/>
      <sheetName val="RANK"/>
      <sheetName val="FA"/>
      <sheetName val="JV"/>
      <sheetName val="Clientes"/>
      <sheetName val="Op_Produccion"/>
      <sheetName val="S33"/>
      <sheetName val="[BANK.XLS뉮׾_x0003_㌏Joint"/>
      <sheetName val="Details"/>
      <sheetName val="Unrecorded Misstatement"/>
      <sheetName val="見積表紙原紙"/>
      <sheetName val="pa group"/>
      <sheetName val="F1 Log On"/>
      <sheetName val="43"/>
      <sheetName val="REC GROUP"/>
      <sheetName val="Write off"/>
      <sheetName val="MMRR"/>
      <sheetName val="IBASE"/>
      <sheetName val="List"/>
      <sheetName val="Main"/>
      <sheetName val="INV(未作成)"/>
      <sheetName val="N-2"/>
      <sheetName val="SCB_1_-_Current3"/>
      <sheetName val="SCB_2_-_Current3"/>
      <sheetName val="SCB_1___Current3"/>
      <sheetName val="SCB_2___Current3"/>
      <sheetName val="2_DL_2"/>
      <sheetName val="2_2_IDL2"/>
      <sheetName val="Seal_1-07-043"/>
      <sheetName val="BALANCE_SHEET_3"/>
      <sheetName val="TrialBalance_Q3-20022"/>
      <sheetName val="เงินกู้_MGC3"/>
      <sheetName val="FP_Friends_Other2"/>
      <sheetName val="ข้อมูล_PM3"/>
      <sheetName val="ACS_Revenue2"/>
      <sheetName val="N-4_Patent_right2"/>
      <sheetName val="B&amp;S_19992"/>
      <sheetName val="คชจ_ดำเนินงาน6-432"/>
      <sheetName val="P&amp;L_Rates2"/>
      <sheetName val="PRICE_LIST2"/>
      <sheetName val="FG_Joint3"/>
      <sheetName val="Non_Movement3"/>
      <sheetName val="Jun_062"/>
      <sheetName val="10-1_Media"/>
      <sheetName val="MPT_07_Sale_Forecast"/>
      <sheetName val="MPT_08_Sale_Forecast"/>
      <sheetName val="TL_Scrap_rate"/>
      <sheetName val="Selling_and_Admins_(DONE)"/>
      <sheetName val="_Direct_load_2"/>
      <sheetName val="TB_SAP2"/>
      <sheetName val="Standing_Data"/>
      <sheetName val="ops_tb"/>
      <sheetName val="CRITERIA1"/>
      <sheetName val="Detail_เงินให้กู้"/>
      <sheetName val="U2.2"/>
      <sheetName val="Cash_Flow2"/>
      <sheetName val="Financial_Summary2"/>
      <sheetName val="O2_TC1"/>
      <sheetName val="O4_CA1"/>
      <sheetName val="Accruals_-_Medical_Ins_2"/>
      <sheetName val="P_Cash_Pmts_20031"/>
      <sheetName val="C_A_Sum_1"/>
      <sheetName val="All_Data1"/>
      <sheetName val="Living_List1"/>
      <sheetName val="F2-3-6_OH_absorbtion_rate_1"/>
      <sheetName val="Jan_03_M_ACCOUNT"/>
      <sheetName val="FSA"/>
      <sheetName val="Swift 3rd"/>
      <sheetName val="BPR"/>
      <sheetName val="Hidden Input Sheet"/>
      <sheetName val="FF_6"/>
      <sheetName val="sch6-rm"/>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sheetData sheetId="298" refreshError="1"/>
      <sheetData sheetId="299" refreshError="1"/>
      <sheetData sheetId="300" refreshError="1"/>
      <sheetData sheetId="301" refreshError="1"/>
      <sheetData sheetId="30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_rm"/>
      <sheetName val="other-rm"/>
      <sheetName val="sch6-rm"/>
      <sheetName val="sch10-rm2"/>
      <sheetName val="sch6_rm"/>
      <sheetName val="sch10_rm2"/>
      <sheetName val="accumdeprn"/>
      <sheetName val="MFA"/>
      <sheetName val="Input Template"/>
      <sheetName val="U4"/>
      <sheetName val="sch9-jpn"/>
      <sheetName val="sch3-rm"/>
      <sheetName val="FF-4"/>
      <sheetName val="D"/>
      <sheetName val="A"/>
      <sheetName val="Summary"/>
      <sheetName val="YA98"/>
      <sheetName val="BPR"/>
      <sheetName val="FF-3"/>
      <sheetName val="FSA"/>
      <sheetName val="FF-50"/>
      <sheetName val="A3"/>
      <sheetName val="Mscb97"/>
      <sheetName val="BS"/>
      <sheetName val="FF-1"/>
      <sheetName val="N DEPOSIT SS"/>
      <sheetName val="NOV'2001(br)"/>
      <sheetName val="CBS - App1"/>
      <sheetName val="U2 Sales"/>
      <sheetName val="C-1-5"/>
      <sheetName val="Consheet"/>
      <sheetName val="Input_Template"/>
      <sheetName val="N_DEPOSIT_SS"/>
      <sheetName val="6balancesheet2000"/>
      <sheetName val="Option"/>
      <sheetName val="Pack St Val 95 (Local)"/>
      <sheetName val="MacroA"/>
      <sheetName val="Ã«ÀûÂÊ·ÖÎö±í"/>
      <sheetName val="B"/>
      <sheetName val="Materiallist-081002"/>
      <sheetName val="Annex1"/>
      <sheetName val="Comp equip"/>
      <sheetName val="Mach &amp; equip"/>
      <sheetName val="MV"/>
      <sheetName val="Freezers"/>
      <sheetName val="FF-KL"/>
      <sheetName val="FF-21(a)"/>
      <sheetName val="Accounts"/>
      <sheetName val="K5-1"/>
      <sheetName val="Assumption sheet"/>
      <sheetName val="U1"/>
      <sheetName val="O3-Disposal"/>
      <sheetName val="Interim --&gt; Top"/>
      <sheetName val="Company Info"/>
      <sheetName val="details"/>
      <sheetName val="consol"/>
      <sheetName val="Cost centre expenditure"/>
      <sheetName val="F-1 F-2"/>
      <sheetName val="cashflowcomp"/>
      <sheetName val="FF-2"/>
      <sheetName val="10"/>
      <sheetName val="LANGUAGE"/>
      <sheetName val="Data"/>
      <sheetName val="Profitability"/>
      <sheetName val="JobDetails"/>
      <sheetName val="F4"/>
      <sheetName val="BB-11(CAR)"/>
      <sheetName val="BB-5(Fire)"/>
      <sheetName val="BB-13(liabilities)"/>
      <sheetName val="BB-10(Cargo)"/>
      <sheetName val="BB-9(Hull)"/>
      <sheetName val="BB-7(ACT)"/>
      <sheetName val="BB-6(MO)"/>
      <sheetName val="BB-14(other)"/>
      <sheetName val="BB-8(PA)"/>
      <sheetName val="BB-12(WC)"/>
      <sheetName val="U2 - Sales"/>
      <sheetName val="Weights"/>
      <sheetName val="TB Worksheet"/>
      <sheetName val="GW201 AR"/>
      <sheetName val="MGT5-97"/>
      <sheetName val="MCMD95"/>
      <sheetName val="DFA"/>
      <sheetName val="0000"/>
      <sheetName val="SA2"/>
      <sheetName val="Working"/>
      <sheetName val="A-1"/>
      <sheetName val="P&amp;L"/>
      <sheetName val="T0000"/>
      <sheetName val="F-5"/>
      <sheetName val="A3-1"/>
      <sheetName val="M"/>
      <sheetName val="Q-HP-11"/>
      <sheetName val="PA"/>
      <sheetName val="PREPAID-INS,RTAX"/>
      <sheetName val="M-1 Interim"/>
      <sheetName val="S_1"/>
      <sheetName val="清单12.31"/>
      <sheetName val="FF-13"/>
      <sheetName val="LC _ TR Listing"/>
      <sheetName val="BIS LIST-NTH 18"/>
      <sheetName val="C"/>
      <sheetName val="Reserve"/>
      <sheetName val="Balance Sheet"/>
      <sheetName val="Stocks"/>
      <sheetName val="COGS"/>
      <sheetName val="Accruals"/>
      <sheetName val="TB1214"/>
      <sheetName val="Xchange 1214"/>
      <sheetName val="RACKS"/>
      <sheetName val="C001_Lead"/>
      <sheetName val="FG2540"/>
      <sheetName val="HD-XUAT"/>
      <sheetName val="Basic Information"/>
      <sheetName val="Sch 4"/>
      <sheetName val="Lookup"/>
      <sheetName val="K4. F&amp;F"/>
      <sheetName val="A3000"/>
      <sheetName val="Alloc"/>
      <sheetName val="gl"/>
      <sheetName val="1 - 91(A)"/>
      <sheetName val="O2_Tax comp"/>
      <sheetName val="FSL"/>
      <sheetName val="R-0100 - Sch I"/>
      <sheetName val="FF-6"/>
      <sheetName val="LOOSECHKLIST"/>
      <sheetName val="U-13-2(disc)"/>
      <sheetName val="COST"/>
      <sheetName val="HP"/>
      <sheetName val="U1000"/>
      <sheetName val="January"/>
      <sheetName val="AFA"/>
      <sheetName val="COV"/>
      <sheetName val="I01 "/>
      <sheetName val="EXIT"/>
      <sheetName val="Sch4"/>
      <sheetName val="Sch4t"/>
      <sheetName val="Co info"/>
      <sheetName val="Sheet3"/>
      <sheetName val="M_Maincomp"/>
      <sheetName val="Age311299TESP"/>
      <sheetName val="P4DDBFTESP"/>
      <sheetName val="IntDec00TespM&amp;B"/>
      <sheetName val="K2"/>
      <sheetName val="XL4Poppy"/>
      <sheetName val="Sch 24"/>
      <sheetName val="Tax Code - Purchase explanation"/>
      <sheetName val="Tax Code - Supply explanation"/>
      <sheetName val="TB5"/>
      <sheetName val="Building"/>
      <sheetName val="Index"/>
      <sheetName val="C.A.Sum."/>
      <sheetName val="TB2"/>
      <sheetName val="Input_Template2"/>
      <sheetName val="N_DEPOSIT_SS2"/>
      <sheetName val="CBS_-_App11"/>
      <sheetName val="U2_Sales1"/>
      <sheetName val="Pack_St_Val_95_(Local)1"/>
      <sheetName val="Comp_equip1"/>
      <sheetName val="Mach_&amp;_equip1"/>
      <sheetName val="Assumption_sheet1"/>
      <sheetName val="Interim_--&gt;_Top1"/>
      <sheetName val="Company_Info1"/>
      <sheetName val="Cost_centre_expenditure1"/>
      <sheetName val="F-1_F-21"/>
      <sheetName val="U2_-_Sales1"/>
      <sheetName val="TB_Worksheet1"/>
      <sheetName val="GW201_AR1"/>
      <sheetName val="M-1_Interim1"/>
      <sheetName val="清单12_311"/>
      <sheetName val="LC___TR_Listing1"/>
      <sheetName val="BIS_LIST-NTH_181"/>
      <sheetName val="Balance_Sheet1"/>
      <sheetName val="Xchange_12141"/>
      <sheetName val="Basic_Information1"/>
      <sheetName val="Sch_41"/>
      <sheetName val="K4__F&amp;F1"/>
      <sheetName val="1_-_91(A)1"/>
      <sheetName val="O2_Tax_comp1"/>
      <sheetName val="R-0100_-_Sch_I1"/>
      <sheetName val="I01_1"/>
      <sheetName val="Co_info1"/>
      <sheetName val="Sch_241"/>
      <sheetName val="Tax_Code_-_Purchase_explanatio1"/>
      <sheetName val="Tax_Code_-_Supply_explanation1"/>
      <sheetName val="Input_Template1"/>
      <sheetName val="N_DEPOSIT_SS1"/>
      <sheetName val="CBS_-_App1"/>
      <sheetName val="U2_Sales"/>
      <sheetName val="Pack_St_Val_95_(Local)"/>
      <sheetName val="Comp_equip"/>
      <sheetName val="Mach_&amp;_equip"/>
      <sheetName val="Assumption_sheet"/>
      <sheetName val="Interim_--&gt;_Top"/>
      <sheetName val="Company_Info"/>
      <sheetName val="Cost_centre_expenditure"/>
      <sheetName val="F-1_F-2"/>
      <sheetName val="U2_-_Sales"/>
      <sheetName val="TB_Worksheet"/>
      <sheetName val="GW201_AR"/>
      <sheetName val="M-1_Interim"/>
      <sheetName val="清单12_31"/>
      <sheetName val="LC___TR_Listing"/>
      <sheetName val="BIS_LIST-NTH_18"/>
      <sheetName val="Balance_Sheet"/>
      <sheetName val="Xchange_1214"/>
      <sheetName val="Basic_Information"/>
      <sheetName val="Sch_4"/>
      <sheetName val="K4__F&amp;F"/>
      <sheetName val="1_-_91(A)"/>
      <sheetName val="O2_Tax_comp"/>
      <sheetName val="R-0100_-_Sch_I"/>
      <sheetName val="I01_"/>
      <sheetName val="Co_info"/>
      <sheetName val="Sch_24"/>
      <sheetName val="Tax_Code_-_Purchase_explanation"/>
      <sheetName val="Tax_Code_-_Supply_explanation"/>
      <sheetName val="Input_Template3"/>
      <sheetName val="N_DEPOSIT_SS3"/>
      <sheetName val="CBS_-_App12"/>
      <sheetName val="U2_Sales2"/>
      <sheetName val="Pack_St_Val_95_(Local)2"/>
      <sheetName val="Comp_equip2"/>
      <sheetName val="Mach_&amp;_equip2"/>
      <sheetName val="Assumption_sheet2"/>
      <sheetName val="Interim_--&gt;_Top2"/>
      <sheetName val="Company_Info2"/>
      <sheetName val="Cost_centre_expenditure2"/>
      <sheetName val="F-1_F-22"/>
      <sheetName val="U2_-_Sales2"/>
      <sheetName val="TB_Worksheet2"/>
      <sheetName val="GW201_AR2"/>
      <sheetName val="M-1_Interim2"/>
      <sheetName val="清单12_312"/>
      <sheetName val="LC___TR_Listing2"/>
      <sheetName val="BIS_LIST-NTH_182"/>
      <sheetName val="Balance_Sheet2"/>
      <sheetName val="Xchange_12142"/>
      <sheetName val="Basic_Information2"/>
      <sheetName val="Sch_42"/>
      <sheetName val="K4__F&amp;F2"/>
      <sheetName val="O2_Tax_comp2"/>
      <sheetName val="1_-_91(A)2"/>
      <sheetName val="R-0100_-_Sch_I2"/>
      <sheetName val="I01_2"/>
      <sheetName val="Co_info2"/>
      <sheetName val="Sch_242"/>
      <sheetName val="Tax_Code_-_Purchase_explanatio2"/>
      <sheetName val="Tax_Code_-_Supply_explanation2"/>
      <sheetName val="C_A_Sum_"/>
      <sheetName val="Detail"/>
      <sheetName val="CA-O7"/>
      <sheetName val="Do not use"/>
      <sheetName val="TASintDec00"/>
      <sheetName val="Age311299TAS"/>
      <sheetName val="P4DDBFTAS"/>
      <sheetName val="AttrProfit"/>
      <sheetName val="Input_Template4"/>
      <sheetName val="N_DEPOSIT_SS4"/>
      <sheetName val="CBS_-_App13"/>
      <sheetName val="U2_Sales3"/>
      <sheetName val="Pack_St_Val_95_(Local)3"/>
      <sheetName val="Comp_equip3"/>
      <sheetName val="Mach_&amp;_equip3"/>
      <sheetName val="Assumption_sheet3"/>
      <sheetName val="Interim_--&gt;_Top3"/>
      <sheetName val="Company_Info3"/>
      <sheetName val="Cost_centre_expenditure3"/>
      <sheetName val="F-1_F-23"/>
      <sheetName val="U2_-_Sales3"/>
      <sheetName val="TB_Worksheet3"/>
      <sheetName val="GW201_AR3"/>
      <sheetName val="M-1_Interim3"/>
      <sheetName val="清单12_313"/>
      <sheetName val="LC___TR_Listing3"/>
      <sheetName val="BIS_LIST-NTH_183"/>
      <sheetName val="Balance_Sheet3"/>
      <sheetName val="Xchange_12143"/>
      <sheetName val="Basic_Information3"/>
      <sheetName val="Sch_43"/>
      <sheetName val="K4__F&amp;F3"/>
      <sheetName val="1_-_91(A)3"/>
      <sheetName val="O2_Tax_comp3"/>
      <sheetName val="R-0100_-_Sch_I3"/>
      <sheetName val="I01_3"/>
      <sheetName val="Co_info3"/>
      <sheetName val="Sch_243"/>
      <sheetName val="Tax_Code_-_Purchase_explanatio3"/>
      <sheetName val="Tax_Code_-_Supply_explanation3"/>
      <sheetName val="C_A_Sum_1"/>
      <sheetName val="Do_not_use"/>
      <sheetName val="DataList"/>
      <sheetName val="Setting"/>
      <sheetName val="マスター"/>
      <sheetName val="Guidance for Attribute Sampling"/>
      <sheetName val="FA RM-MAC'07"/>
      <sheetName val="input"/>
      <sheetName val=""/>
      <sheetName val="w"/>
      <sheetName val="Cover"/>
      <sheetName val="FS by_month"/>
      <sheetName val="India Mapping"/>
      <sheetName val="tax-ss"/>
      <sheetName val="1 LeadSchedule"/>
      <sheetName val="RM(BAP)"/>
      <sheetName val="FF-2 (1)"/>
      <sheetName val="Input_Template5"/>
      <sheetName val="N_DEPOSIT_SS5"/>
      <sheetName val="CBS_-_App14"/>
      <sheetName val="U2_Sales4"/>
      <sheetName val="Pack_St_Val_95_(Local)4"/>
      <sheetName val="Comp_equip4"/>
      <sheetName val="Mach_&amp;_equip4"/>
      <sheetName val="Assumption_sheet4"/>
      <sheetName val="Interim_--&gt;_Top4"/>
      <sheetName val="Company_Info4"/>
      <sheetName val="Cost_centre_expenditure4"/>
      <sheetName val="F-1_F-24"/>
      <sheetName val="U2_-_Sales4"/>
      <sheetName val="TB_Worksheet4"/>
      <sheetName val="GW201_AR4"/>
      <sheetName val="M-1_Interim4"/>
      <sheetName val="清单12_314"/>
      <sheetName val="LC___TR_Listing4"/>
      <sheetName val="BIS_LIST-NTH_184"/>
      <sheetName val="Balance_Sheet4"/>
      <sheetName val="Xchange_12144"/>
      <sheetName val="Basic_Information4"/>
      <sheetName val="Sch_44"/>
      <sheetName val="K4__F&amp;F4"/>
      <sheetName val="1_-_91(A)4"/>
      <sheetName val="O2_Tax_comp4"/>
      <sheetName val="R-0100_-_Sch_I4"/>
      <sheetName val="I01_4"/>
      <sheetName val="Co_info4"/>
      <sheetName val="Sch_244"/>
      <sheetName val="Tax_Code_-_Purchase_explanatio4"/>
      <sheetName val="Tax_Code_-_Supply_explanation4"/>
      <sheetName val="Assumption 5 years"/>
      <sheetName val="Sheet1"/>
      <sheetName val="Report"/>
      <sheetName val="Spread"/>
      <sheetName val="CA"/>
      <sheetName val="SCH B"/>
      <sheetName val="A2-3"/>
      <sheetName val="材料原低　一覧表"/>
      <sheetName val="U201 (K)"/>
      <sheetName val="BS, P&amp;L"/>
      <sheetName val="chart data"/>
      <sheetName val="固定资产清单"/>
      <sheetName val="Consol BS"/>
      <sheetName val="Register"/>
      <sheetName val="E6-10"/>
      <sheetName val="K1-1"/>
      <sheetName val="App I - KPI"/>
      <sheetName val="App 11 Income &amp; Expenses R"/>
      <sheetName val="App II - Details of Inc &amp; Exp"/>
      <sheetName val="App III - CAPEX"/>
      <sheetName val="App III - CAPEX details"/>
      <sheetName val="App IV - AEI"/>
      <sheetName val="App V - Staff Confirmation"/>
      <sheetName val="App V - Staff Requirement"/>
      <sheetName val="Ap D1 - SumA"/>
      <sheetName val="Ap D2 - SumB"/>
      <sheetName val="Ap E - Elmt"/>
      <sheetName val="BP-CPX1"/>
      <sheetName val="ebit walk"/>
      <sheetName val="Assumptions"/>
      <sheetName val="sag"/>
      <sheetName val="IDMS vs SJIC (Profit)"/>
      <sheetName val="Control"/>
      <sheetName val="AP"/>
      <sheetName val="Status Legend"/>
      <sheetName val="U10|20"/>
      <sheetName val="Workdone"/>
      <sheetName val="Pnl-10"/>
      <sheetName val="20"/>
      <sheetName val="70"/>
      <sheetName val="AA"/>
      <sheetName val="AP110"/>
      <sheetName val="B-10"/>
      <sheetName val="BB-1"/>
      <sheetName val="C-5"/>
      <sheetName val="C-6"/>
      <sheetName val="C-6a"/>
      <sheetName val="CC"/>
      <sheetName val="F-1l2"/>
      <sheetName val="F-21"/>
      <sheetName val="F-4"/>
      <sheetName val="FF"/>
      <sheetName val="L"/>
      <sheetName val="M MM"/>
      <sheetName val="30a"/>
      <sheetName val="30-Note"/>
      <sheetName val="U-2"/>
      <sheetName val="Input_Template6"/>
      <sheetName val="N_DEPOSIT_SS6"/>
      <sheetName val="CBS_-_App15"/>
      <sheetName val="U2_Sales5"/>
      <sheetName val="Pack_St_Val_95_(Local)5"/>
      <sheetName val="Comp_equip5"/>
      <sheetName val="Mach_&amp;_equip5"/>
      <sheetName val="Assumption_sheet5"/>
      <sheetName val="Interim_--&gt;_Top5"/>
      <sheetName val="Company_Info5"/>
      <sheetName val="Cost_centre_expenditure5"/>
      <sheetName val="F-1_F-25"/>
      <sheetName val="U2_-_Sales5"/>
      <sheetName val="TB_Worksheet5"/>
      <sheetName val="GW201_AR5"/>
      <sheetName val="M-1_Interim5"/>
      <sheetName val="清单12_315"/>
      <sheetName val="LC___TR_Listing5"/>
      <sheetName val="BIS_LIST-NTH_185"/>
      <sheetName val="Balance_Sheet5"/>
      <sheetName val="Xchange_12145"/>
      <sheetName val="Basic_Information5"/>
      <sheetName val="Sch_45"/>
      <sheetName val="K4__F&amp;F5"/>
      <sheetName val="1_-_91(A)5"/>
      <sheetName val="O2_Tax_comp5"/>
      <sheetName val="R-0100_-_Sch_I5"/>
      <sheetName val="I01_5"/>
      <sheetName val="Co_info5"/>
      <sheetName val="Sch_245"/>
      <sheetName val="Tax_Code_-_Purchase_explanatio5"/>
      <sheetName val="Tax_Code_-_Supply_explanation5"/>
      <sheetName val="C_A_Sum_2"/>
      <sheetName val="Do_not_use1"/>
      <sheetName val="Guidance_for_Attribute_Sampling"/>
      <sheetName val="FA_RM-MAC'07"/>
      <sheetName val="FS_by_month"/>
      <sheetName val="India_Mapping"/>
      <sheetName val="1_LeadSchedule"/>
      <sheetName val="FF-2_(1)"/>
      <sheetName val="Assumption_5_years"/>
      <sheetName val="U201_(K)"/>
      <sheetName val="BS,_P&amp;L"/>
      <sheetName val="chart_data"/>
      <sheetName val="Consol_BS"/>
      <sheetName val="App_I_-_KPI"/>
      <sheetName val="App_11_Income_&amp;_Expenses_R"/>
      <sheetName val="App_II_-_Details_of_Inc_&amp;_Exp"/>
      <sheetName val="App_III_-_CAPEX"/>
      <sheetName val="App_III_-_CAPEX_details"/>
      <sheetName val="App_IV_-_AEI"/>
      <sheetName val="App_V_-_Staff_Confirmation"/>
      <sheetName val="App_V_-_Staff_Requirement"/>
      <sheetName val="SCH_B"/>
      <sheetName val="Ap_D1_-_SumA"/>
      <sheetName val="Ap_D2_-_SumB"/>
      <sheetName val="Ap_E_-_Elmt"/>
      <sheetName val="ebit_walk"/>
      <sheetName val="IDMS_vs_SJIC_(Profit)"/>
      <sheetName val="Status_Legend"/>
      <sheetName val="Staff Costs"/>
      <sheetName val="Jan 01"/>
      <sheetName val="Hold Model"/>
      <sheetName val="用友应收"/>
      <sheetName val="TaxComp"/>
      <sheetName val="cost-pile"/>
      <sheetName val="CA Sheet"/>
      <sheetName val="001MCS"/>
      <sheetName val="002SCM"/>
      <sheetName val="004SCMMB"/>
      <sheetName val="008SAMMB"/>
      <sheetName val="011EPU"/>
      <sheetName val="012HPU"/>
      <sheetName val="013TUTU"/>
      <sheetName val="015SCM Test Unit"/>
      <sheetName val="024SCM"/>
      <sheetName val="025SCMMB"/>
      <sheetName val="031SCM"/>
      <sheetName val="032SCMMB"/>
      <sheetName val="035SAMMB"/>
      <sheetName val="016Test Flushing"/>
      <sheetName val="017PETU"/>
      <sheetName val="Individual Items"/>
      <sheetName val="TB"/>
      <sheetName val="Ongoing"/>
      <sheetName val="ADDITION"/>
      <sheetName val="parameter"/>
      <sheetName val="Main"/>
      <sheetName val="jul03"/>
      <sheetName val="Fee Review"/>
      <sheetName val="Operational Review"/>
      <sheetName val="Additional Fees"/>
      <sheetName val="Rate Review"/>
      <sheetName val="MOH NONMOH PTD0718"/>
      <sheetName val="MOH NONMOH A2018 (HUSM)"/>
      <sheetName val="NON MOH 31 DEC 2018"/>
      <sheetName val="CW Non-MOH 2019"/>
      <sheetName val="CW Non-MOH 2018"/>
      <sheetName val="HUSM2018"/>
      <sheetName val="HUSM 2013"/>
      <sheetName val="HUSM2014"/>
      <sheetName val="HUSM2015PreCA"/>
      <sheetName val="HUSM2015PostCA"/>
      <sheetName val="HUSM2016"/>
      <sheetName val="HUSM2017"/>
      <sheetName val="NONSTAFF-NCSI"/>
      <sheetName val="Enter FSA Data"/>
      <sheetName val="K1-1 Addn"/>
      <sheetName val="通常結晶"/>
      <sheetName val="ÐLists"/>
      <sheetName val="deve"/>
      <sheetName val="Student Income"/>
      <sheetName val="capacity"/>
      <sheetName val="Man power"/>
      <sheetName val="lead "/>
      <sheetName val="PLOSS"/>
      <sheetName val="O1-1CA "/>
      <sheetName val="Types of Remarks"/>
      <sheetName val="E240-2"/>
      <sheetName val="U1.6"/>
      <sheetName val="dsum"/>
      <sheetName val="Loans"/>
      <sheetName val="Inputs - Dev"/>
      <sheetName val="Inputs - Fin"/>
      <sheetName val="depn-Sep 03"/>
      <sheetName val="Bldg"/>
      <sheetName val="31072001"/>
      <sheetName val="2020 CY Q4 - 2 years (2)"/>
      <sheetName val="Cntmrs-Recruit"/>
      <sheetName val="pg3"/>
      <sheetName val="table"/>
      <sheetName val="det p&amp;l"/>
      <sheetName val="New Final Template"/>
      <sheetName val="Final Template"/>
      <sheetName val="FG_WP"/>
      <sheetName val="FG_WP 2"/>
      <sheetName val="RM_PK_I_E"/>
      <sheetName val="MX"/>
      <sheetName val="SC"/>
      <sheetName val="FPU&amp;WPU"/>
      <sheetName val="PIVOT"/>
      <sheetName val="notes98"/>
      <sheetName val="Revenue  (KL)"/>
      <sheetName val="n10"/>
      <sheetName val="Non-Statistical Sampling Master"/>
      <sheetName val="Two Step Revenue Testing Master"/>
      <sheetName val="Global Data"/>
      <sheetName val="Igw Model"/>
      <sheetName val="HP99"/>
      <sheetName val="ADD"/>
      <sheetName val="MTO REV.2(ARMOR)"/>
      <sheetName val="KS CONSO"/>
      <sheetName val="Library Procedures"/>
      <sheetName val="flights"/>
      <sheetName val="Inputs"/>
      <sheetName val="E claim 142014 to 1872014"/>
      <sheetName val="DESPATCHED"/>
      <sheetName val="926FD1"/>
      <sheetName val="8926BLDG3"/>
      <sheetName val="Do not delete"/>
      <sheetName val="N.02 Other income"/>
      <sheetName val="TB IP 12.16 - 09.20"/>
      <sheetName val="WS_IN"/>
      <sheetName val="WS_IC"/>
      <sheetName val="TB INSING 12.19-09.20"/>
      <sheetName val="TB INMAL 12.17-09.20"/>
      <sheetName val="WS_IA"/>
      <sheetName val="Interco sales"/>
      <sheetName val="Aff Konsol Sep20"/>
      <sheetName val="Inventory_IA Nov-20"/>
      <sheetName val="Inventory_IC Nov-20"/>
      <sheetName val="Pasir"/>
      <sheetName val="LORRY(JUU 4354)"/>
      <sheetName val="vo"/>
      <sheetName val="HR"/>
      <sheetName val="#REF"/>
      <sheetName val="GIAVLIEU"/>
      <sheetName val="CTGS"/>
      <sheetName val="CDKT"/>
      <sheetName val="DMHH-1"/>
      <sheetName val="DMKH-2"/>
      <sheetName val="Input_Template7"/>
      <sheetName val="N_DEPOSIT_SS7"/>
      <sheetName val="CBS_-_App16"/>
      <sheetName val="U2_Sales6"/>
      <sheetName val="Pack_St_Val_95_(Local)6"/>
      <sheetName val="Comp_equip6"/>
      <sheetName val="Mach_&amp;_equip6"/>
      <sheetName val="Assumption_sheet6"/>
      <sheetName val="Interim_--&gt;_Top6"/>
      <sheetName val="Company_Info6"/>
      <sheetName val="Cost_centre_expenditure6"/>
      <sheetName val="F-1_F-26"/>
      <sheetName val="U2_-_Sales6"/>
      <sheetName val="TB_Worksheet6"/>
      <sheetName val="GW201_AR6"/>
      <sheetName val="M-1_Interim6"/>
      <sheetName val="清单12_316"/>
      <sheetName val="LC___TR_Listing6"/>
      <sheetName val="BIS_LIST-NTH_186"/>
      <sheetName val="Balance_Sheet6"/>
      <sheetName val="Xchange_12146"/>
      <sheetName val="R-0100_-_Sch_I6"/>
      <sheetName val="Sch_46"/>
      <sheetName val="Basic_Information6"/>
      <sheetName val="K4__F&amp;F6"/>
      <sheetName val="1_-_91(A)6"/>
      <sheetName val="O2_Tax_comp6"/>
      <sheetName val="I01_6"/>
      <sheetName val="Co_info6"/>
      <sheetName val="Sch_246"/>
      <sheetName val="Tax_Code_-_Purchase_explanatio6"/>
      <sheetName val="Tax_Code_-_Supply_explanation6"/>
      <sheetName val="C_A_Sum_3"/>
      <sheetName val="1_LeadSchedule1"/>
      <sheetName val="Guidance_for_Attribute_Samplin1"/>
      <sheetName val="Do_not_use2"/>
      <sheetName val="FA_RM-MAC'071"/>
      <sheetName val="FS_by_month1"/>
      <sheetName val="Assumption_5_years1"/>
      <sheetName val="India_Mapping1"/>
      <sheetName val="Consol_BS1"/>
      <sheetName val="Ap_D1_-_SumA1"/>
      <sheetName val="Ap_D2_-_SumB1"/>
      <sheetName val="Ap_E_-_Elmt1"/>
      <sheetName val="FF-2_(1)1"/>
      <sheetName val="chart_data1"/>
      <sheetName val="U201_(K)1"/>
      <sheetName val="BS,_P&amp;L1"/>
      <sheetName val="SCH_B1"/>
      <sheetName val="App_I_-_KPI1"/>
      <sheetName val="App_11_Income_&amp;_Expenses_R1"/>
      <sheetName val="App_II_-_Details_of_Inc_&amp;_Exp1"/>
      <sheetName val="App_III_-_CAPEX1"/>
      <sheetName val="App_III_-_CAPEX_details1"/>
      <sheetName val="App_IV_-_AEI1"/>
      <sheetName val="App_V_-_Staff_Confirmation1"/>
      <sheetName val="App_V_-_Staff_Requirement1"/>
      <sheetName val="Jan_01"/>
      <sheetName val="Hold_Model"/>
      <sheetName val="M_MM"/>
      <sheetName val="ebit_walk1"/>
      <sheetName val="IDMS_vs_SJIC_(Profit)1"/>
      <sheetName val="Staff_Costs"/>
      <sheetName val="Status_Legend1"/>
      <sheetName val="CA_Sheet"/>
      <sheetName val="015SCM_Test_Unit"/>
      <sheetName val="016Test_Flushing"/>
      <sheetName val="Individual_Items"/>
      <sheetName val="K1-1_Addn"/>
      <sheetName val="Fee_Review"/>
      <sheetName val="Operational_Review"/>
      <sheetName val="Additional_Fees"/>
      <sheetName val="Rate_Review"/>
      <sheetName val="MOH_NONMOH_PTD0718"/>
      <sheetName val="MOH_NONMOH_A2018_(HUSM)"/>
      <sheetName val="NON_MOH_31_DEC_2018"/>
      <sheetName val="CW_Non-MOH_2019"/>
      <sheetName val="CW_Non-MOH_2018"/>
      <sheetName val="HUSM_2013"/>
      <sheetName val="Enter_FSA_Data"/>
      <sheetName val="Man_power"/>
      <sheetName val="lead_"/>
      <sheetName val="O1-1CA_"/>
      <sheetName val="Inputs_-_Dev"/>
      <sheetName val="Inputs_-_Fin"/>
      <sheetName val="2020_CY_Q4_-_2_years_(2)"/>
      <sheetName val="Types_of_Remarks"/>
      <sheetName val="Entity Data"/>
      <sheetName val="Plausibility"/>
      <sheetName val="SUM(D2)"/>
      <sheetName val="TRADING PROFIT"/>
      <sheetName val="MainComp"/>
      <sheetName val="C_A_Sum_4"/>
      <sheetName val="Guidance_for_Attribute_Samplin2"/>
      <sheetName val="Do_not_use3"/>
      <sheetName val="Input_Template8"/>
      <sheetName val="N_DEPOSIT_SS8"/>
      <sheetName val="CBS_-_App17"/>
      <sheetName val="U2_Sales7"/>
      <sheetName val="Pack_St_Val_95_(Local)7"/>
      <sheetName val="Comp_equip7"/>
      <sheetName val="Mach_&amp;_equip7"/>
      <sheetName val="Assumption_sheet7"/>
      <sheetName val="Interim_--&gt;_Top7"/>
      <sheetName val="Company_Info7"/>
      <sheetName val="Cost_centre_expenditure7"/>
      <sheetName val="F-1_F-27"/>
      <sheetName val="U2_-_Sales7"/>
      <sheetName val="TB_Worksheet7"/>
      <sheetName val="GW201_AR7"/>
      <sheetName val="M-1_Interim7"/>
      <sheetName val="清单12_317"/>
      <sheetName val="LC___TR_Listing7"/>
      <sheetName val="BIS_LIST-NTH_187"/>
      <sheetName val="Balance_Sheet7"/>
      <sheetName val="Xchange_12147"/>
      <sheetName val="Basic_Information7"/>
      <sheetName val="Sch_47"/>
      <sheetName val="K4__F&amp;F7"/>
      <sheetName val="1_-_91(A)7"/>
      <sheetName val="O2_Tax_comp7"/>
      <sheetName val="R-0100_-_Sch_I7"/>
      <sheetName val="I01_7"/>
      <sheetName val="Co_info7"/>
      <sheetName val="Sch_247"/>
      <sheetName val="Tax_Code_-_Purchase_explanatio7"/>
      <sheetName val="Tax_Code_-_Supply_explanation7"/>
      <sheetName val="C_A_Sum_5"/>
      <sheetName val="Guidance_for_Attribute_Samplin3"/>
      <sheetName val="Do_not_use4"/>
      <sheetName val="747 BS"/>
      <sheetName val="NTFS_Taxation"/>
      <sheetName val="F1.2"/>
      <sheetName val="CAJE"/>
      <sheetName val="Schedule 2"/>
      <sheetName val="Schedule 1"/>
      <sheetName val="TB 2019"/>
      <sheetName val="TB DEC 19"/>
      <sheetName val="SCI DEC 19"/>
      <sheetName val="0020 Leadsheet"/>
      <sheetName val="Note 4"/>
      <sheetName val="Note 5"/>
      <sheetName val="Note 7"/>
      <sheetName val="SFP DEC 19"/>
      <sheetName val="Note 8"/>
      <sheetName val="Note 9"/>
      <sheetName val="Note 10 ARO"/>
      <sheetName val="Note 11&amp;12"/>
      <sheetName val="Note 13"/>
      <sheetName val="Note 14"/>
      <sheetName val="Note14a"/>
      <sheetName val="Note 15,16"/>
      <sheetName val="Note 17"/>
      <sheetName val="Note 18"/>
      <sheetName val="Purchase of goods"/>
      <sheetName val="TAF"/>
      <sheetName val="Loan to related party"/>
      <sheetName val="Services"/>
      <sheetName val="Payables to related party"/>
      <sheetName val="Note 19a"/>
      <sheetName val="Note 19b"/>
      <sheetName val="FRM"/>
      <sheetName val="FRM AP workings"/>
      <sheetName val="1.2b"/>
      <sheetName val="70m"/>
      <sheetName val="For JV Purposes"/>
      <sheetName val="1.2b - For budget Y2023"/>
      <sheetName val="70m - For budget Y2023"/>
      <sheetName val="Summary Budget Y2023"/>
      <sheetName val="General Summary"/>
      <sheetName val="New_Final_Template"/>
      <sheetName val="Final_Template"/>
      <sheetName val="FG_WP_2"/>
      <sheetName val="General_Summary"/>
      <sheetName val="TRADING_PROFIT"/>
      <sheetName val="concil"/>
      <sheetName val="Disposal"/>
      <sheetName val="E"/>
      <sheetName val="G"/>
      <sheetName val="H"/>
      <sheetName val="DPLA"/>
      <sheetName val="Student_Income"/>
      <sheetName val="1.6 TRS Data"/>
      <sheetName val="总部分录"/>
      <sheetName val="IncStm"/>
      <sheetName val="U1_6"/>
      <sheetName val="depn-Sep_03"/>
      <sheetName val="Do_not_delete"/>
      <sheetName val="N_02_Other_income"/>
      <sheetName val="H1-Investments"/>
      <sheetName val="SALES"/>
      <sheetName val="F-1"/>
      <sheetName val="F-2"/>
      <sheetName val="F-3"/>
      <sheetName val="Materiality"/>
      <sheetName val="F-6"/>
      <sheetName val="F-7"/>
      <sheetName val="F7wkg"/>
      <sheetName val="F-9"/>
      <sheetName val="F-22"/>
      <sheetName val="Cashflow"/>
      <sheetName val="BPR balance sheet"/>
      <sheetName val="BPR profit &amp; loss"/>
      <sheetName val="BPR BS analysis"/>
      <sheetName val="BPR PL analysis"/>
      <sheetName val="A-22"/>
      <sheetName val="B-1"/>
      <sheetName val="C-1"/>
      <sheetName val="N"/>
      <sheetName val="U"/>
      <sheetName val="U-100"/>
      <sheetName val="FF-10"/>
      <sheetName val="FF-20"/>
      <sheetName val="FF-22(hp)"/>
      <sheetName val="FF-23(d)"/>
      <sheetName val="FF-30"/>
      <sheetName val="FF-31"/>
      <sheetName val="FF-40"/>
      <sheetName val="PP"/>
      <sheetName val="PP(spare)"/>
      <sheetName val="PP-20"/>
      <sheetName val="31"/>
      <sheetName val="BB"/>
      <sheetName val="MM"/>
      <sheetName val="13"/>
      <sheetName val="14"/>
      <sheetName val="30"/>
      <sheetName val="NN-12"/>
      <sheetName val="PP-30"/>
      <sheetName val="PP-31"/>
      <sheetName val="PP-40"/>
      <sheetName val="Sheet2"/>
      <sheetName val="FF_21_a_"/>
      <sheetName val="FD-22(hp)"/>
      <sheetName val="FF!31"/>
      <sheetName val="03"/>
      <sheetName val="U301"/>
      <sheetName val="NTM2000"/>
      <sheetName val="NTM2001"/>
      <sheetName val="MFA00"/>
      <sheetName val="E-1"/>
      <sheetName val="Profit &amp; loss"/>
      <sheetName val="CA Comp"/>
      <sheetName val="addl cost"/>
      <sheetName val="KHSX"/>
      <sheetName val="6A CA"/>
      <sheetName val="FF-5"/>
      <sheetName val="N2 Detailed Listing (Pre-final)"/>
      <sheetName val="2001"/>
      <sheetName val="MMIP(JU)"/>
      <sheetName val="F-1&amp;F-2"/>
      <sheetName val="Variables"/>
      <sheetName val="Significant Processes"/>
      <sheetName val="65 FINANCE"/>
      <sheetName val="Riskk"/>
      <sheetName val="InterFund"/>
      <sheetName val="InTB"/>
      <sheetName val="NewUnit"/>
      <sheetName val="InStock"/>
      <sheetName val="Bal"/>
      <sheetName val="List"/>
      <sheetName val="TAXCOM96"/>
      <sheetName val="INV"/>
      <sheetName val="5 Analysis"/>
      <sheetName val="Main orig"/>
      <sheetName val="PTC"/>
      <sheetName val="O-5"/>
      <sheetName val="E201"/>
      <sheetName val="Invoice"/>
      <sheetName val="BPR_balance_sheet"/>
      <sheetName val="BPR_profit_&amp;_loss"/>
      <sheetName val="BPR_BS_analysis"/>
      <sheetName val="BPR_PL_analysis"/>
      <sheetName val="6A_CA"/>
      <sheetName val="Profit_&amp;_loss"/>
      <sheetName val="KS_CONSO"/>
      <sheetName val="Assumptions_1"/>
      <sheetName val="Welcome"/>
      <sheetName val="BP-BP1"/>
      <sheetName val="Cum_91-93"/>
      <sheetName val="03ELITEBA"/>
      <sheetName val="Operations"/>
      <sheetName val="Assumptions_2"/>
      <sheetName val="cash_flow_(UEM)"/>
      <sheetName val="Financing"/>
      <sheetName val="Traffic_Tables"/>
      <sheetName val="Tax&amp;divcomp"/>
      <sheetName val="addl_cost"/>
      <sheetName val="LINKS_TABLE"/>
      <sheetName val="User"/>
      <sheetName val="InputRev"/>
      <sheetName val="Equity_Analysis"/>
      <sheetName val="Dec_94"/>
      <sheetName val="LKSA_-_Toll_Rev"/>
      <sheetName val="03ELITENO"/>
      <sheetName val="PAYROLL"/>
      <sheetName val="PTSB-BS(1)"/>
      <sheetName val="Toll_Rate_n_Rev_PSC"/>
      <sheetName val="Reimbursements"/>
      <sheetName val="manpower_consol_data"/>
      <sheetName val="vlk_shortn"/>
      <sheetName val="CFLOW"/>
      <sheetName val="Traffic"/>
      <sheetName val="SUM"/>
      <sheetName val="IS"/>
      <sheetName val="(SB-7)CA"/>
      <sheetName val="Macro1"/>
      <sheetName val="O2-2"/>
      <sheetName val="G-35-3"/>
      <sheetName val="10401"/>
      <sheetName val="JAN"/>
      <sheetName val="ADVANCE-STAFF"/>
      <sheetName val="x1"/>
      <sheetName val="99 Customer Table"/>
      <sheetName val="15100 Prepayment"/>
      <sheetName val="24100 Accr Liab"/>
      <sheetName val="B'Sheet"/>
      <sheetName val="Job Code Table"/>
      <sheetName val="SWHOLD-SAL"/>
      <sheetName val="销售毛利润汇总表(1)"/>
      <sheetName val="Depr"/>
      <sheetName val="FA schedule"/>
      <sheetName val="10-20"/>
      <sheetName val="TTL"/>
      <sheetName val="AllAWP99"/>
      <sheetName val="U4-Recruitment"/>
      <sheetName val="K10"/>
      <sheetName val="TITLE"/>
      <sheetName val="M-1 Nov"/>
      <sheetName val="dghn"/>
      <sheetName val="Permanent info"/>
      <sheetName val="K101"/>
      <sheetName val="GCF"/>
      <sheetName val="EBC"/>
      <sheetName val="O-11"/>
      <sheetName val="E3.1"/>
      <sheetName val="E1.1"/>
      <sheetName val="E2.1"/>
      <sheetName val="IBA &lt;O3&gt;"/>
      <sheetName val="U-11"/>
      <sheetName val="U10&amp;20"/>
      <sheetName val="ircnte"/>
      <sheetName val="itc"/>
      <sheetName val="61 HR"/>
      <sheetName val="ADT"/>
      <sheetName val="DRG"/>
      <sheetName val="EMR"/>
      <sheetName val="GNR"/>
      <sheetName val="JDE"/>
      <sheetName val="LGR"/>
      <sheetName val="MTU"/>
      <sheetName val="RBW"/>
      <sheetName val="RBY"/>
      <sheetName val="RSL"/>
      <sheetName val="SVR"/>
      <sheetName val="TDR"/>
      <sheetName val="TGR"/>
      <sheetName val="WAR"/>
      <sheetName val="InvoiceList"/>
      <sheetName val="DRIVE SHIP"/>
      <sheetName val="Table-Input"/>
      <sheetName val="Model ID"/>
      <sheetName val="Summary - 2006"/>
      <sheetName val="FA_Rec"/>
      <sheetName val="E101"/>
      <sheetName val="g101"/>
      <sheetName val="ARP_U201"/>
      <sheetName val="K3 - Depr reasonableness"/>
      <sheetName val="EFR30696"/>
      <sheetName val="Hyperion "/>
      <sheetName val="Dir"/>
      <sheetName val="Q2"/>
      <sheetName val="U-10"/>
      <sheetName val="APPENDIX (List of Accts)"/>
      <sheetName val="database"/>
      <sheetName val="J2"/>
      <sheetName val="J1"/>
      <sheetName val="IBACOMP.XLS"/>
      <sheetName val="MBSB share prices from 1 Jan 03"/>
      <sheetName val="Analysis 2008"/>
      <sheetName val="FORMC94"/>
      <sheetName val="Electrical "/>
      <sheetName val="COM"/>
      <sheetName val="exesummary"/>
      <sheetName val="COMP00"/>
      <sheetName val="G700"/>
      <sheetName val="SCH 2-5"/>
      <sheetName val="Leasehold Land"/>
      <sheetName val="CONT"/>
      <sheetName val="PL (2)"/>
      <sheetName val="FF-21"/>
      <sheetName val="110"/>
      <sheetName val="Note2"/>
      <sheetName val="workings"/>
      <sheetName val="RATE"/>
      <sheetName val="TC"/>
      <sheetName val="eqkl"/>
      <sheetName val="CRA-Detail"/>
      <sheetName val="AJE"/>
      <sheetName val="Currency deposit-MYR"/>
      <sheetName val="DR1-4"/>
      <sheetName val="Consolidated"/>
      <sheetName val="1999 Plan Summary"/>
      <sheetName val="C006"/>
      <sheetName val="Exp analysis(3)"/>
      <sheetName val="Bill 3"/>
      <sheetName val="DEV"/>
      <sheetName val="J-N"/>
      <sheetName val="O12-O15"/>
      <sheetName val="FF_2"/>
      <sheetName val="12A_Scrap"/>
      <sheetName val="PRICE @ 31 Jan 2000"/>
      <sheetName val="COMP"/>
      <sheetName val="BPR_balance_sheet1"/>
      <sheetName val="BPR_profit_&amp;_loss1"/>
      <sheetName val="BPR_BS_analysis1"/>
      <sheetName val="BPR_PL_analysis1"/>
      <sheetName val="addl_cost1"/>
      <sheetName val="Profit_&amp;_loss1"/>
      <sheetName val="KS_CONSO1"/>
      <sheetName val="6A_CA1"/>
      <sheetName val="N2_Detailed_Listing_(Pre-final)"/>
      <sheetName val="Significant_Processes"/>
      <sheetName val="Entity_Data"/>
      <sheetName val="CA_Comp"/>
      <sheetName val="65_FINANCE"/>
      <sheetName val="5_Analysis"/>
      <sheetName val="Main_orig"/>
      <sheetName val="99_Customer_Table"/>
      <sheetName val="FA_schedule"/>
      <sheetName val="15100_Prepayment"/>
      <sheetName val="24100_Accr_Liab"/>
      <sheetName val="Permanent_info"/>
      <sheetName val="Job_Code_Table"/>
      <sheetName val="M-1_Nov"/>
      <sheetName val="Interest income"/>
      <sheetName val="3 P&amp;L "/>
      <sheetName val="DTD"/>
      <sheetName val="N2-1F"/>
      <sheetName val="Mth"/>
      <sheetName val="O4_CA"/>
      <sheetName val="O5_IBA"/>
      <sheetName val="Appx B"/>
      <sheetName val="WP-3  Inventories"/>
      <sheetName val="TOTALFX"/>
      <sheetName val="TAB.Translate"/>
      <sheetName val="TAB.Listen"/>
      <sheetName val="SCHD6 - Uninvoiced Sales"/>
      <sheetName val="U-not use"/>
      <sheetName val="JUNE EOH-MASTER (2)"/>
      <sheetName val="stock1020v1.3"/>
      <sheetName val="WIRE"/>
      <sheetName val="Green details"/>
      <sheetName val="AC"/>
      <sheetName val="ADMIN"/>
      <sheetName val="77410"/>
      <sheetName val="A2-2"/>
      <sheetName val="Adm97"/>
      <sheetName val="JUNE_EOH-MASTER_(2)"/>
      <sheetName val="stock1020v1_3"/>
      <sheetName val="Green_details"/>
      <sheetName val="P12.4"/>
      <sheetName val="Prod"/>
      <sheetName val="Amortization Table"/>
      <sheetName val="PL"/>
      <sheetName val="DECO INCOME"/>
      <sheetName val="BPCOR DETAILS"/>
      <sheetName val="BPMKT DETAILS"/>
      <sheetName val="FADISP-FY2002(B)"/>
      <sheetName val="Sort Of SAP-GL"/>
      <sheetName val="ACDJ"/>
      <sheetName val="ALLOWANCE"/>
      <sheetName val="G1"/>
      <sheetName val="1A TaxComp (pi)"/>
      <sheetName val="Dec"/>
      <sheetName val="code"/>
      <sheetName val="SCH4B"/>
      <sheetName val="SCH5C"/>
      <sheetName val="SCH6(5-8)"/>
      <sheetName val="SCH 4D(i)"/>
      <sheetName val="SCH 7C"/>
      <sheetName val="notes"/>
      <sheetName val="A6"/>
      <sheetName val="AMAL97"/>
      <sheetName val="TTTram"/>
      <sheetName val="Is_JDE"/>
      <sheetName val="OOCO_Orig"/>
      <sheetName val="J"/>
      <sheetName val="DEALERS"/>
      <sheetName val="20.0"/>
      <sheetName val="100.1"/>
      <sheetName val="03.0"/>
      <sheetName val="STATC"/>
      <sheetName val="AR APR'02"/>
      <sheetName val="RPDSNAP"/>
      <sheetName val=" IB-PL-00-01 SUMMARY"/>
      <sheetName val="ACCLIST"/>
      <sheetName val="0100"/>
      <sheetName val="PDC (JV)"/>
      <sheetName val="EW"/>
      <sheetName val="PM Setting"/>
      <sheetName val="Leasehold improvement"/>
      <sheetName val="M_CT_OUT"/>
      <sheetName val="CA working"/>
      <sheetName val="TMS2000"/>
      <sheetName val="period"/>
      <sheetName val="Investition"/>
      <sheetName val="B-4"/>
      <sheetName val="Table_Input"/>
      <sheetName val="contents"/>
      <sheetName val="DEF"/>
      <sheetName val="Library"/>
      <sheetName val="共機J"/>
      <sheetName val="Sch 22.2"/>
      <sheetName val="Sch 16.1"/>
      <sheetName val="germany"/>
      <sheetName val="Acc1"/>
      <sheetName val="Macola GL"/>
      <sheetName val="CP"/>
      <sheetName val="INV(未作成)"/>
      <sheetName val="Dept"/>
      <sheetName val="MFG"/>
      <sheetName val="NOTE 2"/>
      <sheetName val="costing"/>
      <sheetName val="MatCust"/>
      <sheetName val="Sales Price"/>
      <sheetName val="P&amp;L-sch1"/>
      <sheetName val="Parameters"/>
      <sheetName val="2000cy"/>
      <sheetName val="Sale Movement"/>
      <sheetName val="Reasonableness test"/>
      <sheetName val="APCODE"/>
      <sheetName val="AR JAN'02"/>
      <sheetName val="FFE"/>
      <sheetName val="Cost-final(2)"/>
      <sheetName val="FS"/>
      <sheetName val="Source"/>
      <sheetName val="Activity Price"/>
      <sheetName val="FF-11"/>
      <sheetName val="Pricing"/>
      <sheetName val="tabulation"/>
      <sheetName val="-PLEASE NOTE-"/>
      <sheetName val="ADD NA"/>
      <sheetName val="Approfit Zinc AWP 03"/>
      <sheetName val="A16C"/>
      <sheetName val="H101"/>
      <sheetName val="2Yr"/>
      <sheetName val="BOX SUM"/>
      <sheetName val="FIN GOOD"/>
      <sheetName val="Adds from Dec"/>
      <sheetName val="Main from Dec"/>
      <sheetName val="04a_Mngd_Ntwrk_Svcs_Other_Adds"/>
      <sheetName val="04a_Mngd_Ntwrk_Svcs_Other"/>
      <sheetName val="G2-OK"/>
      <sheetName val="Income Statement"/>
      <sheetName val="105070202"/>
      <sheetName val="December 02"/>
      <sheetName val="U2.2"/>
      <sheetName val="IBA&amp;HP"/>
      <sheetName val="K3"/>
      <sheetName val="Consolidated_Volumes"/>
      <sheetName val="Andy"/>
      <sheetName val="&lt;G3&gt; Prepayment"/>
      <sheetName val="FA"/>
      <sheetName val="619030_oth admin"/>
      <sheetName val="CFS US-Canada CAD"/>
      <sheetName val="CFS AP-NZD (Trade Bills)"/>
      <sheetName val="Forms"/>
      <sheetName val="BS-3"/>
      <sheetName val="Group"/>
      <sheetName val="JUNE_EOH-MASTER_(2)1"/>
      <sheetName val="stock1020v1_31"/>
      <sheetName val="CA_Comp1"/>
      <sheetName val="Green_details1"/>
      <sheetName val="P12_4"/>
      <sheetName val="DECO_INCOME"/>
      <sheetName val="BPCOR_DETAILS"/>
      <sheetName val="BPMKT_DETAILS"/>
      <sheetName val="61_HR"/>
      <sheetName val="Sort_Of_SAP-GL"/>
      <sheetName val="Amortization_Table"/>
      <sheetName val="DIL"/>
      <sheetName val="GF-Reporting"/>
      <sheetName val="2.B.L Investments"/>
      <sheetName val="2.Q.L Revenue"/>
      <sheetName val="Assumptions &amp; Returns"/>
      <sheetName val="LinkData"/>
      <sheetName val="DEFINITION"/>
      <sheetName val="K301 - 三里河 (SS)"/>
      <sheetName val="BALANCESHEET"/>
      <sheetName val="Note I"/>
      <sheetName val="Appendix 2"/>
      <sheetName val="SOCI"/>
      <sheetName val="Tax Comp"/>
      <sheetName val="data3"/>
      <sheetName val="Factor List"/>
      <sheetName val="669L ID parts 2010 1st Q Add."/>
      <sheetName val="Price &amp; TWR"/>
      <sheetName val="Units"/>
      <sheetName val="JV-ACTUAL"/>
      <sheetName val="SIC_Jun"/>
      <sheetName val="NECC_Jun"/>
      <sheetName val="SIC_Jul"/>
      <sheetName val="O200"/>
      <sheetName val="R000"/>
      <sheetName val="R200(HP)"/>
      <sheetName val="O100"/>
      <sheetName val="M000a"/>
      <sheetName val="M500"/>
      <sheetName val="K4 - Depr reasonableness"/>
      <sheetName val="Cash flow projection"/>
      <sheetName val="2003 Self repair GL"/>
      <sheetName val="2002 Shipyard repair GL (075)"/>
      <sheetName val="2002 Voyage repair GL (075)"/>
      <sheetName val="2002 Self repair GL (075)"/>
      <sheetName val="2002 Spare part (075)"/>
      <sheetName val="2003 Spare part (075)"/>
      <sheetName val="2003 CIP"/>
      <sheetName val="2002 CIP "/>
      <sheetName val="2003 inter-co"/>
      <sheetName val="2002 inter-co"/>
      <sheetName val="Fu Wang Direct Exp (075)"/>
      <sheetName val="K003-EXH2"/>
      <sheetName val="００実績"/>
      <sheetName val="０１実績"/>
      <sheetName val="Sch 22"/>
      <sheetName val="TRENDS"/>
      <sheetName val="Total Exp"/>
      <sheetName val="3a. PM by customerJan"/>
      <sheetName val="SAME"/>
      <sheetName val="MTD PL"/>
      <sheetName val="adjust"/>
      <sheetName val="Sch A to __"/>
      <sheetName val="BS Items"/>
      <sheetName val="mgt Co BS to the $$"/>
      <sheetName val="Fixed Assts"/>
      <sheetName val="Debtor &amp; Creditors"/>
      <sheetName val="A2-1"/>
      <sheetName val="BPR_balance_sheet2"/>
      <sheetName val="BPR_profit_&amp;_loss2"/>
      <sheetName val="BPR_BS_analysis2"/>
      <sheetName val="BPR_PL_analysis2"/>
      <sheetName val="Profit_&amp;_loss2"/>
      <sheetName val="KS_CONSO2"/>
      <sheetName val="addl_cost2"/>
      <sheetName val="6A_CA2"/>
      <sheetName val="65_FINANCE1"/>
      <sheetName val="Significant_Processes1"/>
      <sheetName val="N2_Detailed_Listing_(Pre-final1"/>
      <sheetName val="CA_Comp2"/>
      <sheetName val="Entity_Data1"/>
      <sheetName val="Job_Code_Table1"/>
      <sheetName val="5_Analysis1"/>
      <sheetName val="Main_orig1"/>
      <sheetName val="15100_Prepayment1"/>
      <sheetName val="24100_Accr_Liab1"/>
      <sheetName val="FF-2_(1)2"/>
      <sheetName val="99_Customer_Table1"/>
      <sheetName val="FA_schedule1"/>
      <sheetName val="Permanent_info1"/>
      <sheetName val="K1-1_Addn1"/>
      <sheetName val="M-1_Nov1"/>
      <sheetName val="E3_1"/>
      <sheetName val="E1_1"/>
      <sheetName val="E2_1"/>
      <sheetName val="IBA_&lt;O3&gt;"/>
      <sheetName val="61_HR1"/>
      <sheetName val="DRIVE_SHIP"/>
      <sheetName val="Model_ID"/>
      <sheetName val="Summary_-_2006"/>
      <sheetName val="K3_-_Depr_reasonableness"/>
      <sheetName val="Hyperion_"/>
      <sheetName val="U-not_use"/>
      <sheetName val="3_P&amp;L_"/>
      <sheetName val="SCHD6_-_Uninvoiced_Sales"/>
      <sheetName val="Electrical_"/>
      <sheetName val="Appx_B"/>
      <sheetName val="WP-3__Inventories"/>
      <sheetName val="TAB_Translate"/>
      <sheetName val="TAB_Listen"/>
      <sheetName val="JUNE_EOH-MASTER_(2)2"/>
      <sheetName val="stock1020v1_32"/>
      <sheetName val="Green_details2"/>
      <sheetName val="P12_41"/>
      <sheetName val="U1_61"/>
      <sheetName val="Amortization_Table1"/>
      <sheetName val="DECO_INCOME1"/>
      <sheetName val="BPCOR_DETAILS1"/>
      <sheetName val="BPMKT_DETAILS1"/>
      <sheetName val="Sort_Of_SAP-GL1"/>
      <sheetName val="1A_TaxComp_(pi)"/>
      <sheetName val="SCH_4D(i)"/>
      <sheetName val="SCH_7C"/>
      <sheetName val="APPENDIX_(List_of_Accts)"/>
      <sheetName val="20_0"/>
      <sheetName val="100_1"/>
      <sheetName val="03_0"/>
      <sheetName val="IBACOMP_XLS"/>
      <sheetName val="MBSB_share_prices_from_1_Jan_03"/>
      <sheetName val="Analysis_2008"/>
      <sheetName val="AR_APR'02"/>
      <sheetName val="Sch_22_2"/>
      <sheetName val="Sch_16_1"/>
      <sheetName val="Approfit_Zinc_AWP_03"/>
      <sheetName val="BOX_SUM"/>
      <sheetName val="FIN_GOOD"/>
      <sheetName val="Adds_from_Dec"/>
      <sheetName val="Main_from_Dec"/>
      <sheetName val="Income_Statement"/>
      <sheetName val="December_02"/>
      <sheetName val="U2_2"/>
      <sheetName val="Macola_GL"/>
      <sheetName val="NOTE_2"/>
      <sheetName val="SCH_2-5"/>
      <sheetName val="Leasehold_Land"/>
      <sheetName val="PL_(2)"/>
      <sheetName val="1999_Plan_Summary"/>
      <sheetName val="Sales_Price"/>
      <sheetName val="PDC_(JV)"/>
      <sheetName val="PM_Setting"/>
      <sheetName val="_IB-PL-00-01_SUMMARY"/>
      <sheetName val="CA_working"/>
      <sheetName val="Leasehold_improvement"/>
      <sheetName val="Currency_deposit-MYR"/>
      <sheetName val="Exp_analysis(3)"/>
      <sheetName val="Bill_3"/>
      <sheetName val="PRICE_@_31_Jan_2000"/>
      <sheetName val="Sale_Movement"/>
      <sheetName val="Reasonableness_test"/>
      <sheetName val="AR_JAN'02"/>
      <sheetName val="Activity_Price"/>
      <sheetName val="-PLEASE_NOTE-"/>
      <sheetName val="ADD_NA"/>
      <sheetName val="&lt;G3&gt;_Prepayment"/>
      <sheetName val="619030_oth_admin"/>
      <sheetName val="CFS_US-Canada_CAD"/>
      <sheetName val="CFS_AP-NZD_(Trade_Bills)"/>
      <sheetName val="O2-CA"/>
      <sheetName val="K.Krunch 170g"/>
      <sheetName val="Project's Information"/>
      <sheetName val="K101 "/>
      <sheetName val="I101"/>
      <sheetName val="Install"/>
      <sheetName val="Quarterly 4"/>
      <sheetName val="6"/>
      <sheetName val="3"/>
      <sheetName val="5"/>
      <sheetName val="CA-PRE(P)"/>
      <sheetName val="LKSA - Toll Rev"/>
      <sheetName val="Nov"/>
      <sheetName val="SWDV"/>
      <sheetName val="Links"/>
      <sheetName val="Lead"/>
      <sheetName val="10&amp;20"/>
      <sheetName val="Translation"/>
      <sheetName val="Dcode"/>
      <sheetName val="Monthly (2)"/>
      <sheetName val="Project's_Information"/>
      <sheetName val="K101_"/>
      <sheetName val="Quarterly_4"/>
      <sheetName val="BPR_balance_sheet3"/>
      <sheetName val="BPR_profit_&amp;_loss3"/>
      <sheetName val="BPR_BS_analysis3"/>
      <sheetName val="BPR_PL_analysis3"/>
      <sheetName val="Profit_&amp;_loss3"/>
      <sheetName val="KS_CONSO3"/>
      <sheetName val="addl_cost3"/>
      <sheetName val="N2_Detailed_Listing_(Pre-final2"/>
      <sheetName val="6A_CA3"/>
      <sheetName val="Entity_Data2"/>
      <sheetName val="65_FINANCE2"/>
      <sheetName val="Significant_Processes2"/>
      <sheetName val="Main_orig2"/>
      <sheetName val="5_Analysis2"/>
      <sheetName val="FA_schedule2"/>
      <sheetName val="FF-2_(1)3"/>
      <sheetName val="99_Customer_Table2"/>
      <sheetName val="15100_Prepayment2"/>
      <sheetName val="24100_Accr_Liab2"/>
      <sheetName val="K1-1_Addn2"/>
      <sheetName val="Job_Code_Table2"/>
      <sheetName val="Permanent_info2"/>
      <sheetName val="M-1_Nov2"/>
      <sheetName val="E3_11"/>
      <sheetName val="E1_11"/>
      <sheetName val="E2_11"/>
      <sheetName val="IBA_&lt;O3&gt;1"/>
      <sheetName val="3_P&amp;L_1"/>
      <sheetName val="U-not_use1"/>
      <sheetName val="CA_Sheet1"/>
      <sheetName val="Approfit_Zinc_AWP_031"/>
      <sheetName val="Project's_Information1"/>
      <sheetName val="Model_ID1"/>
      <sheetName val="APPENDIX_(List_of_Accts)1"/>
      <sheetName val="DRIVE_SHIP1"/>
      <sheetName val="Summary_-_20061"/>
      <sheetName val="K3_-_Depr_reasonableness1"/>
      <sheetName val="Hyperion_1"/>
      <sheetName val="SCHD6_-_Uninvoiced_Sales1"/>
      <sheetName val="Electrical_1"/>
      <sheetName val="depn-Sep_031"/>
      <sheetName val="Appx_B1"/>
      <sheetName val="WP-3__Inventories1"/>
      <sheetName val="TAB_Translate1"/>
      <sheetName val="TAB_Listen1"/>
      <sheetName val="K101_1"/>
      <sheetName val="Sales_Price1"/>
      <sheetName val="Quarterly_41"/>
      <sheetName val="Currency_deposit-MYR1"/>
      <sheetName val="BPR_balance_sheet4"/>
      <sheetName val="BPR_profit_&amp;_loss4"/>
      <sheetName val="BPR_BS_analysis4"/>
      <sheetName val="BPR_PL_analysis4"/>
      <sheetName val="Profit_&amp;_loss4"/>
      <sheetName val="KS_CONSO4"/>
      <sheetName val="HEADER"/>
      <sheetName val="INFO"/>
      <sheetName val="KONSOLIDE"/>
      <sheetName val="SO NO"/>
      <sheetName val="LAL Southern"/>
      <sheetName val="COMSB"/>
      <sheetName val="CGC"/>
      <sheetName val="AGAGASB"/>
      <sheetName val="已审CF"/>
      <sheetName val="305Raw"/>
      <sheetName val="317Raw"/>
      <sheetName val="GQ105"/>
      <sheetName val="GQ104"/>
      <sheetName val="Splitting call June"/>
      <sheetName val="Cash Call June"/>
      <sheetName val="K1 - Lead S$"/>
      <sheetName val="科目"/>
      <sheetName val="TienLuong"/>
      <sheetName val="TBM"/>
      <sheetName val="detailed"/>
      <sheetName val="1030002 A"/>
      <sheetName val="1030004 A"/>
      <sheetName val="1030006 A"/>
      <sheetName val="COEFF"/>
      <sheetName val="mweqpt"/>
      <sheetName val="Exchange Rate"/>
      <sheetName val="addl_cost4"/>
      <sheetName val="N2_Detailed_Listing_(Pre-final3"/>
      <sheetName val="6A_CA4"/>
      <sheetName val="CA_Comp3"/>
      <sheetName val="Entity_Data3"/>
      <sheetName val="65_FINANCE3"/>
      <sheetName val="Significant_Processes3"/>
      <sheetName val="Main_orig3"/>
      <sheetName val="5_Analysis3"/>
      <sheetName val="FA_schedule3"/>
      <sheetName val="FF-2_(1)4"/>
      <sheetName val="99_Customer_Table3"/>
      <sheetName val="15100_Prepayment3"/>
      <sheetName val="24100_Accr_Liab3"/>
      <sheetName val="K1-1_Addn3"/>
      <sheetName val="Job_Code_Table3"/>
      <sheetName val="Permanent_info3"/>
      <sheetName val="M-1_Nov3"/>
      <sheetName val="E3_12"/>
      <sheetName val="E1_12"/>
      <sheetName val="E2_12"/>
      <sheetName val="IBA_&lt;O3&gt;2"/>
      <sheetName val="3_P&amp;L_2"/>
      <sheetName val="U-not_use2"/>
      <sheetName val="Model_ID2"/>
      <sheetName val="61_HR2"/>
      <sheetName val="CA_Sheet2"/>
      <sheetName val="1_LeadSchedule2"/>
      <sheetName val="APPENDIX_(List_of_Accts)2"/>
      <sheetName val="DRIVE_SHIP2"/>
      <sheetName val="Summary_-_20062"/>
      <sheetName val="K3_-_Depr_reasonableness2"/>
      <sheetName val="Hyperion_2"/>
      <sheetName val="Electrical_2"/>
      <sheetName val="depn-Sep_032"/>
      <sheetName val="Appx_B2"/>
      <sheetName val="WP-3__Inventories2"/>
      <sheetName val="TAB_Translate2"/>
      <sheetName val="TAB_Listen2"/>
      <sheetName val="SCHD6_-_Uninvoiced_Sales2"/>
      <sheetName val="JUNE_EOH-MASTER_(2)3"/>
      <sheetName val="stock1020v1_33"/>
      <sheetName val="Green_details3"/>
      <sheetName val="P12_42"/>
      <sheetName val="U1_62"/>
      <sheetName val="Amortization_Table2"/>
      <sheetName val="DECO_INCOME2"/>
      <sheetName val="BPCOR_DETAILS2"/>
      <sheetName val="BPMKT_DETAILS2"/>
      <sheetName val="Sort_Of_SAP-GL2"/>
      <sheetName val="SCH_B2"/>
      <sheetName val="Factor_List"/>
      <sheetName val="revRate"/>
      <sheetName val="COEFFS"/>
      <sheetName val="coeff_OMSN"/>
      <sheetName val="Profit"/>
      <sheetName val="BP-BREAK"/>
      <sheetName val="Feb 04"/>
      <sheetName val="M300-PF"/>
      <sheetName val="Setup"/>
      <sheetName val="Rates"/>
      <sheetName val="Toggle PR"/>
      <sheetName val="Toggle Trav"/>
      <sheetName val="SO-P&amp;L"/>
      <sheetName val="Sheet5"/>
      <sheetName val="1990(YA91)"/>
      <sheetName val="1992(YA93)"/>
      <sheetName val="POB"/>
      <sheetName val="Exchange_Rate"/>
      <sheetName val="Feb_04"/>
      <sheetName val="Premises"/>
      <sheetName val="Lifeboat"/>
      <sheetName val="MWBSpread"/>
      <sheetName val="Tptn"/>
      <sheetName val="SIF Structure"/>
      <sheetName val="Analysis"/>
      <sheetName val="Energy(update)"/>
      <sheetName val="Balance Sheet Accoung"/>
      <sheetName val="E02PEA"/>
      <sheetName val="C02DPL"/>
      <sheetName val="E06EEA"/>
      <sheetName val="Interim ___ Top"/>
      <sheetName val="Equipment List"/>
      <sheetName val="DSV6 Summ"/>
      <sheetName val="Std cost"/>
      <sheetName val="USD75"/>
      <sheetName val="Jul-06"/>
      <sheetName val="EU1"/>
      <sheetName val="Paramdata"/>
      <sheetName val="Credit-22"/>
      <sheetName val="Cover Sheet"/>
      <sheetName val="meeting"/>
      <sheetName val="AUDIT SCHEDULE"/>
      <sheetName val="A800"/>
      <sheetName val="price"/>
      <sheetName val="SIC SO"/>
      <sheetName val="CRITERIA1"/>
      <sheetName val="CRITERIA2"/>
      <sheetName val="NS02"/>
      <sheetName val="CONC_FEES02"/>
      <sheetName val="DEPREC_02"/>
      <sheetName val="LPD02"/>
      <sheetName val="sapactivexlhiddensheet"/>
      <sheetName val="VM02"/>
      <sheetName val="Dload"/>
      <sheetName val="K"/>
      <sheetName val="p n l -LL"/>
      <sheetName val="Expl"/>
      <sheetName val="Appendix A"/>
      <sheetName val="UAD"/>
      <sheetName val="1A_TaxComp_(pi)1"/>
      <sheetName val="SCH_4D(i)1"/>
      <sheetName val="SCH_7C1"/>
      <sheetName val="20_01"/>
      <sheetName val="100_11"/>
      <sheetName val="03_01"/>
      <sheetName val="IBACOMP_XLS1"/>
      <sheetName val="MBSB_share_prices_from_1_Jan_01"/>
      <sheetName val="Analysis_20081"/>
      <sheetName val="AR_APR'021"/>
      <sheetName val="Sch_22_21"/>
      <sheetName val="Sch_16_11"/>
      <sheetName val="Macola_GL1"/>
      <sheetName val="NOTE_21"/>
      <sheetName val="SCH_2-51"/>
      <sheetName val="Leasehold_Land1"/>
      <sheetName val="PL_(2)1"/>
      <sheetName val="1999_Plan_Summary1"/>
      <sheetName val="PDC_(JV)1"/>
      <sheetName val="PM_Setting1"/>
      <sheetName val="_IB-PL-00-01_SUMMARY1"/>
      <sheetName val="CA_working1"/>
      <sheetName val="Leasehold_improvement1"/>
      <sheetName val="Exp_analysis(3)1"/>
      <sheetName val="Bill_31"/>
      <sheetName val="PRICE_@_31_Jan_20001"/>
      <sheetName val="Sale_Movement1"/>
      <sheetName val="Reasonableness_test1"/>
      <sheetName val="AR_JAN'021"/>
      <sheetName val="Activity_Price1"/>
      <sheetName val="-PLEASE_NOTE-1"/>
      <sheetName val="ADD_NA1"/>
      <sheetName val="BOX_SUM1"/>
      <sheetName val="FIN_GOOD1"/>
      <sheetName val="Adds_from_Dec1"/>
      <sheetName val="Main_from_Dec1"/>
      <sheetName val="Income_Statement1"/>
      <sheetName val="December_021"/>
      <sheetName val="U2_21"/>
      <sheetName val="&lt;G3&gt;_Prepayment1"/>
      <sheetName val="619030_oth_admin1"/>
      <sheetName val="CFS_US-Canada_CAD1"/>
      <sheetName val="CFS_AP-NZD_(Trade_Bills)1"/>
      <sheetName val="2_B_L_Investments"/>
      <sheetName val="2_Q_L_Revenue"/>
      <sheetName val="Assumptions_&amp;_Returns"/>
      <sheetName val="K301_-_三里河_(SS)"/>
      <sheetName val="Note_I"/>
      <sheetName val="Appendix_2"/>
      <sheetName val="Tax_Comp"/>
      <sheetName val="669L_ID_parts_2010_1st_Q_Add_"/>
      <sheetName val="Price_&amp;_TWR"/>
      <sheetName val="K4_-_Depr_reasonableness"/>
      <sheetName val="Cash_flow_projection"/>
      <sheetName val="2003_Self_repair_GL"/>
      <sheetName val="2002_Shipyard_repair_GL_(075)"/>
      <sheetName val="2002_Voyage_repair_GL_(075)"/>
      <sheetName val="2002_Self_repair_GL_(075)"/>
      <sheetName val="2002_Spare_part_(075)"/>
      <sheetName val="2003_Spare_part_(075)"/>
      <sheetName val="2003_CIP"/>
      <sheetName val="2002_CIP_"/>
      <sheetName val="2003_inter-co"/>
      <sheetName val="2002_inter-co"/>
      <sheetName val="Fu_Wang_Direct_Exp_(075)"/>
      <sheetName val="Interest_income"/>
      <sheetName val="Sch_22"/>
      <sheetName val="Total_Exp"/>
      <sheetName val="3a__PM_by_customerJan"/>
      <sheetName val="MTD_PL"/>
      <sheetName val="Sch_A_to___"/>
      <sheetName val="BS_Items"/>
      <sheetName val="mgt_Co_BS_to_the_$$"/>
      <sheetName val="Fixed_Assts"/>
      <sheetName val="Debtor_&amp;_Creditors"/>
      <sheetName val="K_Krunch_170g"/>
      <sheetName val="LKSA_-_Toll_Rev1"/>
      <sheetName val="Monthly_(2)"/>
      <sheetName val="BPR_balance_sheet5"/>
      <sheetName val="BPR_profit_&amp;_loss5"/>
      <sheetName val="BPR_BS_analysis5"/>
      <sheetName val="BPR_PL_analysis5"/>
      <sheetName val="BPR_balance_sheet6"/>
      <sheetName val="BPR_profit_&amp;_loss6"/>
      <sheetName val="BPR_BS_analysis6"/>
      <sheetName val="BPR_PL_analysis6"/>
      <sheetName val="8-Liabilities"/>
      <sheetName val="Source (PD)"/>
      <sheetName val="CBO0497"/>
      <sheetName val="acs"/>
      <sheetName val="Drop List References"/>
      <sheetName val="Prov for Bonus"/>
      <sheetName val="wk prgs"/>
      <sheetName val="proj"/>
      <sheetName val="Common Infra"/>
      <sheetName val="Contribution"/>
      <sheetName val="SS"/>
      <sheetName val="RT2-D"/>
      <sheetName val="HP Schedule"/>
      <sheetName val="Mortgage"/>
      <sheetName val="JE786"/>
      <sheetName val="封面"/>
      <sheetName val="Aruba Surf"/>
      <sheetName val="Closings"/>
      <sheetName val="FRS"/>
      <sheetName val="Gross Contract Sales"/>
      <sheetName val="Net Contract Sales"/>
      <sheetName val="Product Cost"/>
      <sheetName val="master"/>
      <sheetName val="K201"/>
      <sheetName val="K-2"/>
      <sheetName val="ASS"/>
      <sheetName val="Profit_&amp;_loss5"/>
      <sheetName val="KS_CONSO5"/>
      <sheetName val="Sales_Price2"/>
      <sheetName val="Currency_deposit-MYR2"/>
      <sheetName val="Approfit_Zinc_AWP_032"/>
      <sheetName val="Project's_Information2"/>
      <sheetName val="K101_2"/>
      <sheetName val="Quarterly_42"/>
      <sheetName val="MTDDEC06"/>
      <sheetName val="TB_2022 (BASE)"/>
      <sheetName val="A.Inp"/>
      <sheetName val="Currency"/>
      <sheetName val="DropDown"/>
      <sheetName val="Sheet7"/>
      <sheetName val="Volatility"/>
      <sheetName val="LAL_Southern"/>
      <sheetName val="Master Data"/>
      <sheetName val="General"/>
      <sheetName val="M3"/>
      <sheetName val="2_B_L_Investments1"/>
      <sheetName val="2_Q_L_Revenue1"/>
      <sheetName val="Note_I1"/>
      <sheetName val="Appendix_21"/>
      <sheetName val="Tax_Comp1"/>
      <sheetName val="Assumptions_&amp;_Returns1"/>
      <sheetName val="Factor_List1"/>
      <sheetName val="669L_ID_parts_2010_1st_Q_Add_1"/>
      <sheetName val="Price_&amp;_TWR1"/>
      <sheetName val="K301_-_三里河_(SS)1"/>
      <sheetName val="K4_-_Depr_reasonableness1"/>
      <sheetName val="Cash_flow_projection1"/>
      <sheetName val="2003_Self_repair_GL1"/>
      <sheetName val="2002_Shipyard_repair_GL_(075)1"/>
      <sheetName val="2002_Voyage_repair_GL_(075)1"/>
      <sheetName val="2002_Self_repair_GL_(075)1"/>
      <sheetName val="2002_Spare_part_(075)1"/>
      <sheetName val="2003_Spare_part_(075)1"/>
      <sheetName val="2003_CIP1"/>
      <sheetName val="2002_CIP_1"/>
      <sheetName val="2003_inter-co1"/>
      <sheetName val="2002_inter-co1"/>
      <sheetName val="Fu_Wang_Direct_Exp_(075)1"/>
      <sheetName val="Interest_income1"/>
      <sheetName val="Sch_221"/>
      <sheetName val="Total_Exp1"/>
      <sheetName val="3a__PM_by_customerJan1"/>
      <sheetName val="MTD_PL1"/>
      <sheetName val="Sch_A_to___1"/>
      <sheetName val="BS_Items1"/>
      <sheetName val="mgt_Co_BS_to_the_$$1"/>
      <sheetName val="Fixed_Assts1"/>
      <sheetName val="Debtor_&amp;_Creditors1"/>
      <sheetName val="CA_Comp4"/>
      <sheetName val="61_HR3"/>
      <sheetName val="1_LeadSchedule3"/>
      <sheetName val="JUNE_EOH-MASTER_(2)4"/>
      <sheetName val="stock1020v1_34"/>
      <sheetName val="Green_details4"/>
      <sheetName val="P12_43"/>
      <sheetName val="U1_63"/>
      <sheetName val="Amortization_Table3"/>
      <sheetName val="DECO_INCOME3"/>
      <sheetName val="BPCOR_DETAILS3"/>
      <sheetName val="BPMKT_DETAILS3"/>
      <sheetName val="Sort_Of_SAP-GL3"/>
      <sheetName val="AR_APR'022"/>
      <sheetName val="SCH_B3"/>
      <sheetName val="1A_TaxComp_(pi)2"/>
      <sheetName val="SCH_4D(i)2"/>
      <sheetName val="SCH_7C2"/>
      <sheetName val="20_02"/>
      <sheetName val="100_12"/>
      <sheetName val="03_02"/>
      <sheetName val="IBACOMP_XLS2"/>
      <sheetName val="MBSB_share_prices_from_1_Jan_02"/>
      <sheetName val="Analysis_20082"/>
      <sheetName val="Sch_22_22"/>
      <sheetName val="Sch_16_12"/>
      <sheetName val="CFS_US-Canada_CAD2"/>
      <sheetName val="CFS_AP-NZD_(Trade_Bills)2"/>
      <sheetName val="Macola_GL2"/>
      <sheetName val="NOTE_22"/>
      <sheetName val="SCH_2-52"/>
      <sheetName val="Leasehold_Land2"/>
      <sheetName val="PL_(2)2"/>
      <sheetName val="1999_Plan_Summary2"/>
      <sheetName val="PDC_(JV)2"/>
      <sheetName val="PM_Setting2"/>
      <sheetName val="_IB-PL-00-01_SUMMARY2"/>
      <sheetName val="CA_working2"/>
      <sheetName val="Leasehold_improvement2"/>
      <sheetName val="Exp_analysis(3)2"/>
      <sheetName val="Bill_32"/>
      <sheetName val="PRICE_@_31_Jan_20002"/>
      <sheetName val="Sale_Movement2"/>
      <sheetName val="Reasonableness_test2"/>
      <sheetName val="AR_JAN'022"/>
      <sheetName val="Activity_Price2"/>
      <sheetName val="-PLEASE_NOTE-2"/>
      <sheetName val="ADD_NA2"/>
      <sheetName val="BOX_SUM2"/>
      <sheetName val="FIN_GOOD2"/>
      <sheetName val="Adds_from_Dec2"/>
      <sheetName val="Main_from_Dec2"/>
      <sheetName val="Income_Statement2"/>
      <sheetName val="December_022"/>
      <sheetName val="U2_22"/>
      <sheetName val="2_B_L_Investments2"/>
      <sheetName val="2_Q_L_Revenue2"/>
      <sheetName val="&lt;G3&gt;_Prepayment2"/>
      <sheetName val="619030_oth_admin2"/>
      <sheetName val="Note_I2"/>
      <sheetName val="Appendix_22"/>
      <sheetName val="Tax_Comp2"/>
      <sheetName val="Assumptions_&amp;_Returns2"/>
      <sheetName val="Factor_List2"/>
      <sheetName val="669L_ID_parts_2010_1st_Q_Add_2"/>
      <sheetName val="Price_&amp;_TWR2"/>
      <sheetName val="K301_-_三里河_(SS)2"/>
      <sheetName val="K4_-_Depr_reasonableness2"/>
      <sheetName val="Cash_flow_projection2"/>
      <sheetName val="2003_Self_repair_GL2"/>
      <sheetName val="2002_Shipyard_repair_GL_(075)2"/>
      <sheetName val="2002_Voyage_repair_GL_(075)2"/>
      <sheetName val="2002_Self_repair_GL_(075)2"/>
      <sheetName val="2002_Spare_part_(075)2"/>
      <sheetName val="2003_Spare_part_(075)2"/>
      <sheetName val="2003_CIP2"/>
      <sheetName val="2002_CIP_2"/>
      <sheetName val="2003_inter-co2"/>
      <sheetName val="2002_inter-co2"/>
      <sheetName val="Fu_Wang_Direct_Exp_(075)2"/>
      <sheetName val="Interest_income2"/>
      <sheetName val="Sch_222"/>
      <sheetName val="Total_Exp2"/>
      <sheetName val="3a__PM_by_customerJan2"/>
      <sheetName val="MTD_PL2"/>
      <sheetName val="Sch_A_to___2"/>
      <sheetName val="BS_Items2"/>
      <sheetName val="mgt_Co_BS_to_the_$$2"/>
      <sheetName val="Fixed_Assts2"/>
      <sheetName val="Debtor_&amp;_Creditors2"/>
      <sheetName val="p_n_l_-LL"/>
      <sheetName val="Cover_Sheet"/>
      <sheetName val="O2 TC"/>
      <sheetName val="O4 CA"/>
      <sheetName val="N4"/>
      <sheetName val="K401 - Depr reasonableness"/>
      <sheetName val="sumdepn01"/>
      <sheetName val="TAR-1"/>
      <sheetName val="NSC"/>
      <sheetName val="Beg- End balance"/>
      <sheetName val="ken"/>
      <sheetName val="Q"/>
      <sheetName val="BlSheet"/>
      <sheetName val="Ref"/>
      <sheetName val="G1 - Lead"/>
      <sheetName val="_2__xls__2__xls_COV"/>
      <sheetName val="MAC 06"/>
      <sheetName val="AUD FXRates"/>
      <sheetName val="Standard P&amp;L"/>
      <sheetName val="BALANCE"/>
      <sheetName val="BALANCE Swiss"/>
      <sheetName val="General Ledger"/>
      <sheetName val="Calcs"/>
      <sheetName val="Databook"/>
      <sheetName val="Mapping"/>
      <sheetName val="BS per month"/>
      <sheetName val="P&amp;L per month"/>
      <sheetName val="hsbc"/>
      <sheetName val="dep08"/>
      <sheetName val="Settings"/>
      <sheetName val="Atth CC"/>
      <sheetName val="E2 AR listing(not used)"/>
      <sheetName val="Prepayment list"/>
      <sheetName val="June18"/>
      <sheetName val="2.2 Assumptions"/>
      <sheetName val="Résultats"/>
      <sheetName val="选项"/>
      <sheetName val="Trading Statement"/>
      <sheetName val="FA_RM-MAC'072"/>
      <sheetName val="FS_by_month2"/>
      <sheetName val="India_Mapping2"/>
      <sheetName val="Assumption_5_years2"/>
      <sheetName val="U201_(K)2"/>
      <sheetName val="BS,_P&amp;L2"/>
      <sheetName val="chart_data2"/>
      <sheetName val="Consol_BS2"/>
      <sheetName val="App_I_-_KPI2"/>
      <sheetName val="App_11_Income_&amp;_Expenses_R2"/>
      <sheetName val="App_II_-_Details_of_Inc_&amp;_Exp2"/>
      <sheetName val="App_III_-_CAPEX2"/>
      <sheetName val="App_III_-_CAPEX_details2"/>
      <sheetName val="App_IV_-_AEI2"/>
      <sheetName val="App_V_-_Staff_Confirmation2"/>
      <sheetName val="App_V_-_Staff_Requirement2"/>
      <sheetName val="Ap_D1_-_SumA2"/>
      <sheetName val="Ap_D2_-_SumB2"/>
      <sheetName val="Ap_E_-_Elmt2"/>
      <sheetName val="Enter_FSA_Data1"/>
      <sheetName val="ebit_walk2"/>
      <sheetName val="IDMS_vs_SJIC_(Profit)2"/>
      <sheetName val="Status_Legend2"/>
      <sheetName val="M_MM1"/>
      <sheetName val="Staff_Costs1"/>
      <sheetName val="Jan_011"/>
      <sheetName val="Hold_Model1"/>
      <sheetName val="Input_Template9"/>
      <sheetName val="N_DEPOSIT_SS9"/>
      <sheetName val="CBS_-_App18"/>
      <sheetName val="U2_Sales8"/>
      <sheetName val="Pack_St_Val_95_(Local)8"/>
      <sheetName val="Comp_equip8"/>
      <sheetName val="Mach_&amp;_equip8"/>
      <sheetName val="Assumption_sheet8"/>
      <sheetName val="Interim_--&gt;_Top8"/>
      <sheetName val="Company_Info8"/>
      <sheetName val="Cost_centre_expenditure8"/>
      <sheetName val="F-1_F-28"/>
      <sheetName val="U2_-_Sales8"/>
      <sheetName val="TB_Worksheet8"/>
      <sheetName val="GW201_AR8"/>
      <sheetName val="清单12_318"/>
      <sheetName val="M-1_Interim8"/>
      <sheetName val="LC___TR_Listing8"/>
      <sheetName val="BIS_LIST-NTH_188"/>
      <sheetName val="Balance_Sheet8"/>
      <sheetName val="Xchange_12148"/>
      <sheetName val="Basic_Information8"/>
      <sheetName val="Sch_48"/>
      <sheetName val="K4__F&amp;F8"/>
      <sheetName val="1_-_91(A)8"/>
      <sheetName val="O2_Tax_comp8"/>
      <sheetName val="R-0100_-_Sch_I8"/>
      <sheetName val="I01_8"/>
      <sheetName val="Co_info8"/>
      <sheetName val="Sch_248"/>
      <sheetName val="Tax_Code_-_Purchase_explanatio8"/>
      <sheetName val="Tax_Code_-_Supply_explanation8"/>
      <sheetName val="FA_RM-MAC'073"/>
      <sheetName val="FS_by_month3"/>
      <sheetName val="India_Mapping3"/>
      <sheetName val="Assumption_5_years3"/>
      <sheetName val="U201_(K)3"/>
      <sheetName val="BS,_P&amp;L3"/>
      <sheetName val="chart_data3"/>
      <sheetName val="Consol_BS3"/>
      <sheetName val="App_I_-_KPI3"/>
      <sheetName val="App_11_Income_&amp;_Expenses_R3"/>
      <sheetName val="App_II_-_Details_of_Inc_&amp;_Exp3"/>
      <sheetName val="App_III_-_CAPEX3"/>
      <sheetName val="App_III_-_CAPEX_details3"/>
      <sheetName val="App_IV_-_AEI3"/>
      <sheetName val="App_V_-_Staff_Confirmation3"/>
      <sheetName val="App_V_-_Staff_Requirement3"/>
      <sheetName val="Ap_D1_-_SumA3"/>
      <sheetName val="Ap_D2_-_SumB3"/>
      <sheetName val="Ap_E_-_Elmt3"/>
      <sheetName val="Enter_FSA_Data2"/>
      <sheetName val="ebit_walk3"/>
      <sheetName val="IDMS_vs_SJIC_(Profit)3"/>
      <sheetName val="Status_Legend3"/>
      <sheetName val="M_MM2"/>
      <sheetName val="Staff_Costs2"/>
      <sheetName val="Jan_012"/>
      <sheetName val="Hold_Model2"/>
      <sheetName val="015SCM_Test_Unit1"/>
      <sheetName val="016Test_Flushing1"/>
      <sheetName val="Individual_Items1"/>
      <sheetName val="Student_Income1"/>
      <sheetName val="Input_Template10"/>
      <sheetName val="N_DEPOSIT_SS10"/>
      <sheetName val="CBS_-_App19"/>
      <sheetName val="U2_Sales9"/>
      <sheetName val="Pack_St_Val_95_(Local)9"/>
      <sheetName val="Comp_equip9"/>
      <sheetName val="Mach_&amp;_equip9"/>
      <sheetName val="Assumption_sheet9"/>
      <sheetName val="Interim_--&gt;_Top9"/>
      <sheetName val="Company_Info9"/>
      <sheetName val="Cost_centre_expenditure9"/>
      <sheetName val="F-1_F-29"/>
      <sheetName val="U2_-_Sales9"/>
      <sheetName val="TB_Worksheet9"/>
      <sheetName val="GW201_AR9"/>
      <sheetName val="清单12_319"/>
      <sheetName val="M-1_Interim9"/>
      <sheetName val="LC___TR_Listing9"/>
      <sheetName val="BIS_LIST-NTH_189"/>
      <sheetName val="Balance_Sheet9"/>
      <sheetName val="Xchange_12149"/>
      <sheetName val="Basic_Information9"/>
      <sheetName val="Sch_49"/>
      <sheetName val="K4__F&amp;F9"/>
      <sheetName val="1_-_91(A)9"/>
      <sheetName val="O2_Tax_comp9"/>
      <sheetName val="R-0100_-_Sch_I9"/>
      <sheetName val="I01_9"/>
      <sheetName val="Co_info9"/>
      <sheetName val="Sch_249"/>
      <sheetName val="Tax_Code_-_Purchase_explanatio9"/>
      <sheetName val="Tax_Code_-_Supply_explanation9"/>
      <sheetName val="C_A_Sum_6"/>
      <sheetName val="Do_not_use5"/>
      <sheetName val="Guidance_for_Attribute_Samplin4"/>
      <sheetName val="FA_RM-MAC'074"/>
      <sheetName val="FS_by_month4"/>
      <sheetName val="India_Mapping4"/>
      <sheetName val="1_LeadSchedule4"/>
      <sheetName val="Assumption_5_years4"/>
      <sheetName val="U201_(K)4"/>
      <sheetName val="BS,_P&amp;L4"/>
      <sheetName val="chart_data4"/>
      <sheetName val="Consol_BS4"/>
      <sheetName val="SCH_B4"/>
      <sheetName val="App_I_-_KPI4"/>
      <sheetName val="App_11_Income_&amp;_Expenses_R4"/>
      <sheetName val="App_II_-_Details_of_Inc_&amp;_Exp4"/>
      <sheetName val="App_III_-_CAPEX4"/>
      <sheetName val="App_III_-_CAPEX_details4"/>
      <sheetName val="App_IV_-_AEI4"/>
      <sheetName val="App_V_-_Staff_Confirmation4"/>
      <sheetName val="App_V_-_Staff_Requirement4"/>
      <sheetName val="Ap_D1_-_SumA4"/>
      <sheetName val="Ap_D2_-_SumB4"/>
      <sheetName val="Ap_E_-_Elmt4"/>
      <sheetName val="Enter_FSA_Data3"/>
      <sheetName val="ebit_walk4"/>
      <sheetName val="IDMS_vs_SJIC_(Profit)4"/>
      <sheetName val="Status_Legend4"/>
      <sheetName val="M_MM3"/>
      <sheetName val="Staff_Costs3"/>
      <sheetName val="Jan_013"/>
      <sheetName val="Hold_Model3"/>
      <sheetName val="015SCM_Test_Unit2"/>
      <sheetName val="016Test_Flushing2"/>
      <sheetName val="Individual_Items2"/>
      <sheetName val="Student_Income2"/>
      <sheetName val="Input_Template11"/>
      <sheetName val="N_DEPOSIT_SS11"/>
      <sheetName val="CBS_-_App110"/>
      <sheetName val="U2_Sales10"/>
      <sheetName val="Pack_St_Val_95_(Local)10"/>
      <sheetName val="Comp_equip10"/>
      <sheetName val="Mach_&amp;_equip10"/>
      <sheetName val="Assumption_sheet10"/>
      <sheetName val="Interim_--&gt;_Top10"/>
      <sheetName val="Company_Info10"/>
      <sheetName val="Cost_centre_expenditure10"/>
      <sheetName val="F-1_F-210"/>
      <sheetName val="U2_-_Sales10"/>
      <sheetName val="TB_Worksheet10"/>
      <sheetName val="GW201_AR10"/>
      <sheetName val="清单12_3110"/>
      <sheetName val="M-1_Interim10"/>
      <sheetName val="LC___TR_Listing10"/>
      <sheetName val="BIS_LIST-NTH_1810"/>
      <sheetName val="Balance_Sheet10"/>
      <sheetName val="Xchange_121410"/>
      <sheetName val="Basic_Information10"/>
      <sheetName val="Sch_410"/>
      <sheetName val="K4__F&amp;F10"/>
      <sheetName val="1_-_91(A)10"/>
      <sheetName val="O2_Tax_comp10"/>
      <sheetName val="R-0100_-_Sch_I10"/>
      <sheetName val="I01_10"/>
      <sheetName val="Co_info10"/>
      <sheetName val="Sch_2410"/>
      <sheetName val="Tax_Code_-_Purchase_explanati10"/>
      <sheetName val="Tax_Code_-_Supply_explanation10"/>
      <sheetName val="C_A_Sum_7"/>
      <sheetName val="Do_not_use6"/>
      <sheetName val="Guidance_for_Attribute_Samplin5"/>
      <sheetName val="FA_RM-MAC'075"/>
      <sheetName val="FS_by_month5"/>
      <sheetName val="India_Mapping5"/>
      <sheetName val="1_LeadSchedule5"/>
      <sheetName val="FF-2_(1)5"/>
      <sheetName val="Assumption_5_years5"/>
      <sheetName val="U201_(K)5"/>
      <sheetName val="BS,_P&amp;L5"/>
      <sheetName val="chart_data5"/>
      <sheetName val="Consol_BS5"/>
      <sheetName val="SCH_B5"/>
      <sheetName val="App_I_-_KPI5"/>
      <sheetName val="App_11_Income_&amp;_Expenses_R5"/>
      <sheetName val="App_II_-_Details_of_Inc_&amp;_Exp5"/>
      <sheetName val="App_III_-_CAPEX5"/>
      <sheetName val="App_III_-_CAPEX_details5"/>
      <sheetName val="App_IV_-_AEI5"/>
      <sheetName val="App_V_-_Staff_Confirmation5"/>
      <sheetName val="App_V_-_Staff_Requirement5"/>
      <sheetName val="Ap_D1_-_SumA5"/>
      <sheetName val="Ap_D2_-_SumB5"/>
      <sheetName val="Ap_E_-_Elmt5"/>
      <sheetName val="Enter_FSA_Data4"/>
      <sheetName val="ebit_walk5"/>
      <sheetName val="IDMS_vs_SJIC_(Profit)5"/>
      <sheetName val="Status_Legend5"/>
      <sheetName val="M_MM4"/>
      <sheetName val="Staff_Costs4"/>
      <sheetName val="Jan_014"/>
      <sheetName val="Hold_Model4"/>
      <sheetName val="015SCM_Test_Unit3"/>
      <sheetName val="016Test_Flushing3"/>
      <sheetName val="Individual_Items3"/>
      <sheetName val="CA_Sheet3"/>
      <sheetName val="Student_Income3"/>
      <sheetName val="Customize Your Loan Manager"/>
      <sheetName val="Loan Amortization Table"/>
      <sheetName val="var0102"/>
      <sheetName val="ReworkLabour"/>
      <sheetName val="Bill 2"/>
      <sheetName val="slipsumpR"/>
      <sheetName val="BUR"/>
      <sheetName val="Calendar"/>
      <sheetName val="Build Up Rate"/>
      <sheetName val="PRODL297"/>
      <sheetName val="P1"/>
      <sheetName val="Products annual"/>
      <sheetName val="gby"/>
      <sheetName val="Input_Template12"/>
      <sheetName val="N_DEPOSIT_SS12"/>
      <sheetName val="CBS_-_App111"/>
      <sheetName val="U2_Sales11"/>
      <sheetName val="Pack_St_Val_95_(Local)11"/>
      <sheetName val="Comp_equip11"/>
      <sheetName val="Mach_&amp;_equip11"/>
      <sheetName val="Assumption_sheet11"/>
      <sheetName val="Interim_--&gt;_Top11"/>
      <sheetName val="Company_Info11"/>
      <sheetName val="Cost_centre_expenditure11"/>
      <sheetName val="F-1_F-211"/>
      <sheetName val="U2_-_Sales11"/>
      <sheetName val="TB_Worksheet11"/>
      <sheetName val="GW201_AR11"/>
      <sheetName val="清单12_3111"/>
      <sheetName val="M-1_Interim11"/>
      <sheetName val="LC___TR_Listing11"/>
      <sheetName val="BIS_LIST-NTH_1811"/>
      <sheetName val="Balance_Sheet11"/>
      <sheetName val="Xchange_121411"/>
      <sheetName val="Basic_Information11"/>
      <sheetName val="Sch_411"/>
      <sheetName val="K4__F&amp;F11"/>
      <sheetName val="1_-_91(A)11"/>
      <sheetName val="O2_Tax_comp11"/>
      <sheetName val="R-0100_-_Sch_I11"/>
      <sheetName val="I01_11"/>
      <sheetName val="Co_info11"/>
      <sheetName val="Sch_2411"/>
      <sheetName val="Tax_Code_-_Purchase_explanati11"/>
      <sheetName val="Tax_Code_-_Supply_explanation11"/>
      <sheetName val="C_A_Sum_8"/>
      <sheetName val="Do_not_use7"/>
      <sheetName val="Guidance_for_Attribute_Samplin6"/>
      <sheetName val="FA_RM-MAC'076"/>
      <sheetName val="FS_by_month6"/>
      <sheetName val="India_Mapping6"/>
      <sheetName val="1_LeadSchedule6"/>
      <sheetName val="FF-2_(1)6"/>
      <sheetName val="Assumption_5_years6"/>
      <sheetName val="U201_(K)6"/>
      <sheetName val="BS,_P&amp;L6"/>
      <sheetName val="chart_data6"/>
      <sheetName val="Consol_BS6"/>
      <sheetName val="SCH_B6"/>
      <sheetName val="App_I_-_KPI6"/>
      <sheetName val="App_11_Income_&amp;_Expenses_R6"/>
      <sheetName val="App_II_-_Details_of_Inc_&amp;_Exp6"/>
      <sheetName val="App_III_-_CAPEX6"/>
      <sheetName val="App_III_-_CAPEX_details6"/>
      <sheetName val="App_IV_-_AEI6"/>
      <sheetName val="App_V_-_Staff_Confirmation6"/>
      <sheetName val="App_V_-_Staff_Requirement6"/>
      <sheetName val="Ap_D1_-_SumA6"/>
      <sheetName val="Ap_D2_-_SumB6"/>
      <sheetName val="Ap_E_-_Elmt6"/>
      <sheetName val="Enter_FSA_Data5"/>
      <sheetName val="ebit_walk6"/>
      <sheetName val="IDMS_vs_SJIC_(Profit)6"/>
      <sheetName val="Status_Legend6"/>
      <sheetName val="M_MM5"/>
      <sheetName val="Staff_Costs5"/>
      <sheetName val="Jan_015"/>
      <sheetName val="Hold_Model5"/>
      <sheetName val="015SCM_Test_Unit4"/>
      <sheetName val="016Test_Flushing4"/>
      <sheetName val="Individual_Items4"/>
      <sheetName val="CA_Sheet4"/>
      <sheetName val="Student_Income4"/>
      <sheetName val="Input_Template13"/>
      <sheetName val="N_DEPOSIT_SS13"/>
      <sheetName val="CBS_-_App112"/>
      <sheetName val="U2_Sales12"/>
      <sheetName val="Pack_St_Val_95_(Local)12"/>
      <sheetName val="Comp_equip12"/>
      <sheetName val="Mach_&amp;_equip12"/>
      <sheetName val="Assumption_sheet12"/>
      <sheetName val="Interim_--&gt;_Top12"/>
      <sheetName val="Company_Info12"/>
      <sheetName val="Cost_centre_expenditure12"/>
      <sheetName val="F-1_F-212"/>
      <sheetName val="U2_-_Sales12"/>
      <sheetName val="TB_Worksheet12"/>
      <sheetName val="GW201_AR12"/>
      <sheetName val="清单12_3112"/>
      <sheetName val="M-1_Interim12"/>
      <sheetName val="LC___TR_Listing12"/>
      <sheetName val="BIS_LIST-NTH_1812"/>
      <sheetName val="Balance_Sheet12"/>
      <sheetName val="Xchange_121412"/>
      <sheetName val="Basic_Information12"/>
      <sheetName val="Sch_412"/>
      <sheetName val="K4__F&amp;F12"/>
      <sheetName val="1_-_91(A)12"/>
      <sheetName val="O2_Tax_comp12"/>
      <sheetName val="R-0100_-_Sch_I12"/>
      <sheetName val="I01_12"/>
      <sheetName val="Co_info12"/>
      <sheetName val="Sch_2412"/>
      <sheetName val="Tax_Code_-_Purchase_explanati12"/>
      <sheetName val="Tax_Code_-_Supply_explanation12"/>
      <sheetName val="C_A_Sum_9"/>
      <sheetName val="Do_not_use8"/>
      <sheetName val="Guidance_for_Attribute_Samplin7"/>
      <sheetName val="FA_RM-MAC'077"/>
      <sheetName val="FS_by_month7"/>
      <sheetName val="India_Mapping7"/>
      <sheetName val="1_LeadSchedule7"/>
      <sheetName val="FF-2_(1)7"/>
      <sheetName val="Assumption_5_years7"/>
      <sheetName val="U201_(K)7"/>
      <sheetName val="BS,_P&amp;L7"/>
      <sheetName val="chart_data7"/>
      <sheetName val="Consol_BS7"/>
      <sheetName val="SCH_B7"/>
      <sheetName val="App_I_-_KPI7"/>
      <sheetName val="App_11_Income_&amp;_Expenses_R7"/>
      <sheetName val="App_II_-_Details_of_Inc_&amp;_Exp7"/>
      <sheetName val="App_III_-_CAPEX7"/>
      <sheetName val="App_III_-_CAPEX_details7"/>
      <sheetName val="App_IV_-_AEI7"/>
      <sheetName val="App_V_-_Staff_Confirmation7"/>
      <sheetName val="App_V_-_Staff_Requirement7"/>
      <sheetName val="Ap_D1_-_SumA7"/>
      <sheetName val="Ap_D2_-_SumB7"/>
      <sheetName val="Ap_E_-_Elmt7"/>
      <sheetName val="Enter_FSA_Data6"/>
      <sheetName val="ebit_walk7"/>
      <sheetName val="IDMS_vs_SJIC_(Profit)7"/>
      <sheetName val="Status_Legend7"/>
      <sheetName val="M_MM6"/>
      <sheetName val="Staff_Costs6"/>
      <sheetName val="Jan_016"/>
      <sheetName val="Hold_Model6"/>
      <sheetName val="015SCM_Test_Unit5"/>
      <sheetName val="016Test_Flushing5"/>
      <sheetName val="Individual_Items5"/>
      <sheetName val="CA_Sheet5"/>
      <sheetName val="Student_Income5"/>
      <sheetName val="Schedule_2"/>
      <sheetName val="Schedule_1"/>
      <sheetName val="TB_2019"/>
      <sheetName val="TB_DEC_19"/>
      <sheetName val="SCI_DEC_19"/>
      <sheetName val="0020_Leadsheet"/>
      <sheetName val="Note_4"/>
      <sheetName val="Note_5"/>
      <sheetName val="Note_7"/>
      <sheetName val="SFP_DEC_19"/>
      <sheetName val="Note_8"/>
      <sheetName val="Note_9"/>
      <sheetName val="Note_10_ARO"/>
      <sheetName val="Note_11&amp;12"/>
      <sheetName val="Note_13"/>
      <sheetName val="Note_14"/>
      <sheetName val="Note_15,16"/>
      <sheetName val="Note_17"/>
      <sheetName val="Note_18"/>
      <sheetName val="Purchase_of_goods"/>
      <sheetName val="Loan_to_related_party"/>
      <sheetName val="Payables_to_related_party"/>
      <sheetName val="Note_19a"/>
      <sheetName val="Note_19b"/>
      <sheetName val="FRM_AP_workings"/>
      <sheetName val="Fee_Review1"/>
      <sheetName val="Operational_Review1"/>
      <sheetName val="Additional_Fees1"/>
      <sheetName val="Rate_Review1"/>
      <sheetName val="MOH_NONMOH_PTD07181"/>
      <sheetName val="MOH_NONMOH_A2018_(HUSM)1"/>
      <sheetName val="NON_MOH_31_DEC_20181"/>
      <sheetName val="CW_Non-MOH_20191"/>
      <sheetName val="CW_Non-MOH_20181"/>
      <sheetName val="HUSM_20131"/>
      <sheetName val="K1-1_Addn4"/>
      <sheetName val="Man_power1"/>
      <sheetName val="lead_1"/>
      <sheetName val="O1-1CA_1"/>
      <sheetName val="Types_of_Remarks1"/>
      <sheetName val="U1_64"/>
      <sheetName val="Inputs_-_Dev1"/>
      <sheetName val="Inputs_-_Fin1"/>
      <sheetName val="depn-Sep_033"/>
      <sheetName val="2020_CY_Q4_-_2_years_(2)1"/>
      <sheetName val="New_Final_Template1"/>
      <sheetName val="Final_Template1"/>
      <sheetName val="FG_WP_21"/>
      <sheetName val="Revenue__(KL)"/>
      <sheetName val="Non-Statistical_Sampling_Master"/>
      <sheetName val="Two_Step_Revenue_Testing_Master"/>
      <sheetName val="Global_Data"/>
      <sheetName val="Igw_Model"/>
      <sheetName val="MTO_REV_2(ARMOR)"/>
      <sheetName val="KS_CONSO6"/>
      <sheetName val="Library_Procedures"/>
      <sheetName val="E_claim_142014_to_1872014"/>
      <sheetName val="Entity_Data4"/>
      <sheetName val="det_p&amp;l"/>
      <sheetName val="TB_IP_12_16_-_09_20"/>
      <sheetName val="TB_INSING_12_19-09_20"/>
      <sheetName val="TB_INMAL_12_17-09_20"/>
      <sheetName val="Interco_sales"/>
      <sheetName val="Aff_Konsol_Sep20"/>
      <sheetName val="Inventory_IA_Nov-20"/>
      <sheetName val="Inventory_IC_Nov-20"/>
      <sheetName val="Do_not_delete1"/>
      <sheetName val="N_02_Other_income1"/>
      <sheetName val="LORRY(JUU_4354)"/>
      <sheetName val="General_Summary1"/>
      <sheetName val="TRADING_PROFIT1"/>
      <sheetName val="747_BS"/>
      <sheetName val="1_6_TRS_Data"/>
      <sheetName val="F1_2"/>
      <sheetName val="BPR_balance_sheet7"/>
      <sheetName val="BPR_profit_&amp;_loss7"/>
      <sheetName val="BPR_BS_analysis7"/>
      <sheetName val="BPR_PL_analysis7"/>
      <sheetName val="Profit_&amp;_loss6"/>
      <sheetName val="CA_Comp5"/>
      <sheetName val="addl_cost5"/>
      <sheetName val="6A_CA5"/>
      <sheetName val="N2_Detailed_Listing_(Pre-final4"/>
      <sheetName val="Significant_Processes4"/>
      <sheetName val="65_FINANCE4"/>
      <sheetName val="5_Analysis4"/>
      <sheetName val="Main_orig4"/>
      <sheetName val="99_Customer_Table4"/>
      <sheetName val="15100_Prepayment4"/>
      <sheetName val="24100_Accr_Liab4"/>
      <sheetName val="Job_Code_Table4"/>
      <sheetName val="FA_schedule4"/>
      <sheetName val="M-1_Nov4"/>
      <sheetName val="Permanent_info4"/>
      <sheetName val="E3_13"/>
      <sheetName val="E1_13"/>
      <sheetName val="E2_13"/>
      <sheetName val="IBA_&lt;O3&gt;3"/>
      <sheetName val="61_HR4"/>
      <sheetName val="DRIVE_SHIP3"/>
      <sheetName val="Model_ID3"/>
      <sheetName val="Summary_-_20063"/>
      <sheetName val="K3_-_Depr_reasonableness3"/>
      <sheetName val="Hyperion_3"/>
      <sheetName val="APPENDIX_(List_of_Accts)3"/>
      <sheetName val="IBACOMP_XLS3"/>
      <sheetName val="MBSB_share_prices_from_1_Jan_04"/>
      <sheetName val="Analysis_20083"/>
      <sheetName val="Electrical_3"/>
      <sheetName val="SCH_2-53"/>
      <sheetName val="Leasehold_Land3"/>
      <sheetName val="PL_(2)3"/>
      <sheetName val="Currency_deposit-MYR3"/>
      <sheetName val="1999_Plan_Summary3"/>
      <sheetName val="Exp_analysis(3)3"/>
      <sheetName val="Bill_33"/>
      <sheetName val="PRICE_@_31_Jan_20003"/>
      <sheetName val="Interest_income3"/>
      <sheetName val="3_P&amp;L_3"/>
      <sheetName val="Appx_B3"/>
      <sheetName val="WP-3__Inventories3"/>
      <sheetName val="TAB_Translate3"/>
      <sheetName val="TAB_Listen3"/>
      <sheetName val="SCHD6_-_Uninvoiced_Sales3"/>
      <sheetName val="U-not_use3"/>
      <sheetName val="JUNE_EOH-MASTER_(2)5"/>
      <sheetName val="stock1020v1_35"/>
      <sheetName val="Green_details5"/>
      <sheetName val="P12_44"/>
      <sheetName val="Amortization_Table4"/>
      <sheetName val="DECO_INCOME4"/>
      <sheetName val="BPCOR_DETAILS4"/>
      <sheetName val="BPMKT_DETAILS4"/>
      <sheetName val="Sort_Of_SAP-GL4"/>
      <sheetName val="1A_TaxComp_(pi)3"/>
      <sheetName val="SCH_4D(i)3"/>
      <sheetName val="SCH_7C3"/>
      <sheetName val="20_03"/>
      <sheetName val="100_13"/>
      <sheetName val="03_03"/>
      <sheetName val="AR_APR'023"/>
      <sheetName val="_IB-PL-00-01_SUMMARY3"/>
      <sheetName val="PDC_(JV)3"/>
      <sheetName val="PM_Setting3"/>
      <sheetName val="Leasehold_improvement3"/>
      <sheetName val="CA_working3"/>
      <sheetName val="Sch_22_23"/>
      <sheetName val="Sch_16_13"/>
      <sheetName val="Macola_GL3"/>
      <sheetName val="NOTE_23"/>
      <sheetName val="Sales_Price3"/>
      <sheetName val="Sale_Movement3"/>
      <sheetName val="Reasonableness_test3"/>
      <sheetName val="AR_JAN'023"/>
      <sheetName val="Activity_Price3"/>
      <sheetName val="-PLEASE_NOTE-3"/>
      <sheetName val="ADD_NA3"/>
      <sheetName val="Approfit_Zinc_AWP_033"/>
      <sheetName val="BOX_SUM3"/>
      <sheetName val="FIN_GOOD3"/>
      <sheetName val="Adds_from_Dec3"/>
      <sheetName val="Main_from_Dec3"/>
      <sheetName val="Income_Statement3"/>
      <sheetName val="December_023"/>
      <sheetName val="U2_23"/>
      <sheetName val="&lt;G3&gt;_Prepayment3"/>
      <sheetName val="619030_oth_admin3"/>
      <sheetName val="CFS_US-Canada_CAD3"/>
      <sheetName val="CFS_AP-NZD_(Trade_Bills)3"/>
      <sheetName val="2_B_L_Investments3"/>
      <sheetName val="2_Q_L_Revenue3"/>
      <sheetName val="Assumptions_&amp;_Returns3"/>
      <sheetName val="K301_-_三里河_(SS)3"/>
      <sheetName val="Note_I3"/>
      <sheetName val="Appendix_23"/>
      <sheetName val="Tax_Comp3"/>
      <sheetName val="Factor_List3"/>
      <sheetName val="669L_ID_parts_2010_1st_Q_Add_3"/>
      <sheetName val="Price_&amp;_TWR3"/>
      <sheetName val="K4_-_Depr_reasonableness3"/>
      <sheetName val="Cash_flow_projection3"/>
      <sheetName val="2003_Self_repair_GL3"/>
      <sheetName val="2002_Shipyard_repair_GL_(075)3"/>
      <sheetName val="2002_Voyage_repair_GL_(075)3"/>
      <sheetName val="2002_Self_repair_GL_(075)3"/>
      <sheetName val="2002_Spare_part_(075)3"/>
      <sheetName val="2003_Spare_part_(075)3"/>
      <sheetName val="2003_CIP3"/>
      <sheetName val="2002_CIP_3"/>
      <sheetName val="2003_inter-co3"/>
      <sheetName val="2002_inter-co3"/>
      <sheetName val="Fu_Wang_Direct_Exp_(075)3"/>
      <sheetName val="Sch_223"/>
      <sheetName val="Total_Exp3"/>
      <sheetName val="3a__PM_by_customerJan3"/>
      <sheetName val="MTD_PL3"/>
      <sheetName val="Sch_A_to___3"/>
      <sheetName val="BS_Items3"/>
      <sheetName val="mgt_Co_BS_to_the_$$3"/>
      <sheetName val="Fixed_Assts3"/>
      <sheetName val="Debtor_&amp;_Creditors3"/>
      <sheetName val="K_Krunch_170g1"/>
      <sheetName val="Project's_Information3"/>
      <sheetName val="K101_3"/>
      <sheetName val="Quarterly_43"/>
      <sheetName val="LKSA_-_Toll_Rev2"/>
      <sheetName val="Monthly_(2)1"/>
      <sheetName val="SO_NO"/>
      <sheetName val="LAL_Southern1"/>
      <sheetName val="Splitting_call_June"/>
      <sheetName val="Cash_Call_June"/>
      <sheetName val="K1_-_Lead_S$"/>
      <sheetName val="1030002_A"/>
      <sheetName val="1030004_A"/>
      <sheetName val="1030006_A"/>
      <sheetName val="Exchange_Rate1"/>
      <sheetName val="Feb_041"/>
      <sheetName val="Toggle_PR"/>
      <sheetName val="Toggle_Trav"/>
      <sheetName val="SIF_Structure"/>
      <sheetName val="Balance_Sheet_Accoung"/>
      <sheetName val="Interim_____Top"/>
      <sheetName val="Equipment_List"/>
      <sheetName val="DSV6_Summ"/>
      <sheetName val="Std_cost"/>
      <sheetName val="Cover_Sheet1"/>
      <sheetName val="AUDIT_SCHEDULE"/>
      <sheetName val="SIC_SO"/>
      <sheetName val="p_n_l_-LL1"/>
      <sheetName val="Appendix_A"/>
      <sheetName val="Source_(PD)"/>
      <sheetName val="Drop_List_References"/>
      <sheetName val="Prov_for_Bonus"/>
      <sheetName val="wk_prgs"/>
      <sheetName val="Common_Infra"/>
      <sheetName val="HP_Schedule"/>
      <sheetName val="Aruba_Surf"/>
      <sheetName val="Gross_Contract_Sales"/>
      <sheetName val="Net_Contract_Sales"/>
      <sheetName val="Product_Cost"/>
      <sheetName val="TB_2022_(BASE)"/>
      <sheetName val="A_Inp"/>
      <sheetName val="Master_Data"/>
      <sheetName val="O2_TC"/>
      <sheetName val="O4_CA1"/>
      <sheetName val="K401_-_Depr_reasonableness"/>
      <sheetName val="Beg-_End_balance"/>
      <sheetName val="G1_-_Lead"/>
      <sheetName val="MAC_06"/>
      <sheetName val="AUD_FXRates"/>
      <sheetName val="Standard_P&amp;L"/>
      <sheetName val="BALANCE_Swiss"/>
      <sheetName val="General_Ledger"/>
      <sheetName val="BS_per_month"/>
      <sheetName val="P&amp;L_per_month"/>
      <sheetName val="Atth_CC"/>
      <sheetName val="E2_AR_listing(not_used)"/>
      <sheetName val="Prepayment_list"/>
      <sheetName val="2_2_Assumptions"/>
      <sheetName val="Trading_Statement"/>
      <sheetName val="1_2b"/>
      <sheetName val="For_JV_Purposes"/>
      <sheetName val="1_2b_-_For_budget_Y2023"/>
      <sheetName val="70m_-_For_budget_Y2023"/>
      <sheetName val="Summary_Budget_Y2023"/>
      <sheetName val="Statistics"/>
      <sheetName val="IPS2004 non-regional"/>
      <sheetName val="工場残品"/>
      <sheetName val="gl210"/>
      <sheetName val="STKBB"/>
      <sheetName val="In-Year Growth + FTE-FPFTE Rec"/>
      <sheetName val="M1 - AP list"/>
      <sheetName val="Workings Apr 13"/>
      <sheetName val="Workings Mar 13"/>
      <sheetName val="Workins Feb 13"/>
      <sheetName val="Workings Jan 13"/>
      <sheetName val="評価書"/>
      <sheetName val="Assets"/>
      <sheetName val="cilandak payroll"/>
      <sheetName val="PROCESS"/>
      <sheetName val="关联交易-存款"/>
      <sheetName val="0.09"/>
      <sheetName val="Cum.91-93"/>
      <sheetName val="Dec 94"/>
      <sheetName val="Corporate"/>
      <sheetName val="TSA"/>
      <sheetName val="Lguide"/>
      <sheetName val="U BS"/>
      <sheetName val="A7"/>
      <sheetName val="kiv-pl"/>
      <sheetName val="UFPrn20030904093309"/>
      <sheetName val="yyy 12.2020 P&amp;L"/>
      <sheetName val="Questions"/>
      <sheetName val="R2"/>
      <sheetName val="Office Improve"/>
      <sheetName val="Customize_Your_Loan_Manager"/>
      <sheetName val="Loan_Amortization_Table"/>
      <sheetName val="Proposal-Fidelio FO "/>
      <sheetName val="#REF!"/>
      <sheetName val="RiskSign"/>
      <sheetName val="评价汇兑收益分月"/>
      <sheetName val="利息收入分月"/>
      <sheetName val="贷款利息分月"/>
      <sheetName val="索引"/>
      <sheetName val="标本-资产"/>
      <sheetName val="300"/>
      <sheetName val="00 - 01 Rates"/>
      <sheetName val="AI-1"/>
      <sheetName val="Dashboard"/>
      <sheetName val="Summary GCS - 2005"/>
      <sheetName val="6341 Hire Purchase Summary"/>
      <sheetName val="6341-2 Repayment Schedule"/>
      <sheetName val="6341-2-5"/>
      <sheetName val="6341-2-4"/>
      <sheetName val="6341-2-3"/>
      <sheetName val="6341-2-2"/>
      <sheetName val="6341-2-1"/>
      <sheetName val="6341-2-8"/>
      <sheetName val="b&amp;c data"/>
      <sheetName val="ftn data"/>
      <sheetName val="Catergory"/>
      <sheetName val="Acc"/>
      <sheetName val="Annx1"/>
      <sheetName val="BQMPALOC"/>
      <sheetName val="Assum"/>
      <sheetName val="Sum-21"/>
      <sheetName val="班部番別"/>
      <sheetName val="labour"/>
      <sheetName val="Variable Cost"/>
      <sheetName val="Input-Less than truck"/>
      <sheetName val="Truck-Fixed Cost"/>
      <sheetName val="veh"/>
      <sheetName val="Accruals_Rev"/>
      <sheetName val="Depn"/>
      <sheetName val="FixedCosts"/>
      <sheetName val="Other"/>
      <sheetName val="Petty Cash"/>
      <sheetName val="PO_Friday"/>
      <sheetName val="PO_Tuesday"/>
      <sheetName val="Bill_2"/>
      <sheetName val="Build_Up_Rate"/>
      <sheetName val="0_09"/>
      <sheetName val="Detailed PL-svcs"/>
      <sheetName val="Detailed PL_svcs"/>
      <sheetName val="turnover"/>
      <sheetName val="Input_Template14"/>
      <sheetName val="N_DEPOSIT_SS14"/>
      <sheetName val="CBS_-_App113"/>
      <sheetName val="U2_Sales13"/>
      <sheetName val="Pack_St_Val_95_(Local)13"/>
      <sheetName val="Comp_equip13"/>
      <sheetName val="Mach_&amp;_equip13"/>
      <sheetName val="Assumption_sheet13"/>
      <sheetName val="Interim_--&gt;_Top13"/>
      <sheetName val="Company_Info13"/>
      <sheetName val="Cost_centre_expenditure13"/>
      <sheetName val="F-1_F-213"/>
      <sheetName val="U2_-_Sales13"/>
      <sheetName val="TB_Worksheet13"/>
      <sheetName val="GW201_AR13"/>
      <sheetName val="清单12_3113"/>
      <sheetName val="M-1_Interim13"/>
      <sheetName val="LC___TR_Listing13"/>
      <sheetName val="BIS_LIST-NTH_1813"/>
      <sheetName val="Balance_Sheet13"/>
      <sheetName val="Xchange_121413"/>
      <sheetName val="Basic_Information13"/>
      <sheetName val="Sch_413"/>
      <sheetName val="K4__F&amp;F13"/>
      <sheetName val="1_-_91(A)13"/>
      <sheetName val="O2_Tax_comp13"/>
      <sheetName val="R-0100_-_Sch_I13"/>
      <sheetName val="I01_13"/>
      <sheetName val="Co_info13"/>
      <sheetName val="Sch_2413"/>
      <sheetName val="Tax_Code_-_Purchase_explanati13"/>
      <sheetName val="Tax_Code_-_Supply_explanation13"/>
      <sheetName val="C_A_Sum_10"/>
      <sheetName val="Do_not_use9"/>
      <sheetName val="Guidance_for_Attribute_Samplin8"/>
      <sheetName val="FA_RM-MAC'078"/>
      <sheetName val="FS_by_month8"/>
      <sheetName val="India_Mapping8"/>
      <sheetName val="1_LeadSchedule8"/>
      <sheetName val="FF-2_(1)8"/>
      <sheetName val="Assumption_5_years8"/>
      <sheetName val="U201_(K)8"/>
      <sheetName val="BS,_P&amp;L8"/>
      <sheetName val="chart_data8"/>
      <sheetName val="Consol_BS8"/>
      <sheetName val="SCH_B8"/>
      <sheetName val="App_I_-_KPI8"/>
      <sheetName val="App_11_Income_&amp;_Expenses_R8"/>
      <sheetName val="App_II_-_Details_of_Inc_&amp;_Exp8"/>
      <sheetName val="App_III_-_CAPEX8"/>
      <sheetName val="App_III_-_CAPEX_details8"/>
      <sheetName val="App_IV_-_AEI8"/>
      <sheetName val="App_V_-_Staff_Confirmation8"/>
      <sheetName val="App_V_-_Staff_Requirement8"/>
      <sheetName val="Ap_D1_-_SumA8"/>
      <sheetName val="Ap_D2_-_SumB8"/>
      <sheetName val="Ap_E_-_Elmt8"/>
      <sheetName val="Enter_FSA_Data7"/>
      <sheetName val="ebit_walk8"/>
      <sheetName val="IDMS_vs_SJIC_(Profit)8"/>
      <sheetName val="Status_Legend8"/>
      <sheetName val="M_MM7"/>
      <sheetName val="Staff_Costs7"/>
      <sheetName val="Jan_017"/>
      <sheetName val="Hold_Model7"/>
      <sheetName val="015SCM_Test_Unit6"/>
      <sheetName val="016Test_Flushing6"/>
      <sheetName val="Individual_Items6"/>
      <sheetName val="CA_Sheet6"/>
      <sheetName val="Student_Income6"/>
      <sheetName val="Schedule_21"/>
      <sheetName val="Schedule_11"/>
      <sheetName val="TB_20191"/>
      <sheetName val="TB_DEC_191"/>
      <sheetName val="SCI_DEC_191"/>
      <sheetName val="0020_Leadsheet1"/>
      <sheetName val="Note_41"/>
      <sheetName val="Note_51"/>
      <sheetName val="Note_71"/>
      <sheetName val="SFP_DEC_191"/>
      <sheetName val="Note_81"/>
      <sheetName val="Note_91"/>
      <sheetName val="Note_10_ARO1"/>
      <sheetName val="Note_11&amp;121"/>
      <sheetName val="Note_131"/>
      <sheetName val="Note_141"/>
      <sheetName val="Note_15,161"/>
      <sheetName val="Note_171"/>
      <sheetName val="Note_181"/>
      <sheetName val="Purchase_of_goods1"/>
      <sheetName val="Loan_to_related_party1"/>
      <sheetName val="Payables_to_related_party1"/>
      <sheetName val="Note_19a1"/>
      <sheetName val="Note_19b1"/>
      <sheetName val="FRM_AP_workings1"/>
      <sheetName val="Fee_Review2"/>
      <sheetName val="Operational_Review2"/>
      <sheetName val="Additional_Fees2"/>
      <sheetName val="Rate_Review2"/>
      <sheetName val="MOH_NONMOH_PTD07182"/>
      <sheetName val="MOH_NONMOH_A2018_(HUSM)2"/>
      <sheetName val="NON_MOH_31_DEC_20182"/>
      <sheetName val="CW_Non-MOH_20192"/>
      <sheetName val="CW_Non-MOH_20182"/>
      <sheetName val="HUSM_20132"/>
      <sheetName val="K1-1_Addn5"/>
      <sheetName val="Man_power2"/>
      <sheetName val="lead_2"/>
      <sheetName val="O1-1CA_2"/>
      <sheetName val="Types_of_Remarks2"/>
      <sheetName val="U1_65"/>
      <sheetName val="Inputs_-_Dev2"/>
      <sheetName val="Inputs_-_Fin2"/>
      <sheetName val="depn-Sep_034"/>
      <sheetName val="2020_CY_Q4_-_2_years_(2)2"/>
      <sheetName val="New_Final_Template2"/>
      <sheetName val="Final_Template2"/>
      <sheetName val="FG_WP_22"/>
      <sheetName val="Revenue__(KL)1"/>
      <sheetName val="Non-Statistical_Sampling_Maste1"/>
      <sheetName val="Two_Step_Revenue_Testing_Maste1"/>
      <sheetName val="Global_Data1"/>
      <sheetName val="Igw_Model1"/>
      <sheetName val="MTO_REV_2(ARMOR)1"/>
      <sheetName val="KS_CONSO7"/>
      <sheetName val="Library_Procedures1"/>
      <sheetName val="E_claim_142014_to_18720141"/>
      <sheetName val="Entity_Data5"/>
      <sheetName val="det_p&amp;l1"/>
      <sheetName val="TB_IP_12_16_-_09_201"/>
      <sheetName val="TB_INSING_12_19-09_201"/>
      <sheetName val="TB_INMAL_12_17-09_201"/>
      <sheetName val="Interco_sales1"/>
      <sheetName val="Aff_Konsol_Sep201"/>
      <sheetName val="Inventory_IA_Nov-201"/>
      <sheetName val="Inventory_IC_Nov-201"/>
      <sheetName val="Do_not_delete2"/>
      <sheetName val="N_02_Other_income2"/>
      <sheetName val="LORRY(JUU_4354)1"/>
      <sheetName val="General_Summary2"/>
      <sheetName val="TRADING_PROFIT2"/>
      <sheetName val="747_BS1"/>
      <sheetName val="1_6_TRS_Data1"/>
      <sheetName val="F1_21"/>
      <sheetName val="BPR_balance_sheet8"/>
      <sheetName val="BPR_profit_&amp;_loss8"/>
      <sheetName val="BPR_BS_analysis8"/>
      <sheetName val="BPR_PL_analysis8"/>
      <sheetName val="Profit_&amp;_loss7"/>
      <sheetName val="CA_Comp6"/>
      <sheetName val="addl_cost6"/>
      <sheetName val="6A_CA6"/>
      <sheetName val="N2_Detailed_Listing_(Pre-final5"/>
      <sheetName val="Significant_Processes5"/>
      <sheetName val="65_FINANCE5"/>
      <sheetName val="5_Analysis5"/>
      <sheetName val="Main_orig5"/>
      <sheetName val="99_Customer_Table5"/>
      <sheetName val="15100_Prepayment5"/>
      <sheetName val="24100_Accr_Liab5"/>
      <sheetName val="Job_Code_Table5"/>
      <sheetName val="FA_schedule5"/>
      <sheetName val="M-1_Nov5"/>
      <sheetName val="Permanent_info5"/>
      <sheetName val="E3_14"/>
      <sheetName val="E1_14"/>
      <sheetName val="E2_14"/>
      <sheetName val="IBA_&lt;O3&gt;4"/>
      <sheetName val="61_HR5"/>
      <sheetName val="DRIVE_SHIP4"/>
      <sheetName val="Model_ID4"/>
      <sheetName val="Summary_-_20064"/>
      <sheetName val="K3_-_Depr_reasonableness4"/>
      <sheetName val="Hyperion_4"/>
      <sheetName val="APPENDIX_(List_of_Accts)4"/>
      <sheetName val="IBACOMP_XLS4"/>
      <sheetName val="MBSB_share_prices_from_1_Jan_05"/>
      <sheetName val="Analysis_20084"/>
      <sheetName val="Electrical_4"/>
      <sheetName val="SCH_2-54"/>
      <sheetName val="Leasehold_Land4"/>
      <sheetName val="PL_(2)4"/>
      <sheetName val="Currency_deposit-MYR4"/>
      <sheetName val="1999_Plan_Summary4"/>
      <sheetName val="Exp_analysis(3)4"/>
      <sheetName val="Bill_34"/>
      <sheetName val="PRICE_@_31_Jan_20004"/>
      <sheetName val="Interest_income4"/>
      <sheetName val="3_P&amp;L_4"/>
      <sheetName val="Appx_B4"/>
      <sheetName val="WP-3__Inventories4"/>
      <sheetName val="TAB_Translate4"/>
      <sheetName val="TAB_Listen4"/>
      <sheetName val="SCHD6_-_Uninvoiced_Sales4"/>
      <sheetName val="U-not_use4"/>
      <sheetName val="JUNE_EOH-MASTER_(2)6"/>
      <sheetName val="stock1020v1_36"/>
      <sheetName val="Green_details6"/>
      <sheetName val="P12_45"/>
      <sheetName val="Amortization_Table5"/>
      <sheetName val="DECO_INCOME5"/>
      <sheetName val="BPCOR_DETAILS5"/>
      <sheetName val="BPMKT_DETAILS5"/>
      <sheetName val="Sort_Of_SAP-GL5"/>
      <sheetName val="1A_TaxComp_(pi)4"/>
      <sheetName val="SCH_4D(i)4"/>
      <sheetName val="SCH_7C4"/>
      <sheetName val="20_04"/>
      <sheetName val="100_14"/>
      <sheetName val="03_04"/>
      <sheetName val="AR_APR'024"/>
      <sheetName val="_IB-PL-00-01_SUMMARY4"/>
      <sheetName val="PDC_(JV)4"/>
      <sheetName val="PM_Setting4"/>
      <sheetName val="Leasehold_improvement4"/>
      <sheetName val="CA_working4"/>
      <sheetName val="Sch_22_24"/>
      <sheetName val="Sch_16_14"/>
      <sheetName val="Macola_GL4"/>
      <sheetName val="NOTE_24"/>
      <sheetName val="Sales_Price4"/>
      <sheetName val="Sale_Movement4"/>
      <sheetName val="Reasonableness_test4"/>
      <sheetName val="AR_JAN'024"/>
      <sheetName val="Activity_Price4"/>
      <sheetName val="-PLEASE_NOTE-4"/>
      <sheetName val="ADD_NA4"/>
      <sheetName val="Approfit_Zinc_AWP_034"/>
      <sheetName val="BOX_SUM4"/>
      <sheetName val="FIN_GOOD4"/>
      <sheetName val="Adds_from_Dec4"/>
      <sheetName val="Main_from_Dec4"/>
      <sheetName val="Income_Statement4"/>
      <sheetName val="December_024"/>
      <sheetName val="U2_24"/>
      <sheetName val="&lt;G3&gt;_Prepayment4"/>
      <sheetName val="619030_oth_admin4"/>
      <sheetName val="CFS_US-Canada_CAD4"/>
      <sheetName val="CFS_AP-NZD_(Trade_Bills)4"/>
      <sheetName val="2_B_L_Investments4"/>
      <sheetName val="2_Q_L_Revenue4"/>
      <sheetName val="Assumptions_&amp;_Returns4"/>
      <sheetName val="K301_-_三里河_(SS)4"/>
      <sheetName val="Note_I4"/>
      <sheetName val="Appendix_24"/>
      <sheetName val="Tax_Comp4"/>
      <sheetName val="Factor_List4"/>
      <sheetName val="669L_ID_parts_2010_1st_Q_Add_4"/>
      <sheetName val="Price_&amp;_TWR4"/>
      <sheetName val="K4_-_Depr_reasonableness4"/>
      <sheetName val="Cash_flow_projection4"/>
      <sheetName val="2003_Self_repair_GL4"/>
      <sheetName val="2002_Shipyard_repair_GL_(075)4"/>
      <sheetName val="2002_Voyage_repair_GL_(075)4"/>
      <sheetName val="2002_Self_repair_GL_(075)4"/>
      <sheetName val="2002_Spare_part_(075)4"/>
      <sheetName val="2003_Spare_part_(075)4"/>
      <sheetName val="2003_CIP4"/>
      <sheetName val="2002_CIP_4"/>
      <sheetName val="2003_inter-co4"/>
      <sheetName val="2002_inter-co4"/>
      <sheetName val="Fu_Wang_Direct_Exp_(075)4"/>
      <sheetName val="Sch_224"/>
      <sheetName val="Total_Exp4"/>
      <sheetName val="3a__PM_by_customerJan4"/>
      <sheetName val="MTD_PL4"/>
      <sheetName val="Sch_A_to___4"/>
      <sheetName val="BS_Items4"/>
      <sheetName val="mgt_Co_BS_to_the_$$4"/>
      <sheetName val="Fixed_Assts4"/>
      <sheetName val="Debtor_&amp;_Creditors4"/>
      <sheetName val="K_Krunch_170g2"/>
      <sheetName val="Project's_Information4"/>
      <sheetName val="K101_4"/>
      <sheetName val="Quarterly_44"/>
      <sheetName val="LKSA_-_Toll_Rev3"/>
      <sheetName val="Monthly_(2)2"/>
      <sheetName val="SO_NO1"/>
      <sheetName val="LAL_Southern2"/>
      <sheetName val="Splitting_call_June1"/>
      <sheetName val="Cash_Call_June1"/>
      <sheetName val="K1_-_Lead_S$1"/>
      <sheetName val="1030002_A1"/>
      <sheetName val="1030004_A1"/>
      <sheetName val="1030006_A1"/>
      <sheetName val="Exchange_Rate2"/>
      <sheetName val="Feb_042"/>
      <sheetName val="Toggle_PR1"/>
      <sheetName val="Toggle_Trav1"/>
      <sheetName val="SIF_Structure1"/>
      <sheetName val="Balance_Sheet_Accoung1"/>
      <sheetName val="Interim_____Top1"/>
      <sheetName val="Equipment_List1"/>
      <sheetName val="DSV6_Summ1"/>
      <sheetName val="Std_cost1"/>
      <sheetName val="Cover_Sheet2"/>
      <sheetName val="AUDIT_SCHEDULE1"/>
      <sheetName val="SIC_SO1"/>
      <sheetName val="p_n_l_-LL2"/>
      <sheetName val="Appendix_A1"/>
      <sheetName val="Source_(PD)1"/>
      <sheetName val="Drop_List_References1"/>
      <sheetName val="Prov_for_Bonus1"/>
      <sheetName val="wk_prgs1"/>
      <sheetName val="Common_Infra1"/>
      <sheetName val="HP_Schedule1"/>
      <sheetName val="Aruba_Surf1"/>
      <sheetName val="Gross_Contract_Sales1"/>
      <sheetName val="Net_Contract_Sales1"/>
      <sheetName val="Product_Cost1"/>
      <sheetName val="TB_2022_(BASE)1"/>
      <sheetName val="A_Inp1"/>
      <sheetName val="Master_Data1"/>
      <sheetName val="O2_TC1"/>
      <sheetName val="O4_CA2"/>
      <sheetName val="K401_-_Depr_reasonableness1"/>
      <sheetName val="Beg-_End_balance1"/>
      <sheetName val="G1_-_Lead1"/>
      <sheetName val="MAC_061"/>
      <sheetName val="AUD_FXRates1"/>
      <sheetName val="Standard_P&amp;L1"/>
      <sheetName val="BALANCE_Swiss1"/>
      <sheetName val="General_Ledger1"/>
      <sheetName val="BS_per_month1"/>
      <sheetName val="P&amp;L_per_month1"/>
      <sheetName val="Atth_CC1"/>
      <sheetName val="E2_AR_listing(not_used)1"/>
      <sheetName val="Prepayment_list1"/>
      <sheetName val="2_2_Assumptions1"/>
      <sheetName val="Trading_Statement1"/>
      <sheetName val="1_2b1"/>
      <sheetName val="For_JV_Purposes1"/>
      <sheetName val="1_2b_-_For_budget_Y20231"/>
      <sheetName val="70m_-_For_budget_Y20231"/>
      <sheetName val="Summary_Budget_Y20231"/>
      <sheetName val="Products_annual"/>
      <sheetName val="Overtime"/>
      <sheetName val="PRESENT"/>
      <sheetName val="Master Dashboard by Business"/>
      <sheetName val="Calcs MTD"/>
      <sheetName val="yyy_12_2020_P&amp;L"/>
      <sheetName val="Cust"/>
      <sheetName val="9S"/>
      <sheetName val="車会集約"/>
      <sheetName val="J-INWS"/>
      <sheetName val="J-OWDS"/>
      <sheetName val="NF"/>
      <sheetName val="SUBSID FY2003-04"/>
      <sheetName val="CPX D(Q)1"/>
      <sheetName val="G301(01)"/>
      <sheetName val="C-63"/>
      <sheetName val="YQty"/>
      <sheetName val="Fee_Review3"/>
      <sheetName val="Operational_Review3"/>
      <sheetName val="Additional_Fees3"/>
      <sheetName val="Rate_Review3"/>
      <sheetName val="MOH_NONMOH_PTD07183"/>
      <sheetName val="MOH_NONMOH_A2018_(HUSM)3"/>
      <sheetName val="NON_MOH_31_DEC_20183"/>
      <sheetName val="CW_Non-MOH_20193"/>
      <sheetName val="CW_Non-MOH_20183"/>
      <sheetName val="HUSM_20133"/>
      <sheetName val="Man_power3"/>
      <sheetName val="lead_3"/>
      <sheetName val="O1-1CA_3"/>
      <sheetName val="PUSH CART&amp;TH CART (2)"/>
      <sheetName val="TEMP STORE&amp;TK (2)"/>
      <sheetName val="TEMP STORE&amp;TK"/>
      <sheetName val="PUSH CART&amp;TH CART"/>
      <sheetName val="Statement of Cash Flows"/>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3"/>
      <sheetName val="R4"/>
      <sheetName val="R5"/>
      <sheetName val="R6"/>
      <sheetName val="R7"/>
      <sheetName val="R8"/>
      <sheetName val="R9"/>
      <sheetName val="R10"/>
      <sheetName val="Apr'10"/>
      <sheetName val="Aug'10"/>
      <sheetName val="Dec'09"/>
      <sheetName val="Feb'10"/>
      <sheetName val="Jan'10"/>
      <sheetName val="Jul'10"/>
      <sheetName val="Jun'10"/>
      <sheetName val="Mar'10"/>
      <sheetName val="May'10"/>
      <sheetName val="Nov'09"/>
      <sheetName val="Oct'09"/>
      <sheetName val="P.Sheet"/>
      <sheetName val="Sep'10"/>
      <sheetName val="Apr'12"/>
      <sheetName val="Aug'12"/>
      <sheetName val="Dec'11"/>
      <sheetName val="Feb'12"/>
      <sheetName val="Jan'12"/>
      <sheetName val="Jul'12"/>
      <sheetName val="Jun'12"/>
      <sheetName val="Mar'12"/>
      <sheetName val="Nov'11"/>
      <sheetName val="Oct'11"/>
      <sheetName val="May'12"/>
      <sheetName val="Sep'12"/>
      <sheetName val="Summary09"/>
      <sheetName val="Summary10"/>
      <sheetName val="Summary11"/>
      <sheetName val="153"/>
      <sheetName val="154"/>
      <sheetName val="156"/>
      <sheetName val="156-II"/>
      <sheetName val="200"/>
      <sheetName val="200a"/>
      <sheetName val="220"/>
      <sheetName val="220-2"/>
      <sheetName val="220A"/>
      <sheetName val="220A-2"/>
      <sheetName val="222"/>
      <sheetName val="222A"/>
      <sheetName val="251"/>
      <sheetName val="257"/>
      <sheetName val="290"/>
      <sheetName val="300A"/>
      <sheetName val="301"/>
      <sheetName val="PDPC0908"/>
      <sheetName val="STAT&quot;D&quot;"/>
      <sheetName val="DDA-Calc"/>
      <sheetName val="22861"/>
      <sheetName val=" "/>
      <sheetName val="_"/>
      <sheetName val="PJ-CA-F4"/>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ustomize_Your_Loan_Manager1"/>
      <sheetName val="Loan_Amortization_Table1"/>
      <sheetName val="Bill_21"/>
      <sheetName val="Build_Up_Rate1"/>
      <sheetName val="U_BS"/>
      <sheetName val="Proposal-Fidelio_FO_"/>
      <sheetName val="0_091"/>
      <sheetName val="00_-_01_Rates"/>
      <sheetName val="Office_Improve"/>
      <sheetName val="Summary_GCS_-_2005"/>
      <sheetName val="Key Assumptions"/>
      <sheetName val="Sum-22"/>
      <sheetName val="보증금(전신전화가입권)"/>
      <sheetName val="보증금(임차보증금외)"/>
      <sheetName val="HYUNDAI"/>
      <sheetName val="LG-CTX"/>
      <sheetName val="VA"/>
      <sheetName val="明細"/>
      <sheetName val="OTHER PREPAID EXPENSE"/>
      <sheetName val="PPC기"/>
      <sheetName val="MBWin"/>
      <sheetName val="Lease Expiry"/>
      <sheetName val="AR aging-CD"/>
      <sheetName val="sheet6"/>
      <sheetName val="LIST SUPPLIER"/>
      <sheetName val="LIST OF PURC-EH"/>
      <sheetName val="AssySupps"/>
      <sheetName val="Sales by Cust "/>
      <sheetName val="sal by prod"/>
      <sheetName val="D_D Supply_"/>
      <sheetName val="Capital Employed Overview"/>
      <sheetName val="ROCE Overview "/>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ProdCompar"/>
      <sheetName val="4월"/>
      <sheetName val="3월"/>
      <sheetName val="Fee_Review4"/>
      <sheetName val="Operational_Review4"/>
      <sheetName val="Additional_Fees4"/>
      <sheetName val="Rate_Review4"/>
      <sheetName val="MOH_NONMOH_PTD07184"/>
      <sheetName val="MOH_NONMOH_A2018_(HUSM)4"/>
      <sheetName val="NON_MOH_31_DEC_20184"/>
      <sheetName val="CW_Non-MOH_20194"/>
      <sheetName val="CW_Non-MOH_20184"/>
      <sheetName val="HUSM_20134"/>
      <sheetName val="K1-1_Addn6"/>
      <sheetName val="Man_power4"/>
      <sheetName val="lead_4"/>
      <sheetName val="O1-1CA_4"/>
      <sheetName val="U1_66"/>
      <sheetName val="Inputs_-_Dev3"/>
      <sheetName val="Inputs_-_Fin3"/>
      <sheetName val="depn-Sep_035"/>
      <sheetName val="Types_of_Remarks3"/>
      <sheetName val="2020_CY_Q4_-_2_years_(2)3"/>
      <sheetName val="det_p&amp;l2"/>
      <sheetName val="Revenue__(KL)2"/>
      <sheetName val="Non-Statistical_Sampling_Maste2"/>
      <sheetName val="Two_Step_Revenue_Testing_Maste2"/>
      <sheetName val="Global_Data2"/>
      <sheetName val="Igw_Model2"/>
      <sheetName val="MTO_REV_2(ARMOR)2"/>
      <sheetName val="KS_CONSO8"/>
      <sheetName val="Library_Procedures2"/>
      <sheetName val="E_claim_142014_to_18720142"/>
      <sheetName val="TB_IP_12_16_-_09_202"/>
      <sheetName val="TB_INSING_12_19-09_202"/>
      <sheetName val="TB_INMAL_12_17-09_202"/>
      <sheetName val="Interco_sales2"/>
      <sheetName val="Aff_Konsol_Sep202"/>
      <sheetName val="Inventory_IA_Nov-202"/>
      <sheetName val="Inventory_IC_Nov-202"/>
      <sheetName val="Do_not_delete3"/>
      <sheetName val="N_02_Other_income3"/>
      <sheetName val="LORRY(JUU_4354)2"/>
      <sheetName val="Schedule_22"/>
      <sheetName val="Schedule_12"/>
      <sheetName val="TB_20192"/>
      <sheetName val="TB_DEC_192"/>
      <sheetName val="SCI_DEC_192"/>
      <sheetName val="0020_Leadsheet2"/>
      <sheetName val="Note_42"/>
      <sheetName val="Note_52"/>
      <sheetName val="Note_72"/>
      <sheetName val="SFP_DEC_192"/>
      <sheetName val="Note_82"/>
      <sheetName val="Note_92"/>
      <sheetName val="Note_10_ARO2"/>
      <sheetName val="Note_11&amp;122"/>
      <sheetName val="Note_132"/>
      <sheetName val="Note_142"/>
      <sheetName val="Note_15,162"/>
      <sheetName val="Note_172"/>
      <sheetName val="Note_182"/>
      <sheetName val="Purchase_of_goods2"/>
      <sheetName val="Loan_to_related_party2"/>
      <sheetName val="Payables_to_related_party2"/>
      <sheetName val="Note_19a2"/>
      <sheetName val="Note_19b2"/>
      <sheetName val="FRM_AP_workings2"/>
      <sheetName val="TRADING_PROFIT3"/>
      <sheetName val="747_BS2"/>
      <sheetName val="1_6_TRS_Data2"/>
      <sheetName val="F1_22"/>
      <sheetName val="Entity_Data6"/>
      <sheetName val="2_2_Assumptions2"/>
      <sheetName val="Trading_Statement2"/>
      <sheetName val="1_2b2"/>
      <sheetName val="For_JV_Purposes2"/>
      <sheetName val="1_2b_-_For_budget_Y20232"/>
      <sheetName val="70m_-_For_budget_Y20232"/>
      <sheetName val="Summary_Budget_Y20232"/>
      <sheetName val="BPR_balance_sheet9"/>
      <sheetName val="BPR_profit_&amp;_loss9"/>
      <sheetName val="BPR_BS_analysis9"/>
      <sheetName val="BPR_PL_analysis9"/>
      <sheetName val="Profit_&amp;_loss8"/>
      <sheetName val="CA_Comp7"/>
      <sheetName val="addl_cost7"/>
      <sheetName val="6A_CA7"/>
      <sheetName val="N2_Detailed_Listing_(Pre-final6"/>
      <sheetName val="Significant_Processes6"/>
      <sheetName val="65_FINANCE6"/>
      <sheetName val="5_Analysis6"/>
      <sheetName val="Main_orig6"/>
      <sheetName val="99_Customer_Table6"/>
      <sheetName val="15100_Prepayment6"/>
      <sheetName val="24100_Accr_Liab6"/>
      <sheetName val="Job_Code_Table6"/>
      <sheetName val="FA_schedule6"/>
      <sheetName val="M-1_Nov6"/>
      <sheetName val="Permanent_info6"/>
      <sheetName val="E3_15"/>
      <sheetName val="E1_15"/>
      <sheetName val="E2_15"/>
      <sheetName val="IBA_&lt;O3&gt;5"/>
      <sheetName val="61_HR6"/>
      <sheetName val="DRIVE_SHIP5"/>
      <sheetName val="Model_ID5"/>
      <sheetName val="Summary_-_20065"/>
      <sheetName val="K3_-_Depr_reasonableness5"/>
      <sheetName val="Hyperion_5"/>
      <sheetName val="APPENDIX_(List_of_Accts)5"/>
      <sheetName val="IBACOMP_XLS5"/>
      <sheetName val="MBSB_share_prices_from_1_Jan_06"/>
      <sheetName val="Analysis_20085"/>
      <sheetName val="Electrical_5"/>
      <sheetName val="SCH_2-55"/>
      <sheetName val="Leasehold_Land5"/>
      <sheetName val="PL_(2)5"/>
      <sheetName val="Currency_deposit-MYR5"/>
      <sheetName val="1999_Plan_Summary5"/>
      <sheetName val="Exp_analysis(3)5"/>
      <sheetName val="Bill_35"/>
      <sheetName val="PRICE_@_31_Jan_20005"/>
      <sheetName val="Interest_income5"/>
      <sheetName val="3_P&amp;L_5"/>
      <sheetName val="Appx_B5"/>
      <sheetName val="WP-3__Inventories5"/>
      <sheetName val="TAB_Translate5"/>
      <sheetName val="TAB_Listen5"/>
      <sheetName val="SCHD6_-_Uninvoiced_Sales5"/>
      <sheetName val="U-not_use5"/>
      <sheetName val="JUNE_EOH-MASTER_(2)7"/>
      <sheetName val="stock1020v1_37"/>
      <sheetName val="Green_details7"/>
      <sheetName val="P12_46"/>
      <sheetName val="Amortization_Table6"/>
      <sheetName val="DECO_INCOME6"/>
      <sheetName val="BPCOR_DETAILS6"/>
      <sheetName val="BPMKT_DETAILS6"/>
      <sheetName val="Sort_Of_SAP-GL6"/>
      <sheetName val="1A_TaxComp_(pi)5"/>
      <sheetName val="SCH_4D(i)5"/>
      <sheetName val="SCH_7C5"/>
      <sheetName val="20_05"/>
      <sheetName val="100_15"/>
      <sheetName val="03_05"/>
      <sheetName val="AR_APR'025"/>
      <sheetName val="_IB-PL-00-01_SUMMARY5"/>
      <sheetName val="PDC_(JV)5"/>
      <sheetName val="PM_Setting5"/>
      <sheetName val="Leasehold_improvement5"/>
      <sheetName val="CA_working5"/>
      <sheetName val="Sch_22_25"/>
      <sheetName val="Sch_16_15"/>
      <sheetName val="Macola_GL5"/>
      <sheetName val="NOTE_25"/>
      <sheetName val="Sales_Price5"/>
      <sheetName val="Sale_Movement5"/>
      <sheetName val="Reasonableness_test5"/>
      <sheetName val="AR_JAN'025"/>
      <sheetName val="Activity_Price5"/>
      <sheetName val="-PLEASE_NOTE-5"/>
      <sheetName val="ADD_NA5"/>
      <sheetName val="Approfit_Zinc_AWP_035"/>
      <sheetName val="BOX_SUM5"/>
      <sheetName val="FIN_GOOD5"/>
      <sheetName val="Adds_from_Dec5"/>
      <sheetName val="Main_from_Dec5"/>
      <sheetName val="Income_Statement5"/>
      <sheetName val="December_025"/>
      <sheetName val="U2_25"/>
      <sheetName val="&lt;G3&gt;_Prepayment5"/>
      <sheetName val="619030_oth_admin5"/>
      <sheetName val="CFS_US-Canada_CAD5"/>
      <sheetName val="CFS_AP-NZD_(Trade_Bills)5"/>
      <sheetName val="2_B_L_Investments5"/>
      <sheetName val="2_Q_L_Revenue5"/>
      <sheetName val="Assumptions_&amp;_Returns5"/>
      <sheetName val="K301_-_三里河_(SS)5"/>
      <sheetName val="Note_I5"/>
      <sheetName val="Appendix_25"/>
      <sheetName val="Tax_Comp5"/>
      <sheetName val="Factor_List5"/>
      <sheetName val="669L_ID_parts_2010_1st_Q_Add_5"/>
      <sheetName val="Price_&amp;_TWR5"/>
      <sheetName val="K4_-_Depr_reasonableness5"/>
      <sheetName val="Cash_flow_projection5"/>
      <sheetName val="2003_Self_repair_GL5"/>
      <sheetName val="2002_Shipyard_repair_GL_(075)5"/>
      <sheetName val="2002_Voyage_repair_GL_(075)5"/>
      <sheetName val="2002_Self_repair_GL_(075)5"/>
      <sheetName val="2002_Spare_part_(075)5"/>
      <sheetName val="2003_Spare_part_(075)5"/>
      <sheetName val="2003_CIP5"/>
      <sheetName val="2002_CIP_5"/>
      <sheetName val="2003_inter-co5"/>
      <sheetName val="2002_inter-co5"/>
      <sheetName val="Fu_Wang_Direct_Exp_(075)5"/>
      <sheetName val="Sch_225"/>
      <sheetName val="Total_Exp5"/>
      <sheetName val="3a__PM_by_customerJan5"/>
      <sheetName val="MTD_PL5"/>
      <sheetName val="Sch_A_to___5"/>
      <sheetName val="BS_Items5"/>
      <sheetName val="mgt_Co_BS_to_the_$$5"/>
      <sheetName val="Fixed_Assts5"/>
      <sheetName val="Debtor_&amp;_Creditors5"/>
      <sheetName val="K_Krunch_170g3"/>
      <sheetName val="Project's_Information5"/>
      <sheetName val="K101_5"/>
      <sheetName val="Quarterly_45"/>
      <sheetName val="LKSA_-_Toll_Rev4"/>
      <sheetName val="Monthly_(2)3"/>
      <sheetName val="SO_NO2"/>
      <sheetName val="LAL_Southern3"/>
      <sheetName val="Splitting_call_June2"/>
      <sheetName val="Cash_Call_June2"/>
      <sheetName val="K1_-_Lead_S$2"/>
      <sheetName val="1030002_A2"/>
      <sheetName val="1030004_A2"/>
      <sheetName val="1030006_A2"/>
      <sheetName val="Exchange_Rate3"/>
      <sheetName val="Feb_043"/>
      <sheetName val="Toggle_PR2"/>
      <sheetName val="Toggle_Trav2"/>
      <sheetName val="SIF_Structure2"/>
      <sheetName val="Balance_Sheet_Accoung2"/>
      <sheetName val="Interim_____Top2"/>
      <sheetName val="Equipment_List2"/>
      <sheetName val="DSV6_Summ2"/>
      <sheetName val="Std_cost2"/>
      <sheetName val="Cover_Sheet3"/>
      <sheetName val="AUDIT_SCHEDULE2"/>
      <sheetName val="SIC_SO2"/>
      <sheetName val="p_n_l_-LL3"/>
      <sheetName val="Appendix_A2"/>
      <sheetName val="Source_(PD)2"/>
      <sheetName val="Drop_List_References2"/>
      <sheetName val="Prov_for_Bonus2"/>
      <sheetName val="wk_prgs2"/>
      <sheetName val="Common_Infra2"/>
      <sheetName val="HP_Schedule2"/>
      <sheetName val="Aruba_Surf2"/>
      <sheetName val="Gross_Contract_Sales2"/>
      <sheetName val="Net_Contract_Sales2"/>
      <sheetName val="Product_Cost2"/>
      <sheetName val="TB_2022_(BASE)2"/>
      <sheetName val="A_Inp2"/>
      <sheetName val="Master_Data2"/>
      <sheetName val="O2_TC2"/>
      <sheetName val="O4_CA3"/>
      <sheetName val="K401_-_Depr_reasonableness2"/>
      <sheetName val="Beg-_End_balance2"/>
      <sheetName val="G1_-_Lead2"/>
      <sheetName val="MAC_062"/>
      <sheetName val="AUD_FXRates2"/>
      <sheetName val="Standard_P&amp;L2"/>
      <sheetName val="BALANCE_Swiss2"/>
      <sheetName val="General_Ledger2"/>
      <sheetName val="BS_per_month2"/>
      <sheetName val="P&amp;L_per_month2"/>
      <sheetName val="Atth_CC2"/>
      <sheetName val="E2_AR_listing(not_used)2"/>
      <sheetName val="Prepayment_list2"/>
      <sheetName val="Bill_22"/>
      <sheetName val="Build_Up_Rate2"/>
      <sheetName val="Customize_Your_Loan_Manager2"/>
      <sheetName val="Loan_Amortization_Table2"/>
      <sheetName val="Products_annual1"/>
      <sheetName val="0_092"/>
      <sheetName val="Office_Improve1"/>
      <sheetName val="U_BS1"/>
      <sheetName val="yyy_12_2020_P&amp;L1"/>
      <sheetName val="Proposal-Fidelio_FO_1"/>
      <sheetName val="00_-_01_Rates1"/>
      <sheetName val="Summary_GCS_-_20051"/>
      <sheetName val="IPS2004_non-regional"/>
      <sheetName val="6341_Hire_Purchase_Summary"/>
      <sheetName val="6341-2_Repayment_Schedule"/>
      <sheetName val="b&amp;c_data"/>
      <sheetName val="ftn_data"/>
      <sheetName val="Cum_91-931"/>
      <sheetName val="Dec_941"/>
      <sheetName val="Detailed_PL-svcs"/>
      <sheetName val="Detailed_PL_svcs"/>
      <sheetName val="Master_Dashboard_by_Business"/>
      <sheetName val="Calcs_MTD"/>
      <sheetName val="SUBSID_FY2003-04"/>
      <sheetName val="CPX_D(Q)1"/>
      <sheetName val="Variable_Cost"/>
      <sheetName val="Input-Less_than_truck"/>
      <sheetName val="Truck-Fixed_Cost"/>
      <sheetName val="Petty_Cash"/>
      <sheetName val="_1"/>
      <sheetName val="In-Year_Growth_+_FTE-FPFTE_Rec"/>
      <sheetName val="M1_-_AP_list"/>
      <sheetName val="Workings_Apr_13"/>
      <sheetName val="Workings_Mar_13"/>
      <sheetName val="Workins_Feb_13"/>
      <sheetName val="Workings_Jan_13"/>
      <sheetName val="cilandak_payroll"/>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Key_Assumptions"/>
      <sheetName val="OTHER_PREPAID_EXPENSE"/>
      <sheetName val="Sales_by_Cust_"/>
      <sheetName val="sal_by_prod"/>
      <sheetName val="D_D_Supply_"/>
      <sheetName val="PUSH_CART&amp;TH_CART_(2)"/>
      <sheetName val="TEMP_STORE&amp;TK_(2)"/>
      <sheetName val="TEMP_STORE&amp;TK"/>
      <sheetName val="PUSH_CART&amp;TH_CART"/>
      <sheetName val="SD"/>
      <sheetName val="Customize Your Statement"/>
      <sheetName val="IPS2004_non-regional1"/>
      <sheetName val="6341_Hire_Purchase_Summary1"/>
      <sheetName val="6341-2_Repayment_Schedule1"/>
      <sheetName val="b&amp;c_data1"/>
      <sheetName val="ftn_data1"/>
      <sheetName val="Cum_91-932"/>
      <sheetName val="Dec_942"/>
      <sheetName val="12"/>
      <sheetName val="FRN"/>
      <sheetName val="SGR-LUMUT"/>
      <sheetName val="Cashflow(Scenario)"/>
      <sheetName val="ZH COA"/>
      <sheetName val="Scenarios"/>
      <sheetName val="Input_Template15"/>
      <sheetName val="CBS_-_App114"/>
      <sheetName val="N_DEPOSIT_SS15"/>
      <sheetName val="U2_Sales14"/>
      <sheetName val="Pack_St_Val_95_(Local)14"/>
      <sheetName val="Comp_equip14"/>
      <sheetName val="Mach_&amp;_equip14"/>
      <sheetName val="Assumption_sheet14"/>
      <sheetName val="Interim_--&gt;_Top14"/>
      <sheetName val="Company_Info14"/>
      <sheetName val="Cost_centre_expenditure14"/>
      <sheetName val="F-1_F-214"/>
      <sheetName val="U2_-_Sales14"/>
      <sheetName val="TB_Worksheet14"/>
      <sheetName val="GW201_AR14"/>
      <sheetName val="M-1_Interim14"/>
      <sheetName val="BIS_LIST-NTH_1814"/>
      <sheetName val="清单12_3114"/>
      <sheetName val="LC___TR_Listing14"/>
      <sheetName val="Balance_Sheet14"/>
      <sheetName val="Xchange_121414"/>
      <sheetName val="Basic_Information14"/>
      <sheetName val="Sch_414"/>
      <sheetName val="K4__F&amp;F14"/>
      <sheetName val="1_-_91(A)14"/>
      <sheetName val="O2_Tax_comp14"/>
      <sheetName val="R-0100_-_Sch_I14"/>
      <sheetName val="I01_14"/>
      <sheetName val="Co_info14"/>
      <sheetName val="Sch_2414"/>
      <sheetName val="Tax_Code_-_Purchase_explanati14"/>
      <sheetName val="Tax_Code_-_Supply_explanation14"/>
      <sheetName val="C_A_Sum_11"/>
      <sheetName val="FS_by_month9"/>
      <sheetName val="Assumption_5_years9"/>
      <sheetName val="FA_RM-MAC'079"/>
      <sheetName val="Do_not_use10"/>
      <sheetName val="Guidance_for_Attribute_Samplin9"/>
      <sheetName val="India_Mapping9"/>
      <sheetName val="1_LeadSchedule9"/>
      <sheetName val="Consol_BS9"/>
      <sheetName val="ebit_walk9"/>
      <sheetName val="IDMS_vs_SJIC_(Profit)9"/>
      <sheetName val="FF-2_(1)9"/>
      <sheetName val="U201_(K)9"/>
      <sheetName val="BS,_P&amp;L9"/>
      <sheetName val="chart_data9"/>
      <sheetName val="App_I_-_KPI9"/>
      <sheetName val="App_11_Income_&amp;_Expenses_R9"/>
      <sheetName val="App_II_-_Details_of_Inc_&amp;_Exp9"/>
      <sheetName val="App_III_-_CAPEX9"/>
      <sheetName val="App_III_-_CAPEX_details9"/>
      <sheetName val="App_IV_-_AEI9"/>
      <sheetName val="App_V_-_Staff_Confirmation9"/>
      <sheetName val="App_V_-_Staff_Requirement9"/>
      <sheetName val="SCH_B9"/>
      <sheetName val="Ap_D1_-_SumA9"/>
      <sheetName val="Ap_D2_-_SumB9"/>
      <sheetName val="Ap_E_-_Elmt9"/>
      <sheetName val="M_MM8"/>
      <sheetName val="Hold_Model8"/>
      <sheetName val="Staff_Costs8"/>
      <sheetName val="Status_Legend9"/>
      <sheetName val="Jan_018"/>
      <sheetName val="Man_power5"/>
      <sheetName val="lead_5"/>
      <sheetName val="O1-1CA_5"/>
      <sheetName val="015SCM_Test_Unit7"/>
      <sheetName val="016Test_Flushing7"/>
      <sheetName val="Individual_Items7"/>
      <sheetName val="Enter_FSA_Data8"/>
      <sheetName val="CA_Sheet7"/>
      <sheetName val="Fee_Review5"/>
      <sheetName val="Operational_Review5"/>
      <sheetName val="Additional_Fees5"/>
      <sheetName val="Rate_Review5"/>
      <sheetName val="MOH_NONMOH_PTD07185"/>
      <sheetName val="MOH_NONMOH_A2018_(HUSM)5"/>
      <sheetName val="NON_MOH_31_DEC_20185"/>
      <sheetName val="CW_Non-MOH_20195"/>
      <sheetName val="CW_Non-MOH_20185"/>
      <sheetName val="HUSM_20135"/>
      <sheetName val="K1-1_Addn7"/>
      <sheetName val="Types_of_Remarks4"/>
      <sheetName val="Do_not_delete4"/>
      <sheetName val="N_02_Other_income4"/>
      <sheetName val="U1_67"/>
      <sheetName val="Inputs_-_Dev4"/>
      <sheetName val="Inputs_-_Fin4"/>
      <sheetName val="2020_CY_Q4_-_2_years_(2)4"/>
      <sheetName val="depn-Sep_036"/>
      <sheetName val="det_p&amp;l3"/>
      <sheetName val="Student_Income7"/>
      <sheetName val="New_Final_Template3"/>
      <sheetName val="Final_Template3"/>
      <sheetName val="FG_WP_23"/>
      <sheetName val="Revenue__(KL)3"/>
      <sheetName val="Non-Statistical_Sampling_Maste3"/>
      <sheetName val="Two_Step_Revenue_Testing_Maste3"/>
      <sheetName val="Global_Data3"/>
      <sheetName val="Igw_Model3"/>
      <sheetName val="MTO_REV_2(ARMOR)3"/>
      <sheetName val="KS_CONSO9"/>
      <sheetName val="Library_Procedures3"/>
      <sheetName val="E_claim_142014_to_18720143"/>
      <sheetName val="TB_IP_12_16_-_09_203"/>
      <sheetName val="TB_INSING_12_19-09_203"/>
      <sheetName val="TB_INMAL_12_17-09_203"/>
      <sheetName val="Interco_sales3"/>
      <sheetName val="Aff_Konsol_Sep203"/>
      <sheetName val="Inventory_IA_Nov-203"/>
      <sheetName val="Inventory_IC_Nov-203"/>
      <sheetName val="LORRY(JUU_4354)3"/>
      <sheetName val="747_BS3"/>
      <sheetName val="Schedule_23"/>
      <sheetName val="Schedule_13"/>
      <sheetName val="TB_20193"/>
      <sheetName val="TB_DEC_193"/>
      <sheetName val="SCI_DEC_193"/>
      <sheetName val="0020_Leadsheet3"/>
      <sheetName val="Note_43"/>
      <sheetName val="Note_53"/>
      <sheetName val="Note_73"/>
      <sheetName val="SFP_DEC_193"/>
      <sheetName val="Note_83"/>
      <sheetName val="Note_93"/>
      <sheetName val="Note_10_ARO3"/>
      <sheetName val="Note_11&amp;123"/>
      <sheetName val="Note_133"/>
      <sheetName val="Note_143"/>
      <sheetName val="Note_15,163"/>
      <sheetName val="Note_173"/>
      <sheetName val="Note_183"/>
      <sheetName val="Purchase_of_goods3"/>
      <sheetName val="Loan_to_related_party3"/>
      <sheetName val="Payables_to_related_party3"/>
      <sheetName val="Note_19a3"/>
      <sheetName val="Note_19b3"/>
      <sheetName val="FRM_AP_workings3"/>
      <sheetName val="Entity_Data7"/>
      <sheetName val="TRADING_PROFIT4"/>
      <sheetName val="F1_23"/>
      <sheetName val="1_6_TRS_Data3"/>
      <sheetName val="Products_annual2"/>
      <sheetName val="Customize_Your_Loan_Manager3"/>
      <sheetName val="Loan_Amortization_Table3"/>
      <sheetName val="2_2_Assumptions3"/>
      <sheetName val="Trading_Statement3"/>
      <sheetName val="1_2b3"/>
      <sheetName val="For_JV_Purposes3"/>
      <sheetName val="1_2b_-_For_budget_Y20233"/>
      <sheetName val="70m_-_For_budget_Y20233"/>
      <sheetName val="Summary_Budget_Y20233"/>
      <sheetName val="0_093"/>
      <sheetName val="BPR_balance_sheet10"/>
      <sheetName val="BPR_profit_&amp;_loss10"/>
      <sheetName val="BPR_BS_analysis10"/>
      <sheetName val="BPR_PL_analysis10"/>
      <sheetName val="Profit_&amp;_loss9"/>
      <sheetName val="CA_Comp8"/>
      <sheetName val="addl_cost8"/>
      <sheetName val="6A_CA8"/>
      <sheetName val="N2_Detailed_Listing_(Pre-final7"/>
      <sheetName val="Significant_Processes7"/>
      <sheetName val="65_FINANCE7"/>
      <sheetName val="5_Analysis7"/>
      <sheetName val="Main_orig7"/>
      <sheetName val="99_Customer_Table7"/>
      <sheetName val="15100_Prepayment7"/>
      <sheetName val="24100_Accr_Liab7"/>
      <sheetName val="Job_Code_Table7"/>
      <sheetName val="FA_schedule7"/>
      <sheetName val="M-1_Nov7"/>
      <sheetName val="Permanent_info7"/>
      <sheetName val="E3_16"/>
      <sheetName val="E1_16"/>
      <sheetName val="E2_16"/>
      <sheetName val="IBA_&lt;O3&gt;6"/>
      <sheetName val="61_HR7"/>
      <sheetName val="DRIVE_SHIP6"/>
      <sheetName val="Model_ID6"/>
      <sheetName val="Summary_-_20066"/>
      <sheetName val="K3_-_Depr_reasonableness6"/>
      <sheetName val="Hyperion_6"/>
      <sheetName val="APPENDIX_(List_of_Accts)6"/>
      <sheetName val="IBACOMP_XLS6"/>
      <sheetName val="MBSB_share_prices_from_1_Jan_07"/>
      <sheetName val="Analysis_20086"/>
      <sheetName val="Electrical_6"/>
      <sheetName val="SCH_2-56"/>
      <sheetName val="Leasehold_Land6"/>
      <sheetName val="PL_(2)6"/>
      <sheetName val="Currency_deposit-MYR6"/>
      <sheetName val="1999_Plan_Summary6"/>
      <sheetName val="Exp_analysis(3)6"/>
      <sheetName val="Bill_36"/>
      <sheetName val="PRICE_@_31_Jan_20006"/>
      <sheetName val="Interest_income6"/>
      <sheetName val="3_P&amp;L_6"/>
      <sheetName val="Appx_B6"/>
      <sheetName val="WP-3__Inventories6"/>
      <sheetName val="TAB_Translate6"/>
      <sheetName val="TAB_Listen6"/>
      <sheetName val="SCHD6_-_Uninvoiced_Sales6"/>
      <sheetName val="U-not_use6"/>
      <sheetName val="JUNE_EOH-MASTER_(2)8"/>
      <sheetName val="stock1020v1_38"/>
      <sheetName val="Green_details8"/>
      <sheetName val="P12_47"/>
      <sheetName val="Amortization_Table7"/>
      <sheetName val="DECO_INCOME7"/>
      <sheetName val="BPCOR_DETAILS7"/>
      <sheetName val="BPMKT_DETAILS7"/>
      <sheetName val="Sort_Of_SAP-GL7"/>
      <sheetName val="1A_TaxComp_(pi)6"/>
      <sheetName val="SCH_4D(i)6"/>
      <sheetName val="SCH_7C6"/>
      <sheetName val="20_06"/>
      <sheetName val="100_16"/>
      <sheetName val="03_06"/>
      <sheetName val="AR_APR'026"/>
      <sheetName val="_IB-PL-00-01_SUMMARY6"/>
      <sheetName val="PDC_(JV)6"/>
      <sheetName val="PM_Setting6"/>
      <sheetName val="Leasehold_improvement6"/>
      <sheetName val="CA_working6"/>
      <sheetName val="Sch_22_26"/>
      <sheetName val="Sch_16_16"/>
      <sheetName val="Macola_GL6"/>
      <sheetName val="NOTE_26"/>
      <sheetName val="Sales_Price6"/>
      <sheetName val="Sale_Movement6"/>
      <sheetName val="Reasonableness_test6"/>
      <sheetName val="AR_JAN'026"/>
      <sheetName val="Activity_Price6"/>
      <sheetName val="-PLEASE_NOTE-6"/>
      <sheetName val="ADD_NA6"/>
      <sheetName val="Approfit_Zinc_AWP_036"/>
      <sheetName val="BOX_SUM6"/>
      <sheetName val="FIN_GOOD6"/>
      <sheetName val="Adds_from_Dec6"/>
      <sheetName val="Main_from_Dec6"/>
      <sheetName val="Income_Statement6"/>
      <sheetName val="December_026"/>
      <sheetName val="U2_26"/>
      <sheetName val="&lt;G3&gt;_Prepayment6"/>
      <sheetName val="619030_oth_admin6"/>
      <sheetName val="CFS_US-Canada_CAD6"/>
      <sheetName val="CFS_AP-NZD_(Trade_Bills)6"/>
      <sheetName val="2_B_L_Investments6"/>
      <sheetName val="2_Q_L_Revenue6"/>
      <sheetName val="Assumptions_&amp;_Returns6"/>
      <sheetName val="K301_-_三里河_(SS)6"/>
      <sheetName val="Note_I6"/>
      <sheetName val="Appendix_26"/>
      <sheetName val="Tax_Comp6"/>
      <sheetName val="Factor_List6"/>
      <sheetName val="669L_ID_parts_2010_1st_Q_Add_6"/>
      <sheetName val="Price_&amp;_TWR6"/>
      <sheetName val="K4_-_Depr_reasonableness6"/>
      <sheetName val="Cash_flow_projection6"/>
      <sheetName val="2003_Self_repair_GL6"/>
      <sheetName val="2002_Shipyard_repair_GL_(075)6"/>
      <sheetName val="2002_Voyage_repair_GL_(075)6"/>
      <sheetName val="2002_Self_repair_GL_(075)6"/>
      <sheetName val="2002_Spare_part_(075)6"/>
      <sheetName val="2003_Spare_part_(075)6"/>
      <sheetName val="2003_CIP6"/>
      <sheetName val="2002_CIP_6"/>
      <sheetName val="2003_inter-co6"/>
      <sheetName val="2002_inter-co6"/>
      <sheetName val="Fu_Wang_Direct_Exp_(075)6"/>
      <sheetName val="Sch_226"/>
      <sheetName val="Total_Exp6"/>
      <sheetName val="3a__PM_by_customerJan6"/>
      <sheetName val="MTD_PL6"/>
      <sheetName val="Sch_A_to___6"/>
      <sheetName val="BS_Items6"/>
      <sheetName val="mgt_Co_BS_to_the_$$6"/>
      <sheetName val="Fixed_Assts6"/>
      <sheetName val="Debtor_&amp;_Creditors6"/>
      <sheetName val="K_Krunch_170g4"/>
      <sheetName val="Project's_Information6"/>
      <sheetName val="K101_6"/>
      <sheetName val="Quarterly_46"/>
      <sheetName val="LKSA_-_Toll_Rev5"/>
      <sheetName val="Monthly_(2)4"/>
      <sheetName val="SO_NO3"/>
      <sheetName val="LAL_Southern4"/>
      <sheetName val="Splitting_call_June3"/>
      <sheetName val="Cash_Call_June3"/>
      <sheetName val="K1_-_Lead_S$3"/>
      <sheetName val="1030002_A3"/>
      <sheetName val="1030004_A3"/>
      <sheetName val="1030006_A3"/>
      <sheetName val="Exchange_Rate4"/>
      <sheetName val="Feb_044"/>
      <sheetName val="Toggle_PR3"/>
      <sheetName val="Toggle_Trav3"/>
      <sheetName val="SIF_Structure3"/>
      <sheetName val="Balance_Sheet_Accoung3"/>
      <sheetName val="Interim_____Top3"/>
      <sheetName val="Equipment_List3"/>
      <sheetName val="DSV6_Summ3"/>
      <sheetName val="Std_cost3"/>
      <sheetName val="Cover_Sheet4"/>
      <sheetName val="AUDIT_SCHEDULE3"/>
      <sheetName val="SIC_SO3"/>
      <sheetName val="p_n_l_-LL4"/>
      <sheetName val="Appendix_A3"/>
      <sheetName val="Source_(PD)3"/>
      <sheetName val="Drop_List_References3"/>
      <sheetName val="Prov_for_Bonus3"/>
      <sheetName val="wk_prgs3"/>
      <sheetName val="Common_Infra3"/>
      <sheetName val="HP_Schedule3"/>
      <sheetName val="Aruba_Surf3"/>
      <sheetName val="Gross_Contract_Sales3"/>
      <sheetName val="Net_Contract_Sales3"/>
      <sheetName val="Product_Cost3"/>
      <sheetName val="TB_2022_(BASE)3"/>
      <sheetName val="A_Inp3"/>
      <sheetName val="Master_Data3"/>
      <sheetName val="O2_TC3"/>
      <sheetName val="O4_CA4"/>
      <sheetName val="K401_-_Depr_reasonableness3"/>
      <sheetName val="Beg-_End_balance3"/>
      <sheetName val="G1_-_Lead3"/>
      <sheetName val="MAC_063"/>
      <sheetName val="AUD_FXRates3"/>
      <sheetName val="Standard_P&amp;L3"/>
      <sheetName val="BALANCE_Swiss3"/>
      <sheetName val="General_Ledger3"/>
      <sheetName val="BS_per_month3"/>
      <sheetName val="P&amp;L_per_month3"/>
      <sheetName val="Atth_CC3"/>
      <sheetName val="E2_AR_listing(not_used)3"/>
      <sheetName val="Prepayment_list3"/>
      <sheetName val="Bill_23"/>
      <sheetName val="Build_Up_Rate3"/>
      <sheetName val="U_BS2"/>
      <sheetName val="yyy_12_2020_P&amp;L2"/>
      <sheetName val="General_Summary3"/>
      <sheetName val="Office_Improve2"/>
      <sheetName val="Proposal-Fidelio_FO_2"/>
      <sheetName val="00_-_01_Rates2"/>
      <sheetName val="Summary_GCS_-_20052"/>
      <sheetName val="Master_Dashboard_by_Business1"/>
      <sheetName val="Calcs_MTD1"/>
      <sheetName val="Detailed_PL-svcs1"/>
      <sheetName val="Detailed_PL_svcs1"/>
      <sheetName val="SUBSID_FY2003-041"/>
      <sheetName val="CPX_D(Q)11"/>
      <sheetName val="_2"/>
      <sheetName val="Variable_Cost1"/>
      <sheetName val="Input-Less_than_truck1"/>
      <sheetName val="Truck-Fixed_Cost1"/>
      <sheetName val="Petty_Cash1"/>
      <sheetName val="In-Year_Growth_+_FTE-FPFTE_Rec1"/>
      <sheetName val="M1_-_AP_list1"/>
      <sheetName val="Workings_Apr_131"/>
      <sheetName val="Workings_Mar_131"/>
      <sheetName val="Workins_Feb_131"/>
      <sheetName val="Workings_Jan_131"/>
      <sheetName val="cilandak_payrol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Key_Assumptions1"/>
      <sheetName val="OTHER_PREPAID_EXPENSE1"/>
      <sheetName val="Sales_by_Cust_1"/>
      <sheetName val="sal_by_prod1"/>
      <sheetName val="D_D_Supply_1"/>
      <sheetName val="Lease_Expiry"/>
      <sheetName val="Statement_of_Cash_Flows"/>
      <sheetName val="P_Sheet"/>
      <sheetName val="Capital_Employed_Overview"/>
      <sheetName val="ROCE_Overview_"/>
      <sheetName val="AR_aging-CD"/>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PUSH_CART&amp;TH_CART_(2)1"/>
      <sheetName val="TEMP_STORE&amp;TK_(2)1"/>
      <sheetName val="TEMP_STORE&amp;TK1"/>
      <sheetName val="PUSH_CART&amp;TH_CART1"/>
      <sheetName val="ZH_COA"/>
      <sheetName val="MAHANG"/>
      <sheetName val="시산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sheetData sheetId="747"/>
      <sheetData sheetId="748"/>
      <sheetData sheetId="749"/>
      <sheetData sheetId="750"/>
      <sheetData sheetId="751" refreshError="1"/>
      <sheetData sheetId="752" refreshError="1"/>
      <sheetData sheetId="753" refreshError="1"/>
      <sheetData sheetId="754" refreshError="1"/>
      <sheetData sheetId="755" refreshError="1"/>
      <sheetData sheetId="756" refreshError="1"/>
      <sheetData sheetId="757"/>
      <sheetData sheetId="758" refreshError="1"/>
      <sheetData sheetId="759" refreshError="1"/>
      <sheetData sheetId="760" refreshError="1"/>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sheetData sheetId="1147"/>
      <sheetData sheetId="1148"/>
      <sheetData sheetId="1149"/>
      <sheetData sheetId="1150"/>
      <sheetData sheetId="1151"/>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refreshError="1"/>
      <sheetData sheetId="1392" refreshError="1"/>
      <sheetData sheetId="1393" refreshError="1"/>
      <sheetData sheetId="1394" refreshError="1"/>
      <sheetData sheetId="1395" refreshError="1"/>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sheetData sheetId="1419"/>
      <sheetData sheetId="1420"/>
      <sheetData sheetId="1421"/>
      <sheetData sheetId="1422"/>
      <sheetData sheetId="1423"/>
      <sheetData sheetId="1424"/>
      <sheetData sheetId="1425"/>
      <sheetData sheetId="1426"/>
      <sheetData sheetId="1427" refreshError="1"/>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sheetData sheetId="1646"/>
      <sheetData sheetId="1647" refreshError="1"/>
      <sheetData sheetId="1648" refreshError="1"/>
      <sheetData sheetId="1649" refreshError="1"/>
      <sheetData sheetId="1650" refreshError="1"/>
      <sheetData sheetId="1651" refreshError="1"/>
      <sheetData sheetId="1652" refreshError="1"/>
      <sheetData sheetId="1653" refreshError="1"/>
      <sheetData sheetId="1654"/>
      <sheetData sheetId="1655" refreshError="1"/>
      <sheetData sheetId="1656" refreshError="1"/>
      <sheetData sheetId="1657" refreshError="1"/>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refreshError="1"/>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sheetData sheetId="2490" refreshError="1"/>
      <sheetData sheetId="2491" refreshError="1"/>
      <sheetData sheetId="2492" refreshError="1"/>
      <sheetData sheetId="2493" refreshError="1"/>
      <sheetData sheetId="2494" refreshError="1"/>
      <sheetData sheetId="2495"/>
      <sheetData sheetId="2496"/>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sheetData sheetId="2540"/>
      <sheetData sheetId="2541"/>
      <sheetData sheetId="2542" refreshError="1"/>
      <sheetData sheetId="2543" refreshError="1"/>
      <sheetData sheetId="2544" refreshError="1"/>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refreshError="1"/>
      <sheetData sheetId="2882" refreshError="1"/>
      <sheetData sheetId="2883" refreshError="1"/>
      <sheetData sheetId="2884" refreshError="1"/>
      <sheetData sheetId="2885"/>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sheetData sheetId="3021"/>
      <sheetData sheetId="3022"/>
      <sheetData sheetId="3023"/>
      <sheetData sheetId="3024"/>
      <sheetData sheetId="3025"/>
      <sheetData sheetId="3026"/>
      <sheetData sheetId="3027"/>
      <sheetData sheetId="3028"/>
      <sheetData sheetId="3029"/>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refreshError="1"/>
      <sheetData sheetId="3448" refreshError="1"/>
      <sheetData sheetId="3449"/>
      <sheetData sheetId="3450"/>
      <sheetData sheetId="3451"/>
      <sheetData sheetId="3452"/>
      <sheetData sheetId="3453"/>
      <sheetData sheetId="3454"/>
      <sheetData sheetId="3455"/>
      <sheetData sheetId="3456" refreshError="1"/>
      <sheetData sheetId="3457" refreshError="1"/>
      <sheetData sheetId="3458" refreshError="1"/>
      <sheetData sheetId="3459" refreshError="1"/>
      <sheetData sheetId="3460" refreshError="1"/>
      <sheetData sheetId="3461" refreshError="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refreshError="1"/>
      <sheetData sheetId="39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F1.2"/>
      <sheetName val="FF-3"/>
      <sheetName val="HP"/>
      <sheetName val="TB Worksheet"/>
      <sheetName val="SYD TABLE"/>
      <sheetName val="CA"/>
      <sheetName val="F.02-2"/>
      <sheetName val="C.A.Sum."/>
      <sheetName val="H.02"/>
      <sheetName val="CA Sheet"/>
      <sheetName val="BS, P&amp;L"/>
      <sheetName val="FF-4"/>
      <sheetName val="cc 196 (SYS) (2)"/>
      <sheetName val="Chemlist"/>
      <sheetName val="currency"/>
      <sheetName val="gl"/>
      <sheetName val="1 LeadSchedule"/>
      <sheetName val="Master"/>
      <sheetName val="Sheet1"/>
      <sheetName val="FSL"/>
      <sheetName val="DFA"/>
      <sheetName val="PA"/>
      <sheetName val="FF-13"/>
      <sheetName val="U"/>
      <sheetName val="U1|2"/>
      <sheetName val="6balancesheet2000"/>
      <sheetName val="FF-21(a)"/>
      <sheetName val="FF-2"/>
      <sheetName val="CBS - App1"/>
      <sheetName val="sch10-rm2"/>
      <sheetName val="sch6-rm"/>
      <sheetName val="other-rm"/>
      <sheetName val="accumdeprn"/>
      <sheetName val="Mth"/>
      <sheetName val="RATE"/>
      <sheetName val="MFA"/>
      <sheetName val="GCF"/>
      <sheetName val="CC"/>
      <sheetName val="BPR"/>
      <sheetName val="ALLOWANCE'99"/>
      <sheetName val="U4"/>
      <sheetName val="M_Maincomp"/>
      <sheetName val="10"/>
      <sheetName val="TC"/>
      <sheetName val="SCH"/>
      <sheetName val="ADD"/>
      <sheetName val="P&amp;L"/>
      <sheetName val="Addition"/>
      <sheetName val="WIRE"/>
      <sheetName val="U003"/>
      <sheetName val="CORRECTION"/>
      <sheetName val="SA2"/>
      <sheetName val="SCH B"/>
      <sheetName val="SCH D"/>
      <sheetName val="SCH 22"/>
      <sheetName val="E3.1"/>
      <sheetName val="E1.1"/>
      <sheetName val="E2.1"/>
      <sheetName val="PDPC0908"/>
      <sheetName val="sch9-jpn"/>
      <sheetName val="sch3-rm"/>
      <sheetName val="Comp equip"/>
      <sheetName val="Mach &amp; equip"/>
      <sheetName val="MV"/>
      <sheetName val="Freezers"/>
      <sheetName val="FSA"/>
      <sheetName val="SPpl"/>
      <sheetName val="U2 Sales"/>
      <sheetName val="K5-1"/>
      <sheetName val="COM"/>
      <sheetName val="UA101"/>
      <sheetName val="A3-1"/>
      <sheetName val="FF-6"/>
      <sheetName val="OTHERS"/>
      <sheetName val="3000"/>
      <sheetName val="Comp "/>
      <sheetName val="Mach "/>
      <sheetName val="Freez"/>
      <sheetName val="Build"/>
      <sheetName val="Deferrred Revenue Apr 04"/>
      <sheetName val="FF-50"/>
      <sheetName val="Ref"/>
      <sheetName val="FA SUMMARY"/>
      <sheetName val="Prod"/>
      <sheetName val="AP"/>
      <sheetName val="A16C"/>
      <sheetName val="2Yr"/>
      <sheetName val="R101"/>
      <sheetName val="R401"/>
      <sheetName val="R102"/>
      <sheetName val="R201"/>
      <sheetName val="Sheet2"/>
      <sheetName val="ACI_PLDET JUN 12_FINAL"/>
      <sheetName val="admin"/>
      <sheetName val="PPE"/>
      <sheetName val="IBACOMP.XLS"/>
      <sheetName val="U-50"/>
      <sheetName val="cashflowcomp"/>
      <sheetName val="6A CA"/>
      <sheetName val="K105_AirCond"/>
      <sheetName val="K112_P&amp;M"/>
      <sheetName val="K108_F&amp;F"/>
      <sheetName val="K111_Signboard"/>
      <sheetName val="K110_Renov"/>
      <sheetName val="Kl109_OE"/>
      <sheetName val="K104_MV"/>
      <sheetName val="tax-ss"/>
      <sheetName val="BIS LIST-NTH 18"/>
      <sheetName val="FF-1"/>
      <sheetName val="Summary"/>
      <sheetName val="TBC-CUR"/>
      <sheetName val="TB-YTD"/>
      <sheetName val="AMORT-MGAAP"/>
      <sheetName val="Disposal"/>
      <sheetName val="s108(new) "/>
      <sheetName val="COV"/>
      <sheetName val="Data"/>
      <sheetName val="HP99"/>
      <sheetName val="MFA00"/>
      <sheetName val="BPR-Bloom"/>
      <sheetName val="N2 Detailed Listing (Pre-final)"/>
      <sheetName val="P_L"/>
      <sheetName val="M001_Lead"/>
      <sheetName val="M002_HSBC"/>
      <sheetName val="M003_HSBC"/>
      <sheetName val="M004_BK"/>
      <sheetName val="M005_Citi"/>
      <sheetName val="M006_HLBB"/>
      <sheetName val="M007_AmBk"/>
      <sheetName val="U-13-2(disc)"/>
      <sheetName val="Building"/>
      <sheetName val="AFA"/>
      <sheetName val="BS"/>
      <sheetName val="STWDV-WFO"/>
      <sheetName val="STWDV-DFA"/>
      <sheetName val="FA"/>
      <sheetName val="TMS2000"/>
      <sheetName val="other_rm"/>
      <sheetName val="PTSB-BS(1)"/>
      <sheetName val="G1"/>
      <sheetName val="JUL03"/>
      <sheetName val="Co Info"/>
      <sheetName val="明细账"/>
      <sheetName val="cbe&amp;cbr"/>
      <sheetName val="FFE"/>
      <sheetName val="110"/>
      <sheetName val="U2x"/>
      <sheetName val="L2"/>
      <sheetName val="809"/>
      <sheetName val="A2.04"/>
      <sheetName val="Consolidated"/>
      <sheetName val="Profit Comp"/>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Main orig"/>
      <sheetName val="FF-KL"/>
      <sheetName val="Backend"/>
      <sheetName val="F-1|F-2"/>
      <sheetName val="jun94"/>
      <sheetName val="U2 - Sales"/>
      <sheetName val="TB"/>
      <sheetName val="Acc"/>
      <sheetName val="Annx1"/>
      <sheetName val="BYBU96"/>
      <sheetName val="EURWBN £"/>
      <sheetName val="EUROPE CIRCUITS"/>
      <sheetName val="USD&amp;UKL Rates"/>
      <sheetName val="F2-3-6 OH absorbtion rate "/>
      <sheetName val="A-1"/>
      <sheetName val="Entity Data"/>
      <sheetName val="TaxPymt-25KG (0531)"/>
      <sheetName val="TRE"/>
      <sheetName val="Interim --&gt; Top"/>
      <sheetName val="Company Info"/>
      <sheetName val="CA Comp"/>
      <sheetName val="addl cost"/>
      <sheetName val="5 Analysis"/>
      <sheetName val="K-2"/>
      <sheetName val="UFPrn20030904093309"/>
      <sheetName val="YTD"/>
      <sheetName val="P-1"/>
      <sheetName val="cover"/>
      <sheetName val="Q-HP-11"/>
      <sheetName val="Q-HP-44"/>
      <sheetName val="Q-HP-13"/>
      <sheetName val="AppF"/>
      <sheetName val="Pack St Val 95 (Local)"/>
      <sheetName val="NBPOL &amp; GPPOL Mgt Accts"/>
      <sheetName val="MCMD95"/>
      <sheetName val="MainComp"/>
      <sheetName val="JobDetails"/>
      <sheetName val="BS_GRP"/>
      <sheetName val="KPI3"/>
      <sheetName val="Sec2"/>
      <sheetName val="KPI4a"/>
      <sheetName val="KPI4"/>
      <sheetName val="meeting"/>
      <sheetName val="Coeffs"/>
      <sheetName val="coeff"/>
      <sheetName val="YR1999_OCCUPANCY"/>
      <sheetName val="Mscb97"/>
      <sheetName val="INFO"/>
      <sheetName val="C.02"/>
      <sheetName val="C1.02"/>
      <sheetName val="Control"/>
      <sheetName val="SP10"/>
      <sheetName val="RangeNames"/>
      <sheetName val="TermLoan2"/>
      <sheetName val="F1_2"/>
      <sheetName val="F_02-2"/>
      <sheetName val="!CASUM"/>
      <sheetName val="N201"/>
      <sheetName val="JUNE EOH-MASTER (2)"/>
      <sheetName val="stock1020v1.3"/>
      <sheetName val="C.06.6"/>
      <sheetName val="PNL"/>
      <sheetName val="&lt;D.05.01IECL-1&gt;"/>
      <sheetName val="ANE ANU"/>
      <sheetName val="API"/>
      <sheetName val="BMU BMH CMU CMH"/>
      <sheetName val="BLACK PIPES"/>
      <sheetName val="BSF SQB"/>
      <sheetName val="COILS"/>
      <sheetName val="FLAT BAR"/>
      <sheetName val="GI PIPES"/>
      <sheetName val="HTD BSR CQR"/>
      <sheetName val="HXBPSF"/>
      <sheetName val="Cbh Stk 31032009 "/>
      <sheetName val="MS CHANNEL"/>
      <sheetName val="CRP CSP HRP HSP"/>
      <sheetName val="MS  CK PLATES"/>
      <sheetName val="SALES 1-21APR"/>
      <sheetName val="SHEETS"/>
      <sheetName val="STAINLESS STEEL"/>
      <sheetName val="adj"/>
      <sheetName val="structure"/>
      <sheetName val="income"/>
      <sheetName val="instruction"/>
      <sheetName val="Export Sales"/>
      <sheetName val="Inter"/>
      <sheetName val="JAN"/>
      <sheetName val="GB1"/>
      <sheetName val="Age311299TESP"/>
      <sheetName val="Cash Flow"/>
      <sheetName val="Financial Summary"/>
      <sheetName val="Alloc"/>
      <sheetName val="Di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F1.2"/>
      <sheetName val="FF-4"/>
      <sheetName val="F.02-2"/>
      <sheetName val="FF-3"/>
      <sheetName val="BS, P&amp;L"/>
      <sheetName val="cc 196 (SYS) (2)"/>
      <sheetName val="SYD TABLE"/>
      <sheetName val="HP"/>
      <sheetName val="TB Worksheet"/>
      <sheetName val="Chemlist"/>
      <sheetName val="currency"/>
      <sheetName val="Sheet1"/>
      <sheetName val="FSL"/>
      <sheetName val="DFA"/>
      <sheetName val="PA"/>
      <sheetName val="FF-13"/>
      <sheetName val="U"/>
      <sheetName val="U1|2"/>
      <sheetName val="CA"/>
      <sheetName val="6balancesheet2000"/>
      <sheetName val="FF-21(a)"/>
      <sheetName val="FF-2"/>
      <sheetName val="CBS - App1"/>
      <sheetName val="sch10-rm2"/>
      <sheetName val="sch6-rm"/>
      <sheetName val="other-rm"/>
      <sheetName val="accumdeprn"/>
      <sheetName val="Mth"/>
      <sheetName val="RATE"/>
      <sheetName val="MFA"/>
      <sheetName val="GCF"/>
      <sheetName val="CC"/>
      <sheetName val="BPR"/>
      <sheetName val="ALLOWANCE'99"/>
      <sheetName val="U4"/>
      <sheetName val="M_Maincomp"/>
      <sheetName val="10"/>
      <sheetName val="1 LeadSchedule"/>
      <sheetName val="TC"/>
      <sheetName val="SCH"/>
      <sheetName val="ADD"/>
      <sheetName val="P&amp;L"/>
      <sheetName val="Addition"/>
      <sheetName val="WIRE"/>
      <sheetName val="U003"/>
      <sheetName val="CORRECTION"/>
      <sheetName val="SA2"/>
      <sheetName val="SCH B"/>
      <sheetName val="SCH D"/>
      <sheetName val="SCH 22"/>
      <sheetName val="E3.1"/>
      <sheetName val="E1.1"/>
      <sheetName val="E2.1"/>
      <sheetName val="PDPC0908"/>
      <sheetName val="sch9-jpn"/>
      <sheetName val="sch3-rm"/>
      <sheetName val="Comp equip"/>
      <sheetName val="Mach &amp; equip"/>
      <sheetName val="MV"/>
      <sheetName val="Freezers"/>
      <sheetName val="FSA"/>
      <sheetName val="SPpl"/>
      <sheetName val="U2 Sales"/>
      <sheetName val="K5-1"/>
      <sheetName val="COM"/>
      <sheetName val="UA101"/>
      <sheetName val="A3-1"/>
      <sheetName val="FF-6"/>
      <sheetName val="OTHERS"/>
      <sheetName val="3000"/>
      <sheetName val="Comp "/>
      <sheetName val="Mach "/>
      <sheetName val="Freez"/>
      <sheetName val="Build"/>
      <sheetName val="Deferrred Revenue Apr 04"/>
      <sheetName val="gl"/>
      <sheetName val="FF-50"/>
      <sheetName val="Ref"/>
      <sheetName val="FA SUMMARY"/>
      <sheetName val="Prod"/>
      <sheetName val="AP"/>
      <sheetName val="A16C"/>
      <sheetName val="2Yr"/>
      <sheetName val="R101"/>
      <sheetName val="R401"/>
      <sheetName val="R102"/>
      <sheetName val="R201"/>
      <sheetName val="Sheet2"/>
      <sheetName val="ACI_PLDET JUN 12_FINAL"/>
      <sheetName val="admin"/>
      <sheetName val="PPE"/>
      <sheetName val="IBACOMP.XLS"/>
      <sheetName val="U-50"/>
      <sheetName val="cashflowcomp"/>
      <sheetName val="6A CA"/>
      <sheetName val="K105_AirCond"/>
      <sheetName val="K112_P&amp;M"/>
      <sheetName val="K108_F&amp;F"/>
      <sheetName val="K111_Signboard"/>
      <sheetName val="K110_Renov"/>
      <sheetName val="Kl109_OE"/>
      <sheetName val="K104_MV"/>
      <sheetName val="tax-ss"/>
      <sheetName val="BIS LIST-NTH 18"/>
      <sheetName val="FF-1"/>
      <sheetName val="Summary"/>
      <sheetName val="TBC-CUR"/>
      <sheetName val="TB-YTD"/>
      <sheetName val="AMORT-MGAAP"/>
      <sheetName val="Disposal"/>
      <sheetName val="s108(new) "/>
      <sheetName val="COV"/>
      <sheetName val="Data"/>
      <sheetName val="HP99"/>
      <sheetName val="MFA00"/>
      <sheetName val="BPR-Bloom"/>
      <sheetName val="N2 Detailed Listing (Pre-final)"/>
      <sheetName val="P_L"/>
      <sheetName val="M001_Lead"/>
      <sheetName val="M002_HSBC"/>
      <sheetName val="M003_HSBC"/>
      <sheetName val="M004_BK"/>
      <sheetName val="M005_Citi"/>
      <sheetName val="M006_HLBB"/>
      <sheetName val="M007_AmBk"/>
      <sheetName val="U-13-2(disc)"/>
      <sheetName val="Building"/>
      <sheetName val="AFA"/>
      <sheetName val="BS"/>
      <sheetName val="STWDV-WFO"/>
      <sheetName val="STWDV-DFA"/>
      <sheetName val="FA"/>
      <sheetName val="TMS2000"/>
      <sheetName val="other_rm"/>
      <sheetName val="PTSB-BS(1)"/>
      <sheetName val="G1"/>
      <sheetName val="JUL03"/>
      <sheetName val="Co Info"/>
      <sheetName val="明细账"/>
      <sheetName val="cbe&amp;cbr"/>
      <sheetName val="FFE"/>
      <sheetName val="110"/>
      <sheetName val="U2x"/>
      <sheetName val="L2"/>
      <sheetName val="809"/>
      <sheetName val="CA Sheet"/>
      <sheetName val="A2.04"/>
      <sheetName val="Consolidated"/>
      <sheetName val="Profit Comp"/>
      <sheetName val="C.A.Sum."/>
      <sheetName val="H.02"/>
      <sheetName val="Master"/>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Main orig"/>
      <sheetName val="C.02"/>
      <sheetName val="C1.02"/>
      <sheetName val="FF-KL"/>
      <sheetName val="Backend"/>
      <sheetName val="F-1|F-2"/>
      <sheetName val="jun94"/>
      <sheetName val="U2 - Sales"/>
      <sheetName val="TB"/>
      <sheetName val="Acc"/>
      <sheetName val="Annx1"/>
      <sheetName val="BYBU96"/>
      <sheetName val="EURWBN £"/>
      <sheetName val="EUROPE CIRCUITS"/>
      <sheetName val="USD&amp;UKL Rates"/>
      <sheetName val="F2-3-6 OH absorbtion rate "/>
      <sheetName val="A-1"/>
      <sheetName val="Entity Data"/>
      <sheetName val="TaxPymt-25KG (0531)"/>
      <sheetName val="TRE"/>
      <sheetName val="Interim --&gt; Top"/>
      <sheetName val="Company Info"/>
      <sheetName val="CA Comp"/>
      <sheetName val="addl cost"/>
      <sheetName val="5 Analysis"/>
      <sheetName val="K-2"/>
      <sheetName val="UFPrn20030904093309"/>
      <sheetName val="YTD"/>
      <sheetName val="P-1"/>
      <sheetName val="cover"/>
      <sheetName val="Q-HP-11"/>
      <sheetName val="Q-HP-44"/>
      <sheetName val="Q-HP-13"/>
      <sheetName val="AppF"/>
      <sheetName val="Pack St Val 95 (Local)"/>
      <sheetName val="NBPOL &amp; GPPOL Mgt Accts"/>
      <sheetName val="MCMD95"/>
      <sheetName val="MainComp"/>
      <sheetName val="JobDetails"/>
      <sheetName val="BS_GRP"/>
      <sheetName val="KPI3"/>
      <sheetName val="Sec2"/>
      <sheetName val="KPI4a"/>
      <sheetName val="KPI4"/>
      <sheetName val="meeting"/>
      <sheetName val="Coeffs"/>
      <sheetName val="coeff"/>
      <sheetName val="YR1999_OCCUPANCY"/>
      <sheetName val="Mscb97"/>
      <sheetName val="INFO"/>
      <sheetName val="Control"/>
      <sheetName val="TermLoan2"/>
      <sheetName val="SP10"/>
      <sheetName val="F1_2"/>
      <sheetName val="F_02-2"/>
      <sheetName val="PNL"/>
      <sheetName val="Lead Time"/>
      <sheetName val="#REF"/>
      <sheetName val="G. Ledger Crescent"/>
      <sheetName val="Trial balance"/>
      <sheetName val="ARDEBT"/>
      <sheetName val="BS,_P&amp;L"/>
      <sheetName val="F1_21"/>
      <sheetName val="F_02-21"/>
      <sheetName val="BS,_P&amp;L1"/>
      <sheetName val="Lead_Time"/>
      <sheetName val="G__Ledger_Crescent"/>
      <sheetName val="Trial_balance"/>
      <sheetName val="cc_196_(SYS)_(2)"/>
      <sheetName val="SYD_TABLE"/>
      <sheetName val="TB_Worksheet"/>
      <sheetName val="CBS_-_App1"/>
      <sheetName val="1_LeadSchedule"/>
      <sheetName val="SCH_B"/>
      <sheetName val="SCH_D"/>
      <sheetName val="SCH_22"/>
      <sheetName val="E3_1"/>
      <sheetName val="E1_1"/>
      <sheetName val="E2_1"/>
      <sheetName val="Comp_equip"/>
      <sheetName val="Mach_&amp;_equip"/>
      <sheetName val="U2_Sales"/>
      <sheetName val="Comp_"/>
      <sheetName val="Mach_"/>
      <sheetName val="Deferrred_Revenue_Apr_04"/>
      <sheetName val="FA_SUMMARY"/>
      <sheetName val="ACI_PLDET_JUN_12_FINAL"/>
      <sheetName val="IBACOMP_XLS"/>
      <sheetName val="6A_CA"/>
      <sheetName val="BIS_LIST-NTH_18"/>
      <sheetName val="s108(new)_"/>
      <sheetName val="N2_Detailed_Listing_(Pre-final)"/>
      <sheetName val="Co_Info"/>
      <sheetName val="CA_Sheet"/>
      <sheetName val="N201"/>
      <sheetName val="1_LeadSchedule1"/>
      <sheetName val="CBS_-_App11"/>
      <sheetName val="U2_Sales1"/>
      <sheetName val="Comp_equip1"/>
      <sheetName val="Mach_&amp;_equip1"/>
      <sheetName val="SCH_B1"/>
      <sheetName val="SCH_D1"/>
      <sheetName val="SCH_221"/>
      <sheetName val="E3_11"/>
      <sheetName val="E1_11"/>
      <sheetName val="E2_11"/>
      <sheetName val="FA_SUMMARY1"/>
      <sheetName val="Comp_1"/>
      <sheetName val="Mach_1"/>
      <sheetName val="Deferrred_Revenue_Apr_041"/>
      <sheetName val="ACI_PLDET_JUN_12_FINAL1"/>
      <sheetName val="BIS_LIST-NTH_181"/>
      <sheetName val="IBACOMP_XLS1"/>
      <sheetName val="s108(new)_1"/>
      <sheetName val="N2_Detailed_Listing_(Pre-final1"/>
      <sheetName val="Co_Info1"/>
      <sheetName val="6A_CA1"/>
      <sheetName val="U2_-_Sales1"/>
      <sheetName val="EURWBN_£1"/>
      <sheetName val="EUROPE_CIRCUITS1"/>
      <sheetName val="USD&amp;UKL_Rates1"/>
      <sheetName val="F2-3-6_OH_absorbtion_rate_1"/>
      <sheetName val="Entity_Data1"/>
      <sheetName val="Interim_--&gt;_Top1"/>
      <sheetName val="Company_Info1"/>
      <sheetName val="CA_Comp1"/>
      <sheetName val="addl_cost1"/>
      <sheetName val="5_Analysis1"/>
      <sheetName val="TaxPymt-25KG_(0531)1"/>
      <sheetName val="Pack_St_Val_95_(Local)1"/>
      <sheetName val="NBPOL_&amp;_GPPOL_Mgt_Accts1"/>
      <sheetName val="U2_-_Sales"/>
      <sheetName val="EURWBN_£"/>
      <sheetName val="EUROPE_CIRCUITS"/>
      <sheetName val="USD&amp;UKL_Rates"/>
      <sheetName val="TaxPymt-25KG_(0531)"/>
      <sheetName val="F2-3-6_OH_absorbtion_rate_"/>
      <sheetName val="Entity_Data"/>
      <sheetName val="Interim_--&gt;_Top"/>
      <sheetName val="Company_Info"/>
      <sheetName val="CA_Comp"/>
      <sheetName val="addl_cost"/>
      <sheetName val="5_Analysis"/>
      <sheetName val="Pack_St_Val_95_(Local)"/>
      <sheetName val="NBPOL_&amp;_GPPOL_Mgt_Accts"/>
      <sheetName val="M-1 Interim"/>
      <sheetName val="C-6-ss"/>
      <sheetName val="1_LeadSchedule2"/>
      <sheetName val="CBS_-_App12"/>
      <sheetName val="U2_Sales2"/>
      <sheetName val="Comp_equip2"/>
      <sheetName val="Mach_&amp;_equip2"/>
      <sheetName val="SCH_B2"/>
      <sheetName val="SCH_D2"/>
      <sheetName val="SCH_222"/>
      <sheetName val="E3_12"/>
      <sheetName val="E1_12"/>
      <sheetName val="E2_12"/>
      <sheetName val="FA_SUMMARY2"/>
      <sheetName val="BS,_P&amp;L2"/>
      <sheetName val="Comp_2"/>
      <sheetName val="Mach_2"/>
      <sheetName val="Deferrred_Revenue_Apr_042"/>
      <sheetName val="ACI_PLDET_JUN_12_FINAL2"/>
      <sheetName val="F1_22"/>
      <sheetName val="BIS_LIST-NTH_182"/>
      <sheetName val="IBACOMP_XLS2"/>
      <sheetName val="s108(new)_2"/>
      <sheetName val="N2_Detailed_Listing_(Pre-final2"/>
      <sheetName val="Co_Info2"/>
      <sheetName val="6A_CA2"/>
      <sheetName val="U2_-_Sales2"/>
      <sheetName val="EURWBN_£2"/>
      <sheetName val="EUROPE_CIRCUITS2"/>
      <sheetName val="USD&amp;UKL_Rates2"/>
      <sheetName val="F2-3-6_OH_absorbtion_rate_2"/>
      <sheetName val="Entity_Data2"/>
      <sheetName val="Interim_--&gt;_Top2"/>
      <sheetName val="Company_Info2"/>
      <sheetName val="CA_Comp2"/>
      <sheetName val="addl_cost2"/>
      <sheetName val="5_Analysis2"/>
      <sheetName val="TaxPymt-25KG_(0531)2"/>
      <sheetName val="Pack_St_Val_95_(Local)2"/>
      <sheetName val="NBPOL_&amp;_GPPOL_Mgt_Accts2"/>
      <sheetName val="CA-O7"/>
      <sheetName val="1_LeadSchedule3"/>
      <sheetName val="CBS_-_App13"/>
      <sheetName val="Comp_equip3"/>
      <sheetName val="Mach_&amp;_equip3"/>
      <sheetName val="U2_Sales3"/>
      <sheetName val="SCH_B3"/>
      <sheetName val="SCH_D3"/>
      <sheetName val="SCH_223"/>
      <sheetName val="E3_13"/>
      <sheetName val="E1_13"/>
      <sheetName val="E2_13"/>
      <sheetName val="FA_SUMMARY3"/>
      <sheetName val="BS,_P&amp;L3"/>
      <sheetName val="Comp_3"/>
      <sheetName val="Mach_3"/>
      <sheetName val="Deferrred_Revenue_Apr_043"/>
      <sheetName val="s108(new)_3"/>
      <sheetName val="ACI_PLDET_JUN_12_FINAL3"/>
      <sheetName val="F1_23"/>
      <sheetName val="BIS_LIST-NTH_183"/>
      <sheetName val="IBACOMP_XLS3"/>
      <sheetName val="N2_Detailed_Listing_(Pre-final3"/>
      <sheetName val="Co_Info3"/>
      <sheetName val="6A_CA3"/>
      <sheetName val="U2_-_Sales3"/>
      <sheetName val="TaxPymt-25KG_(0531)3"/>
      <sheetName val="Interim_--&gt;_Top3"/>
      <sheetName val="Company_Info3"/>
      <sheetName val="CA_Comp3"/>
      <sheetName val="addl_cost3"/>
      <sheetName val="5_Analysis3"/>
      <sheetName val="EURWBN_£3"/>
      <sheetName val="EUROPE_CIRCUITS3"/>
      <sheetName val="USD&amp;UKL_Rates3"/>
      <sheetName val="F2-3-6_OH_absorbtion_rate_3"/>
      <sheetName val="Entity_Data3"/>
      <sheetName val="Pack_St_Val_95_(Local)3"/>
      <sheetName val="NBPOL_&amp;_GPPOL_Mgt_Accts3"/>
      <sheetName val="M-1_Interim"/>
      <sheetName val="J100"/>
      <sheetName val="Sheet3"/>
      <sheetName val="Input-Act-Adj"/>
      <sheetName val="Input-Bud"/>
      <sheetName val="Input-Act"/>
      <sheetName val="Input-PY"/>
      <sheetName val="P&amp;L Report-S"/>
      <sheetName val="P&amp;L Report-M"/>
      <sheetName val="costing"/>
      <sheetName val="MatCust"/>
      <sheetName val="Sales Price"/>
      <sheetName val="C-1"/>
      <sheetName val="K601 Revaluation-land"/>
      <sheetName val="U1.6"/>
      <sheetName val="1_LeadSchedule4"/>
      <sheetName val="CBS_-_App14"/>
      <sheetName val="U2_Sales4"/>
      <sheetName val="Comp_equip4"/>
      <sheetName val="Mach_&amp;_equip4"/>
      <sheetName val="SCH_B4"/>
      <sheetName val="SCH_D4"/>
      <sheetName val="SCH_224"/>
      <sheetName val="E3_14"/>
      <sheetName val="E1_14"/>
      <sheetName val="E2_14"/>
      <sheetName val="FA_SUMMARY4"/>
      <sheetName val="BS,_P&amp;L4"/>
      <sheetName val="Comp_4"/>
      <sheetName val="Mach_4"/>
      <sheetName val="Deferrred_Revenue_Apr_044"/>
      <sheetName val="ACI_PLDET_JUN_12_FINAL4"/>
      <sheetName val="F1_24"/>
      <sheetName val="BIS_LIST-NTH_184"/>
      <sheetName val="IBACOMP_XLS4"/>
      <sheetName val="s108(new)_4"/>
      <sheetName val="N2_Detailed_Listing_(Pre-final4"/>
      <sheetName val="Co_Info4"/>
      <sheetName val="6A_CA4"/>
      <sheetName val="U2_-_Sales4"/>
      <sheetName val="EURWBN_£4"/>
      <sheetName val="EUROPE_CIRCUITS4"/>
      <sheetName val="USD&amp;UKL_Rates4"/>
      <sheetName val="F2-3-6_OH_absorbtion_rate_4"/>
      <sheetName val="Entity_Data4"/>
      <sheetName val="Interim_--&gt;_Top4"/>
      <sheetName val="Company_Info4"/>
      <sheetName val="CA_Comp4"/>
      <sheetName val="addl_cost4"/>
      <sheetName val="5_Analysis4"/>
      <sheetName val="TaxPymt-25KG_(0531)4"/>
      <sheetName val="Pack_St_Val_95_(Local)4"/>
      <sheetName val="NBPOL_&amp;_GPPOL_Mgt_Accts4"/>
      <sheetName val="LOOSECHKLIST"/>
      <sheetName val="CRA-Detail"/>
      <sheetName val="C-63"/>
      <sheetName val="Lead"/>
      <sheetName val="FF-2 (1)"/>
      <sheetName val="Age311299TAS"/>
      <sheetName val="TASintDec00"/>
      <sheetName val="P4DDBFTAS"/>
      <sheetName val="Hyperion "/>
      <sheetName val="TB97"/>
      <sheetName val="Input Template"/>
      <sheetName val="ARP"/>
      <sheetName val="glst0799"/>
      <sheetName val="K1 Tax computation"/>
      <sheetName val="BSHO Report"/>
      <sheetName val="Revenue Build"/>
      <sheetName val="SCH4B"/>
      <sheetName val="SCH5C"/>
      <sheetName val="SCH6(5-8)"/>
      <sheetName val="SCH 4D(i)"/>
      <sheetName val="SCH 7C"/>
      <sheetName val="Profitability"/>
      <sheetName val="Notes"/>
      <sheetName val="Fa (G)"/>
      <sheetName val="M3-COS"/>
      <sheetName val="M4-Adm"/>
      <sheetName val="jobhist"/>
      <sheetName val="8400.07.2"/>
      <sheetName val="8401.10"/>
      <sheetName val="FS"/>
      <sheetName val="AR JAN'02"/>
      <sheetName val="CAPITAL"/>
      <sheetName val="PG02"/>
      <sheetName val="PG05"/>
      <sheetName val="Permanent info"/>
      <sheetName val="0210"/>
      <sheetName val="Customize Your Loan Manage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A2-2"/>
      <sheetName val="Liquidity"/>
      <sheetName val="A2-rje"/>
      <sheetName val="A2-aje"/>
      <sheetName val="A2-cje "/>
      <sheetName val="A3-wpl"/>
      <sheetName val="A3-wbs"/>
      <sheetName val="A3-wcf"/>
      <sheetName val="A3-wcf(0902)"/>
      <sheetName val="A3-disclosure"/>
      <sheetName val="C1"/>
      <sheetName val="C10"/>
      <sheetName val="C20"/>
      <sheetName val="C40"/>
      <sheetName val="E1"/>
      <sheetName val="E10"/>
      <sheetName val="E11"/>
      <sheetName val="E20"/>
      <sheetName val="E21"/>
      <sheetName val="E22"/>
      <sheetName val="E30"/>
      <sheetName val="E40"/>
      <sheetName val="E50"/>
      <sheetName val="F1"/>
      <sheetName val="F20"/>
      <sheetName val="F21"/>
      <sheetName val="F30"/>
      <sheetName val="F31"/>
      <sheetName val="G1"/>
      <sheetName val="G40"/>
      <sheetName val="G50"/>
      <sheetName val="I1"/>
      <sheetName val="I2"/>
      <sheetName val="K1"/>
      <sheetName val="K1-1"/>
      <sheetName val="K20"/>
      <sheetName val="K30"/>
      <sheetName val="L1"/>
      <sheetName val="M1"/>
      <sheetName val="M10"/>
      <sheetName val="M11"/>
      <sheetName val="M20"/>
      <sheetName val="M21"/>
      <sheetName val="M30"/>
      <sheetName val="M40"/>
      <sheetName val="N1"/>
      <sheetName val="N10"/>
      <sheetName val="N11"/>
      <sheetName val="N20"/>
      <sheetName val="N30"/>
      <sheetName val="N36"/>
      <sheetName val="N40"/>
      <sheetName val="P1"/>
      <sheetName val="P10"/>
      <sheetName val="P11"/>
      <sheetName val="P12"/>
      <sheetName val="P13"/>
      <sheetName val="P14"/>
      <sheetName val="P20"/>
      <sheetName val="Q1"/>
      <sheetName val="Q11"/>
      <sheetName val="Q30"/>
      <sheetName val="S"/>
      <sheetName val="S1"/>
      <sheetName val="10"/>
      <sheetName val="U4"/>
      <sheetName val="O-11"/>
      <sheetName val="Electrical "/>
      <sheetName val="COMP"/>
      <sheetName val="MV"/>
      <sheetName val="FF-4"/>
      <sheetName val="B"/>
      <sheetName val="BPR"/>
      <sheetName val="Sch18-34"/>
      <sheetName val="COVER"/>
      <sheetName val="FSA"/>
      <sheetName val="gl"/>
      <sheetName val="FF-3"/>
      <sheetName val="accumdeprn"/>
      <sheetName val="addl cost"/>
      <sheetName val="K-2"/>
      <sheetName val="K5-1"/>
      <sheetName val="FF-13"/>
      <sheetName val="U2 Sales"/>
      <sheetName val="SWDV"/>
      <sheetName val="FF-2"/>
      <sheetName val="FF-6"/>
      <sheetName val="FF-2 (1)"/>
      <sheetName val="Note 1to 4 (A5-3)"/>
      <sheetName val="Note 8 to 13 (A5-3)"/>
      <sheetName val="Note 5 to 7 (A5-3)"/>
      <sheetName val="Note 14 to 16 (A5-3)"/>
      <sheetName val="TC"/>
      <sheetName val="P&amp;L"/>
      <sheetName val="ADD"/>
      <sheetName val="FF-21(a)"/>
      <sheetName val="___GO"/>
      <sheetName val="HP"/>
      <sheetName val="U"/>
      <sheetName val="ADDITION"/>
      <sheetName val="Interim --&gt; Top"/>
      <sheetName val="JUNE EOH-MASTER (2)"/>
      <sheetName val="stock1020v1.3"/>
      <sheetName val="F2-3-6 OH absorbtion rate "/>
      <sheetName val="BS"/>
      <sheetName val="115JB"/>
      <sheetName val="Main"/>
      <sheetName val="Profitability"/>
      <sheetName val="CA Comp"/>
      <sheetName val="CRA-Detail"/>
      <sheetName val="sch10-rm2"/>
      <sheetName val="sch6-rm"/>
      <sheetName val="other-rm"/>
      <sheetName val="A-1"/>
      <sheetName val="BPR-Bloom"/>
      <sheetName val="Dirlist"/>
      <sheetName val="K1-1 Addn"/>
      <sheetName val="98aug-M2"/>
      <sheetName val="sch3-rm"/>
      <sheetName val="M_Maincomp"/>
      <sheetName val="M_CT_OUT"/>
      <sheetName val="HSIB"/>
      <sheetName val="61 HR"/>
      <sheetName val="65 FINANCE"/>
      <sheetName val="DEV"/>
      <sheetName val="J-N"/>
      <sheetName val="O12-O15"/>
      <sheetName val="FF-21"/>
      <sheetName val="JobDetails"/>
      <sheetName val="EYAR"/>
      <sheetName val="Sheet1"/>
      <sheetName val="INDEX"/>
      <sheetName val="BS,P&amp;l 8-11"/>
      <sheetName val="BIS LIST-NTH 18"/>
      <sheetName val="Leasehold improvement"/>
      <sheetName val="Comp equip"/>
      <sheetName val="cashflowcomp"/>
      <sheetName val="FF-50"/>
      <sheetName val="source"/>
      <sheetName val="Company Info"/>
      <sheetName val="SCH"/>
      <sheetName val="Disposal"/>
      <sheetName val="关联交易-存款"/>
      <sheetName val="CA Sheet"/>
      <sheetName val="SCH B"/>
      <sheetName val="DR1-4"/>
      <sheetName val="Loan Data"/>
      <sheetName val="FS"/>
      <sheetName val="2001"/>
      <sheetName val="CA-O7"/>
      <sheetName val="tax-ss"/>
      <sheetName val="P12.4"/>
      <sheetName val="C-63"/>
      <sheetName val="Activity Price"/>
      <sheetName val="RATE"/>
      <sheetName val="Expense Summary"/>
      <sheetName val="PROOF"/>
      <sheetName val="D"/>
      <sheetName val="110"/>
      <sheetName val="L006-ss"/>
      <sheetName val="sch9-jpn"/>
      <sheetName val="FFE"/>
      <sheetName val="ADD NA"/>
      <sheetName val="FSL"/>
      <sheetName val="[Tax01AA.xl塅䕃⹌塅E"/>
      <sheetName val="c"/>
      <sheetName val="A"/>
      <sheetName val="Mth"/>
      <sheetName val="5 Analysis"/>
      <sheetName val="TAB.Translate"/>
      <sheetName val="TAB.Listen"/>
      <sheetName val="A2.2SAD-p"/>
      <sheetName val="A2-3"/>
      <sheetName val="depn-Sep 03"/>
      <sheetName val="Beg- End balance"/>
      <sheetName val="FF-1"/>
      <sheetName val="SCH D"/>
      <sheetName val="SCH 20"/>
      <sheetName val="O2 TC"/>
      <sheetName val="A3-1"/>
      <sheetName val="O4 CA"/>
      <sheetName val="AA"/>
      <sheetName val="AP110"/>
      <sheetName val="B-10"/>
      <sheetName val="BB-1"/>
      <sheetName val="C-5"/>
      <sheetName val="C-6"/>
      <sheetName val="C-6a"/>
      <sheetName val="CC"/>
      <sheetName val="F-1l2"/>
      <sheetName val="F-21"/>
      <sheetName val="F-4"/>
      <sheetName val="F-9c"/>
      <sheetName val="FF"/>
      <sheetName val="F-8(FSA)"/>
      <sheetName val="L"/>
      <sheetName val="M MM"/>
      <sheetName val="Pnl-10"/>
      <sheetName val="20"/>
      <sheetName val="30"/>
      <sheetName val="30a"/>
      <sheetName val="30-Note"/>
      <sheetName val="70"/>
      <sheetName val="U-2"/>
      <sheetName val="Profit Comp"/>
      <sheetName val="U2 - Sales"/>
      <sheetName val="O1-1CA Sheet"/>
      <sheetName val="MDN"/>
      <sheetName val="NGA"/>
      <sheetName val="24100 Accr Liab"/>
      <sheetName val="Assumptions 1"/>
      <sheetName val="ING"/>
      <sheetName val="SAD"/>
      <sheetName val="WOPROXY"/>
      <sheetName val="JDE"/>
      <sheetName val="A2l1.SAD"/>
      <sheetName val="Sheet3"/>
      <sheetName val="F-3"/>
      <sheetName val="U1"/>
      <sheetName val="A2_3"/>
      <sheetName val="CR_AJE"/>
      <sheetName val="BS01A"/>
      <sheetName val="Summary"/>
      <sheetName val="P_L"/>
      <sheetName val="Profit &amp; loss"/>
      <sheetName val="KS CONSO"/>
      <sheetName val="Balance sheet"/>
      <sheetName val="CP5"/>
      <sheetName val="BGR9186"/>
      <sheetName val="Atth CC"/>
      <sheetName val="FADISP-FY2002(B)"/>
      <sheetName val="Post 99"/>
      <sheetName val="CA-PRE(P)"/>
      <sheetName val="_Tax01AA.xl塅䕃⹌塅E"/>
      <sheetName val="MFA00"/>
      <sheetName val="BB-11(CAR)"/>
      <sheetName val="BB-5(Fire)"/>
      <sheetName val="BB-13(liabilities)"/>
      <sheetName val="BB-10(Cargo)"/>
      <sheetName val="BB-9(Hull)"/>
      <sheetName val="BB-7(ACT)"/>
      <sheetName val="BB-6(MO)"/>
      <sheetName val="BB-14(other)"/>
      <sheetName val="BB-8(PA)"/>
      <sheetName val="BB-12(WC)"/>
      <sheetName val="N2-1F"/>
      <sheetName val="Tax01AA"/>
      <sheetName val="ARP-U301"/>
      <sheetName val="E221"/>
      <sheetName val="Acc1"/>
      <sheetName val="accode"/>
      <sheetName val="dept"/>
      <sheetName val="Is_JDE"/>
      <sheetName val="OOCO_Orig"/>
      <sheetName val="BS-3"/>
      <sheetName val="U2.3"/>
      <sheetName val="Note"/>
      <sheetName val="TB97"/>
      <sheetName val="Sch A to __"/>
      <sheetName val="U-50"/>
      <sheetName val="3 P&amp;L "/>
      <sheetName val="IS by Co (Individual)"/>
      <sheetName val="M-1 Interim"/>
      <sheetName val="K3 - Depr reasonableness"/>
      <sheetName val="sumdepn01"/>
      <sheetName val="Sort Of SAP-GL"/>
      <sheetName val="U1|2"/>
      <sheetName val="MainComp"/>
      <sheetName val="PL"/>
      <sheetName val="Change on 30 Aug"/>
      <sheetName val="VENDORS COSTS"/>
      <sheetName val="DPL"/>
      <sheetName val="SCHE-F"/>
      <sheetName val="BalSht"/>
      <sheetName val="Adjustments"/>
      <sheetName val="RM Prices - Overheads"/>
      <sheetName val="Production"/>
      <sheetName val="TC-M"/>
      <sheetName val="ADM"/>
      <sheetName val="Data"/>
      <sheetName val="A301"/>
      <sheetName val="A202_CJE 09"/>
      <sheetName val="A201_RJE 09"/>
      <sheetName val="mbb-bl-5"/>
      <sheetName val="U-13-2(disc)"/>
      <sheetName val="N104_PBTD_(renovation)"/>
      <sheetName val="CA_O7"/>
      <sheetName val="AJE"/>
      <sheetName val="Q-HP-44"/>
      <sheetName val="HP99"/>
      <sheetName val="Budget2001data"/>
      <sheetName val="Macola GL"/>
      <sheetName val="Significant Processes"/>
      <sheetName val="FF-5"/>
      <sheetName val="Hypothesis"/>
      <sheetName val="Profitability Analysis"/>
      <sheetName val="master"/>
      <sheetName val="U5"/>
      <sheetName val="Working"/>
      <sheetName val="Entity Data"/>
      <sheetName val="1 LeadSchedule"/>
      <sheetName val="FA_Rec"/>
      <sheetName val="EXIT"/>
      <sheetName val="INPUT"/>
      <sheetName val="Work Cap 1"/>
      <sheetName val="Work Cap 2"/>
      <sheetName val="Payroll and Exp"/>
      <sheetName val="FF_21_a_"/>
      <sheetName val="F4"/>
      <sheetName val="S201"/>
      <sheetName val="Lead"/>
      <sheetName val="U101 P&amp;L"/>
      <sheetName val="U601 Salary"/>
      <sheetName val="purcvar"/>
      <sheetName val="O4_CA"/>
      <sheetName val="O5_IBA"/>
      <sheetName val="General Info"/>
      <sheetName val="Cash Flow"/>
      <sheetName val="Financial Summary"/>
      <sheetName val="Capex"/>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Age311299TAS"/>
      <sheetName val="Prod"/>
      <sheetName val="809"/>
      <sheetName val="DR1-5"/>
      <sheetName val="bs8-11"/>
      <sheetName val="U1 P&amp;L"/>
      <sheetName val="Parameter"/>
      <sheetName val="pld99"/>
      <sheetName val="Plants"/>
      <sheetName val="1997"/>
      <sheetName val="K2"/>
      <sheetName val="BS control"/>
      <sheetName val="COV"/>
      <sheetName val="CASHFLOW"/>
      <sheetName val="K101_Machinery"/>
      <sheetName val="K102_FF &amp; Computer_KL"/>
      <sheetName val="K102_Computers"/>
      <sheetName val="K105_Motor vehicles"/>
      <sheetName val="K106_Renovation"/>
      <sheetName val="K107_Buildings"/>
      <sheetName val="K103_OE"/>
      <sheetName val="K104_FF"/>
      <sheetName val="P-1"/>
      <sheetName val="1 - 91(A)"/>
      <sheetName val="Excess Calc"/>
      <sheetName val="DETAILS"/>
      <sheetName val="TB Worksheet"/>
      <sheetName val="ircnte"/>
      <sheetName val="itc"/>
      <sheetName val="Cum.91-93"/>
      <sheetName val="Appx B"/>
      <sheetName val="U10"/>
      <sheetName val="1 Series"/>
      <sheetName val="Dir"/>
      <sheetName val="Adm97"/>
      <sheetName val="IPO Assumptions"/>
      <sheetName val="C101"/>
      <sheetName val="F2-write off"/>
      <sheetName val="WIRE"/>
      <sheetName val="NTM2000"/>
      <sheetName val="NTM2001"/>
      <sheetName val="Rates"/>
      <sheetName val="CB,MGS,CagaBond"/>
      <sheetName val="Forward Purchase"/>
      <sheetName val="Year Creation"/>
      <sheetName val="PA"/>
      <sheetName val=""/>
      <sheetName val="M7(b)"/>
      <sheetName val="M7(a)"/>
      <sheetName val="WS170510"/>
      <sheetName val="N301"/>
      <sheetName val="Interest"/>
      <sheetName val="Criteria"/>
      <sheetName val="DEPN 2001"/>
      <sheetName val="ZPJ1"/>
      <sheetName val="A004-7"/>
      <sheetName val="Movex"/>
      <sheetName val="FF_13"/>
      <sheetName val="Sales Price"/>
      <sheetName val="ABR P&amp;L"/>
      <sheetName val="PLmth "/>
      <sheetName val="6A CA"/>
      <sheetName val="BP_BP1"/>
      <sheetName val="U301"/>
      <sheetName val="A2-cje_1"/>
      <sheetName val="Electrical_1"/>
      <sheetName val="addl_cost1"/>
      <sheetName val="U2_Sales1"/>
      <sheetName val="FF-2_(1)1"/>
      <sheetName val="Note_1to_4_(A5-3)1"/>
      <sheetName val="Note_8_to_13_(A5-3)1"/>
      <sheetName val="Note_5_to_7_(A5-3)1"/>
      <sheetName val="Note_14_to_16_(A5-3)1"/>
      <sheetName val="Interim_--&gt;_Top1"/>
      <sheetName val="JUNE_EOH-MASTER_(2)1"/>
      <sheetName val="stock1020v1_31"/>
      <sheetName val="F2-3-6_OH_absorbtion_rate_1"/>
      <sheetName val="CA_Comp1"/>
      <sheetName val="K1-1_Addn1"/>
      <sheetName val="61_HR1"/>
      <sheetName val="65_FINANCE1"/>
      <sheetName val="BS,P&amp;l_8-111"/>
      <sheetName val="BIS_LIST-NTH_181"/>
      <sheetName val="Leasehold_improvement1"/>
      <sheetName val="Comp_equip1"/>
      <sheetName val="Company_Info1"/>
      <sheetName val="CA_Sheet1"/>
      <sheetName val="SCH_B1"/>
      <sheetName val="Loan_Data1"/>
      <sheetName val="P12_41"/>
      <sheetName val="Activity_Price1"/>
      <sheetName val="Expense_Summary1"/>
      <sheetName val="5_Analysis1"/>
      <sheetName val="TAB_Translate1"/>
      <sheetName val="TAB_Listen1"/>
      <sheetName val="A2_2SAD-p1"/>
      <sheetName val="depn-Sep_031"/>
      <sheetName val="Beg-_End_balance1"/>
      <sheetName val="SCH_D1"/>
      <sheetName val="SCH_201"/>
      <sheetName val="O2_TC1"/>
      <sheetName val="O4_CA2"/>
      <sheetName val="ADD_NA1"/>
      <sheetName val="_Tax01AA_xl塅䕃⹌塅E1"/>
      <sheetName val="M_MM1"/>
      <sheetName val="Profit_Comp1"/>
      <sheetName val="U2_-_Sales1"/>
      <sheetName val="Profit_&amp;_loss1"/>
      <sheetName val="KS_CONSO1"/>
      <sheetName val="Balance_sheet1"/>
      <sheetName val="Assumptions_11"/>
      <sheetName val="A2l1_SAD1"/>
      <sheetName val="O1-1CA_Sheet1"/>
      <sheetName val="24100_Accr_Liab1"/>
      <sheetName val="Atth_CC1"/>
      <sheetName val="Post_991"/>
      <sheetName val="U2_31"/>
      <sheetName val="Sch_A_to___1"/>
      <sheetName val="3_P&amp;L_1"/>
      <sheetName val="IS_by_Co_(Individual)1"/>
      <sheetName val="M-1_Interim1"/>
      <sheetName val="K3_-_Depr_reasonableness1"/>
      <sheetName val="Sort_Of_SAP-GL1"/>
      <sheetName val="Change_on_30_Aug1"/>
      <sheetName val="VENDORS_COSTS1"/>
      <sheetName val="RM_Prices_-_Overheads1"/>
      <sheetName val="A202_CJE_091"/>
      <sheetName val="A201_RJE_091"/>
      <sheetName val="Macola_GL1"/>
      <sheetName val="Significant_Processes1"/>
      <sheetName val="Profitability_Analysis1"/>
      <sheetName val="Entity_Data1"/>
      <sheetName val="1_LeadSchedule1"/>
      <sheetName val="Work_Cap_11"/>
      <sheetName val="Work_Cap_21"/>
      <sheetName val="Payroll_and_Exp1"/>
      <sheetName val="U101_P&amp;L1"/>
      <sheetName val="U601_Salary1"/>
      <sheetName val="General_Info1"/>
      <sheetName val="Cash_Flow1"/>
      <sheetName val="Financial_Summary1"/>
      <sheetName val="Legal_&amp;_HR1"/>
      <sheetName val="Staff_Costs1"/>
      <sheetName val="Sales_&amp;_Marketing1"/>
      <sheetName val="U1_P&amp;L1"/>
      <sheetName val="BS_control1"/>
      <sheetName val="K102_FF_&amp;_Computer_KL1"/>
      <sheetName val="K105_Motor_vehicles1"/>
      <sheetName val="1_-_91(A)1"/>
      <sheetName val="Excess_Calc1"/>
      <sheetName val="TB_Worksheet1"/>
      <sheetName val="Cum_91-931"/>
      <sheetName val="Appx_B1"/>
      <sheetName val="IPO_Assumptions1"/>
      <sheetName val="F2-write_off1"/>
      <sheetName val="Forward_Purchase1"/>
      <sheetName val="Year_Creation1"/>
      <sheetName val="DEPN_20011"/>
      <sheetName val="A2-cje_"/>
      <sheetName val="Electrical_"/>
      <sheetName val="addl_cost"/>
      <sheetName val="U2_Sales"/>
      <sheetName val="FF-2_(1)"/>
      <sheetName val="Note_1to_4_(A5-3)"/>
      <sheetName val="Note_8_to_13_(A5-3)"/>
      <sheetName val="Note_5_to_7_(A5-3)"/>
      <sheetName val="Note_14_to_16_(A5-3)"/>
      <sheetName val="Interim_--&gt;_Top"/>
      <sheetName val="JUNE_EOH-MASTER_(2)"/>
      <sheetName val="stock1020v1_3"/>
      <sheetName val="F2-3-6_OH_absorbtion_rate_"/>
      <sheetName val="CA_Comp"/>
      <sheetName val="K1-1_Addn"/>
      <sheetName val="61_HR"/>
      <sheetName val="65_FINANCE"/>
      <sheetName val="BIS_LIST-NTH_18"/>
      <sheetName val="BS,P&amp;l_8-11"/>
      <sheetName val="Leasehold_improvement"/>
      <sheetName val="Comp_equip"/>
      <sheetName val="Company_Info"/>
      <sheetName val="SCH_B"/>
      <sheetName val="CA_Sheet"/>
      <sheetName val="Loan_Data"/>
      <sheetName val="P12_4"/>
      <sheetName val="Activity_Price"/>
      <sheetName val="Expense_Summary"/>
      <sheetName val="ADD_NA"/>
      <sheetName val="_Tax01AA_xl塅䕃⹌塅E"/>
      <sheetName val="5_Analysis"/>
      <sheetName val="TAB_Translate"/>
      <sheetName val="TAB_Listen"/>
      <sheetName val="A2_2SAD-p"/>
      <sheetName val="depn-Sep_03"/>
      <sheetName val="Beg-_End_balance"/>
      <sheetName val="SCH_D"/>
      <sheetName val="SCH_20"/>
      <sheetName val="O2_TC"/>
      <sheetName val="O4_CA1"/>
      <sheetName val="M_MM"/>
      <sheetName val="Profit_Comp"/>
      <sheetName val="U2_-_Sales"/>
      <sheetName val="O1-1CA_Sheet"/>
      <sheetName val="24100_Accr_Liab"/>
      <sheetName val="Assumptions_1"/>
      <sheetName val="A2l1_SAD"/>
      <sheetName val="Profit_&amp;_loss"/>
      <sheetName val="KS_CONSO"/>
      <sheetName val="Balance_sheet"/>
      <sheetName val="Atth_CC"/>
      <sheetName val="Post_99"/>
      <sheetName val="U2_3"/>
      <sheetName val="Sch_A_to___"/>
      <sheetName val="3_P&amp;L_"/>
      <sheetName val="IS_by_Co_(Individual)"/>
      <sheetName val="M-1_Interim"/>
      <sheetName val="Sort_Of_SAP-GL"/>
      <sheetName val="K3_-_Depr_reasonableness"/>
      <sheetName val="VENDORS_COSTS"/>
      <sheetName val="Change_on_30_Aug"/>
      <sheetName val="RM_Prices_-_Overheads"/>
      <sheetName val="A202_CJE_09"/>
      <sheetName val="A201_RJE_09"/>
      <sheetName val="Macola_GL"/>
      <sheetName val="Significant_Processes"/>
      <sheetName val="Profitability_Analysis"/>
      <sheetName val="Entity_Data"/>
      <sheetName val="1_LeadSchedule"/>
      <sheetName val="Work_Cap_1"/>
      <sheetName val="Work_Cap_2"/>
      <sheetName val="Payroll_and_Exp"/>
      <sheetName val="U101_P&amp;L"/>
      <sheetName val="U601_Salary"/>
      <sheetName val="General_Info"/>
      <sheetName val="Cash_Flow"/>
      <sheetName val="Financial_Summary"/>
      <sheetName val="Legal_&amp;_HR"/>
      <sheetName val="Staff_Costs"/>
      <sheetName val="Sales_&amp;_Marketing"/>
      <sheetName val="U1_P&amp;L"/>
      <sheetName val="BS_control"/>
      <sheetName val="K102_FF_&amp;_Computer_KL"/>
      <sheetName val="K105_Motor_vehicles"/>
      <sheetName val="1_-_91(A)"/>
      <sheetName val="Excess_Calc"/>
      <sheetName val="TB_Worksheet"/>
      <sheetName val="Cum_91-93"/>
      <sheetName val="Appx_B"/>
      <sheetName val="IPO_Assumptions"/>
      <sheetName val="F2-write_off"/>
      <sheetName val="Forward_Purchase"/>
      <sheetName val="Year_Creation"/>
      <sheetName val="DEPN_2001"/>
      <sheetName val="[Tax01AA_xl塅䕃⹌塅E1"/>
      <sheetName val="[Tax01AA_xl塅䕃⹌塅E"/>
      <sheetName val="Sales_Price"/>
      <sheetName val="ABR_P&amp;L"/>
      <sheetName val="PLmth_"/>
      <sheetName val="6A_CA"/>
      <sheetName val="#REF"/>
      <sheetName val="DPL3Qytd"/>
      <sheetName val="DPL3Q"/>
      <sheetName val="A2-cje_2"/>
      <sheetName val="Electrical_2"/>
      <sheetName val="addl_cost2"/>
      <sheetName val="U2_Sales2"/>
      <sheetName val="FF-2_(1)2"/>
      <sheetName val="Note_1to_4_(A5-3)2"/>
      <sheetName val="Note_8_to_13_(A5-3)2"/>
      <sheetName val="Note_5_to_7_(A5-3)2"/>
      <sheetName val="Note_14_to_16_(A5-3)2"/>
      <sheetName val="Interim_--&gt;_Top2"/>
      <sheetName val="JUNE_EOH-MASTER_(2)2"/>
      <sheetName val="stock1020v1_32"/>
      <sheetName val="F2-3-6_OH_absorbtion_rate_2"/>
      <sheetName val="CA_Comp2"/>
      <sheetName val="K1-1_Addn2"/>
      <sheetName val="61_HR2"/>
      <sheetName val="65_FINANCE2"/>
      <sheetName val="BS,P&amp;l_8-112"/>
      <sheetName val="BIS_LIST-NTH_182"/>
      <sheetName val="Leasehold_improvement2"/>
      <sheetName val="Comp_equip2"/>
      <sheetName val="Company_Info2"/>
      <sheetName val="CA_Sheet2"/>
      <sheetName val="SCH_B2"/>
      <sheetName val="Loan_Data2"/>
      <sheetName val="P12_42"/>
      <sheetName val="Activity_Price2"/>
      <sheetName val="Expense_Summary2"/>
      <sheetName val="5_Analysis2"/>
      <sheetName val="TAB_Translate2"/>
      <sheetName val="TAB_Listen2"/>
      <sheetName val="A2_2SAD-p2"/>
      <sheetName val="depn-Sep_032"/>
      <sheetName val="Beg-_End_balance2"/>
      <sheetName val="SCH_D2"/>
      <sheetName val="SCH_202"/>
      <sheetName val="O2_TC2"/>
      <sheetName val="O4_CA3"/>
      <sheetName val="ADD_NA2"/>
      <sheetName val="_Tax01AA_xl塅䕃⹌塅E2"/>
      <sheetName val="M_MM2"/>
      <sheetName val="Profit_Comp2"/>
      <sheetName val="U2_-_Sales2"/>
      <sheetName val="Profit_&amp;_loss2"/>
      <sheetName val="KS_CONSO2"/>
      <sheetName val="Balance_sheet2"/>
      <sheetName val="Assumptions_12"/>
      <sheetName val="A2l1_SAD2"/>
      <sheetName val="O1-1CA_Sheet2"/>
      <sheetName val="24100_Accr_Liab2"/>
      <sheetName val="Atth_CC2"/>
      <sheetName val="Post_992"/>
      <sheetName val="U2_32"/>
      <sheetName val="Sch_A_to___2"/>
      <sheetName val="3_P&amp;L_2"/>
      <sheetName val="IS_by_Co_(Individual)2"/>
      <sheetName val="M-1_Interim2"/>
      <sheetName val="K3_-_Depr_reasonableness2"/>
      <sheetName val="Sort_Of_SAP-GL2"/>
      <sheetName val="Change_on_30_Aug2"/>
      <sheetName val="VENDORS_COSTS2"/>
      <sheetName val="RM_Prices_-_Overheads2"/>
      <sheetName val="A202_CJE_092"/>
      <sheetName val="A201_RJE_092"/>
      <sheetName val="Macola_GL2"/>
      <sheetName val="Significant_Processes2"/>
      <sheetName val="Profitability_Analysis2"/>
      <sheetName val="Entity_Data2"/>
      <sheetName val="A2-cje_3"/>
      <sheetName val="Electrical_3"/>
      <sheetName val="addl_cost3"/>
      <sheetName val="U2_Sales3"/>
      <sheetName val="FF-2_(1)3"/>
      <sheetName val="Note_1to_4_(A5-3)3"/>
      <sheetName val="Note_8_to_13_(A5-3)3"/>
      <sheetName val="Note_5_to_7_(A5-3)3"/>
      <sheetName val="Note_14_to_16_(A5-3)3"/>
      <sheetName val="Interim_--&gt;_Top3"/>
      <sheetName val="JUNE_EOH-MASTER_(2)3"/>
      <sheetName val="stock1020v1_33"/>
      <sheetName val="F2-3-6_OH_absorbtion_rate_3"/>
      <sheetName val="CA_Comp3"/>
      <sheetName val="K1-1_Addn3"/>
      <sheetName val="61_HR3"/>
      <sheetName val="65_FINANCE3"/>
      <sheetName val="BS,P&amp;l_8-113"/>
      <sheetName val="BIS_LIST-NTH_183"/>
      <sheetName val="Leasehold_improvement3"/>
      <sheetName val="Comp_equip3"/>
      <sheetName val="Company_Info3"/>
      <sheetName val="CA_Sheet3"/>
      <sheetName val="SCH_B3"/>
      <sheetName val="Loan_Data3"/>
      <sheetName val="P12_43"/>
      <sheetName val="Activity_Price3"/>
      <sheetName val="Expense_Summary3"/>
      <sheetName val="ADD_NA3"/>
      <sheetName val="[Tax01AA_xl塅䕃⹌塅E2"/>
      <sheetName val="5_Analysis3"/>
      <sheetName val="TAB_Translate3"/>
      <sheetName val="TAB_Listen3"/>
      <sheetName val="A2_2SAD-p3"/>
      <sheetName val="depn-Sep_033"/>
      <sheetName val="Beg-_End_balance3"/>
      <sheetName val="SCH_D3"/>
      <sheetName val="SCH_203"/>
      <sheetName val="O2_TC3"/>
      <sheetName val="O4_CA4"/>
      <sheetName val="M_MM3"/>
      <sheetName val="Profit_Comp3"/>
      <sheetName val="U2_-_Sales3"/>
      <sheetName val="O1-1CA_Sheet3"/>
      <sheetName val="24100_Accr_Liab3"/>
      <sheetName val="Assumptions_13"/>
      <sheetName val="A2l1_SAD3"/>
      <sheetName val="Profit_&amp;_loss3"/>
      <sheetName val="KS_CONSO3"/>
      <sheetName val="Balance_sheet3"/>
      <sheetName val="_Tax01AA_xl塅䕃⹌塅E3"/>
      <sheetName val="Atth_CC3"/>
      <sheetName val="Post_993"/>
      <sheetName val="U2_33"/>
      <sheetName val="Sch_A_to___3"/>
      <sheetName val="3_P&amp;L_3"/>
      <sheetName val="IS_by_Co_(Individual)3"/>
      <sheetName val="M-1_Interim3"/>
      <sheetName val="K3_-_Depr_reasonableness3"/>
      <sheetName val="Sort_Of_SAP-GL3"/>
      <sheetName val="VENDORS_COSTS3"/>
      <sheetName val="Change_on_30_Aug3"/>
      <sheetName val="RM_Prices_-_Overheads3"/>
      <sheetName val="A202_CJE_093"/>
      <sheetName val="A201_RJE_093"/>
      <sheetName val="Macola_GL3"/>
      <sheetName val="Significant_Processes3"/>
      <sheetName val="Profitability_Analysis3"/>
      <sheetName val="Entity_Data3"/>
      <sheetName val="1_LeadSchedule2"/>
      <sheetName val="Work_Cap_12"/>
      <sheetName val="Work_Cap_22"/>
      <sheetName val="Payroll_and_Exp2"/>
      <sheetName val="U101_P&amp;L2"/>
      <sheetName val="U601_Salary2"/>
      <sheetName val="General_Info2"/>
      <sheetName val="Cash_Flow2"/>
      <sheetName val="Financial_Summary2"/>
      <sheetName val="Legal_&amp;_HR2"/>
      <sheetName val="Staff_Costs2"/>
      <sheetName val="Sales_&amp;_Marketing2"/>
      <sheetName val="U1_P&amp;L2"/>
      <sheetName val="BS_control2"/>
      <sheetName val="K102_FF_&amp;_Computer_KL2"/>
      <sheetName val="K105_Motor_vehicles2"/>
      <sheetName val="1_-_91(A)2"/>
      <sheetName val="Excess_Calc2"/>
      <sheetName val="Cum_91-932"/>
      <sheetName val="TB_Worksheet2"/>
      <sheetName val="Appx_B2"/>
      <sheetName val="IPO_Assumptions2"/>
      <sheetName val="F2-write_off2"/>
      <sheetName val="Forward_Purchase2"/>
      <sheetName val="Year_Creation2"/>
      <sheetName val="DEPN_20012"/>
      <sheetName val="Sales_Price1"/>
      <sheetName val="ABR_P&amp;L1"/>
      <sheetName val="PLmth_1"/>
      <sheetName val="6A_CA1"/>
      <sheetName val="1_Series"/>
      <sheetName val="M3-COS"/>
      <sheetName val="M4-Adm"/>
      <sheetName val="H1_MGS"/>
      <sheetName val="New Hire Input &amp; Calc"/>
      <sheetName val="On Board Headcount Changes"/>
      <sheetName val="states"/>
      <sheetName val="federal"/>
      <sheetName val="sales"/>
      <sheetName val="OPEX"/>
      <sheetName val="Assumptions"/>
      <sheetName val="COST"/>
      <sheetName val="Capacity"/>
      <sheetName val="03ELITEBA"/>
      <sheetName val="03ELITENO"/>
      <sheetName val="A3000 SOFP"/>
      <sheetName val="old_serial no."/>
      <sheetName val="tot_ass_9697"/>
      <sheetName val="Dec 94"/>
      <sheetName val="-PLEASE NOTE-"/>
      <sheetName val="Housing Loan"/>
      <sheetName val="Cost centre expenditure"/>
      <sheetName val="(8310)"/>
      <sheetName val="InvoiceList"/>
      <sheetName val="Formula"/>
      <sheetName val="Mach &amp; equip"/>
      <sheetName val="INFO"/>
      <sheetName val="1257"/>
      <sheetName val="PTO"/>
      <sheetName val="A3000_SOFP"/>
      <sheetName val="old_serial_no_"/>
      <sheetName val="-PLEASE_NOTE-"/>
      <sheetName val="Housing_Loan"/>
      <sheetName val="daywork- Tham khao"/>
      <sheetName val="Prov for tax"/>
      <sheetName val="A1000"/>
      <sheetName val="D001"/>
      <sheetName val="ARP_U501"/>
      <sheetName val="-PLEASE_NOTE-1"/>
      <sheetName val="Housing_Loan1"/>
      <sheetName val="Cost_centre_expenditure"/>
      <sheetName val="Dec_94"/>
      <sheetName val="N1 Logic Output"/>
      <sheetName val="deposit"/>
      <sheetName val="Tax-09"/>
      <sheetName val="Chemical"/>
      <sheetName val="Chemlist"/>
      <sheetName val="currency"/>
      <sheetName val="CP"/>
      <sheetName val="Materiallist-081002"/>
      <sheetName val="Mach_&amp;_equip"/>
      <sheetName val="1AIdenCR (ai)"/>
      <sheetName val="1ACRCADR (aiii)"/>
      <sheetName val="1ACRMBB2U (aii)"/>
      <sheetName val="2AUPC"/>
      <sheetName val="2rvd(ii)"/>
      <sheetName val="1GBC"/>
      <sheetName val="Investment"/>
      <sheetName val="Main orig"/>
      <sheetName val="K10"/>
      <sheetName val="K10-1 "/>
      <sheetName val="6balancesheet2000"/>
      <sheetName val="FF-KL"/>
      <sheetName val="Mscb97"/>
      <sheetName val="FA - Franking Account Schedule"/>
      <sheetName val="TR - Tax Return"/>
      <sheetName val="B_Sheet"/>
      <sheetName val="Notes"/>
      <sheetName val="TBal"/>
      <sheetName val="U10|20"/>
      <sheetName val="M-87"/>
      <sheetName val="ADJ_-_RATE4"/>
      <sheetName val="A16C"/>
      <sheetName val="ARP"/>
      <sheetName val="Permanent info"/>
      <sheetName val="1995 Cellular"/>
      <sheetName val="B30"/>
      <sheetName val="B28(old version)"/>
      <sheetName val="10.10.2003"/>
      <sheetName val="Other creditors"/>
      <sheetName val="Amt due to Related companies"/>
      <sheetName val="Indirect tax payable"/>
      <sheetName val="AP"/>
      <sheetName val="Accrued expenses"/>
      <sheetName val="XREF"/>
      <sheetName val="FA-MV-2001"/>
      <sheetName val="chart data"/>
      <sheetName val="Data_2_C0 B"/>
      <sheetName val="Tptn"/>
      <sheetName val="Sheet2"/>
      <sheetName val="FF_3"/>
      <sheetName val="Q-HP-23"/>
      <sheetName val="Q-HP-39"/>
      <sheetName val="Logic-Gain"/>
      <sheetName val="Parameters"/>
      <sheetName val="Bill 3"/>
      <sheetName val="Bill 4"/>
      <sheetName val="Bill 2"/>
      <sheetName val="YR99 RENTAL ACCRUAL"/>
      <sheetName val="1120"/>
      <sheetName val="CBS - App1"/>
      <sheetName val="onhand"/>
      <sheetName val="ProdQty"/>
      <sheetName val="B-3"/>
      <sheetName val="ADMIN"/>
      <sheetName val="Nopember"/>
      <sheetName val="Comparison"/>
      <sheetName val="Deferrred Revenue Apr 04"/>
      <sheetName val="grofin"/>
      <sheetName val="Instruction"/>
      <sheetName val="Assumptions- Checks"/>
      <sheetName val="Timeline"/>
      <sheetName val="PL--&gt;"/>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CF"/>
      <sheetName val="Country Summary"/>
      <sheetName val="PARAMS"/>
      <sheetName val="P&amp;L PP"/>
      <sheetName val="Flash-pp"/>
      <sheetName val="PY-pp"/>
      <sheetName val="MYF-pp"/>
      <sheetName val="Control"/>
      <sheetName val="Rpt3"/>
      <sheetName val="TOC"/>
      <sheetName val="BSINDEX"/>
      <sheetName val="Sales for 2001"/>
      <sheetName val="N2-1-f"/>
      <sheetName val="U-1"/>
      <sheetName val="COMMON"/>
      <sheetName val="MEX_CxP_MCIAS-INTER"/>
      <sheetName val="FDREPORT"/>
      <sheetName val="IBA&amp;HP"/>
      <sheetName val="Inc&amp;Exp"/>
      <sheetName val="FA"/>
      <sheetName val="Text"/>
      <sheetName val="Amortization Table"/>
      <sheetName val="TMS2000"/>
      <sheetName val="Q-HP-13"/>
      <sheetName val="Credit"/>
      <sheetName val="MWB Bdgtd Days"/>
      <sheetName val="H1-Investments"/>
      <sheetName val="Base Case"/>
      <sheetName val="FA1"/>
      <sheetName val="E"/>
      <sheetName val="B- 1"/>
      <sheetName val="Aoi Data-p11"/>
      <sheetName val="Revenue-p10"/>
      <sheetName val="Pekerja"/>
      <sheetName val="RT2-D"/>
      <sheetName val="ACT-MTH"/>
      <sheetName val="FF_4"/>
      <sheetName val="A7"/>
      <sheetName val="Code"/>
      <sheetName val="CA working"/>
      <sheetName val="FF_2"/>
      <sheetName val="P"/>
      <sheetName val="Definition"/>
      <sheetName val="IBA &lt;O3&gt;"/>
      <sheetName val="Gain Loss Calculation"/>
      <sheetName val="PL (2)"/>
      <sheetName val="TB-A"/>
      <sheetName val="TB"/>
      <sheetName val="MARKETING EXP"/>
      <sheetName val="FA "/>
      <sheetName val="UNBILLED"/>
      <sheetName val="Bank"/>
      <sheetName val="Cash"/>
      <sheetName val="EmployeeAdvance"/>
      <sheetName val="AR"/>
      <sheetName val="ARaging-6M"/>
      <sheetName val="ARaging-12M"/>
      <sheetName val="stock"/>
      <sheetName val="Prepayment"/>
      <sheetName val="Vendor-deposit"/>
      <sheetName val="Accrual "/>
      <sheetName val="APaging-6M"/>
      <sheetName val="APaging-12M"/>
      <sheetName val="DEFERRED INCOME"/>
      <sheetName val="GST "/>
      <sheetName val="CAPITAL"/>
      <sheetName val="Taxation"/>
      <sheetName val="PPE Register"/>
      <sheetName val="A2-cje_4"/>
      <sheetName val="Electrical_4"/>
      <sheetName val="addl_cost4"/>
      <sheetName val="U2_Sales4"/>
      <sheetName val="FF-2_(1)4"/>
      <sheetName val="Note_1to_4_(A5-3)4"/>
      <sheetName val="Note_8_to_13_(A5-3)4"/>
      <sheetName val="Note_5_to_7_(A5-3)4"/>
      <sheetName val="Note_14_to_16_(A5-3)4"/>
      <sheetName val="Interim_--&gt;_Top4"/>
      <sheetName val="JUNE_EOH-MASTER_(2)4"/>
      <sheetName val="stock1020v1_34"/>
      <sheetName val="F2-3-6_OH_absorbtion_rate_4"/>
      <sheetName val="CA_Comp4"/>
      <sheetName val="K1-1_Addn4"/>
      <sheetName val="61_HR4"/>
      <sheetName val="65_FINANCE4"/>
      <sheetName val="BIS_LIST-NTH_184"/>
      <sheetName val="BS,P&amp;l_8-114"/>
      <sheetName val="Leasehold_improvement4"/>
      <sheetName val="Comp_equip4"/>
      <sheetName val="Company_Info4"/>
      <sheetName val="SCH_B4"/>
      <sheetName val="CA_Sheet4"/>
      <sheetName val="Loan_Data4"/>
      <sheetName val="P12_44"/>
      <sheetName val="Activity_Price4"/>
      <sheetName val="Expense_Summary4"/>
      <sheetName val="ADD_NA4"/>
      <sheetName val="5_Analysis4"/>
      <sheetName val="TAB_Translate4"/>
      <sheetName val="TAB_Listen4"/>
      <sheetName val="A2_2SAD-p4"/>
      <sheetName val="depn-Sep_034"/>
      <sheetName val="Beg-_End_balance4"/>
      <sheetName val="SCH_D4"/>
      <sheetName val="SCH_204"/>
      <sheetName val="O2_TC4"/>
      <sheetName val="O4_CA5"/>
      <sheetName val="Profit_Comp4"/>
      <sheetName val="[Tax01AA_xl塅䕃⹌塅E3"/>
      <sheetName val="M_MM4"/>
      <sheetName val="U2_-_Sales4"/>
      <sheetName val="O1-1CA_Sheet4"/>
      <sheetName val="24100_Accr_Liab4"/>
      <sheetName val="Assumptions_14"/>
      <sheetName val="A2l1_SAD4"/>
      <sheetName val="Profit_&amp;_loss4"/>
      <sheetName val="KS_CONSO4"/>
      <sheetName val="Balance_sheet4"/>
      <sheetName val="Atth_CC4"/>
      <sheetName val="Post_994"/>
      <sheetName val="U2_34"/>
      <sheetName val="Sch_A_to___4"/>
      <sheetName val="3_P&amp;L_4"/>
      <sheetName val="IS_by_Co_(Individual)4"/>
      <sheetName val="_Tax01AA_xl塅䕃⹌塅E4"/>
      <sheetName val="M-1_Interim4"/>
      <sheetName val="K3_-_Depr_reasonableness4"/>
      <sheetName val="Sort_Of_SAP-GL4"/>
      <sheetName val="VENDORS_COSTS4"/>
      <sheetName val="Change_on_30_Aug4"/>
      <sheetName val="RM_Prices_-_Overheads4"/>
      <sheetName val="A202_CJE_094"/>
      <sheetName val="A201_RJE_094"/>
      <sheetName val="Macola_GL4"/>
      <sheetName val="Significant_Processes4"/>
      <sheetName val="Profitability_Analysis4"/>
      <sheetName val="Entity_Data4"/>
      <sheetName val="1_LeadSchedule3"/>
      <sheetName val="Work_Cap_13"/>
      <sheetName val="Work_Cap_23"/>
      <sheetName val="Payroll_and_Exp3"/>
      <sheetName val="U101_P&amp;L3"/>
      <sheetName val="U601_Salary3"/>
      <sheetName val="General_Info3"/>
      <sheetName val="Cash_Flow3"/>
      <sheetName val="Financial_Summary3"/>
      <sheetName val="Legal_&amp;_HR3"/>
      <sheetName val="Staff_Costs3"/>
      <sheetName val="Sales_&amp;_Marketing3"/>
      <sheetName val="U1_P&amp;L3"/>
      <sheetName val="BS_control3"/>
      <sheetName val="K102_FF_&amp;_Computer_KL3"/>
      <sheetName val="K105_Motor_vehicles3"/>
      <sheetName val="1_-_91(A)3"/>
      <sheetName val="Excess_Calc3"/>
      <sheetName val="TB_Worksheet3"/>
      <sheetName val="Cum_91-933"/>
      <sheetName val="Appx_B3"/>
      <sheetName val="IPO_Assumptions3"/>
      <sheetName val="F2-write_off3"/>
      <sheetName val="Forward_Purchase3"/>
      <sheetName val="Year_Creation3"/>
      <sheetName val="DEPN_20013"/>
      <sheetName val="Sales_Price2"/>
      <sheetName val="ABR_P&amp;L2"/>
      <sheetName val="PLmth_2"/>
      <sheetName val="6A_CA2"/>
      <sheetName val="1_Series1"/>
      <sheetName val="New_Hire_Input_&amp;_Calc"/>
      <sheetName val="On_Board_Headcount_Changes"/>
      <sheetName val="A3000_SOFP1"/>
      <sheetName val="old_serial_no_1"/>
      <sheetName val="Dec_941"/>
      <sheetName val="-PLEASE_NOTE-2"/>
      <sheetName val="Housing_Loan2"/>
      <sheetName val="Cost_centre_expenditure1"/>
      <sheetName val="Mach_&amp;_equip1"/>
      <sheetName val="daywork-_Tham_khao"/>
      <sheetName val="Prov_for_tax"/>
      <sheetName val="N1_Logic_Output"/>
      <sheetName val="1AIdenCR_(ai)"/>
      <sheetName val="1ACRCADR_(aiii)"/>
      <sheetName val="1ACRMBB2U_(aii)"/>
      <sheetName val="Main_orig"/>
      <sheetName val="K10-1_"/>
      <sheetName val="FA_-_Franking_Account_Schedule"/>
      <sheetName val="TR_-_Tax_Return"/>
      <sheetName val="Permanent_info"/>
      <sheetName val="1995_Cellular"/>
      <sheetName val="B28(old_version)"/>
      <sheetName val="10_10_2003"/>
      <sheetName val="Other_creditors"/>
      <sheetName val="Amt_due_to_Related_companies"/>
      <sheetName val="Indirect_tax_payable"/>
      <sheetName val="Accrued_expenses"/>
      <sheetName val="chart_data"/>
      <sheetName val="SUMFA.XLS"/>
      <sheetName val="4A ASSLIST2.XLS"/>
      <sheetName val="4D CACOMP.XLS"/>
      <sheetName val="3 Analysis"/>
      <sheetName val="Apr"/>
      <sheetName val="Option"/>
      <sheetName val="LKVL-CK-HT-GD1"/>
      <sheetName val="TONGKE-HT"/>
      <sheetName val="B+B"/>
      <sheetName val="OE007 11.22"/>
      <sheetName val="Contents"/>
      <sheetName val="0100"/>
      <sheetName val="Mortgage"/>
      <sheetName val="items left"/>
      <sheetName val="C01-General"/>
      <sheetName val="C17-Trial Balance"/>
      <sheetName val="A3"/>
      <sheetName val="KSIexps"/>
      <sheetName val="1030002 A"/>
      <sheetName val="1030004 A"/>
      <sheetName val="1030006 A"/>
      <sheetName val="Data Sheet "/>
      <sheetName val="Data_2_C0_B"/>
      <sheetName val="Bill_3"/>
      <sheetName val="Bill_4"/>
      <sheetName val="Bill_2"/>
      <sheetName val="YR99_RENTAL_ACCRUAL"/>
      <sheetName val="CBS_-_App1"/>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Country_Summary"/>
      <sheetName val="P&amp;L_PP"/>
      <sheetName val="Sales_for_2001"/>
      <sheetName val="Amortization_Table"/>
      <sheetName val="MWB_Bdgtd_Days"/>
      <sheetName val="Base_Case"/>
      <sheetName val="B-_1"/>
      <sheetName val="Aoi_Data-p11"/>
      <sheetName val="CA_working"/>
      <sheetName val="PL-F&amp;B"/>
      <sheetName val="G.A &amp; Switch"/>
      <sheetName val="FORMC94"/>
      <sheetName val="2 NM"/>
      <sheetName val="Menu"/>
      <sheetName val="IVPR"/>
      <sheetName val="B-4"/>
      <sheetName val="MXO_CxC_INTER"/>
      <sheetName val="Billing and Revenue"/>
      <sheetName val="Quarterly3"/>
      <sheetName val="Interim ___ Top"/>
      <sheetName val="SalesSummary"/>
      <sheetName val="Seasonality Calculation"/>
      <sheetName val="FULL LIST"/>
      <sheetName val="PMB List"/>
      <sheetName val="PMB"/>
      <sheetName val="SPSI"/>
      <sheetName val="Sheet4"/>
      <sheetName val="Etender Value"/>
      <sheetName val="global"/>
      <sheetName val="(ref) SMR A302 WPL"/>
      <sheetName val="A2-cje_5"/>
      <sheetName val="Anx1"/>
      <sheetName val="U-10"/>
      <sheetName val="COM"/>
      <sheetName val="2000cy"/>
      <sheetName val="CA99"/>
      <sheetName val="Tax Rates"/>
      <sheetName val="Inputs - Dev"/>
      <sheetName val="Office Improve"/>
      <sheetName val="U102-U104 Detail"/>
      <sheetName val="MTP"/>
      <sheetName val="Ap D1 - SumA"/>
      <sheetName val="Ap D2 - SumB"/>
      <sheetName val="Ap E - Elmt"/>
      <sheetName val="Sched 2"/>
      <sheetName val="Sched 1"/>
      <sheetName val="Man power"/>
      <sheetName val="f100"/>
      <sheetName val="Ex Diff"/>
      <sheetName val="BS, IS"/>
      <sheetName val="TTL"/>
      <sheetName val="Electrical_5"/>
      <sheetName val="addl_cost5"/>
      <sheetName val="U2_Sales5"/>
      <sheetName val="FF-2_(1)5"/>
      <sheetName val="Note_1to_4_(A5-3)5"/>
      <sheetName val="Note_8_to_13_(A5-3)5"/>
      <sheetName val="Note_5_to_7_(A5-3)5"/>
      <sheetName val="Note_14_to_16_(A5-3)5"/>
      <sheetName val="Interim_--&gt;_Top5"/>
      <sheetName val="JUNE_EOH-MASTER_(2)5"/>
      <sheetName val="stock1020v1_35"/>
      <sheetName val="F2-3-6_OH_absorbtion_rate_5"/>
      <sheetName val="CA_Comp5"/>
      <sheetName val="K1-1_Addn5"/>
      <sheetName val="61_HR5"/>
      <sheetName val="65_FINANCE5"/>
      <sheetName val="BIS_LIST-NTH_185"/>
      <sheetName val="BS,P&amp;l_8-115"/>
      <sheetName val="Leasehold_improvement5"/>
      <sheetName val="Comp_equip5"/>
      <sheetName val="Company_Info5"/>
      <sheetName val="SCH_B5"/>
      <sheetName val="CA_Sheet5"/>
      <sheetName val="Loan_Data5"/>
      <sheetName val="P12_45"/>
      <sheetName val="Activity_Price5"/>
      <sheetName val="Expense_Summary5"/>
      <sheetName val="M_MM5"/>
      <sheetName val="ADD_NA5"/>
      <sheetName val="[Tax01AA_xl塅䕃⹌塅E4"/>
      <sheetName val="5_Analysis5"/>
      <sheetName val="TAB_Translate5"/>
      <sheetName val="TAB_Listen5"/>
      <sheetName val="A2_2SAD-p5"/>
      <sheetName val="depn-Sep_035"/>
      <sheetName val="Beg-_End_balance5"/>
      <sheetName val="SCH_D5"/>
      <sheetName val="SCH_205"/>
      <sheetName val="O2_TC5"/>
      <sheetName val="O4_CA6"/>
      <sheetName val="Profit_Comp5"/>
      <sheetName val="U2_-_Sales5"/>
      <sheetName val="O1-1CA_Sheet5"/>
      <sheetName val="24100_Accr_Liab5"/>
      <sheetName val="Assumptions_15"/>
      <sheetName val="A2l1_SAD5"/>
      <sheetName val="Profit_&amp;_loss5"/>
      <sheetName val="KS_CONSO5"/>
      <sheetName val="Balance_sheet5"/>
      <sheetName val="Atth_CC5"/>
      <sheetName val="Post_995"/>
      <sheetName val="U2_35"/>
      <sheetName val="Sch_A_to___5"/>
      <sheetName val="3_P&amp;L_5"/>
      <sheetName val="IS_by_Co_(Individual)5"/>
      <sheetName val="_Tax01AA_xl塅䕃⹌塅E5"/>
      <sheetName val="M-1_Interim5"/>
      <sheetName val="K3_-_Depr_reasonableness5"/>
      <sheetName val="Sort_Of_SAP-GL5"/>
      <sheetName val="Change_on_30_Aug5"/>
      <sheetName val="VENDORS_COSTS5"/>
      <sheetName val="RM_Prices_-_Overheads5"/>
      <sheetName val="A202_CJE_095"/>
      <sheetName val="A201_RJE_095"/>
      <sheetName val="Macola_GL5"/>
      <sheetName val="Significant_Processes5"/>
      <sheetName val="Profitability_Analysis5"/>
      <sheetName val="Entity_Data5"/>
      <sheetName val="1_LeadSchedule4"/>
      <sheetName val="Work_Cap_14"/>
      <sheetName val="Work_Cap_24"/>
      <sheetName val="Payroll_and_Exp4"/>
      <sheetName val="U101_P&amp;L4"/>
      <sheetName val="U601_Salary4"/>
      <sheetName val="General_Info4"/>
      <sheetName val="Cash_Flow4"/>
      <sheetName val="Financial_Summary4"/>
      <sheetName val="Legal_&amp;_HR4"/>
      <sheetName val="Staff_Costs4"/>
      <sheetName val="Sales_&amp;_Marketing4"/>
      <sheetName val="U1_P&amp;L4"/>
      <sheetName val="BS_control4"/>
      <sheetName val="K102_FF_&amp;_Computer_KL4"/>
      <sheetName val="K105_Motor_vehicles4"/>
      <sheetName val="1_-_91(A)4"/>
      <sheetName val="Excess_Calc4"/>
      <sheetName val="Cum_91-934"/>
      <sheetName val="TB_Worksheet4"/>
      <sheetName val="Appx_B4"/>
      <sheetName val="IPO_Assumptions4"/>
      <sheetName val="F2-write_off4"/>
      <sheetName val="Forward_Purchase4"/>
      <sheetName val="Year_Creation4"/>
      <sheetName val="DEPN_20014"/>
      <sheetName val="Sales_Price3"/>
      <sheetName val="ABR_P&amp;L3"/>
      <sheetName val="PLmth_3"/>
      <sheetName val="6A_CA3"/>
      <sheetName val="1_Series2"/>
      <sheetName val="New_Hire_Input_&amp;_Calc1"/>
      <sheetName val="On_Board_Headcount_Changes1"/>
      <sheetName val="A3000_SOFP2"/>
      <sheetName val="old_serial_no_2"/>
      <sheetName val="Dec_942"/>
      <sheetName val="-PLEASE_NOTE-3"/>
      <sheetName val="Housing_Loan3"/>
      <sheetName val="Cost_centre_expenditure2"/>
      <sheetName val="Mach_&amp;_equip2"/>
      <sheetName val="daywork-_Tham_khao1"/>
      <sheetName val="Prov_for_tax1"/>
      <sheetName val="N1_Logic_Output1"/>
      <sheetName val="1AIdenCR_(ai)1"/>
      <sheetName val="1ACRCADR_(aiii)1"/>
      <sheetName val="1ACRMBB2U_(aii)1"/>
      <sheetName val="Main_orig1"/>
      <sheetName val="K10-1_1"/>
      <sheetName val="FA_-_Franking_Account_Schedule1"/>
      <sheetName val="TR_-_Tax_Return1"/>
      <sheetName val="Permanent_info1"/>
      <sheetName val="1995_Cellular1"/>
      <sheetName val="B28(old_version)1"/>
      <sheetName val="10_10_20031"/>
      <sheetName val="Other_creditors1"/>
      <sheetName val="Amt_due_to_Related_companies1"/>
      <sheetName val="Indirect_tax_payable1"/>
      <sheetName val="Accrued_expenses1"/>
      <sheetName val="chart_data1"/>
      <sheetName val="Data_2_C0_B1"/>
      <sheetName val="Bill_31"/>
      <sheetName val="Bill_41"/>
      <sheetName val="Bill_21"/>
      <sheetName val="YR99_RENTAL_ACCRUAL1"/>
      <sheetName val="CBS_-_App11"/>
      <sheetName val="Deferrred_Revenue_Apr_041"/>
      <sheetName val="Assumptions-_Checks1"/>
      <sheetName val="AB-1_1A1"/>
      <sheetName val="AB-1_11"/>
      <sheetName val="AB-1_21"/>
      <sheetName val="AB-1_2-check1"/>
      <sheetName val="AB-4_11"/>
      <sheetName val="AB-4_21"/>
      <sheetName val="AB-8_31"/>
      <sheetName val="AB-8_11"/>
      <sheetName val="AB-8_21"/>
      <sheetName val="AB-8_41"/>
      <sheetName val="AB-8_51"/>
      <sheetName val="AB-11_11"/>
      <sheetName val="AB-11_21"/>
      <sheetName val="AB-11_2A1"/>
      <sheetName val="BS-_Check1"/>
      <sheetName val="BS_summary1"/>
      <sheetName val="BS_1_21"/>
      <sheetName val="_1_31"/>
      <sheetName val="1_41"/>
      <sheetName val="1_51"/>
      <sheetName val="1_61"/>
      <sheetName val="1_71"/>
      <sheetName val="1_81"/>
      <sheetName val="1_91"/>
      <sheetName val="CF_01"/>
      <sheetName val="CF_3_41"/>
      <sheetName val="CF_5_61"/>
      <sheetName val="CF_7_81"/>
      <sheetName val="CF_1_21"/>
      <sheetName val="CF_9_101"/>
      <sheetName val="CF_11_131"/>
      <sheetName val="Country_Summary1"/>
      <sheetName val="P&amp;L_PP1"/>
      <sheetName val="Sales_for_20011"/>
      <sheetName val="Amortization_Table1"/>
      <sheetName val="MWB_Bdgtd_Days1"/>
      <sheetName val="Base_Case1"/>
      <sheetName val="B-_11"/>
      <sheetName val="Aoi_Data-p111"/>
      <sheetName val="CA_working1"/>
      <sheetName val="IBA_&lt;O3&gt;"/>
      <sheetName val="Gain_Loss_Calculation"/>
      <sheetName val="PL_(2)"/>
      <sheetName val="MARKETING_EXP"/>
      <sheetName val="FA_"/>
      <sheetName val="Accrual_"/>
      <sheetName val="DEFERRED_INCOME"/>
      <sheetName val="GST_"/>
      <sheetName val="PPE_Register"/>
      <sheetName val="SUMFA_XLS"/>
      <sheetName val="4A_ASSLIST2_XLS"/>
      <sheetName val="4D_CACOMP_XLS"/>
      <sheetName val="3_Analysis"/>
      <sheetName val="OE007_11_22"/>
      <sheetName val="items_left"/>
      <sheetName val="C17-Trial_Balance"/>
      <sheetName val="1030002_A"/>
      <sheetName val="1030004_A"/>
      <sheetName val="1030006_A"/>
      <sheetName val="Data_Sheet_"/>
      <sheetName val="G_A_&amp;_Switch"/>
      <sheetName val="2_NM"/>
      <sheetName val="4 Analysis"/>
      <sheetName val="AR APR'02"/>
      <sheetName val="lookup"/>
      <sheetName val="U4-Recruitment"/>
      <sheetName val="PY A1.500 TB"/>
      <sheetName val="GIC处置"/>
      <sheetName val="Survey Input"/>
      <sheetName val="G2|1-MGS-SS"/>
      <sheetName val="base"/>
      <sheetName val="C6"/>
      <sheetName val="LDMI"/>
      <sheetName val="Bad Debt"/>
      <sheetName val="Development Proj Summary"/>
      <sheetName val="MediaCommerce"/>
      <sheetName val="MCAV"/>
      <sheetName val="MCImage"/>
      <sheetName val="X-100.2"/>
      <sheetName val="사할차금"/>
      <sheetName val="リストマスタ"/>
      <sheetName val="5.1-AB"/>
      <sheetName val="bp bill-mark"/>
      <sheetName val="Mus &amp; DC"/>
      <sheetName val="List"/>
      <sheetName val="FA LIST"/>
      <sheetName val="Sample design"/>
      <sheetName val="Cost Statement"/>
      <sheetName val="Selection"/>
      <sheetName val="Deferred"/>
      <sheetName val="Intercopany1999.6"/>
      <sheetName val="8858 2.20.17 to 2.28.17"/>
      <sheetName val="10-10"/>
      <sheetName val="APG"/>
      <sheetName val="8-8"/>
      <sheetName val="9-9"/>
      <sheetName val="11-11"/>
      <sheetName val="7-7"/>
      <sheetName val="Library Procedures"/>
      <sheetName val="DataInfomercial"/>
      <sheetName val="Hyperion "/>
      <sheetName val="VWAP"/>
      <sheetName val="Interim_____Top"/>
      <sheetName val="4_Analysis"/>
      <sheetName val="Seasonality_Calculation"/>
      <sheetName val="FULL_LIST"/>
      <sheetName val="PMB_List"/>
      <sheetName val="Etender_Value"/>
      <sheetName val="Q305_BI Term Loan"/>
      <sheetName val="Format-Co"/>
      <sheetName val="Sum B2"/>
      <sheetName val="n7-e"/>
      <sheetName val="lead "/>
      <sheetName val="BlSheet"/>
      <sheetName val="PLOSS"/>
      <sheetName val="Tabelle3"/>
      <sheetName val="Weights"/>
      <sheetName val="ExchRates"/>
      <sheetName val="Setup"/>
      <sheetName val="Forex"/>
      <sheetName val="DRG"/>
      <sheetName val="EMR"/>
      <sheetName val="GNR"/>
      <sheetName val="LGR"/>
      <sheetName val="MTU"/>
      <sheetName val="RBW"/>
      <sheetName val="RBY"/>
      <sheetName val="RSL"/>
      <sheetName val="SVR"/>
      <sheetName val="TDR"/>
      <sheetName val="TGR"/>
      <sheetName val="WAR"/>
      <sheetName val="XUSISheet"/>
      <sheetName val="consol"/>
      <sheetName val="Scenario 1 - with HMM"/>
      <sheetName val="TASintDec00"/>
      <sheetName val="P4DDBFTAS"/>
      <sheetName val="Profit"/>
      <sheetName val="G-35-3"/>
      <sheetName val="TITLE"/>
      <sheetName val="EBC"/>
      <sheetName val="Ongoing"/>
      <sheetName val="Sum"/>
      <sheetName val="Block A-FlrBm(Conc&amp;Fwk)"/>
      <sheetName val="Ref"/>
      <sheetName val="PROV DD"/>
      <sheetName val="1048"/>
      <sheetName val="Acc code"/>
      <sheetName val="Input-MD&amp;PR"/>
      <sheetName val="PayoutSch"/>
      <sheetName val="MD"/>
      <sheetName val="OMD"/>
      <sheetName val="MBO Ratings"/>
      <sheetName val="Input-Supp Incent"/>
      <sheetName val="JUL03"/>
      <sheetName val="workings"/>
      <sheetName val="Acc"/>
      <sheetName val="Annx1"/>
      <sheetName val="FA-LISTING"/>
      <sheetName val="APCODE"/>
      <sheetName val="BP-BREAK"/>
      <sheetName val="OPI"/>
      <sheetName val="Q"/>
      <sheetName val="F-5"/>
      <sheetName val="D-PL"/>
      <sheetName val="TB 04"/>
      <sheetName val="chitiet"/>
      <sheetName val="Amcorp Building"/>
      <sheetName val="January"/>
      <sheetName val="February"/>
      <sheetName val="Production plan"/>
      <sheetName val="2006"/>
      <sheetName val="MASTER CASHFLOW"/>
      <sheetName val="Foglio1"/>
      <sheetName val="Foglio3"/>
      <sheetName val="A2-cje_6"/>
      <sheetName val="Billing_and_Revenue"/>
      <sheetName val="Man_power"/>
      <sheetName val="PY_A1_500_TB"/>
      <sheetName val="Sched_2"/>
      <sheetName val="Sched_1"/>
      <sheetName val="Office_Improve"/>
      <sheetName val="(ref)_SMR_A302_WPL"/>
      <sheetName val="U102-U104_Detail"/>
      <sheetName val="Tax_Rates"/>
      <sheetName val="Purchase"/>
      <sheetName val="MCS"/>
      <sheetName val="FMG"/>
      <sheetName val="Library"/>
      <sheetName val="Tag analysis"/>
      <sheetName val="Loader"/>
      <sheetName val="Igw Model"/>
      <sheetName val="S_1"/>
      <sheetName val="Non-Statistical Sampling Master"/>
      <sheetName val="Two Step Revenue Testing Master"/>
      <sheetName val="Global Data"/>
      <sheetName val="bk"/>
      <sheetName val="LOOSECHKLIST"/>
      <sheetName val="FitOutConfCentre"/>
      <sheetName val="BUR"/>
      <sheetName val="Bldg"/>
      <sheetName val="DataInput1"/>
      <sheetName val="TTL Manpower Bgt"/>
      <sheetName val="TTL_Manpower_Bgt"/>
      <sheetName val="科目"/>
      <sheetName val="App WP-11"/>
      <sheetName val="GCF"/>
      <sheetName val="in0"/>
      <sheetName val="Stocks age"/>
      <sheetName val="Loan Amortization Schedule"/>
      <sheetName val="README"/>
      <sheetName val="Cost Centre"/>
      <sheetName val="SCI"/>
      <sheetName val="Pricing&amp;Costing"/>
      <sheetName val="ASM"/>
      <sheetName val="Assumption"/>
      <sheetName val="IS"/>
      <sheetName val="TB_04"/>
      <sheetName val="Block_A-FlrBm(Conc&amp;Fwk)"/>
      <sheetName val="Acc_code"/>
      <sheetName val="MBO_Ratings"/>
      <sheetName val="Input-Supp_Incent"/>
      <sheetName val="Amcorp_Building"/>
      <sheetName val="App_WP-11"/>
      <sheetName val="Stocks_age"/>
      <sheetName val="Office_Improve1"/>
      <sheetName val="Electrical_6"/>
      <sheetName val="addl_cost6"/>
      <sheetName val="U2_Sales6"/>
      <sheetName val="FF-2_(1)6"/>
      <sheetName val="Note_1to_4_(A5-3)6"/>
      <sheetName val="Note_8_to_13_(A5-3)6"/>
      <sheetName val="Note_5_to_7_(A5-3)6"/>
      <sheetName val="Note_14_to_16_(A5-3)6"/>
      <sheetName val="Interim_--&gt;_Top6"/>
      <sheetName val="JUNE_EOH-MASTER_(2)6"/>
      <sheetName val="stock1020v1_36"/>
      <sheetName val="F2-3-6_OH_absorbtion_rate_6"/>
      <sheetName val="CA_Comp6"/>
      <sheetName val="K1-1_Addn6"/>
      <sheetName val="61_HR6"/>
      <sheetName val="65_FINANCE6"/>
      <sheetName val="BIS_LIST-NTH_186"/>
      <sheetName val="BS,P&amp;l_8-116"/>
      <sheetName val="Leasehold_improvement6"/>
      <sheetName val="Comp_equip6"/>
      <sheetName val="Company_Info6"/>
      <sheetName val="SCH_B6"/>
      <sheetName val="CA_Sheet6"/>
      <sheetName val="Loan_Data6"/>
      <sheetName val="P12_46"/>
      <sheetName val="Activity_Price6"/>
      <sheetName val="Expense_Summary6"/>
      <sheetName val="M_MM6"/>
      <sheetName val="ADD_NA6"/>
      <sheetName val="[Tax01AA_xl塅䕃⹌塅E5"/>
      <sheetName val="5_Analysis6"/>
      <sheetName val="TAB_Translate6"/>
      <sheetName val="TAB_Listen6"/>
      <sheetName val="A2_2SAD-p6"/>
      <sheetName val="depn-Sep_036"/>
      <sheetName val="Beg-_End_balance6"/>
      <sheetName val="SCH_D6"/>
      <sheetName val="SCH_206"/>
      <sheetName val="O2_TC6"/>
      <sheetName val="O4_CA7"/>
      <sheetName val="Profit_Comp6"/>
      <sheetName val="U2_-_Sales6"/>
      <sheetName val="O1-1CA_Sheet6"/>
      <sheetName val="24100_Accr_Liab6"/>
      <sheetName val="Assumptions_16"/>
      <sheetName val="A2l1_SAD6"/>
      <sheetName val="Profit_&amp;_loss6"/>
      <sheetName val="KS_CONSO6"/>
      <sheetName val="Balance_sheet6"/>
      <sheetName val="Atth_CC6"/>
      <sheetName val="Post_996"/>
      <sheetName val="U2_36"/>
      <sheetName val="Sch_A_to___6"/>
      <sheetName val="3_P&amp;L_6"/>
      <sheetName val="IS_by_Co_(Individual)6"/>
      <sheetName val="_Tax01AA_xl塅䕃⹌塅E6"/>
      <sheetName val="M-1_Interim6"/>
      <sheetName val="K3_-_Depr_reasonableness6"/>
      <sheetName val="Sort_Of_SAP-GL6"/>
      <sheetName val="Change_on_30_Aug6"/>
      <sheetName val="VENDORS_COSTS6"/>
      <sheetName val="RM_Prices_-_Overheads6"/>
      <sheetName val="A202_CJE_096"/>
      <sheetName val="A201_RJE_096"/>
      <sheetName val="Macola_GL6"/>
      <sheetName val="Significant_Processes6"/>
      <sheetName val="Profitability_Analysis6"/>
      <sheetName val="Entity_Data6"/>
      <sheetName val="1_LeadSchedule5"/>
      <sheetName val="Work_Cap_15"/>
      <sheetName val="Work_Cap_25"/>
      <sheetName val="Payroll_and_Exp5"/>
      <sheetName val="U101_P&amp;L5"/>
      <sheetName val="U601_Salary5"/>
      <sheetName val="General_Info5"/>
      <sheetName val="Cash_Flow5"/>
      <sheetName val="Financial_Summary5"/>
      <sheetName val="Legal_&amp;_HR5"/>
      <sheetName val="Staff_Costs5"/>
      <sheetName val="Sales_&amp;_Marketing5"/>
      <sheetName val="U1_P&amp;L5"/>
      <sheetName val="Office_Improve2"/>
      <sheetName val="BS_control5"/>
      <sheetName val="K102_FF_&amp;_Computer_KL5"/>
      <sheetName val="K105_Motor_vehicles5"/>
      <sheetName val="1_-_91(A)5"/>
      <sheetName val="Excess_Calc5"/>
      <sheetName val="TB_Worksheet5"/>
      <sheetName val="Cum_91-935"/>
      <sheetName val="Appx_B5"/>
      <sheetName val="IPO_Assumptions5"/>
      <sheetName val="F2-write_off5"/>
      <sheetName val="DEPN_20015"/>
      <sheetName val="Forward_Purchase5"/>
      <sheetName val="Year_Creation5"/>
      <sheetName val="Sales_Price4"/>
      <sheetName val="ABR_P&amp;L4"/>
      <sheetName val="PLmth_4"/>
      <sheetName val="6A_CA4"/>
      <sheetName val="Mach_&amp;_equip3"/>
      <sheetName val="1995_Cellular2"/>
      <sheetName val="B28(old_version)2"/>
      <sheetName val="10_10_20032"/>
      <sheetName val="Other_creditors2"/>
      <sheetName val="Amt_due_to_Related_companies2"/>
      <sheetName val="Indirect_tax_payable2"/>
      <sheetName val="Accrued_expenses2"/>
      <sheetName val="Dec_943"/>
      <sheetName val="-PLEASE_NOTE-4"/>
      <sheetName val="Housing_Loan4"/>
      <sheetName val="Cost_centre_expenditure3"/>
      <sheetName val="1_Series3"/>
      <sheetName val="New_Hire_Input_&amp;_Calc2"/>
      <sheetName val="On_Board_Headcount_Changes2"/>
      <sheetName val="N1_Logic_Output2"/>
      <sheetName val="FA_-_Franking_Account_Schedule2"/>
      <sheetName val="TR_-_Tax_Return2"/>
      <sheetName val="daywork-_Tham_khao2"/>
      <sheetName val="Prov_for_tax2"/>
      <sheetName val="1AIdenCR_(ai)2"/>
      <sheetName val="1ACRCADR_(aiii)2"/>
      <sheetName val="1ACRMBB2U_(aii)2"/>
      <sheetName val="A2-cje_7"/>
      <sheetName val="Electrical_7"/>
      <sheetName val="addl_cost7"/>
      <sheetName val="U2_Sales7"/>
      <sheetName val="FF-2_(1)7"/>
      <sheetName val="Note_1to_4_(A5-3)7"/>
      <sheetName val="Note_8_to_13_(A5-3)7"/>
      <sheetName val="Note_5_to_7_(A5-3)7"/>
      <sheetName val="Note_14_to_16_(A5-3)7"/>
      <sheetName val="Interim_--&gt;_Top7"/>
      <sheetName val="JUNE_EOH-MASTER_(2)7"/>
      <sheetName val="stock1020v1_37"/>
      <sheetName val="F2-3-6_OH_absorbtion_rate_7"/>
      <sheetName val="CA_Comp7"/>
      <sheetName val="K1-1_Addn7"/>
      <sheetName val="61_HR7"/>
      <sheetName val="65_FINANCE7"/>
      <sheetName val="BIS_LIST-NTH_187"/>
      <sheetName val="BS,P&amp;l_8-117"/>
      <sheetName val="Leasehold_improvement7"/>
      <sheetName val="Comp_equip7"/>
      <sheetName val="Company_Info7"/>
      <sheetName val="SCH_B7"/>
      <sheetName val="CA_Sheet7"/>
      <sheetName val="Loan_Data7"/>
      <sheetName val="P12_47"/>
      <sheetName val="Activity_Price7"/>
      <sheetName val="Expense_Summary7"/>
      <sheetName val="M_MM7"/>
      <sheetName val="ADD_NA7"/>
      <sheetName val="[Tax01AA_xl塅䕃⹌塅E6"/>
      <sheetName val="5_Analysis7"/>
      <sheetName val="TAB_Translate7"/>
      <sheetName val="TAB_Listen7"/>
      <sheetName val="A2_2SAD-p7"/>
      <sheetName val="depn-Sep_037"/>
      <sheetName val="Beg-_End_balance7"/>
      <sheetName val="SCH_D7"/>
      <sheetName val="SCH_207"/>
      <sheetName val="O2_TC7"/>
      <sheetName val="O4_CA8"/>
      <sheetName val="Profit_Comp7"/>
      <sheetName val="U2_-_Sales7"/>
      <sheetName val="O1-1CA_Sheet7"/>
      <sheetName val="24100_Accr_Liab7"/>
      <sheetName val="Assumptions_17"/>
      <sheetName val="A2l1_SAD7"/>
      <sheetName val="Profit_&amp;_loss7"/>
      <sheetName val="KS_CONSO7"/>
      <sheetName val="Balance_sheet7"/>
      <sheetName val="Atth_CC7"/>
      <sheetName val="Post_997"/>
      <sheetName val="U2_37"/>
      <sheetName val="Sch_A_to___7"/>
      <sheetName val="3_P&amp;L_7"/>
      <sheetName val="IS_by_Co_(Individual)7"/>
      <sheetName val="_Tax01AA_xl塅䕃⹌塅E7"/>
      <sheetName val="M-1_Interim7"/>
      <sheetName val="K3_-_Depr_reasonableness7"/>
      <sheetName val="Sort_Of_SAP-GL7"/>
      <sheetName val="Change_on_30_Aug7"/>
      <sheetName val="VENDORS_COSTS7"/>
      <sheetName val="RM_Prices_-_Overheads7"/>
      <sheetName val="A202_CJE_097"/>
      <sheetName val="A201_RJE_097"/>
      <sheetName val="Macola_GL7"/>
      <sheetName val="Significant_Processes7"/>
      <sheetName val="Profitability_Analysis7"/>
      <sheetName val="Entity_Data7"/>
      <sheetName val="1_LeadSchedule6"/>
      <sheetName val="Work_Cap_16"/>
      <sheetName val="Work_Cap_26"/>
      <sheetName val="Payroll_and_Exp6"/>
      <sheetName val="U101_P&amp;L6"/>
      <sheetName val="U601_Salary6"/>
      <sheetName val="General_Info6"/>
      <sheetName val="Cash_Flow6"/>
      <sheetName val="Financial_Summary6"/>
      <sheetName val="Legal_&amp;_HR6"/>
      <sheetName val="Staff_Costs6"/>
      <sheetName val="Sales_&amp;_Marketing6"/>
      <sheetName val="U1_P&amp;L6"/>
      <sheetName val="Office_Improve3"/>
      <sheetName val="BS_control6"/>
      <sheetName val="K102_FF_&amp;_Computer_KL6"/>
      <sheetName val="K105_Motor_vehicles6"/>
      <sheetName val="1_-_91(A)6"/>
      <sheetName val="Excess_Calc6"/>
      <sheetName val="TB_Worksheet6"/>
      <sheetName val="Cum_91-936"/>
      <sheetName val="Appx_B6"/>
      <sheetName val="IPO_Assumptions6"/>
      <sheetName val="F2-write_off6"/>
      <sheetName val="DEPN_20016"/>
      <sheetName val="Forward_Purchase6"/>
      <sheetName val="Year_Creation6"/>
      <sheetName val="Sales_Price5"/>
      <sheetName val="ABR_P&amp;L5"/>
      <sheetName val="PLmth_5"/>
      <sheetName val="6A_CA5"/>
      <sheetName val="Mach_&amp;_equip4"/>
      <sheetName val="1995_Cellular3"/>
      <sheetName val="B28(old_version)3"/>
      <sheetName val="10_10_20033"/>
      <sheetName val="Other_creditors3"/>
      <sheetName val="Amt_due_to_Related_companies3"/>
      <sheetName val="Indirect_tax_payable3"/>
      <sheetName val="Accrued_expenses3"/>
      <sheetName val="A3000_SOFP3"/>
      <sheetName val="old_serial_no_3"/>
      <sheetName val="Dec_944"/>
      <sheetName val="-PLEASE_NOTE-5"/>
      <sheetName val="Housing_Loan5"/>
      <sheetName val="Cost_centre_expenditure4"/>
      <sheetName val="1_Series4"/>
      <sheetName val="New_Hire_Input_&amp;_Calc3"/>
      <sheetName val="On_Board_Headcount_Changes3"/>
      <sheetName val="N1_Logic_Output3"/>
      <sheetName val="FA_-_Franking_Account_Schedule3"/>
      <sheetName val="TR_-_Tax_Return3"/>
      <sheetName val="daywork-_Tham_khao3"/>
      <sheetName val="Prov_for_tax3"/>
      <sheetName val="1AIdenCR_(ai)3"/>
      <sheetName val="1ACRCADR_(aiii)3"/>
      <sheetName val="1ACRMBB2U_(aii)3"/>
      <sheetName val="BP-CPX1"/>
      <sheetName val="Macro1"/>
      <sheetName val="Alloc"/>
      <sheetName val="O3-Disposal"/>
      <sheetName val="MTO REV.2(ARMOR)"/>
      <sheetName val="CLG115-3-1比較用"/>
      <sheetName val="TOTAL"/>
      <sheetName val="TO"/>
      <sheetName val="Project"/>
      <sheetName val="Input Director Info &amp; Part Q"/>
      <sheetName val="Xaxis"/>
      <sheetName val="SCB 1 - Current"/>
      <sheetName val="SCB 2 - Current"/>
      <sheetName val="Compensation"/>
      <sheetName val="101 MANAGEMENT"/>
      <sheetName val="TC YA2000 cyb (R)"/>
      <sheetName val="Analisa &amp; Upah"/>
      <sheetName val="Share price data"/>
      <sheetName val="Actual vs Budget"/>
      <sheetName val="Monthly P&amp;L"/>
      <sheetName val="Leadsheet"/>
      <sheetName val="Kalkulasi Loan"/>
      <sheetName val="CBO0497"/>
      <sheetName val="3B"/>
      <sheetName val="AVP"/>
      <sheetName val="科目表"/>
      <sheetName val="MM"/>
      <sheetName val="Cost Centre Descriptions"/>
      <sheetName val="Quantity"/>
      <sheetName val="Configure"/>
      <sheetName val="FINAL96"/>
      <sheetName val="RateTable"/>
      <sheetName val="Expenses"/>
      <sheetName val="detailed"/>
      <sheetName val="2-A"/>
      <sheetName val="ws9"/>
      <sheetName val="Alat"/>
      <sheetName val="Analisa Gabungan"/>
      <sheetName val="NAV"/>
      <sheetName val="BOCLIGHTS"/>
      <sheetName val="TABLO-3"/>
      <sheetName val="GIT as at 30 Nov03"/>
      <sheetName val="CFlowPg1"/>
      <sheetName val="Equity"/>
      <sheetName val="IncomeStatement"/>
      <sheetName val="SRCM"/>
      <sheetName val="IBACOMP.XLS"/>
      <sheetName val="PRICE @ 31 Jan 2000"/>
      <sheetName val="acs"/>
      <sheetName val="GRP-PL98B"/>
      <sheetName val="Increment"/>
      <sheetName val="C.货币资金"/>
      <sheetName val="C.抵押存款"/>
      <sheetName val="控制清单"/>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6442(New)"/>
      <sheetName val="U2.2"/>
      <sheetName val="600"/>
      <sheetName val="MLCashflow"/>
      <sheetName val="資料"/>
      <sheetName val="Irregular Income"/>
      <sheetName val="305Raw"/>
      <sheetName val="317Raw"/>
      <sheetName val="FE-1770.P1"/>
      <sheetName val="Supporting Calc"/>
      <sheetName val="Fee Rate Summary"/>
      <sheetName val="General"/>
      <sheetName val="S1BOQ"/>
      <sheetName val="price"/>
      <sheetName val="Sum_B2"/>
      <sheetName val="lead_"/>
      <sheetName val="PLAN"/>
      <sheetName val="Sum Hist"/>
      <sheetName val="Safari09"/>
      <sheetName val="TAX COM"/>
      <sheetName val="DATA2"/>
      <sheetName val="DATA6"/>
      <sheetName val="DATA4"/>
      <sheetName val="DATA5"/>
      <sheetName val="DATA1"/>
      <sheetName val="DATA7"/>
      <sheetName val="DATA3"/>
      <sheetName val="Peer"/>
      <sheetName val="Società"/>
      <sheetName val="CR.AJE"/>
      <sheetName val="Mfg"/>
      <sheetName val="AP110sup"/>
      <sheetName val="WS"/>
      <sheetName val="AU"/>
      <sheetName val="HK"/>
      <sheetName val="MY"/>
      <sheetName val="NZ"/>
      <sheetName val="SG"/>
      <sheetName val="U-3"/>
      <sheetName val="Working Data"/>
      <sheetName val="WIP(IBP1)"/>
      <sheetName val="OTHER KPI1"/>
      <sheetName val="I_wip"/>
      <sheetName val="I_Customers"/>
      <sheetName val="OTHER KPI2"/>
      <sheetName val="OLG"/>
      <sheetName val="L_Revenue"/>
      <sheetName val="i_wip take up"/>
      <sheetName val="U-Input sheet (superseded)"/>
      <sheetName val="PROV_DD"/>
      <sheetName val="TC_YA2000_cyb_(R)"/>
      <sheetName val="Phase2 movementDEC"/>
      <sheetName val="Phase1f.a.DEC"/>
      <sheetName val="Phase2 f.a.DEC (2)"/>
      <sheetName val="6150-1 Other losses"/>
      <sheetName val="录入界面"/>
      <sheetName val="송전기본"/>
      <sheetName val="Table"/>
      <sheetName val="Admin(Acqusition) 2009 GMC"/>
      <sheetName val="Admin.(TTL)GMC2009"/>
      <sheetName val="B03_00_Aug01"/>
      <sheetName val="对照表"/>
      <sheetName val="A1"/>
      <sheetName val="Supplementary Notes"/>
      <sheetName val="Mov. of fixed Assets"/>
      <sheetName val="Only for GL HO"/>
      <sheetName val="O2-2"/>
      <sheetName val="Picco-2004"/>
      <sheetName val="3000-000 Detailed AR"/>
      <sheetName val="Distributions"/>
      <sheetName val="DVD925"/>
      <sheetName val="Beta DATA SHEET"/>
      <sheetName val="FX"/>
      <sheetName val="Co info"/>
      <sheetName val="Information, metrics, revenue"/>
      <sheetName val="Payable Fee - Liquidity (supp)"/>
      <sheetName val="RFF"/>
      <sheetName val="PAYROLL"/>
      <sheetName val="Reimbursements"/>
      <sheetName val="Attachement"/>
      <sheetName val="Basic_information"/>
      <sheetName val="HsGetValue"/>
      <sheetName val="Customers in SAP pr May 02nd 06"/>
      <sheetName val="Original"/>
      <sheetName val="BP-FH1"/>
      <sheetName val="Financials"/>
      <sheetName val="Options &amp; Warrants"/>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员工工资"/>
      <sheetName val="0000"/>
      <sheetName val="U8"/>
      <sheetName val="Scen1Feasi2"/>
      <sheetName val="jul97"/>
      <sheetName val="目录"/>
      <sheetName val="ProdCompar"/>
      <sheetName val="S13-CA 2008"/>
      <sheetName val="wage "/>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COMPUTER"/>
      <sheetName val="首先输入"/>
      <sheetName val="Note2"/>
      <sheetName val="U1.6"/>
      <sheetName val="stp"/>
      <sheetName val="Exchange Rate"/>
      <sheetName val="Minput"/>
      <sheetName val="Weekly"/>
      <sheetName val="BudMF"/>
      <sheetName val="ALL WH"/>
      <sheetName val="报表参数"/>
      <sheetName val="Country profile"/>
      <sheetName val="Freight Data"/>
      <sheetName val="Raw Mtls."/>
      <sheetName val="Quarterly Scrap"/>
      <sheetName val="Raw Data"/>
      <sheetName val="WIP"/>
      <sheetName val="Finished Goods"/>
      <sheetName val="AsPerEstimate"/>
      <sheetName val="bid price schedule"/>
      <sheetName val="FIXED RENT Summary"/>
      <sheetName val="Tables"/>
      <sheetName val="Bond Amortization"/>
      <sheetName val="Income Statement EIS"/>
      <sheetName val="Income Statement EPB"/>
      <sheetName val="SOW n Segment"/>
      <sheetName val="JKR66-1"/>
      <sheetName val="manpower consol data"/>
      <sheetName val="GeneralInfo"/>
      <sheetName val="단면 (2)"/>
      <sheetName val="도로경계단위"/>
      <sheetName val="Figure 30"/>
      <sheetName val="U11"/>
      <sheetName val="QBat 5"/>
      <sheetName val="M"/>
      <sheetName val="LS re sales"/>
      <sheetName val="Set-up"/>
      <sheetName val="UB1"/>
      <sheetName val="INVESTS"/>
      <sheetName val="Questions"/>
      <sheetName val="IA2"/>
      <sheetName val="B12"/>
      <sheetName val="Tax_Rates1"/>
      <sheetName val="Tax_Rates2"/>
      <sheetName val="LH"/>
      <sheetName val="F&amp;F"/>
      <sheetName val="OE"/>
      <sheetName val="N101"/>
      <sheetName val="G101"/>
      <sheetName val="U201- sammie"/>
      <sheetName val="jun94"/>
      <sheetName val="Chiet tinh"/>
      <sheetName val="FASUM-DAP"/>
      <sheetName val="O2.1"/>
      <sheetName val="Orders"/>
      <sheetName val="M&amp;E"/>
      <sheetName val="ThaiFA-0303"/>
      <sheetName val="M201"/>
      <sheetName val="Profile"/>
      <sheetName val="AccInfors"/>
      <sheetName val="XL4Poppy"/>
      <sheetName val="I1_2002"/>
      <sheetName val="U101"/>
      <sheetName val="E101"/>
      <sheetName val="CRITERIA1"/>
      <sheetName val="111339"/>
      <sheetName val="N201"/>
      <sheetName val="单价"/>
      <sheetName val="ARP_U201"/>
      <sheetName val="DPLA"/>
      <sheetName val="Sales - Machinery &amp; Equipment"/>
      <sheetName val="fasset"/>
      <sheetName val="PM-TE"/>
      <sheetName val="R201"/>
      <sheetName val="1998 Canada Q4 IC sales"/>
      <sheetName val="Indmaster"/>
      <sheetName val="N1 - Lead"/>
      <sheetName val="勘定科目データ"/>
      <sheetName val="N3. accrued - others"/>
      <sheetName val="Period 9"/>
      <sheetName val="Database"/>
      <sheetName val="CA2000"/>
      <sheetName val="TONG HOP"/>
      <sheetName val="U201-_sammie"/>
      <sheetName val="Chiet_tinh"/>
      <sheetName val="O2_1"/>
      <sheetName val="Sales_-_Machinery_&amp;_Equipment"/>
      <sheetName val="1998_Canada_Q4_IC_sales"/>
      <sheetName val="TAX_COM"/>
      <sheetName val="Exchange_Rate"/>
      <sheetName val="N1_-_Lead"/>
      <sheetName val="CVT"/>
      <sheetName val="Cost Plan (MBW)"/>
      <sheetName val="2Piling"/>
      <sheetName val="Main_orig2"/>
      <sheetName val="K10-1_2"/>
      <sheetName val="Permanent_info2"/>
      <sheetName val="chart_data2"/>
      <sheetName val="Data_2_C0_B2"/>
      <sheetName val="Bill_32"/>
      <sheetName val="Bill_42"/>
      <sheetName val="Bill_22"/>
      <sheetName val="YR99_RENTAL_ACCRUAL2"/>
      <sheetName val="CBS_-_App12"/>
      <sheetName val="Deferrred_Revenue_Apr_042"/>
      <sheetName val="Assumptions-_Checks2"/>
      <sheetName val="AB-1_1A2"/>
      <sheetName val="AB-1_12"/>
      <sheetName val="AB-1_22"/>
      <sheetName val="AB-1_2-check2"/>
      <sheetName val="AB-4_12"/>
      <sheetName val="AB-4_22"/>
      <sheetName val="AB-8_32"/>
      <sheetName val="AB-8_12"/>
      <sheetName val="AB-8_22"/>
      <sheetName val="AB-8_42"/>
      <sheetName val="AB-8_52"/>
      <sheetName val="AB-11_12"/>
      <sheetName val="AB-11_22"/>
      <sheetName val="AB-11_2A2"/>
      <sheetName val="BS-_Check2"/>
      <sheetName val="BS_summary2"/>
      <sheetName val="BS_1_22"/>
      <sheetName val="_1_32"/>
      <sheetName val="1_42"/>
      <sheetName val="1_52"/>
      <sheetName val="1_62"/>
      <sheetName val="1_72"/>
      <sheetName val="1_82"/>
      <sheetName val="1_92"/>
      <sheetName val="CF_02"/>
      <sheetName val="CF_3_42"/>
      <sheetName val="CF_5_62"/>
      <sheetName val="CF_7_82"/>
      <sheetName val="CF_1_22"/>
      <sheetName val="CF_9_102"/>
      <sheetName val="CF_11_132"/>
      <sheetName val="Country_Summary2"/>
      <sheetName val="P&amp;L_PP2"/>
      <sheetName val="Sales_for_20012"/>
      <sheetName val="Amortization_Table2"/>
      <sheetName val="MWB_Bdgtd_Days2"/>
      <sheetName val="Base_Case2"/>
      <sheetName val="B-_12"/>
      <sheetName val="Aoi_Data-p112"/>
      <sheetName val="CA_working2"/>
      <sheetName val="IBA_&lt;O3&gt;1"/>
      <sheetName val="Gain_Loss_Calculation1"/>
      <sheetName val="PL_(2)1"/>
      <sheetName val="MARKETING_EXP1"/>
      <sheetName val="FA_1"/>
      <sheetName val="Accrual_1"/>
      <sheetName val="DEFERRED_INCOME1"/>
      <sheetName val="GST_1"/>
      <sheetName val="PPE_Register1"/>
      <sheetName val="SUMFA_XLS1"/>
      <sheetName val="4A_ASSLIST2_XLS1"/>
      <sheetName val="4D_CACOMP_XLS1"/>
      <sheetName val="3_Analysis1"/>
      <sheetName val="OE007_11_221"/>
      <sheetName val="items_left1"/>
      <sheetName val="C17-Trial_Balance1"/>
      <sheetName val="1030002_A1"/>
      <sheetName val="1030004_A1"/>
      <sheetName val="1030006_A1"/>
      <sheetName val="Data_Sheet_1"/>
      <sheetName val="G_A_&amp;_Switch1"/>
      <sheetName val="2_NM1"/>
      <sheetName val="Interim_____Top1"/>
      <sheetName val="Seasonality_Calculation1"/>
      <sheetName val="FULL_LIST1"/>
      <sheetName val="PMB_List1"/>
      <sheetName val="Etender_Value1"/>
      <sheetName val="Inputs_-_Dev"/>
      <sheetName val="Ap_D1_-_SumA"/>
      <sheetName val="Ap_D2_-_SumB"/>
      <sheetName val="Ap_E_-_Elmt"/>
      <sheetName val="Ex_Diff"/>
      <sheetName val="BS,_IS"/>
      <sheetName val="4_Analysis1"/>
      <sheetName val="AR_APR'02"/>
      <sheetName val="Survey_Input"/>
      <sheetName val="Hyperion_"/>
      <sheetName val="5_1-AB"/>
      <sheetName val="bp_bill-mark"/>
      <sheetName val="不良TOTAL"/>
      <sheetName val="起動不良推移"/>
      <sheetName val="ＭＡＸＣＩ"/>
      <sheetName val="発振器工程不良"/>
      <sheetName val="異物付着確認"/>
      <sheetName val="TPM-0013"/>
      <sheetName val="不良目標"/>
      <sheetName val="ｆシフト"/>
      <sheetName val="FORECAST COST"/>
      <sheetName val="Currency &amp; ESCAL"/>
      <sheetName val="Employee list"/>
      <sheetName val="actual HEADCOUNT&amp;FTE"/>
      <sheetName val="Hrs per Mth"/>
      <sheetName val="NEW TBA RATES"/>
      <sheetName val="Level4 Cost"/>
      <sheetName val="Level4 Hours"/>
      <sheetName val="TBA positions rates (old)"/>
      <sheetName val="HP Int rea"/>
      <sheetName val="PL_Note1a"/>
      <sheetName val="Outputs"/>
      <sheetName val="科目余额表"/>
      <sheetName val="eqpmad2"/>
      <sheetName val="按合作伙伴汇总"/>
      <sheetName val="MACRO1.XLM"/>
      <sheetName val="Werte"/>
      <sheetName val="2.A.1"/>
      <sheetName val="Sch 1.1"/>
      <sheetName val="Sch 1.2"/>
      <sheetName val="AUD.01"/>
      <sheetName val="FF-AA-2"/>
      <sheetName val="40-1"/>
      <sheetName val="Cover(front)"/>
      <sheetName val="F1.2"/>
      <sheetName val="Drop-down"/>
      <sheetName val="monthlydata"/>
      <sheetName val="income"/>
      <sheetName val="acq&amp;dispdata"/>
      <sheetName val="annualdata"/>
      <sheetName val="Mus_&amp;_DC"/>
      <sheetName val="Ã«ÀûÂÊ·ÖÎö±í"/>
      <sheetName val="EndNotes"/>
      <sheetName val="Comps"/>
      <sheetName val="Rev Growth Rate"/>
      <sheetName val="Input Tab (remember to hide)"/>
      <sheetName val="HK_HKD"/>
      <sheetName val="Aging-ARSum"/>
      <sheetName val="Inventory"/>
      <sheetName val="HIDDEN"/>
      <sheetName val="balance"/>
      <sheetName val="Lguide"/>
      <sheetName val="REITs &amp; S&amp;P"/>
      <sheetName val="Cashflow Metrics"/>
      <sheetName val="个人所得税税率表"/>
      <sheetName val="CV6400 402305 (2)"/>
      <sheetName val="MTP1"/>
      <sheetName val="Manual"/>
      <sheetName val="TB-gl"/>
      <sheetName val="UFPrn20030904093309"/>
      <sheetName val="Mainline Base"/>
      <sheetName val="Station Base"/>
      <sheetName val="Typical Station Billing Weight"/>
      <sheetName val="Energy(update)"/>
      <sheetName val="BEA"/>
      <sheetName val="运营预算预提"/>
      <sheetName val="1.1 Project Data"/>
      <sheetName val="Invoiced as at Nov-02"/>
      <sheetName val="Financ. Overview"/>
      <sheetName val="Toolbox"/>
      <sheetName val="TB-ALL"/>
      <sheetName val="ALLOWANCE'99"/>
      <sheetName val="Corner Arch"/>
      <sheetName val="End Arch"/>
      <sheetName val="Intermediate Arch"/>
      <sheetName val="Customize Your Loan Manager"/>
      <sheetName val="Loan Amortization Table"/>
      <sheetName val="ALL2012"/>
      <sheetName val="Analysis (Ori)"/>
      <sheetName val="Dropdown"/>
      <sheetName val="eqkl"/>
      <sheetName val="Accn"/>
      <sheetName val="alpha"/>
      <sheetName val="101_MANAGEMENT"/>
      <sheetName val="Q3FY20 Exposure Summary"/>
      <sheetName val="IDA_Q3FY20"/>
      <sheetName val="LL_Q3FY20"/>
      <sheetName val="IDA 1019-1219 Billings"/>
      <sheetName val="IDA 1019-1219 Billing_not done"/>
      <sheetName val="EY Lookup --&gt;"/>
      <sheetName val="Rates Lookup"/>
      <sheetName val="Nexus Lookup"/>
      <sheetName val="Q4 - Smart Chart"/>
      <sheetName val=" IDA Taxability Matrix 9.19.17"/>
      <sheetName val="LL Taxability Matrix 9.12.17"/>
      <sheetName val="OLD --&gt;"/>
      <sheetName val="Future Exposure Summary"/>
      <sheetName val="IDA_Q3FY19"/>
      <sheetName val="IDA_Q4FY19 (projection)"/>
      <sheetName val="IDA FY20 (projection)"/>
      <sheetName val="LL_Q3FY19"/>
      <sheetName val="LL_Q4FY19 (projection)"/>
      <sheetName val="LL_FY20 (projection)"/>
      <sheetName val="Q3 -SmartChart"/>
      <sheetName val="PBC--&gt;"/>
      <sheetName val="LL Jan-Mar 2019"/>
      <sheetName val="LL January 2019"/>
      <sheetName val="LL February 2019"/>
      <sheetName val="LL Oct-Dec 2018"/>
      <sheetName val="LL Jan-Sept 2018"/>
      <sheetName val="IDA_Q4FY19 (PBC)"/>
      <sheetName val="IDA Revenue (PBC)"/>
      <sheetName val="Tax mapping"/>
      <sheetName val="Batch"/>
      <sheetName val="R540ACFI"/>
      <sheetName val="IC"/>
      <sheetName val="Intro"/>
      <sheetName val="finmodeling"/>
      <sheetName val="DCF_empty"/>
      <sheetName val="DCF_complete"/>
      <sheetName val="Relative Valuation"/>
      <sheetName val="NAV empty"/>
      <sheetName val="NAV complete"/>
      <sheetName val="E&amp;P"/>
      <sheetName val="E&amp;PIS"/>
      <sheetName val="Price  Deck"/>
      <sheetName val="Chemicals"/>
      <sheetName val="Reserves"/>
      <sheetName val="VeraSun"/>
      <sheetName val="Forecast Change"/>
      <sheetName val="INPUTS"/>
      <sheetName val="#REF!"/>
      <sheetName val="Billing_and_Revenue1"/>
      <sheetName val="(ref)_SMR_A302_WPL1"/>
      <sheetName val="U102-U104_Detail1"/>
      <sheetName val="Man_power1"/>
      <sheetName val="Sched_21"/>
      <sheetName val="Sched_11"/>
      <sheetName val="PY_A1_500_TB1"/>
      <sheetName val="Q305_BI_Term_Loan"/>
      <sheetName val="Sum_B21"/>
      <sheetName val="lead_1"/>
      <sheetName val="Scenario_1_-_with_HMM"/>
      <sheetName val="Block_A-FlrBm(Conc&amp;Fwk)1"/>
      <sheetName val="PROV_DD1"/>
      <sheetName val="Acc_code1"/>
      <sheetName val="MBO_Ratings1"/>
      <sheetName val="Input-Supp_Incent1"/>
      <sheetName val="TB_041"/>
      <sheetName val="Amcorp_Building1"/>
      <sheetName val="Production_plan"/>
      <sheetName val="Library_Procedures"/>
      <sheetName val="MASTER_CASHFLOW"/>
      <sheetName val="Bad_Debt"/>
      <sheetName val="Cost_Statement"/>
      <sheetName val="Tag_analysis"/>
      <sheetName val="Igw_Model"/>
      <sheetName val="App_WP-111"/>
      <sheetName val="Stocks_age1"/>
      <sheetName val="Loan_Amortization_Schedule"/>
      <sheetName val="Cost_Centre"/>
      <sheetName val="TTL_Manpower_Bgt1"/>
      <sheetName val="Non-Statistical_Sampling_Master"/>
      <sheetName val="Two_Step_Revenue_Testing_Master"/>
      <sheetName val="Global_Data"/>
      <sheetName val="U2_2"/>
      <sheetName val="Actual_vs_Budget"/>
      <sheetName val="Monthly_P&amp;L"/>
      <sheetName val="Kalkulasi_Loan"/>
      <sheetName val="Analisa_&amp;_Upah"/>
      <sheetName val="Share_price_data"/>
      <sheetName val="TC_YA2000_cyb_(R)1"/>
      <sheetName val="Working_Data"/>
      <sheetName val="OTHER_KPI1"/>
      <sheetName val="OTHER_KPI2"/>
      <sheetName val="i_wip_take_up"/>
      <sheetName val="U-Input_sheet_(superseded)"/>
      <sheetName val="U1_6"/>
      <sheetName val="Supplementary_Notes"/>
      <sheetName val="Mov__of_fixed_Assets"/>
      <sheetName val="Only_for_GL_HO"/>
      <sheetName val="S13-CA_2008"/>
      <sheetName val="wage_"/>
      <sheetName val="PRICE_VARIANCE"/>
      <sheetName val="4_8%_DA"/>
      <sheetName val="3_2%_DISCOUNT"/>
      <sheetName val="BEST_BUY"/>
      <sheetName val="STAPLES_3%_BE"/>
      <sheetName val="LONDON_DRUGS_5%_BE"/>
      <sheetName val="LONDON_DRUGS_9_8%_S2G_BE"/>
      <sheetName val="EB_GAMES_9_8%_S2G_BE"/>
      <sheetName val="STAPLES_1_5%_REBATE"/>
      <sheetName val="X-100_2"/>
      <sheetName val="Input_Director_Info_&amp;_Part_Q"/>
      <sheetName val="MTO_REV_2(ARMOR)"/>
      <sheetName val="IBACOMP_XLS"/>
      <sheetName val="PRICE_@_31_Jan_2000"/>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Cost_Centre_Descriptions"/>
      <sheetName val="Sum_Hist"/>
      <sheetName val="Analisa_Gabungan"/>
      <sheetName val="SCB_1_-_Current"/>
      <sheetName val="SCB_2_-_Current"/>
      <sheetName val="CR_AJE1"/>
      <sheetName val="Phase2_movementDEC"/>
      <sheetName val="Phase1f_a_DEC"/>
      <sheetName val="Phase2_f_a_DEC_(2)"/>
      <sheetName val="6150-1_Other_losses"/>
      <sheetName val="Admin(Acqusition)_2009_GMC"/>
      <sheetName val="Admin_(TTL)GMC2009"/>
      <sheetName val="Co_info"/>
      <sheetName val="Information,_metrics,_revenue"/>
      <sheetName val="Customers_in_SAP_pr_May_02nd_06"/>
      <sheetName val="3000-000_Detailed_AR"/>
      <sheetName val="Payable_Fee_-_Liquidity_(supp)"/>
      <sheetName val="GIT_as_at_30_Nov03"/>
      <sheetName val="Fee_Rate_Summary"/>
      <sheetName val="Figure_30"/>
      <sheetName val="Country_profile"/>
      <sheetName val="Cawang_Tomang_Cengkareng"/>
      <sheetName val="Jakarta_Cikampek"/>
      <sheetName val="Jakarta_Merak"/>
      <sheetName val="Padalarang_Cileunyi"/>
      <sheetName val="Surabaya_Gempol_Mojokerto"/>
      <sheetName val="단면_(2)"/>
      <sheetName val="Raw_Mtls_"/>
      <sheetName val="Quarterly_Scrap"/>
      <sheetName val="Raw_Data"/>
      <sheetName val="Finished_Goods"/>
      <sheetName val="RangeNoteDealTicket"/>
      <sheetName val="Instructions"/>
      <sheetName val="2002 Reporting Structure"/>
      <sheetName val="Centres"/>
      <sheetName val="Clusters"/>
      <sheetName val="Cost Breakdown"/>
      <sheetName val="lookups"/>
      <sheetName val="Overhead Breakdown"/>
      <sheetName val="cluster_sort"/>
      <sheetName val="Revenue"/>
      <sheetName val="X rates"/>
      <sheetName val="MMIP(JU)"/>
      <sheetName val="F-1&amp;F-2"/>
      <sheetName val="0110"/>
      <sheetName val="sap"/>
      <sheetName val="Common Infra"/>
      <sheetName val="Contribution"/>
      <sheetName val="EMAS Overview"/>
      <sheetName val="N2 Detailed Listing (Pre-final)"/>
      <sheetName val="COMP00"/>
      <sheetName val="Validation"/>
      <sheetName val="HARGA 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refreshError="1"/>
      <sheetData sheetId="595" refreshError="1"/>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sheetData sheetId="1438" refreshError="1"/>
      <sheetData sheetId="1439" refreshError="1"/>
      <sheetData sheetId="1440" refreshError="1"/>
      <sheetData sheetId="1441" refreshError="1"/>
      <sheetData sheetId="1442"/>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sheetData sheetId="1467"/>
      <sheetData sheetId="1468"/>
      <sheetData sheetId="1469"/>
      <sheetData sheetId="1470"/>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sheetData sheetId="1542"/>
      <sheetData sheetId="1543"/>
      <sheetData sheetId="1544"/>
      <sheetData sheetId="1545"/>
      <sheetData sheetId="1546"/>
      <sheetData sheetId="1547"/>
      <sheetData sheetId="1548"/>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sheetData sheetId="1976"/>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sheetData sheetId="2068"/>
      <sheetData sheetId="2069"/>
      <sheetData sheetId="2070"/>
      <sheetData sheetId="2071"/>
      <sheetData sheetId="2072"/>
      <sheetData sheetId="2073"/>
      <sheetData sheetId="2074"/>
      <sheetData sheetId="2075"/>
      <sheetData sheetId="2076"/>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refreshError="1"/>
      <sheetData sheetId="2159" refreshError="1"/>
      <sheetData sheetId="2160" refreshError="1"/>
      <sheetData sheetId="2161"/>
      <sheetData sheetId="2162"/>
      <sheetData sheetId="2163"/>
      <sheetData sheetId="2164"/>
      <sheetData sheetId="2165"/>
      <sheetData sheetId="2166"/>
      <sheetData sheetId="2167"/>
      <sheetData sheetId="2168"/>
      <sheetData sheetId="2169" refreshError="1"/>
      <sheetData sheetId="2170" refreshError="1"/>
      <sheetData sheetId="2171" refreshError="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refreshError="1"/>
      <sheetData sheetId="2375" refreshError="1"/>
      <sheetData sheetId="2376" refreshError="1"/>
      <sheetData sheetId="2377"/>
      <sheetData sheetId="2378" refreshError="1"/>
      <sheetData sheetId="2379" refreshError="1"/>
      <sheetData sheetId="2380"/>
      <sheetData sheetId="2381" refreshError="1"/>
      <sheetData sheetId="2382" refreshError="1"/>
      <sheetData sheetId="2383" refreshError="1"/>
      <sheetData sheetId="2384"/>
      <sheetData sheetId="2385"/>
      <sheetData sheetId="2386" refreshError="1"/>
      <sheetData sheetId="2387" refreshError="1"/>
      <sheetData sheetId="2388" refreshError="1"/>
      <sheetData sheetId="2389" refreshError="1"/>
      <sheetData sheetId="2390" refreshError="1"/>
      <sheetData sheetId="2391" refreshError="1"/>
      <sheetData sheetId="2392" refreshError="1"/>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S LIST-C1 21 (2)"/>
      <sheetName val="BIS LIST-C1 20 (2)"/>
      <sheetName val="BIS LIST-C2 18"/>
      <sheetName val="BIS LIST-C2 19"/>
      <sheetName val="BIS LIST-C2 20"/>
      <sheetName val="BIS LIST-C2 21"/>
      <sheetName val="BIS LIST-NTH 18"/>
      <sheetName val="BIS LIST-NTH 19"/>
      <sheetName val="BIS LIST-NTH 20"/>
      <sheetName val="BIS LIST-NTH 21"/>
      <sheetName val="BIS LIST-NTH 19 (2)"/>
      <sheetName val="BIS LIST-NTH 18 (2)"/>
      <sheetName val="BIS LIST-STH 20 (2)"/>
      <sheetName val="BIS LIST-STH 21 (2)"/>
      <sheetName val="BIS LIST-C1 18 (2)"/>
      <sheetName val="BIS LIST-C1 19 (2)"/>
      <sheetName val="BIS LIST-C1 19 (3)"/>
      <sheetName val="BIS LIST-EC 18 (2)"/>
      <sheetName val="BIS LIST-EC 19 (2)"/>
      <sheetName val="BIS LIST-STH 18 (2)"/>
      <sheetName val="BIS LIST-EC 20 (2)"/>
      <sheetName val="BIS LIST-EC 21 (2)"/>
      <sheetName val="BIS LIST_NTH 18"/>
      <sheetName val="Sheet3"/>
      <sheetName val="A2.2SAD-p"/>
      <sheetName val="S13-CA"/>
      <sheetName val="F-1"/>
      <sheetName val="TAB.Translate"/>
      <sheetName val="TAB.Listen"/>
      <sheetName val="Acc1"/>
      <sheetName val="WP_Data Input"/>
      <sheetName val="5 Analysis"/>
      <sheetName val="FF-1"/>
      <sheetName val="DFA"/>
      <sheetName val="BPR-Bloom"/>
      <sheetName val="Tool Info"/>
      <sheetName val="HP99"/>
      <sheetName val="ADD"/>
      <sheetName val="B-4"/>
      <sheetName val="Marshal"/>
      <sheetName val="C1-Cash"/>
      <sheetName val="Rate"/>
      <sheetName val="sap"/>
      <sheetName val="U-13-2(disc)"/>
      <sheetName val="B_Sheet"/>
      <sheetName val="Notes"/>
      <sheetName val="P&amp;L"/>
      <sheetName val="TBal"/>
      <sheetName val="acs"/>
      <sheetName val="U104"/>
      <sheetName val="F-3"/>
      <sheetName val="Feb 04"/>
      <sheetName val="Entity Data"/>
      <sheetName val="gl"/>
      <sheetName val="FF-2"/>
      <sheetName val="Profitability"/>
      <sheetName val="6balancesheet2000"/>
      <sheetName val="D"/>
      <sheetName val="INFO_PAGE"/>
      <sheetName val="CF"/>
      <sheetName val="Master Data"/>
      <sheetName val="____NAV"/>
      <sheetName val="FSA"/>
      <sheetName val="B"/>
      <sheetName val="BIS MAY"/>
      <sheetName val="Summary"/>
      <sheetName val="Mth"/>
      <sheetName val="lead "/>
      <sheetName val="BlSheet"/>
      <sheetName val="PLOSS"/>
      <sheetName val="LOOKUP"/>
      <sheetName val="Sheet2"/>
      <sheetName val="Equip Rental"/>
      <sheetName val="Space Rental"/>
      <sheetName val="BS"/>
      <sheetName val="IS"/>
      <sheetName val="F2-3-6 OH absorbtion rate "/>
      <sheetName val="A8"/>
      <sheetName val="Data"/>
      <sheetName val="Cum.91-93"/>
      <sheetName val="Dec 94"/>
      <sheetName val="c"/>
      <sheetName val="1997"/>
      <sheetName val="CRA-Detail"/>
      <sheetName val="n7-e"/>
      <sheetName val="FG2540"/>
      <sheetName val="Sheet1"/>
      <sheetName val="Adm97"/>
      <sheetName val="cashflowcomp"/>
      <sheetName val="Company Info"/>
      <sheetName val="N2-1F"/>
      <sheetName val="FF-5"/>
      <sheetName val="F-1 F-2"/>
      <sheetName val="ACT"/>
      <sheetName val="Input"/>
      <sheetName val="Ca-1"/>
      <sheetName val="A-1"/>
      <sheetName val="BPR"/>
      <sheetName val="BIS_LIST-C1_21_(2)"/>
      <sheetName val="BIS_LIST-C1_20_(2)"/>
      <sheetName val="BIS_LIST-C2_18"/>
      <sheetName val="BIS_LIST-C2_19"/>
      <sheetName val="BIS_LIST-C2_20"/>
      <sheetName val="BIS_LIST-C2_21"/>
      <sheetName val="BIS_LIST-NTH_18"/>
      <sheetName val="BIS_LIST-NTH_19"/>
      <sheetName val="BIS_LIST-NTH_20"/>
      <sheetName val="BIS_LIST-NTH_21"/>
      <sheetName val="BIS_LIST-NTH_19_(2)"/>
      <sheetName val="BIS_LIST-NTH_18_(2)"/>
      <sheetName val="BIS_LIST-STH_20_(2)"/>
      <sheetName val="BIS_LIST-STH_21_(2)"/>
      <sheetName val="BIS_LIST-C1_18_(2)"/>
      <sheetName val="BIS_LIST-C1_19_(2)"/>
      <sheetName val="BIS_LIST-C1_19_(3)"/>
      <sheetName val="BIS_LIST-EC_18_(2)"/>
      <sheetName val="BIS_LIST-EC_19_(2)"/>
      <sheetName val="BIS_LIST-STH_18_(2)"/>
      <sheetName val="BIS_LIST-EC_20_(2)"/>
      <sheetName val="BIS_LIST-EC_21_(2)"/>
      <sheetName val="BIS_LIST_NTH_18"/>
      <sheetName val="Cum_91-93"/>
      <sheetName val="Dec_94"/>
      <sheetName val="5_Analysis"/>
      <sheetName val="Company_Info"/>
      <sheetName val="F-1_F-2"/>
      <sheetName val="F2-3-6_OH_absorbtion_rate_"/>
      <sheetName val="K5-1"/>
      <sheetName val="WIP"/>
      <sheetName val="Acc"/>
      <sheetName val="Annx1"/>
      <sheetName val="Dir"/>
      <sheetName val="dirlist"/>
      <sheetName val="AXIS"/>
      <sheetName val="WS170510"/>
      <sheetName val="CR.AJE"/>
      <sheetName val="tax-ss"/>
      <sheetName val="U1|2"/>
      <sheetName val="FF-21(a)"/>
      <sheetName val="Jobs"/>
      <sheetName val="%"/>
      <sheetName val="CA"/>
      <sheetName val="SAD"/>
      <sheetName val="U8000"/>
      <sheetName val="itc-inv"/>
      <sheetName val="ANNEX"/>
      <sheetName val="A08-1_Appendix I (pf)"/>
      <sheetName val="Interim --&gt; Top"/>
      <sheetName val="sch10-rm2"/>
      <sheetName val="sch6-rm"/>
      <sheetName val="BIS_MAY"/>
      <sheetName val="A08-1_Appendix_I_(pf)"/>
      <sheetName val="Interim_--&gt;_Top"/>
      <sheetName val="Bal Sheet"/>
      <sheetName val="HP"/>
      <sheetName val="DEV"/>
      <sheetName val="J-N"/>
      <sheetName val="O12-O15"/>
      <sheetName val="P1"/>
      <sheetName val="COST WIP"/>
      <sheetName val="FF-KL"/>
      <sheetName val="FF-3"/>
      <sheetName val="ABR P&amp;L"/>
      <sheetName val="PLmth "/>
      <sheetName val="Accounts"/>
      <sheetName val="SA2"/>
      <sheetName val="R3"/>
      <sheetName val="BIS_LIST-C1_21_(2)1"/>
      <sheetName val="BIS_LIST-C1_20_(2)1"/>
      <sheetName val="BIS_LIST-C2_181"/>
      <sheetName val="BIS_LIST-C2_191"/>
      <sheetName val="BIS_LIST-C2_201"/>
      <sheetName val="BIS_LIST-C2_211"/>
      <sheetName val="BIS_LIST-NTH_181"/>
      <sheetName val="BIS_LIST-NTH_191"/>
      <sheetName val="BIS_LIST-NTH_201"/>
      <sheetName val="BIS_LIST-NTH_211"/>
      <sheetName val="BIS_LIST-NTH_19_(2)1"/>
      <sheetName val="BIS_LIST-NTH_18_(2)1"/>
      <sheetName val="BIS_LIST-STH_20_(2)1"/>
      <sheetName val="BIS_LIST-STH_21_(2)1"/>
      <sheetName val="BIS_LIST-C1_18_(2)1"/>
      <sheetName val="BIS_LIST-C1_19_(2)1"/>
      <sheetName val="BIS_LIST-C1_19_(3)1"/>
      <sheetName val="BIS_LIST-EC_18_(2)1"/>
      <sheetName val="BIS_LIST-EC_19_(2)1"/>
      <sheetName val="BIS_LIST-STH_18_(2)1"/>
      <sheetName val="BIS_LIST-EC_20_(2)1"/>
      <sheetName val="BIS_LIST-EC_21_(2)1"/>
      <sheetName val="BIS_LIST_NTH_181"/>
      <sheetName val="Cum_91-931"/>
      <sheetName val="Dec_941"/>
      <sheetName val="F2-3-6_OH_absorbtion_rate_1"/>
      <sheetName val="5_Analysis1"/>
      <sheetName val="Company_Info1"/>
      <sheetName val="F-1_F-21"/>
      <sheetName val="Entity_Data"/>
      <sheetName val="Q_Charts"/>
      <sheetName val="A_Charts"/>
      <sheetName val="Q_A1"/>
      <sheetName val="Q_A2"/>
      <sheetName val="Q_BS"/>
      <sheetName val="Q_CF"/>
      <sheetName val="Q_PL"/>
      <sheetName val="45_A"/>
      <sheetName val="Text"/>
      <sheetName val="Calc"/>
      <sheetName val="M_C"/>
      <sheetName val="Q_PR"/>
      <sheetName val="Quik"/>
      <sheetName val="Front"/>
      <sheetName val="Sens"/>
      <sheetName val="Upgrade"/>
      <sheetName val="CBS - App1"/>
      <sheetName val="FSL"/>
      <sheetName val="0100"/>
      <sheetName val="A2l1. AJE"/>
      <sheetName val="#REF"/>
      <sheetName val="MCMD95"/>
      <sheetName val="Pnl-10"/>
      <sheetName val="20"/>
      <sheetName val="70"/>
      <sheetName val="A"/>
      <sheetName val="AA"/>
      <sheetName val="AP110"/>
      <sheetName val="B-10"/>
      <sheetName val="BB-1"/>
      <sheetName val="C-5"/>
      <sheetName val="C-6"/>
      <sheetName val="C-6a"/>
      <sheetName val="CC"/>
      <sheetName val="F-1l2"/>
      <sheetName val="F-21"/>
      <sheetName val="F-4"/>
      <sheetName val="FF"/>
      <sheetName val="F-8(FSA)"/>
      <sheetName val="L"/>
      <sheetName val="M MM"/>
      <sheetName val="10"/>
      <sheetName val="30a"/>
      <sheetName val="30-Note"/>
      <sheetName val="U-2"/>
      <sheetName val="Pack St Val 95 (Local)"/>
      <sheetName val="O3-Disposal"/>
      <sheetName val="TB1"/>
      <sheetName val="U"/>
      <sheetName val="U10|20"/>
      <sheetName val="E1-1ss"/>
      <sheetName val="costing"/>
      <sheetName val="MatCust"/>
      <sheetName val="Sales Price"/>
      <sheetName val="Alloc"/>
      <sheetName val="meeting"/>
      <sheetName val="Report Rev"/>
      <sheetName val="Rpt APP"/>
      <sheetName val="FF-4"/>
      <sheetName val="4 Analysis"/>
      <sheetName val="Q(HP)"/>
      <sheetName val="SCHEDULE"/>
      <sheetName val="Q-HP-14"/>
      <sheetName val="Q-HP-31"/>
      <sheetName val="Q-HP-39"/>
      <sheetName val="AEX-091"/>
      <sheetName val="YR99 RENTAL ACCRUAL"/>
      <sheetName val="30"/>
      <sheetName val="CA Sheet"/>
      <sheetName val="FF-13"/>
      <sheetName val="BIS_LIST-C1_21_(2)2"/>
      <sheetName val="BIS_LIST-C1_20_(2)2"/>
      <sheetName val="BIS_LIST-C2_182"/>
      <sheetName val="BIS_LIST-C2_192"/>
      <sheetName val="BIS_LIST-C2_202"/>
      <sheetName val="BIS_LIST-C2_212"/>
      <sheetName val="BIS_LIST-NTH_182"/>
      <sheetName val="BIS_LIST-NTH_192"/>
      <sheetName val="BIS_LIST-NTH_202"/>
      <sheetName val="BIS_LIST-NTH_212"/>
      <sheetName val="BIS_LIST-NTH_19_(2)2"/>
      <sheetName val="BIS_LIST-NTH_18_(2)2"/>
      <sheetName val="BIS_LIST-STH_20_(2)2"/>
      <sheetName val="BIS_LIST-STH_21_(2)2"/>
      <sheetName val="BIS_LIST-C1_18_(2)2"/>
      <sheetName val="BIS_LIST-C1_19_(2)2"/>
      <sheetName val="BIS_LIST-C1_19_(3)2"/>
      <sheetName val="BIS_LIST-EC_18_(2)2"/>
      <sheetName val="BIS_LIST-EC_19_(2)2"/>
      <sheetName val="BIS_LIST-STH_18_(2)2"/>
      <sheetName val="BIS_LIST-EC_20_(2)2"/>
      <sheetName val="BIS_LIST-EC_21_(2)2"/>
      <sheetName val="BIS_LIST_NTH_182"/>
      <sheetName val="Cum_91-932"/>
      <sheetName val="Dec_942"/>
      <sheetName val="F2-3-6_OH_absorbtion_rate_2"/>
      <sheetName val="5_Analysis2"/>
      <sheetName val="Company_Info2"/>
      <sheetName val="F-1_F-22"/>
      <sheetName val="Entity_Data1"/>
      <sheetName val="CR_AJE"/>
      <sheetName val="M_MM"/>
      <sheetName val="Pack_St_Val_95_(Local)"/>
      <sheetName val="CBS_-_App1"/>
      <sheetName val="Q1"/>
      <sheetName val="PPE_listing"/>
      <sheetName val="FM4"/>
      <sheetName val="1"/>
      <sheetName val="FF-2 (1)"/>
      <sheetName val="Q-HP-23"/>
      <sheetName val="Mscb97"/>
      <sheetName val="accumdeprn"/>
      <sheetName val="Farm1"/>
      <sheetName val="TIV PACK"/>
      <sheetName val="CA Comp"/>
      <sheetName val="Sheet1 (2)"/>
      <sheetName val="Jan04"/>
      <sheetName val="U2.2"/>
      <sheetName val="mmm P&amp;L (2)"/>
      <sheetName val="1_BS (Oct)"/>
      <sheetName val=" Turnover,COS,GP"/>
      <sheetName val="Master Sch"/>
      <sheetName val="Support Personnel"/>
      <sheetName val="sch9-jpn"/>
      <sheetName val="sch3-rm"/>
      <sheetName val="DetIStament"/>
      <sheetName val="CFlowOne"/>
      <sheetName val="DeferredExp-K"/>
      <sheetName val="I-2"/>
      <sheetName val="FAssets-I"/>
      <sheetName val="F-5"/>
      <sheetName val="HP-L"/>
      <sheetName val="IntAssets-J"/>
      <sheetName val="IncomeStatement"/>
      <sheetName val="DetailP&amp;L"/>
      <sheetName val="Lease (E-1)"/>
      <sheetName val="OtherCreditors-G"/>
      <sheetName val="Other debtors-C"/>
      <sheetName val="RelatedCos-E"/>
      <sheetName val="Revenue - VI"/>
      <sheetName val="Stocks-D"/>
      <sheetName val="Taxation-N"/>
      <sheetName val="Tradecreditors-F"/>
      <sheetName val="TDebtors-B"/>
      <sheetName val="TD-B-1"/>
      <sheetName val="TD-B-2"/>
      <sheetName val="Termloan-H"/>
      <sheetName val="Delivery (Mark)"/>
      <sheetName val="MAIN DATA"/>
      <sheetName val="Company List"/>
      <sheetName val="K"/>
      <sheetName val="Logistics customer service cent"/>
      <sheetName val="FF-6"/>
      <sheetName val="Q-HP-44"/>
      <sheetName val="TB Worksheet"/>
      <sheetName val="consol"/>
      <sheetName val="TABLE"/>
      <sheetName val="CA84"/>
      <sheetName val=""/>
      <sheetName val="BIS_LIST-NTH_2_x0000__x0000_"/>
      <sheetName val="JAN08"/>
      <sheetName val="BSNOTES"/>
      <sheetName val="TIV_PACK"/>
      <sheetName val="Sheet1_(2)"/>
      <sheetName val="BPCOR DETAILS"/>
      <sheetName val="BPMKT DETAILS"/>
      <sheetName val="BIS_LIST-C1_21_(2)3"/>
      <sheetName val="BIS_LIST-C1_20_(2)3"/>
      <sheetName val="BIS_LIST-C2_183"/>
      <sheetName val="BIS_LIST-C2_193"/>
      <sheetName val="BIS_LIST-C2_203"/>
      <sheetName val="BIS_LIST-C2_213"/>
      <sheetName val="BIS_LIST-NTH_183"/>
      <sheetName val="BIS_LIST-NTH_193"/>
      <sheetName val="BIS_LIST-NTH_203"/>
      <sheetName val="BIS_LIST-NTH_213"/>
      <sheetName val="BIS_LIST-NTH_19_(2)3"/>
      <sheetName val="BIS_LIST-NTH_18_(2)3"/>
      <sheetName val="BIS_LIST-STH_20_(2)3"/>
      <sheetName val="BIS_LIST-STH_21_(2)3"/>
      <sheetName val="BIS_LIST-C1_18_(2)3"/>
      <sheetName val="BIS_LIST-C1_19_(2)3"/>
      <sheetName val="BIS_LIST-C1_19_(3)3"/>
      <sheetName val="BIS_LIST-EC_18_(2)3"/>
      <sheetName val="BIS_LIST-EC_19_(2)3"/>
      <sheetName val="BIS_LIST-STH_18_(2)3"/>
      <sheetName val="BIS_LIST-EC_20_(2)3"/>
      <sheetName val="BIS_LIST-EC_21_(2)3"/>
      <sheetName val="BIS_LIST_NTH_183"/>
      <sheetName val="Cum_91-933"/>
      <sheetName val="Dec_943"/>
      <sheetName val="5_Analysis3"/>
      <sheetName val="Company_Info3"/>
      <sheetName val="F-1_F-23"/>
      <sheetName val="F2-3-6_OH_absorbtion_rate_3"/>
      <sheetName val="Entity_Data2"/>
      <sheetName val="CR_AJE1"/>
      <sheetName val="M_MM1"/>
      <sheetName val="Pack_St_Val_95_(Local)1"/>
      <sheetName val="BIS_MAY1"/>
      <sheetName val="CBS_-_App11"/>
      <sheetName val="CA_Sheet"/>
      <sheetName val="YR99_RENTAL_ACCRUAL"/>
      <sheetName val="4_Analysis"/>
      <sheetName val="Full"/>
      <sheetName val="A2_2SAD-p"/>
      <sheetName val="TAB_Translate"/>
      <sheetName val="TAB_Listen"/>
      <sheetName val="Tool_Info"/>
      <sheetName val="WP_Data_Input"/>
      <sheetName val="Feb_04"/>
      <sheetName val="Master_Data"/>
      <sheetName val="lead_"/>
      <sheetName val="Interim_--&gt;_Top1"/>
      <sheetName val="A08-1_Appendix_I_(pf)1"/>
      <sheetName val="Bal_Sheet"/>
      <sheetName val="COST_WIP"/>
      <sheetName val="ABR_P&amp;L"/>
      <sheetName val="PLmth_"/>
      <sheetName val="A2l1__AJE"/>
      <sheetName val="U2_2"/>
      <sheetName val="FF-2_(1)"/>
      <sheetName val="CA_Comp"/>
      <sheetName val="mmm_P&amp;L_(2)"/>
      <sheetName val="1_BS_(Oct)"/>
      <sheetName val="_Turnover,COS,GP"/>
      <sheetName val="Master_Sch"/>
      <sheetName val="Lease_(E-1)"/>
      <sheetName val="Other_debtors-C"/>
      <sheetName val="Revenue_-_VI"/>
      <sheetName val="Sales_Price"/>
      <sheetName val="Report_Rev"/>
      <sheetName val="Rpt_APP"/>
      <sheetName val="Delivery_(Mark)"/>
      <sheetName val="MAIN_DATA"/>
      <sheetName val="Equip_Rental"/>
      <sheetName val="Space_Rental"/>
      <sheetName val="Support_Personnel"/>
      <sheetName val="Company_List"/>
      <sheetName val="Logistics_customer_service_cent"/>
      <sheetName val="TB_Worksheet"/>
      <sheetName val="BIS_LIST-NTH_2"/>
      <sheetName val="G2-2(c)"/>
      <sheetName val="BPCOR_DETAILS"/>
      <sheetName val="BPMKT_DETAILS"/>
      <sheetName val="Chemlist"/>
      <sheetName val="A3"/>
      <sheetName val="S_ALR_87011990"/>
      <sheetName val="Lookup Table"/>
      <sheetName val="Ibam - data U231 "/>
      <sheetName val="TMS2000"/>
      <sheetName val="FA-LISTING"/>
      <sheetName val="I1"/>
      <sheetName val="A2-WTB"/>
      <sheetName val="o"/>
      <sheetName val="r"/>
      <sheetName val="U000_AR"/>
      <sheetName val="U1000_Rev"/>
      <sheetName val="M_Maincomp"/>
      <sheetName val="Coeffs"/>
      <sheetName val="NOMENCLATURE"/>
      <sheetName val="SO-P&amp;L"/>
      <sheetName val="A2-3"/>
      <sheetName val="0408"/>
      <sheetName val="Summary Fund Request"/>
      <sheetName val="CHEQUE LIST-RELEASED"/>
      <sheetName val="CHEQUE LIST-NEGO"/>
      <sheetName val="COMMITMENT FUTURE"/>
      <sheetName val="REF MBB"/>
      <sheetName val="SUM 3"/>
      <sheetName val="AUG 2019"/>
      <sheetName val="Fee Review"/>
      <sheetName val="Operational Review"/>
      <sheetName val="Additional Fees"/>
      <sheetName val="Rate Review"/>
      <sheetName val="MOH NONMOH A2018"/>
      <sheetName val="MOH NONMOH A2018 (HUSM)"/>
      <sheetName val="NON MOH 31 DEC 2018"/>
      <sheetName val="CW Non-MOH 2018"/>
      <sheetName val="HUSM2018"/>
      <sheetName val="HUSM 2013"/>
      <sheetName val="HUSM2014"/>
      <sheetName val="HUSM2015PreCA"/>
      <sheetName val="HUSM2015PostCA"/>
      <sheetName val="HUSM2016"/>
      <sheetName val="HUSM2017"/>
      <sheetName val="Bid Cost Summary"/>
      <sheetName val="Dropdown"/>
      <sheetName val="vo"/>
      <sheetName val="Note"/>
      <sheetName val="Control"/>
      <sheetName val="F.18"/>
      <sheetName val="List"/>
      <sheetName val="MainComp"/>
      <sheetName val="C.A.Sum."/>
      <sheetName val="EBC"/>
      <sheetName val="Criteria"/>
      <sheetName val="P12.4"/>
      <sheetName val="K4-1"/>
      <sheetName val="Assumptions"/>
      <sheetName val="AVP"/>
      <sheetName val="BS, P&amp;L"/>
      <sheetName val="TC"/>
      <sheetName val="A1575 Hytas"/>
      <sheetName val="Access Nodes"/>
      <sheetName val="IDMS vs SJIC (Profit)"/>
      <sheetName val="PHEIM0801"/>
      <sheetName val="U2 - Sales"/>
      <sheetName val="Q-HP-13"/>
      <sheetName val="CRITERIA1"/>
      <sheetName val="DPL"/>
      <sheetName val="U1 P&amp;L"/>
      <sheetName val="Master"/>
      <sheetName val="PL-F&amp;B"/>
      <sheetName val="Exchange Rate"/>
      <sheetName val="A7"/>
      <sheetName val="Code"/>
      <sheetName val="doanh thu"/>
      <sheetName val="ThietKe"/>
      <sheetName val="Comp equip"/>
      <sheetName val="Chiet tinh dz35"/>
      <sheetName val="may 06"/>
      <sheetName val="B-3"/>
      <sheetName val="Bldg"/>
      <sheetName val="Credit metrics"/>
      <sheetName val="#REF!"/>
      <sheetName val="Switch"/>
      <sheetName val="BP-BREAK"/>
      <sheetName val="E"/>
      <sheetName val="31072001"/>
      <sheetName val="6.E&amp;C"/>
      <sheetName val="13.Asset Mgt Dev"/>
      <sheetName val="STAPs"/>
      <sheetName val="LOOSECHKLIST"/>
      <sheetName val="pg3"/>
      <sheetName val="Office"/>
      <sheetName val="不良TOTAL"/>
      <sheetName val="起動不良推移"/>
      <sheetName val="ＭＡＸＣＩ"/>
      <sheetName val="発振器工程不良"/>
      <sheetName val="異物付着確認"/>
      <sheetName val="TPM-0013"/>
      <sheetName val="不良目標"/>
      <sheetName val="ｆシフト"/>
      <sheetName val="B2"/>
      <sheetName val="6446"/>
      <sheetName val="RC Listing"/>
      <sheetName val="MBBDU"/>
      <sheetName val="MASTER 2020"/>
      <sheetName val="BIS_LIST-C1_21_(2)4"/>
      <sheetName val="BIS_LIST-C1_20_(2)4"/>
      <sheetName val="BIS_LIST-C2_184"/>
      <sheetName val="BIS_LIST-C2_194"/>
      <sheetName val="BIS_LIST-C2_204"/>
      <sheetName val="BIS_LIST-C2_214"/>
      <sheetName val="BIS_LIST-NTH_184"/>
      <sheetName val="BIS_LIST-NTH_194"/>
      <sheetName val="BIS_LIST-NTH_204"/>
      <sheetName val="BIS_LIST-NTH_214"/>
      <sheetName val="BIS_LIST-NTH_19_(2)4"/>
      <sheetName val="BIS_LIST-NTH_18_(2)4"/>
      <sheetName val="BIS_LIST-STH_20_(2)4"/>
      <sheetName val="BIS_LIST-STH_21_(2)4"/>
      <sheetName val="BIS_LIST-C1_18_(2)4"/>
      <sheetName val="BIS_LIST-C1_19_(2)4"/>
      <sheetName val="BIS_LIST-C1_19_(3)4"/>
      <sheetName val="BIS_LIST-EC_18_(2)4"/>
      <sheetName val="BIS_LIST-EC_19_(2)4"/>
      <sheetName val="BIS_LIST-STH_18_(2)4"/>
      <sheetName val="BIS_LIST-EC_20_(2)4"/>
      <sheetName val="BIS_LIST-EC_21_(2)4"/>
      <sheetName val="BIS_LIST_NTH_184"/>
      <sheetName val="5_Analysis4"/>
      <sheetName val="BIS_MAY2"/>
      <sheetName val="Interim_--&gt;_Top2"/>
      <sheetName val="A08-1_Appendix_I_(pf)2"/>
      <sheetName val="Bal_Sheet1"/>
      <sheetName val="COST_WIP1"/>
      <sheetName val="Cum_91-934"/>
      <sheetName val="A2l1__AJE1"/>
      <sheetName val="CBS_-_App12"/>
      <sheetName val="Dec_944"/>
      <sheetName val="F2-3-6_OH_absorbtion_rate_4"/>
      <sheetName val="Company_Info4"/>
      <sheetName val="F-1_F-24"/>
      <sheetName val="Entity_Data3"/>
      <sheetName val="CR_AJE2"/>
      <sheetName val="M_MM2"/>
      <sheetName val="Pack_St_Val_95_(Local)2"/>
      <sheetName val="A2_2SAD-p1"/>
      <sheetName val="WP_Data_Input1"/>
      <sheetName val="TAB_Translate1"/>
      <sheetName val="TAB_Listen1"/>
      <sheetName val="Tool_Info1"/>
      <sheetName val="Feb_041"/>
      <sheetName val="ABR_P&amp;L1"/>
      <sheetName val="PLmth_1"/>
      <sheetName val="4_Analysis1"/>
      <sheetName val="YR99_RENTAL_ACCRUAL1"/>
      <sheetName val="CA_Sheet1"/>
      <sheetName val="FF-2_(1)1"/>
      <sheetName val="TIV_PACK1"/>
      <sheetName val="CA_Comp1"/>
      <sheetName val="Sheet1_(2)1"/>
      <sheetName val="U2_21"/>
      <sheetName val="mmm_P&amp;L_(2)1"/>
      <sheetName val="1_BS_(Oct)1"/>
      <sheetName val="_Turnover,COS,GP1"/>
      <sheetName val="Master_Sch1"/>
      <sheetName val="Support_Personnel1"/>
      <sheetName val="Lease_(E-1)1"/>
      <sheetName val="Other_debtors-C1"/>
      <sheetName val="Revenue_-_VI1"/>
      <sheetName val="Delivery_(Mark)1"/>
      <sheetName val="MAIN_DATA1"/>
      <sheetName val="F_18"/>
      <sheetName val="BS,_P&amp;L"/>
      <sheetName val="BP-BP1"/>
      <sheetName val="Һ"/>
      <sheetName val="Ң"/>
      <sheetName val="Ӏ"/>
      <sheetName val="ҿ"/>
      <sheetName val="Ҹ"/>
      <sheetName val="Ӧ"/>
      <sheetName val="ҝ"/>
      <sheetName val="Ҡ"/>
      <sheetName val="Ҷ"/>
      <sheetName val="ѷ"/>
      <sheetName val="ѩ"/>
      <sheetName val="҄"/>
      <sheetName val="ѭ"/>
      <sheetName val="Ӎ"/>
      <sheetName val="Ӌ"/>
      <sheetName val="Җ"/>
      <sheetName val="Ӝ㯘"/>
      <sheetName val="ӝ"/>
      <sheetName val="҂"/>
      <sheetName val="ӊ"/>
      <sheetName val="Ҟ"/>
      <sheetName val="Ӣ氀"/>
      <sheetName val="ԋ"/>
      <sheetName val="љ"/>
      <sheetName val="Ң㷠"/>
      <sheetName val="LOBs Apr 06"/>
      <sheetName val="Macola GL"/>
      <sheetName val="depn-Sep 03"/>
      <sheetName val="CA-O7"/>
      <sheetName val="U2 Sales"/>
      <sheetName val="bldg-cost"/>
      <sheetName val="FADISP-FY2002(B)"/>
      <sheetName val="҄_x0000__x0000_"/>
      <sheetName val="BIS_LIST-NTH_2_x005f_x0000__x005f_x0000_"/>
      <sheetName val="PROCPLAN-TOTAL"/>
      <sheetName val="Lookup_Table"/>
      <sheetName val="A1575_Hytas"/>
      <sheetName val="Access_Nodes"/>
      <sheetName val="G"/>
      <sheetName val="G1"/>
      <sheetName val="G2"/>
      <sheetName val="GB1"/>
      <sheetName val="GB2"/>
      <sheetName val="GP Margin (Sort)"/>
      <sheetName val="GP Margin YTD Jul 19 Actual"/>
      <sheetName val="FVSB IS YTD JUL 19 Actual"/>
      <sheetName val="GP Margin YTD Jun 19 Actual"/>
      <sheetName val="FVSB IS YTD JUN 19 Actual"/>
      <sheetName val="GP Margin YTD Apr 19 Budget"/>
      <sheetName val="FVSB IS YTD Jun 19 Budget"/>
      <sheetName val="FVSB IS YTD Apr 19 Budget"/>
      <sheetName val="PRINT"/>
      <sheetName val="Pivot"/>
      <sheetName val="Actual Variance"/>
      <sheetName val="Cash Flow Forecast"/>
      <sheetName val="Working Summary"/>
      <sheetName val="Summary CF"/>
      <sheetName val="AR Ageing"/>
      <sheetName val="BSheet TC"/>
      <sheetName val="Petronas Smart Pay"/>
      <sheetName val="཈_x0000__x0000_"/>
      <sheetName val="཈"/>
      <sheetName val="P8"/>
      <sheetName val="All L&amp;D"/>
      <sheetName val="Code master"/>
      <sheetName val="CT -THVLNC"/>
      <sheetName val="Code_master"/>
      <sheetName val="CT_-THVLNC"/>
      <sheetName val="Industry exposure"/>
      <sheetName val="Charts 3"/>
      <sheetName val="EvQ - Eliot"/>
      <sheetName val="EvQ - Shelley"/>
      <sheetName val="EvQ - Dundee"/>
      <sheetName val="Charts-E H1 09"/>
      <sheetName val="Graphs"/>
      <sheetName val="EIU"/>
      <sheetName val="Table000208"/>
      <sheetName val="BGT_Ref"/>
      <sheetName val="Financial Comparison"/>
      <sheetName val="Ibam_-_data_U231_"/>
      <sheetName val="Bid_Cost_Summary"/>
      <sheetName val="P12_4"/>
      <sheetName val="Summary_Fund_Request"/>
      <sheetName val="CHEQUE_LIST-RELEASED"/>
      <sheetName val="CHEQUE_LIST-NEGO"/>
      <sheetName val="COMMITMENT_FUTURE"/>
      <sheetName val="REF_MBB"/>
      <sheetName val="SUM_3"/>
      <sheetName val="AUG_2019"/>
      <sheetName val="Fee_Review"/>
      <sheetName val="Operational_Review"/>
      <sheetName val="Additional_Fees"/>
      <sheetName val="Rate_Review"/>
      <sheetName val="MOH_NONMOH_A2018"/>
      <sheetName val="MOH_NONMOH_A2018_(HUSM)"/>
      <sheetName val="NON_MOH_31_DEC_2018"/>
      <sheetName val="CW_Non-MOH_2018"/>
      <sheetName val="HUSM_2013"/>
      <sheetName val="6_E&amp;C"/>
      <sheetName val="13_Asset_Mgt_Dev"/>
      <sheetName val="ANALY"/>
      <sheetName val="PROP"/>
      <sheetName val="Budget"/>
      <sheetName val="Last Year"/>
      <sheetName val="FC4"/>
      <sheetName val="Ref"/>
      <sheetName val="FS"/>
      <sheetName val="VPN PROFILE"/>
      <sheetName val="Report"/>
      <sheetName val="ҹ㸐"/>
      <sheetName val="Һ㶈"/>
      <sheetName val="Ҟ㲐"/>
      <sheetName val="Ӂ㴐"/>
      <sheetName val="һ㱠"/>
      <sheetName val="҂㵈"/>
      <sheetName val="Ң㶨"/>
      <sheetName val="ҹ㹈"/>
      <sheetName val="҄耀䁑"/>
      <sheetName val="Ҝ㺠"/>
      <sheetName val="Ң㻸"/>
      <sheetName val="ҡ㻈"/>
      <sheetName val="҄䀀䁓"/>
      <sheetName val="CA-PRE(P)"/>
      <sheetName val="P-1"/>
      <sheetName val="Disposal"/>
      <sheetName val="A3-1"/>
      <sheetName val="Ң_x0000_"/>
      <sheetName val="Ҟ_x0000__x0000__x0001_"/>
      <sheetName val="ѷ_x0000__x0000__x0001_"/>
      <sheetName val="Company_List1"/>
      <sheetName val="Master_Data1"/>
      <sheetName val="lead_1"/>
      <sheetName val="Sales_Price1"/>
      <sheetName val="Report_Rev1"/>
      <sheetName val="Rpt_APP1"/>
      <sheetName val="Logistics_customer_service_cen1"/>
      <sheetName val="Equip_Rental1"/>
      <sheetName val="Space_Rental1"/>
      <sheetName val="BPCOR_DETAILS1"/>
      <sheetName val="BPMKT_DETAILS1"/>
      <sheetName val="Assumptions 1"/>
      <sheetName val="Assumptions 2"/>
      <sheetName val="Traffic Tables"/>
      <sheetName val="Cashflow"/>
      <sheetName val="DataList"/>
      <sheetName val="Setting"/>
      <sheetName val="ACK-NEW"/>
      <sheetName val="flights"/>
      <sheetName val="Igw Model"/>
      <sheetName val="JAN 07"/>
      <sheetName val="JUL 06"/>
      <sheetName val="OCT 06"/>
      <sheetName val="COA_NFSB"/>
      <sheetName val="Option"/>
      <sheetName val="HPP-PL"/>
      <sheetName val="Edetail"/>
      <sheetName val="ADDITION"/>
      <sheetName val="計画"/>
      <sheetName val="fd11"/>
      <sheetName val="1 LeadSchedule"/>
      <sheetName val="AJE"/>
      <sheetName val="Index"/>
      <sheetName val="NPAT FY vs Operational_YTD"/>
      <sheetName val="K-2"/>
      <sheetName val="NP CHARTS"/>
      <sheetName val="5 Class Combined ratio remove"/>
      <sheetName val="B05"/>
      <sheetName val="B07"/>
      <sheetName val="A02"/>
      <sheetName val="A13"/>
      <sheetName val="B08"/>
      <sheetName val="A04"/>
      <sheetName val="B10"/>
      <sheetName val="YA98"/>
      <sheetName val="PMSB_W"/>
      <sheetName val="F"/>
      <sheetName val="PJT (FA)"/>
      <sheetName val="FASS"/>
      <sheetName val="IDMS_vs_SJIC_(Profit)"/>
      <sheetName val="U2_-_Sales"/>
      <sheetName val="U1_P&amp;L"/>
      <sheetName val="FX rate"/>
      <sheetName val="profit comp"/>
      <sheetName val="nsc"/>
      <sheetName val="Certificate "/>
      <sheetName val="Contract Part"/>
      <sheetName val="cost-pile"/>
      <sheetName val="Final Sum "/>
      <sheetName val="Valn Cover"/>
      <sheetName val="legend"/>
      <sheetName val="Source"/>
      <sheetName val="social AC TB"/>
      <sheetName val="Mgt AC TB"/>
      <sheetName val="PL"/>
      <sheetName val="PL NATURE"/>
      <sheetName val="CVAE19"/>
      <sheetName val="B-S"/>
      <sheetName val="Mapping ECC6_S4H"/>
      <sheetName val="Cumul PL"/>
      <sheetName val="IS-Budget20-month"/>
      <sheetName val="CUMUL19"/>
      <sheetName val="CUMUL-BUDGET-2020"/>
      <sheetName val="TM1-PL"/>
      <sheetName val="other EXP"/>
      <sheetName val="tableau-budget20"/>
      <sheetName val="IFRS entries"/>
      <sheetName val="Mapping ECC6 vs S4H"/>
      <sheetName val="IFRS_FSI"/>
      <sheetName val="IFRS16_Building-Postings"/>
      <sheetName val="IFRS16-Building"/>
      <sheetName val="IFRS16_Cars-Postings"/>
      <sheetName val="IFRS16-cars-TOTAL"/>
      <sheetName val="IFRS16-cars - month 01.01.2019"/>
      <sheetName val="IFRS16-Cars-31.12.2018"/>
      <sheetName val="IFRS16-cars- Details_31.12.18"/>
      <sheetName val="IFRS16-Detials_01.01.19"/>
      <sheetName val="company car DB"/>
      <sheetName val="IFRS16-Building-Details"/>
      <sheetName val="ACCRUALS"/>
      <sheetName val="INR"/>
      <sheetName val="Prep EXP"/>
      <sheetName val="RFA"/>
      <sheetName val="MKG-PIK"/>
      <sheetName val="ADV"/>
      <sheetName val="HH"/>
      <sheetName val="OH split"/>
      <sheetName val="Mng10-P&amp;L"/>
      <sheetName val="IAS-19-ICI"/>
      <sheetName val="IAS-19-ICE"/>
      <sheetName val="Mng21-QI"/>
      <sheetName val="Mng49-ICR"/>
      <sheetName val="Mng49-ICP"/>
      <sheetName val="Mng42-Fin Rec"/>
      <sheetName val="CUMUL18"/>
      <sheetName val="P&amp;LDESTI"/>
      <sheetName val="Mng49-Loans"/>
      <sheetName val="Mng_42-FinlRec-cur"/>
      <sheetName val="Mng53-Prov"/>
      <sheetName val="Mng44-FA"/>
      <sheetName val="Mng44-Tangible"/>
      <sheetName val="Mgt52-Fin Bor"/>
      <sheetName val="BS DETAIL"/>
      <sheetName val="Mng41-BS1"/>
      <sheetName val="Mng58-NE"/>
      <sheetName val="Mng61-TRA-New"/>
      <sheetName val="zaging"/>
      <sheetName val="MDBP-2019"/>
      <sheetName val="doubtful"/>
      <sheetName val="db"/>
      <sheetName val="Trasco BPC"/>
      <sheetName val="Trasco TM1"/>
      <sheetName val="BPC pivots"/>
      <sheetName val="MNG70-channel"/>
      <sheetName val="MNG70-product"/>
      <sheetName val="BASE ARTICLE"/>
      <sheetName val="ADV-YEP-18"/>
      <sheetName val="MDC-budget20"/>
      <sheetName val="MDP-budget20"/>
      <sheetName val="Forecast-20"/>
      <sheetName val="Domestic - Third Party"/>
      <sheetName val="Domestic - Intercompany"/>
      <sheetName val="MDBP-2020"/>
      <sheetName val="Customer Master Report"/>
      <sheetName val="BRANCH"/>
      <sheetName val="BRANDS"/>
      <sheetName val="Customer database"/>
      <sheetName val="MDC-2019"/>
      <sheetName val="PA-YEP"/>
      <sheetName val="db_clients"/>
      <sheetName val="IS-1.1"/>
      <sheetName val="IS-2"/>
      <sheetName val="IS-2-1"/>
      <sheetName val="IS-3"/>
      <sheetName val="IS-4"/>
      <sheetName val="IS-5"/>
      <sheetName val="IS-6"/>
      <sheetName val="IS-7"/>
      <sheetName val="BS2"/>
      <sheetName val="BS1"/>
      <sheetName val="BS.1"/>
      <sheetName val="BS1.2"/>
      <sheetName val="Details CAPEX"/>
      <sheetName val="BS1.4"/>
      <sheetName val="BS_1.5"/>
      <sheetName val="BS8.1"/>
      <sheetName val="BS8.2"/>
      <sheetName val="BS10"/>
      <sheetName val="BS11.2"/>
      <sheetName val="BS11"/>
      <sheetName val="BS11.1"/>
      <sheetName val="BS12"/>
      <sheetName val="BS14"/>
      <sheetName val="BS14.1"/>
      <sheetName val="BS14.2"/>
      <sheetName val="BS15"/>
      <sheetName val="BS15.1"/>
      <sheetName val="BS16"/>
      <sheetName val="BS_16.1.1"/>
      <sheetName val="BS_16.2.5"/>
      <sheetName val="BS18"/>
      <sheetName val="BS18.1"/>
      <sheetName val="BS19"/>
      <sheetName val="CPX"/>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DevVL"/>
      <sheetName val="act98"/>
      <sheetName val="Age311299TESP"/>
      <sheetName val="P4DDBFTESP"/>
      <sheetName val="IntDec00TespM&amp;B"/>
      <sheetName val="N2-1-f"/>
      <sheetName val="4.1"/>
      <sheetName val="PHSB-GL-TB"/>
      <sheetName val="DO NOT DELETE"/>
      <sheetName val="Leasehold improvement"/>
      <sheetName val="CRITERIA3"/>
      <sheetName val="マスター"/>
      <sheetName val="MTO REV.2(ARMOR)"/>
      <sheetName val="n10"/>
      <sheetName val="Ҟ_x0001_"/>
      <sheetName val="ѷ_x0001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efreshError="1"/>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sheetData sheetId="643"/>
      <sheetData sheetId="644"/>
      <sheetData sheetId="645"/>
      <sheetData sheetId="646"/>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
      <sheetName val="COM"/>
      <sheetName val="EXE"/>
      <sheetName val="PS"/>
      <sheetName val="RA"/>
      <sheetName val="S108"/>
      <sheetName val="NS108"/>
      <sheetName val="BSI"/>
      <sheetName val="S33(2)"/>
      <sheetName val="PL"/>
      <sheetName val="MFA"/>
      <sheetName val="DFA"/>
      <sheetName val="AFA"/>
      <sheetName val="CA"/>
      <sheetName val="IBA"/>
      <sheetName val="wht-paid"/>
      <sheetName val="HP99"/>
      <sheetName val="ADD"/>
      <sheetName val="gl"/>
      <sheetName val="AA"/>
      <sheetName val="B"/>
      <sheetName val="FF-3"/>
      <sheetName val="CA-PRE(P)"/>
      <sheetName val="Disposal"/>
      <sheetName val="SCH B"/>
      <sheetName val="HP"/>
      <sheetName val="BPR"/>
      <sheetName val="BIS LIST-NTH 18"/>
      <sheetName val="A3-1"/>
      <sheetName val="table"/>
      <sheetName val="MFA00"/>
      <sheetName val="Sheet1"/>
      <sheetName val="FF-50"/>
      <sheetName val="BS"/>
      <sheetName val="U2 - Sales"/>
      <sheetName val="TMS2000"/>
      <sheetName val="FF_21_a_"/>
      <sheetName val="FSA"/>
      <sheetName val="FF_3"/>
      <sheetName val="TAMS33-2 97 "/>
      <sheetName val="TITLE"/>
      <sheetName val="FF-2 (1)"/>
      <sheetName val="D"/>
      <sheetName val="A"/>
      <sheetName val="FORMC"/>
      <sheetName val="F4"/>
      <sheetName val="DPL"/>
      <sheetName val="U-20 "/>
      <sheetName val="Sch16-27"/>
      <sheetName val="D08CAL1"/>
      <sheetName val="D08CAL2"/>
      <sheetName val="D08CAL3"/>
      <sheetName val="D07CAS"/>
      <sheetName val="D05FAD"/>
      <sheetName val="D02FAA"/>
      <sheetName val="K5-1"/>
      <sheetName val="Prod"/>
      <sheetName val="Mth"/>
      <sheetName val="RATE"/>
      <sheetName val="Depr Proj - May to Jun'07 (MYR)"/>
      <sheetName val="PA"/>
      <sheetName val="U4"/>
      <sheetName val="CRA-Detail"/>
      <sheetName val="PROOF"/>
      <sheetName val="K2"/>
      <sheetName val="Company Info"/>
      <sheetName val="FA1"/>
      <sheetName val="SCHE-F"/>
      <sheetName val="Sheet3"/>
      <sheetName val="P&amp;L"/>
      <sheetName val="Income Statement"/>
      <sheetName val="Main"/>
      <sheetName val="Input"/>
      <sheetName val="IBA&amp;HP"/>
      <sheetName val="Inc&amp;Exp"/>
      <sheetName val="FA"/>
      <sheetName val="Backend"/>
      <sheetName val="Q002_Repayment schedule_GIF"/>
      <sheetName val="Q003_Repayment schedule_TIF"/>
      <sheetName val="CBS - App1"/>
      <sheetName val="FF_2 _1_"/>
      <sheetName val="TC"/>
      <sheetName val="SCH_B"/>
      <sheetName val="BIS_LIST-NTH_18"/>
      <sheetName val="FF-2_(1)"/>
      <sheetName val="U2_-_Sales"/>
      <sheetName val="TAMS33-2_97_"/>
      <sheetName val="U-20_"/>
      <sheetName val="Depr_Proj_-_May_to_Jun'07_(MYR)"/>
      <sheetName val="Company_Info"/>
      <sheetName val="Income_Statement"/>
      <sheetName val="Q002_Repayment_schedule_GIF"/>
      <sheetName val="Q003_Repayment_schedule_TIF"/>
      <sheetName val="CBS_-_App1"/>
      <sheetName val="FF_2__1_"/>
      <sheetName val="sch6-rm"/>
      <sheetName val="CA-O7"/>
      <sheetName val="BP-CPX1"/>
      <sheetName val="DPL3Qytd"/>
      <sheetName val="DPL3Q"/>
      <sheetName val="FF-21(a)"/>
      <sheetName val="Data"/>
      <sheetName val="FF-4"/>
      <sheetName val="6balancesheet2000"/>
      <sheetName val="Bldg"/>
      <sheetName val="Profitability"/>
      <sheetName val="A301_WBS"/>
      <sheetName val="AP"/>
      <sheetName val="items left"/>
      <sheetName val="lead "/>
      <sheetName val="BlSheet"/>
      <sheetName val="PLOSS"/>
      <sheetName val="FF-2"/>
      <sheetName val="ARP"/>
      <sheetName val="#REF"/>
      <sheetName val="AlphaTax04"/>
      <sheetName val="M3-COS"/>
      <sheetName val="M4-Adm"/>
      <sheetName val="ADDITION"/>
      <sheetName val="Sch18-34"/>
      <sheetName val="accumdeprn"/>
      <sheetName val="M_Maincomp"/>
      <sheetName val="FF-13"/>
      <sheetName val="Note 1"/>
      <sheetName val="Pnl-10"/>
      <sheetName val="20"/>
      <sheetName val="70"/>
      <sheetName val="U10|20"/>
      <sheetName val="SCH_B1"/>
      <sheetName val="BIS_LIST-NTH_181"/>
      <sheetName val="TAMS33-2_97_1"/>
      <sheetName val="FF-2_(1)1"/>
      <sheetName val="U2_-_Sales1"/>
      <sheetName val="U-20_1"/>
      <sheetName val="Depr_Proj_-_May_to_Jun'07_(MYR1"/>
      <sheetName val="Company_Info1"/>
      <sheetName val="Income_Statement1"/>
      <sheetName val="sch10-rm2"/>
      <sheetName val="U-13-2(disc)"/>
      <sheetName val="AP110"/>
      <sheetName val="B-10"/>
      <sheetName val="BB-1"/>
      <sheetName val="C-5"/>
      <sheetName val="C-6"/>
      <sheetName val="C-6a"/>
      <sheetName val="CC"/>
      <sheetName val="F-1l2"/>
      <sheetName val="F-21"/>
      <sheetName val="F-4"/>
      <sheetName val="FF"/>
      <sheetName val="L"/>
      <sheetName val="M MM"/>
      <sheetName val="10"/>
      <sheetName val="30a"/>
      <sheetName val="30-Note"/>
      <sheetName val="U-2"/>
      <sheetName val="#REF!"/>
      <sheetName val="Switch"/>
      <sheetName val="Ap D1 - SumA"/>
      <sheetName val="Ap D2 - SumB"/>
      <sheetName val="Ap E - Elmt"/>
      <sheetName val="FF-1"/>
      <sheetName val="alpha"/>
      <sheetName val="Sum"/>
      <sheetName val="Interim --&gt; Top"/>
      <sheetName val="1 LeadSchedule"/>
      <sheetName val="Acc1"/>
      <sheetName val="Acc. Policy"/>
      <sheetName val="Dir"/>
      <sheetName val="WPKL01 JUN KI"/>
      <sheetName val="sch9-jpn"/>
      <sheetName val="sch3-rm"/>
      <sheetName val="31072001"/>
      <sheetName val="Macro1"/>
      <sheetName val="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S LIST-C1 21 (2)"/>
      <sheetName val="BIS LIST-C1 20 (2)"/>
      <sheetName val="BIS LIST-C2 18"/>
      <sheetName val="BIS LIST-C2 19"/>
      <sheetName val="BIS LIST-C2 20"/>
      <sheetName val="BIS LIST-C2 21"/>
      <sheetName val="BIS LIST-NTH 18"/>
      <sheetName val="BIS LIST-NTH 19"/>
      <sheetName val="BIS LIST-NTH 20"/>
      <sheetName val="BIS LIST-NTH 21"/>
      <sheetName val="BIS LIST-NTH 19 (2)"/>
      <sheetName val="BIS LIST-NTH 18 (2)"/>
      <sheetName val="BIS LIST-STH 20 (2)"/>
      <sheetName val="BIS LIST-STH 21 (2)"/>
      <sheetName val="BIS LIST-C1 18 (2)"/>
      <sheetName val="BIS LIST-C1 19 (2)"/>
      <sheetName val="BIS LIST-C1 19 (3)"/>
      <sheetName val="BIS LIST-EC 18 (2)"/>
      <sheetName val="BIS LIST-EC 19 (2)"/>
      <sheetName val="BIS LIST-STH 18 (2)"/>
      <sheetName val="BIS LIST-EC 20 (2)"/>
      <sheetName val="BIS LIST-EC 21 (2)"/>
      <sheetName val="BIS LIST_NTH 18"/>
      <sheetName val="c"/>
      <sheetName val="Cum.91-93"/>
      <sheetName val="Dec 94"/>
      <sheetName val="1997"/>
      <sheetName val="FG2540"/>
      <sheetName val="n7-e"/>
      <sheetName val="CRA-Detail"/>
      <sheetName val="Profitability"/>
      <sheetName val="FF-1"/>
      <sheetName val="Adm97"/>
      <sheetName val="5 Analysis"/>
      <sheetName val="cashflowcomp"/>
      <sheetName val="Company Info"/>
      <sheetName val="N2-1F"/>
      <sheetName val="FF-5"/>
      <sheetName val="F-1 F-2"/>
      <sheetName val="SUMMARY"/>
      <sheetName val="ACT"/>
      <sheetName val="Sheet1"/>
      <sheetName val="Input"/>
      <sheetName val="FF-2"/>
      <sheetName val="U-13-2(disc)"/>
      <sheetName val="F2-3-6 OH absorbtion rate "/>
      <sheetName val="A-1"/>
      <sheetName val="Ca-1"/>
      <sheetName val="BPR"/>
      <sheetName val="Dir"/>
      <sheetName val="Entity Data"/>
      <sheetName val="BIS_LIST-C1_21_(2)"/>
      <sheetName val="BIS_LIST-C1_20_(2)"/>
      <sheetName val="BIS_LIST-C2_18"/>
      <sheetName val="BIS_LIST-C2_19"/>
      <sheetName val="BIS_LIST-C2_20"/>
      <sheetName val="BIS_LIST-C2_21"/>
      <sheetName val="BIS_LIST-NTH_18"/>
      <sheetName val="BIS_LIST-NTH_19"/>
      <sheetName val="BIS_LIST-NTH_20"/>
      <sheetName val="BIS_LIST-NTH_21"/>
      <sheetName val="BIS_LIST-NTH_19_(2)"/>
      <sheetName val="BIS_LIST-NTH_18_(2)"/>
      <sheetName val="BIS_LIST-STH_20_(2)"/>
      <sheetName val="BIS_LIST-STH_21_(2)"/>
      <sheetName val="BIS_LIST-C1_18_(2)"/>
      <sheetName val="BIS_LIST-C1_19_(2)"/>
      <sheetName val="BIS_LIST-C1_19_(3)"/>
      <sheetName val="BIS_LIST-EC_18_(2)"/>
      <sheetName val="BIS_LIST-EC_19_(2)"/>
      <sheetName val="BIS_LIST-STH_18_(2)"/>
      <sheetName val="BIS_LIST-EC_20_(2)"/>
      <sheetName val="BIS_LIST-EC_21_(2)"/>
      <sheetName val="BIS_LIST_NTH_18"/>
      <sheetName val="Cum_91-93"/>
      <sheetName val="Dec_94"/>
      <sheetName val="5_Analysis"/>
      <sheetName val="Company_Info"/>
      <sheetName val="F-1_F-2"/>
      <sheetName val="F2-3-6_OH_absorbtion_rate_"/>
      <sheetName val="K5-1"/>
      <sheetName val="Acc"/>
      <sheetName val="Annx1"/>
      <sheetName val="WIP"/>
      <sheetName val="dirlist"/>
      <sheetName val="WS170510"/>
      <sheetName val="D"/>
      <sheetName val="U1|2"/>
      <sheetName val="AXIS"/>
      <sheetName val="Sheet2"/>
      <sheetName val="Q_Charts"/>
      <sheetName val="A_Charts"/>
      <sheetName val="Q_A1"/>
      <sheetName val="Q_A2"/>
      <sheetName val="Q_BS"/>
      <sheetName val="Q_CF"/>
      <sheetName val="Q_PL"/>
      <sheetName val="45_A"/>
      <sheetName val="Text"/>
      <sheetName val="Calc"/>
      <sheetName val="M_C"/>
      <sheetName val="Q_PR"/>
      <sheetName val="Quik"/>
      <sheetName val="Front"/>
      <sheetName val="Sens"/>
      <sheetName val="Upgrade"/>
      <sheetName val="tax-ss"/>
      <sheetName val="CR.AJE"/>
      <sheetName val="FF-21(a)"/>
      <sheetName val="BIS_LIST-C1_21_(2)1"/>
      <sheetName val="BIS_LIST-C1_20_(2)1"/>
      <sheetName val="BIS_LIST-C2_181"/>
      <sheetName val="BIS_LIST-C2_191"/>
      <sheetName val="BIS_LIST-C2_201"/>
      <sheetName val="BIS_LIST-C2_211"/>
      <sheetName val="BIS_LIST-NTH_181"/>
      <sheetName val="BIS_LIST-NTH_191"/>
      <sheetName val="BIS_LIST-NTH_201"/>
      <sheetName val="BIS_LIST-NTH_211"/>
      <sheetName val="BIS_LIST-NTH_19_(2)1"/>
      <sheetName val="BIS_LIST-NTH_18_(2)1"/>
      <sheetName val="BIS_LIST-STH_20_(2)1"/>
      <sheetName val="BIS_LIST-STH_21_(2)1"/>
      <sheetName val="BIS_LIST-C1_18_(2)1"/>
      <sheetName val="BIS_LIST-C1_19_(2)1"/>
      <sheetName val="BIS_LIST-C1_19_(3)1"/>
      <sheetName val="BIS_LIST-EC_18_(2)1"/>
      <sheetName val="BIS_LIST-EC_19_(2)1"/>
      <sheetName val="BIS_LIST-STH_18_(2)1"/>
      <sheetName val="BIS_LIST-EC_20_(2)1"/>
      <sheetName val="BIS_LIST-EC_21_(2)1"/>
      <sheetName val="BIS_LIST_NTH_181"/>
      <sheetName val="Cum_91-931"/>
      <sheetName val="Dec_941"/>
      <sheetName val="F2-3-6_OH_absorbtion_rate_1"/>
      <sheetName val="5_Analysis1"/>
      <sheetName val="Company_Info1"/>
      <sheetName val="F-1_F-21"/>
      <sheetName val="Entity_Data"/>
      <sheetName val="SA2"/>
      <sheetName val="#REF"/>
      <sheetName val="R3"/>
      <sheetName val="MCMD95"/>
      <sheetName val="CBS - App1"/>
      <sheetName val="BIS MAY"/>
      <sheetName val="Pnl-10"/>
      <sheetName val="20"/>
      <sheetName val="70"/>
      <sheetName val="A"/>
      <sheetName val="AA"/>
      <sheetName val="AP110"/>
      <sheetName val="B-10"/>
      <sheetName val="BB-1"/>
      <sheetName val="C-5"/>
      <sheetName val="C-6"/>
      <sheetName val="C-6a"/>
      <sheetName val="CC"/>
      <sheetName val="F-1l2"/>
      <sheetName val="F-21"/>
      <sheetName val="F-4"/>
      <sheetName val="FF"/>
      <sheetName val="F-8(FSA)"/>
      <sheetName val="L"/>
      <sheetName val="M MM"/>
      <sheetName val="10"/>
      <sheetName val="30a"/>
      <sheetName val="30-Note"/>
      <sheetName val="U-2"/>
      <sheetName val="Pack St Val 95 (Local)"/>
      <sheetName val="O3-Disposal"/>
      <sheetName val="TB1"/>
      <sheetName val="U"/>
      <sheetName val="U10|20"/>
      <sheetName val="DFA"/>
      <sheetName val="YR99 RENTAL ACCRUAL"/>
      <sheetName val="FF-4"/>
      <sheetName val="FF-KL"/>
      <sheetName val="CA"/>
      <sheetName val="AEX-091"/>
      <sheetName val="4 Analysis"/>
      <sheetName val="30"/>
      <sheetName val="Q(HP)"/>
      <sheetName val="SCHEDULE"/>
      <sheetName val="Q-HP-14"/>
      <sheetName val="Q-HP-31"/>
      <sheetName val="Q-HP-39"/>
      <sheetName val="CA Sheet"/>
      <sheetName val="Farm1"/>
      <sheetName val="Mscb97"/>
      <sheetName val="BIS_LIST-C1_21_(2)2"/>
      <sheetName val="BIS_LIST-C1_20_(2)2"/>
      <sheetName val="BIS_LIST-C2_182"/>
      <sheetName val="BIS_LIST-C2_192"/>
      <sheetName val="BIS_LIST-C2_202"/>
      <sheetName val="BIS_LIST-C2_212"/>
      <sheetName val="BIS_LIST-NTH_182"/>
      <sheetName val="BIS_LIST-NTH_192"/>
      <sheetName val="BIS_LIST-NTH_202"/>
      <sheetName val="BIS_LIST-NTH_212"/>
      <sheetName val="BIS_LIST-NTH_19_(2)2"/>
      <sheetName val="BIS_LIST-NTH_18_(2)2"/>
      <sheetName val="BIS_LIST-STH_20_(2)2"/>
      <sheetName val="BIS_LIST-STH_21_(2)2"/>
      <sheetName val="BIS_LIST-C1_18_(2)2"/>
      <sheetName val="BIS_LIST-C1_19_(2)2"/>
      <sheetName val="BIS_LIST-C1_19_(3)2"/>
      <sheetName val="BIS_LIST-EC_18_(2)2"/>
      <sheetName val="BIS_LIST-EC_19_(2)2"/>
      <sheetName val="BIS_LIST-STH_18_(2)2"/>
      <sheetName val="BIS_LIST-EC_20_(2)2"/>
      <sheetName val="BIS_LIST-EC_21_(2)2"/>
      <sheetName val="BIS_LIST_NTH_182"/>
      <sheetName val="Cum_91-932"/>
      <sheetName val="Dec_942"/>
      <sheetName val="F2-3-6_OH_absorbtion_rate_2"/>
      <sheetName val="5_Analysis2"/>
      <sheetName val="Company_Info2"/>
      <sheetName val="F-1_F-22"/>
      <sheetName val="Entity_Data1"/>
      <sheetName val="CR_AJE"/>
      <sheetName val="BIS_MAY"/>
      <sheetName val="M_MM"/>
      <sheetName val="Pack_St_Val_95_(Local)"/>
      <sheetName val="CBS_-_App1"/>
      <sheetName val="PPE_listing"/>
      <sheetName val="FF-13"/>
      <sheetName val="FF-2 (1)"/>
      <sheetName val="Q-HP-23"/>
      <sheetName val="TIV PACK"/>
      <sheetName val="GL"/>
      <sheetName val="sap"/>
      <sheetName val="Sheet3"/>
      <sheetName val="Acc1"/>
      <sheetName val="Jobs"/>
      <sheetName val="%"/>
      <sheetName val="HP99"/>
      <sheetName val="ADD"/>
      <sheetName val="Interim --&gt; Top"/>
      <sheetName val="BS"/>
      <sheetName val="A08-1_Appendix I (pf)"/>
      <sheetName val="BPR-Bloom"/>
      <sheetName val="itc-inv"/>
      <sheetName val="SAD"/>
      <sheetName val="U8000"/>
      <sheetName val="A08-1_Appendix_I_(pf)"/>
      <sheetName val="Interim_--&gt;_Top"/>
      <sheetName val="Mth"/>
      <sheetName val="RATE"/>
      <sheetName val="HP"/>
      <sheetName val="DEV"/>
      <sheetName val="J-N"/>
      <sheetName val="O12-O15"/>
      <sheetName val="P1"/>
      <sheetName val="Bal Sheet"/>
      <sheetName val="S13-CA"/>
      <sheetName val="ANNEX"/>
      <sheetName val="COST WIP"/>
      <sheetName val="6balancesheet2000"/>
      <sheetName val="sch10-rm2"/>
      <sheetName val="sch6-rm"/>
      <sheetName val="acs"/>
      <sheetName val="A2.2SAD-p"/>
      <sheetName val="WP_Data Input"/>
      <sheetName val="TAB.Translate"/>
      <sheetName val="TAB.Listen"/>
      <sheetName val="F-1"/>
      <sheetName val="Marshal"/>
      <sheetName val="Tool Info"/>
      <sheetName val="Feb 04"/>
      <sheetName val="FF-3"/>
      <sheetName val="Data"/>
      <sheetName val="FM4"/>
      <sheetName val="Q1"/>
      <sheetName val="B_Sheet"/>
      <sheetName val="Notes"/>
      <sheetName val="P&amp;L"/>
      <sheetName val="TBal"/>
      <sheetName val="accumdeprn"/>
      <sheetName val="Sheet1 (2)"/>
      <sheetName val="1"/>
      <sheetName val="CA Comp"/>
      <sheetName val="Jan04"/>
      <sheetName val="U2.2"/>
      <sheetName val="C1-Cash"/>
      <sheetName val="B-4"/>
      <sheetName val="mmm P&amp;L (2)"/>
      <sheetName val="1_BS (Oct)"/>
      <sheetName val=" Turnover,COS,GP"/>
      <sheetName val="Master Sch"/>
      <sheetName val="Support Personnel"/>
      <sheetName val="sch9-jpn"/>
      <sheetName val="sch3-rm"/>
      <sheetName val="DetIStament"/>
      <sheetName val="CFlowOne"/>
      <sheetName val="DeferredExp-K"/>
      <sheetName val="I-2"/>
      <sheetName val="FAssets-I"/>
      <sheetName val="F-5"/>
      <sheetName val="FSA"/>
      <sheetName val="HP-L"/>
      <sheetName val="IntAssets-J"/>
      <sheetName val="IncomeStatement"/>
      <sheetName val="DetailP&amp;L"/>
      <sheetName val="Lease (E-1)"/>
      <sheetName val="OtherCreditors-G"/>
      <sheetName val="Other debtors-C"/>
      <sheetName val="RelatedCos-E"/>
      <sheetName val="Revenue - VI"/>
      <sheetName val="Stocks-D"/>
      <sheetName val="Taxation-N"/>
      <sheetName val="Tradecreditors-F"/>
      <sheetName val="TDebtors-B"/>
      <sheetName val="TD-B-1"/>
      <sheetName val="TD-B-2"/>
      <sheetName val="Termloan-H"/>
      <sheetName val="Delivery (Mark)"/>
      <sheetName val="MAIN DATA"/>
      <sheetName val="Company List"/>
      <sheetName val="Master Data"/>
      <sheetName val="K"/>
      <sheetName val="Report Rev"/>
      <sheetName val="Rpt APP"/>
      <sheetName val="B"/>
      <sheetName val="Accounts"/>
      <sheetName val="A2l1. AJE"/>
      <sheetName val="ABR P&amp;L"/>
      <sheetName val="PLmth "/>
      <sheetName val="U104"/>
      <sheetName val="F-3"/>
      <sheetName val="INFO_PAGE"/>
      <sheetName val="CF"/>
      <sheetName val="____NAV"/>
      <sheetName val="lead "/>
      <sheetName val="BlSheet"/>
      <sheetName val="PLOSS"/>
      <sheetName val="0100"/>
      <sheetName val="FSL"/>
      <sheetName val="E1-1ss"/>
      <sheetName val="meeting"/>
      <sheetName val="Alloc"/>
      <sheetName val="costing"/>
      <sheetName val="MatCust"/>
      <sheetName val="Sales Price"/>
      <sheetName val="Logistics customer service cent"/>
      <sheetName val="LOOKUP"/>
      <sheetName val="Equip Rental"/>
      <sheetName val="Space Rental"/>
      <sheetName val="IS"/>
      <sheetName val="A8"/>
      <sheetName val="FF-6"/>
      <sheetName val="Q-HP-44"/>
      <sheetName val="consol"/>
      <sheetName val=""/>
      <sheetName val="BIS_LIST-NTH_2_x0000__x0000_"/>
      <sheetName val="CA84"/>
      <sheetName val="BPCOR DETAILS"/>
      <sheetName val="BPMKT DETAILS"/>
      <sheetName val="JAN08"/>
      <sheetName val="BIS_LIST-C1_21_(2)3"/>
      <sheetName val="BIS_LIST-C1_20_(2)3"/>
      <sheetName val="BIS_LIST-C2_183"/>
      <sheetName val="BIS_LIST-C2_193"/>
      <sheetName val="BIS_LIST-C2_203"/>
      <sheetName val="BIS_LIST-C2_213"/>
      <sheetName val="BIS_LIST-NTH_183"/>
      <sheetName val="BIS_LIST-NTH_193"/>
      <sheetName val="BIS_LIST-NTH_203"/>
      <sheetName val="BIS_LIST-NTH_213"/>
      <sheetName val="BIS_LIST-NTH_19_(2)3"/>
      <sheetName val="BIS_LIST-NTH_18_(2)3"/>
      <sheetName val="BIS_LIST-STH_20_(2)3"/>
      <sheetName val="BIS_LIST-STH_21_(2)3"/>
      <sheetName val="BIS_LIST-C1_18_(2)3"/>
      <sheetName val="BIS_LIST-C1_19_(2)3"/>
      <sheetName val="BIS_LIST-C1_19_(3)3"/>
      <sheetName val="BIS_LIST-EC_18_(2)3"/>
      <sheetName val="BIS_LIST-EC_19_(2)3"/>
      <sheetName val="BIS_LIST-STH_18_(2)3"/>
      <sheetName val="BIS_LIST-EC_20_(2)3"/>
      <sheetName val="BIS_LIST-EC_21_(2)3"/>
      <sheetName val="BIS_LIST_NTH_183"/>
      <sheetName val="Cum_91-933"/>
      <sheetName val="Dec_943"/>
      <sheetName val="F2-3-6_OH_absorbtion_rate_3"/>
      <sheetName val="5_Analysis3"/>
      <sheetName val="Company_Info3"/>
      <sheetName val="F-1_F-23"/>
      <sheetName val="Entity_Data2"/>
      <sheetName val="CR_AJE1"/>
      <sheetName val="CBS_-_App11"/>
      <sheetName val="M_MM1"/>
      <sheetName val="BIS_MAY1"/>
      <sheetName val="Pack_St_Val_95_(Local)1"/>
      <sheetName val="YR99_RENTAL_ACCRUAL"/>
      <sheetName val="4_Analysis"/>
      <sheetName val="FF-2_(1)"/>
      <sheetName val="CA_Sheet"/>
      <sheetName val="TIV_PACK"/>
      <sheetName val="Interim_--&gt;_Top1"/>
      <sheetName val="A08-1_Appendix_I_(pf)1"/>
      <sheetName val="Bal_Sheet"/>
      <sheetName val="COST_WIP"/>
      <sheetName val="A2_2SAD-p"/>
      <sheetName val="WP_Data_Input"/>
      <sheetName val="TAB_Translate"/>
      <sheetName val="TAB_Listen"/>
      <sheetName val="Tool_Info"/>
      <sheetName val="Feb_04"/>
      <sheetName val="Sheet1_(2)"/>
      <sheetName val="CA_Comp"/>
      <sheetName val="U2_2"/>
      <sheetName val="mmm_P&amp;L_(2)"/>
      <sheetName val="1_BS_(Oct)"/>
      <sheetName val="_Turnover,COS,GP"/>
      <sheetName val="Master_Sch"/>
      <sheetName val="Support_Personnel"/>
      <sheetName val="Lease_(E-1)"/>
      <sheetName val="Other_debtors-C"/>
      <sheetName val="Revenue_-_VI"/>
      <sheetName val="Delivery_(Mark)"/>
      <sheetName val="MAIN_DATA"/>
      <sheetName val="A2l1__AJE"/>
      <sheetName val="ABR_P&amp;L"/>
      <sheetName val="PLmth_"/>
      <sheetName val="BSNOTES"/>
      <sheetName val="A3"/>
      <sheetName val="S_ALR_87011990"/>
      <sheetName val="Lookup Table"/>
      <sheetName val="A1575 Hytas"/>
      <sheetName val="Access Nodes"/>
      <sheetName val="TMS2000"/>
      <sheetName val="BS, P&amp;L"/>
      <sheetName val="TC"/>
      <sheetName val="BIS_LIST-C1_21_(2)4"/>
      <sheetName val="BIS_LIST-C1_20_(2)4"/>
      <sheetName val="BIS_LIST-C2_184"/>
      <sheetName val="BIS_LIST-C2_194"/>
      <sheetName val="BIS_LIST-C2_204"/>
      <sheetName val="BIS_LIST-C2_214"/>
      <sheetName val="BIS_LIST-NTH_184"/>
      <sheetName val="BIS_LIST-NTH_194"/>
      <sheetName val="BIS_LIST-NTH_204"/>
      <sheetName val="BIS_LIST-NTH_214"/>
      <sheetName val="BIS_LIST-NTH_19_(2)4"/>
      <sheetName val="BIS_LIST-NTH_18_(2)4"/>
      <sheetName val="BIS_LIST-STH_20_(2)4"/>
      <sheetName val="BIS_LIST-STH_21_(2)4"/>
      <sheetName val="BIS_LIST-C1_18_(2)4"/>
      <sheetName val="BIS_LIST-C1_19_(2)4"/>
      <sheetName val="BIS_LIST-C1_19_(3)4"/>
      <sheetName val="BIS_LIST-EC_18_(2)4"/>
      <sheetName val="BIS_LIST-EC_19_(2)4"/>
      <sheetName val="BIS_LIST-STH_18_(2)4"/>
      <sheetName val="BIS_LIST-EC_20_(2)4"/>
      <sheetName val="BIS_LIST-EC_21_(2)4"/>
      <sheetName val="BIS_LIST_NTH_184"/>
      <sheetName val="Cum_91-934"/>
      <sheetName val="Dec_944"/>
      <sheetName val="F2-3-6_OH_absorbtion_rate_4"/>
      <sheetName val="5_Analysis4"/>
      <sheetName val="Company_Info4"/>
      <sheetName val="F-1_F-24"/>
      <sheetName val="Entity_Data3"/>
      <sheetName val="CR_AJE2"/>
      <sheetName val="M_MM2"/>
      <sheetName val="BIS_MAY2"/>
      <sheetName val="CBS_-_App12"/>
      <sheetName val="Pack_St_Val_95_(Local)2"/>
      <sheetName val="4_Analysis1"/>
      <sheetName val="Interim_--&gt;_Top2"/>
      <sheetName val="A08-1_Appendix_I_(pf)2"/>
      <sheetName val="Bal_Sheet1"/>
      <sheetName val="COST_WIP1"/>
      <sheetName val="A2_2SAD-p1"/>
      <sheetName val="WP_Data_Input1"/>
      <sheetName val="TAB_Translate1"/>
      <sheetName val="TAB_Listen1"/>
      <sheetName val="Tool_Info1"/>
      <sheetName val="Feb_041"/>
      <sheetName val="CA_Sheet1"/>
      <sheetName val="YR99_RENTAL_ACCRUAL1"/>
      <sheetName val="FF-2_(1)1"/>
      <sheetName val="TIV_PACK1"/>
      <sheetName val="Sheet1_(2)1"/>
      <sheetName val="CA_Comp1"/>
      <sheetName val="U2_21"/>
      <sheetName val="mmm_P&amp;L_(2)1"/>
      <sheetName val="1_BS_(Oct)1"/>
      <sheetName val="_Turnover,COS,GP1"/>
      <sheetName val="Master_Sch1"/>
      <sheetName val="Lease_(E-1)1"/>
      <sheetName val="Other_debtors-C1"/>
      <sheetName val="Revenue_-_VI1"/>
      <sheetName val="Delivery_(Mark)1"/>
      <sheetName val="MAIN_DATA1"/>
      <sheetName val="Support_Personnel1"/>
      <sheetName val="A2l1__AJE1"/>
      <sheetName val="ABR_P&amp;L1"/>
      <sheetName val="PLmth_1"/>
      <sheetName val="Report_Rev"/>
      <sheetName val="Rpt_APP"/>
      <sheetName val="lead_"/>
      <sheetName val="Master_Data"/>
      <sheetName val="Company_List"/>
      <sheetName val="BPCOR_DETAILS"/>
      <sheetName val="BPMKT_DETAILS"/>
      <sheetName val="Sales_Price"/>
      <sheetName val="Logistics_customer_service_cent"/>
      <sheetName val="Equip_Rental"/>
      <sheetName val="Space_Rental"/>
      <sheetName val="BIS_LIST-NTH_2"/>
      <sheetName val="Lookup_Table"/>
      <sheetName val="A1575_Hytas"/>
      <sheetName val="Access_Nodes"/>
      <sheetName val="BS,_P&amp;L"/>
      <sheetName val="Note"/>
      <sheetName val="U2 - Sales"/>
      <sheetName val="PHEIM0801"/>
      <sheetName val="Q-HP-13"/>
      <sheetName val="A7"/>
      <sheetName val="Code"/>
      <sheetName val="Exchange Rate"/>
      <sheetName val="CRITERIA1"/>
      <sheetName val="U1 P&amp;L"/>
      <sheetName val="doanh thu"/>
      <sheetName val="ThietKe"/>
      <sheetName val="IDMS vs SJIC (Profit)"/>
      <sheetName val="Control"/>
      <sheetName val="F.18"/>
      <sheetName val="Assumptions"/>
      <sheetName val="AVP"/>
      <sheetName val="I1"/>
      <sheetName val="A2-WTB"/>
      <sheetName val="o"/>
      <sheetName val="r"/>
      <sheetName val="U000_AR"/>
      <sheetName val="U1000_Rev"/>
      <sheetName val="Ibam - data U231 "/>
      <sheetName val="FA-LISTING"/>
      <sheetName val="Bid Cost Summary"/>
      <sheetName val="DPL"/>
      <sheetName val="Comp equip"/>
      <sheetName val="Chiet tinh dz35"/>
      <sheetName val="may 06"/>
      <sheetName val="BIS_LIST-NTH_2_x005f_x0000__x005f_x0000_"/>
      <sheetName val="B-3"/>
      <sheetName val="PROCPLAN-TOTAL"/>
      <sheetName val="G2-2(c)"/>
      <sheetName val="Full"/>
      <sheetName val="TB Worksheet"/>
      <sheetName val="Dropdown"/>
      <sheetName val="vo"/>
      <sheetName val="A2-3"/>
      <sheetName val="Index"/>
      <sheetName val="Macola GL"/>
      <sheetName val="TABLE"/>
      <sheetName val="pg3"/>
      <sheetName val="depn-Sep 03"/>
      <sheetName val="CA-PRE(P)"/>
      <sheetName val="P-1"/>
      <sheetName val="MASTER"/>
      <sheetName val="Disposal"/>
      <sheetName val="A3-1"/>
      <sheetName val="RC Listing"/>
      <sheetName val="6446"/>
      <sheetName val="BP-BP1"/>
      <sheetName val="MBBDU"/>
      <sheetName val="MASTER 2020"/>
      <sheetName val="ѭ"/>
      <sheetName val="ҹ㸐"/>
      <sheetName val="Һ㶈"/>
      <sheetName val="Ң"/>
      <sheetName val="Ҟ㲐"/>
      <sheetName val="Ң_x0000_"/>
      <sheetName val="Ӂ㴐"/>
      <sheetName val="ҹ"/>
      <sheetName val="Ӎ"/>
      <sheetName val="҂"/>
      <sheetName val="һ㱠"/>
      <sheetName val="҂㵈"/>
      <sheetName val="Ң㶨"/>
      <sheetName val="ҹ㹈"/>
      <sheetName val="҄耀䁑"/>
      <sheetName val="Җ"/>
      <sheetName val="Ӌ"/>
      <sheetName val="Ҷ"/>
      <sheetName val="Ҡ"/>
      <sheetName val="Һ"/>
      <sheetName val="ӊ"/>
      <sheetName val="Ҟ_x0000__x0000__x0001_"/>
      <sheetName val="ѷ_x0000__x0000__x0001_"/>
      <sheetName val="љ"/>
      <sheetName val="Ҝ㺠"/>
      <sheetName val="Ң㻸"/>
      <sheetName val="ҡ㻈"/>
      <sheetName val="҄䀀䁓"/>
      <sheetName val="計画"/>
      <sheetName val="fd11"/>
      <sheetName val="1 LeadSchedule"/>
      <sheetName val="AJE"/>
      <sheetName val="Office"/>
      <sheetName val="Ҟ"/>
      <sheetName val="ѷ"/>
      <sheetName val="NPAT FY vs Operational_YTD"/>
      <sheetName val="K-2"/>
      <sheetName val="N2-1-f"/>
      <sheetName val="LOOSECHKLIST"/>
      <sheetName val="NP CHARTS"/>
      <sheetName val="5 Class Combined ratio remove"/>
      <sheetName val="不良TOTAL"/>
      <sheetName val="起動不良推移"/>
      <sheetName val="ＭＡＸＣＩ"/>
      <sheetName val="発振器工程不良"/>
      <sheetName val="異物付着確認"/>
      <sheetName val="TPM-0013"/>
      <sheetName val="不良目標"/>
      <sheetName val="ｆシフト"/>
      <sheetName val="K4-1"/>
      <sheetName val="ADDITION"/>
      <sheetName val="F_18"/>
      <sheetName val="LOBs Apr 06"/>
      <sheetName val="G"/>
      <sheetName val="G1"/>
      <sheetName val="G2"/>
      <sheetName val="GB1"/>
      <sheetName val="GB2"/>
      <sheetName val="GP Margin (Sort)"/>
      <sheetName val="GP Margin YTD Jul 19 Actual"/>
      <sheetName val="FVSB IS YTD JUL 19 Actual"/>
      <sheetName val="GP Margin YTD Jun 19 Actual"/>
      <sheetName val="FVSB IS YTD JUN 19 Actual"/>
      <sheetName val="GP Margin YTD Apr 19 Budget"/>
      <sheetName val="FVSB IS YTD Jun 19 Budget"/>
      <sheetName val="FVSB IS YTD Apr 19 Budget"/>
      <sheetName val="PRINT"/>
      <sheetName val="Pivot"/>
      <sheetName val="Actual Variance"/>
      <sheetName val="Cash Flow Forecast"/>
      <sheetName val="Working Summary"/>
      <sheetName val="Summary CF"/>
      <sheetName val="AR Ageing"/>
      <sheetName val="BSheet TC"/>
      <sheetName val="Petronas Smart Pay"/>
      <sheetName val="CA-O7"/>
      <sheetName val="U2 Sales"/>
      <sheetName val="bldg-cost"/>
      <sheetName val="FADISP-FY2002(B)"/>
      <sheetName val="Ӏ"/>
      <sheetName val="ҿ"/>
      <sheetName val="Ӧ"/>
      <sheetName val="ҝ"/>
      <sheetName val="ѩ"/>
      <sheetName val="҄"/>
      <sheetName val="Ӝ㯘"/>
      <sheetName val="ӝ"/>
      <sheetName val="Ӣ氀"/>
      <sheetName val="ԋ"/>
      <sheetName val="Ң㷠"/>
      <sheetName val="Assumptions 1"/>
      <sheetName val="Assumptions 2"/>
      <sheetName val="Traffic Tables"/>
      <sheetName val="Cashflow"/>
      <sheetName val="DataList"/>
      <sheetName val="Setting"/>
      <sheetName val="MainComp"/>
      <sheetName val="C.A.Sum."/>
      <sheetName val="B2"/>
      <sheetName val="M_Maincomp"/>
      <sheetName val="EBC"/>
      <sheetName val="Criteria"/>
      <sheetName val="P12.4"/>
      <sheetName val="flights"/>
      <sheetName val="Igw Model"/>
      <sheetName val="JAN 07"/>
      <sheetName val="JUL 06"/>
      <sheetName val="OCT 06"/>
      <sheetName val="COA_NFSB"/>
      <sheetName val="Option"/>
      <sheetName val="GP CHARTS"/>
      <sheetName val="4.1"/>
      <sheetName val="n10"/>
      <sheetName val="Chemlist"/>
      <sheetName val="FF_21_a_"/>
      <sheetName val="BIS_LIST-C1_21_(2)5"/>
      <sheetName val="BIS_LIST-C1_20_(2)5"/>
      <sheetName val="BIS_LIST-C2_185"/>
      <sheetName val="BIS_LIST-C2_195"/>
      <sheetName val="BIS_LIST-C2_205"/>
      <sheetName val="BIS_LIST-C2_215"/>
      <sheetName val="BIS_LIST-NTH_185"/>
      <sheetName val="BIS_LIST-NTH_195"/>
      <sheetName val="BIS_LIST-NTH_205"/>
      <sheetName val="BIS_LIST-NTH_215"/>
      <sheetName val="BIS_LIST-NTH_19_(2)5"/>
      <sheetName val="BIS_LIST-NTH_18_(2)5"/>
      <sheetName val="BIS_LIST-STH_20_(2)5"/>
      <sheetName val="BIS_LIST-STH_21_(2)5"/>
      <sheetName val="BIS_LIST-C1_18_(2)5"/>
      <sheetName val="BIS_LIST-C1_19_(2)5"/>
      <sheetName val="BIS_LIST-C1_19_(3)5"/>
      <sheetName val="BIS_LIST-EC_18_(2)5"/>
      <sheetName val="BIS_LIST-EC_19_(2)5"/>
      <sheetName val="BIS_LIST-STH_18_(2)5"/>
      <sheetName val="BIS_LIST-EC_20_(2)5"/>
      <sheetName val="BIS_LIST-EC_21_(2)5"/>
      <sheetName val="BIS_LIST_NTH_185"/>
      <sheetName val="Cum_91-935"/>
      <sheetName val="Dec_945"/>
      <sheetName val="5_Analysis5"/>
      <sheetName val="Company_Info5"/>
      <sheetName val="F-1_F-25"/>
      <sheetName val="F2-3-6_OH_absorbtion_rate_5"/>
      <sheetName val="Entity_Data4"/>
      <sheetName val="CR_AJE3"/>
      <sheetName val="Pack_St_Val_95_(Local)3"/>
      <sheetName val="M_MM3"/>
      <sheetName val="BIS_MAY3"/>
      <sheetName val="CBS_-_App13"/>
      <sheetName val="YR99_RENTAL_ACCRUAL2"/>
      <sheetName val="4_Analysis2"/>
      <sheetName val="TIV_PACK2"/>
      <sheetName val="FF-2_(1)2"/>
      <sheetName val="CA_Sheet2"/>
      <sheetName val="Interim_--&gt;_Top3"/>
      <sheetName val="A08-1_Appendix_I_(pf)3"/>
      <sheetName val="Bal_Sheet2"/>
      <sheetName val="COST_WIP2"/>
      <sheetName val="A2_2SAD-p2"/>
      <sheetName val="WP_Data_Input2"/>
      <sheetName val="TAB_Translate2"/>
      <sheetName val="TAB_Listen2"/>
      <sheetName val="Tool_Info2"/>
      <sheetName val="Feb_042"/>
      <sheetName val="CA_Comp2"/>
      <sheetName val="Sheet1_(2)2"/>
      <sheetName val="mmm_P&amp;L_(2)2"/>
      <sheetName val="1_BS_(Oct)2"/>
      <sheetName val="_Turnover,COS,GP2"/>
      <sheetName val="Master_Sch2"/>
      <sheetName val="Lease_(E-1)2"/>
      <sheetName val="Other_debtors-C2"/>
      <sheetName val="Revenue_-_VI2"/>
      <sheetName val="U2_22"/>
      <sheetName val="Delivery_(Mark)2"/>
      <sheetName val="ABR_P&amp;L2"/>
      <sheetName val="PLmth_2"/>
      <sheetName val="lead_1"/>
      <sheetName val="A2l1__AJE2"/>
      <sheetName val="MAIN_DATA2"/>
      <sheetName val="Support_Personnel2"/>
      <sheetName val="Report_Rev1"/>
      <sheetName val="Rpt_APP1"/>
      <sheetName val="Master_Data1"/>
      <sheetName val="Company_List1"/>
      <sheetName val="BPCOR_DETAILS1"/>
      <sheetName val="BPMKT_DETAILS1"/>
      <sheetName val="Sales_Price1"/>
      <sheetName val="Logistics_customer_service_cen1"/>
      <sheetName val="Equip_Rental1"/>
      <sheetName val="Space_Rental1"/>
      <sheetName val="Lookup_Table1"/>
      <sheetName val="BS,_P&amp;L1"/>
      <sheetName val="A1575_Hytas1"/>
      <sheetName val="Access_Nodes1"/>
      <sheetName val="U2_-_Sales"/>
      <sheetName val="U1_P&amp;L"/>
      <sheetName val="Exchange_Rate"/>
      <sheetName val="may_06"/>
      <sheetName val="IDMS_vs_SJIC_(Profit)"/>
      <sheetName val="Ibam_-_data_U231_"/>
      <sheetName val="Bid_Cost_Summary"/>
      <sheetName val="Chiet_tinh_dz35"/>
      <sheetName val="doanh_thu"/>
      <sheetName val="Comp_equip"/>
      <sheetName val="TB_Worksheet"/>
      <sheetName val="cover"/>
      <sheetName val="depn-Sep_03"/>
      <sheetName val="Macola_GL"/>
      <sheetName val="RC_Listing"/>
      <sheetName val="MASTER_2020"/>
      <sheetName val="NPAT_FY_vs_Operational_YTD"/>
      <sheetName val="1_LeadSchedule"/>
      <sheetName val="VPN PROFILE"/>
      <sheetName val="Corporate On BSheet"/>
      <sheetName val="NZD"/>
      <sheetName val="List"/>
      <sheetName val="Report"/>
      <sheetName val="ACK-NEW"/>
      <sheetName val="MDN"/>
      <sheetName val="NGA"/>
      <sheetName val="M"/>
      <sheetName val="OC"/>
      <sheetName val="S"/>
      <sheetName val="SYN"/>
      <sheetName val="P"/>
      <sheetName val="҄_x0000__x0000_"/>
      <sheetName val="཈_x0000__x0000_"/>
      <sheetName val="཈"/>
      <sheetName val="Leasehold improvement"/>
      <sheetName val="Backend"/>
      <sheetName val="Report_Rev2"/>
      <sheetName val="Rpt_APP2"/>
      <sheetName val="Master_Data2"/>
      <sheetName val="lead_2"/>
      <sheetName val="Company_List2"/>
      <sheetName val="Equip_Rental2"/>
      <sheetName val="Space_Rental2"/>
      <sheetName val="Sales_Price2"/>
      <sheetName val="Logistics_customer_service_cen2"/>
      <sheetName val="BPCOR_DETAILS2"/>
      <sheetName val="BPMKT_DETAILS2"/>
      <sheetName val="NP_CHARTS"/>
      <sheetName val="5_Class_Combined_ratio_remove"/>
      <sheetName val="4_1"/>
      <sheetName val="GP_CHARTS"/>
      <sheetName val="Corporate_On_BSheet"/>
      <sheetName val="B05"/>
      <sheetName val="B07"/>
      <sheetName val="A02"/>
      <sheetName val="A13"/>
      <sheetName val="B08"/>
      <sheetName val="A04"/>
      <sheetName val="B10"/>
      <sheetName val="HPP-PL"/>
      <sheetName val="Edetail"/>
      <sheetName val="BP-BREAK"/>
      <sheetName val="DO NOT DELETE"/>
      <sheetName val="F_181"/>
      <sheetName val="LOBs_Apr_06"/>
      <sheetName val="GP_Margin_(Sort)"/>
      <sheetName val="GP_Margin_YTD_Jul_19_Actual"/>
      <sheetName val="FVSB_IS_YTD_JUL_19_Actual"/>
      <sheetName val="GP_Margin_YTD_Jun_19_Actual"/>
      <sheetName val="FVSB_IS_YTD_JUN_19_Actual"/>
      <sheetName val="GP_Margin_YTD_Apr_19_Budget"/>
      <sheetName val="FVSB_IS_YTD_Jun_19_Budget"/>
      <sheetName val="FVSB_IS_YTD_Apr_19_Budget"/>
      <sheetName val="Actual_Variance"/>
      <sheetName val="Cash_Flow_Forecast"/>
      <sheetName val="Working_Summary"/>
      <sheetName val="Summary_CF"/>
      <sheetName val="AR_Ageing"/>
      <sheetName val="BSheet_TC"/>
      <sheetName val="Petronas_Smart_Pay"/>
      <sheetName val="U2_Sales"/>
      <sheetName val="Assumptions_1"/>
      <sheetName val="Assumptions_2"/>
      <sheetName val="Traffic_Tables"/>
      <sheetName val="C_A_Sum_"/>
      <sheetName val="P12_4"/>
      <sheetName val="Igw_Model"/>
      <sheetName val="JAN_07"/>
      <sheetName val="JUL_06"/>
      <sheetName val="OCT_06"/>
      <sheetName val="CAPITAL"/>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mbb-bl-5"/>
      <sheetName val="Ҟ_x0001_"/>
      <sheetName val="ѷ_x0001_"/>
      <sheetName val="BIS_LIST-C1_21_(2)6"/>
      <sheetName val="BIS_LIST-C1_20_(2)6"/>
      <sheetName val="BIS_LIST-C2_186"/>
      <sheetName val="BIS_LIST-C2_196"/>
      <sheetName val="BIS_LIST-C2_206"/>
      <sheetName val="BIS_LIST-C2_216"/>
      <sheetName val="BIS_LIST-NTH_186"/>
      <sheetName val="BIS_LIST-NTH_196"/>
      <sheetName val="BIS_LIST-NTH_206"/>
      <sheetName val="BIS_LIST-NTH_216"/>
      <sheetName val="BIS_LIST-NTH_19_(2)6"/>
      <sheetName val="BIS_LIST-NTH_18_(2)6"/>
      <sheetName val="BIS_LIST-STH_20_(2)6"/>
      <sheetName val="BIS_LIST-STH_21_(2)6"/>
      <sheetName val="BIS_LIST-C1_18_(2)6"/>
      <sheetName val="BIS_LIST-C1_19_(2)6"/>
      <sheetName val="BIS_LIST-C1_19_(3)6"/>
      <sheetName val="BIS_LIST-EC_18_(2)6"/>
      <sheetName val="BIS_LIST-EC_19_(2)6"/>
      <sheetName val="BIS_LIST-STH_18_(2)6"/>
      <sheetName val="BIS_LIST-EC_20_(2)6"/>
      <sheetName val="BIS_LIST-EC_21_(2)6"/>
      <sheetName val="BIS_LIST_NTH_186"/>
      <sheetName val="Cum_91-936"/>
      <sheetName val="Dec_946"/>
      <sheetName val="5_Analysis6"/>
      <sheetName val="Company_Info6"/>
      <sheetName val="F-1_F-26"/>
      <sheetName val="F2-3-6_OH_absorbtion_rate_6"/>
      <sheetName val="Entity_Data5"/>
      <sheetName val="CR_AJE4"/>
      <sheetName val="Pack_St_Val_95_(Local)4"/>
      <sheetName val="M_MM4"/>
      <sheetName val="BIS_MAY4"/>
      <sheetName val="CBS_-_App14"/>
      <sheetName val="YR99_RENTAL_ACCRUAL3"/>
      <sheetName val="4_Analysis3"/>
      <sheetName val="CA_Sheet3"/>
      <sheetName val="FF-2_(1)3"/>
      <sheetName val="Interim_--&gt;_Top4"/>
      <sheetName val="A08-1_Appendix_I_(pf)4"/>
      <sheetName val="Bal_Sheet3"/>
      <sheetName val="COST_WIP3"/>
      <sheetName val="A2_2SAD-p3"/>
      <sheetName val="WP_Data_Input3"/>
      <sheetName val="TAB_Translate3"/>
      <sheetName val="TAB_Listen3"/>
      <sheetName val="Tool_Info3"/>
      <sheetName val="Feb_043"/>
      <sheetName val="TIV_PACK3"/>
      <sheetName val="mmm_P&amp;L_(2)3"/>
      <sheetName val="1_BS_(Oct)3"/>
      <sheetName val="_Turnover,COS,GP3"/>
      <sheetName val="Master_Sch3"/>
      <sheetName val="CA_Comp3"/>
      <sheetName val="Lease_(E-1)3"/>
      <sheetName val="Other_debtors-C3"/>
      <sheetName val="Revenue_-_VI3"/>
      <sheetName val="Sheet1_(2)3"/>
      <sheetName val="U2_23"/>
      <sheetName val="Delivery_(Mark)3"/>
      <sheetName val="Support_Personnel3"/>
      <sheetName val="MAIN_DATA3"/>
      <sheetName val="ABR_P&amp;L3"/>
      <sheetName val="PLmth_3"/>
      <sheetName val="A2l1__AJE3"/>
      <sheetName val="A1575_Hytas2"/>
      <sheetName val="Access_Nodes2"/>
      <sheetName val="Lookup_Table2"/>
      <sheetName val="BS,_P&amp;L2"/>
      <sheetName val="Exchange_Rate1"/>
      <sheetName val="U2_-_Sales1"/>
      <sheetName val="U1_P&amp;L1"/>
      <sheetName val="Chiet_tinh_dz351"/>
      <sheetName val="may_061"/>
      <sheetName val="IDMS_vs_SJIC_(Profit)1"/>
      <sheetName val="doanh_thu1"/>
      <sheetName val="Ibam_-_data_U231_1"/>
      <sheetName val="Bid_Cost_Summary1"/>
      <sheetName val="Comp_equip1"/>
      <sheetName val="TB_Worksheet1"/>
      <sheetName val="Date"/>
      <sheetName val="Macola_GL1"/>
      <sheetName val="RC_Listing1"/>
      <sheetName val="MASTER_20201"/>
      <sheetName val="depn-Sep_031"/>
      <sheetName val="1_LeadSchedule1"/>
      <sheetName val="Leasehold_improvement"/>
      <sheetName val="NPAT_FY_vs_Operational_YTD1"/>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MTO REV.2(ARMOR)"/>
      <sheetName val="BalSht"/>
      <sheetName val="Adjustments"/>
      <sheetName val="PHSB-GL-TB"/>
      <sheetName val="proj"/>
      <sheetName val="legend"/>
      <sheetName val="Source"/>
      <sheetName val="social AC TB"/>
      <sheetName val="Mgt AC TB"/>
      <sheetName val="PL"/>
      <sheetName val="PL NATURE"/>
      <sheetName val="CVAE19"/>
      <sheetName val="B-S"/>
      <sheetName val="Mapping ECC6_S4H"/>
      <sheetName val="Cumul PL"/>
      <sheetName val="IS-Budget20-month"/>
      <sheetName val="CUMUL19"/>
      <sheetName val="CUMUL-BUDGET-2020"/>
      <sheetName val="TM1-PL"/>
      <sheetName val="other EXP"/>
      <sheetName val="tableau-budget20"/>
      <sheetName val="IFRS entries"/>
      <sheetName val="Mapping ECC6 vs S4H"/>
      <sheetName val="IFRS_FSI"/>
      <sheetName val="IFRS16_Building-Postings"/>
      <sheetName val="IFRS16-Building"/>
      <sheetName val="IFRS16_Cars-Postings"/>
      <sheetName val="IFRS16-cars-TOTAL"/>
      <sheetName val="IFRS16-cars - month 01.01.2019"/>
      <sheetName val="IFRS16-Cars-31.12.2018"/>
      <sheetName val="IFRS16-cars- Details_31.12.18"/>
      <sheetName val="IFRS16-Detials_01.01.19"/>
      <sheetName val="company car DB"/>
      <sheetName val="IFRS16-Building-Details"/>
      <sheetName val="ACCRUALS"/>
      <sheetName val="INR"/>
      <sheetName val="Prep EXP"/>
      <sheetName val="RFA"/>
      <sheetName val="MKG-PIK"/>
      <sheetName val="ADV"/>
      <sheetName val="HH"/>
      <sheetName val="OH split"/>
      <sheetName val="Mng10-P&amp;L"/>
      <sheetName val="IAS-19-ICI"/>
      <sheetName val="IAS-19-ICE"/>
      <sheetName val="Mng21-QI"/>
      <sheetName val="Mng49-ICR"/>
      <sheetName val="Mng49-ICP"/>
      <sheetName val="Mng42-Fin Rec"/>
      <sheetName val="CUMUL18"/>
      <sheetName val="P&amp;LDESTI"/>
      <sheetName val="Mng49-Loans"/>
      <sheetName val="Mng_42-FinlRec-cur"/>
      <sheetName val="Mng53-Prov"/>
      <sheetName val="Mng44-FA"/>
      <sheetName val="Mng44-Tangible"/>
      <sheetName val="Mgt52-Fin Bor"/>
      <sheetName val="BS DETAIL"/>
      <sheetName val="Mng41-BS1"/>
      <sheetName val="Mng58-NE"/>
      <sheetName val="Mng61-TRA-New"/>
      <sheetName val="zaging"/>
      <sheetName val="MDBP-2019"/>
      <sheetName val="doubtful"/>
      <sheetName val="db"/>
      <sheetName val="Trasco BPC"/>
      <sheetName val="Trasco TM1"/>
      <sheetName val="BPC pivots"/>
      <sheetName val="MNG70-channel"/>
      <sheetName val="MNG70-product"/>
      <sheetName val="BASE ARTICLE"/>
      <sheetName val="ADV-YEP-18"/>
      <sheetName val="MDC-budget20"/>
      <sheetName val="MDP-budget20"/>
      <sheetName val="Forecast-20"/>
      <sheetName val="Domestic - Third Party"/>
      <sheetName val="Domestic - Intercompany"/>
      <sheetName val="MDBP-2020"/>
      <sheetName val="Customer Master Report"/>
      <sheetName val="BRANCH"/>
      <sheetName val="BRANDS"/>
      <sheetName val="Customer database"/>
      <sheetName val="MDC-2019"/>
      <sheetName val="PA-YEP"/>
      <sheetName val="db_clients"/>
      <sheetName val="IS-1.1"/>
      <sheetName val="IS-2"/>
      <sheetName val="IS-2-1"/>
      <sheetName val="IS-3"/>
      <sheetName val="IS-4"/>
      <sheetName val="IS-5"/>
      <sheetName val="IS-6"/>
      <sheetName val="IS-7"/>
      <sheetName val="BS2"/>
      <sheetName val="BS1"/>
      <sheetName val="BS.1"/>
      <sheetName val="BS1.2"/>
      <sheetName val="Details CAPEX"/>
      <sheetName val="BS1.4"/>
      <sheetName val="BS_1.5"/>
      <sheetName val="BS8.1"/>
      <sheetName val="BS8.2"/>
      <sheetName val="BS10"/>
      <sheetName val="BS11.2"/>
      <sheetName val="BS11"/>
      <sheetName val="BS11.1"/>
      <sheetName val="BS12"/>
      <sheetName val="BS14"/>
      <sheetName val="BS14.1"/>
      <sheetName val="BS14.2"/>
      <sheetName val="BS15"/>
      <sheetName val="BS15.1"/>
      <sheetName val="BS16"/>
      <sheetName val="BS_16.1.1"/>
      <sheetName val="BS_16.2.5"/>
      <sheetName val="BS18"/>
      <sheetName val="BS18.1"/>
      <sheetName val="BS19"/>
      <sheetName val="CPX"/>
      <sheetName val="BIS_LIST-NTH_2??"/>
      <sheetName val="DevVL"/>
      <sheetName val="act98"/>
      <sheetName val="PL-F&amp;B"/>
      <sheetName val="Bldg"/>
      <sheetName val="SO-P&amp;L"/>
      <sheetName val="Coeffs"/>
      <sheetName val="NOMENCLATURE"/>
      <sheetName val="Age311299TESP"/>
      <sheetName val="P4DDBFTESP"/>
      <sheetName val="IntDec00TespM&amp;B"/>
      <sheetName val="CRITERIA3"/>
      <sheetName val="マスター"/>
      <sheetName val="PSC"/>
      <sheetName val="12"/>
      <sheetName val="M-08A"/>
      <sheetName val="Ʉec_942"/>
      <sheetName val="Stat Notes"/>
      <sheetName val="PA"/>
      <sheetName val="Listing"/>
      <sheetName val="A3|1"/>
      <sheetName val="O2"/>
      <sheetName val="BUR"/>
      <sheetName val="Contract Part "/>
      <sheetName val="Recouped"/>
      <sheetName val="Contract Part"/>
      <sheetName val="Assessment"/>
      <sheetName val="Bill 4_1a___"/>
      <sheetName val="K2"/>
      <sheetName val="Mapping"/>
      <sheetName val="KK-2"/>
      <sheetName val="KK-1"/>
      <sheetName val="Budget"/>
      <sheetName val="Last Year"/>
      <sheetName val="FC4"/>
      <sheetName val="Ref"/>
      <sheetName val="0408"/>
      <sheetName val="Summary Fund Request"/>
      <sheetName val="CHEQUE LIST-RELEASED"/>
      <sheetName val="CHEQUE LIST-NEGO"/>
      <sheetName val="COMMITMENT FUTURE"/>
      <sheetName val="REF MBB"/>
      <sheetName val="SUM 3"/>
      <sheetName val="AUG 2019"/>
      <sheetName val="Fee Review"/>
      <sheetName val="Operational Review"/>
      <sheetName val="Additional Fees"/>
      <sheetName val="Rate Review"/>
      <sheetName val="MOH NONMOH A2018"/>
      <sheetName val="MOH NONMOH A2018 (HUSM)"/>
      <sheetName val="NON MOH 31 DEC 2018"/>
      <sheetName val="CW Non-MOH 2018"/>
      <sheetName val="HUSM2018"/>
      <sheetName val="HUSM 2013"/>
      <sheetName val="HUSM2014"/>
      <sheetName val="HUSM2015PreCA"/>
      <sheetName val="HUSM2015PostCA"/>
      <sheetName val="HUSM2016"/>
      <sheetName val="HUSM2017"/>
      <sheetName val="6.E&amp;C"/>
      <sheetName val="13.Asset Mgt Dev"/>
      <sheetName val="STAPs"/>
      <sheetName val="Switch"/>
      <sheetName val="#REF!"/>
      <sheetName val="E"/>
      <sheetName val="31072001"/>
      <sheetName val="Credit metrics"/>
      <sheetName val="P8"/>
      <sheetName val="All L&amp;D"/>
      <sheetName val="ANALY"/>
      <sheetName val="PROP"/>
      <sheetName val="FS"/>
      <sheetName val="prog"/>
      <sheetName val="ac_data"/>
      <sheetName val="Sum cost"/>
      <sheetName val="Alt A,B,C &amp; D - Elmt A"/>
      <sheetName val="Manual"/>
      <sheetName val="PRC 15"/>
      <sheetName val="WACC Analysis Output"/>
      <sheetName val="GMS Budget to Actual - 2004"/>
      <sheetName val="C-63"/>
      <sheetName val="VPN_PROFILE"/>
      <sheetName val="DO_NOT_DELETE"/>
      <sheetName val="M-1 Interim"/>
      <sheetName val="2018-2022 per LOB"/>
      <sheetName val="Budget 2022 Old &gt; New"/>
      <sheetName val="System"/>
      <sheetName val="Profit"/>
      <sheetName val="Data "/>
      <sheetName val="BalanceSheet"/>
      <sheetName val="items left"/>
      <sheetName val="OTR.CRED."/>
      <sheetName val="J1500 Profit Comp"/>
      <sheetName val="J1200 LDE"/>
      <sheetName val="J1100"/>
      <sheetName val="J2000"/>
      <sheetName val="J1300 GL"/>
      <sheetName val="BP_CPX1"/>
      <sheetName val="eqkl"/>
      <sheetName val="H1-Investments"/>
      <sheetName val="Age311299TAS"/>
      <sheetName val="TASintDec00"/>
      <sheetName val="P4DDBFTAS"/>
      <sheetName val="JAN"/>
      <sheetName val="BP-CPX1"/>
      <sheetName val="BQextra"/>
      <sheetName val="Cover Page"/>
      <sheetName val="Page 39a"/>
      <sheetName val="FD-ST (June - OC&amp;OFI)"/>
      <sheetName val="TLNX"/>
      <sheetName val="TLNXX"/>
      <sheetName val="TLNXXX"/>
      <sheetName val="Journal"/>
      <sheetName val="F300"/>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refreshError="1"/>
      <sheetData sheetId="619"/>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refreshError="1"/>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refreshError="1"/>
      <sheetData sheetId="867" refreshError="1"/>
      <sheetData sheetId="868" refreshError="1"/>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sheetData sheetId="952"/>
      <sheetData sheetId="953"/>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A2-2"/>
      <sheetName val="Liquidity"/>
      <sheetName val="A2-rje"/>
      <sheetName val="A2-aje"/>
      <sheetName val="A2-cje "/>
      <sheetName val="A3-wpl"/>
      <sheetName val="A3-wbs"/>
      <sheetName val="A3-wcf"/>
      <sheetName val="A3-wcf(0902)"/>
      <sheetName val="A3-disclosure"/>
      <sheetName val="C1"/>
      <sheetName val="C10"/>
      <sheetName val="C20"/>
      <sheetName val="C40"/>
      <sheetName val="E1"/>
      <sheetName val="E10"/>
      <sheetName val="E11"/>
      <sheetName val="E20"/>
      <sheetName val="E21"/>
      <sheetName val="E22"/>
      <sheetName val="E30"/>
      <sheetName val="E40"/>
      <sheetName val="E50"/>
      <sheetName val="F1"/>
      <sheetName val="F20"/>
      <sheetName val="F21"/>
      <sheetName val="F30"/>
      <sheetName val="F31"/>
      <sheetName val="G1"/>
      <sheetName val="G40"/>
      <sheetName val="G50"/>
      <sheetName val="I1"/>
      <sheetName val="I2"/>
      <sheetName val="K1"/>
      <sheetName val="K1-1"/>
      <sheetName val="K20"/>
      <sheetName val="K30"/>
      <sheetName val="L1"/>
      <sheetName val="M1"/>
      <sheetName val="M10"/>
      <sheetName val="M11"/>
      <sheetName val="M20"/>
      <sheetName val="M21"/>
      <sheetName val="M30"/>
      <sheetName val="M40"/>
      <sheetName val="N1"/>
      <sheetName val="N10"/>
      <sheetName val="N11"/>
      <sheetName val="N20"/>
      <sheetName val="N30"/>
      <sheetName val="N36"/>
      <sheetName val="N40"/>
      <sheetName val="P1"/>
      <sheetName val="P10"/>
      <sheetName val="P11"/>
      <sheetName val="P12"/>
      <sheetName val="P13"/>
      <sheetName val="P14"/>
      <sheetName val="P20"/>
      <sheetName val="Q1"/>
      <sheetName val="Q11"/>
      <sheetName val="Q30"/>
      <sheetName val="S"/>
      <sheetName val="S1"/>
      <sheetName val="FF-3"/>
      <sheetName val="Sch18-34"/>
      <sheetName val="COVER"/>
      <sheetName val="FSA"/>
      <sheetName val="gl"/>
      <sheetName val="accumdeprn"/>
      <sheetName val="addl cost"/>
      <sheetName val="BPR"/>
      <sheetName val="K-2"/>
      <sheetName val="K5-1"/>
      <sheetName val="FF-13"/>
      <sheetName val="U2 Sales"/>
      <sheetName val="SWDV"/>
      <sheetName val="FF-4"/>
      <sheetName val="FF-2"/>
      <sheetName val="FF-6"/>
      <sheetName val="ADDITION"/>
      <sheetName val="Sheet1"/>
      <sheetName val="BIS LIST-NTH 18"/>
      <sheetName val="10"/>
      <sheetName val="U4"/>
      <sheetName val="O-11"/>
      <sheetName val="Electrical "/>
      <sheetName val="COMP"/>
      <sheetName val="MV"/>
      <sheetName val="P&amp;L"/>
      <sheetName val="B"/>
      <sheetName val="Leasehold improvement"/>
      <sheetName val="关联交易-存款"/>
      <sheetName val="CRA-Detail"/>
      <sheetName val="HSIB"/>
      <sheetName val="M_Maincomp"/>
      <sheetName val="M_CT_OUT"/>
      <sheetName val="61 HR"/>
      <sheetName val="65 FINANCE"/>
      <sheetName val="DEV"/>
      <sheetName val="J-N"/>
      <sheetName val="O12-O15"/>
      <sheetName val="FF-21"/>
      <sheetName val="JobDetails"/>
      <sheetName val="EYAR"/>
      <sheetName val="INDEX"/>
      <sheetName val="BS,P&amp;l 8-11"/>
      <sheetName val="Comp equip"/>
      <sheetName val="CA Comp"/>
      <sheetName val="Company Info"/>
      <sheetName val="cashflowcomp"/>
      <sheetName val="FF-50"/>
      <sheetName val="source"/>
      <sheetName val="SCH"/>
      <sheetName val="ADD"/>
      <sheetName val="CA Sheet"/>
      <sheetName val="HP"/>
      <sheetName val="Disposal"/>
      <sheetName val="SCH B"/>
      <sheetName val="Profitability"/>
      <sheetName val="DR1-4"/>
      <sheetName val="sch10-rm2"/>
      <sheetName val="sch6-rm"/>
      <sheetName val="Loan Data"/>
      <sheetName val="FS"/>
      <sheetName val="BB-11(CAR)"/>
      <sheetName val="BB-5(Fire)"/>
      <sheetName val="BB-13(liabilities)"/>
      <sheetName val="BB-10(Cargo)"/>
      <sheetName val="BB-9(Hull)"/>
      <sheetName val="BB-7(ACT)"/>
      <sheetName val="BB-6(MO)"/>
      <sheetName val="BB-14(other)"/>
      <sheetName val="BB-8(PA)"/>
      <sheetName val="BB-12(WC)"/>
      <sheetName val="Atth CC"/>
      <sheetName val="Tax01AA"/>
      <sheetName val="Sch A to __"/>
      <sheetName val="2001"/>
      <sheetName val="CA-O7"/>
      <sheetName val="FF-2 (1)"/>
      <sheetName val="Note 1to 4 (A5-3)"/>
      <sheetName val="Note 8 to 13 (A5-3)"/>
      <sheetName val="Note 5 to 7 (A5-3)"/>
      <sheetName val="Note 14 to 16 (A5-3)"/>
      <sheetName val="TC"/>
      <sheetName val="FF-21(a)"/>
      <sheetName val="___GO"/>
      <sheetName val="U"/>
      <sheetName val="Interim --&gt; Top"/>
      <sheetName val="JUNE EOH-MASTER (2)"/>
      <sheetName val="stock1020v1.3"/>
      <sheetName val="F2-3-6 OH absorbtion rate "/>
      <sheetName val="BS"/>
      <sheetName val="115JB"/>
      <sheetName val="Main"/>
      <sheetName val="other-rm"/>
      <sheetName val="K1-1 Addn"/>
      <sheetName val="tax-ss"/>
      <sheetName val="P12.4"/>
      <sheetName val="C-63"/>
      <sheetName val="A-1"/>
      <sheetName val="BPR-Bloom"/>
      <sheetName val="Dirlist"/>
      <sheetName val="98aug-M2"/>
      <sheetName val="sch3-rm"/>
      <sheetName val="Activity Price"/>
      <sheetName val="RATE"/>
      <sheetName val="110"/>
      <sheetName val="Expense Summary"/>
      <sheetName val="U2 - Sales"/>
      <sheetName val="c"/>
      <sheetName val="PROOF"/>
      <sheetName val="D"/>
      <sheetName val="ADD NA"/>
      <sheetName val="FSL"/>
      <sheetName val="L006-ss"/>
      <sheetName val="sumdepn01"/>
      <sheetName val="FADISP-FY2002(B)"/>
      <sheetName val="P_L"/>
      <sheetName val="Profit &amp; loss"/>
      <sheetName val="KS CONSO"/>
      <sheetName val="Balance sheet"/>
      <sheetName val="FFE"/>
      <sheetName val="[Tax01AA.xl塅䕃⹌塅E"/>
      <sheetName val="sch9-jpn"/>
      <sheetName val="A"/>
      <sheetName val="Mth"/>
      <sheetName val="5 Analysis"/>
      <sheetName val="TAB.Translate"/>
      <sheetName val="TAB.Listen"/>
      <sheetName val="A2.2SAD-p"/>
      <sheetName val="A2-3"/>
      <sheetName val="depn-Sep 03"/>
      <sheetName val="Beg- End balance"/>
      <sheetName val="FF-1"/>
      <sheetName val="SCH D"/>
      <sheetName val="SCH 20"/>
      <sheetName val="O2 TC"/>
      <sheetName val="A3-1"/>
      <sheetName val="O4 CA"/>
      <sheetName val="AA"/>
      <sheetName val="AP110"/>
      <sheetName val="B-10"/>
      <sheetName val="BB-1"/>
      <sheetName val="C-5"/>
      <sheetName val="C-6"/>
      <sheetName val="C-6a"/>
      <sheetName val="CC"/>
      <sheetName val="F-1l2"/>
      <sheetName val="F-21"/>
      <sheetName val="F-4"/>
      <sheetName val="F-9c"/>
      <sheetName val="FF"/>
      <sheetName val="F-8(FSA)"/>
      <sheetName val="L"/>
      <sheetName val="M MM"/>
      <sheetName val="Pnl-10"/>
      <sheetName val="20"/>
      <sheetName val="30"/>
      <sheetName val="30a"/>
      <sheetName val="30-Note"/>
      <sheetName val="70"/>
      <sheetName val="U-2"/>
      <sheetName val="Profit Comp"/>
      <sheetName val="Post 99"/>
      <sheetName val="ARP-U301"/>
      <sheetName val="E221"/>
      <sheetName val="Acc1"/>
      <sheetName val="Sort Of SAP-GL"/>
      <sheetName val="O1-1CA Sheet"/>
      <sheetName val="MDN"/>
      <sheetName val="NGA"/>
      <sheetName val="24100 Accr Liab"/>
      <sheetName val="Assumptions 1"/>
      <sheetName val="ING"/>
      <sheetName val="SAD"/>
      <sheetName val="WOPROXY"/>
      <sheetName val="JDE"/>
      <sheetName val="A2l1.SAD"/>
      <sheetName val="Sheet3"/>
      <sheetName val="F-3"/>
      <sheetName val="U1"/>
      <sheetName val="A2_3"/>
      <sheetName val="CR_AJE"/>
      <sheetName val="BS01A"/>
      <sheetName val="Summary"/>
      <sheetName val="BGR9186"/>
      <sheetName val="CP5"/>
      <sheetName val="N2-1F"/>
      <sheetName val="TB97"/>
      <sheetName val="CA-PRE(P)"/>
      <sheetName val="U-50"/>
      <sheetName val="accode"/>
      <sheetName val="dept"/>
      <sheetName val="Is_JDE"/>
      <sheetName val="OOCO_Orig"/>
      <sheetName val="BS-3"/>
      <sheetName val="U2.3"/>
      <sheetName val="Note"/>
      <sheetName val="3 P&amp;L "/>
      <sheetName val="IS by Co (Individual)"/>
      <sheetName val="U-13-2(disc)"/>
      <sheetName val="N104_PBTD_(renovation)"/>
      <sheetName val="AJE"/>
      <sheetName val="_Tax01AA.xl塅䕃⹌塅E"/>
      <sheetName val="pld99"/>
      <sheetName val="Plants"/>
      <sheetName val="1997"/>
      <sheetName val="K3 - Depr reasonableness"/>
      <sheetName val="M-1 Interim"/>
      <sheetName val="MainComp"/>
      <sheetName val="purcvar"/>
      <sheetName val="U101 P&amp;L"/>
      <sheetName val="U601 Salary"/>
      <sheetName val="PL"/>
      <sheetName val="FA_Rec"/>
      <sheetName val="CA_O7"/>
      <sheetName val="Prod"/>
      <sheetName val="U1|2"/>
      <sheetName val="DR1-5"/>
      <sheetName val="bs8-11"/>
      <sheetName val="PA"/>
      <sheetName val=""/>
      <sheetName val="M7(b)"/>
      <sheetName val="M7(a)"/>
      <sheetName val="VENDORS COSTS"/>
      <sheetName val="Change on 30 Aug"/>
      <sheetName val="DPL"/>
      <sheetName val="SCHE-F"/>
      <sheetName val="BalSht"/>
      <sheetName val="Adjustments"/>
      <sheetName val="RM Prices - Overheads"/>
      <sheetName val="Production"/>
      <sheetName val="TC-M"/>
      <sheetName val="ADM"/>
      <sheetName val="Data"/>
      <sheetName val="A301"/>
      <sheetName val="A202_CJE 09"/>
      <sheetName val="A201_RJE 09"/>
      <sheetName val="mbb-bl-5"/>
      <sheetName val="Q-HP-44"/>
      <sheetName val="HP99"/>
      <sheetName val="Budget2001data"/>
      <sheetName val="Macola GL"/>
      <sheetName val="Significant Processes"/>
      <sheetName val="FF-5"/>
      <sheetName val="Hypothesis"/>
      <sheetName val="Profitability Analysis"/>
      <sheetName val="master"/>
      <sheetName val="U5"/>
      <sheetName val="Working"/>
      <sheetName val="Entity Data"/>
      <sheetName val="1 LeadSchedule"/>
      <sheetName val="EXIT"/>
      <sheetName val="INPUT"/>
      <sheetName val="Work Cap 1"/>
      <sheetName val="Work Cap 2"/>
      <sheetName val="Payroll and Exp"/>
      <sheetName val="FF_21_a_"/>
      <sheetName val="F4"/>
      <sheetName val="S201"/>
      <sheetName val="Lead"/>
      <sheetName val="O4_CA"/>
      <sheetName val="O5_IBA"/>
      <sheetName val="General Info"/>
      <sheetName val="Cash Flow"/>
      <sheetName val="Financial Summary"/>
      <sheetName val="Capex"/>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Age311299TAS"/>
      <sheetName val="MFA00"/>
      <sheetName val="1 - 91(A)"/>
      <sheetName val="Excess Calc"/>
      <sheetName val="BS control"/>
      <sheetName val="K2"/>
      <sheetName val="Appx B"/>
      <sheetName val="809"/>
      <sheetName val="WS170510"/>
      <sheetName val="COV"/>
      <sheetName val="OPEX"/>
      <sheetName val="Assumptions"/>
      <sheetName val="BP_BP1"/>
      <sheetName val="Cum.91-93"/>
      <sheetName val="COST"/>
      <sheetName val="Capacity"/>
      <sheetName val="03ELITEBA"/>
      <sheetName val="03ELITENO"/>
      <sheetName val="TB Worksheet"/>
      <sheetName val="ircnte"/>
      <sheetName val="itc"/>
      <sheetName val="U1 P&amp;L"/>
      <sheetName val="Parameter"/>
      <sheetName val="CASHFLOW"/>
      <sheetName val="K101_Machinery"/>
      <sheetName val="K102_FF &amp; Computer_KL"/>
      <sheetName val="K102_Computers"/>
      <sheetName val="K105_Motor vehicles"/>
      <sheetName val="K106_Renovation"/>
      <sheetName val="K107_Buildings"/>
      <sheetName val="K103_OE"/>
      <sheetName val="K104_FF"/>
      <sheetName val="P-1"/>
      <sheetName val="DETAILS"/>
      <sheetName val="Movex"/>
      <sheetName val="A3000 SOFP"/>
      <sheetName val="old_serial no."/>
      <sheetName val="tot_ass_9697"/>
      <sheetName val="NTM2000"/>
      <sheetName val="NTM2001"/>
      <sheetName val="Rates"/>
      <sheetName val="FF_13"/>
      <sheetName val="Sales Price"/>
      <sheetName val="N301"/>
      <sheetName val="ABR P&amp;L"/>
      <sheetName val="PLmth "/>
      <sheetName val="6A CA"/>
      <sheetName val="U10"/>
      <sheetName val="Dir"/>
      <sheetName val="Adm97"/>
      <sheetName val="IPO Assumptions"/>
      <sheetName val="C101"/>
      <sheetName val="Interest"/>
      <sheetName val="Criteria"/>
      <sheetName val="DEPN 2001"/>
      <sheetName val="ZPJ1"/>
      <sheetName val="F2-write off"/>
      <sheetName val="#REF"/>
      <sheetName val="WIRE"/>
      <sheetName val="CB,MGS,CagaBond"/>
      <sheetName val="Forward Purchase"/>
      <sheetName val="Year Creation"/>
      <sheetName val="A004-7"/>
      <sheetName val="-PLEASE NOTE-"/>
      <sheetName val="Housing Loan"/>
      <sheetName val="A2-cje_"/>
      <sheetName val="addl_cost"/>
      <sheetName val="U2_Sales"/>
      <sheetName val="BIS_LIST-NTH_18"/>
      <sheetName val="Electrical_"/>
      <sheetName val="Leasehold_improvement"/>
      <sheetName val="61_HR"/>
      <sheetName val="65_FINANCE"/>
      <sheetName val="BS,P&amp;l_8-11"/>
      <sheetName val="CA_Comp"/>
      <sheetName val="Company_Info"/>
      <sheetName val="Comp_equip"/>
      <sheetName val="CA_Sheet"/>
      <sheetName val="SCH_B"/>
      <sheetName val="Loan_Data"/>
      <sheetName val="Atth_CC"/>
      <sheetName val="Sch_A_to___"/>
      <sheetName val="U2_-_Sales"/>
      <sheetName val="FF-2_(1)"/>
      <sheetName val="Note_1to_4_(A5-3)"/>
      <sheetName val="Note_8_to_13_(A5-3)"/>
      <sheetName val="Note_5_to_7_(A5-3)"/>
      <sheetName val="Note_14_to_16_(A5-3)"/>
      <sheetName val="Interim_--&gt;_Top"/>
      <sheetName val="JUNE_EOH-MASTER_(2)"/>
      <sheetName val="stock1020v1_3"/>
      <sheetName val="F2-3-6_OH_absorbtion_rate_"/>
      <sheetName val="K1-1_Addn"/>
      <sheetName val="P12_4"/>
      <sheetName val="Activity_Price"/>
      <sheetName val="Expense_Summary"/>
      <sheetName val="Profit_&amp;_loss"/>
      <sheetName val="KS_CONSO"/>
      <sheetName val="Balance_sheet"/>
      <sheetName val="ADD_NA"/>
      <sheetName val="[Tax01AA_xl塅䕃⹌塅E"/>
      <sheetName val="5_Analysis"/>
      <sheetName val="TAB_Translate"/>
      <sheetName val="TAB_Listen"/>
      <sheetName val="A2_2SAD-p"/>
      <sheetName val="depn-Sep_03"/>
      <sheetName val="Beg-_End_balance"/>
      <sheetName val="SCH_D"/>
      <sheetName val="SCH_20"/>
      <sheetName val="O2_TC"/>
      <sheetName val="O4_CA1"/>
      <sheetName val="M_MM"/>
      <sheetName val="Profit_Comp"/>
      <sheetName val="Post_99"/>
      <sheetName val="Sort_Of_SAP-GL"/>
      <sheetName val="O1-1CA_Sheet"/>
      <sheetName val="24100_Accr_Liab"/>
      <sheetName val="Assumptions_1"/>
      <sheetName val="A2l1_SAD"/>
      <sheetName val="U2_3"/>
      <sheetName val="3_P&amp;L_"/>
      <sheetName val="IS_by_Co_(Individual)"/>
      <sheetName val="_Tax01AA_xl塅䕃⹌塅E"/>
      <sheetName val="K3_-_Depr_reasonableness"/>
      <sheetName val="M-1_Interim"/>
      <sheetName val="U101_P&amp;L"/>
      <sheetName val="U601_Salary"/>
      <sheetName val="VENDORS_COSTS"/>
      <sheetName val="Change_on_30_Aug"/>
      <sheetName val="RM_Prices_-_Overheads"/>
      <sheetName val="A202_CJE_09"/>
      <sheetName val="A201_RJE_09"/>
      <sheetName val="Macola_GL"/>
      <sheetName val="Significant_Processes"/>
      <sheetName val="Profitability_Analysis"/>
      <sheetName val="Entity_Data"/>
      <sheetName val="1_LeadSchedule"/>
      <sheetName val="Work_Cap_1"/>
      <sheetName val="Work_Cap_2"/>
      <sheetName val="Payroll_and_Exp"/>
      <sheetName val="General_Info"/>
      <sheetName val="Cash_Flow"/>
      <sheetName val="Financial_Summary"/>
      <sheetName val="Legal_&amp;_HR"/>
      <sheetName val="Staff_Costs"/>
      <sheetName val="Sales_&amp;_Marketing"/>
      <sheetName val="1_-_91(A)"/>
      <sheetName val="Excess_Calc"/>
      <sheetName val="BS_control"/>
      <sheetName val="Appx_B"/>
      <sheetName val="A2-cje_1"/>
      <sheetName val="addl_cost1"/>
      <sheetName val="U2_Sales1"/>
      <sheetName val="Electrical_1"/>
      <sheetName val="BIS_LIST-NTH_181"/>
      <sheetName val="Leasehold_improvement1"/>
      <sheetName val="61_HR1"/>
      <sheetName val="65_FINANCE1"/>
      <sheetName val="BS,P&amp;l_8-111"/>
      <sheetName val="Comp_equip1"/>
      <sheetName val="CA_Comp1"/>
      <sheetName val="Company_Info1"/>
      <sheetName val="CA_Sheet1"/>
      <sheetName val="SCH_B1"/>
      <sheetName val="Loan_Data1"/>
      <sheetName val="U2_-_Sales1"/>
      <sheetName val="Atth_CC1"/>
      <sheetName val="Sch_A_to___1"/>
      <sheetName val="FF-2_(1)1"/>
      <sheetName val="Note_1to_4_(A5-3)1"/>
      <sheetName val="Note_8_to_13_(A5-3)1"/>
      <sheetName val="Note_5_to_7_(A5-3)1"/>
      <sheetName val="Note_14_to_16_(A5-3)1"/>
      <sheetName val="Interim_--&gt;_Top1"/>
      <sheetName val="JUNE_EOH-MASTER_(2)1"/>
      <sheetName val="stock1020v1_31"/>
      <sheetName val="F2-3-6_OH_absorbtion_rate_1"/>
      <sheetName val="K1-1_Addn1"/>
      <sheetName val="P12_41"/>
      <sheetName val="Activity_Price1"/>
      <sheetName val="Expense_Summary1"/>
      <sheetName val="Profit_&amp;_loss1"/>
      <sheetName val="KS_CONSO1"/>
      <sheetName val="Balance_sheet1"/>
      <sheetName val="ADD_NA1"/>
      <sheetName val="[Tax01AA_xl塅䕃⹌塅E1"/>
      <sheetName val="5_Analysis1"/>
      <sheetName val="TAB_Translate1"/>
      <sheetName val="TAB_Listen1"/>
      <sheetName val="A2_2SAD-p1"/>
      <sheetName val="depn-Sep_031"/>
      <sheetName val="Beg-_End_balance1"/>
      <sheetName val="SCH_D1"/>
      <sheetName val="SCH_201"/>
      <sheetName val="O2_TC1"/>
      <sheetName val="O4_CA2"/>
      <sheetName val="M_MM1"/>
      <sheetName val="Profit_Comp1"/>
      <sheetName val="Post_991"/>
      <sheetName val="Sort_Of_SAP-GL1"/>
      <sheetName val="O1-1CA_Sheet1"/>
      <sheetName val="24100_Accr_Liab1"/>
      <sheetName val="Assumptions_11"/>
      <sheetName val="A2l1_SAD1"/>
      <sheetName val="U2_31"/>
      <sheetName val="3_P&amp;L_1"/>
      <sheetName val="IS_by_Co_(Individual)1"/>
      <sheetName val="_Tax01AA_xl塅䕃⹌塅E1"/>
      <sheetName val="K3_-_Depr_reasonableness1"/>
      <sheetName val="M-1_Interim1"/>
      <sheetName val="U101_P&amp;L1"/>
      <sheetName val="U601_Salary1"/>
      <sheetName val="VENDORS_COSTS1"/>
      <sheetName val="Change_on_30_Aug1"/>
      <sheetName val="RM_Prices_-_Overheads1"/>
      <sheetName val="A202_CJE_091"/>
      <sheetName val="A201_RJE_091"/>
      <sheetName val="Macola_GL1"/>
      <sheetName val="Significant_Processes1"/>
      <sheetName val="Profitability_Analysis1"/>
      <sheetName val="Entity_Data1"/>
      <sheetName val="1_LeadSchedule1"/>
      <sheetName val="Work_Cap_11"/>
      <sheetName val="Work_Cap_21"/>
      <sheetName val="Payroll_and_Exp1"/>
      <sheetName val="General_Info1"/>
      <sheetName val="Cash_Flow1"/>
      <sheetName val="Financial_Summary1"/>
      <sheetName val="Legal_&amp;_HR1"/>
      <sheetName val="Staff_Costs1"/>
      <sheetName val="Sales_&amp;_Marketing1"/>
      <sheetName val="1_-_91(A)1"/>
      <sheetName val="Excess_Calc1"/>
      <sheetName val="BS_control1"/>
      <sheetName val="Appx_B1"/>
      <sheetName val="Cum_91-93"/>
      <sheetName val="daywork- Tham khao"/>
      <sheetName val="Prov for tax"/>
      <sheetName val="A1000"/>
      <sheetName val="U301"/>
      <sheetName val="Dec 94"/>
      <sheetName val="Cost centre expenditure"/>
      <sheetName val="(8310)"/>
      <sheetName val="InvoiceList"/>
      <sheetName val="Nopember"/>
      <sheetName val="Comparison"/>
      <sheetName val="Deferrred Revenue Apr 04"/>
      <sheetName val="grofin"/>
      <sheetName val="Instruction"/>
      <sheetName val="Assumptions- Checks"/>
      <sheetName val="Timeline"/>
      <sheetName val="PL--&gt;"/>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CF"/>
      <sheetName val="U1_P&amp;L"/>
      <sheetName val="K102_FF_&amp;_Computer_KL"/>
      <sheetName val="K105_Motor_vehicles"/>
      <sheetName val="TB_Worksheet"/>
      <sheetName val="Sales_Price"/>
      <sheetName val="ABR_P&amp;L"/>
      <sheetName val="PLmth_"/>
      <sheetName val="6A_CA"/>
      <sheetName val="IPO_Assumptions"/>
      <sheetName val="DEPN_2001"/>
      <sheetName val="F2-write_off"/>
      <sheetName val="Forward_Purchase"/>
      <sheetName val="Year_Creation"/>
      <sheetName val="A3000_SOFP"/>
      <sheetName val="old_serial_no_"/>
      <sheetName val="-PLEASE_NOTE-"/>
      <sheetName val="Housing_Loan"/>
      <sheetName val="N1 Logic Output"/>
      <sheetName val="Cum_91-931"/>
      <sheetName val="DEPN_20011"/>
      <sheetName val="-PLEASE_NOTE-1"/>
      <sheetName val="Housing_Loan1"/>
      <sheetName val="Cost_centre_expenditure"/>
      <sheetName val="Dec_94"/>
      <sheetName val="deposit"/>
      <sheetName val="1AIdenCR (ai)"/>
      <sheetName val="1ACRCADR (aiii)"/>
      <sheetName val="1ACRMBB2U (aii)"/>
      <sheetName val="2AUPC"/>
      <sheetName val="2rvd(ii)"/>
      <sheetName val="1GBC"/>
      <sheetName val="FA - Franking Account Schedule"/>
      <sheetName val="TR - Tax Return"/>
      <sheetName val="DPL3Qytd"/>
      <sheetName val="DPL3Q"/>
      <sheetName val="1 Series"/>
      <sheetName val="U1_P&amp;L1"/>
      <sheetName val="K102_FF_&amp;_Computer_KL1"/>
      <sheetName val="K105_Motor_vehicles1"/>
      <sheetName val="TB_Worksheet1"/>
      <sheetName val="IPO_Assumptions1"/>
      <sheetName val="F2-write_off1"/>
      <sheetName val="Forward_Purchase1"/>
      <sheetName val="Year_Creation1"/>
      <sheetName val="A2-cje_2"/>
      <sheetName val="Electrical_2"/>
      <sheetName val="addl_cost2"/>
      <sheetName val="U2_Sales2"/>
      <sheetName val="FF-2_(1)2"/>
      <sheetName val="Note_1to_4_(A5-3)2"/>
      <sheetName val="Note_8_to_13_(A5-3)2"/>
      <sheetName val="Note_5_to_7_(A5-3)2"/>
      <sheetName val="Note_14_to_16_(A5-3)2"/>
      <sheetName val="Interim_--&gt;_Top2"/>
      <sheetName val="JUNE_EOH-MASTER_(2)2"/>
      <sheetName val="stock1020v1_32"/>
      <sheetName val="F2-3-6_OH_absorbtion_rate_2"/>
      <sheetName val="CA_Comp2"/>
      <sheetName val="K1-1_Addn2"/>
      <sheetName val="61_HR2"/>
      <sheetName val="65_FINANCE2"/>
      <sheetName val="BS,P&amp;l_8-112"/>
      <sheetName val="BIS_LIST-NTH_182"/>
      <sheetName val="Leasehold_improvement2"/>
      <sheetName val="Comp_equip2"/>
      <sheetName val="Company_Info2"/>
      <sheetName val="CA_Sheet2"/>
      <sheetName val="SCH_B2"/>
      <sheetName val="Loan_Data2"/>
      <sheetName val="P12_42"/>
      <sheetName val="Activity_Price2"/>
      <sheetName val="Expense_Summary2"/>
      <sheetName val="5_Analysis2"/>
      <sheetName val="TAB_Translate2"/>
      <sheetName val="TAB_Listen2"/>
      <sheetName val="A2_2SAD-p2"/>
      <sheetName val="depn-Sep_032"/>
      <sheetName val="Beg-_End_balance2"/>
      <sheetName val="SCH_D2"/>
      <sheetName val="SCH_202"/>
      <sheetName val="O2_TC2"/>
      <sheetName val="O4_CA3"/>
      <sheetName val="ADD_NA2"/>
      <sheetName val="_Tax01AA_xl塅䕃⹌塅E2"/>
      <sheetName val="M_MM2"/>
      <sheetName val="Profit_Comp2"/>
      <sheetName val="U2_-_Sales2"/>
      <sheetName val="Profit_&amp;_loss2"/>
      <sheetName val="KS_CONSO2"/>
      <sheetName val="Balance_sheet2"/>
      <sheetName val="Assumptions_12"/>
      <sheetName val="A2l1_SAD2"/>
      <sheetName val="O1-1CA_Sheet2"/>
      <sheetName val="24100_Accr_Liab2"/>
      <sheetName val="Atth_CC2"/>
      <sheetName val="Post_992"/>
      <sheetName val="U2_32"/>
      <sheetName val="Sch_A_to___2"/>
      <sheetName val="3_P&amp;L_2"/>
      <sheetName val="IS_by_Co_(Individual)2"/>
      <sheetName val="M-1_Interim2"/>
      <sheetName val="K3_-_Depr_reasonableness2"/>
      <sheetName val="Sort_Of_SAP-GL2"/>
      <sheetName val="Change_on_30_Aug2"/>
      <sheetName val="VENDORS_COSTS2"/>
      <sheetName val="RM_Prices_-_Overheads2"/>
      <sheetName val="A202_CJE_092"/>
      <sheetName val="A201_RJE_092"/>
      <sheetName val="Macola_GL2"/>
      <sheetName val="Significant_Processes2"/>
      <sheetName val="Profitability_Analysis2"/>
      <sheetName val="Entity_Data2"/>
      <sheetName val="1_LeadSchedule2"/>
      <sheetName val="Work_Cap_12"/>
      <sheetName val="Work_Cap_22"/>
      <sheetName val="Payroll_and_Exp2"/>
      <sheetName val="U101_P&amp;L2"/>
      <sheetName val="U601_Salary2"/>
      <sheetName val="General_Info2"/>
      <sheetName val="Cash_Flow2"/>
      <sheetName val="Financial_Summary2"/>
      <sheetName val="Legal_&amp;_HR2"/>
      <sheetName val="Staff_Costs2"/>
      <sheetName val="Sales_&amp;_Marketing2"/>
      <sheetName val="U1_P&amp;L2"/>
      <sheetName val="BS_control2"/>
      <sheetName val="K102_FF_&amp;_Computer_KL2"/>
      <sheetName val="K105_Motor_vehicles2"/>
      <sheetName val="1_-_91(A)2"/>
      <sheetName val="Excess_Calc2"/>
      <sheetName val="TB_Worksheet2"/>
      <sheetName val="Cum_91-932"/>
      <sheetName val="Appx_B2"/>
      <sheetName val="IPO_Assumptions2"/>
      <sheetName val="F2-write_off2"/>
      <sheetName val="Forward_Purchase2"/>
      <sheetName val="Year_Creation2"/>
      <sheetName val="DEPN_20012"/>
      <sheetName val="[Tax01AA_xl塅䕃⹌塅E2"/>
      <sheetName val="Sales_Price1"/>
      <sheetName val="ABR_P&amp;L1"/>
      <sheetName val="PLmth_1"/>
      <sheetName val="6A_CA1"/>
      <sheetName val="1_Series"/>
      <sheetName val="A2-cje_3"/>
      <sheetName val="Electrical_3"/>
      <sheetName val="addl_cost3"/>
      <sheetName val="U2_Sales3"/>
      <sheetName val="FF-2_(1)3"/>
      <sheetName val="Note_1to_4_(A5-3)3"/>
      <sheetName val="Note_8_to_13_(A5-3)3"/>
      <sheetName val="Note_5_to_7_(A5-3)3"/>
      <sheetName val="Note_14_to_16_(A5-3)3"/>
      <sheetName val="Interim_--&gt;_Top3"/>
      <sheetName val="JUNE_EOH-MASTER_(2)3"/>
      <sheetName val="stock1020v1_33"/>
      <sheetName val="F2-3-6_OH_absorbtion_rate_3"/>
      <sheetName val="CA_Comp3"/>
      <sheetName val="K1-1_Addn3"/>
      <sheetName val="61_HR3"/>
      <sheetName val="65_FINANCE3"/>
      <sheetName val="BS,P&amp;l_8-113"/>
      <sheetName val="BIS_LIST-NTH_183"/>
      <sheetName val="Leasehold_improvement3"/>
      <sheetName val="Comp_equip3"/>
      <sheetName val="Company_Info3"/>
      <sheetName val="CA_Sheet3"/>
      <sheetName val="SCH_B3"/>
      <sheetName val="Loan_Data3"/>
      <sheetName val="P12_43"/>
      <sheetName val="Activity_Price3"/>
      <sheetName val="Expense_Summary3"/>
      <sheetName val="ADD_NA3"/>
      <sheetName val="5_Analysis3"/>
      <sheetName val="TAB_Translate3"/>
      <sheetName val="TAB_Listen3"/>
      <sheetName val="A2_2SAD-p3"/>
      <sheetName val="depn-Sep_033"/>
      <sheetName val="Beg-_End_balance3"/>
      <sheetName val="SCH_D3"/>
      <sheetName val="SCH_203"/>
      <sheetName val="O2_TC3"/>
      <sheetName val="O4_CA4"/>
      <sheetName val="M_MM3"/>
      <sheetName val="Profit_Comp3"/>
      <sheetName val="U2_-_Sales3"/>
      <sheetName val="O1-1CA_Sheet3"/>
      <sheetName val="24100_Accr_Liab3"/>
      <sheetName val="Assumptions_13"/>
      <sheetName val="A2l1_SAD3"/>
      <sheetName val="Profit_&amp;_loss3"/>
      <sheetName val="KS_CONSO3"/>
      <sheetName val="Balance_sheet3"/>
      <sheetName val="_Tax01AA_xl塅䕃⹌塅E3"/>
      <sheetName val="Atth_CC3"/>
      <sheetName val="Post_993"/>
      <sheetName val="U2_33"/>
      <sheetName val="Sch_A_to___3"/>
      <sheetName val="3_P&amp;L_3"/>
      <sheetName val="IS_by_Co_(Individual)3"/>
      <sheetName val="M-1_Interim3"/>
      <sheetName val="K3_-_Depr_reasonableness3"/>
      <sheetName val="Sort_Of_SAP-GL3"/>
      <sheetName val="VENDORS_COSTS3"/>
      <sheetName val="Change_on_30_Aug3"/>
      <sheetName val="RM_Prices_-_Overheads3"/>
      <sheetName val="A202_CJE_093"/>
      <sheetName val="A201_RJE_093"/>
      <sheetName val="Macola_GL3"/>
      <sheetName val="Significant_Processes3"/>
      <sheetName val="Profitability_Analysis3"/>
      <sheetName val="Entity_Data3"/>
      <sheetName val="M3-COS"/>
      <sheetName val="M4-Adm"/>
      <sheetName val="H1_MGS"/>
      <sheetName val="New Hire Input &amp; Calc"/>
      <sheetName val="On Board Headcount Changes"/>
      <sheetName val="states"/>
      <sheetName val="federal"/>
      <sheetName val="sales"/>
      <sheetName val="Investment"/>
      <sheetName val="Logic-Gain"/>
      <sheetName val="Parameters"/>
      <sheetName val="K10"/>
      <sheetName val="MEX_CxP_MCIAS-INTER"/>
      <sheetName val="FDREPORT"/>
      <sheetName val="IBA&amp;HP"/>
      <sheetName val="Inc&amp;Exp"/>
      <sheetName val="FA"/>
      <sheetName val="Text"/>
      <sheetName val="Amortization Table"/>
      <sheetName val="B30"/>
      <sheetName val="PTO"/>
      <sheetName val="Mach &amp; equip"/>
      <sheetName val="INFO"/>
      <sheetName val="1257"/>
      <sheetName val="ARP_U501"/>
      <sheetName val="Tax-09"/>
      <sheetName val="Chemical"/>
      <sheetName val="FF-KL"/>
      <sheetName val="Mscb97"/>
      <sheetName val="B_Sheet"/>
      <sheetName val="Notes"/>
      <sheetName val="TBal"/>
      <sheetName val="CP"/>
      <sheetName val="Materiallist-081002"/>
      <sheetName val="Mach_&amp;_equip"/>
      <sheetName val="D001"/>
      <sheetName val="Chemlist"/>
      <sheetName val="currency"/>
      <sheetName val="Main orig"/>
      <sheetName val="K10-1 "/>
      <sheetName val="6balancesheet2000"/>
      <sheetName val="U10|20"/>
      <sheetName val="M-87"/>
      <sheetName val="ADJ_-_RATE4"/>
      <sheetName val="A16C"/>
      <sheetName val="ARP"/>
      <sheetName val="Permanent info"/>
      <sheetName val="1995 Cellular"/>
      <sheetName val="B28(old version)"/>
      <sheetName val="10.10.2003"/>
      <sheetName val="Other creditors"/>
      <sheetName val="Amt due to Related companies"/>
      <sheetName val="Indirect tax payable"/>
      <sheetName val="AP"/>
      <sheetName val="Accrued expenses"/>
      <sheetName val="XREF"/>
      <sheetName val="FA-MV-2001"/>
      <sheetName val="chart data"/>
      <sheetName val="Data_2_C0 B"/>
      <sheetName val="Credit"/>
      <sheetName val="LKVL-CK-HT-GD1"/>
      <sheetName val="TONGKE-HT"/>
      <sheetName val="A2-cje_4"/>
      <sheetName val="addl_cost4"/>
      <sheetName val="U2_Sales4"/>
      <sheetName val="BIS_LIST-NTH_184"/>
      <sheetName val="Electrical_4"/>
      <sheetName val="Leasehold_improvement4"/>
      <sheetName val="61_HR4"/>
      <sheetName val="65_FINANCE4"/>
      <sheetName val="BS,P&amp;l_8-114"/>
      <sheetName val="CA_Comp4"/>
      <sheetName val="Company_Info4"/>
      <sheetName val="Comp_equip4"/>
      <sheetName val="CA_Sheet4"/>
      <sheetName val="SCH_B4"/>
      <sheetName val="Loan_Data4"/>
      <sheetName val="Atth_CC4"/>
      <sheetName val="Sch_A_to___4"/>
      <sheetName val="U2_-_Sales4"/>
      <sheetName val="FF-2_(1)4"/>
      <sheetName val="Note_1to_4_(A5-3)4"/>
      <sheetName val="Note_8_to_13_(A5-3)4"/>
      <sheetName val="Note_5_to_7_(A5-3)4"/>
      <sheetName val="Note_14_to_16_(A5-3)4"/>
      <sheetName val="Interim_--&gt;_Top4"/>
      <sheetName val="JUNE_EOH-MASTER_(2)4"/>
      <sheetName val="stock1020v1_34"/>
      <sheetName val="F2-3-6_OH_absorbtion_rate_4"/>
      <sheetName val="K1-1_Addn4"/>
      <sheetName val="P12_44"/>
      <sheetName val="Activity_Price4"/>
      <sheetName val="Expense_Summary4"/>
      <sheetName val="Profit_&amp;_loss4"/>
      <sheetName val="KS_CONSO4"/>
      <sheetName val="Balance_sheet4"/>
      <sheetName val="ADD_NA4"/>
      <sheetName val="[Tax01AA_xl塅䕃⹌塅E3"/>
      <sheetName val="5_Analysis4"/>
      <sheetName val="TAB_Translate4"/>
      <sheetName val="TAB_Listen4"/>
      <sheetName val="A2_2SAD-p4"/>
      <sheetName val="depn-Sep_034"/>
      <sheetName val="Beg-_End_balance4"/>
      <sheetName val="SCH_D4"/>
      <sheetName val="SCH_204"/>
      <sheetName val="O2_TC4"/>
      <sheetName val="O4_CA5"/>
      <sheetName val="M_MM4"/>
      <sheetName val="Profit_Comp4"/>
      <sheetName val="Post_994"/>
      <sheetName val="Sort_Of_SAP-GL4"/>
      <sheetName val="O1-1CA_Sheet4"/>
      <sheetName val="24100_Accr_Liab4"/>
      <sheetName val="Assumptions_14"/>
      <sheetName val="A2l1_SAD4"/>
      <sheetName val="U2_34"/>
      <sheetName val="3_P&amp;L_4"/>
      <sheetName val="IS_by_Co_(Individual)4"/>
      <sheetName val="_Tax01AA_xl塅䕃⹌塅E4"/>
      <sheetName val="K3_-_Depr_reasonableness4"/>
      <sheetName val="M-1_Interim4"/>
      <sheetName val="U101_P&amp;L3"/>
      <sheetName val="U601_Salary3"/>
      <sheetName val="VENDORS_COSTS4"/>
      <sheetName val="Change_on_30_Aug4"/>
      <sheetName val="RM_Prices_-_Overheads4"/>
      <sheetName val="A202_CJE_094"/>
      <sheetName val="A201_RJE_094"/>
      <sheetName val="Macola_GL4"/>
      <sheetName val="Significant_Processes4"/>
      <sheetName val="Profitability_Analysis4"/>
      <sheetName val="Entity_Data4"/>
      <sheetName val="1_LeadSchedule3"/>
      <sheetName val="Work_Cap_13"/>
      <sheetName val="Work_Cap_23"/>
      <sheetName val="Payroll_and_Exp3"/>
      <sheetName val="General_Info3"/>
      <sheetName val="Cash_Flow3"/>
      <sheetName val="Financial_Summary3"/>
      <sheetName val="Legal_&amp;_HR3"/>
      <sheetName val="Staff_Costs3"/>
      <sheetName val="Sales_&amp;_Marketing3"/>
      <sheetName val="1_-_91(A)3"/>
      <sheetName val="Excess_Calc3"/>
      <sheetName val="BS_control3"/>
      <sheetName val="Appx_B3"/>
      <sheetName val="Cum_91-933"/>
      <sheetName val="TB_Worksheet3"/>
      <sheetName val="U1_P&amp;L3"/>
      <sheetName val="K102_FF_&amp;_Computer_KL3"/>
      <sheetName val="K105_Motor_vehicles3"/>
      <sheetName val="A3000_SOFP1"/>
      <sheetName val="old_serial_no_1"/>
      <sheetName val="Sales_Price2"/>
      <sheetName val="ABR_P&amp;L2"/>
      <sheetName val="PLmth_2"/>
      <sheetName val="6A_CA2"/>
      <sheetName val="IPO_Assumptions3"/>
      <sheetName val="DEPN_20013"/>
      <sheetName val="F2-write_off3"/>
      <sheetName val="Forward_Purchase3"/>
      <sheetName val="Year_Creation3"/>
      <sheetName val="-PLEASE_NOTE-2"/>
      <sheetName val="Housing_Loan2"/>
      <sheetName val="daywork-_Tham_khao"/>
      <sheetName val="Prov_for_tax"/>
      <sheetName val="Dec_941"/>
      <sheetName val="Cost_centre_expenditure1"/>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N1_Logic_Output"/>
      <sheetName val="1AIdenCR_(ai)"/>
      <sheetName val="1ACRCADR_(aiii)"/>
      <sheetName val="1ACRMBB2U_(aii)"/>
      <sheetName val="FA_-_Franking_Account_Schedule"/>
      <sheetName val="TR_-_Tax_Return"/>
      <sheetName val="1_Series1"/>
      <sheetName val="New_Hire_Input_&amp;_Calc"/>
      <sheetName val="On_Board_Headcount_Changes"/>
      <sheetName val="Amortization_Table"/>
      <sheetName val="Mach_&amp;_equip1"/>
      <sheetName val="Main_orig"/>
      <sheetName val="K10-1_"/>
      <sheetName val="Permanent_info"/>
      <sheetName val="1995_Cellular"/>
      <sheetName val="B28(old_version)"/>
      <sheetName val="10_10_2003"/>
      <sheetName val="Other_creditors"/>
      <sheetName val="Amt_due_to_Related_companies"/>
      <sheetName val="Indirect_tax_payable"/>
      <sheetName val="Accrued_expenses"/>
      <sheetName val="chart_data"/>
      <sheetName val="Data_2_C0_B"/>
      <sheetName val="Q305_BI Term Loan"/>
      <sheetName val="Sheet2"/>
      <sheetName val="A7"/>
      <sheetName val="Code"/>
      <sheetName val="Format-Co"/>
      <sheetName val="Sum B2"/>
      <sheetName val="n7-e"/>
      <sheetName val="lead "/>
      <sheetName val="BlSheet"/>
      <sheetName val="PLOSS"/>
      <sheetName val="4 Analysis"/>
      <sheetName val="Forex"/>
      <sheetName val="U-1"/>
      <sheetName val="Tabelle3"/>
      <sheetName val="Weights"/>
      <sheetName val="items left"/>
      <sheetName val="DRG"/>
      <sheetName val="EMR"/>
      <sheetName val="GNR"/>
      <sheetName val="LGR"/>
      <sheetName val="MTU"/>
      <sheetName val="RBW"/>
      <sheetName val="RBY"/>
      <sheetName val="RSL"/>
      <sheetName val="SVR"/>
      <sheetName val="TDR"/>
      <sheetName val="TGR"/>
      <sheetName val="WAR"/>
      <sheetName val="XUSISheet"/>
      <sheetName val="TMS2000"/>
      <sheetName val="Q-HP-13"/>
      <sheetName val="MWB Bdgtd Days"/>
      <sheetName val="H1-Investments"/>
      <sheetName val="Base Case"/>
      <sheetName val="FA1"/>
      <sheetName val="Formula"/>
      <sheetName val="Tptn"/>
      <sheetName val="FF_3"/>
      <sheetName val="Q-HP-23"/>
      <sheetName val="Q-HP-39"/>
      <sheetName val="Bill 3"/>
      <sheetName val="Bill 4"/>
      <sheetName val="Bill 2"/>
      <sheetName val="IBA &lt;O3&gt;"/>
      <sheetName val="YR99 RENTAL ACCRUAL"/>
      <sheetName val="1120"/>
      <sheetName val="Input Director Info &amp; Part Q"/>
      <sheetName val="ExchRates"/>
      <sheetName val="Setup"/>
      <sheetName val="TO"/>
      <sheetName val="TOTAL"/>
      <sheetName val="BSINDEX"/>
      <sheetName val="Sales for 2001"/>
      <sheetName val="N2-1-f"/>
      <sheetName val="COMMON"/>
      <sheetName val="CBS - App1"/>
      <sheetName val="onhand"/>
      <sheetName val="ProdQty"/>
      <sheetName val="B-3"/>
      <sheetName val="ADMIN"/>
      <sheetName val="Country Summary"/>
      <sheetName val="PARAMS"/>
      <sheetName val="P&amp;L PP"/>
      <sheetName val="Flash-pp"/>
      <sheetName val="PY-pp"/>
      <sheetName val="MYF-pp"/>
      <sheetName val="Control"/>
      <sheetName val="Rpt3"/>
      <sheetName val="TOC"/>
      <sheetName val="E"/>
      <sheetName val="B- 1"/>
      <sheetName val="Aoi Data-p11"/>
      <sheetName val="Revenue-p10"/>
      <sheetName val="Pekerja"/>
      <sheetName val="RT2-D"/>
      <sheetName val="ACT-MTH"/>
      <sheetName val="FF_4"/>
      <sheetName val="CA working"/>
      <sheetName val="FF_2"/>
      <sheetName val="P"/>
      <sheetName val="Definition"/>
      <sheetName val="Gain Loss Calculation"/>
      <sheetName val="PL (2)"/>
      <sheetName val="TB-A"/>
      <sheetName val="TB"/>
      <sheetName val="MARKETING EXP"/>
      <sheetName val="FA "/>
      <sheetName val="UNBILLED"/>
      <sheetName val="Bank"/>
      <sheetName val="Cash"/>
      <sheetName val="EmployeeAdvance"/>
      <sheetName val="AR"/>
      <sheetName val="ARaging-6M"/>
      <sheetName val="ARaging-12M"/>
      <sheetName val="stock"/>
      <sheetName val="Prepayment"/>
      <sheetName val="Vendor-deposit"/>
      <sheetName val="Accrual "/>
      <sheetName val="APaging-6M"/>
      <sheetName val="APaging-12M"/>
      <sheetName val="DEFERRED INCOME"/>
      <sheetName val="GST "/>
      <sheetName val="CAPITAL"/>
      <sheetName val="Taxation"/>
      <sheetName val="PPE Register"/>
      <sheetName val="Sales_for_2001"/>
      <sheetName val="Project"/>
      <sheetName val="P&amp;L_PP"/>
      <sheetName val="Country_Summary"/>
      <sheetName val="consol"/>
      <sheetName val="Scenario 1 - with HMM"/>
      <sheetName val="TASintDec00"/>
      <sheetName val="P4DDBFTAS"/>
      <sheetName val="C01-General"/>
      <sheetName val="C17-Trial Balance"/>
      <sheetName val="0100"/>
      <sheetName val="Mortgage"/>
      <sheetName val="Profit"/>
      <sheetName val="G-35-3"/>
      <sheetName val="FORMC94"/>
      <sheetName val="TITLE"/>
      <sheetName val="EBC"/>
      <sheetName val="Ongoing"/>
      <sheetName val="Sum"/>
      <sheetName val="Block A-FlrBm(Conc&amp;Fwk)"/>
      <sheetName val="Menu"/>
      <sheetName val="B+B"/>
      <sheetName val="OE007 11.22"/>
      <sheetName val="Contents"/>
      <sheetName val="MWB_Bdgtd_Days"/>
      <sheetName val="Base_Case"/>
      <sheetName val="Ref"/>
      <sheetName val="MXO_CxC_INTER"/>
      <sheetName val="PROV DD"/>
      <sheetName val="1048"/>
      <sheetName val="Acc code"/>
      <sheetName val="Input-MD&amp;PR"/>
      <sheetName val="PayoutSch"/>
      <sheetName val="MD"/>
      <sheetName val="OMD"/>
      <sheetName val="MBO Ratings"/>
      <sheetName val="Input-Supp Incent"/>
      <sheetName val="JUL03"/>
      <sheetName val="workings"/>
      <sheetName val="B-4"/>
      <sheetName val="Acc"/>
      <sheetName val="Annx1"/>
      <sheetName val="FA-LISTING"/>
      <sheetName val="APCODE"/>
      <sheetName val="BP-BREAK"/>
      <sheetName val="OPI"/>
      <sheetName val="Q"/>
      <sheetName val="F-5"/>
      <sheetName val="D-PL"/>
      <sheetName val="TB 04"/>
      <sheetName val="chitiet"/>
      <sheetName val="Amcorp Building"/>
      <sheetName val="Apr"/>
      <sheetName val="Option"/>
      <sheetName val="SUMFA.XLS"/>
      <sheetName val="4A ASSLIST2.XLS"/>
      <sheetName val="4D CACOMP.XLS"/>
      <sheetName val="3 Analysis"/>
      <sheetName val="Data Sheet "/>
      <sheetName val="January"/>
      <sheetName val="February"/>
      <sheetName val="Production plan"/>
      <sheetName val="AR APR'02"/>
      <sheetName val="lookup"/>
      <sheetName val="U4-Recruitment"/>
      <sheetName val="IVPR"/>
      <sheetName val="A3"/>
      <sheetName val="KSIexps"/>
      <sheetName val="1030002 A"/>
      <sheetName val="1030004 A"/>
      <sheetName val="1030006 A"/>
      <sheetName val="Bill_3"/>
      <sheetName val="Bill_4"/>
      <sheetName val="Bill_2"/>
      <sheetName val="YR99_RENTAL_ACCRUAL"/>
      <sheetName val="CBS_-_App1"/>
      <sheetName val="B-_1"/>
      <sheetName val="Aoi_Data-p11"/>
      <sheetName val="CA_working"/>
      <sheetName val="PL-F&amp;B"/>
      <sheetName val="G.A &amp; Switch"/>
      <sheetName val="2 NM"/>
      <sheetName val="Quarterly3"/>
      <sheetName val="Interim ___ Top"/>
      <sheetName val="SalesSummary"/>
      <sheetName val="Seasonality Calculation"/>
      <sheetName val="FULL LIST"/>
      <sheetName val="PMB List"/>
      <sheetName val="PMB"/>
      <sheetName val="SPSI"/>
      <sheetName val="Sheet4"/>
      <sheetName val="Etender Value"/>
      <sheetName val="Billing and Revenue"/>
      <sheetName val="global"/>
      <sheetName val="Cost Centre Descriptions"/>
      <sheetName val="4_Analysis"/>
      <sheetName val="Exchange Rate"/>
      <sheetName val="Quantity"/>
      <sheetName val="BP-FH1"/>
      <sheetName val="S1BOQ"/>
      <sheetName val="BP-CPX1"/>
      <sheetName val="price"/>
      <sheetName val="A2-cje_5"/>
      <sheetName val="BIS_LIST-NTH_185"/>
      <sheetName val="Sort_Of_SAP-GL5"/>
      <sheetName val="Leasehold_improvement5"/>
      <sheetName val="addl_cost5"/>
      <sheetName val="U2_Sales5"/>
      <sheetName val="Sch_A_to___5"/>
      <sheetName val="Atth_CC5"/>
      <sheetName val="Electrical_5"/>
      <sheetName val="61_HR5"/>
      <sheetName val="65_FINANCE5"/>
      <sheetName val="BS,P&amp;l_8-115"/>
      <sheetName val="CA_Comp5"/>
      <sheetName val="Company_Info5"/>
      <sheetName val="Comp_equip5"/>
      <sheetName val="CA_Sheet5"/>
      <sheetName val="SCH_B5"/>
      <sheetName val="JUNE_EOH-MASTER_(2)5"/>
      <sheetName val="stock1020v1_35"/>
      <sheetName val="Loan_Data5"/>
      <sheetName val="U2_-_Sales5"/>
      <sheetName val="FF-2_(1)5"/>
      <sheetName val="Note_1to_4_(A5-3)5"/>
      <sheetName val="Note_8_to_13_(A5-3)5"/>
      <sheetName val="Note_5_to_7_(A5-3)5"/>
      <sheetName val="Note_14_to_16_(A5-3)5"/>
      <sheetName val="Interim_--&gt;_Top5"/>
      <sheetName val="F2-3-6_OH_absorbtion_rate_5"/>
      <sheetName val="K1-1_Addn5"/>
      <sheetName val="P12_45"/>
      <sheetName val="Activity_Price5"/>
      <sheetName val="Expense_Summary5"/>
      <sheetName val="Profit_&amp;_loss5"/>
      <sheetName val="KS_CONSO5"/>
      <sheetName val="Balance_sheet5"/>
      <sheetName val="ADD_NA5"/>
      <sheetName val="[Tax01AA_xl塅䕃⹌塅E4"/>
      <sheetName val="5_Analysis5"/>
      <sheetName val="TAB_Translate5"/>
      <sheetName val="TAB_Listen5"/>
      <sheetName val="A2_2SAD-p5"/>
      <sheetName val="depn-Sep_035"/>
      <sheetName val="Beg-_End_balance5"/>
      <sheetName val="SCH_D5"/>
      <sheetName val="SCH_205"/>
      <sheetName val="O2_TC5"/>
      <sheetName val="O4_CA6"/>
      <sheetName val="M_MM5"/>
      <sheetName val="Profit_Comp5"/>
      <sheetName val="Post_995"/>
      <sheetName val="O1-1CA_Sheet5"/>
      <sheetName val="24100_Accr_Liab5"/>
      <sheetName val="Assumptions_15"/>
      <sheetName val="A2l1_SAD5"/>
      <sheetName val="U2_35"/>
      <sheetName val="3_P&amp;L_5"/>
      <sheetName val="IS_by_Co_(Individual)5"/>
      <sheetName val="_Tax01AA_xl塅䕃⹌塅E5"/>
      <sheetName val="K3_-_Depr_reasonableness5"/>
      <sheetName val="M-1_Interim5"/>
      <sheetName val="U101_P&amp;L4"/>
      <sheetName val="U601_Salary4"/>
      <sheetName val="VENDORS_COSTS5"/>
      <sheetName val="Change_on_30_Aug5"/>
      <sheetName val="RM_Prices_-_Overheads5"/>
      <sheetName val="A202_CJE_095"/>
      <sheetName val="A201_RJE_095"/>
      <sheetName val="Macola_GL5"/>
      <sheetName val="Significant_Processes5"/>
      <sheetName val="Profitability_Analysis5"/>
      <sheetName val="Entity_Data5"/>
      <sheetName val="1_LeadSchedule4"/>
      <sheetName val="Work_Cap_14"/>
      <sheetName val="Work_Cap_24"/>
      <sheetName val="Payroll_and_Exp4"/>
      <sheetName val="General_Info4"/>
      <sheetName val="Cash_Flow4"/>
      <sheetName val="Financial_Summary4"/>
      <sheetName val="Legal_&amp;_HR4"/>
      <sheetName val="Staff_Costs4"/>
      <sheetName val="Sales_&amp;_Marketing4"/>
      <sheetName val="1_-_91(A)4"/>
      <sheetName val="Excess_Calc4"/>
      <sheetName val="BS_control4"/>
      <sheetName val="Appx_B4"/>
      <sheetName val="TB_Worksheet4"/>
      <sheetName val="U1_P&amp;L4"/>
      <sheetName val="K102_FF_&amp;_Computer_KL4"/>
      <sheetName val="K105_Motor_vehicles4"/>
      <sheetName val="Cum_91-934"/>
      <sheetName val="A3000_SOFP2"/>
      <sheetName val="old_serial_no_2"/>
      <sheetName val="Sales_Price3"/>
      <sheetName val="ABR_P&amp;L3"/>
      <sheetName val="PLmth_3"/>
      <sheetName val="6A_CA3"/>
      <sheetName val="IPO_Assumptions4"/>
      <sheetName val="DEPN_20014"/>
      <sheetName val="F2-write_off4"/>
      <sheetName val="Forward_Purchase4"/>
      <sheetName val="Year_Creation4"/>
      <sheetName val="-PLEASE_NOTE-3"/>
      <sheetName val="Housing_Loan3"/>
      <sheetName val="daywork-_Tham_khao1"/>
      <sheetName val="Prov_for_tax1"/>
      <sheetName val="Dec_942"/>
      <sheetName val="Cost_centre_expenditure2"/>
      <sheetName val="Deferrred_Revenue_Apr_041"/>
      <sheetName val="N1_Logic_Output1"/>
      <sheetName val="1AIdenCR_(ai)1"/>
      <sheetName val="1ACRCADR_(aiii)1"/>
      <sheetName val="1ACRMBB2U_(aii)1"/>
      <sheetName val="FA_-_Franking_Account_Schedule1"/>
      <sheetName val="TR_-_Tax_Return1"/>
      <sheetName val="1_Series2"/>
      <sheetName val="New_Hire_Input_&amp;_Calc1"/>
      <sheetName val="On_Board_Headcount_Changes1"/>
      <sheetName val="Amortization_Table1"/>
      <sheetName val="Mach_&amp;_equip2"/>
      <sheetName val="Main_orig1"/>
      <sheetName val="K10-1_1"/>
      <sheetName val="Permanent_info1"/>
      <sheetName val="1995_Cellular1"/>
      <sheetName val="B28(old_version)1"/>
      <sheetName val="10_10_20031"/>
      <sheetName val="Other_creditors1"/>
      <sheetName val="Amt_due_to_Related_companies1"/>
      <sheetName val="Indirect_tax_payable1"/>
      <sheetName val="Accrued_expenses1"/>
      <sheetName val="chart_data1"/>
      <sheetName val="Data_2_C0_B1"/>
      <sheetName val="Assumptions-_Checks1"/>
      <sheetName val="AB-1_1A1"/>
      <sheetName val="AB-1_11"/>
      <sheetName val="AB-1_21"/>
      <sheetName val="AB-1_2-check1"/>
      <sheetName val="AB-4_11"/>
      <sheetName val="AB-4_21"/>
      <sheetName val="AB-8_31"/>
      <sheetName val="AB-8_11"/>
      <sheetName val="AB-8_21"/>
      <sheetName val="AB-8_41"/>
      <sheetName val="AB-8_51"/>
      <sheetName val="AB-11_11"/>
      <sheetName val="AB-11_21"/>
      <sheetName val="AB-11_2A1"/>
      <sheetName val="BS-_Check1"/>
      <sheetName val="BS_summary1"/>
      <sheetName val="BS_1_21"/>
      <sheetName val="_1_31"/>
      <sheetName val="1_41"/>
      <sheetName val="1_51"/>
      <sheetName val="1_61"/>
      <sheetName val="1_71"/>
      <sheetName val="1_81"/>
      <sheetName val="1_91"/>
      <sheetName val="CF_01"/>
      <sheetName val="CF_3_41"/>
      <sheetName val="CF_5_61"/>
      <sheetName val="CF_7_81"/>
      <sheetName val="CF_1_21"/>
      <sheetName val="CF_9_101"/>
      <sheetName val="CF_11_131"/>
      <sheetName val="Sum_B2"/>
      <sheetName val="lead_"/>
      <sheetName val="Financials"/>
      <sheetName val="TAX COM"/>
      <sheetName val="Sum Hist"/>
      <sheetName val="Safari09"/>
      <sheetName val="PLAN"/>
      <sheetName val="Minput"/>
      <sheetName val="Weekly"/>
      <sheetName val="BudMF"/>
      <sheetName val="Original"/>
      <sheetName val="COM"/>
      <sheetName val="Co info"/>
      <sheetName val="FX"/>
      <sheetName val="Information, metrics, revenue"/>
      <sheetName val="Attachement"/>
      <sheetName val="Basic_information"/>
      <sheetName val="Anx1"/>
      <sheetName val="U-10"/>
      <sheetName val="2000cy"/>
      <sheetName val="CA99"/>
      <sheetName val="TTL Manpower Bgt"/>
      <sheetName val="TTL_Manpower_Bgt"/>
      <sheetName val="in0"/>
      <sheetName val="CBO0497"/>
      <sheetName val="Selection"/>
      <sheetName val="101 MANAGEMENT"/>
      <sheetName val="TC YA2000 cyb (R)"/>
      <sheetName val="Analisa &amp; Upah"/>
      <sheetName val="Share price data"/>
      <sheetName val="Actual vs Budget"/>
      <sheetName val="Monthly P&amp;L"/>
      <sheetName val="Leadsheet"/>
      <sheetName val="LDMI"/>
      <sheetName val="Bad Debt"/>
      <sheetName val="Kalkulasi Loan"/>
      <sheetName val="Stocks age"/>
      <sheetName val="3B"/>
      <sheetName val="AVP"/>
      <sheetName val="App WP-11"/>
      <sheetName val="GCF"/>
      <sheetName val="IS"/>
      <sheetName val="Loan Amortization Schedule"/>
      <sheetName val="README"/>
      <sheetName val="Cost Centre"/>
      <sheetName val="SCI"/>
      <sheetName val="Pricing&amp;Costing"/>
      <sheetName val="ASM"/>
      <sheetName val="Assumption"/>
      <sheetName val="BOCLIGHTS"/>
      <sheetName val="TABLO-3"/>
      <sheetName val="科目表"/>
      <sheetName val="MM"/>
      <sheetName val="MTP"/>
      <sheetName val="TTL"/>
      <sheetName val="Sched 2"/>
      <sheetName val="Sched 1"/>
      <sheetName val="PY A1.500 TB"/>
      <sheetName val="GIC处置"/>
      <sheetName val="f100"/>
      <sheetName val="Ex Diff"/>
      <sheetName val="Man power"/>
      <sheetName val="Office Improve"/>
      <sheetName val="U102-U104 Detail"/>
      <sheetName val="(ref) SMR A302 WPL"/>
      <sheetName val="Tax Rates"/>
      <sheetName val="Inputs - Dev"/>
      <sheetName val="Ap D1 - SumA"/>
      <sheetName val="Ap D2 - SumB"/>
      <sheetName val="Ap E - Elmt"/>
      <sheetName val="BS, IS"/>
      <sheetName val="OE007_11_22"/>
      <sheetName val="Cost Statement"/>
      <sheetName val="Deferred"/>
      <sheetName val="G2|1-MGS-SS"/>
      <sheetName val="Macro1"/>
      <sheetName val="Alloc"/>
      <sheetName val="O3-Disposal"/>
      <sheetName val="MTO REV.2(ARMOR)"/>
      <sheetName val="CLG115-3-1比較用"/>
      <sheetName val="Xaxis"/>
      <sheetName val="SCB 1 - Current"/>
      <sheetName val="SCB 2 - Current"/>
      <sheetName val="Compensation"/>
      <sheetName val="Survey Input"/>
      <sheetName val="Configure"/>
      <sheetName val="FINAL96"/>
      <sheetName val="RateTable"/>
      <sheetName val="Expenses"/>
      <sheetName val="detailed"/>
      <sheetName val="2-A"/>
      <sheetName val="ws9"/>
      <sheetName val="ALL WH"/>
      <sheetName val="General"/>
      <sheetName val="주식"/>
      <sheetName val="items_left"/>
      <sheetName val="TB_04"/>
      <sheetName val="MWB_Bdgtd_Days1"/>
      <sheetName val="Base_Case1"/>
      <sheetName val="C17-Trial_Balance"/>
      <sheetName val="Block_A-FlrBm(Conc&amp;Fwk)"/>
      <sheetName val="Acc_code"/>
      <sheetName val="MBO_Ratings"/>
      <sheetName val="Input-Supp_Incent"/>
      <sheetName val="IBA_&lt;O3&gt;"/>
      <sheetName val="Amcorp_Building"/>
      <sheetName val="App_WP-11"/>
      <sheetName val="Stocks_age"/>
      <sheetName val="6442(New)"/>
      <sheetName val="U2.2"/>
      <sheetName val="600"/>
      <sheetName val="AU"/>
      <sheetName val="HK"/>
      <sheetName val="MY"/>
      <sheetName val="NZ"/>
      <sheetName val="SG"/>
      <sheetName val="PROV_DD"/>
      <sheetName val="TC_YA2000_cyb_(R)"/>
      <sheetName val="Working Data"/>
      <sheetName val="WIP(IBP1)"/>
      <sheetName val="OTHER KPI1"/>
      <sheetName val="I_wip"/>
      <sheetName val="I_Customers"/>
      <sheetName val="OTHER KPI2"/>
      <sheetName val="OLG"/>
      <sheetName val="L_Revenue"/>
      <sheetName val="i_wip take up"/>
      <sheetName val="U-Input sheet (superseded)"/>
      <sheetName val="U-3"/>
      <sheetName val="Note2"/>
      <sheetName val="U1.6"/>
      <sheetName val="Bill_31"/>
      <sheetName val="Bill_41"/>
      <sheetName val="Bill_21"/>
      <sheetName val="YR99_RENTAL_ACCRUAL1"/>
      <sheetName val="CBS_-_App11"/>
      <sheetName val="Country_Summary1"/>
      <sheetName val="P&amp;L_PP1"/>
      <sheetName val="Sales_for_20011"/>
      <sheetName val="B-_11"/>
      <sheetName val="Aoi_Data-p111"/>
      <sheetName val="CA_working1"/>
      <sheetName val="Gain_Loss_Calculation"/>
      <sheetName val="PL_(2)"/>
      <sheetName val="MARKETING_EXP"/>
      <sheetName val="FA_"/>
      <sheetName val="Accrual_"/>
      <sheetName val="DEFERRED_INCOME"/>
      <sheetName val="GST_"/>
      <sheetName val="PPE_Register"/>
      <sheetName val="2_NM"/>
      <sheetName val="SUMFA_XLS"/>
      <sheetName val="4A_ASSLIST2_XLS"/>
      <sheetName val="4D_CACOMP_XLS"/>
      <sheetName val="3_Analysis"/>
      <sheetName val="1030002_A"/>
      <sheetName val="1030004_A"/>
      <sheetName val="1030006_A"/>
      <sheetName val="Data_Sheet_"/>
      <sheetName val="Interim_____Top"/>
      <sheetName val="G_A_&amp;_Switch"/>
      <sheetName val="Seasonality_Calculation"/>
      <sheetName val="FULL_LIST"/>
      <sheetName val="PMB_List"/>
      <sheetName val="Etender_Value"/>
      <sheetName val="A2-cje_6"/>
      <sheetName val="Billing_and_Revenue"/>
      <sheetName val="Man_power"/>
      <sheetName val="PY_A1_500_TB"/>
      <sheetName val="Sched_2"/>
      <sheetName val="Sched_1"/>
      <sheetName val="Office_Improve"/>
      <sheetName val="(ref)_SMR_A302_WPL"/>
      <sheetName val="U102-U104_Detail"/>
      <sheetName val="Tax_Rates"/>
      <sheetName val="VWAP"/>
      <sheetName val="Hyperion "/>
      <sheetName val="Library"/>
      <sheetName val="Purchase"/>
      <sheetName val="Library Procedures"/>
      <sheetName val="2006"/>
      <sheetName val="MASTER CASHFLOW"/>
      <sheetName val="Foglio1"/>
      <sheetName val="Foglio3"/>
      <sheetName val="5.1-AB"/>
      <sheetName val="bp bill-mark"/>
      <sheetName val="Supplementary Notes"/>
      <sheetName val="Mov. of fixed Assets"/>
      <sheetName val="Only for GL HO"/>
      <sheetName val="O2-2"/>
      <sheetName val="S13-CA 2008"/>
      <sheetName val="wage "/>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X-100.2"/>
      <sheetName val="COMPUTER"/>
      <sheetName val="stp"/>
      <sheetName val="IBACOMP.XLS"/>
      <sheetName val="PRICE @ 31 Jan 2000"/>
      <sheetName val="acs"/>
      <sheetName val="GRP-PL98B"/>
      <sheetName val="Increment"/>
      <sheetName val="首先输入"/>
      <sheetName val="LOOSECHKLIST"/>
      <sheetName val="不良TOTAL"/>
      <sheetName val="起動不良推移"/>
      <sheetName val="ＭＡＸＣＩ"/>
      <sheetName val="発振器工程不良"/>
      <sheetName val="異物付着確認"/>
      <sheetName val="TPM-0013"/>
      <sheetName val="不良目標"/>
      <sheetName val="ｆシフト"/>
      <sheetName val="FORECAST COST"/>
      <sheetName val="Currency &amp; ESCAL"/>
      <sheetName val="Employee list"/>
      <sheetName val="actual HEADCOUNT&amp;FTE"/>
      <sheetName val="Hrs per Mth"/>
      <sheetName val="NEW TBA RATES"/>
      <sheetName val="Level4 Cost"/>
      <sheetName val="Level4 Hours"/>
      <sheetName val="TBA positions rates (old)"/>
      <sheetName val="Werte"/>
      <sheetName val="中行汇率表"/>
      <sheetName val="填表单位"/>
      <sheetName val="现金银行日记账"/>
      <sheetName val="Key Assumptions"/>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MCS"/>
      <sheetName val="FMG"/>
      <sheetName val="GIT as at 30 Nov03"/>
      <sheetName val="Alat"/>
      <sheetName val="Analisa Gabungan"/>
      <sheetName val="NAV"/>
      <sheetName val="CFlowPg1"/>
      <sheetName val="Equity"/>
      <sheetName val="IncomeStatement"/>
      <sheetName val="Non-Statistical Sampling Master"/>
      <sheetName val="Two Step Revenue Testing Master"/>
      <sheetName val="Global Data"/>
      <sheetName val="AsPerEstimate"/>
      <sheetName val="bid price schedule"/>
      <sheetName val="DPLA"/>
      <sheetName val="p &amp; lx"/>
      <sheetName val="Q305_BI_Term_Loan"/>
      <sheetName val="Sheet1 (2)"/>
      <sheetName val="BUR"/>
      <sheetName val="lists"/>
      <sheetName val="Inputs"/>
      <sheetName val="HP Int rea"/>
      <sheetName val="costs"/>
      <sheetName val="20.0"/>
      <sheetName val="100.1"/>
      <sheetName val="03.0"/>
      <sheetName val="2460400 0608"/>
      <sheetName val="Dec"/>
      <sheetName val="Nov"/>
      <sheetName val="BP_CPX1"/>
      <sheetName val="Start Page"/>
      <sheetName val="Trace"/>
      <sheetName val="CostAnly"/>
      <sheetName val="database"/>
      <sheetName val="HW SW"/>
      <sheetName val="M-1 Nov"/>
      <sheetName val="HP_Int_rea"/>
      <sheetName val="20_0"/>
      <sheetName val="100_1"/>
      <sheetName val="03_0"/>
      <sheetName val="2460400_0608"/>
      <sheetName val="M-1_Nov"/>
      <sheetName val="20_01"/>
      <sheetName val="100_11"/>
      <sheetName val="03_01"/>
      <sheetName val="17001600"/>
      <sheetName val="References"/>
      <sheetName val="대비표"/>
      <sheetName val="B2"/>
      <sheetName val="Detail of AP "/>
      <sheetName val="MM3-1"/>
      <sheetName val="N719(NC)"/>
      <sheetName val="MLCashflow"/>
      <sheetName val="Irregular Income"/>
      <sheetName val="305Raw"/>
      <sheetName val="317Raw"/>
      <sheetName val="FE-1770.P1"/>
      <sheetName val="Supporting Calc"/>
      <sheetName val="DATA2"/>
      <sheetName val="DATA6"/>
      <sheetName val="DATA4"/>
      <sheetName val="DATA5"/>
      <sheetName val="DATA1"/>
      <sheetName val="DATA7"/>
      <sheetName val="DATA3"/>
      <sheetName val="Peer"/>
      <sheetName val="Società"/>
      <sheetName val="Input Tab (remember to hide)"/>
      <sheetName val="HK_HKD"/>
      <sheetName val="Aging-ARSum"/>
      <sheetName val="Inventory"/>
      <sheetName val="2.A.1"/>
      <sheetName val="Sch 1.1"/>
      <sheetName val="Sch 1.2"/>
      <sheetName val="AUD.01"/>
      <sheetName val="FF-AA-2"/>
      <sheetName val="40-1"/>
      <sheetName val="控制清单"/>
      <sheetName val="Mus &amp; DC"/>
      <sheetName val="List"/>
      <sheetName val="科目"/>
      <sheetName val="Cover(front)"/>
      <sheetName val="F1.2"/>
      <sheetName val="Drop-down"/>
      <sheetName val="SRCM"/>
      <sheetName val="monthlydata"/>
      <sheetName val="income"/>
      <sheetName val="acq&amp;dispdata"/>
      <sheetName val="annualdata"/>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5_1-AB"/>
      <sheetName val="bp_bill-mark"/>
      <sheetName val="Mus_&amp;_DC"/>
      <sheetName val="CVT"/>
      <sheetName val="Cost Plan (MBW)"/>
      <sheetName val="2Piling"/>
      <sheetName val="Sample design"/>
      <sheetName val="FA LIST"/>
      <sheetName val="ITEM FRM PO"/>
      <sheetName val="WS"/>
      <sheetName val="HARGA AT"/>
      <sheetName val="Phase2 movementDEC"/>
      <sheetName val="Phase1f.a.DEC"/>
      <sheetName val="Phase2 f.a.DEC (2)"/>
      <sheetName val="PPH1298S"/>
      <sheetName val="Tag analysis"/>
      <sheetName val="Loader"/>
      <sheetName val="Igw Model"/>
      <sheetName val="CR.AJE"/>
      <sheetName val="Mfg"/>
      <sheetName val="AP110sup"/>
      <sheetName val="对照表"/>
      <sheetName val="6150-1 Other losses"/>
      <sheetName val="录入界面"/>
      <sheetName val="송전기본"/>
      <sheetName val="Table"/>
      <sheetName val="Admin(Acqusition) 2009 GMC"/>
      <sheetName val="Admin.(TTL)GMC2009"/>
      <sheetName val="B03_00_Aug01"/>
      <sheetName val="A1"/>
      <sheetName val="HsGetValue"/>
      <sheetName val="Customers in SAP pr May 02nd 06"/>
      <sheetName val="Picco-2004"/>
      <sheetName val="3000-000 Detailed AR"/>
      <sheetName val="Distributions"/>
      <sheetName val="Payable Fee - Liquidity (supp)"/>
      <sheetName val="RFF"/>
      <sheetName val="PAYROLL"/>
      <sheetName val="Reimbursements"/>
      <sheetName val="Fee Rate Summary"/>
      <sheetName val="Figure 30"/>
      <sheetName val="Country profile"/>
      <sheetName val="S_1"/>
      <sheetName val="Office_Improve1"/>
      <sheetName val="Electrical_6"/>
      <sheetName val="addl_cost6"/>
      <sheetName val="U2_Sales6"/>
      <sheetName val="FF-2_(1)6"/>
      <sheetName val="Note_1to_4_(A5-3)6"/>
      <sheetName val="Note_8_to_13_(A5-3)6"/>
      <sheetName val="Note_5_to_7_(A5-3)6"/>
      <sheetName val="Note_14_to_16_(A5-3)6"/>
      <sheetName val="Interim_--&gt;_Top6"/>
      <sheetName val="JUNE_EOH-MASTER_(2)6"/>
      <sheetName val="stock1020v1_36"/>
      <sheetName val="F2-3-6_OH_absorbtion_rate_6"/>
      <sheetName val="CA_Comp6"/>
      <sheetName val="K1-1_Addn6"/>
      <sheetName val="61_HR6"/>
      <sheetName val="65_FINANCE6"/>
      <sheetName val="BIS_LIST-NTH_186"/>
      <sheetName val="BS,P&amp;l_8-116"/>
      <sheetName val="Leasehold_improvement6"/>
      <sheetName val="Comp_equip6"/>
      <sheetName val="Company_Info6"/>
      <sheetName val="SCH_B6"/>
      <sheetName val="CA_Sheet6"/>
      <sheetName val="Loan_Data6"/>
      <sheetName val="P12_46"/>
      <sheetName val="Activity_Price6"/>
      <sheetName val="Expense_Summary6"/>
      <sheetName val="M_MM6"/>
      <sheetName val="ADD_NA6"/>
      <sheetName val="[Tax01AA_xl塅䕃⹌塅E5"/>
      <sheetName val="5_Analysis6"/>
      <sheetName val="TAB_Translate6"/>
      <sheetName val="TAB_Listen6"/>
      <sheetName val="A2_2SAD-p6"/>
      <sheetName val="depn-Sep_036"/>
      <sheetName val="Beg-_End_balance6"/>
      <sheetName val="SCH_D6"/>
      <sheetName val="SCH_206"/>
      <sheetName val="O2_TC6"/>
      <sheetName val="O4_CA7"/>
      <sheetName val="Profit_Comp6"/>
      <sheetName val="U2_-_Sales6"/>
      <sheetName val="O1-1CA_Sheet6"/>
      <sheetName val="24100_Accr_Liab6"/>
      <sheetName val="Assumptions_16"/>
      <sheetName val="A2l1_SAD6"/>
      <sheetName val="Profit_&amp;_loss6"/>
      <sheetName val="KS_CONSO6"/>
      <sheetName val="Balance_sheet6"/>
      <sheetName val="Atth_CC6"/>
      <sheetName val="Post_996"/>
      <sheetName val="U2_36"/>
      <sheetName val="Sch_A_to___6"/>
      <sheetName val="3_P&amp;L_6"/>
      <sheetName val="IS_by_Co_(Individual)6"/>
      <sheetName val="_Tax01AA_xl塅䕃⹌塅E6"/>
      <sheetName val="M-1_Interim6"/>
      <sheetName val="K3_-_Depr_reasonableness6"/>
      <sheetName val="Sort_Of_SAP-GL6"/>
      <sheetName val="Change_on_30_Aug6"/>
      <sheetName val="VENDORS_COSTS6"/>
      <sheetName val="RM_Prices_-_Overheads6"/>
      <sheetName val="A202_CJE_096"/>
      <sheetName val="A201_RJE_096"/>
      <sheetName val="Macola_GL6"/>
      <sheetName val="Significant_Processes6"/>
      <sheetName val="Profitability_Analysis6"/>
      <sheetName val="Entity_Data6"/>
      <sheetName val="1_LeadSchedule5"/>
      <sheetName val="Work_Cap_15"/>
      <sheetName val="Work_Cap_25"/>
      <sheetName val="Payroll_and_Exp5"/>
      <sheetName val="U101_P&amp;L5"/>
      <sheetName val="U601_Salary5"/>
      <sheetName val="General_Info5"/>
      <sheetName val="Cash_Flow5"/>
      <sheetName val="Financial_Summary5"/>
      <sheetName val="Legal_&amp;_HR5"/>
      <sheetName val="Staff_Costs5"/>
      <sheetName val="Sales_&amp;_Marketing5"/>
      <sheetName val="U1_P&amp;L5"/>
      <sheetName val="Office_Improve2"/>
      <sheetName val="BS_control5"/>
      <sheetName val="K102_FF_&amp;_Computer_KL5"/>
      <sheetName val="K105_Motor_vehicles5"/>
      <sheetName val="1_-_91(A)5"/>
      <sheetName val="Excess_Calc5"/>
      <sheetName val="TB_Worksheet5"/>
      <sheetName val="Cum_91-935"/>
      <sheetName val="Appx_B5"/>
      <sheetName val="IPO_Assumptions5"/>
      <sheetName val="F2-write_off5"/>
      <sheetName val="DEPN_20015"/>
      <sheetName val="Forward_Purchase5"/>
      <sheetName val="Year_Creation5"/>
      <sheetName val="Sales_Price4"/>
      <sheetName val="ABR_P&amp;L4"/>
      <sheetName val="PLmth_4"/>
      <sheetName val="6A_CA4"/>
      <sheetName val="Mach_&amp;_equip3"/>
      <sheetName val="1995_Cellular2"/>
      <sheetName val="B28(old_version)2"/>
      <sheetName val="10_10_20032"/>
      <sheetName val="Other_creditors2"/>
      <sheetName val="Amt_due_to_Related_companies2"/>
      <sheetName val="Indirect_tax_payable2"/>
      <sheetName val="Accrued_expenses2"/>
      <sheetName val="Dec_943"/>
      <sheetName val="-PLEASE_NOTE-4"/>
      <sheetName val="Housing_Loan4"/>
      <sheetName val="Cost_centre_expenditure3"/>
      <sheetName val="1_Series3"/>
      <sheetName val="New_Hire_Input_&amp;_Calc2"/>
      <sheetName val="On_Board_Headcount_Changes2"/>
      <sheetName val="N1_Logic_Output2"/>
      <sheetName val="FA_-_Franking_Account_Schedule2"/>
      <sheetName val="TR_-_Tax_Return2"/>
      <sheetName val="daywork-_Tham_khao2"/>
      <sheetName val="Prov_for_tax2"/>
      <sheetName val="1AIdenCR_(ai)2"/>
      <sheetName val="1ACRCADR_(aiii)2"/>
      <sheetName val="1ACRMBB2U_(aii)2"/>
      <sheetName val="A2-cje_7"/>
      <sheetName val="Electrical_7"/>
      <sheetName val="addl_cost7"/>
      <sheetName val="U2_Sales7"/>
      <sheetName val="FF-2_(1)7"/>
      <sheetName val="Note_1to_4_(A5-3)7"/>
      <sheetName val="Note_8_to_13_(A5-3)7"/>
      <sheetName val="Note_5_to_7_(A5-3)7"/>
      <sheetName val="Note_14_to_16_(A5-3)7"/>
      <sheetName val="Interim_--&gt;_Top7"/>
      <sheetName val="JUNE_EOH-MASTER_(2)7"/>
      <sheetName val="stock1020v1_37"/>
      <sheetName val="F2-3-6_OH_absorbtion_rate_7"/>
      <sheetName val="CA_Comp7"/>
      <sheetName val="K1-1_Addn7"/>
      <sheetName val="61_HR7"/>
      <sheetName val="65_FINANCE7"/>
      <sheetName val="BIS_LIST-NTH_187"/>
      <sheetName val="BS,P&amp;l_8-117"/>
      <sheetName val="Leasehold_improvement7"/>
      <sheetName val="Comp_equip7"/>
      <sheetName val="Company_Info7"/>
      <sheetName val="SCH_B7"/>
      <sheetName val="CA_Sheet7"/>
      <sheetName val="Loan_Data7"/>
      <sheetName val="P12_47"/>
      <sheetName val="Activity_Price7"/>
      <sheetName val="Expense_Summary7"/>
      <sheetName val="M_MM7"/>
      <sheetName val="ADD_NA7"/>
      <sheetName val="[Tax01AA_xl塅䕃⹌塅E6"/>
      <sheetName val="5_Analysis7"/>
      <sheetName val="TAB_Translate7"/>
      <sheetName val="TAB_Listen7"/>
      <sheetName val="A2_2SAD-p7"/>
      <sheetName val="depn-Sep_037"/>
      <sheetName val="Beg-_End_balance7"/>
      <sheetName val="SCH_D7"/>
      <sheetName val="SCH_207"/>
      <sheetName val="O2_TC7"/>
      <sheetName val="O4_CA8"/>
      <sheetName val="Profit_Comp7"/>
      <sheetName val="U2_-_Sales7"/>
      <sheetName val="O1-1CA_Sheet7"/>
      <sheetName val="24100_Accr_Liab7"/>
      <sheetName val="Assumptions_17"/>
      <sheetName val="A2l1_SAD7"/>
      <sheetName val="Profit_&amp;_loss7"/>
      <sheetName val="KS_CONSO7"/>
      <sheetName val="Balance_sheet7"/>
      <sheetName val="Atth_CC7"/>
      <sheetName val="Post_997"/>
      <sheetName val="U2_37"/>
      <sheetName val="Sch_A_to___7"/>
      <sheetName val="3_P&amp;L_7"/>
      <sheetName val="IS_by_Co_(Individual)7"/>
      <sheetName val="_Tax01AA_xl塅䕃⹌塅E7"/>
      <sheetName val="M-1_Interim7"/>
      <sheetName val="K3_-_Depr_reasonableness7"/>
      <sheetName val="Sort_Of_SAP-GL7"/>
      <sheetName val="Change_on_30_Aug7"/>
      <sheetName val="VENDORS_COSTS7"/>
      <sheetName val="RM_Prices_-_Overheads7"/>
      <sheetName val="A202_CJE_097"/>
      <sheetName val="A201_RJE_097"/>
      <sheetName val="Macola_GL7"/>
      <sheetName val="Significant_Processes7"/>
      <sheetName val="Profitability_Analysis7"/>
      <sheetName val="Entity_Data7"/>
      <sheetName val="1_LeadSchedule6"/>
      <sheetName val="Work_Cap_16"/>
      <sheetName val="Work_Cap_26"/>
      <sheetName val="Payroll_and_Exp6"/>
      <sheetName val="U101_P&amp;L6"/>
      <sheetName val="U601_Salary6"/>
      <sheetName val="General_Info6"/>
      <sheetName val="Cash_Flow6"/>
      <sheetName val="Financial_Summary6"/>
      <sheetName val="Legal_&amp;_HR6"/>
      <sheetName val="Staff_Costs6"/>
      <sheetName val="Sales_&amp;_Marketing6"/>
      <sheetName val="U1_P&amp;L6"/>
      <sheetName val="Office_Improve3"/>
      <sheetName val="BS_control6"/>
      <sheetName val="K102_FF_&amp;_Computer_KL6"/>
      <sheetName val="K105_Motor_vehicles6"/>
      <sheetName val="1_-_91(A)6"/>
      <sheetName val="Excess_Calc6"/>
      <sheetName val="TB_Worksheet6"/>
      <sheetName val="Cum_91-936"/>
      <sheetName val="Appx_B6"/>
      <sheetName val="IPO_Assumptions6"/>
      <sheetName val="F2-write_off6"/>
      <sheetName val="DEPN_20016"/>
      <sheetName val="Forward_Purchase6"/>
      <sheetName val="Year_Creation6"/>
      <sheetName val="Sales_Price5"/>
      <sheetName val="ABR_P&amp;L5"/>
      <sheetName val="PLmth_5"/>
      <sheetName val="6A_CA5"/>
      <sheetName val="Mach_&amp;_equip4"/>
      <sheetName val="1995_Cellular3"/>
      <sheetName val="B28(old_version)3"/>
      <sheetName val="10_10_20033"/>
      <sheetName val="Other_creditors3"/>
      <sheetName val="Amt_due_to_Related_companies3"/>
      <sheetName val="Indirect_tax_payable3"/>
      <sheetName val="Accrued_expenses3"/>
      <sheetName val="A3000_SOFP3"/>
      <sheetName val="old_serial_no_3"/>
      <sheetName val="Dec_944"/>
      <sheetName val="-PLEASE_NOTE-5"/>
      <sheetName val="Housing_Loan5"/>
      <sheetName val="Cost_centre_expenditure4"/>
      <sheetName val="1_Series4"/>
      <sheetName val="New_Hire_Input_&amp;_Calc3"/>
      <sheetName val="On_Board_Headcount_Changes3"/>
      <sheetName val="N1_Logic_Output3"/>
      <sheetName val="FA_-_Franking_Account_Schedule3"/>
      <sheetName val="TR_-_Tax_Return3"/>
      <sheetName val="daywork-_Tham_khao3"/>
      <sheetName val="Prov_for_tax3"/>
      <sheetName val="1AIdenCR_(ai)3"/>
      <sheetName val="1ACRCADR_(aiii)3"/>
      <sheetName val="1ACRMBB2U_(aii)3"/>
      <sheetName val="bk"/>
      <sheetName val="FitOutConfCentre"/>
      <sheetName val="Bldg"/>
      <sheetName val="DataInput1"/>
      <sheetName val="資料"/>
      <sheetName val="DVD925"/>
      <sheetName val="Beta DATA SHEET"/>
      <sheetName val="Options &amp; Warrants"/>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员工工资"/>
      <sheetName val="报表参数"/>
      <sheetName val="Freight Data"/>
      <sheetName val="0000"/>
      <sheetName val="U8"/>
      <sheetName val="Scen1Feasi2"/>
      <sheetName val="Raw Mtls."/>
      <sheetName val="Quarterly Scrap"/>
      <sheetName val="Raw Data"/>
      <sheetName val="WIP"/>
      <sheetName val="Finished Goods"/>
      <sheetName val="FIXED RENT Summary"/>
      <sheetName val="Tables"/>
      <sheetName val="Bond Amortization"/>
      <sheetName val="M"/>
      <sheetName val="U201 (K)"/>
      <sheetName val="Freezers"/>
      <sheetName val="BS_s_"/>
      <sheetName val="F-1"/>
      <sheetName val="F-2"/>
      <sheetName val="F-11"/>
      <sheetName val="F-11a"/>
      <sheetName val="F-22"/>
      <sheetName val="B-40"/>
      <sheetName val="B-50"/>
      <sheetName val="U "/>
      <sheetName val="U-30"/>
      <sheetName val="BB-30"/>
      <sheetName val="CC-30"/>
      <sheetName val="FF-4a"/>
      <sheetName val="FF-7"/>
      <sheetName val="FF-8"/>
      <sheetName val="11"/>
      <sheetName val="21"/>
      <sheetName val="40"/>
      <sheetName val="50"/>
      <sheetName val="DD-10"/>
      <sheetName val="Consol BS"/>
      <sheetName val="IC BAL"/>
      <sheetName val="L1A-1"/>
      <sheetName val="摊销表"/>
      <sheetName val="U_"/>
      <sheetName val="1"/>
      <sheetName val="O101"/>
      <sheetName val="esxa"/>
      <sheetName val="MMIP(JU)"/>
      <sheetName val="Kod Negara "/>
      <sheetName val="Muka 1"/>
      <sheetName val="MBBDU"/>
      <sheetName val="TAXCOM96"/>
      <sheetName val="F-1&amp;F-2"/>
      <sheetName val="O1 - Lead"/>
      <sheetName val="Breakdown (1)"/>
      <sheetName val="Breakdown_(1)"/>
      <sheetName val="O1_-_Lead"/>
      <sheetName val="COEFF"/>
      <sheetName val="31072001"/>
      <sheetName val="Assumptions 2"/>
      <sheetName val="Traffic Tables"/>
      <sheetName val="Nit344_AWPs"/>
      <sheetName val="Journal"/>
      <sheetName val="C-1-5"/>
      <sheetName val="Accounts00"/>
      <sheetName val="K4. F&amp;F"/>
      <sheetName val="C_Lead"/>
      <sheetName val="F-1 F-2"/>
      <sheetName val="F_1"/>
      <sheetName val="F_8"/>
      <sheetName val="Obsol 2004"/>
      <sheetName val="Hypo"/>
      <sheetName val="FF-2(1)"/>
      <sheetName val="Loan Amortization Table"/>
      <sheetName val="Fin_Perf_wc"/>
      <sheetName val="Palm Oil Prices"/>
      <sheetName val="619030_oth admin"/>
      <sheetName val="Feb 04"/>
      <sheetName val="F-1,F-3"/>
      <sheetName val="10-20"/>
      <sheetName val="Curr Prov   O7"/>
      <sheetName val="AUDIT SCHEDULE"/>
      <sheetName val="Assumption sheet"/>
      <sheetName val="self_rating 2001"/>
      <sheetName val="F3"/>
      <sheetName val="12月到货 "/>
      <sheetName val="SAME"/>
      <sheetName val="Backend"/>
      <sheetName val="B_S"/>
      <sheetName val="Validation"/>
      <sheetName val="5E CA Comp"/>
      <sheetName val="U_2"/>
      <sheetName val="Kod_Negara_1"/>
      <sheetName val="Muka_11"/>
      <sheetName val="M-1_Nov2"/>
      <sheetName val="O1_-_Lead2"/>
      <sheetName val="Breakdown_(1)2"/>
      <sheetName val="Assumptions_21"/>
      <sheetName val="Traffic_Tables1"/>
      <sheetName val="Exchange_Rate1"/>
      <sheetName val="K4__F&amp;F1"/>
      <sheetName val="F-1_F-21"/>
      <sheetName val="4_Analysis1"/>
      <sheetName val="Obsol_20041"/>
      <sheetName val="Loan_Amortization_Table1"/>
      <sheetName val="Palm_Oil_Prices1"/>
      <sheetName val="619030_oth_admin1"/>
      <sheetName val="Feb_041"/>
      <sheetName val="Curr_Prov___O71"/>
      <sheetName val="AUDIT_SCHEDULE1"/>
      <sheetName val="Assumption_sheet1"/>
      <sheetName val="self_rating_20011"/>
      <sheetName val="12月到货_1"/>
      <sheetName val="lead_1"/>
      <sheetName val="5E_CA_Comp1"/>
      <sheetName val="U_1"/>
      <sheetName val="Kod_Negara_"/>
      <sheetName val="Muka_1"/>
      <sheetName val="M-1_Nov1"/>
      <sheetName val="O1_-_Lead1"/>
      <sheetName val="Breakdown_(1)1"/>
      <sheetName val="Assumptions_2"/>
      <sheetName val="Traffic_Tables"/>
      <sheetName val="Exchange_Rate"/>
      <sheetName val="K4__F&amp;F"/>
      <sheetName val="F-1_F-2"/>
      <sheetName val="Obsol_2004"/>
      <sheetName val="Loan_Amortization_Table"/>
      <sheetName val="Palm_Oil_Prices"/>
      <sheetName val="619030_oth_admin"/>
      <sheetName val="Feb_04"/>
      <sheetName val="Curr_Prov___O7"/>
      <sheetName val="AUDIT_SCHEDULE"/>
      <sheetName val="Assumption_sheet"/>
      <sheetName val="self_rating_2001"/>
      <sheetName val="12月到货_"/>
      <sheetName val="5E_CA_Comp"/>
      <sheetName val="CFlow2"/>
      <sheetName val="FF_6"/>
      <sheetName val="GVL-NC-M"/>
      <sheetName val="Drop Down Lists"/>
      <sheetName val="BPR-Gym"/>
      <sheetName val="FTT- Profitability"/>
      <sheetName val="Additional Procedures"/>
      <sheetName val="FTT- Balance Sheet"/>
      <sheetName val="Sch16-27"/>
      <sheetName val="ALLOWANCE"/>
      <sheetName val="OSM"/>
      <sheetName val="G101"/>
      <sheetName val="U3"/>
      <sheetName val="FG2540"/>
      <sheetName val="G2. Prepayments"/>
      <sheetName val="K1-3"/>
      <sheetName val="Total CA_IA"/>
      <sheetName val="O5_CA"/>
      <sheetName val="TAX SCHEDULE"/>
      <sheetName val="SUAD"/>
      <sheetName val="det_exps"/>
      <sheetName val="company"/>
      <sheetName val="???"/>
      <sheetName val="??"/>
      <sheetName val="UB-20"/>
      <sheetName val="FADISP_FY2002_B_"/>
      <sheetName val="Sch18_34"/>
      <sheetName val="Ji100_Summary"/>
      <sheetName val="___"/>
      <sheetName val="__"/>
      <sheetName val="JAN 07"/>
      <sheetName val="JUL 06"/>
      <sheetName val="OCT 06"/>
      <sheetName val="15100 Prepayment"/>
      <sheetName val="Drop List References"/>
      <sheetName val="FORMC"/>
      <sheetName val="E101 Lead"/>
      <sheetName val="costing"/>
      <sheetName val="MatCust"/>
      <sheetName val="PHSB-GL-TB"/>
      <sheetName val="Apx6"/>
      <sheetName val="Apx5"/>
      <sheetName val="Confirmation"/>
      <sheetName val="Detail Loan Move. &amp; Listing"/>
      <sheetName val="COMP00"/>
      <sheetName val="N2 Detailed Listing (Pre-final)"/>
      <sheetName val="E002"/>
      <sheetName val="K101 "/>
      <sheetName val="03 Detailed"/>
      <sheetName val="01 Bid Price summary"/>
      <sheetName val="Customize Your Loan Manager"/>
      <sheetName val="Listing"/>
      <sheetName val="DetailsA-M"/>
      <sheetName val="DetailsN-Z"/>
      <sheetName val="DetailsST"/>
      <sheetName val="Special"/>
      <sheetName val="July Posting"/>
      <sheetName val="AmCon-Listing"/>
      <sheetName val="all dept master"/>
      <sheetName val="E101"/>
      <sheetName val="ARP_U201"/>
      <sheetName val="Customize_Your_Loan_Manager"/>
      <sheetName val="Green details"/>
      <sheetName val="O2-CA"/>
      <sheetName val=" IB-PL-00-01 SUMMARY"/>
      <sheetName val="BUDGET1"/>
      <sheetName val="DETAIL PNL"/>
      <sheetName val="Precomm Work"/>
      <sheetName val="SS"/>
      <sheetName val="SCH4B"/>
      <sheetName val="SCH5C"/>
      <sheetName val="SCH6(5-8)"/>
      <sheetName val="SCH 4D(i)"/>
      <sheetName val="SCH 7C"/>
      <sheetName val="A16"/>
      <sheetName val="Lease"/>
      <sheetName val="EE97"/>
      <sheetName val="Q400"/>
      <sheetName val="A4.4 (FY06)"/>
      <sheetName val="CFS US-Canada CAD"/>
      <sheetName val="CFS AP-NZD (Trade Bills)"/>
      <sheetName val="C.A.Sum."/>
      <sheetName val="Farm1"/>
      <sheetName val="BALANCESHEET"/>
      <sheetName val="2.A.1 Fixed Assets"/>
      <sheetName val="luong06"/>
      <sheetName val="Pareto Daily"/>
      <sheetName val="DECO INCOME"/>
      <sheetName val="may 06"/>
      <sheetName val="Balance Sheet Accoung"/>
      <sheetName val="U1.2"/>
      <sheetName val="U1.5"/>
      <sheetName val="U1.1"/>
      <sheetName val="U1.3"/>
      <sheetName val="notes98"/>
      <sheetName val="STAT"/>
      <sheetName val="C400-Cash Cut off"/>
      <sheetName val="Currency deposit-MYR"/>
      <sheetName val="平衡测试"/>
      <sheetName val="Lookup Data"/>
      <sheetName val="KMCPronto"/>
      <sheetName val="SCH 4 - 7"/>
      <sheetName val="BS15"/>
      <sheetName val="Travel Overseas"/>
      <sheetName val="Seagate _share_in_units"/>
      <sheetName val="FF_2 _1_"/>
      <sheetName val="Disk2Basic"/>
      <sheetName val="Leasehold Land"/>
      <sheetName val="NTFS 2003"/>
      <sheetName val="gvl"/>
      <sheetName val="Nav (r)"/>
      <sheetName val="P910"/>
      <sheetName val="NOTE 2"/>
      <sheetName val="Dates"/>
      <sheetName val="Format (2)"/>
      <sheetName val="jul97"/>
      <sheetName val="Sch 22"/>
      <sheetName val="adm&amp;selling exp"/>
      <sheetName val="revenue-mth"/>
      <sheetName val="cumm-ohd"/>
      <sheetName val="Categories"/>
      <sheetName val="Accn"/>
      <sheetName val="PTSB-BS(1)"/>
      <sheetName val="A4-1&amp;2"/>
      <sheetName val="FF-10"/>
      <sheetName val="C2"/>
      <sheetName val="analysis"/>
      <sheetName val="ADVANCE-STAFF"/>
      <sheetName val="Options"/>
      <sheetName val="GIT"/>
      <sheetName val="Ì¯Ïú±í"/>
      <sheetName val="ÙYÁÏ"/>
      <sheetName val="E3.1"/>
      <sheetName val="E1.1"/>
      <sheetName val="E2.1"/>
      <sheetName val="Tax Schedules"/>
      <sheetName val="disposal of PPE"/>
      <sheetName val="Age311299TESP"/>
      <sheetName val="P4DDBFTESP"/>
      <sheetName val="IntDec00TespM&amp;B"/>
      <sheetName val="K024-Sch14t&amp;&amp;"/>
      <sheetName val="I1_2002"/>
      <sheetName val="YA97"/>
      <sheetName val="NS02"/>
      <sheetName val="CONC_FEES02"/>
      <sheetName val="DEPREC_02"/>
      <sheetName val="LPD02"/>
      <sheetName val="sapactivexlhiddensheet"/>
      <sheetName val="VM02"/>
      <sheetName val="MTD PL"/>
      <sheetName val="1A TaxComp (pi)"/>
      <sheetName val="Input Table"/>
      <sheetName val="MOS2008"/>
      <sheetName val="Pack St Val 95 (Local)"/>
      <sheetName val="Jul-06"/>
      <sheetName val="SCH_4D(i)"/>
      <sheetName val="SCH_7C"/>
      <sheetName val="MTD_PL"/>
      <sheetName val="1A_TaxComp_(pi)"/>
      <sheetName val="JAN_07"/>
      <sheetName val="JUL_06"/>
      <sheetName val="OCT_06"/>
      <sheetName val="_IB-PL-00-01_SUMMARY"/>
      <sheetName val="Input_Table"/>
      <sheetName val="Names"/>
      <sheetName val="应交增值税"/>
      <sheetName val="BS_GRP"/>
      <sheetName val="3-4"/>
      <sheetName val="K7"/>
      <sheetName val="Q100"/>
      <sheetName val="INN"/>
      <sheetName val="bankrecon"/>
      <sheetName val="F101 - inventory "/>
      <sheetName val="O101 - Lead"/>
      <sheetName val="FA addition"/>
      <sheetName val="Cash&amp;Bank - A"/>
      <sheetName val="FYI - 固定资产明细表"/>
      <sheetName val="Test of Beginning"/>
      <sheetName val="N7-8-admin-finance"/>
      <sheetName val="KC TEO"/>
      <sheetName val="PANDER"/>
      <sheetName val="RAJAH"/>
      <sheetName val="UTAMA"/>
      <sheetName val="MASTER_SCHDULE"/>
      <sheetName val="Deferred Sales Aug04"/>
      <sheetName val="unpaid"/>
      <sheetName val="明细号汇总"/>
      <sheetName val="provisions"/>
      <sheetName val="financial statements"/>
      <sheetName val="台账统计表"/>
      <sheetName val="Depn Summary"/>
      <sheetName val="银行存款余额验证表"/>
      <sheetName val="GW201 AR"/>
      <sheetName val="B2-3"/>
      <sheetName val="11_x0013_[N"/>
      <sheetName val="TAX_SCHEDULE"/>
      <sheetName val="GeneralInfo"/>
      <sheetName val="1999 Actuals"/>
      <sheetName val="E006_Forex"/>
      <sheetName val="ye"/>
      <sheetName val="hour"/>
      <sheetName val="wbs"/>
      <sheetName val="Customize_Your_Loan_Manager1"/>
      <sheetName val="all_dept_master"/>
      <sheetName val="July_Posting"/>
      <sheetName val="Green_details"/>
      <sheetName val="03_Detailed"/>
      <sheetName val="01_Bid_Price_summary"/>
      <sheetName val="15100_Prepayment"/>
      <sheetName val="LQ2"/>
      <sheetName val="TQ2"/>
      <sheetName val="LQ3"/>
      <sheetName val="TQ3"/>
      <sheetName val="LQ4 "/>
      <sheetName val="TQ4"/>
      <sheetName val="C104"/>
      <sheetName val="Chart of acct "/>
      <sheetName val="K4"/>
      <sheetName val="JV"/>
      <sheetName val="SPARES"/>
      <sheetName val="Volumes"/>
      <sheetName val="Appendix A"/>
      <sheetName val="Q2"/>
      <sheetName val="OPR"/>
      <sheetName val="O17-O24"/>
      <sheetName val="3a. PM by customerJan"/>
      <sheetName val="LC _ TR Listing"/>
      <sheetName val="FF_50"/>
      <sheetName val="SGT New Equipment Sta Al_inputs"/>
      <sheetName val="MOBDCF"/>
      <sheetName val="OLDPOTS"/>
      <sheetName val="Details  (Link)"/>
      <sheetName val="Bil.BE"/>
      <sheetName val="2.A2.L Fixed Assets"/>
      <sheetName val="Exchange"/>
      <sheetName val="Dec08"/>
      <sheetName val="MasterList"/>
      <sheetName val="fiscal depr(E)"/>
      <sheetName val="aged listing"/>
      <sheetName val="BPCOR DETAILS"/>
      <sheetName val="BPMKT DETAILS"/>
      <sheetName val="CIPA"/>
      <sheetName val=" IBPL0001"/>
      <sheetName val="Percentage"/>
      <sheetName val="ACT"/>
      <sheetName val="PES"/>
      <sheetName val="Treasury - GSL 0%"/>
      <sheetName val="PDPC0908"/>
      <sheetName val="U_3"/>
      <sheetName val="Kod_Negara_2"/>
      <sheetName val="Muka_12"/>
      <sheetName val="M-1_Nov3"/>
      <sheetName val="O1_-_Lead3"/>
      <sheetName val="Breakdown_(1)3"/>
      <sheetName val="Assumptions_22"/>
      <sheetName val="Traffic_Tables2"/>
      <sheetName val="Exchange_Rate2"/>
      <sheetName val="K4__F&amp;F2"/>
      <sheetName val="F-1_F-22"/>
      <sheetName val="4_Analysis2"/>
      <sheetName val="Obsol_20042"/>
      <sheetName val="Loan_Amortization_Table2"/>
      <sheetName val="Palm_Oil_Prices2"/>
      <sheetName val="619030_oth_admin2"/>
      <sheetName val="Feb_042"/>
      <sheetName val="CBS_-_App12"/>
      <sheetName val="Curr_Prov___O72"/>
      <sheetName val="AUDIT_SCHEDULE2"/>
      <sheetName val="Assumption_sheet2"/>
      <sheetName val="self_rating_20012"/>
      <sheetName val="12月到货_2"/>
      <sheetName val="lead_2"/>
      <sheetName val="5E_CA_Comp2"/>
      <sheetName val="itc-inv"/>
      <sheetName val="FA-Add"/>
      <sheetName val="TH_CPNVL"/>
      <sheetName val="AC"/>
      <sheetName val="in1"/>
      <sheetName val="Consolidated"/>
      <sheetName val="UKCSTG02"/>
      <sheetName val="UB1"/>
      <sheetName val="NOTE2004"/>
      <sheetName val="30Apr"/>
      <sheetName val="PM Setting"/>
      <sheetName val="Desc Mstr"/>
      <sheetName val="LinkData"/>
      <sheetName val="JUNE EOH_MASTER _2_"/>
      <sheetName val="TB1"/>
      <sheetName val="SHF (CE)"/>
      <sheetName val="SHF (FF)"/>
      <sheetName val="SHF (OE)"/>
      <sheetName val="G_Adv to OE"/>
      <sheetName val="Mal Cem_A1 (RM)"/>
      <sheetName val="US GAAP  už nepoužívat!!!"/>
      <sheetName val="O6(update on PEC8424)"/>
      <sheetName val="O4(update on CA)"/>
      <sheetName val="O-4.1"/>
      <sheetName val="A2-4"/>
      <sheetName val="ARP-G101"/>
      <sheetName val="ARP-U101"/>
      <sheetName val="MCA"/>
      <sheetName val="MCMD95"/>
      <sheetName val="Q-HP-11"/>
      <sheetName val="SAPTRAIAL"/>
      <sheetName val="DaveScheduleTrend"/>
      <sheetName val="U_4"/>
      <sheetName val="Kod_Negara_3"/>
      <sheetName val="Muka_13"/>
      <sheetName val="O1_-_Lead4"/>
      <sheetName val="M-1_Nov4"/>
      <sheetName val="Assumptions_23"/>
      <sheetName val="Traffic_Tables3"/>
      <sheetName val="Breakdown_(1)4"/>
      <sheetName val="Exchange_Rate3"/>
      <sheetName val="F-1_F-23"/>
      <sheetName val="K4__F&amp;F3"/>
      <sheetName val="4_Analysis3"/>
      <sheetName val="Obsol_20043"/>
      <sheetName val="Loan_Amortization_Table3"/>
      <sheetName val="Curr_Prov___O73"/>
      <sheetName val="CBS_-_App13"/>
      <sheetName val="Palm_Oil_Prices3"/>
      <sheetName val="619030_oth_admin3"/>
      <sheetName val="Feb_043"/>
      <sheetName val="AUDIT_SCHEDULE3"/>
      <sheetName val="12月到货_3"/>
      <sheetName val="Assumption_sheet3"/>
      <sheetName val="self_rating_20013"/>
      <sheetName val="TAX_SCHEDULE2"/>
      <sheetName val="lead_3"/>
      <sheetName val="5E_CA_Comp3"/>
      <sheetName val="G2__Prepayments1"/>
      <sheetName val="FTT-_Profitability1"/>
      <sheetName val="Additional_Procedures1"/>
      <sheetName val="FTT-_Balance_Sheet1"/>
      <sheetName val="Total_CA_IA1"/>
      <sheetName val="U1_61"/>
      <sheetName val="15100_Prepayment1"/>
      <sheetName val="JAN_071"/>
      <sheetName val="JUL_061"/>
      <sheetName val="OCT_061"/>
      <sheetName val="Drop_List_References1"/>
      <sheetName val="TAX_SCHEDULE1"/>
      <sheetName val="G2__Prepayments"/>
      <sheetName val="FTT-_Profitability"/>
      <sheetName val="Additional_Procedures"/>
      <sheetName val="FTT-_Balance_Sheet"/>
      <sheetName val="Total_CA_IA"/>
      <sheetName val="U1_6"/>
      <sheetName val="Drop_List_References"/>
      <sheetName val="WDF Ex Hermes"/>
      <sheetName val="GRAPH"/>
      <sheetName val="U_5"/>
      <sheetName val="Cost_centre_expenditure5"/>
      <sheetName val="M-1_Nov5"/>
      <sheetName val="O1_-_Lead5"/>
      <sheetName val="Breakdown_(1)5"/>
      <sheetName val="Assumptions_24"/>
      <sheetName val="Traffic_Tables4"/>
      <sheetName val="Exchange_Rate4"/>
      <sheetName val="Kod_Negara_4"/>
      <sheetName val="Muka_14"/>
      <sheetName val="K4__F&amp;F4"/>
      <sheetName val="F-1_F-24"/>
      <sheetName val="4_Analysis4"/>
      <sheetName val="Obsol_20044"/>
      <sheetName val="Loan_Amortization_Table4"/>
      <sheetName val="Palm_Oil_Prices4"/>
      <sheetName val="619030_oth_admin4"/>
      <sheetName val="Feb_044"/>
      <sheetName val="CBS_-_App14"/>
      <sheetName val="Curr_Prov___O74"/>
      <sheetName val="AUDIT_SCHEDULE4"/>
      <sheetName val="Assumption_sheet4"/>
      <sheetName val="self_rating_20014"/>
      <sheetName val="12月到货_4"/>
      <sheetName val="lead_4"/>
      <sheetName val="5E_CA_Comp4"/>
      <sheetName val="U_6"/>
      <sheetName val="Cost_centre_expenditure6"/>
      <sheetName val="M-1_Nov6"/>
      <sheetName val="6A_CA6"/>
      <sheetName val="O1_-_Lead6"/>
      <sheetName val="Breakdown_(1)6"/>
      <sheetName val="Assumptions_25"/>
      <sheetName val="Traffic_Tables5"/>
      <sheetName val="Exchange_Rate5"/>
      <sheetName val="Kod_Negara_5"/>
      <sheetName val="Muka_15"/>
      <sheetName val="K4__F&amp;F5"/>
      <sheetName val="F-1_F-25"/>
      <sheetName val="4_Analysis5"/>
      <sheetName val="Obsol_20045"/>
      <sheetName val="Loan_Amortization_Table5"/>
      <sheetName val="Palm_Oil_Prices5"/>
      <sheetName val="619030_oth_admin5"/>
      <sheetName val="Feb_045"/>
      <sheetName val="CBS_-_App15"/>
      <sheetName val="Curr_Prov___O75"/>
      <sheetName val="AUDIT_SCHEDULE5"/>
      <sheetName val="Assumption_sheet5"/>
      <sheetName val="self_rating_20015"/>
      <sheetName val="12月到货_5"/>
      <sheetName val="lead_5"/>
      <sheetName val="5E_CA_Comp5"/>
      <sheetName val="U_7"/>
      <sheetName val="Cost_centre_expenditure7"/>
      <sheetName val="1_LeadSchedule7"/>
      <sheetName val="M-1_Nov7"/>
      <sheetName val="6A_CA7"/>
      <sheetName val="O1_-_Lead7"/>
      <sheetName val="Breakdown_(1)7"/>
      <sheetName val="Assumptions_26"/>
      <sheetName val="Traffic_Tables6"/>
      <sheetName val="Exchange_Rate6"/>
      <sheetName val="Kod_Negara_6"/>
      <sheetName val="Muka_16"/>
      <sheetName val="K4__F&amp;F6"/>
      <sheetName val="F-1_F-26"/>
      <sheetName val="4_Analysis6"/>
      <sheetName val="Obsol_20046"/>
      <sheetName val="ABR_P&amp;L6"/>
      <sheetName val="PLmth_6"/>
      <sheetName val="Loan_Amortization_Table6"/>
      <sheetName val="Palm_Oil_Prices6"/>
      <sheetName val="619030_oth_admin6"/>
      <sheetName val="Feb_046"/>
      <sheetName val="CBS_-_App16"/>
      <sheetName val="Curr_Prov___O76"/>
      <sheetName val="AUDIT_SCHEDULE6"/>
      <sheetName val="Assumption_sheet6"/>
      <sheetName val="LDE revised"/>
      <sheetName val="KP-2-1-1(old)"/>
      <sheetName val="PF revised"/>
      <sheetName val="10. Charter Rate (All)"/>
      <sheetName val="11????_x0013_[N"/>
      <sheetName val="DSR"/>
      <sheetName val="BGT_Ref"/>
      <sheetName val="DateLookup"/>
      <sheetName val="FTT-_Profitability2"/>
      <sheetName val="Additional_Procedures2"/>
      <sheetName val="FTT-_Balance_Sheet2"/>
      <sheetName val="Total_CA_IA2"/>
      <sheetName val="G2__Prepayments2"/>
      <sheetName val="TAX_SCHEDULE3"/>
      <sheetName val="U1_62"/>
      <sheetName val="15100_Prepayment2"/>
      <sheetName val="JAN_072"/>
      <sheetName val="JUL_062"/>
      <sheetName val="OCT_062"/>
      <sheetName val="Drop_List_References2"/>
      <sheetName val="Drop_Down_Lists1"/>
      <sheetName val="E101_Lead1"/>
      <sheetName val="Detail_Loan_Move__&amp;_Listing1"/>
      <sheetName val="N2_Detailed_Listing_(Pre-final1"/>
      <sheetName val="K101_1"/>
      <sheetName val="03_Detailed2"/>
      <sheetName val="01_Bid_Price_summary2"/>
      <sheetName val="Customize_Your_Loan_Manager3"/>
      <sheetName val="July_Posting2"/>
      <sheetName val="all_dept_master2"/>
      <sheetName val="C_A_Sum_1"/>
      <sheetName val="_IB-PL-00-01_SUMMARY2"/>
      <sheetName val="DETAIL_PNL1"/>
      <sheetName val="Precomm_Work1"/>
      <sheetName val="SCH_4D(i)2"/>
      <sheetName val="SCH_7C2"/>
      <sheetName val="A4_4_(FY06)1"/>
      <sheetName val="CR_AJE1"/>
      <sheetName val="CFS_US-Canada_CAD1"/>
      <sheetName val="CFS_AP-NZD_(Trade_Bills)1"/>
      <sheetName val="Green_details2"/>
      <sheetName val="Gain_Loss_Calculation2"/>
      <sheetName val="2_A_1_Fixed_Assets1"/>
      <sheetName val="Pareto_Daily1"/>
      <sheetName val="U2_21"/>
      <sheetName val="DECO_INCOME1"/>
      <sheetName val="may_061"/>
      <sheetName val="Balance_Sheet_Accoung1"/>
      <sheetName val="U1_21"/>
      <sheetName val="U1_51"/>
      <sheetName val="U1_11"/>
      <sheetName val="U1_31"/>
      <sheetName val="C400-Cash_Cut_off1"/>
      <sheetName val="Currency_deposit-MYR1"/>
      <sheetName val="Lookup_Data1"/>
      <sheetName val="Input_Director_Info_&amp;_Part_Q1"/>
      <sheetName val="SCH_4_-_71"/>
      <sheetName val="PRICE_@_31_Jan_20001"/>
      <sheetName val="Travel_Overseas1"/>
      <sheetName val="Seagate__share_in_units1"/>
      <sheetName val="FF_2__1_1"/>
      <sheetName val="Leasehold_Land1"/>
      <sheetName val="NTFS_20031"/>
      <sheetName val="Nav_(r)1"/>
      <sheetName val="NOTE_21"/>
      <sheetName val="Format_(2)1"/>
      <sheetName val="Sch_221"/>
      <sheetName val="adm&amp;selling_exp1"/>
      <sheetName val="MTD_PL2"/>
      <sheetName val="1A_TaxComp_(pi)2"/>
      <sheetName val="Input_Table2"/>
      <sheetName val="Pack_St_Val_95_(Local)1"/>
      <sheetName val="Co_info1"/>
      <sheetName val="Cash&amp;Bank_-_A1"/>
      <sheetName val="1999_Actuals1"/>
      <sheetName val="Interim_____Top1"/>
      <sheetName val="LQ4_1"/>
      <sheetName val="Chart_of_acct_1"/>
      <sheetName val="Appendix_A1"/>
      <sheetName val="3a__PM_by_customerJan1"/>
      <sheetName val="LC___TR_Listing1"/>
      <sheetName val="FYI_-_固定资产明细表1"/>
      <sheetName val="Test_of_Beginning1"/>
      <sheetName val="KC_TEO1"/>
      <sheetName val="PROV_DD1"/>
      <sheetName val="Deferred_Sales_Aug041"/>
      <sheetName val="financial_statements1"/>
      <sheetName val="SGT_New_Equipment_Sta_Al_input1"/>
      <sheetName val="Details__(Link)1"/>
      <sheetName val="F101_-_inventory_1"/>
      <sheetName val="O101_-_Lead1"/>
      <sheetName val="Bil_BE1"/>
      <sheetName val="2_A2_L_Fixed_Assets1"/>
      <sheetName val="fiscal_depr(E)1"/>
      <sheetName val="Depn_Summary1"/>
      <sheetName val="GW201_AR1"/>
      <sheetName val="11[N"/>
      <sheetName val="FA_addition1"/>
      <sheetName val="Treasury_-_GSL_0%1"/>
      <sheetName val="PM_Setting1"/>
      <sheetName val="Desc_Mstr1"/>
      <sheetName val="JUNE_EOH_MASTER__2_1"/>
      <sheetName val="Mal_Cem_A1_(RM)1"/>
      <sheetName val="US_GAAP__už_nepoužívat!!!1"/>
      <sheetName val="O6(update_on_PEC8424)1"/>
      <sheetName val="O4(update_on_CA)1"/>
      <sheetName val="O-4_11"/>
      <sheetName val="BPCOR_DETAILS"/>
      <sheetName val="BPMKT_DETAILS"/>
      <sheetName val="_IBPL0001"/>
      <sheetName val="Sheet1_(2)"/>
      <sheetName val="aged_listing"/>
      <sheetName val="G_Adv_to_OE"/>
      <sheetName val="Consol_BS"/>
      <sheetName val="IC_BAL"/>
      <sheetName val="TAX_COM"/>
      <sheetName val="WDF_Ex_Hermes"/>
      <sheetName val="SHF_(CE)"/>
      <sheetName val="SHF_(FF)"/>
      <sheetName val="SHF_(OE)"/>
      <sheetName val="E101_Lead"/>
      <sheetName val="Drop_Down_Lists"/>
      <sheetName val="Detail_Loan_Move__&amp;_Listing"/>
      <sheetName val="N2_Detailed_Listing_(Pre-final)"/>
      <sheetName val="K101_"/>
      <sheetName val="03_Detailed1"/>
      <sheetName val="01_Bid_Price_summary1"/>
      <sheetName val="Customize_Your_Loan_Manager2"/>
      <sheetName val="July_Posting1"/>
      <sheetName val="all_dept_master1"/>
      <sheetName val="_IB-PL-00-01_SUMMARY1"/>
      <sheetName val="DETAIL_PNL"/>
      <sheetName val="Precomm_Work"/>
      <sheetName val="SCH_4D(i)1"/>
      <sheetName val="SCH_7C1"/>
      <sheetName val="A4_4_(FY06)"/>
      <sheetName val="CFS_US-Canada_CAD"/>
      <sheetName val="CFS_AP-NZD_(Trade_Bills)"/>
      <sheetName val="Green_details1"/>
      <sheetName val="Gain_Loss_Calculation1"/>
      <sheetName val="C_A_Sum_"/>
      <sheetName val="2_A_1_Fixed_Assets"/>
      <sheetName val="U2_2"/>
      <sheetName val="DECO_INCOME"/>
      <sheetName val="Pareto_Daily"/>
      <sheetName val="may_06"/>
      <sheetName val="Balance_Sheet_Accoung"/>
      <sheetName val="U1_2"/>
      <sheetName val="U1_5"/>
      <sheetName val="U1_1"/>
      <sheetName val="U1_3"/>
      <sheetName val="C400-Cash_Cut_off"/>
      <sheetName val="Currency_deposit-MYR"/>
      <sheetName val="Lookup_Data"/>
      <sheetName val="Input_Director_Info_&amp;_Part_Q"/>
      <sheetName val="SCH_4_-_7"/>
      <sheetName val="PRICE_@_31_Jan_2000"/>
      <sheetName val="Travel_Overseas"/>
      <sheetName val="Seagate__share_in_units"/>
      <sheetName val="FF_2__1_"/>
      <sheetName val="Leasehold_Land"/>
      <sheetName val="NTFS_2003"/>
      <sheetName val="Nav_(r)"/>
      <sheetName val="NOTE_2"/>
      <sheetName val="Format_(2)"/>
      <sheetName val="Sch_22"/>
      <sheetName val="adm&amp;selling_exp"/>
      <sheetName val="MTD_PL1"/>
      <sheetName val="1A_TaxComp_(pi)1"/>
      <sheetName val="Input_Table1"/>
      <sheetName val="Pack_St_Val_95_(Local)"/>
      <sheetName val="Co_info"/>
      <sheetName val="Cash&amp;Bank_-_A"/>
      <sheetName val="Bil_BE"/>
      <sheetName val="2_A2_L_Fixed_Assets"/>
      <sheetName val="1999_Actuals"/>
      <sheetName val="LQ4_"/>
      <sheetName val="Chart_of_acct_"/>
      <sheetName val="Appendix_A"/>
      <sheetName val="3a__PM_by_customerJan"/>
      <sheetName val="LC___TR_Listing"/>
      <sheetName val="FYI_-_固定资产明细表"/>
      <sheetName val="Test_of_Beginning"/>
      <sheetName val="KC_TEO"/>
      <sheetName val="Deferred_Sales_Aug04"/>
      <sheetName val="financial_statements"/>
      <sheetName val="SGT_New_Equipment_Sta_Al_inputs"/>
      <sheetName val="Details__(Link)"/>
      <sheetName val="F101_-_inventory_"/>
      <sheetName val="O101_-_Lead"/>
      <sheetName val="fiscal_depr(E)"/>
      <sheetName val="Depn_Summary"/>
      <sheetName val="GW201_AR"/>
      <sheetName val="FA_addition"/>
      <sheetName val="Treasury_-_GSL_0%"/>
      <sheetName val="PM_Setting"/>
      <sheetName val="Desc_Mstr"/>
      <sheetName val="JUNE_EOH_MASTER__2_"/>
      <sheetName val="Mal_Cem_A1_(RM)"/>
      <sheetName val="US_GAAP__už_nepoužívat!!!"/>
      <sheetName val="O6(update_on_PEC8424)"/>
      <sheetName val="O4(update_on_CA)"/>
      <sheetName val="O-4_1"/>
      <sheetName val="1999 LE"/>
      <sheetName val="TaxComp"/>
      <sheetName val="16610"/>
      <sheetName val="US Bal_Sheet"/>
      <sheetName val="G1 - Lead"/>
      <sheetName val="_x0012_0"/>
      <sheetName val="2±"/>
      <sheetName val="O101-Prov for tax lead schedule"/>
      <sheetName val="PNL Statement"/>
      <sheetName val="工时统计"/>
      <sheetName val="self_rating_20016"/>
      <sheetName val="12月到货_6"/>
      <sheetName val="lead_6"/>
      <sheetName val="5E_CA_Comp6"/>
      <sheetName val="U_8"/>
      <sheetName val="FF-2_(1)8"/>
      <sheetName val="Cost_centre_expenditure8"/>
      <sheetName val="1_LeadSchedule8"/>
      <sheetName val="Company_Info8"/>
      <sheetName val="M-1_Nov8"/>
      <sheetName val="5_Analysis8"/>
      <sheetName val="CA_Sheet8"/>
      <sheetName val="6A_CA8"/>
      <sheetName val="O1_-_Lead8"/>
      <sheetName val="Breakdown_(1)8"/>
      <sheetName val="Assumptions_27"/>
      <sheetName val="Traffic_Tables7"/>
      <sheetName val="Exchange_Rate7"/>
      <sheetName val="Kod_Negara_7"/>
      <sheetName val="Muka_17"/>
      <sheetName val="K4__F&amp;F7"/>
      <sheetName val="F-1_F-27"/>
      <sheetName val="4_Analysis7"/>
      <sheetName val="Obsol_20047"/>
      <sheetName val="ABR_P&amp;L7"/>
      <sheetName val="PLmth_7"/>
      <sheetName val="Loan_Amortization_Table7"/>
      <sheetName val="Palm_Oil_Prices7"/>
      <sheetName val="619030_oth_admin7"/>
      <sheetName val="Feb_047"/>
      <sheetName val="CBS_-_App17"/>
      <sheetName val="Curr_Prov___O77"/>
      <sheetName val="AUDIT_SCHEDULE7"/>
      <sheetName val="Assumption_sheet7"/>
      <sheetName val="self_rating_20017"/>
      <sheetName val="12月到货_7"/>
      <sheetName val="Appx_B7"/>
      <sheetName val="lead_7"/>
      <sheetName val="5E_CA_Comp7"/>
      <sheetName val="FTT-_Profitability3"/>
      <sheetName val="Additional_Procedures3"/>
      <sheetName val="FTT-_Balance_Sheet3"/>
      <sheetName val="G2__Prepayments3"/>
      <sheetName val="Total_CA_IA3"/>
      <sheetName val="15100_Prepayment3"/>
      <sheetName val="JAN_073"/>
      <sheetName val="JUL_063"/>
      <sheetName val="OCT_063"/>
      <sheetName val="Forecasts_VDF"/>
      <sheetName val="Reporting"/>
      <sheetName val="USD"/>
      <sheetName val="P &amp; L EP"/>
      <sheetName val="P&amp;L JB"/>
      <sheetName val="Defaulter"/>
      <sheetName val="EmphasisList"/>
      <sheetName val="Upload"/>
      <sheetName val="SBUList"/>
      <sheetName val="G1_-_Lead"/>
      <sheetName val="GIT_as_at_30_Nov03"/>
      <sheetName val="4_Analysis_x001d_"/>
      <sheetName val="4_Analysis°"/>
      <sheetName val="OE"/>
      <sheetName val="Sales - Machinery &amp; Equipment"/>
      <sheetName val="I101"/>
      <sheetName val="TPpl"/>
      <sheetName val="SPpl"/>
      <sheetName val="ADJ - RATE"/>
      <sheetName val="list-direc"/>
      <sheetName val="KR-ImpCtry"/>
      <sheetName val="BOX SUM"/>
      <sheetName val="FIN GOOD"/>
      <sheetName val="RMB"/>
      <sheetName val="目录"/>
      <sheetName val="(O3) CA Sheet"/>
      <sheetName val="E-1"/>
      <sheetName val="Reference2"/>
      <sheetName val="FPD"/>
      <sheetName val="511310"/>
      <sheetName val="China FC Summary"/>
      <sheetName val="Lehman"/>
      <sheetName val="Seymour"/>
      <sheetName val="GSM-1C(ii)"/>
      <sheetName val="ManHours"/>
      <sheetName val="Code Lookups"/>
      <sheetName val="Zero Curve"/>
      <sheetName val="Loan Calcs"/>
      <sheetName val="Holidays"/>
      <sheetName val="TTDZ22"/>
      <sheetName val="Register"/>
      <sheetName val="ASSLIST2.XLS"/>
      <sheetName val="U1.7"/>
      <sheetName val="Ratio"/>
      <sheetName val="O-5"/>
      <sheetName val="Drop down list"/>
      <sheetName val="Bang chiet tinh TBA"/>
      <sheetName val="E201"/>
      <sheetName val="INPUT-FRS"/>
      <sheetName val="E304"/>
      <sheetName val="U201"/>
      <sheetName val="ProductCode"/>
      <sheetName val="K4-13"/>
      <sheetName val="Ex_Rate"/>
      <sheetName val="Net Trans Sum"/>
      <sheetName val="U_9"/>
      <sheetName val="U_10"/>
      <sheetName val="U_11"/>
      <sheetName val="U_12"/>
      <sheetName val="Detail_Loan_Move__&amp;_Listing2"/>
      <sheetName val="U2_22"/>
      <sheetName val="DECO_INCOME2"/>
      <sheetName val="C_A_Sum_2"/>
      <sheetName val="E101_Lead2"/>
      <sheetName val="Drop_Down_Lists2"/>
      <sheetName val="N2_Detailed_Listing_(Pre-final2"/>
      <sheetName val="K101_2"/>
      <sheetName val="DETAIL_PNL2"/>
      <sheetName val="Precomm_Work2"/>
      <sheetName val="A4_4_(FY06)2"/>
      <sheetName val="CR_AJE2"/>
      <sheetName val="CFS_US-Canada_CAD2"/>
      <sheetName val="CFS_AP-NZD_(Trade_Bills)2"/>
      <sheetName val="may_062"/>
      <sheetName val="2_A_1_Fixed_Assets2"/>
      <sheetName val="Balance_Sheet_Accoung2"/>
      <sheetName val="U1_22"/>
      <sheetName val="U1_52"/>
      <sheetName val="U1_12"/>
      <sheetName val="U1_32"/>
      <sheetName val="Budget"/>
      <sheetName val="I2 Dep"/>
      <sheetName val="flash"/>
      <sheetName val="India Mapping"/>
      <sheetName val="[Nit344_AWPs.xl塅䕃⹌塅"/>
      <sheetName val="T3-MNB"/>
      <sheetName val="Open"/>
      <sheetName val="Function"/>
      <sheetName val="Noisuy-LLL"/>
      <sheetName val="供应商资料"/>
      <sheetName val="10__Charter_Rate_(All)"/>
      <sheetName val="11????[N"/>
      <sheetName val="O101-Prov_for_tax_lead_schedule"/>
      <sheetName val="1999_LE"/>
      <sheetName val="0"/>
      <sheetName val="TAX_SCHEDULE4"/>
      <sheetName val="U1_63"/>
      <sheetName val="Drop_List_References3"/>
      <sheetName val="BPCOR_DETAILS1"/>
      <sheetName val="BPMKT_DETAILS1"/>
      <sheetName val="_IBPL00011"/>
      <sheetName val="aged_listing1"/>
      <sheetName val="Consol_BS1"/>
      <sheetName val="IC_BAL1"/>
      <sheetName val="SHF_(CE)1"/>
      <sheetName val="SHF_(FF)1"/>
      <sheetName val="SHF_(OE)1"/>
      <sheetName val="G_Adv_to_OE1"/>
      <sheetName val="Sheet1_(2)1"/>
      <sheetName val="TAX_COM1"/>
      <sheetName val="10__Charter_Rate_(All)1"/>
      <sheetName val="WDF_Ex_Hermes1"/>
      <sheetName val="G1_-_Lead1"/>
      <sheetName val="GIT_as_at_30_Nov031"/>
      <sheetName val="O101-Prov_for_tax_lead_schedul1"/>
      <sheetName val="1999_LE1"/>
      <sheetName val="1030002_A1"/>
      <sheetName val="1030006_A1"/>
      <sheetName val="LETTER"/>
      <sheetName val="BB.02"/>
      <sheetName val="SCH 4B"/>
      <sheetName val="DropDown"/>
      <sheetName val="11_N"/>
      <sheetName val="meeting"/>
      <sheetName val="M-2"/>
      <sheetName val="Renovation"/>
      <sheetName val="A5"/>
      <sheetName val="WarrantA"/>
      <sheetName val="4_Analysis-"/>
      <sheetName val="AR JAN'02"/>
      <sheetName val="LET"/>
      <sheetName val="DATA QC"/>
      <sheetName val="DATA QC YTD"/>
      <sheetName val="DATA TRANS"/>
      <sheetName val="DATA TRANS YTD"/>
      <sheetName val="BB2020"/>
      <sheetName val="BB-2020 (1)"/>
      <sheetName val="EPC2020"/>
      <sheetName val="INCOME - BB"/>
      <sheetName val="INCOME - BB (1)"/>
      <sheetName val="INCOME - EPC"/>
      <sheetName val="ADMIN COST"/>
      <sheetName val="x1"/>
      <sheetName val="Ratios"/>
      <sheetName val="U52"/>
      <sheetName val="O2"/>
      <sheetName val="bldg-cost"/>
      <sheetName val="11_____x0013__N"/>
      <sheetName val="vo"/>
      <sheetName val="DG "/>
      <sheetName val="BBKK-a.Chinh"/>
      <sheetName val="Ngay24-T04"/>
      <sheetName val="BBKK-a.Huong"/>
      <sheetName val="CHECK_RLSED1"/>
      <sheetName val="Sch 4"/>
      <sheetName val="调整后帐龄及明细表"/>
      <sheetName val="Jan 01"/>
      <sheetName val="8401.10"/>
      <sheetName val="2. Trial Balance"/>
      <sheetName val="11_x005f_x0000__x005f_x0000__x005f_x0000__x005f_x0000__"/>
      <sheetName val="10-1 Media"/>
      <sheetName val="10-cut"/>
      <sheetName val="ตั๋วเงินรับ"/>
      <sheetName val="Newspaper"/>
      <sheetName val="IFS"/>
      <sheetName val="UF"/>
      <sheetName val="part-import"/>
      <sheetName val="part-local"/>
      <sheetName val="Sparepart_Package_Jan'08"/>
      <sheetName val="J2"/>
      <sheetName val="11-20"/>
      <sheetName val="Standing Data"/>
      <sheetName val="Asset &amp; Liability"/>
      <sheetName val="Net asset value"/>
      <sheetName val="feature"/>
      <sheetName val="Energy(update)"/>
      <sheetName val="Adj&amp;Rje(Z820) "/>
      <sheetName val="SH-F"/>
      <sheetName val="STATEMENT"/>
      <sheetName val="TO - SP"/>
      <sheetName val="ค่าขนส่ง"/>
      <sheetName val="cost4-47"/>
      <sheetName val="CST1198"/>
      <sheetName val="TAX COMP"/>
      <sheetName val="maruti-qty"/>
      <sheetName val="Purchase Order"/>
      <sheetName val="Customize Your Purchase Order"/>
      <sheetName val="Norms SP"/>
      <sheetName val="จันทร์"/>
      <sheetName val="U-2.1"/>
      <sheetName val="JAN"/>
      <sheetName val="อัตรามรณะ"/>
      <sheetName val="PS-1995"/>
      <sheetName val="F L"/>
      <sheetName val="อาคาร"/>
      <sheetName val="เครื่องตกแต่ง"/>
      <sheetName val="เครื่องมือ"/>
      <sheetName val="DEP12"/>
      <sheetName val="C-1"/>
      <sheetName val="#Lookup"/>
      <sheetName val="New Item"/>
      <sheetName val="B131 "/>
      <sheetName val="DATA EXPEN.BG"/>
      <sheetName val="รวม"/>
      <sheetName val="ยานพาหนะ"/>
      <sheetName val="_Lookup"/>
      <sheetName val="Register Cal Mar_04_July_05 "/>
      <sheetName val="1131 "/>
      <sheetName val="คชจ.ฝ่ายขาย"/>
      <sheetName val="Orders"/>
      <sheetName val="Fcsthist"/>
      <sheetName val="82A009X"/>
      <sheetName val="88E130X"/>
      <sheetName val="FF-2_(1)9"/>
      <sheetName val="Company_Info9"/>
      <sheetName val="M-1_Nov9"/>
      <sheetName val="1_LeadSchedule9"/>
      <sheetName val="Cost_centre_expenditure9"/>
      <sheetName val="5_Analysis9"/>
      <sheetName val="CA_Sheet9"/>
      <sheetName val="6A_CA9"/>
      <sheetName val="O1_-_Lead9"/>
      <sheetName val="Breakdown_(1)9"/>
      <sheetName val="addl_cost8"/>
      <sheetName val="Assumptions_18"/>
      <sheetName val="Assumptions_28"/>
      <sheetName val="Traffic_Tables8"/>
      <sheetName val="Comp_equip8"/>
      <sheetName val="Interim_--&gt;_Top8"/>
      <sheetName val="Exchange_Rate8"/>
      <sheetName val="Entity_Data8"/>
      <sheetName val="4_Analysis8"/>
      <sheetName val="F-1_F-28"/>
      <sheetName val="P12_48"/>
      <sheetName val="K4__F&amp;F8"/>
      <sheetName val="JUNE_EOH-MASTER_(2)8"/>
      <sheetName val="stock1020v1_38"/>
      <sheetName val="Kod_Negara_8"/>
      <sheetName val="Muka_18"/>
      <sheetName val="ABR_P&amp;L8"/>
      <sheetName val="PLmth_8"/>
      <sheetName val="Obsol_20048"/>
      <sheetName val="CBS_-_App18"/>
      <sheetName val="SCH_B8"/>
      <sheetName val="Loan_Amortization_Table8"/>
      <sheetName val="Palm_Oil_Prices8"/>
      <sheetName val="619030_oth_admin8"/>
      <sheetName val="Feb_048"/>
      <sheetName val="AUDIT_SCHEDULE8"/>
      <sheetName val="Curr_Prov___O78"/>
      <sheetName val="3_P&amp;L_8"/>
      <sheetName val="self_rating_20018"/>
      <sheetName val="Assumption_sheet8"/>
      <sheetName val="M_MM8"/>
      <sheetName val="12月到货_8"/>
      <sheetName val="Leasehold_improvement8"/>
      <sheetName val="Balance_Sheet8"/>
      <sheetName val="CA_Comp8"/>
      <sheetName val="Appx_B8"/>
      <sheetName val="61_HR8"/>
      <sheetName val="65_FINANCE8"/>
      <sheetName val="lead_8"/>
      <sheetName val="5E_CA_Comp8"/>
      <sheetName val="FTT-_Profitability4"/>
      <sheetName val="Additional_Procedures4"/>
      <sheetName val="FTT-_Balance_Sheet4"/>
      <sheetName val="G2__Prepayments4"/>
      <sheetName val="Total_CA_IA4"/>
      <sheetName val="JAN_074"/>
      <sheetName val="JUL_064"/>
      <sheetName val="OCT_064"/>
      <sheetName val="Detail_Loan_Move__&amp;_Listing3"/>
      <sheetName val="15100_Prepayment4"/>
      <sheetName val="E101_Lead3"/>
      <sheetName val="Drop_Down_Lists3"/>
      <sheetName val="N2_Detailed_Listing_(Pre-final3"/>
      <sheetName val="K101_3"/>
      <sheetName val="03_Detailed3"/>
      <sheetName val="01_Bid_Price_summary3"/>
      <sheetName val="Customize_Your_Loan_Manager4"/>
      <sheetName val="July_Posting3"/>
      <sheetName val="all_dept_master3"/>
      <sheetName val="C_A_Sum_3"/>
      <sheetName val="U2_23"/>
      <sheetName val="DECO_INCOME3"/>
      <sheetName val="_IB-PL-00-01_SUMMARY3"/>
      <sheetName val="DETAIL_PNL3"/>
      <sheetName val="Precomm_Work3"/>
      <sheetName val="SCH_4D(i)3"/>
      <sheetName val="SCH_7C3"/>
      <sheetName val="A4_4_(FY06)3"/>
      <sheetName val="CR_AJE3"/>
      <sheetName val="CFS_US-Canada_CAD3"/>
      <sheetName val="CFS_AP-NZD_(Trade_Bills)3"/>
      <sheetName val="2_A_1_Fixed_Assets3"/>
      <sheetName val="Balance_Sheet_Accoung3"/>
      <sheetName val="Green_details3"/>
      <sheetName val="Gain_Loss_Calculation3"/>
      <sheetName val="may_063"/>
      <sheetName val="Permanent_info2"/>
      <sheetName val="fiscal_depr(E)2"/>
      <sheetName val="Pareto_Daily2"/>
      <sheetName val="MTD_PL3"/>
      <sheetName val="1A_TaxComp_(pi)3"/>
      <sheetName val="Input_Table3"/>
      <sheetName val="Pack_St_Val_95_(Local)2"/>
      <sheetName val="Co_info2"/>
      <sheetName val="U1_23"/>
      <sheetName val="U1_53"/>
      <sheetName val="U1_13"/>
      <sheetName val="U1_33"/>
      <sheetName val="C400-Cash_Cut_off2"/>
      <sheetName val="Currency_deposit-MYR2"/>
      <sheetName val="Lookup_Data2"/>
      <sheetName val="Input_Director_Info_&amp;_Part_Q2"/>
      <sheetName val="SCH_4_-_72"/>
      <sheetName val="PRICE_@_31_Jan_20002"/>
      <sheetName val="Travel_Overseas2"/>
      <sheetName val="Seagate__share_in_units2"/>
      <sheetName val="FF_2__1_2"/>
      <sheetName val="Leasehold_Land2"/>
      <sheetName val="NTFS_20032"/>
      <sheetName val="Nav_(r)2"/>
      <sheetName val="NOTE_22"/>
      <sheetName val="Format_(2)2"/>
      <sheetName val="Sch_222"/>
      <sheetName val="adm&amp;selling_exp2"/>
      <sheetName val="Cash&amp;Bank_-_A2"/>
      <sheetName val="2_A2_L_Fixed_Assets2"/>
      <sheetName val="Bil_BE2"/>
      <sheetName val="3a__PM_by_customerJan2"/>
      <sheetName val="Treasury_-_GSL_0%2"/>
      <sheetName val="1999_Actuals2"/>
      <sheetName val="Interim_____Top2"/>
      <sheetName val="LQ4_2"/>
      <sheetName val="Chart_of_acct_2"/>
      <sheetName val="Appendix_A2"/>
      <sheetName val="LC___TR_Listing2"/>
      <sheetName val="FYI_-_固定资产明细表2"/>
      <sheetName val="Test_of_Beginning2"/>
      <sheetName val="KC_TEO2"/>
      <sheetName val="PROV_DD2"/>
      <sheetName val="Deferred_Sales_Aug042"/>
      <sheetName val="financial_statements2"/>
      <sheetName val="SGT_New_Equipment_Sta_Al_input2"/>
      <sheetName val="Details__(Link)2"/>
      <sheetName val="F101_-_inventory_2"/>
      <sheetName val="O101_-_Lead2"/>
      <sheetName val="FA_addition2"/>
      <sheetName val="Depn_Summary2"/>
      <sheetName val="GW201_AR2"/>
      <sheetName val="PM_Setting2"/>
      <sheetName val="Desc_Mstr2"/>
      <sheetName val="JUNE_EOH_MASTER__2_2"/>
      <sheetName val="Mal_Cem_A1_(RM)2"/>
      <sheetName val="US_GAAP__už_nepoužívat!!!2"/>
      <sheetName val="O6(update_on_PEC8424)2"/>
      <sheetName val="O4(update_on_CA)2"/>
      <sheetName val="O-4_12"/>
      <sheetName val="US_Bal_Sheet"/>
      <sheetName val="PNL_Statement"/>
      <sheetName val="P_&amp;_L_EP"/>
      <sheetName val="P&amp;L_JB"/>
      <sheetName val="SCH_4B"/>
      <sheetName val="(O3)_CA_Sheet"/>
      <sheetName val="E3_1"/>
      <sheetName val="E1_1"/>
      <sheetName val="E2_1"/>
      <sheetName val="China_FC_Summary"/>
      <sheetName val="ADJ_-_RATE"/>
      <sheetName val="Bang_chiet_tinh_TBA"/>
      <sheetName val="I2_Dep"/>
      <sheetName val="参照(1)"/>
      <sheetName val="K11"/>
      <sheetName val="YTD"/>
      <sheetName val="YTD final"/>
      <sheetName val="Month final"/>
      <sheetName val="Leasehold_Land3"/>
      <sheetName val="NTFS_20033"/>
      <sheetName val="Nav_(r)3"/>
      <sheetName val="wsData"/>
      <sheetName val="O2_Tax comp"/>
      <sheetName val="10401"/>
      <sheetName val="K001-11 Leasehold Land"/>
      <sheetName val="materiallist"/>
      <sheetName val="TAX_SCHEDULE5"/>
      <sheetName val="U1_64"/>
      <sheetName val="Drop_List_References4"/>
      <sheetName val="03_Detailed4"/>
      <sheetName val="01_Bid_Price_summary4"/>
      <sheetName val="Customize_Your_Loan_Manager5"/>
      <sheetName val="July_Posting4"/>
      <sheetName val="all_dept_master4"/>
      <sheetName val="_IB-PL-00-01_SUMMARY4"/>
      <sheetName val="SCH_4D(i)4"/>
      <sheetName val="SCH_7C4"/>
      <sheetName val="Green_details4"/>
      <sheetName val="Gain_Loss_Calculation4"/>
      <sheetName val="Pareto_Daily3"/>
      <sheetName val="C400-Cash_Cut_off3"/>
      <sheetName val="Currency_deposit-MYR3"/>
      <sheetName val="Lookup_Data3"/>
      <sheetName val="Input_Director_Info_&amp;_Part_Q3"/>
      <sheetName val="SCH_4_-_73"/>
      <sheetName val="PRICE_@_31_Jan_20003"/>
      <sheetName val="Travel_Overseas3"/>
      <sheetName val="Seagate__share_in_units3"/>
      <sheetName val="FF_2__1_3"/>
      <sheetName val="NOTE_23"/>
      <sheetName val="Format_(2)3"/>
      <sheetName val="Sch_223"/>
      <sheetName val="adm&amp;selling_exp3"/>
      <sheetName val="MTD_PL4"/>
      <sheetName val="1A_TaxComp_(pi)4"/>
      <sheetName val="Input_Table4"/>
      <sheetName val="Pack_St_Val_95_(Local)3"/>
      <sheetName val="Co_info3"/>
      <sheetName val="Permanent_info3"/>
      <sheetName val="Cash&amp;Bank_-_A3"/>
      <sheetName val="2_A2_L_Fixed_Assets3"/>
      <sheetName val="Bil_BE3"/>
      <sheetName val="1999_Actuals3"/>
      <sheetName val="Interim_____Top3"/>
      <sheetName val="LQ4_3"/>
      <sheetName val="Chart_of_acct_3"/>
      <sheetName val="Appendix_A3"/>
      <sheetName val="3a__PM_by_customerJan3"/>
      <sheetName val="LC___TR_Listing3"/>
      <sheetName val="FYI_-_固定资产明细表3"/>
      <sheetName val="Test_of_Beginning3"/>
      <sheetName val="KC_TEO3"/>
      <sheetName val="PROV_DD3"/>
      <sheetName val="Deferred_Sales_Aug043"/>
      <sheetName val="financial_statements3"/>
      <sheetName val="SGT_New_Equipment_Sta_Al_input3"/>
      <sheetName val="Details__(Link)3"/>
      <sheetName val="F101_-_inventory_3"/>
      <sheetName val="O101_-_Lead3"/>
      <sheetName val="fiscal_depr(E)3"/>
      <sheetName val="Depn_Summary3"/>
      <sheetName val="GW201_AR3"/>
      <sheetName val="FA_addition3"/>
      <sheetName val="Treasury_-_GSL_0%3"/>
      <sheetName val="PM_Setting3"/>
      <sheetName val="Desc_Mstr3"/>
      <sheetName val="JUNE_EOH_MASTER__2_3"/>
      <sheetName val="Mal_Cem_A1_(RM)3"/>
      <sheetName val="US_GAAP__už_nepoužívat!!!3"/>
      <sheetName val="O6(update_on_PEC8424)3"/>
      <sheetName val="O4(update_on_CA)3"/>
      <sheetName val="O-4_13"/>
      <sheetName val="CA_working2"/>
      <sheetName val="20_02"/>
      <sheetName val="03_02"/>
      <sheetName val="100_12"/>
      <sheetName val="BPCOR_DETAILS2"/>
      <sheetName val="BPMKT_DETAILS2"/>
      <sheetName val="_IBPL00012"/>
      <sheetName val="Sheet1_(2)2"/>
      <sheetName val="aged_listing2"/>
      <sheetName val="G_Adv_to_OE2"/>
      <sheetName val="Consol_BS2"/>
      <sheetName val="IC_BAL2"/>
      <sheetName val="TAX_COM2"/>
      <sheetName val="WDF_Ex_Hermes2"/>
      <sheetName val="SHF_(CE)2"/>
      <sheetName val="SHF_(FF)2"/>
      <sheetName val="SHF_(OE)2"/>
      <sheetName val="US_Bal_Sheet1"/>
      <sheetName val="Q(HP)"/>
      <sheetName val="DD"/>
      <sheetName val="BSI"/>
      <sheetName val="Yield"/>
      <sheetName val="SCHEDULE"/>
      <sheetName val="Q-HP-14"/>
      <sheetName val="Q-HP-31"/>
      <sheetName val="TLoan"/>
      <sheetName val="MPL"/>
      <sheetName val="PM, TE &amp; SAD"/>
      <sheetName val="2003 Self repair GL"/>
      <sheetName val="2002 Shipyard repair GL (075)"/>
      <sheetName val="2002 Voyage repair GL (075)"/>
      <sheetName val="2002 Self repair GL (075)"/>
      <sheetName val="2002 Spare part (075)"/>
      <sheetName val="2003 Spare part (075)"/>
      <sheetName val="2003 CIP"/>
      <sheetName val="2002 CIP "/>
      <sheetName val="2003 inter-co"/>
      <sheetName val="2002 inter-co"/>
      <sheetName val="Fu Wang Direct Exp (075)"/>
      <sheetName val="F&amp;B"/>
      <sheetName val="InvP"/>
      <sheetName val="MP"/>
      <sheetName val="D01FAS"/>
      <sheetName val="W1"/>
      <sheetName val="Sales_-_Machinery_&amp;_Equipment"/>
      <sheetName val="BOX_SUM"/>
      <sheetName val="FIN_GOOD"/>
      <sheetName val="Net_Trans_Sum"/>
      <sheetName val="Code_Lookups"/>
      <sheetName val="Zero_Curve"/>
      <sheetName val="Loan_Calcs"/>
      <sheetName val="AR_JAN'02"/>
      <sheetName val="Sch_4"/>
      <sheetName val="TopCustomers"/>
      <sheetName val="封皮"/>
      <sheetName val="Trans"/>
      <sheetName val="FACTORY_INPUT_SHEET"/>
      <sheetName val="2.Q.1"/>
      <sheetName val="Attribute Worksheet"/>
      <sheetName val="GCA"/>
      <sheetName val="Calculator"/>
      <sheetName val="SalesReport"/>
      <sheetName val="LOBs Apr 06"/>
      <sheetName val="MTO REV.0"/>
      <sheetName val="PNT-QUOT-#3"/>
      <sheetName val="COAT&amp;WRAP-QIOT-#3"/>
      <sheetName val="NEW-PANEL"/>
      <sheetName val="DI-ESTI"/>
      <sheetName val="Sample Sizes"/>
      <sheetName val="BOQ-Bill1-8"/>
      <sheetName val="BOQ"/>
      <sheetName val="CF CVC"/>
      <sheetName val="NOTES "/>
      <sheetName val="TRBP"/>
      <sheetName val="Tariptunda"/>
      <sheetName val="TEFF"/>
      <sheetName val="DailyRate"/>
      <sheetName val="travel expenses (dont edit this"/>
      <sheetName val="11_"/>
      <sheetName val="Piling Schedule"/>
      <sheetName val="Nego Form"/>
      <sheetName val="Creditors"/>
      <sheetName val="CRITERIA1"/>
      <sheetName val="Zeitreihe"/>
      <sheetName val="Jan - Oct"/>
      <sheetName val="A2.02 Lead"/>
      <sheetName val="SALARY"/>
      <sheetName val="CCOM &amp; JOINT PROMO"/>
      <sheetName val="Scenarios"/>
      <sheetName val="Penetration Curve"/>
      <sheetName val="Deferrred_Revenue_Apr_042"/>
      <sheetName val="Assumptions-_Checks2"/>
      <sheetName val="AB-1_1A2"/>
      <sheetName val="AB-1_12"/>
      <sheetName val="AB-1_22"/>
      <sheetName val="AB-1_2-check2"/>
      <sheetName val="AB-4_12"/>
      <sheetName val="AB-4_22"/>
      <sheetName val="AB-8_32"/>
      <sheetName val="AB-8_12"/>
      <sheetName val="AB-8_22"/>
      <sheetName val="AB-8_42"/>
      <sheetName val="AB-8_52"/>
      <sheetName val="AB-11_12"/>
      <sheetName val="AB-11_22"/>
      <sheetName val="AB-11_2A2"/>
      <sheetName val="BS-_Check2"/>
      <sheetName val="BS_summary2"/>
      <sheetName val="BS_1_22"/>
      <sheetName val="_1_32"/>
      <sheetName val="1_42"/>
      <sheetName val="1_52"/>
      <sheetName val="1_62"/>
      <sheetName val="1_72"/>
      <sheetName val="1_82"/>
      <sheetName val="1_92"/>
      <sheetName val="CF_02"/>
      <sheetName val="CF_3_42"/>
      <sheetName val="CF_5_62"/>
      <sheetName val="CF_7_82"/>
      <sheetName val="CF_1_22"/>
      <sheetName val="CF_9_102"/>
      <sheetName val="CF_11_132"/>
      <sheetName val="Amortization_Table2"/>
      <sheetName val="Main_orig2"/>
      <sheetName val="K10-1_2"/>
      <sheetName val="chart_data2"/>
      <sheetName val="Data_2_C0_B2"/>
      <sheetName val="Sum_B21"/>
      <sheetName val="Scenario_1_-_with_HMM"/>
      <sheetName val="Production_plan"/>
      <sheetName val="AR_APR'02"/>
      <sheetName val="11_x0000__x0000__x0000__x0000__x0013_[N"/>
      <sheetName val="11_x0000__x0000__x0000__x0000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refreshError="1"/>
      <sheetData sheetId="1186"/>
      <sheetData sheetId="1187"/>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sheetData sheetId="1257"/>
      <sheetData sheetId="1258"/>
      <sheetData sheetId="1259"/>
      <sheetData sheetId="1260"/>
      <sheetData sheetId="1261"/>
      <sheetData sheetId="1262"/>
      <sheetData sheetId="1263" refreshError="1"/>
      <sheetData sheetId="1264" refreshError="1"/>
      <sheetData sheetId="1265" refreshError="1"/>
      <sheetData sheetId="1266" refreshError="1"/>
      <sheetData sheetId="1267" refreshError="1"/>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sheetData sheetId="1280" refreshError="1"/>
      <sheetData sheetId="1281" refreshError="1"/>
      <sheetData sheetId="1282" refreshError="1"/>
      <sheetData sheetId="1283" refreshError="1"/>
      <sheetData sheetId="1284" refreshError="1"/>
      <sheetData sheetId="1285" refreshError="1"/>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sheetData sheetId="1615"/>
      <sheetData sheetId="1616"/>
      <sheetData sheetId="1617"/>
      <sheetData sheetId="1618"/>
      <sheetData sheetId="1619"/>
      <sheetData sheetId="1620"/>
      <sheetData sheetId="1621"/>
      <sheetData sheetId="1622"/>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sheetData sheetId="2208" refreshError="1"/>
      <sheetData sheetId="2209" refreshError="1"/>
      <sheetData sheetId="2210" refreshError="1"/>
      <sheetData sheetId="2211" refreshError="1"/>
      <sheetData sheetId="2212"/>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sheetData sheetId="2463"/>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sheetData sheetId="2502" refreshError="1"/>
      <sheetData sheetId="2503"/>
      <sheetData sheetId="2504" refreshError="1"/>
      <sheetData sheetId="2505" refreshError="1"/>
      <sheetData sheetId="2506" refreshError="1"/>
      <sheetData sheetId="2507" refreshError="1"/>
      <sheetData sheetId="2508"/>
      <sheetData sheetId="2509"/>
      <sheetData sheetId="2510"/>
      <sheetData sheetId="2511"/>
      <sheetData sheetId="2512"/>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refreshError="1"/>
      <sheetData sheetId="2738" refreshError="1"/>
      <sheetData sheetId="2739" refreshError="1"/>
      <sheetData sheetId="2740" refreshError="1"/>
      <sheetData sheetId="2741" refreshError="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sheetData sheetId="3008"/>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sheetData sheetId="3134"/>
      <sheetData sheetId="3135"/>
      <sheetData sheetId="3136"/>
      <sheetData sheetId="3137"/>
      <sheetData sheetId="3138"/>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sheetData sheetId="3376"/>
      <sheetData sheetId="3377"/>
      <sheetData sheetId="3378" refreshError="1"/>
      <sheetData sheetId="3379" refreshError="1"/>
      <sheetData sheetId="3380" refreshError="1"/>
      <sheetData sheetId="3381" refreshError="1"/>
      <sheetData sheetId="3382" refreshError="1"/>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sheetData sheetId="3494"/>
      <sheetData sheetId="3495"/>
      <sheetData sheetId="3496"/>
      <sheetData sheetId="3497"/>
      <sheetData sheetId="3498"/>
      <sheetData sheetId="3499"/>
      <sheetData sheetId="3500"/>
      <sheetData sheetId="350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refreshError="1"/>
      <sheetData sheetId="358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1-Lead"/>
      <sheetName val="K1-1"/>
      <sheetName val="K2"/>
      <sheetName val="K3-ADD"/>
      <sheetName val=" K5-DEPR TEST"/>
      <sheetName val="K5-1"/>
      <sheetName val="K6-Sight"/>
      <sheetName val="K7-R&amp;M"/>
      <sheetName val="K8-Ins"/>
      <sheetName val="K9-Disclosure"/>
      <sheetName val="k9-1fully depreciated"/>
      <sheetName val="K9-2"/>
      <sheetName val="FF-3"/>
      <sheetName val="61 HR"/>
      <sheetName val="65 FINANCE"/>
      <sheetName val="K-2"/>
      <sheetName val="DFA"/>
      <sheetName val="FF-13"/>
      <sheetName val="Sch 4"/>
      <sheetName val="BPR"/>
      <sheetName val="A3-1"/>
      <sheetName val="F2-3-6 OH absorbtion rate "/>
      <sheetName val="tax-ss"/>
      <sheetName val="FADISP-FY2002(B)"/>
      <sheetName val="FF-1"/>
      <sheetName val="FFE"/>
      <sheetName val="Mth"/>
      <sheetName val="RATE"/>
      <sheetName val="Understand the client"/>
      <sheetName val="Bokslutsprocessen"/>
      <sheetName val="Indata"/>
      <sheetName val="CRA"/>
      <sheetName val="MainComp"/>
      <sheetName val="FSA"/>
      <sheetName val="B"/>
      <sheetName val="EXIT"/>
      <sheetName val="A-1"/>
      <sheetName val="Entity Data"/>
      <sheetName val="O-5"/>
      <sheetName val="CA Sheet"/>
      <sheetName val="LOOSECHKLIST"/>
      <sheetName val="All"/>
      <sheetName val="germany"/>
      <sheetName val="U301 - payroll flux"/>
      <sheetName val="FF-4"/>
      <sheetName val="FA"/>
      <sheetName val="沈阳"/>
      <sheetName val="重庆"/>
      <sheetName val="杭州调"/>
      <sheetName val="1 Series"/>
      <sheetName val="depn-Sep 03"/>
      <sheetName val="COV"/>
      <sheetName val="M_Maincomp"/>
      <sheetName val="M_CT_OUT"/>
      <sheetName val="U2 - Sales"/>
      <sheetName val="CA"/>
      <sheetName val="U2.2"/>
      <sheetName val="SWDV"/>
      <sheetName val="MFA"/>
      <sheetName val="CRA-Detail"/>
      <sheetName val="gl"/>
      <sheetName val="TITLE"/>
      <sheetName val="P12.4"/>
      <sheetName val="Electrical "/>
      <sheetName val="FF-50"/>
      <sheetName val="FF-21(a)"/>
      <sheetName val="Input-Output"/>
      <sheetName val="master"/>
      <sheetName val="fixed assets-amended"/>
      <sheetName val="U"/>
      <sheetName val="U2.3"/>
      <sheetName val="cashflowcomp"/>
      <sheetName val="B_Sheet"/>
      <sheetName val="Notes"/>
      <sheetName val="P&amp;L"/>
      <sheetName val="TBal"/>
      <sheetName val="Anx1"/>
      <sheetName val="Dir"/>
      <sheetName val="accumdeprn"/>
      <sheetName val="U5"/>
      <sheetName val="PA"/>
      <sheetName val="FKT_PJK"/>
      <sheetName val="E1-1ss"/>
      <sheetName val="BS &amp;  IS"/>
      <sheetName val="Dep"/>
      <sheetName val="Disposal"/>
      <sheetName val="SCH B"/>
      <sheetName val="HP"/>
      <sheetName val="10"/>
      <sheetName val="Activity Price"/>
      <sheetName val="Interim --&gt; Top"/>
      <sheetName val="Categories"/>
      <sheetName val="Working"/>
      <sheetName val="U1"/>
      <sheetName val="F-1,F-3"/>
      <sheetName val="ING per MIS"/>
      <sheetName val="M3-COS"/>
      <sheetName val="M4-Adm"/>
      <sheetName val="JAN"/>
      <sheetName val="TB5"/>
      <sheetName val="SCH"/>
      <sheetName val="ADD"/>
      <sheetName val="WRITE-OFF"/>
      <sheetName val="U-13-2(disc)"/>
      <sheetName val="Anex1-NA"/>
      <sheetName val="Q(HP)"/>
      <sheetName val="Q-HP-44"/>
      <sheetName val="Q-HP-39"/>
      <sheetName val="Sheet1"/>
      <sheetName val="Q-HP-14"/>
      <sheetName val="Q-HP-31"/>
      <sheetName val="SCHEDULE"/>
      <sheetName val="CA-manuf"/>
      <sheetName val="COVER"/>
      <sheetName val="Macro1"/>
      <sheetName val="#REF"/>
      <sheetName val="O-11"/>
      <sheetName val="Profit &amp; loss"/>
      <sheetName val="KS CONSO"/>
      <sheetName val="Balance sheet"/>
      <sheetName val="FF-6"/>
      <sheetName val="ADDITION"/>
      <sheetName val="D"/>
      <sheetName val="FSL"/>
      <sheetName val="BS15"/>
      <sheetName val="Bal Sheet"/>
      <sheetName val="GRAPH"/>
      <sheetName val="FF-21"/>
      <sheetName val="CA Comp"/>
      <sheetName val="Company Info"/>
      <sheetName val="K3 - Depr reasonableness"/>
      <sheetName val="N2 Detailed Listing (Pre-final)"/>
      <sheetName val="addl cost"/>
      <sheetName val="AA"/>
      <sheetName val="Sch18-34"/>
      <sheetName val="Criteria"/>
      <sheetName val="PHSB"/>
      <sheetName val="c"/>
      <sheetName val="1 LeadSchedule"/>
      <sheetName val="InvoiceList"/>
      <sheetName val="2001"/>
      <sheetName val="JUNE EOH-MASTER (2)"/>
      <sheetName val="stock1020v1.3"/>
      <sheetName val="Comp equip"/>
      <sheetName val="F2-write off"/>
      <sheetName val="LL2"/>
      <sheetName val="Weekly Output"/>
      <sheetName val="U1 P&amp;L"/>
      <sheetName val="FF-2"/>
      <sheetName val="U4-Recruitment"/>
      <sheetName val="accode"/>
      <sheetName val="P_L"/>
      <sheetName val="3 P&amp;L "/>
      <sheetName val="(8310)"/>
      <sheetName val="CA2000"/>
      <sheetName val="Cost-final(2)"/>
      <sheetName val="PM, TE &amp; SAD"/>
      <sheetName val="Input Director Info &amp; Part Q"/>
      <sheetName val="O2"/>
      <sheetName val="Sch 22"/>
      <sheetName val="U10|20"/>
      <sheetName val="daywork- Tham khao"/>
      <sheetName val="Assumptions"/>
      <sheetName val="G-35-3"/>
      <sheetName val="Summary"/>
      <sheetName val="_K5-DEPR_TEST"/>
      <sheetName val="k9-1fully_depreciated"/>
      <sheetName val="61_HR"/>
      <sheetName val="65_FINANCE"/>
      <sheetName val="Sch_4"/>
      <sheetName val="F2-3-6_OH_absorbtion_rate_"/>
      <sheetName val="Understand_the_client"/>
      <sheetName val="CA_Sheet"/>
      <sheetName val="Entity_Data"/>
      <sheetName val="U301_-_payroll_flux"/>
      <sheetName val="depn-Sep_03"/>
      <sheetName val="U2_-_Sales"/>
      <sheetName val="U2_2"/>
      <sheetName val="P12_4"/>
      <sheetName val="Electrical_"/>
      <sheetName val="fixed_assets-amended"/>
      <sheetName val="U2_3"/>
      <sheetName val="1_Series"/>
      <sheetName val="BS_&amp;__IS"/>
      <sheetName val="SCH_B"/>
      <sheetName val="Activity_Price"/>
      <sheetName val="Interim_--&gt;_Top"/>
      <sheetName val="ING_per_MIS"/>
      <sheetName val="K3_-_Depr_reasonableness"/>
      <sheetName val="CA_Comp"/>
      <sheetName val="Company_Info"/>
      <sheetName val="N2_Detailed_Listing_(Pre-final)"/>
      <sheetName val="addl_cost"/>
      <sheetName val="1_LeadSchedule"/>
      <sheetName val="JUNE_EOH-MASTER_(2)"/>
      <sheetName val="stock1020v1_3"/>
      <sheetName val="Profit_&amp;_loss"/>
      <sheetName val="KS_CONSO"/>
      <sheetName val="Balance_sheet"/>
      <sheetName val="Bal_Sheet"/>
      <sheetName val="Comp_equip"/>
      <sheetName val="F2-write_off"/>
      <sheetName val="Weekly_Output"/>
      <sheetName val="U1_P&amp;L"/>
      <sheetName val="3_P&amp;L_"/>
      <sheetName val="PM,_TE_&amp;_SAD"/>
      <sheetName val="Input_Director_Info_&amp;_Part_Q"/>
      <sheetName val="_K5-DEPR_TEST1"/>
      <sheetName val="k9-1fully_depreciated1"/>
      <sheetName val="61_HR1"/>
      <sheetName val="65_FINANCE1"/>
      <sheetName val="Sch_41"/>
      <sheetName val="F2-3-6_OH_absorbtion_rate_1"/>
      <sheetName val="Understand_the_client1"/>
      <sheetName val="CA_Sheet1"/>
      <sheetName val="Entity_Data1"/>
      <sheetName val="U301_-_payroll_flux1"/>
      <sheetName val="depn-Sep_031"/>
      <sheetName val="U2_-_Sales1"/>
      <sheetName val="U2_21"/>
      <sheetName val="P12_41"/>
      <sheetName val="Electrical_1"/>
      <sheetName val="fixed_assets-amended1"/>
      <sheetName val="U2_31"/>
      <sheetName val="1_Series1"/>
      <sheetName val="BS_&amp;__IS1"/>
      <sheetName val="SCH_B1"/>
      <sheetName val="Activity_Price1"/>
      <sheetName val="Interim_--&gt;_Top1"/>
      <sheetName val="ING_per_MIS1"/>
      <sheetName val="Profit_&amp;_loss1"/>
      <sheetName val="KS_CONSO1"/>
      <sheetName val="Balance_sheet1"/>
      <sheetName val="Bal_Sheet1"/>
      <sheetName val="CA_Comp1"/>
      <sheetName val="Company_Info1"/>
      <sheetName val="K3_-_Depr_reasonableness1"/>
      <sheetName val="N2_Detailed_Listing_(Pre-final1"/>
      <sheetName val="addl_cost1"/>
      <sheetName val="1_LeadSchedule1"/>
      <sheetName val="JUNE_EOH-MASTER_(2)1"/>
      <sheetName val="stock1020v1_31"/>
      <sheetName val="Comp_equip1"/>
      <sheetName val="F2-write_off1"/>
      <sheetName val="Weekly_Output1"/>
      <sheetName val="U1_P&amp;L1"/>
      <sheetName val="3_P&amp;L_1"/>
      <sheetName val="PM,_TE_&amp;_SAD1"/>
      <sheetName val="Input_Director_Info_&amp;_Part_Q1"/>
      <sheetName val="Sch_22"/>
      <sheetName val="_K5-DEPR_TEST2"/>
      <sheetName val="k9-1fully_depreciated2"/>
      <sheetName val="61_HR2"/>
      <sheetName val="65_FINANCE2"/>
      <sheetName val="Sch_42"/>
      <sheetName val="F2-3-6_OH_absorbtion_rate_2"/>
      <sheetName val="Understand_the_client2"/>
      <sheetName val="Entity_Data2"/>
      <sheetName val="CA_Sheet2"/>
      <sheetName val="U301_-_payroll_flux2"/>
      <sheetName val="1_Series2"/>
      <sheetName val="depn-Sep_032"/>
      <sheetName val="U2_-_Sales2"/>
      <sheetName val="U2_22"/>
      <sheetName val="P12_42"/>
      <sheetName val="Electrical_2"/>
      <sheetName val="fixed_assets-amended2"/>
      <sheetName val="U2_32"/>
      <sheetName val="BS_&amp;__IS2"/>
      <sheetName val="SCH_B2"/>
      <sheetName val="Activity_Price2"/>
      <sheetName val="Interim_--&gt;_Top2"/>
      <sheetName val="ING_per_MIS2"/>
      <sheetName val="K3_-_Depr_reasonableness2"/>
      <sheetName val="CA_Comp2"/>
      <sheetName val="Company_Info2"/>
      <sheetName val="N2_Detailed_Listing_(Pre-final2"/>
      <sheetName val="addl_cost2"/>
      <sheetName val="1_LeadSchedule2"/>
      <sheetName val="JUNE_EOH-MASTER_(2)2"/>
      <sheetName val="stock1020v1_32"/>
      <sheetName val="Profit_&amp;_loss2"/>
      <sheetName val="KS_CONSO2"/>
      <sheetName val="Balance_sheet2"/>
      <sheetName val="Bal_Sheet2"/>
      <sheetName val="Comp_equip2"/>
      <sheetName val="F2-write_off2"/>
      <sheetName val="Weekly_Output2"/>
      <sheetName val="U1_P&amp;L2"/>
      <sheetName val="3_P&amp;L_2"/>
      <sheetName val="PM,_TE_&amp;_SAD2"/>
      <sheetName val="Input_Director_Info_&amp;_Part_Q2"/>
      <sheetName val="Sch_221"/>
      <sheetName val="daywork-_Tham_khao"/>
      <sheetName val="Chemlist"/>
      <sheetName val="Ranges"/>
      <sheetName val="5 Analysis"/>
      <sheetName val="O1 - Lead"/>
      <sheetName val="共機J"/>
      <sheetName val="O1_-_Lead"/>
      <sheetName val="Summary of interco"/>
      <sheetName val="K5_1"/>
      <sheetName val="PL"/>
      <sheetName val="AFA"/>
      <sheetName val="Cont"/>
      <sheetName val="E3.1"/>
      <sheetName val="E1.1"/>
      <sheetName val="E2.1"/>
      <sheetName val="MV"/>
      <sheetName val="rates"/>
      <sheetName val="Input-Act-Adj"/>
      <sheetName val="Input-Bud"/>
      <sheetName val="Input-Act"/>
      <sheetName val="Input-PY"/>
      <sheetName val="P&amp;L Report-S"/>
      <sheetName val="P&amp;L Report-M"/>
      <sheetName val="Deferrred Revenue Apr 04"/>
      <sheetName val="G301(01)"/>
      <sheetName val="LinkData"/>
      <sheetName val="Data"/>
      <sheetName val="D4RP"/>
      <sheetName val="FF-2 (1)"/>
      <sheetName val="PROCESS"/>
      <sheetName val="Instruction"/>
      <sheetName val="Assumptions- Checks"/>
      <sheetName val="Timeline"/>
      <sheetName val="PL--&gt;"/>
      <sheetName val="Index"/>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BS"/>
      <sheetName val="CF"/>
      <sheetName val="Capex"/>
      <sheetName val="F4"/>
      <sheetName val="AME"/>
      <sheetName val="Cntmrs-Recruit"/>
      <sheetName val="MFA00"/>
      <sheetName val="FF_2"/>
      <sheetName val="COMP00"/>
      <sheetName val="Loan Amortization Table"/>
      <sheetName val="1"/>
      <sheetName val="AUDIT SCHEDULE"/>
      <sheetName val="Assumption"/>
      <sheetName val="sch9-jpn"/>
      <sheetName val="sch3-rm"/>
      <sheetName val="Forex on capital contribution"/>
      <sheetName val="MTD PL"/>
      <sheetName val="Ã«ÀûÂÊ·ÖÎö±í"/>
      <sheetName val="K - Fixed Asset"/>
      <sheetName val="TB"/>
      <sheetName val="COEFF"/>
      <sheetName val="WIP(IBP1)"/>
      <sheetName val="I_wip"/>
      <sheetName val="I_Customers"/>
      <sheetName val="OTHER KPI2"/>
      <sheetName val="OTHER KPI1"/>
      <sheetName val="L_Revenue"/>
      <sheetName val="i_wip take up"/>
      <sheetName val="CRITERIA1"/>
      <sheetName val="72HX"/>
      <sheetName val="75EX"/>
      <sheetName val="72HY"/>
      <sheetName val="75EY"/>
      <sheetName val="1997"/>
      <sheetName val="Lenders_Ratios juneseptnov"/>
      <sheetName val="sch10-rm2"/>
      <sheetName val="sch6-rm"/>
      <sheetName val="other-rm"/>
      <sheetName val="WWE9231"/>
      <sheetName val="SAME"/>
      <sheetName val="Data List"/>
      <sheetName val="Farm1"/>
      <sheetName val="NPI"/>
      <sheetName val="mod PROD MASTER"/>
      <sheetName val="INVDAYS"/>
      <sheetName val="NBCF"/>
      <sheetName val="Prod"/>
      <sheetName val="IBA &lt;O3&gt;"/>
      <sheetName val="BP-CPX1"/>
      <sheetName val="Reference"/>
      <sheetName val="Referential"/>
      <sheetName val="Standard"/>
      <sheetName val="_K5-DEPR_TEST3"/>
      <sheetName val="k9-1fully_depreciated3"/>
      <sheetName val="61_HR3"/>
      <sheetName val="65_FINANCE3"/>
      <sheetName val="Sch_43"/>
      <sheetName val="F2-3-6_OH_absorbtion_rate_3"/>
      <sheetName val="Understand_the_client3"/>
      <sheetName val="CA_Sheet3"/>
      <sheetName val="Entity_Data3"/>
      <sheetName val="U301_-_payroll_flux3"/>
      <sheetName val="depn-Sep_033"/>
      <sheetName val="U2_-_Sales3"/>
      <sheetName val="U2_23"/>
      <sheetName val="P12_43"/>
      <sheetName val="Electrical_3"/>
      <sheetName val="fixed_assets-amended3"/>
      <sheetName val="U2_33"/>
      <sheetName val="1_Series3"/>
      <sheetName val="BS_&amp;__IS3"/>
      <sheetName val="SCH_B3"/>
      <sheetName val="Activity_Price3"/>
      <sheetName val="Interim_--&gt;_Top3"/>
      <sheetName val="ING_per_MIS3"/>
      <sheetName val="Profit_&amp;_loss3"/>
      <sheetName val="KS_CONSO3"/>
      <sheetName val="Balance_sheet3"/>
      <sheetName val="Bal_Sheet3"/>
      <sheetName val="CA_Comp3"/>
      <sheetName val="Company_Info3"/>
      <sheetName val="K3_-_Depr_reasonableness3"/>
      <sheetName val="N2_Detailed_Listing_(Pre-final3"/>
      <sheetName val="addl_cost3"/>
      <sheetName val="1_LeadSchedule3"/>
      <sheetName val="JUNE_EOH-MASTER_(2)3"/>
      <sheetName val="stock1020v1_33"/>
      <sheetName val="Comp_equip3"/>
      <sheetName val="F2-write_off3"/>
      <sheetName val="Weekly_Output3"/>
      <sheetName val="U1_P&amp;L3"/>
      <sheetName val="3_P&amp;L_3"/>
      <sheetName val="PM,_TE_&amp;_SAD3"/>
      <sheetName val="Input_Director_Info_&amp;_Part_Q3"/>
      <sheetName val="Sch_222"/>
      <sheetName val="daywork-_Tham_khao1"/>
      <sheetName val="5_Analysis"/>
      <sheetName val="O1_-_Lead1"/>
      <sheetName val="Summary_of_interco"/>
      <sheetName val="E3_1"/>
      <sheetName val="E1_1"/>
      <sheetName val="E2_1"/>
      <sheetName val="P&amp;L_Report-S"/>
      <sheetName val="P&amp;L_Report-M"/>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FF-2_(1)"/>
      <sheetName val="Loan_Amortization_Table"/>
      <sheetName val="AUDIT_SCHEDULE"/>
      <sheetName val="Forex_on_capital_contribution"/>
      <sheetName val="MTD_PL"/>
      <sheetName val="K_-_Fixed_Asset"/>
      <sheetName val="OTHER_KPI2"/>
      <sheetName val="OTHER_KPI1"/>
      <sheetName val="i_wip_take_up"/>
      <sheetName val="Lenders_Ratios_juneseptnov"/>
      <sheetName val="Data_List"/>
      <sheetName val="mod_PROD_MASTER"/>
      <sheetName val="IBA_&lt;O3&gt;"/>
      <sheetName val="#511BkRec"/>
      <sheetName val="#511-DEC97"/>
      <sheetName val="Library"/>
      <sheetName val="MASTERLIST"/>
      <sheetName val="details"/>
      <sheetName val="JV"/>
      <sheetName val="SCH D"/>
      <sheetName val="A3|1"/>
      <sheetName val="Operations"/>
      <sheetName val="Cashflow"/>
      <sheetName val="Financing"/>
      <sheetName val="Equity Analysis"/>
      <sheetName val="Traffic_revenue"/>
      <sheetName val="Depreciation"/>
      <sheetName val="Adm97"/>
      <sheetName val="Cum.91-93"/>
      <sheetName val="Dec 94"/>
      <sheetName val="dept"/>
      <sheetName val="ACTINV"/>
      <sheetName val="hour"/>
      <sheetName val="180714 w.listing"/>
      <sheetName val="jul97"/>
      <sheetName val=""/>
      <sheetName val="Monthly "/>
      <sheetName val="TB Worksheet"/>
      <sheetName val="source"/>
      <sheetName val="ADD NA"/>
      <sheetName val="Dirlist"/>
      <sheetName val="BP-FH1"/>
      <sheetName val="SystemMap"/>
      <sheetName val="ControlItems"/>
      <sheetName val="PM_ProjectCostAnalyseByCompany"/>
      <sheetName val="Final Sum "/>
      <sheetName val="DTHU_T8"/>
      <sheetName val="GIA_08_02"/>
      <sheetName val="Base"/>
      <sheetName val="Training"/>
      <sheetName val="F-3"/>
      <sheetName val="I"/>
      <sheetName val="Post 99"/>
      <sheetName val="DTHU-T8"/>
      <sheetName val="Dev Profitability (2)"/>
      <sheetName val="Riskk"/>
      <sheetName val="InterFund"/>
      <sheetName val="InTB"/>
      <sheetName val="NewUnit"/>
      <sheetName val="InStock"/>
      <sheetName val="Bal"/>
      <sheetName val="List"/>
      <sheetName val="Sheet3"/>
      <sheetName val="Mach &amp; equip"/>
      <sheetName val="Freezers"/>
      <sheetName val="Building"/>
      <sheetName val="BP-BP1"/>
      <sheetName val="Ex Diff"/>
      <sheetName val="IS Summary-96"/>
      <sheetName val="DCF Assumptions"/>
      <sheetName val="PV Calcs"/>
      <sheetName val="N2-1F"/>
      <sheetName val="_K5-DEPR_TEST4"/>
      <sheetName val="k9-1fully_depreciated4"/>
      <sheetName val="61_HR4"/>
      <sheetName val="65_FINANCE4"/>
      <sheetName val="F2-3-6_OH_absorbtion_rate_4"/>
      <sheetName val="Entity_Data4"/>
      <sheetName val="Sch_44"/>
      <sheetName val="Understand_the_client4"/>
      <sheetName val="CA_Sheet4"/>
      <sheetName val="U2_-_Sales4"/>
      <sheetName val="U2_24"/>
      <sheetName val="P12_44"/>
      <sheetName val="Electrical_4"/>
      <sheetName val="fixed_assets-amended4"/>
      <sheetName val="U2_34"/>
      <sheetName val="U301_-_payroll_flux4"/>
      <sheetName val="depn-Sep_034"/>
      <sheetName val="ING_per_MIS4"/>
      <sheetName val="BS_&amp;__IS4"/>
      <sheetName val="SCH_B4"/>
      <sheetName val="Activity_Price4"/>
      <sheetName val="1_Series4"/>
      <sheetName val="Interim_--&gt;_Top4"/>
      <sheetName val="Profit_&amp;_loss4"/>
      <sheetName val="KS_CONSO4"/>
      <sheetName val="Balance_sheet4"/>
      <sheetName val="Bal_Sheet4"/>
      <sheetName val="CA_Comp4"/>
      <sheetName val="Company_Info4"/>
      <sheetName val="K3_-_Depr_reasonableness4"/>
      <sheetName val="N2_Detailed_Listing_(Pre-final4"/>
      <sheetName val="addl_cost4"/>
      <sheetName val="1_LeadSchedule4"/>
      <sheetName val="JUNE_EOH-MASTER_(2)4"/>
      <sheetName val="stock1020v1_34"/>
      <sheetName val="Comp_equip4"/>
      <sheetName val="F2-write_off4"/>
      <sheetName val="Weekly_Output4"/>
      <sheetName val="U1_P&amp;L4"/>
      <sheetName val="3_P&amp;L_4"/>
      <sheetName val="PM,_TE_&amp;_SAD4"/>
      <sheetName val="Input_Director_Info_&amp;_Part_Q4"/>
      <sheetName val="Sch_223"/>
      <sheetName val="daywork-_Tham_khao2"/>
      <sheetName val="5_Analysis1"/>
      <sheetName val="E3_11"/>
      <sheetName val="E1_11"/>
      <sheetName val="E2_11"/>
      <sheetName val="O1_-_Lead2"/>
      <sheetName val="Summary_of_interco1"/>
      <sheetName val="P&amp;L_Report-S1"/>
      <sheetName val="P&amp;L_Report-M1"/>
      <sheetName val="Deferrred_Revenue_Apr_041"/>
      <sheetName val="Assumptions-_Checks1"/>
      <sheetName val="AB-1_1A1"/>
      <sheetName val="AB-1_11"/>
      <sheetName val="AB-1_21"/>
      <sheetName val="AB-1_2-check1"/>
      <sheetName val="AB-4_11"/>
      <sheetName val="AB-4_21"/>
      <sheetName val="AB-8_31"/>
      <sheetName val="AB-8_11"/>
      <sheetName val="AB-8_21"/>
      <sheetName val="AB-8_41"/>
      <sheetName val="AB-8_51"/>
      <sheetName val="AB-11_11"/>
      <sheetName val="AB-11_21"/>
      <sheetName val="AB-11_2A1"/>
      <sheetName val="BS-_Check1"/>
      <sheetName val="BS_summary1"/>
      <sheetName val="BS_1_21"/>
      <sheetName val="_1_31"/>
      <sheetName val="1_41"/>
      <sheetName val="1_51"/>
      <sheetName val="1_61"/>
      <sheetName val="1_71"/>
      <sheetName val="1_81"/>
      <sheetName val="1_91"/>
      <sheetName val="CF_01"/>
      <sheetName val="CF_3_41"/>
      <sheetName val="CF_5_61"/>
      <sheetName val="CF_7_81"/>
      <sheetName val="CF_1_21"/>
      <sheetName val="CF_9_101"/>
      <sheetName val="CF_11_131"/>
      <sheetName val="Forex_on_capital_contribution1"/>
      <sheetName val="K_-_Fixed_Asset1"/>
      <sheetName val="OTHER_KPI21"/>
      <sheetName val="OTHER_KPI11"/>
      <sheetName val="i_wip_take_up1"/>
      <sheetName val="MTD_PL1"/>
      <sheetName val="Loan_Amortization_Table1"/>
      <sheetName val="AUDIT_SCHEDULE1"/>
      <sheetName val="FF-2_(1)1"/>
      <sheetName val="Lenders_Ratios_juneseptnov1"/>
      <sheetName val="Data_List1"/>
      <sheetName val="mod_PROD_MASTER1"/>
      <sheetName val="IBA_&lt;O3&gt;1"/>
      <sheetName val="180714_w_listing"/>
      <sheetName val="Post_99"/>
      <sheetName val="SCH_D"/>
      <sheetName val="Equity_Analysis"/>
      <sheetName val="Cum_91-93"/>
      <sheetName val="Dec_94"/>
      <sheetName val="Monthly_"/>
      <sheetName val="TB_Worksheet"/>
      <sheetName val="ADD_NA"/>
      <sheetName val="CA-O7"/>
      <sheetName val="111339"/>
      <sheetName val="Cashbook"/>
      <sheetName val="(E)AP-GROUP"/>
      <sheetName val="(1)-(4)"/>
      <sheetName val="Dec 03"/>
      <sheetName val="Stock Aging"/>
      <sheetName val="NB"/>
      <sheetName val="DEPOSIT-PPYMT"/>
      <sheetName val="PY A1.500 TB"/>
      <sheetName val="PCBA"/>
      <sheetName val="4)유동표"/>
      <sheetName val="Quantity"/>
      <sheetName val="A"/>
      <sheetName val="pcQueryData"/>
      <sheetName val="Age311299TAS"/>
      <sheetName val="TASintDec00"/>
      <sheetName val="P4DDBFTAS"/>
      <sheetName val="LANGUAGE"/>
      <sheetName val="F1.2"/>
      <sheetName val="PTCERT95"/>
      <sheetName val="BSINDEX"/>
      <sheetName val="ADMIN"/>
      <sheetName val="M-1 Nov"/>
      <sheetName val="FF-5"/>
      <sheetName val="MMIP(JU)"/>
      <sheetName val="F-1&amp;F-2"/>
      <sheetName val="GCF"/>
      <sheetName val="Hyperion "/>
      <sheetName val="Main"/>
      <sheetName val="O1-1CA Sheet"/>
      <sheetName val="disposition"/>
      <sheetName val="Input"/>
      <sheetName val="Droplist"/>
      <sheetName val="USGC"/>
      <sheetName val="APCODE"/>
      <sheetName val="database"/>
      <sheetName val="Credit"/>
      <sheetName val="ALLOWANCE'99"/>
      <sheetName val="Heat Rate"/>
      <sheetName val="Profit"/>
      <sheetName val="OLDStats"/>
      <sheetName val="GB1 PPE Lead"/>
      <sheetName val="Fixed"/>
      <sheetName val="Fixed ADRs"/>
      <sheetName val="Equip"/>
      <sheetName val="Euro Fixed"/>
      <sheetName val="Proforma"/>
      <sheetName val="sumdepn01"/>
      <sheetName val="esxa"/>
      <sheetName val="K4"/>
      <sheetName val="24100 Accr Liab"/>
      <sheetName val="Divpl"/>
      <sheetName val="gpsum"/>
      <sheetName val="gppl"/>
      <sheetName val="Input Template"/>
      <sheetName val="CONTROL"/>
      <sheetName val="Isolasi Luar Dalam"/>
      <sheetName val="Isolasi Luar"/>
      <sheetName val="FIXASS"/>
      <sheetName val="Ex. rate"/>
      <sheetName val="JA2 Group provisions"/>
      <sheetName val="Tables"/>
      <sheetName val="IMSData"/>
      <sheetName val="exxon"/>
      <sheetName val="Projected"/>
      <sheetName val="Ramp-up Prod KLf pro Woche "/>
      <sheetName val="BB-11(CAR)"/>
      <sheetName val="BB-5(Fire)"/>
      <sheetName val="BB-13(liabilities)"/>
      <sheetName val="BB-10(Cargo)"/>
      <sheetName val="BB-9(Hull)"/>
      <sheetName val="BB-7(ACT)"/>
      <sheetName val="BB-6(MO)"/>
      <sheetName val="BB-14(other)"/>
      <sheetName val="BB-8(PA)"/>
      <sheetName val="BB-12(WC)"/>
      <sheetName val="Report(HSS)"/>
      <sheetName val="JobDetails"/>
      <sheetName val="PARAMETERS"/>
      <sheetName val="EAST METRO"/>
      <sheetName val="MEYCAUAYAN"/>
      <sheetName val="Income Statement"/>
      <sheetName val="Cashflow(Scenario)"/>
      <sheetName val="13.2007 1.1"/>
      <sheetName val="S&amp;C B1"/>
      <sheetName val="6.Mthly Rev EBIT"/>
      <sheetName val="EVABT"/>
      <sheetName val="MD-Trend Summary"/>
      <sheetName val="99 Customer Table"/>
      <sheetName val="M-1_Nov"/>
      <sheetName val="Hyperion_"/>
      <sheetName val="O1-1CA_Sheet"/>
      <sheetName val="FF_3"/>
      <sheetName val="dongia (2)"/>
      <sheetName val="giathanh1"/>
      <sheetName val="gtrinh"/>
      <sheetName val="lam-moi"/>
      <sheetName val="chitiet"/>
      <sheetName val="DONGIA"/>
      <sheetName val="thao-go"/>
      <sheetName val="TH XL"/>
      <sheetName val="VC"/>
      <sheetName val="Tiepdia"/>
      <sheetName val="CHITIET VL-NC"/>
      <sheetName val="__Goal_Metadata"/>
      <sheetName val="Heat_Rate"/>
      <sheetName val="GB1_PPE_Lead"/>
      <sheetName val="Fixed_ADRs"/>
      <sheetName val="Euro_Fixed"/>
      <sheetName val="Tax Computation"/>
      <sheetName val="U1.3"/>
      <sheetName val="录入界面"/>
      <sheetName val="EFR30696"/>
      <sheetName val="Sheet8"/>
      <sheetName val="Notes AC"/>
      <sheetName val="Input area"/>
      <sheetName val="o"/>
      <sheetName val="目录"/>
      <sheetName val="填表单位"/>
      <sheetName val="现金银行日记账"/>
      <sheetName val="1.1 Project Data"/>
      <sheetName val="Tenant Improvement"/>
      <sheetName val="MAIN GATE HOUSE"/>
      <sheetName val="Earthwork"/>
      <sheetName val="1257"/>
      <sheetName val="I201"/>
      <sheetName val="XREF"/>
      <sheetName val="COM"/>
      <sheetName val="100.1"/>
      <sheetName val="CA-8"/>
      <sheetName val="A. Assumption"/>
      <sheetName val="C. Provision &amp; Amort Profile"/>
      <sheetName val="GER E&amp;Y "/>
      <sheetName val="UK E&amp;Y "/>
      <sheetName val="ESP E&amp;Y "/>
      <sheetName val="Home"/>
      <sheetName val="N301"/>
      <sheetName val="Dropdown"/>
      <sheetName val="Parameter"/>
      <sheetName val="O4_CA"/>
      <sheetName val="O5_IBA"/>
      <sheetName val="currency"/>
      <sheetName val="OPEX"/>
      <sheetName val="ACCLIST"/>
      <sheetName val="J"/>
      <sheetName val="01.0"/>
      <sheetName val="Price"/>
      <sheetName val="PL2003"/>
      <sheetName val="01_0"/>
      <sheetName val="周承惠（嘉隆利）"/>
      <sheetName val="_K5-DEPR_TEST5"/>
      <sheetName val="k9-1fully_depreciated5"/>
      <sheetName val="61_HR5"/>
      <sheetName val="65_FINANCE5"/>
      <sheetName val="Sch_45"/>
      <sheetName val="F2-3-6_OH_absorbtion_rate_5"/>
      <sheetName val="Understand_the_client5"/>
      <sheetName val="CA_Sheet5"/>
      <sheetName val="Entity_Data5"/>
      <sheetName val="U301_-_payroll_flux5"/>
      <sheetName val="depn-Sep_035"/>
      <sheetName val="U2_-_Sales5"/>
      <sheetName val="U2_25"/>
      <sheetName val="P12_45"/>
      <sheetName val="Electrical_5"/>
      <sheetName val="fixed_assets-amended5"/>
      <sheetName val="U2_35"/>
      <sheetName val="1_Series5"/>
      <sheetName val="BS_&amp;__IS5"/>
      <sheetName val="SCH_B5"/>
      <sheetName val="Activity_Price5"/>
      <sheetName val="Interim_--&gt;_Top5"/>
      <sheetName val="ING_per_MIS5"/>
      <sheetName val="Profit_&amp;_loss5"/>
      <sheetName val="KS_CONSO5"/>
      <sheetName val="Balance_sheet5"/>
      <sheetName val="Bal_Sheet5"/>
      <sheetName val="CA_Comp5"/>
      <sheetName val="Company_Info5"/>
      <sheetName val="K3_-_Depr_reasonableness5"/>
      <sheetName val="N2_Detailed_Listing_(Pre-final5"/>
      <sheetName val="addl_cost5"/>
      <sheetName val="1_LeadSchedule5"/>
      <sheetName val="JUNE_EOH-MASTER_(2)5"/>
      <sheetName val="stock1020v1_35"/>
      <sheetName val="Comp_equip5"/>
      <sheetName val="F2-write_off5"/>
      <sheetName val="Weekly_Output5"/>
      <sheetName val="U1_P&amp;L5"/>
      <sheetName val="3_P&amp;L_5"/>
      <sheetName val="PM,_TE_&amp;_SAD5"/>
      <sheetName val="Input_Director_Info_&amp;_Part_Q5"/>
      <sheetName val="Sch_224"/>
      <sheetName val="daywork-_Tham_khao3"/>
      <sheetName val="5_Analysis2"/>
      <sheetName val="O1_-_Lead3"/>
      <sheetName val="Summary_of_interco2"/>
      <sheetName val="E3_12"/>
      <sheetName val="E1_12"/>
      <sheetName val="E2_12"/>
      <sheetName val="P&amp;L_Report-S2"/>
      <sheetName val="P&amp;L_Report-M2"/>
      <sheetName val="Deferrred_Revenue_Apr_042"/>
      <sheetName val="Assumptions-_Checks2"/>
      <sheetName val="AB-1_1A2"/>
      <sheetName val="AB-1_12"/>
      <sheetName val="AB-1_22"/>
      <sheetName val="AB-1_2-check2"/>
      <sheetName val="AB-4_12"/>
      <sheetName val="AB-4_22"/>
      <sheetName val="AB-8_32"/>
      <sheetName val="AB-8_12"/>
      <sheetName val="AB-8_22"/>
      <sheetName val="AB-8_42"/>
      <sheetName val="AB-8_52"/>
      <sheetName val="AB-11_12"/>
      <sheetName val="AB-11_22"/>
      <sheetName val="AB-11_2A2"/>
      <sheetName val="BS-_Check2"/>
      <sheetName val="BS_summary2"/>
      <sheetName val="BS_1_22"/>
      <sheetName val="_1_32"/>
      <sheetName val="1_42"/>
      <sheetName val="1_52"/>
      <sheetName val="1_62"/>
      <sheetName val="1_72"/>
      <sheetName val="1_82"/>
      <sheetName val="1_92"/>
      <sheetName val="CF_02"/>
      <sheetName val="CF_3_42"/>
      <sheetName val="CF_5_62"/>
      <sheetName val="CF_7_82"/>
      <sheetName val="CF_1_22"/>
      <sheetName val="CF_9_102"/>
      <sheetName val="CF_11_132"/>
      <sheetName val="Loan_Amortization_Table2"/>
      <sheetName val="AUDIT_SCHEDULE2"/>
      <sheetName val="FF-2_(1)2"/>
      <sheetName val="Forex_on_capital_contribution2"/>
      <sheetName val="MTD_PL2"/>
      <sheetName val="K_-_Fixed_Asset2"/>
      <sheetName val="OTHER_KPI22"/>
      <sheetName val="OTHER_KPI12"/>
      <sheetName val="i_wip_take_up2"/>
      <sheetName val="Lenders_Ratios_juneseptnov2"/>
      <sheetName val="Data_List2"/>
      <sheetName val="mod_PROD_MASTER2"/>
      <sheetName val="IBA_&lt;O3&gt;2"/>
      <sheetName val="180714_w_listing1"/>
      <sheetName val="SCH_D1"/>
      <sheetName val="Equity_Analysis1"/>
      <sheetName val="Cum_91-931"/>
      <sheetName val="Dec_941"/>
      <sheetName val="TB_Worksheet1"/>
      <sheetName val="Monthly_1"/>
      <sheetName val="ADD_NA1"/>
      <sheetName val="Final_Sum_"/>
      <sheetName val="PY_A1_500_TB"/>
      <sheetName val="Ex_Diff"/>
      <sheetName val="IS_Summary-96"/>
      <sheetName val="DCF_Assumptions"/>
      <sheetName val="PV_Calcs"/>
      <sheetName val="Dev_Profitability_(2)"/>
      <sheetName val="Mach_&amp;_equip"/>
      <sheetName val="Dec_03"/>
      <sheetName val="Stock_Aging"/>
      <sheetName val="Stock Price"/>
      <sheetName val="Questions"/>
      <sheetName val="Monte Carlo"/>
      <sheetName val="Power Map"/>
      <sheetName val="Noodles (assumptions)"/>
      <sheetName val="Sche-Harvest-Monodon"/>
      <sheetName val="CA 00 (PYB)"/>
      <sheetName val="Post_991"/>
      <sheetName val="Income_Statement"/>
      <sheetName val="EAST_METRO"/>
      <sheetName val="24100_Accr_Liab"/>
      <sheetName val="Input_Template"/>
      <sheetName val="Isolasi_Luar_Dalam"/>
      <sheetName val="Isolasi_Luar"/>
      <sheetName val="Ex__rate"/>
      <sheetName val="JA2_Group_provisions"/>
      <sheetName val="Ramp-up_Prod_KLf_pro_Woche_"/>
      <sheetName val="% recs (2)"/>
      <sheetName val="SCH 2"/>
      <sheetName val="10-Invt."/>
      <sheetName val="6-SAAGLEDGER"/>
      <sheetName val="Índices"/>
      <sheetName val="Cost Assumption"/>
      <sheetName val="DEV"/>
      <sheetName val="J-N"/>
      <sheetName val="O12-O15"/>
      <sheetName val="Sch. 9 - Administration"/>
      <sheetName val="C-1-5"/>
      <sheetName val="Detail Loan Move. &amp; Listing"/>
      <sheetName val="PAF sch X"/>
      <sheetName val="6442"/>
      <sheetName val="2.B.L Investments"/>
      <sheetName val="2.Q.L Revenue"/>
      <sheetName val="int"/>
      <sheetName val="YA97"/>
      <sheetName val="materiallist"/>
      <sheetName val="CA Sch"/>
      <sheetName val="PP-MMM-FTG"/>
      <sheetName val="HOLIDAYS"/>
      <sheetName val="Balanza"/>
      <sheetName val="Bal Dolares"/>
      <sheetName val="O6(update on PEC8424)"/>
      <sheetName val="O4(update on CA)"/>
      <sheetName val="DataLookups"/>
      <sheetName val="_K5-DEPR_TEST6"/>
      <sheetName val="k9-1fully_depreciated6"/>
      <sheetName val="61_HR6"/>
      <sheetName val="65_FINANCE6"/>
      <sheetName val="Sch_46"/>
      <sheetName val="F2-3-6_OH_absorbtion_rate_6"/>
      <sheetName val="Understand_the_client6"/>
      <sheetName val="CA_Sheet6"/>
      <sheetName val="Entity_Data6"/>
      <sheetName val="U301_-_payroll_flux6"/>
      <sheetName val="depn-Sep_036"/>
      <sheetName val="U2_-_Sales6"/>
      <sheetName val="U2_26"/>
      <sheetName val="P12_46"/>
      <sheetName val="Electrical_6"/>
      <sheetName val="fixed_assets-amended6"/>
      <sheetName val="U2_36"/>
      <sheetName val="BS_&amp;__IS6"/>
      <sheetName val="SCH_B6"/>
      <sheetName val="Activity_Price6"/>
      <sheetName val="1_Series6"/>
      <sheetName val="Interim_--&gt;_Top6"/>
      <sheetName val="K3_-_Depr_reasonableness6"/>
      <sheetName val="CA_Comp6"/>
      <sheetName val="Company_Info6"/>
      <sheetName val="N2_Detailed_Listing_(Pre-final6"/>
      <sheetName val="addl_cost6"/>
      <sheetName val="1_LeadSchedule6"/>
      <sheetName val="JUNE_EOH-MASTER_(2)6"/>
      <sheetName val="stock1020v1_36"/>
      <sheetName val="ING_per_MIS6"/>
      <sheetName val="Profit_&amp;_loss6"/>
      <sheetName val="KS_CONSO6"/>
      <sheetName val="Balance_sheet6"/>
      <sheetName val="Bal_Sheet6"/>
      <sheetName val="Comp_equip6"/>
      <sheetName val="F2-write_off6"/>
      <sheetName val="Weekly_Output6"/>
      <sheetName val="U1_P&amp;L6"/>
      <sheetName val="3_P&amp;L_6"/>
      <sheetName val="PM,_TE_&amp;_SAD6"/>
      <sheetName val="Input_Director_Info_&amp;_Part_Q6"/>
      <sheetName val="Sch_225"/>
      <sheetName val="daywork-_Tham_khao4"/>
      <sheetName val="IS_Summary-961"/>
      <sheetName val="5_Analysis3"/>
      <sheetName val="O1_-_Lead4"/>
      <sheetName val="Summary_of_interco3"/>
      <sheetName val="E3_13"/>
      <sheetName val="E1_13"/>
      <sheetName val="E2_13"/>
      <sheetName val="P&amp;L_Report-S3"/>
      <sheetName val="P&amp;L_Report-M3"/>
      <sheetName val="Deferrred_Revenue_Apr_043"/>
      <sheetName val="Assumptions-_Checks3"/>
      <sheetName val="AB-1_1A3"/>
      <sheetName val="AB-1_13"/>
      <sheetName val="AB-1_23"/>
      <sheetName val="AB-1_2-check3"/>
      <sheetName val="AB-4_13"/>
      <sheetName val="AB-4_23"/>
      <sheetName val="AB-8_33"/>
      <sheetName val="AB-8_13"/>
      <sheetName val="AB-8_23"/>
      <sheetName val="AB-8_43"/>
      <sheetName val="AB-8_53"/>
      <sheetName val="AB-11_13"/>
      <sheetName val="AB-11_23"/>
      <sheetName val="AB-11_2A3"/>
      <sheetName val="BS-_Check3"/>
      <sheetName val="BS_summary3"/>
      <sheetName val="BS_1_23"/>
      <sheetName val="_1_33"/>
      <sheetName val="1_43"/>
      <sheetName val="1_53"/>
      <sheetName val="1_63"/>
      <sheetName val="1_73"/>
      <sheetName val="1_83"/>
      <sheetName val="1_93"/>
      <sheetName val="CF_03"/>
      <sheetName val="CF_3_43"/>
      <sheetName val="CF_5_63"/>
      <sheetName val="CF_7_83"/>
      <sheetName val="CF_1_23"/>
      <sheetName val="CF_9_103"/>
      <sheetName val="CF_11_133"/>
      <sheetName val="Loan_Amortization_Table3"/>
      <sheetName val="AUDIT_SCHEDULE3"/>
      <sheetName val="FF-2_(1)3"/>
      <sheetName val="Forex_on_capital_contribution3"/>
      <sheetName val="MTD_PL3"/>
      <sheetName val="K_-_Fixed_Asset3"/>
      <sheetName val="OTHER_KPI23"/>
      <sheetName val="OTHER_KPI13"/>
      <sheetName val="i_wip_take_up3"/>
      <sheetName val="Lenders_Ratios_juneseptnov3"/>
      <sheetName val="Data_List3"/>
      <sheetName val="mod_PROD_MASTER3"/>
      <sheetName val="IBA_&lt;O3&gt;3"/>
      <sheetName val="180714_w_listing2"/>
      <sheetName val="SCH_D2"/>
      <sheetName val="Equity_Analysis2"/>
      <sheetName val="Cum_91-932"/>
      <sheetName val="Dec_942"/>
      <sheetName val="TB_Worksheet2"/>
      <sheetName val="Monthly_2"/>
      <sheetName val="ADD_NA2"/>
      <sheetName val="Post_992"/>
      <sheetName val="Final_Sum_1"/>
      <sheetName val="PY_A1_500_TB1"/>
      <sheetName val="Ex_Diff1"/>
      <sheetName val="DCF_Assumptions1"/>
      <sheetName val="PV_Calcs1"/>
      <sheetName val="Dev_Profitability_(2)1"/>
      <sheetName val="Mach_&amp;_equip1"/>
      <sheetName val="Dec_031"/>
      <sheetName val="Stock_Aging1"/>
      <sheetName val="M-1_Nov1"/>
      <sheetName val="Hyperion_1"/>
      <sheetName val="O1-1CA_Sheet1"/>
      <sheetName val="Heat_Rate1"/>
      <sheetName val="GB1_PPE_Lead1"/>
      <sheetName val="Fixed_ADRs1"/>
      <sheetName val="Euro_Fixed1"/>
      <sheetName val="24100_Accr_Liab1"/>
      <sheetName val="Input_Template1"/>
      <sheetName val="Isolasi_Luar_Dalam1"/>
      <sheetName val="Isolasi_Luar1"/>
      <sheetName val="Ex__rate1"/>
      <sheetName val="JA2_Group_provisions1"/>
      <sheetName val="Ramp-up_Prod_KLf_pro_Woche_1"/>
      <sheetName val="Income_Statement1"/>
      <sheetName val="EAST_METRO1"/>
      <sheetName val="F1_2"/>
      <sheetName val="13_2007_1_1"/>
      <sheetName val="S&amp;C_B1"/>
      <sheetName val="6_Mthly_Rev_EBIT"/>
      <sheetName val="1_1_Project_Data"/>
      <sheetName val="dongia_(2)"/>
      <sheetName val="TH_XL"/>
      <sheetName val="CHITIET_VL-NC"/>
      <sheetName val="U1_3"/>
      <sheetName val="Tax_Computation"/>
      <sheetName val="MD-Trend_Summary"/>
      <sheetName val="Tenant_Improvement"/>
      <sheetName val="以前年度损益调整"/>
      <sheetName val="Balance Sheet(AR)"/>
      <sheetName val="Income Statement(AR)"/>
      <sheetName val="TB1"/>
      <sheetName val="TB10"/>
      <sheetName val="TB11"/>
      <sheetName val="TB12"/>
      <sheetName val="TB14"/>
      <sheetName val="TB15"/>
      <sheetName val="TB16"/>
      <sheetName val="TB18"/>
      <sheetName val="TB19"/>
      <sheetName val="TB2"/>
      <sheetName val="TB20"/>
      <sheetName val="TB21"/>
      <sheetName val="TB23"/>
      <sheetName val="TB24"/>
      <sheetName val="TB25"/>
      <sheetName val="TB26"/>
      <sheetName val="TB27"/>
      <sheetName val="TB28"/>
      <sheetName val="TB3"/>
      <sheetName val="TB4"/>
      <sheetName val="TB6"/>
      <sheetName val="TB7"/>
      <sheetName val="TB8"/>
      <sheetName val="TB9"/>
      <sheetName val="ledger"/>
      <sheetName val="eqpmad2"/>
      <sheetName val="Detailed Proposed R &amp; D Headcou"/>
      <sheetName val="Total"/>
      <sheetName val="PC=FLAT"/>
      <sheetName val="Profitability"/>
      <sheetName val="GM-FINANCE"/>
      <sheetName val="Detail"/>
      <sheetName val="Accounts Receivable"/>
      <sheetName val="Flash_Detail"/>
      <sheetName val="Trial Balance"/>
      <sheetName val="Financials"/>
      <sheetName val="P &amp; L Account"/>
      <sheetName val="U2.5 RM From Purhase"/>
      <sheetName val="Input_area"/>
      <sheetName val="GB1_PPE_Lead2"/>
      <sheetName val="M-1_Nov2"/>
      <sheetName val="Hyperion_2"/>
      <sheetName val="O1-1CA_Sheet2"/>
      <sheetName val="Fixed_ADRs2"/>
      <sheetName val="Euro_Fixed2"/>
      <sheetName val="Heat_Rate2"/>
      <sheetName val="Input_area1"/>
      <sheetName val="U1_31"/>
      <sheetName val="dongia_(2)1"/>
      <sheetName val="TH_XL1"/>
      <sheetName val="CHITIET_VL-NC1"/>
      <sheetName val="Tax_Computation1"/>
      <sheetName val="4 Analysis"/>
      <sheetName val="n10"/>
      <sheetName val="WPKL 01 KI-ori (2)"/>
      <sheetName val="WPKL01 Handheld MEI KI"/>
      <sheetName val="WPKL 01 KI-ori"/>
      <sheetName val="Ref"/>
      <sheetName val="CT Thang Mo"/>
      <sheetName val="Output_Revenue Bridge"/>
      <sheetName val="100172"/>
      <sheetName val="E0- Lead"/>
      <sheetName val="Info"/>
      <sheetName val="AWP 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A2-2"/>
      <sheetName val="Liquidity"/>
      <sheetName val="A2-rje"/>
      <sheetName val="A2-aje"/>
      <sheetName val="A2-cje "/>
      <sheetName val="A3-wpl"/>
      <sheetName val="A3-wbs"/>
      <sheetName val="A3-wcf"/>
      <sheetName val="A3-wcf(0902)"/>
      <sheetName val="A3-disclosure"/>
      <sheetName val="C1"/>
      <sheetName val="C10"/>
      <sheetName val="C20"/>
      <sheetName val="C40"/>
      <sheetName val="E1"/>
      <sheetName val="E10"/>
      <sheetName val="E11"/>
      <sheetName val="E20"/>
      <sheetName val="E21"/>
      <sheetName val="E22"/>
      <sheetName val="E30"/>
      <sheetName val="E40"/>
      <sheetName val="E50"/>
      <sheetName val="F1"/>
      <sheetName val="F20"/>
      <sheetName val="F21"/>
      <sheetName val="F30"/>
      <sheetName val="F31"/>
      <sheetName val="G1"/>
      <sheetName val="G40"/>
      <sheetName val="G50"/>
      <sheetName val="I1"/>
      <sheetName val="I2"/>
      <sheetName val="K1"/>
      <sheetName val="K1-1"/>
      <sheetName val="K20"/>
      <sheetName val="K30"/>
      <sheetName val="L1"/>
      <sheetName val="M1"/>
      <sheetName val="M10"/>
      <sheetName val="M11"/>
      <sheetName val="M20"/>
      <sheetName val="M21"/>
      <sheetName val="M30"/>
      <sheetName val="M40"/>
      <sheetName val="N1"/>
      <sheetName val="N10"/>
      <sheetName val="N11"/>
      <sheetName val="N20"/>
      <sheetName val="N30"/>
      <sheetName val="N36"/>
      <sheetName val="N40"/>
      <sheetName val="P1"/>
      <sheetName val="P10"/>
      <sheetName val="P11"/>
      <sheetName val="P12"/>
      <sheetName val="P13"/>
      <sheetName val="P14"/>
      <sheetName val="P20"/>
      <sheetName val="Q1"/>
      <sheetName val="Q11"/>
      <sheetName val="Q30"/>
      <sheetName val="S"/>
      <sheetName val="S1"/>
      <sheetName val="BPR"/>
      <sheetName val="CA Sheet"/>
      <sheetName val="FSA"/>
      <sheetName val="gl"/>
      <sheetName val="K5-1"/>
      <sheetName val="COVER"/>
      <sheetName val="accumdeprn"/>
      <sheetName val="addl cost"/>
      <sheetName val="Sch18-34"/>
      <sheetName val="FF-3"/>
      <sheetName val="K-2"/>
      <sheetName val="U2 Sales"/>
      <sheetName val="SWDV"/>
      <sheetName val="FF-13"/>
      <sheetName val="FF-4"/>
      <sheetName val="FF-2"/>
      <sheetName val="FF-6"/>
      <sheetName val="P&amp;L"/>
      <sheetName val="10"/>
      <sheetName val="U4"/>
      <sheetName val="O-11"/>
      <sheetName val="Electrical "/>
      <sheetName val="COMP"/>
      <sheetName val="MV"/>
      <sheetName val="ADDITION"/>
      <sheetName val="B"/>
      <sheetName val="61 HR"/>
      <sheetName val="65 FINANCE"/>
      <sheetName val="HSIB"/>
      <sheetName val="M_Maincomp"/>
      <sheetName val="M_CT_OUT"/>
      <sheetName val="INDEX"/>
      <sheetName val="BS,P&amp;l 8-11"/>
      <sheetName val="DEV"/>
      <sheetName val="J-N"/>
      <sheetName val="O12-O15"/>
      <sheetName val="Sheet1"/>
      <sheetName val="BIS LIST-NTH 18"/>
      <sheetName val="FF-21"/>
      <sheetName val="JobDetails"/>
      <sheetName val="EYAR"/>
      <sheetName val="cashflowcomp"/>
      <sheetName val="Leasehold improvement"/>
      <sheetName val="FF-50"/>
      <sheetName val="source"/>
      <sheetName val="Comp equip"/>
      <sheetName val="CA Comp"/>
      <sheetName val="Company Info"/>
      <sheetName val="HP"/>
      <sheetName val="Disposal"/>
      <sheetName val="SCH B"/>
      <sheetName val="SCH"/>
      <sheetName val="ADD"/>
      <sheetName val="关联交易-存款"/>
      <sheetName val="DR1-4"/>
      <sheetName val="CRA-Detail"/>
      <sheetName val="sch10-rm2"/>
      <sheetName val="sch6-rm"/>
      <sheetName val="Loan Data"/>
      <sheetName val="FS"/>
      <sheetName val="tax-ss"/>
      <sheetName val="P12.4"/>
      <sheetName val="C-63"/>
      <sheetName val="2001"/>
      <sheetName val="CA-O7"/>
      <sheetName val="ADD NA"/>
      <sheetName val="FSL"/>
      <sheetName val="FF-2 (1)"/>
      <sheetName val="Note 1to 4 (A5-3)"/>
      <sheetName val="Note 8 to 13 (A5-3)"/>
      <sheetName val="Note 5 to 7 (A5-3)"/>
      <sheetName val="Note 14 to 16 (A5-3)"/>
      <sheetName val="TC"/>
      <sheetName val="FF-21(a)"/>
      <sheetName val="___GO"/>
      <sheetName val="U"/>
      <sheetName val="Interim --&gt; Top"/>
      <sheetName val="JUNE EOH-MASTER (2)"/>
      <sheetName val="stock1020v1.3"/>
      <sheetName val="F2-3-6 OH absorbtion rate "/>
      <sheetName val="BS"/>
      <sheetName val="115JB"/>
      <sheetName val="Main"/>
      <sheetName val="Profitability"/>
      <sheetName val="other-rm"/>
      <sheetName val="Dirlist"/>
      <sheetName val="A-1"/>
      <sheetName val="BPR-Bloom"/>
      <sheetName val="K1-1 Addn"/>
      <sheetName val="98aug-M2"/>
      <sheetName val="sch3-rm"/>
      <sheetName val="Activity Price"/>
      <sheetName val="RATE"/>
      <sheetName val="Expense Summary"/>
      <sheetName val="PROOF"/>
      <sheetName val="D"/>
      <sheetName val="110"/>
      <sheetName val="L006-ss"/>
      <sheetName val="sch9-jpn"/>
      <sheetName val="FFE"/>
      <sheetName val="[Tax01AA.xl塅䕃⹌塅E"/>
      <sheetName val="FF-1"/>
      <sheetName val="Post 99"/>
      <sheetName val="c"/>
      <sheetName val="A"/>
      <sheetName val="Mth"/>
      <sheetName val="5 Analysis"/>
      <sheetName val="TAB.Translate"/>
      <sheetName val="TAB.Listen"/>
      <sheetName val="A2.2SAD-p"/>
      <sheetName val="A2-3"/>
      <sheetName val="depn-Sep 03"/>
      <sheetName val="Beg- End balance"/>
      <sheetName val="SCH D"/>
      <sheetName val="SCH 20"/>
      <sheetName val="O2 TC"/>
      <sheetName val="A3-1"/>
      <sheetName val="O4 CA"/>
      <sheetName val="U2 - Sales"/>
      <sheetName val="AA"/>
      <sheetName val="AP110"/>
      <sheetName val="B-10"/>
      <sheetName val="BB-1"/>
      <sheetName val="C-5"/>
      <sheetName val="C-6"/>
      <sheetName val="C-6a"/>
      <sheetName val="CC"/>
      <sheetName val="F-1l2"/>
      <sheetName val="F-21"/>
      <sheetName val="F-4"/>
      <sheetName val="F-9c"/>
      <sheetName val="FF"/>
      <sheetName val="F-8(FSA)"/>
      <sheetName val="L"/>
      <sheetName val="M MM"/>
      <sheetName val="Pnl-10"/>
      <sheetName val="20"/>
      <sheetName val="30"/>
      <sheetName val="30a"/>
      <sheetName val="30-Note"/>
      <sheetName val="70"/>
      <sheetName val="U-2"/>
      <sheetName val="Profit Comp"/>
      <sheetName val="ARP-U301"/>
      <sheetName val="E221"/>
      <sheetName val="Atth CC"/>
      <sheetName val="P_L"/>
      <sheetName val="Profit &amp; loss"/>
      <sheetName val="KS CONSO"/>
      <sheetName val="Balance sheet"/>
      <sheetName val="BB-11(CAR)"/>
      <sheetName val="BB-5(Fire)"/>
      <sheetName val="BB-13(liabilities)"/>
      <sheetName val="BB-10(Cargo)"/>
      <sheetName val="BB-9(Hull)"/>
      <sheetName val="BB-7(ACT)"/>
      <sheetName val="BB-6(MO)"/>
      <sheetName val="BB-14(other)"/>
      <sheetName val="BB-8(PA)"/>
      <sheetName val="BB-12(WC)"/>
      <sheetName val="Tax01AA"/>
      <sheetName val="Acc1"/>
      <sheetName val="FADISP-FY2002(B)"/>
      <sheetName val="O1-1CA Sheet"/>
      <sheetName val="MDN"/>
      <sheetName val="NGA"/>
      <sheetName val="24100 Accr Liab"/>
      <sheetName val="Assumptions 1"/>
      <sheetName val="ING"/>
      <sheetName val="SAD"/>
      <sheetName val="WOPROXY"/>
      <sheetName val="JDE"/>
      <sheetName val="A2l1.SAD"/>
      <sheetName val="Sheet3"/>
      <sheetName val="F-3"/>
      <sheetName val="U1"/>
      <sheetName val="A2_3"/>
      <sheetName val="CR_AJE"/>
      <sheetName val="BS01A"/>
      <sheetName val="Summary"/>
      <sheetName val="CP5"/>
      <sheetName val="BGR9186"/>
      <sheetName val="N2-1F"/>
      <sheetName val="TB97"/>
      <sheetName val="Sch A to __"/>
      <sheetName val="MainComp"/>
      <sheetName val="CA-PRE(P)"/>
      <sheetName val="U-50"/>
      <sheetName val="3 P&amp;L "/>
      <sheetName val="accode"/>
      <sheetName val="dept"/>
      <sheetName val="Is_JDE"/>
      <sheetName val="OOCO_Orig"/>
      <sheetName val="BS-3"/>
      <sheetName val="U2.3"/>
      <sheetName val="Note"/>
      <sheetName val="IS by Co (Individual)"/>
      <sheetName val="CA_O7"/>
      <sheetName val="AJE"/>
      <sheetName val="K3 - Depr reasonableness"/>
      <sheetName val="sumdepn01"/>
      <sheetName val="Sort Of SAP-GL"/>
      <sheetName val="ADM"/>
      <sheetName val="_Tax01AA.xl塅䕃⹌塅E"/>
      <sheetName val="M-1 Interim"/>
      <sheetName val="PL"/>
      <sheetName val="FA_Rec"/>
      <sheetName val="K2"/>
      <sheetName val="BS control"/>
      <sheetName val="COV"/>
      <sheetName val="U101 P&amp;L"/>
      <sheetName val="U601 Salary"/>
      <sheetName val="purcvar"/>
      <sheetName val="U-13-2(disc)"/>
      <sheetName val="N104_PBTD_(renovation)"/>
      <sheetName val="Prod"/>
      <sheetName val="DR1-5"/>
      <sheetName val="bs8-11"/>
      <sheetName val="U1|2"/>
      <sheetName val="VENDORS COSTS"/>
      <sheetName val="Change on 30 Aug"/>
      <sheetName val="DPL"/>
      <sheetName val="SCHE-F"/>
      <sheetName val="BalSht"/>
      <sheetName val="Adjustments"/>
      <sheetName val="RM Prices - Overheads"/>
      <sheetName val="Production"/>
      <sheetName val="TC-M"/>
      <sheetName val="Data"/>
      <sheetName val="A301"/>
      <sheetName val="A202_CJE 09"/>
      <sheetName val="A201_RJE 09"/>
      <sheetName val="mbb-bl-5"/>
      <sheetName val="Q-HP-44"/>
      <sheetName val="HP99"/>
      <sheetName val="Budget2001data"/>
      <sheetName val="Macola GL"/>
      <sheetName val="Significant Processes"/>
      <sheetName val="FF-5"/>
      <sheetName val="Hypothesis"/>
      <sheetName val="Profitability Analysis"/>
      <sheetName val="master"/>
      <sheetName val="U5"/>
      <sheetName val="Working"/>
      <sheetName val="Entity Data"/>
      <sheetName val="1 LeadSchedule"/>
      <sheetName val="EXIT"/>
      <sheetName val="INPUT"/>
      <sheetName val="Work Cap 1"/>
      <sheetName val="Work Cap 2"/>
      <sheetName val="Payroll and Exp"/>
      <sheetName val="FF_21_a_"/>
      <sheetName val="F4"/>
      <sheetName val="S201"/>
      <sheetName val="Lead"/>
      <sheetName val="O4_CA"/>
      <sheetName val="O5_IBA"/>
      <sheetName val="General Info"/>
      <sheetName val="Cash Flow"/>
      <sheetName val="Financial Summary"/>
      <sheetName val="Capex"/>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Age311299TAS"/>
      <sheetName val="MFA00"/>
      <sheetName val="1 - 91(A)"/>
      <sheetName val="Excess Calc"/>
      <sheetName val="809"/>
      <sheetName val="TB Worksheet"/>
      <sheetName val="ircnte"/>
      <sheetName val="itc"/>
      <sheetName val="N301"/>
      <sheetName val="pld99"/>
      <sheetName val="Plants"/>
      <sheetName val="1997"/>
      <sheetName val="Appx B"/>
      <sheetName val="U1 P&amp;L"/>
      <sheetName val="Parameter"/>
      <sheetName val="CASHFLOW"/>
      <sheetName val="K101_Machinery"/>
      <sheetName val="K102_FF &amp; Computer_KL"/>
      <sheetName val="K102_Computers"/>
      <sheetName val="K105_Motor vehicles"/>
      <sheetName val="K106_Renovation"/>
      <sheetName val="K107_Buildings"/>
      <sheetName val="K103_OE"/>
      <sheetName val="K104_FF"/>
      <sheetName val="P-1"/>
      <sheetName val="DETAILS"/>
      <sheetName val="Cum.91-93"/>
      <sheetName val="U10"/>
      <sheetName val="F2-write off"/>
      <sheetName val="WIRE"/>
      <sheetName val="NTM2000"/>
      <sheetName val="NTM2001"/>
      <sheetName val="Rates"/>
      <sheetName val="#REF"/>
      <sheetName val="A2-cje_"/>
      <sheetName val="addl_cost"/>
      <sheetName val="U2_Sales"/>
      <sheetName val="Electrical_"/>
      <sheetName val="61_HR"/>
      <sheetName val="65_FINANCE"/>
      <sheetName val="BIS_LIST-NTH_18"/>
      <sheetName val="BS,P&amp;l_8-11"/>
      <sheetName val="Leasehold_improvement"/>
      <sheetName val="Comp_equip"/>
      <sheetName val="CA_Comp"/>
      <sheetName val="Company_Info"/>
      <sheetName val="SCH_B"/>
      <sheetName val="CA_Sheet"/>
      <sheetName val="Loan_Data"/>
      <sheetName val="P12_4"/>
      <sheetName val="ADD_NA"/>
      <sheetName val="FF-2_(1)"/>
      <sheetName val="Note_1to_4_(A5-3)"/>
      <sheetName val="Note_8_to_13_(A5-3)"/>
      <sheetName val="Note_5_to_7_(A5-3)"/>
      <sheetName val="Note_14_to_16_(A5-3)"/>
      <sheetName val="Interim_--&gt;_Top"/>
      <sheetName val="JUNE_EOH-MASTER_(2)"/>
      <sheetName val="stock1020v1_3"/>
      <sheetName val="F2-3-6_OH_absorbtion_rate_"/>
      <sheetName val="K1-1_Addn"/>
      <sheetName val="Expense_Summary"/>
      <sheetName val="Activity_Price"/>
      <sheetName val="[Tax01AA_xl塅䕃⹌塅E"/>
      <sheetName val="5_Analysis"/>
      <sheetName val="TAB_Translate"/>
      <sheetName val="TAB_Listen"/>
      <sheetName val="A2_2SAD-p"/>
      <sheetName val="depn-Sep_03"/>
      <sheetName val="Beg-_End_balance"/>
      <sheetName val="SCH_D"/>
      <sheetName val="SCH_20"/>
      <sheetName val="O2_TC"/>
      <sheetName val="O4_CA1"/>
      <sheetName val="U2_-_Sales"/>
      <sheetName val="M_MM"/>
      <sheetName val="Profit_Comp"/>
      <sheetName val="Post_99"/>
      <sheetName val="Atth_CC"/>
      <sheetName val="Profit_&amp;_loss"/>
      <sheetName val="KS_CONSO"/>
      <sheetName val="Balance_sheet"/>
      <sheetName val="O1-1CA_Sheet"/>
      <sheetName val="24100_Accr_Liab"/>
      <sheetName val="Assumptions_1"/>
      <sheetName val="A2l1_SAD"/>
      <sheetName val="Sch_A_to___"/>
      <sheetName val="3_P&amp;L_"/>
      <sheetName val="U2_3"/>
      <sheetName val="IS_by_Co_(Individual)"/>
      <sheetName val="K3_-_Depr_reasonableness"/>
      <sheetName val="Sort_Of_SAP-GL"/>
      <sheetName val="_Tax01AA_xl塅䕃⹌塅E"/>
      <sheetName val="M-1_Interim"/>
      <sheetName val="BS_control"/>
      <sheetName val="U101_P&amp;L"/>
      <sheetName val="U601_Salary"/>
      <sheetName val="VENDORS_COSTS"/>
      <sheetName val="Change_on_30_Aug"/>
      <sheetName val="RM_Prices_-_Overheads"/>
      <sheetName val="A202_CJE_09"/>
      <sheetName val="A201_RJE_09"/>
      <sheetName val="Macola_GL"/>
      <sheetName val="Significant_Processes"/>
      <sheetName val="Profitability_Analysis"/>
      <sheetName val="Entity_Data"/>
      <sheetName val="1_LeadSchedule"/>
      <sheetName val="Work_Cap_1"/>
      <sheetName val="Work_Cap_2"/>
      <sheetName val="Payroll_and_Exp"/>
      <sheetName val="General_Info"/>
      <sheetName val="Cash_Flow"/>
      <sheetName val="Financial_Summary"/>
      <sheetName val="Legal_&amp;_HR"/>
      <sheetName val="Staff_Costs"/>
      <sheetName val="Sales_&amp;_Marketing"/>
      <sheetName val="1_-_91(A)"/>
      <sheetName val="Excess_Calc"/>
      <sheetName val="TB_Worksheet"/>
      <sheetName val="Appx_B"/>
      <sheetName val="A2-cje_1"/>
      <sheetName val="addl_cost1"/>
      <sheetName val="U2_Sales1"/>
      <sheetName val="Electrical_1"/>
      <sheetName val="61_HR1"/>
      <sheetName val="65_FINANCE1"/>
      <sheetName val="BS,P&amp;l_8-111"/>
      <sheetName val="BIS_LIST-NTH_181"/>
      <sheetName val="Leasehold_improvement1"/>
      <sheetName val="Comp_equip1"/>
      <sheetName val="CA_Comp1"/>
      <sheetName val="Company_Info1"/>
      <sheetName val="SCH_B1"/>
      <sheetName val="CA_Sheet1"/>
      <sheetName val="Loan_Data1"/>
      <sheetName val="P12_41"/>
      <sheetName val="ADD_NA1"/>
      <sheetName val="FF-2_(1)1"/>
      <sheetName val="Note_1to_4_(A5-3)1"/>
      <sheetName val="Note_8_to_13_(A5-3)1"/>
      <sheetName val="Note_5_to_7_(A5-3)1"/>
      <sheetName val="Note_14_to_16_(A5-3)1"/>
      <sheetName val="Interim_--&gt;_Top1"/>
      <sheetName val="JUNE_EOH-MASTER_(2)1"/>
      <sheetName val="stock1020v1_31"/>
      <sheetName val="F2-3-6_OH_absorbtion_rate_1"/>
      <sheetName val="K1-1_Addn1"/>
      <sheetName val="Activity_Price1"/>
      <sheetName val="Expense_Summary1"/>
      <sheetName val="Post_991"/>
      <sheetName val="[Tax01AA_xl塅䕃⹌塅E1"/>
      <sheetName val="5_Analysis1"/>
      <sheetName val="TAB_Translate1"/>
      <sheetName val="TAB_Listen1"/>
      <sheetName val="A2_2SAD-p1"/>
      <sheetName val="depn-Sep_031"/>
      <sheetName val="Beg-_End_balance1"/>
      <sheetName val="SCH_D1"/>
      <sheetName val="SCH_201"/>
      <sheetName val="O2_TC1"/>
      <sheetName val="O4_CA2"/>
      <sheetName val="U2_-_Sales1"/>
      <sheetName val="M_MM1"/>
      <sheetName val="Profit_Comp1"/>
      <sheetName val="Atth_CC1"/>
      <sheetName val="Profit_&amp;_loss1"/>
      <sheetName val="KS_CONSO1"/>
      <sheetName val="Balance_sheet1"/>
      <sheetName val="O1-1CA_Sheet1"/>
      <sheetName val="24100_Accr_Liab1"/>
      <sheetName val="Assumptions_11"/>
      <sheetName val="A2l1_SAD1"/>
      <sheetName val="Sch_A_to___1"/>
      <sheetName val="U2_31"/>
      <sheetName val="3_P&amp;L_1"/>
      <sheetName val="IS_by_Co_(Individual)1"/>
      <sheetName val="K3_-_Depr_reasonableness1"/>
      <sheetName val="Sort_Of_SAP-GL1"/>
      <sheetName val="_Tax01AA_xl塅䕃⹌塅E1"/>
      <sheetName val="M-1_Interim1"/>
      <sheetName val="BS_control1"/>
      <sheetName val="U101_P&amp;L1"/>
      <sheetName val="U601_Salary1"/>
      <sheetName val="VENDORS_COSTS1"/>
      <sheetName val="Change_on_30_Aug1"/>
      <sheetName val="RM_Prices_-_Overheads1"/>
      <sheetName val="A202_CJE_091"/>
      <sheetName val="A201_RJE_091"/>
      <sheetName val="Macola_GL1"/>
      <sheetName val="Significant_Processes1"/>
      <sheetName val="Profitability_Analysis1"/>
      <sheetName val="Entity_Data1"/>
      <sheetName val="1_LeadSchedule1"/>
      <sheetName val="Work_Cap_11"/>
      <sheetName val="Work_Cap_21"/>
      <sheetName val="Payroll_and_Exp1"/>
      <sheetName val="General_Info1"/>
      <sheetName val="Cash_Flow1"/>
      <sheetName val="Financial_Summary1"/>
      <sheetName val="Legal_&amp;_HR1"/>
      <sheetName val="Staff_Costs1"/>
      <sheetName val="Sales_&amp;_Marketing1"/>
      <sheetName val="1_-_91(A)1"/>
      <sheetName val="Excess_Calc1"/>
      <sheetName val="TB_Worksheet1"/>
      <sheetName val="Appx_B1"/>
      <sheetName val="A2-cje_2"/>
      <sheetName val="addl_cost2"/>
      <sheetName val="U2_Sales2"/>
      <sheetName val="Electrical_2"/>
      <sheetName val="61_HR2"/>
      <sheetName val="65_FINANCE2"/>
      <sheetName val="BS,P&amp;l_8-112"/>
      <sheetName val="BIS_LIST-NTH_182"/>
      <sheetName val="Leasehold_improvement2"/>
      <sheetName val="Comp_equip2"/>
      <sheetName val="CA_Comp2"/>
      <sheetName val="Company_Info2"/>
      <sheetName val="SCH_B2"/>
      <sheetName val="CA_Sheet2"/>
      <sheetName val="Loan_Data2"/>
      <sheetName val="P12_42"/>
      <sheetName val="ADD_NA2"/>
      <sheetName val="Activity_Price2"/>
      <sheetName val="FF-2_(1)2"/>
      <sheetName val="Note_1to_4_(A5-3)2"/>
      <sheetName val="Note_8_to_13_(A5-3)2"/>
      <sheetName val="Note_5_to_7_(A5-3)2"/>
      <sheetName val="Note_14_to_16_(A5-3)2"/>
      <sheetName val="Interim_--&gt;_Top2"/>
      <sheetName val="JUNE_EOH-MASTER_(2)2"/>
      <sheetName val="stock1020v1_32"/>
      <sheetName val="F2-3-6_OH_absorbtion_rate_2"/>
      <sheetName val="K1-1_Addn2"/>
      <sheetName val="Expense_Summary2"/>
      <sheetName val="[Tax01AA_xl塅䕃⹌塅E2"/>
      <sheetName val="U2_-_Sales2"/>
      <sheetName val="Post_992"/>
      <sheetName val="5_Analysis2"/>
      <sheetName val="TAB_Translate2"/>
      <sheetName val="TAB_Listen2"/>
      <sheetName val="A2_2SAD-p2"/>
      <sheetName val="depn-Sep_032"/>
      <sheetName val="Beg-_End_balance2"/>
      <sheetName val="SCH_D2"/>
      <sheetName val="SCH_202"/>
      <sheetName val="O2_TC2"/>
      <sheetName val="O4_CA3"/>
      <sheetName val="M_MM2"/>
      <sheetName val="Profit_Comp2"/>
      <sheetName val="Atth_CC2"/>
      <sheetName val="Profit_&amp;_loss2"/>
      <sheetName val="KS_CONSO2"/>
      <sheetName val="Balance_sheet2"/>
      <sheetName val="O1-1CA_Sheet2"/>
      <sheetName val="24100_Accr_Liab2"/>
      <sheetName val="Assumptions_12"/>
      <sheetName val="A2l1_SAD2"/>
      <sheetName val="Sch_A_to___2"/>
      <sheetName val="3_P&amp;L_2"/>
      <sheetName val="U2_32"/>
      <sheetName val="IS_by_Co_(Individual)2"/>
      <sheetName val="K3_-_Depr_reasonableness2"/>
      <sheetName val="Sort_Of_SAP-GL2"/>
      <sheetName val="_Tax01AA_xl塅䕃⹌塅E2"/>
      <sheetName val="M-1_Interim2"/>
      <sheetName val="BS_control2"/>
      <sheetName val="U101_P&amp;L2"/>
      <sheetName val="U601_Salary2"/>
      <sheetName val="VENDORS_COSTS2"/>
      <sheetName val="Change_on_30_Aug2"/>
      <sheetName val="RM_Prices_-_Overheads2"/>
      <sheetName val="A202_CJE_092"/>
      <sheetName val="A201_RJE_092"/>
      <sheetName val="Macola_GL2"/>
      <sheetName val="Significant_Processes2"/>
      <sheetName val="Profitability_Analysis2"/>
      <sheetName val="Entity_Data2"/>
      <sheetName val="1_LeadSchedule2"/>
      <sheetName val="Work_Cap_12"/>
      <sheetName val="Work_Cap_22"/>
      <sheetName val="Payroll_and_Exp2"/>
      <sheetName val="General_Info2"/>
      <sheetName val="Cash_Flow2"/>
      <sheetName val="Financial_Summary2"/>
      <sheetName val="Legal_&amp;_HR2"/>
      <sheetName val="Staff_Costs2"/>
      <sheetName val="Sales_&amp;_Marketing2"/>
      <sheetName val="1_-_91(A)2"/>
      <sheetName val="Excess_Calc2"/>
      <sheetName val="TB_Worksheet2"/>
      <sheetName val="Appx_B2"/>
      <sheetName val="U1_P&amp;L"/>
      <sheetName val="K102_FF_&amp;_Computer_KL"/>
      <sheetName val="K105_Motor_vehicles"/>
      <sheetName val="Cum_91-93"/>
      <sheetName val="F2-write_off"/>
      <sheetName val="Anx1"/>
      <sheetName val="U-10"/>
      <sheetName val="COM"/>
      <sheetName val="DPL3Qytd"/>
      <sheetName val="DPL3Q"/>
      <sheetName val="Adm97"/>
      <sheetName val="Dir"/>
      <sheetName val="Chemical"/>
      <sheetName val="IPO Assumptions"/>
      <sheetName val="C101"/>
      <sheetName val="PA"/>
      <sheetName val=""/>
      <sheetName val="M7(b)"/>
      <sheetName val="M7(a)"/>
      <sheetName val="WS170510"/>
      <sheetName val="Interest"/>
      <sheetName val="Criteria"/>
      <sheetName val="DEPN 2001"/>
      <sheetName val="ZPJ1"/>
      <sheetName val="CB,MGS,CagaBond"/>
      <sheetName val="Forward Purchase"/>
      <sheetName val="Year Creation"/>
      <sheetName val="A004-7"/>
      <sheetName val="Movex"/>
      <sheetName val="FF_13"/>
      <sheetName val="Sales Price"/>
      <sheetName val="ABR P&amp;L"/>
      <sheetName val="PLmth "/>
      <sheetName val="6A CA"/>
      <sheetName val="BP_BP1"/>
      <sheetName val="U301"/>
      <sheetName val="1 Series"/>
      <sheetName val="U1_P&amp;L1"/>
      <sheetName val="K102_FF_&amp;_Computer_KL1"/>
      <sheetName val="K105_Motor_vehicles1"/>
      <sheetName val="Cum_91-931"/>
      <sheetName val="IPO_Assumptions1"/>
      <sheetName val="F2-write_off1"/>
      <sheetName val="Forward_Purchase1"/>
      <sheetName val="Year_Creation1"/>
      <sheetName val="DEPN_20011"/>
      <sheetName val="IPO_Assumptions"/>
      <sheetName val="Forward_Purchase"/>
      <sheetName val="Year_Creation"/>
      <sheetName val="DEPN_2001"/>
      <sheetName val="Sales_Price"/>
      <sheetName val="ABR_P&amp;L"/>
      <sheetName val="PLmth_"/>
      <sheetName val="6A_CA"/>
      <sheetName val="A2-cje_3"/>
      <sheetName val="U1_P&amp;L2"/>
      <sheetName val="K102_FF_&amp;_Computer_KL2"/>
      <sheetName val="K105_Motor_vehicles2"/>
      <sheetName val="Cum_91-932"/>
      <sheetName val="IPO_Assumptions2"/>
      <sheetName val="F2-write_off2"/>
      <sheetName val="Forward_Purchase2"/>
      <sheetName val="Year_Creation2"/>
      <sheetName val="DEPN_20012"/>
      <sheetName val="Sales_Price1"/>
      <sheetName val="ABR_P&amp;L1"/>
      <sheetName val="PLmth_1"/>
      <sheetName val="6A_CA1"/>
      <sheetName val="1_Series"/>
      <sheetName val="Electrical_3"/>
      <sheetName val="addl_cost3"/>
      <sheetName val="U2_Sales3"/>
      <sheetName val="FF-2_(1)3"/>
      <sheetName val="Note_1to_4_(A5-3)3"/>
      <sheetName val="Note_8_to_13_(A5-3)3"/>
      <sheetName val="Note_5_to_7_(A5-3)3"/>
      <sheetName val="Note_14_to_16_(A5-3)3"/>
      <sheetName val="Interim_--&gt;_Top3"/>
      <sheetName val="JUNE_EOH-MASTER_(2)3"/>
      <sheetName val="stock1020v1_33"/>
      <sheetName val="F2-3-6_OH_absorbtion_rate_3"/>
      <sheetName val="CA_Comp3"/>
      <sheetName val="K1-1_Addn3"/>
      <sheetName val="61_HR3"/>
      <sheetName val="65_FINANCE3"/>
      <sheetName val="BS,P&amp;l_8-113"/>
      <sheetName val="BIS_LIST-NTH_183"/>
      <sheetName val="Leasehold_improvement3"/>
      <sheetName val="Comp_equip3"/>
      <sheetName val="Company_Info3"/>
      <sheetName val="CA_Sheet3"/>
      <sheetName val="SCH_B3"/>
      <sheetName val="Loan_Data3"/>
      <sheetName val="P12_43"/>
      <sheetName val="Activity_Price3"/>
      <sheetName val="Expense_Summary3"/>
      <sheetName val="ADD_NA3"/>
      <sheetName val="5_Analysis3"/>
      <sheetName val="TAB_Translate3"/>
      <sheetName val="TAB_Listen3"/>
      <sheetName val="A2_2SAD-p3"/>
      <sheetName val="depn-Sep_033"/>
      <sheetName val="Beg-_End_balance3"/>
      <sheetName val="SCH_D3"/>
      <sheetName val="SCH_203"/>
      <sheetName val="O2_TC3"/>
      <sheetName val="O4_CA4"/>
      <sheetName val="M_MM3"/>
      <sheetName val="Profit_Comp3"/>
      <sheetName val="U2_-_Sales3"/>
      <sheetName val="O1-1CA_Sheet3"/>
      <sheetName val="24100_Accr_Liab3"/>
      <sheetName val="Assumptions_13"/>
      <sheetName val="A2l1_SAD3"/>
      <sheetName val="Profit_&amp;_loss3"/>
      <sheetName val="KS_CONSO3"/>
      <sheetName val="Balance_sheet3"/>
      <sheetName val="_Tax01AA_xl塅䕃⹌塅E3"/>
      <sheetName val="Atth_CC3"/>
      <sheetName val="Post_993"/>
      <sheetName val="U2_33"/>
      <sheetName val="Sch_A_to___3"/>
      <sheetName val="3_P&amp;L_3"/>
      <sheetName val="IS_by_Co_(Individual)3"/>
      <sheetName val="M-1_Interim3"/>
      <sheetName val="K3_-_Depr_reasonableness3"/>
      <sheetName val="Sort_Of_SAP-GL3"/>
      <sheetName val="VENDORS_COSTS3"/>
      <sheetName val="Change_on_30_Aug3"/>
      <sheetName val="RM_Prices_-_Overheads3"/>
      <sheetName val="A202_CJE_093"/>
      <sheetName val="A201_RJE_093"/>
      <sheetName val="Macola_GL3"/>
      <sheetName val="Significant_Processes3"/>
      <sheetName val="Profitability_Analysis3"/>
      <sheetName val="Entity_Data3"/>
      <sheetName val="M3-COS"/>
      <sheetName val="M4-Adm"/>
      <sheetName val="OPEX"/>
      <sheetName val="Assumptions"/>
      <sheetName val="COST"/>
      <sheetName val="Capacity"/>
      <sheetName val="03ELITEBA"/>
      <sheetName val="03ELITENO"/>
      <sheetName val="H1_MGS"/>
      <sheetName val="New Hire Input &amp; Calc"/>
      <sheetName val="On Board Headcount Changes"/>
      <sheetName val="states"/>
      <sheetName val="federal"/>
      <sheetName val="sales"/>
      <sheetName val="A3000 SOFP"/>
      <sheetName val="old_serial no."/>
      <sheetName val="tot_ass_9697"/>
      <sheetName val="Dec 94"/>
      <sheetName val="-PLEASE NOTE-"/>
      <sheetName val="Housing Loan"/>
      <sheetName val="Cost centre expenditure"/>
      <sheetName val="(8310)"/>
      <sheetName val="InvoiceList"/>
      <sheetName val="Mach &amp; equip"/>
      <sheetName val="INFO"/>
      <sheetName val="1257"/>
      <sheetName val="daywork- Tham khao"/>
      <sheetName val="Prov for tax"/>
      <sheetName val="A1000"/>
      <sheetName val="Housing_Loan"/>
      <sheetName val="-PLEASE_NOTE-"/>
      <sheetName val="N1 Logic Output"/>
      <sheetName val="-PLEASE_NOTE-1"/>
      <sheetName val="Housing_Loan1"/>
      <sheetName val="Cost_centre_expenditure"/>
      <sheetName val="Dec_94"/>
      <sheetName val="deposit"/>
      <sheetName val="1AIdenCR (ai)"/>
      <sheetName val="1ACRCADR (aiii)"/>
      <sheetName val="1ACRMBB2U (aii)"/>
      <sheetName val="2AUPC"/>
      <sheetName val="2rvd(ii)"/>
      <sheetName val="1GBC"/>
      <sheetName val="Investment"/>
      <sheetName val="FA - Franking Account Schedule"/>
      <sheetName val="TR - Tax Return"/>
      <sheetName val="Mscb97"/>
      <sheetName val="FF_3"/>
      <sheetName val="2000cy"/>
      <sheetName val="CA99"/>
      <sheetName val="P&amp;L PP"/>
      <sheetName val="Flash-pp"/>
      <sheetName val="PY-pp"/>
      <sheetName val="MYF-pp"/>
      <sheetName val="Control"/>
      <sheetName val="Rpt3"/>
      <sheetName val="TOC"/>
      <sheetName val="Country Summary"/>
      <sheetName val="PARAMS"/>
      <sheetName val="FF_4"/>
      <sheetName val="A7"/>
      <sheetName val="Code"/>
      <sheetName val="[Tax01AA_xl塅䕃⹌塅E3"/>
      <sheetName val="BS_control3"/>
      <sheetName val="U101_P&amp;L3"/>
      <sheetName val="U601_Salary3"/>
      <sheetName val="1_LeadSchedule3"/>
      <sheetName val="Work_Cap_13"/>
      <sheetName val="Work_Cap_23"/>
      <sheetName val="Payroll_and_Exp3"/>
      <sheetName val="General_Info3"/>
      <sheetName val="Cash_Flow3"/>
      <sheetName val="Financial_Summary3"/>
      <sheetName val="Legal_&amp;_HR3"/>
      <sheetName val="Staff_Costs3"/>
      <sheetName val="Sales_&amp;_Marketing3"/>
      <sheetName val="1_-_91(A)3"/>
      <sheetName val="Excess_Calc3"/>
      <sheetName val="TB_Worksheet3"/>
      <sheetName val="Appx_B3"/>
      <sheetName val="P&amp;L_PP"/>
      <sheetName val="Country_Summary"/>
      <sheetName val="consol"/>
      <sheetName val="Scenario 1 - with HMM"/>
      <sheetName val="TASintDec00"/>
      <sheetName val="P4DDBFTAS"/>
      <sheetName val="Xaxis"/>
      <sheetName val="Macro1"/>
      <sheetName val="BP-BREAK"/>
      <sheetName val="SCB 1 - Current"/>
      <sheetName val="SCB 2 - Current"/>
      <sheetName val="NAV"/>
      <sheetName val="4 Analysis"/>
      <sheetName val="Alat"/>
      <sheetName val="Analisa Gabungan"/>
      <sheetName val="DATA2"/>
      <sheetName val="DATA6"/>
      <sheetName val="DATA4"/>
      <sheetName val="DATA5"/>
      <sheetName val="DATA1"/>
      <sheetName val="DATA7"/>
      <sheetName val="DATA3"/>
      <sheetName val="Peer"/>
      <sheetName val="Società"/>
      <sheetName val="U2.2"/>
      <sheetName val="CR.AJE"/>
      <sheetName val="TO"/>
      <sheetName val="Mfg"/>
      <sheetName val="AP110sup"/>
      <sheetName val="A3000_SOFP"/>
      <sheetName val="old_serial_no_"/>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Sheet2"/>
      <sheetName val="报表参数"/>
      <sheetName val="ARP_U501"/>
      <sheetName val="Tax-09"/>
      <sheetName val="FF-KL"/>
      <sheetName val="B_Sheet"/>
      <sheetName val="Notes"/>
      <sheetName val="TBal"/>
      <sheetName val="2 NM"/>
      <sheetName val="PTO"/>
      <sheetName val="D001"/>
      <sheetName val="Chemlist"/>
      <sheetName val="currency"/>
      <sheetName val="CP"/>
      <sheetName val="Materiallist-081002"/>
      <sheetName val="Mach_&amp;_equip"/>
      <sheetName val="Main orig"/>
      <sheetName val="K10"/>
      <sheetName val="K10-1 "/>
      <sheetName val="6balancesheet2000"/>
      <sheetName val="U10|20"/>
      <sheetName val="M-87"/>
      <sheetName val="ADJ_-_RATE4"/>
      <sheetName val="A16C"/>
      <sheetName val="ARP"/>
      <sheetName val="Permanent info"/>
      <sheetName val="1995 Cellular"/>
      <sheetName val="B30"/>
      <sheetName val="B28(old version)"/>
      <sheetName val="10.10.2003"/>
      <sheetName val="Other creditors"/>
      <sheetName val="Amt due to Related companies"/>
      <sheetName val="Indirect tax payable"/>
      <sheetName val="AP"/>
      <sheetName val="Accrued expenses"/>
      <sheetName val="XREF"/>
      <sheetName val="FA-MV-2001"/>
      <sheetName val="chart data"/>
      <sheetName val="Formula"/>
      <sheetName val="IBA &lt;O3&gt;"/>
      <sheetName val="1120"/>
      <sheetName val="Data_2_C0 B"/>
      <sheetName val="Tptn"/>
      <sheetName val="Q-HP-23"/>
      <sheetName val="Q-HP-39"/>
      <sheetName val="Logic-Gain"/>
      <sheetName val="Parameters"/>
      <sheetName val="Bill 3"/>
      <sheetName val="Bill 4"/>
      <sheetName val="Bill 2"/>
      <sheetName val="YR99 RENTAL ACCRUAL"/>
      <sheetName val="CBS - App1"/>
      <sheetName val="onhand"/>
      <sheetName val="ProdQty"/>
      <sheetName val="B-3"/>
      <sheetName val="Nopember"/>
      <sheetName val="Comparison"/>
      <sheetName val="Deferrred Revenue Apr 04"/>
      <sheetName val="grofin"/>
      <sheetName val="Instruction"/>
      <sheetName val="Assumptions- Checks"/>
      <sheetName val="Timeline"/>
      <sheetName val="PL--&gt;"/>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CF"/>
      <sheetName val="BSINDEX"/>
      <sheetName val="Sales for 2001"/>
      <sheetName val="N2-1-f"/>
      <sheetName val="U-1"/>
      <sheetName val="COMMON"/>
      <sheetName val="MEX_CxP_MCIAS-INTER"/>
      <sheetName val="FDREPORT"/>
      <sheetName val="IBA&amp;HP"/>
      <sheetName val="Inc&amp;Exp"/>
      <sheetName val="FA"/>
      <sheetName val="Text"/>
      <sheetName val="Amortization Table"/>
      <sheetName val="TMS2000"/>
      <sheetName val="Q-HP-13"/>
      <sheetName val="Credit"/>
      <sheetName val="MWB Bdgtd Days"/>
      <sheetName val="H1-Investments"/>
      <sheetName val="Base Case"/>
      <sheetName val="FA1"/>
      <sheetName val="E"/>
      <sheetName val="B- 1"/>
      <sheetName val="Aoi Data-p11"/>
      <sheetName val="Revenue-p10"/>
      <sheetName val="Pekerja"/>
      <sheetName val="RT2-D"/>
      <sheetName val="ACT-MTH"/>
      <sheetName val="CA working"/>
      <sheetName val="FF_2"/>
      <sheetName val="P"/>
      <sheetName val="Definition"/>
      <sheetName val="Gain Loss Calculation"/>
      <sheetName val="PL (2)"/>
      <sheetName val="TB-A"/>
      <sheetName val="TB"/>
      <sheetName val="MARKETING EXP"/>
      <sheetName val="FA "/>
      <sheetName val="UNBILLED"/>
      <sheetName val="Bank"/>
      <sheetName val="Cash"/>
      <sheetName val="EmployeeAdvance"/>
      <sheetName val="AR"/>
      <sheetName val="ARaging-6M"/>
      <sheetName val="ARaging-12M"/>
      <sheetName val="stock"/>
      <sheetName val="Prepayment"/>
      <sheetName val="Vendor-deposit"/>
      <sheetName val="Accrual "/>
      <sheetName val="APaging-6M"/>
      <sheetName val="APaging-12M"/>
      <sheetName val="DEFERRED INCOME"/>
      <sheetName val="GST "/>
      <sheetName val="CAPITAL"/>
      <sheetName val="Taxation"/>
      <sheetName val="PPE Register"/>
      <sheetName val="SUMFA.XLS"/>
      <sheetName val="4A ASSLIST2.XLS"/>
      <sheetName val="4D CACOMP.XLS"/>
      <sheetName val="3 Analysis"/>
      <sheetName val="Apr"/>
      <sheetName val="Option"/>
      <sheetName val="LKVL-CK-HT-GD1"/>
      <sheetName val="TONGKE-HT"/>
      <sheetName val="B+B"/>
      <sheetName val="OE007 11.22"/>
      <sheetName val="Contents"/>
      <sheetName val="0100"/>
      <sheetName val="Mortgage"/>
      <sheetName val="items left"/>
      <sheetName val="C01-General"/>
      <sheetName val="C17-Trial Balance"/>
      <sheetName val="A3"/>
      <sheetName val="KSIexps"/>
      <sheetName val="1030002 A"/>
      <sheetName val="1030004 A"/>
      <sheetName val="1030006 A"/>
      <sheetName val="Data Sheet "/>
      <sheetName val="A2-cje_4"/>
      <sheetName val="Electrical_4"/>
      <sheetName val="addl_cost4"/>
      <sheetName val="U2_Sales4"/>
      <sheetName val="FF-2_(1)4"/>
      <sheetName val="Note_1to_4_(A5-3)4"/>
      <sheetName val="Note_8_to_13_(A5-3)4"/>
      <sheetName val="Note_5_to_7_(A5-3)4"/>
      <sheetName val="Note_14_to_16_(A5-3)4"/>
      <sheetName val="Interim_--&gt;_Top4"/>
      <sheetName val="JUNE_EOH-MASTER_(2)4"/>
      <sheetName val="stock1020v1_34"/>
      <sheetName val="F2-3-6_OH_absorbtion_rate_4"/>
      <sheetName val="CA_Comp4"/>
      <sheetName val="K1-1_Addn4"/>
      <sheetName val="61_HR4"/>
      <sheetName val="65_FINANCE4"/>
      <sheetName val="BIS_LIST-NTH_184"/>
      <sheetName val="BS,P&amp;l_8-114"/>
      <sheetName val="Leasehold_improvement4"/>
      <sheetName val="Comp_equip4"/>
      <sheetName val="Company_Info4"/>
      <sheetName val="SCH_B4"/>
      <sheetName val="CA_Sheet4"/>
      <sheetName val="Loan_Data4"/>
      <sheetName val="P12_44"/>
      <sheetName val="Activity_Price4"/>
      <sheetName val="Expense_Summary4"/>
      <sheetName val="ADD_NA4"/>
      <sheetName val="5_Analysis4"/>
      <sheetName val="TAB_Translate4"/>
      <sheetName val="TAB_Listen4"/>
      <sheetName val="A2_2SAD-p4"/>
      <sheetName val="depn-Sep_034"/>
      <sheetName val="Beg-_End_balance4"/>
      <sheetName val="SCH_D4"/>
      <sheetName val="SCH_204"/>
      <sheetName val="O2_TC4"/>
      <sheetName val="O4_CA5"/>
      <sheetName val="Profit_Comp4"/>
      <sheetName val="M_MM4"/>
      <sheetName val="U2_-_Sales4"/>
      <sheetName val="O1-1CA_Sheet4"/>
      <sheetName val="24100_Accr_Liab4"/>
      <sheetName val="Assumptions_14"/>
      <sheetName val="A2l1_SAD4"/>
      <sheetName val="Profit_&amp;_loss4"/>
      <sheetName val="KS_CONSO4"/>
      <sheetName val="Balance_sheet4"/>
      <sheetName val="Atth_CC4"/>
      <sheetName val="Post_994"/>
      <sheetName val="U2_34"/>
      <sheetName val="Sch_A_to___4"/>
      <sheetName val="3_P&amp;L_4"/>
      <sheetName val="IS_by_Co_(Individual)4"/>
      <sheetName val="_Tax01AA_xl塅䕃⹌塅E4"/>
      <sheetName val="M-1_Interim4"/>
      <sheetName val="Sort_Of_SAP-GL4"/>
      <sheetName val="K3_-_Depr_reasonableness4"/>
      <sheetName val="Change_on_30_Aug4"/>
      <sheetName val="VENDORS_COSTS4"/>
      <sheetName val="RM_Prices_-_Overheads4"/>
      <sheetName val="A202_CJE_094"/>
      <sheetName val="A201_RJE_094"/>
      <sheetName val="Macola_GL4"/>
      <sheetName val="Significant_Processes4"/>
      <sheetName val="Profitability_Analysis4"/>
      <sheetName val="Entity_Data4"/>
      <sheetName val="U1_P&amp;L3"/>
      <sheetName val="K102_FF_&amp;_Computer_KL3"/>
      <sheetName val="K105_Motor_vehicles3"/>
      <sheetName val="F2-write_off3"/>
      <sheetName val="Cum_91-933"/>
      <sheetName val="IPO_Assumptions3"/>
      <sheetName val="Forward_Purchase3"/>
      <sheetName val="Year_Creation3"/>
      <sheetName val="DEPN_20013"/>
      <sheetName val="Sales_Price2"/>
      <sheetName val="ABR_P&amp;L2"/>
      <sheetName val="PLmth_2"/>
      <sheetName val="6A_CA2"/>
      <sheetName val="1_Series1"/>
      <sheetName val="New_Hire_Input_&amp;_Calc"/>
      <sheetName val="On_Board_Headcount_Changes"/>
      <sheetName val="A3000_SOFP1"/>
      <sheetName val="old_serial_no_1"/>
      <sheetName val="Dec_941"/>
      <sheetName val="-PLEASE_NOTE-2"/>
      <sheetName val="Housing_Loan2"/>
      <sheetName val="Cost_centre_expenditure1"/>
      <sheetName val="Mach_&amp;_equip1"/>
      <sheetName val="daywork-_Tham_khao"/>
      <sheetName val="Prov_for_tax"/>
      <sheetName val="N1_Logic_Output"/>
      <sheetName val="1AIdenCR_(ai)"/>
      <sheetName val="1ACRCADR_(aiii)"/>
      <sheetName val="1ACRMBB2U_(aii)"/>
      <sheetName val="Main_orig"/>
      <sheetName val="K10-1_"/>
      <sheetName val="FA_-_Franking_Account_Schedule"/>
      <sheetName val="TR_-_Tax_Return"/>
      <sheetName val="Permanent_info"/>
      <sheetName val="1995_Cellular"/>
      <sheetName val="B28(old_version)"/>
      <sheetName val="10_10_2003"/>
      <sheetName val="Other_creditors"/>
      <sheetName val="Amt_due_to_Related_companies"/>
      <sheetName val="Indirect_tax_payable"/>
      <sheetName val="Accrued_expenses"/>
      <sheetName val="chart_data"/>
      <sheetName val="Data_2_C0_B"/>
      <sheetName val="Bill_3"/>
      <sheetName val="Bill_4"/>
      <sheetName val="Bill_2"/>
      <sheetName val="YR99_RENTAL_ACCRUAL"/>
      <sheetName val="CBS_-_App1"/>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Sales_for_2001"/>
      <sheetName val="Amortization_Table"/>
      <sheetName val="MWB_Bdgtd_Days"/>
      <sheetName val="Base_Case"/>
      <sheetName val="B-_1"/>
      <sheetName val="Aoi_Data-p11"/>
      <sheetName val="CA_working"/>
      <sheetName val="PL-F&amp;B"/>
      <sheetName val="G.A &amp; Switch"/>
      <sheetName val="FORMC94"/>
      <sheetName val="Menu"/>
      <sheetName val="IVPR"/>
      <sheetName val="Interim ___ Top"/>
      <sheetName val="Quarterly3"/>
      <sheetName val="2006"/>
      <sheetName val="jul97"/>
      <sheetName val="Alloc"/>
      <sheetName val="Q305_BI Term Loan"/>
      <sheetName val="Format-Co"/>
      <sheetName val="Sum B2"/>
      <sheetName val="n7-e"/>
      <sheetName val="Amcorp Building"/>
      <sheetName val="Input-MD&amp;PR"/>
      <sheetName val="PayoutSch"/>
      <sheetName val="MD"/>
      <sheetName val="OMD"/>
      <sheetName val="MBO Ratings"/>
      <sheetName val="Input-Supp Incent"/>
      <sheetName val="workings"/>
      <sheetName val="Profit"/>
      <sheetName val="G-35-3"/>
      <sheetName val="TITLE"/>
      <sheetName val="EBC"/>
      <sheetName val="Ongoing"/>
      <sheetName val="Sum"/>
      <sheetName val="Block A-FlrBm(Conc&amp;Fwk)"/>
      <sheetName val="MASTER CASHFLOW"/>
      <sheetName val="BP-CPX1"/>
      <sheetName val="Forex"/>
      <sheetName val="lead "/>
      <sheetName val="BlSheet"/>
      <sheetName val="PLOSS"/>
      <sheetName val="Tabelle3"/>
      <sheetName val="Weights"/>
      <sheetName val="DRG"/>
      <sheetName val="EMR"/>
      <sheetName val="GNR"/>
      <sheetName val="LGR"/>
      <sheetName val="MTU"/>
      <sheetName val="RBW"/>
      <sheetName val="RBY"/>
      <sheetName val="RSL"/>
      <sheetName val="SVR"/>
      <sheetName val="TDR"/>
      <sheetName val="TGR"/>
      <sheetName val="WAR"/>
      <sheetName val="XUSISheet"/>
      <sheetName val="60540"/>
      <sheetName val="Invoiced as at Nov-02"/>
      <sheetName val="Financ. Overview"/>
      <sheetName val="Toolbox"/>
      <sheetName val="Sch.1"/>
      <sheetName val="PNL"/>
      <sheetName val="运营预算预提"/>
      <sheetName val="目录"/>
      <sheetName val="1.1 Project Data"/>
      <sheetName val="Tax Rates"/>
      <sheetName val="Inputs"/>
      <sheetName val="LookUp"/>
      <sheetName val="Quantity"/>
      <sheetName val="SITE-E"/>
      <sheetName val="3 - Balance Sheet"/>
      <sheetName val="应付帐款"/>
      <sheetName val="其他应收款"/>
      <sheetName val="Nephrology"/>
      <sheetName val="Fut_Perf"/>
      <sheetName val="IND"/>
      <sheetName val="Rev ITC 2003"/>
      <sheetName val="ITC 2004"/>
      <sheetName val="RFA"/>
      <sheetName val="S19"/>
      <sheetName val="S19A"/>
      <sheetName val="ExmDiv"/>
      <sheetName val="Rev_ITC_2003"/>
      <sheetName val="ITC_2004"/>
      <sheetName val="#REF!"/>
      <sheetName val="UFPrn20090417102645"/>
      <sheetName val="adj."/>
      <sheetName val="Basic Data"/>
      <sheetName val="[Tax01AA_xl塅䕃⹌塅E4"/>
      <sheetName val="BS_control4"/>
      <sheetName val="U101_P&amp;L4"/>
      <sheetName val="U601_Salary4"/>
      <sheetName val="1_LeadSchedule4"/>
      <sheetName val="Work_Cap_14"/>
      <sheetName val="Work_Cap_24"/>
      <sheetName val="Payroll_and_Exp4"/>
      <sheetName val="General_Info4"/>
      <sheetName val="Cash_Flow4"/>
      <sheetName val="Financial_Summary4"/>
      <sheetName val="Legal_&amp;_HR4"/>
      <sheetName val="Staff_Costs4"/>
      <sheetName val="Sales_&amp;_Marketing4"/>
      <sheetName val="1_-_91(A)4"/>
      <sheetName val="Excess_Calc4"/>
      <sheetName val="TB_Worksheet4"/>
      <sheetName val="Appx_B4"/>
      <sheetName val="P&amp;L_PP1"/>
      <sheetName val="Country_Summary1"/>
      <sheetName val="Scenario_1_-_with_HMM"/>
      <sheetName val="SCB_1_-_Current"/>
      <sheetName val="SCB_2_-_Current"/>
      <sheetName val="4_Analysis"/>
      <sheetName val="Analisa_Gabungan"/>
      <sheetName val="U2_2"/>
      <sheetName val="CR_AJE1"/>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sheetData sheetId="1365"/>
      <sheetData sheetId="1366"/>
      <sheetData sheetId="1367"/>
      <sheetData sheetId="1368"/>
      <sheetData sheetId="1369"/>
      <sheetData sheetId="1370"/>
      <sheetData sheetId="1371"/>
      <sheetData sheetId="1372" refreshError="1"/>
      <sheetData sheetId="1373" refreshError="1"/>
      <sheetData sheetId="1374" refreshError="1"/>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gl"/>
      <sheetName val="FF-4"/>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 val="A"/>
      <sheetName val="A2.04"/>
      <sheetName val="A2.02"/>
      <sheetName val="M_Maincomp"/>
      <sheetName val="Chemlist"/>
      <sheetName val="3 P&amp;L "/>
      <sheetName val="BS, P&amp;L"/>
      <sheetName val="HP"/>
      <sheetName val="2.B.L Investments"/>
      <sheetName val="2.Q.L Revenue"/>
      <sheetName val="F-Inventories"/>
      <sheetName val="FF_3"/>
      <sheetName val="03.12"/>
      <sheetName val="Interim --&gt; Top"/>
      <sheetName val="123"/>
      <sheetName val="2005"/>
      <sheetName val="科目"/>
      <sheetName val="Profit Comp"/>
      <sheetName val="FF_6"/>
      <sheetName val="Change in category"/>
      <sheetName val="D"/>
      <sheetName val="G-35-3"/>
      <sheetName val="Lease (Comp)"/>
      <sheetName val="BPR"/>
      <sheetName val="CA2000"/>
      <sheetName val="Company Info"/>
      <sheetName val="CA Comp"/>
      <sheetName val="TB Worksheet"/>
      <sheetName val="D.02"/>
      <sheetName val="M_CT_OUT"/>
      <sheetName val="Raw Materials"/>
      <sheetName val="SYS"/>
      <sheetName val="RA"/>
      <sheetName val="T4.02"/>
      <sheetName val="Setup"/>
      <sheetName val="freight"/>
      <sheetName val="Yip-export freight"/>
      <sheetName val="bldg-cost"/>
      <sheetName val="C_A_Sum_"/>
      <sheetName val="C.A.Sum."/>
      <sheetName val="6A CA"/>
      <sheetName val="CA Sheet"/>
      <sheetName val="FF-6"/>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FF-2"/>
      <sheetName val="EBC"/>
      <sheetName val="INFO"/>
      <sheetName val="PPE_listing"/>
      <sheetName val="6341 Hire Purchase Summary"/>
      <sheetName val="6341-2 Repayment Schedule"/>
      <sheetName val="6341-2-5"/>
      <sheetName val="6341-2-4"/>
      <sheetName val="6341-2-3"/>
      <sheetName val="6341-2-2"/>
      <sheetName val="6341-2-1"/>
      <sheetName val="6341-2-8"/>
      <sheetName val="Customize Your Loan Manager"/>
      <sheetName val="Loan Amortization Table"/>
      <sheetName val="F1_2"/>
      <sheetName val="FF-3"/>
      <sheetName val="YE 30June00"/>
      <sheetName val="ACT-MTH"/>
      <sheetName val="MASTER"/>
      <sheetName val="Financial Summary"/>
      <sheetName val="_2__xls__2__xls_COV"/>
      <sheetName val="consol"/>
      <sheetName val="4FA-ADD"/>
      <sheetName val="Cbh-Conv-14-Nov"/>
      <sheetName val="Cbh-Stk30Nov"/>
      <sheetName val="Cbh-ItemGen-3Dec08"/>
      <sheetName val="NRV-Sch"/>
      <sheetName val="SalesDone"/>
      <sheetName val="sch10-rm2"/>
      <sheetName val="sch6-rm"/>
      <sheetName val="other-rm"/>
      <sheetName val="10"/>
      <sheetName val="110"/>
      <sheetName val="SOFP"/>
      <sheetName val="Creditors"/>
      <sheetName val="DailyRate"/>
      <sheetName val="travel expenses (dont edit this"/>
      <sheetName val="FF-4"/>
      <sheetName val="Inter"/>
      <sheetName val="FA-LISTING"/>
      <sheetName val="Pack St Val 95 (Local)"/>
      <sheetName val="Codes"/>
      <sheetName val="ca"/>
      <sheetName val="FF_21_a_"/>
      <sheetName val="bs07 "/>
      <sheetName val="SYD TABLE"/>
      <sheetName val="Notes to Accounts"/>
      <sheetName val="S16-CA(2000P)"/>
      <sheetName val="S.03"/>
      <sheetName val="M-1 Nov"/>
      <sheetName val="Payout Data Jan-Aug 2013"/>
      <sheetName val="Details_ACT"/>
      <sheetName val="Far_1"/>
      <sheetName val="Far_2"/>
      <sheetName val="Far_3"/>
      <sheetName val="F1_3"/>
      <sheetName val="F3_1"/>
      <sheetName val="F4_2"/>
      <sheetName val="F4_3"/>
      <sheetName val="F4_3_1"/>
      <sheetName val="F4_4"/>
      <sheetName val="F4_4_1"/>
      <sheetName val="F4_4_2"/>
      <sheetName val="F4_4_3"/>
      <sheetName val="F4_4_4"/>
      <sheetName val="F4_4_4_1"/>
      <sheetName val="F4_4_4_2"/>
      <sheetName val="F4_4_5"/>
      <sheetName val="F4_4_5_1"/>
      <sheetName val="F4_4_6"/>
      <sheetName val="F4_4_6_1"/>
      <sheetName val="F4_4_6_2"/>
      <sheetName val="F4_4_6_3"/>
      <sheetName val="LD"/>
      <sheetName val="??-BLDG"/>
      <sheetName val="BB.02"/>
      <sheetName val="FV of HP"/>
      <sheetName val="gl"/>
      <sheetName val="acs"/>
      <sheetName val="G2-2(c)"/>
      <sheetName val="tax-ss"/>
      <sheetName val="JJ.05-5 Land"/>
      <sheetName val="JJ.08I1-6a"/>
      <sheetName val="JJ.05-8I1-5a "/>
      <sheetName val="03_12"/>
      <sheetName val="__-BLDG"/>
      <sheetName val="T&amp;P-Exist"/>
      <sheetName val="U"/>
      <sheetName val="U1|2"/>
      <sheetName val="CARA- Design &amp; implementation"/>
      <sheetName val="X Rates"/>
      <sheetName val="Sensitivity"/>
      <sheetName val="MainComp"/>
      <sheetName val="currency"/>
      <sheetName val="LK01"/>
      <sheetName val="A2_04"/>
      <sheetName val="A2_02"/>
      <sheetName val="3_P&amp;L_"/>
      <sheetName val="BS,_P&amp;L"/>
      <sheetName val="2_B_L_Investments"/>
      <sheetName val="2_Q_L_Revenue"/>
      <sheetName val="Interim_--&gt;_Top"/>
      <sheetName val="Profit_Comp"/>
      <sheetName val="Change_in_category"/>
      <sheetName val="TB_Worksheet"/>
      <sheetName val="Lease_(Comp)"/>
      <sheetName val="Company_Info"/>
      <sheetName val="CA_Comp"/>
      <sheetName val="D_02"/>
      <sheetName val="T4_02"/>
      <sheetName val="Raw_Materials"/>
      <sheetName val="1.11.04"/>
      <sheetName val="Dir"/>
      <sheetName val="Potential for Control Failure"/>
      <sheetName val="FF-2(1)"/>
      <sheetName val="K4. F&amp;F"/>
      <sheetName val="OPTION VLU"/>
      <sheetName val="HIDDEN Supporting Calc"/>
      <sheetName val="Sheet1"/>
      <sheetName val="APX 11"/>
      <sheetName val="ADMIN"/>
      <sheetName val="MFG"/>
      <sheetName val="FF_2"/>
      <sheetName val="Sheet2"/>
      <sheetName val="Expense Summary"/>
      <sheetName val="供应商资料"/>
      <sheetName val="总领料明细B"/>
      <sheetName val="8-Liabilities"/>
      <sheetName val="Age311299TAS"/>
      <sheetName val="S1kiv"/>
      <sheetName val="12"/>
      <sheetName val="Dropdown"/>
      <sheetName val="FF-5"/>
      <sheetName val="MMIP(JU)"/>
      <sheetName val="F-1&amp;F-2"/>
      <sheetName val="Family"/>
      <sheetName val="Marshal"/>
      <sheetName val="Dec08"/>
      <sheetName val="Pekerja"/>
      <sheetName val="COSTING"/>
      <sheetName val="Drop-down"/>
      <sheetName val="DFA"/>
      <sheetName val="5 Analysis"/>
      <sheetName val="CoList"/>
      <sheetName val="ReworkLabour"/>
      <sheetName val="addl cost"/>
      <sheetName val="accumdeprn"/>
      <sheetName val="Key Assumptions"/>
      <sheetName val="CUST"/>
      <sheetName val="K2"/>
      <sheetName val="FeesCalc"/>
      <sheetName val="DEC06"/>
      <sheetName val="EE97"/>
      <sheetName val="CHRT"/>
      <sheetName val="BB.01"/>
      <sheetName val="STF-SDL"/>
      <sheetName val="GI"/>
      <sheetName val="salary"/>
      <sheetName val="Bond"/>
      <sheetName val="Exchange"/>
      <sheetName val="PHSB-GL-TB"/>
      <sheetName val="A-1"/>
      <sheetName val="Bank Rec 06-2002"/>
      <sheetName val="FF-21(a)"/>
      <sheetName val="H1-Investments"/>
      <sheetName val="24100 Accr Liab"/>
      <sheetName val="B"/>
      <sheetName val="FSA"/>
      <sheetName val="FF-2 (1)"/>
      <sheetName val="EL"/>
      <sheetName val="Checklist"/>
      <sheetName val="Sheet24"/>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A2-2"/>
      <sheetName val="Liquidity"/>
      <sheetName val="A2-rje"/>
      <sheetName val="A2-aje"/>
      <sheetName val="A2-cje "/>
      <sheetName val="A3-wpl"/>
      <sheetName val="A3-wbs"/>
      <sheetName val="A3-wcf"/>
      <sheetName val="A3-wcf(0902)"/>
      <sheetName val="A3-disclosure"/>
      <sheetName val="C1"/>
      <sheetName val="C10"/>
      <sheetName val="C20"/>
      <sheetName val="C40"/>
      <sheetName val="E1"/>
      <sheetName val="E10"/>
      <sheetName val="E11"/>
      <sheetName val="E20"/>
      <sheetName val="E21"/>
      <sheetName val="E22"/>
      <sheetName val="E30"/>
      <sheetName val="E40"/>
      <sheetName val="E50"/>
      <sheetName val="F1"/>
      <sheetName val="F20"/>
      <sheetName val="F21"/>
      <sheetName val="F30"/>
      <sheetName val="F31"/>
      <sheetName val="G1"/>
      <sheetName val="G40"/>
      <sheetName val="G50"/>
      <sheetName val="I1"/>
      <sheetName val="I2"/>
      <sheetName val="K1"/>
      <sheetName val="K1-1"/>
      <sheetName val="K20"/>
      <sheetName val="K30"/>
      <sheetName val="L1"/>
      <sheetName val="M1"/>
      <sheetName val="M10"/>
      <sheetName val="M11"/>
      <sheetName val="M20"/>
      <sheetName val="M21"/>
      <sheetName val="M30"/>
      <sheetName val="M40"/>
      <sheetName val="N1"/>
      <sheetName val="N10"/>
      <sheetName val="N11"/>
      <sheetName val="N20"/>
      <sheetName val="N30"/>
      <sheetName val="N36"/>
      <sheetName val="N40"/>
      <sheetName val="P1"/>
      <sheetName val="P10"/>
      <sheetName val="P11"/>
      <sheetName val="P12"/>
      <sheetName val="P13"/>
      <sheetName val="P14"/>
      <sheetName val="P20"/>
      <sheetName val="Q1"/>
      <sheetName val="Q11"/>
      <sheetName val="Q30"/>
      <sheetName val="S"/>
      <sheetName val="S1"/>
      <sheetName val="FF-3"/>
      <sheetName val="FF-6"/>
      <sheetName val="FSA"/>
      <sheetName val="COVER"/>
      <sheetName val="BPR"/>
      <sheetName val="关联交易-存款"/>
      <sheetName val="Sch18-34"/>
      <sheetName val="gl"/>
      <sheetName val="accumdeprn"/>
      <sheetName val="addl cost"/>
      <sheetName val="Leasehold improvement"/>
      <sheetName val="BIS LIST-NTH 18"/>
      <sheetName val="K-2"/>
      <sheetName val="K5-1"/>
      <sheetName val="FF-13"/>
      <sheetName val="U2 Sales"/>
      <sheetName val="SWDV"/>
      <sheetName val="FF-4"/>
      <sheetName val="FF-2"/>
      <sheetName val="ADDITION"/>
      <sheetName val="1 LeadSchedule"/>
      <sheetName val="Sheet1"/>
      <sheetName val="Atth CC"/>
      <sheetName val="BB-11(CAR)"/>
      <sheetName val="BB-5(Fire)"/>
      <sheetName val="BB-13(liabilities)"/>
      <sheetName val="BB-10(Cargo)"/>
      <sheetName val="BB-9(Hull)"/>
      <sheetName val="BB-7(ACT)"/>
      <sheetName val="BB-6(MO)"/>
      <sheetName val="BB-14(other)"/>
      <sheetName val="BB-8(PA)"/>
      <sheetName val="BB-12(WC)"/>
      <sheetName val="cashflowcomp"/>
      <sheetName val="P&amp;L"/>
      <sheetName val="10"/>
      <sheetName val="U4"/>
      <sheetName val="O-11"/>
      <sheetName val="Electrical "/>
      <sheetName val="COMP"/>
      <sheetName val="MV"/>
      <sheetName val="B"/>
      <sheetName val="HSIB"/>
      <sheetName val="61 HR"/>
      <sheetName val="65 FINANCE"/>
      <sheetName val="M_Maincomp"/>
      <sheetName val="M_CT_OUT"/>
      <sheetName val="U101 P&amp;L"/>
      <sheetName val="U601 Salary"/>
      <sheetName val="DEV"/>
      <sheetName val="J-N"/>
      <sheetName val="O12-O15"/>
      <sheetName val="A3-1"/>
      <sheetName val="c"/>
      <sheetName val="Tax01AA"/>
      <sheetName val="FS"/>
      <sheetName val="Loan Data"/>
      <sheetName val="2001"/>
      <sheetName val="3 P&amp;L "/>
      <sheetName val="FF-21"/>
      <sheetName val="JobDetails"/>
      <sheetName val="EYAR"/>
      <sheetName val="INDEX"/>
      <sheetName val="BS,P&amp;l 8-11"/>
      <sheetName val="CA Comp"/>
      <sheetName val="Company Info"/>
      <sheetName val="Comp equip"/>
      <sheetName val="HP"/>
      <sheetName val="Disposal"/>
      <sheetName val="SCH"/>
      <sheetName val="ADD"/>
      <sheetName val="FF-50"/>
      <sheetName val="source"/>
      <sheetName val="SCH B"/>
      <sheetName val="DR1-4"/>
      <sheetName val="CRA-Detail"/>
      <sheetName val="CA Sheet"/>
      <sheetName val="sch10-rm2"/>
      <sheetName val="sch6-rm"/>
      <sheetName val="CA-O7"/>
      <sheetName val="tax-ss"/>
      <sheetName val="P12.4"/>
      <sheetName val="C-63"/>
      <sheetName val="FF-2 (1)"/>
      <sheetName val="Note 1to 4 (A5-3)"/>
      <sheetName val="Note 8 to 13 (A5-3)"/>
      <sheetName val="Note 5 to 7 (A5-3)"/>
      <sheetName val="Note 14 to 16 (A5-3)"/>
      <sheetName val="TC"/>
      <sheetName val="FF-21(a)"/>
      <sheetName val="___GO"/>
      <sheetName val="U"/>
      <sheetName val="Interim --&gt; Top"/>
      <sheetName val="JUNE EOH-MASTER (2)"/>
      <sheetName val="stock1020v1.3"/>
      <sheetName val="F2-3-6 OH absorbtion rate "/>
      <sheetName val="BS"/>
      <sheetName val="115JB"/>
      <sheetName val="Main"/>
      <sheetName val="Profitability"/>
      <sheetName val="other-rm"/>
      <sheetName val="Dirlist"/>
      <sheetName val="A-1"/>
      <sheetName val="BPR-Bloom"/>
      <sheetName val="K1-1 Addn"/>
      <sheetName val="98aug-M2"/>
      <sheetName val="sch3-rm"/>
      <sheetName val="RATE"/>
      <sheetName val="Activity Price"/>
      <sheetName val="Expense Summary"/>
      <sheetName val="110"/>
      <sheetName val="FFE"/>
      <sheetName val="PROOF"/>
      <sheetName val="D"/>
      <sheetName val="L006-ss"/>
      <sheetName val="FADISP-FY2002(B)"/>
      <sheetName val="P_L"/>
      <sheetName val="Profit &amp; loss"/>
      <sheetName val="KS CONSO"/>
      <sheetName val="Balance sheet"/>
      <sheetName val="[Tax01AA.xl塅䕃⹌塅E"/>
      <sheetName val="ADD NA"/>
      <sheetName val="FSL"/>
      <sheetName val="sch9-jpn"/>
      <sheetName val="U2 - Sales"/>
      <sheetName val="A"/>
      <sheetName val="Mth"/>
      <sheetName val="5 Analysis"/>
      <sheetName val="TAB.Translate"/>
      <sheetName val="TAB.Listen"/>
      <sheetName val="A2.2SAD-p"/>
      <sheetName val="A2-3"/>
      <sheetName val="depn-Sep 03"/>
      <sheetName val="Beg- End balance"/>
      <sheetName val="FF-1"/>
      <sheetName val="SCH D"/>
      <sheetName val="SCH 20"/>
      <sheetName val="O2 TC"/>
      <sheetName val="O4 CA"/>
      <sheetName val="Post 99"/>
      <sheetName val="AA"/>
      <sheetName val="AP110"/>
      <sheetName val="B-10"/>
      <sheetName val="BB-1"/>
      <sheetName val="C-5"/>
      <sheetName val="C-6"/>
      <sheetName val="C-6a"/>
      <sheetName val="CC"/>
      <sheetName val="F-1l2"/>
      <sheetName val="F-21"/>
      <sheetName val="F-4"/>
      <sheetName val="F-9c"/>
      <sheetName val="FF"/>
      <sheetName val="F-8(FSA)"/>
      <sheetName val="L"/>
      <sheetName val="M MM"/>
      <sheetName val="Pnl-10"/>
      <sheetName val="20"/>
      <sheetName val="30"/>
      <sheetName val="30a"/>
      <sheetName val="30-Note"/>
      <sheetName val="70"/>
      <sheetName val="U-2"/>
      <sheetName val="Profit Comp"/>
      <sheetName val="ARP-U301"/>
      <sheetName val="E221"/>
      <sheetName val="Acc1"/>
      <sheetName val="O1-1CA Sheet"/>
      <sheetName val="MDN"/>
      <sheetName val="NGA"/>
      <sheetName val="24100 Accr Liab"/>
      <sheetName val="Assumptions 1"/>
      <sheetName val="ING"/>
      <sheetName val="SAD"/>
      <sheetName val="WOPROXY"/>
      <sheetName val="JDE"/>
      <sheetName val="A2l1.SAD"/>
      <sheetName val="Sheet3"/>
      <sheetName val="F-3"/>
      <sheetName val="U1"/>
      <sheetName val="A2_3"/>
      <sheetName val="CR_AJE"/>
      <sheetName val="BS01A"/>
      <sheetName val="Summary"/>
      <sheetName val="CP5"/>
      <sheetName val="BGR9186"/>
      <sheetName val="accode"/>
      <sheetName val="dept"/>
      <sheetName val="Is_JDE"/>
      <sheetName val="OOCO_Orig"/>
      <sheetName val="BS-3"/>
      <sheetName val="U2.3"/>
      <sheetName val="Note"/>
      <sheetName val="CA-PRE(P)"/>
      <sheetName val="N2-1F"/>
      <sheetName val="K3 - Depr reasonableness"/>
      <sheetName val="TB97"/>
      <sheetName val="Sch A to __"/>
      <sheetName val="U-50"/>
      <sheetName val="IS by Co (Individual)"/>
      <sheetName val="_Tax01AA.xl塅䕃⹌塅E"/>
      <sheetName val="sumdepn01"/>
      <sheetName val="Sort Of SAP-GL"/>
      <sheetName val="MainComp"/>
      <sheetName val="M-1 Interim"/>
      <sheetName val="PL"/>
      <sheetName val="FA_Rec"/>
      <sheetName val="U10|20"/>
      <sheetName val="Appx B"/>
      <sheetName val="Prod"/>
      <sheetName val="purcvar"/>
      <sheetName val="U-13-2(disc)"/>
      <sheetName val="N104_PBTD_(renovation)"/>
      <sheetName val="CA_O7"/>
      <sheetName val="AJE"/>
      <sheetName val="DR1-5"/>
      <sheetName val="bs8-11"/>
      <sheetName val="U1|2"/>
      <sheetName val="VENDORS COSTS"/>
      <sheetName val="Change on 30 Aug"/>
      <sheetName val="DPL"/>
      <sheetName val="SCHE-F"/>
      <sheetName val="BalSht"/>
      <sheetName val="Adjustments"/>
      <sheetName val="RM Prices - Overheads"/>
      <sheetName val="Production"/>
      <sheetName val="TC-M"/>
      <sheetName val="ADM"/>
      <sheetName val="Data"/>
      <sheetName val="A301"/>
      <sheetName val="A202_CJE 09"/>
      <sheetName val="A201_RJE 09"/>
      <sheetName val="mbb-bl-5"/>
      <sheetName val="Q-HP-44"/>
      <sheetName val="HP99"/>
      <sheetName val="Budget2001data"/>
      <sheetName val="Macola GL"/>
      <sheetName val="Significant Processes"/>
      <sheetName val="FF-5"/>
      <sheetName val="Hypothesis"/>
      <sheetName val="Profitability Analysis"/>
      <sheetName val="master"/>
      <sheetName val="U5"/>
      <sheetName val="Working"/>
      <sheetName val="Entity Data"/>
      <sheetName val="EXIT"/>
      <sheetName val="INPUT"/>
      <sheetName val="Work Cap 1"/>
      <sheetName val="Work Cap 2"/>
      <sheetName val="Payroll and Exp"/>
      <sheetName val="FF_21_a_"/>
      <sheetName val="F4"/>
      <sheetName val="S201"/>
      <sheetName val="Lead"/>
      <sheetName val="O4_CA"/>
      <sheetName val="O5_IBA"/>
      <sheetName val="General Info"/>
      <sheetName val="Cash Flow"/>
      <sheetName val="Financial Summary"/>
      <sheetName val="Capex"/>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Age311299TAS"/>
      <sheetName val="MFA00"/>
      <sheetName val="1 - 91(A)"/>
      <sheetName val="Excess Calc"/>
      <sheetName val="NTM2000"/>
      <sheetName val="NTM2001"/>
      <sheetName val="pld99"/>
      <sheetName val="Plants"/>
      <sheetName val="1997"/>
      <sheetName val="BS control"/>
      <sheetName val="K2"/>
      <sheetName val="Rates"/>
      <sheetName val="809"/>
      <sheetName val="U1 P&amp;L"/>
      <sheetName val="Parameter"/>
      <sheetName val="COV"/>
      <sheetName val="CASHFLOW"/>
      <sheetName val="K101_Machinery"/>
      <sheetName val="K102_FF &amp; Computer_KL"/>
      <sheetName val="K102_Computers"/>
      <sheetName val="K105_Motor vehicles"/>
      <sheetName val="K106_Renovation"/>
      <sheetName val="K107_Buildings"/>
      <sheetName val="K103_OE"/>
      <sheetName val="K104_FF"/>
      <sheetName val="P-1"/>
      <sheetName val="DETAILS"/>
      <sheetName val="TB Worksheet"/>
      <sheetName val="ircnte"/>
      <sheetName val="itc"/>
      <sheetName val="Cum.91-93"/>
      <sheetName val=""/>
      <sheetName val="M7(b)"/>
      <sheetName val="M7(a)"/>
      <sheetName val="Movex"/>
      <sheetName val="PA"/>
      <sheetName val="FF_13"/>
      <sheetName val="(8310)"/>
      <sheetName val="Sales Price"/>
      <sheetName val="N301"/>
      <sheetName val="WS170510"/>
      <sheetName val="ABR P&amp;L"/>
      <sheetName val="PLmth "/>
      <sheetName val="6A CA"/>
      <sheetName val="U10"/>
      <sheetName val="Dir"/>
      <sheetName val="Adm97"/>
      <sheetName val="IPO Assumptions"/>
      <sheetName val="C101"/>
      <sheetName val="Interest"/>
      <sheetName val="Criteria"/>
      <sheetName val="DEPN 2001"/>
      <sheetName val="ZPJ1"/>
      <sheetName val="F2-write off"/>
      <sheetName val="WIRE"/>
      <sheetName val="CB,MGS,CagaBond"/>
      <sheetName val="Forward Purchase"/>
      <sheetName val="Year Creation"/>
      <sheetName val="A004-7"/>
      <sheetName val="BP_BP1"/>
      <sheetName val="U301"/>
      <sheetName val="OPEX"/>
      <sheetName val="Assumptions"/>
      <sheetName val="COST"/>
      <sheetName val="Capacity"/>
      <sheetName val="03ELITEBA"/>
      <sheetName val="03ELITENO"/>
      <sheetName val="A3000 SOFP"/>
      <sheetName val="old_serial no."/>
      <sheetName val="tot_ass_9697"/>
      <sheetName val="Dec 94"/>
      <sheetName val="-PLEASE NOTE-"/>
      <sheetName val="Housing Loan"/>
      <sheetName val="#REF"/>
      <sheetName val="Cost centre expenditure"/>
      <sheetName val="InvoiceList"/>
      <sheetName val="A2-cje_"/>
      <sheetName val="addl_cost"/>
      <sheetName val="U2_Sales"/>
      <sheetName val="Electrical_"/>
      <sheetName val="61_HR"/>
      <sheetName val="65_FINANCE"/>
      <sheetName val="BIS_LIST-NTH_18"/>
      <sheetName val="BS,P&amp;l_8-11"/>
      <sheetName val="Leasehold_improvement"/>
      <sheetName val="Comp_equip"/>
      <sheetName val="CA_Comp"/>
      <sheetName val="Company_Info"/>
      <sheetName val="SCH_B"/>
      <sheetName val="CA_Sheet"/>
      <sheetName val="Loan_Data"/>
      <sheetName val="P12_4"/>
      <sheetName val="Expense_Summary"/>
      <sheetName val="Activity_Price"/>
      <sheetName val="FF-2_(1)"/>
      <sheetName val="Note_1to_4_(A5-3)"/>
      <sheetName val="Note_8_to_13_(A5-3)"/>
      <sheetName val="Note_5_to_7_(A5-3)"/>
      <sheetName val="Note_14_to_16_(A5-3)"/>
      <sheetName val="Interim_--&gt;_Top"/>
      <sheetName val="JUNE_EOH-MASTER_(2)"/>
      <sheetName val="stock1020v1_3"/>
      <sheetName val="F2-3-6_OH_absorbtion_rate_"/>
      <sheetName val="K1-1_Addn"/>
      <sheetName val="ADD_NA"/>
      <sheetName val="[Tax01AA_xl塅䕃⹌塅E"/>
      <sheetName val="U2_-_Sales"/>
      <sheetName val="5_Analysis"/>
      <sheetName val="TAB_Translate"/>
      <sheetName val="TAB_Listen"/>
      <sheetName val="A2_2SAD-p"/>
      <sheetName val="depn-Sep_03"/>
      <sheetName val="Beg-_End_balance"/>
      <sheetName val="SCH_D"/>
      <sheetName val="SCH_20"/>
      <sheetName val="O2_TC"/>
      <sheetName val="O4_CA1"/>
      <sheetName val="M_MM"/>
      <sheetName val="Profit_Comp"/>
      <sheetName val="Atth_CC"/>
      <sheetName val="Profit_&amp;_loss"/>
      <sheetName val="KS_CONSO"/>
      <sheetName val="Balance_sheet"/>
      <sheetName val="O1-1CA_Sheet"/>
      <sheetName val="24100_Accr_Liab"/>
      <sheetName val="Assumptions_1"/>
      <sheetName val="A2l1_SAD"/>
      <sheetName val="Post_99"/>
      <sheetName val="Sch_A_to___"/>
      <sheetName val="U2_3"/>
      <sheetName val="3_P&amp;L_"/>
      <sheetName val="IS_by_Co_(Individual)"/>
      <sheetName val="K3_-_Depr_reasonableness"/>
      <sheetName val="Sort_Of_SAP-GL"/>
      <sheetName val="_Tax01AA_xl塅䕃⹌塅E"/>
      <sheetName val="M-1_Interim"/>
      <sheetName val="U101_P&amp;L"/>
      <sheetName val="U601_Salary"/>
      <sheetName val="1_-_91(A)"/>
      <sheetName val="Excess_Calc"/>
      <sheetName val="VENDORS_COSTS"/>
      <sheetName val="Change_on_30_Aug"/>
      <sheetName val="RM_Prices_-_Overheads"/>
      <sheetName val="A202_CJE_09"/>
      <sheetName val="A201_RJE_09"/>
      <sheetName val="Macola_GL"/>
      <sheetName val="Significant_Processes"/>
      <sheetName val="Profitability_Analysis"/>
      <sheetName val="Entity_Data"/>
      <sheetName val="1_LeadSchedule"/>
      <sheetName val="Work_Cap_1"/>
      <sheetName val="Work_Cap_2"/>
      <sheetName val="Payroll_and_Exp"/>
      <sheetName val="General_Info"/>
      <sheetName val="Cash_Flow"/>
      <sheetName val="Financial_Summary"/>
      <sheetName val="Legal_&amp;_HR"/>
      <sheetName val="Staff_Costs"/>
      <sheetName val="Sales_&amp;_Marketing"/>
      <sheetName val="BS_control"/>
      <sheetName val="Appx_B"/>
      <sheetName val="U1_P&amp;L"/>
      <sheetName val="K102_FF_&amp;_Computer_KL"/>
      <sheetName val="K105_Motor_vehicles"/>
      <sheetName val="TB_Worksheet"/>
      <sheetName val="Cum_91-93"/>
      <sheetName val="Sales_Price"/>
      <sheetName val="ABR_P&amp;L"/>
      <sheetName val="PLmth_"/>
      <sheetName val="6A_CA"/>
      <sheetName val="IPO_Assumptions"/>
      <sheetName val="DEPN_2001"/>
      <sheetName val="F2-write_off"/>
      <sheetName val="Forward_Purchase"/>
      <sheetName val="Year_Creation"/>
      <sheetName val="A3000_SOFP"/>
      <sheetName val="old_serial_no_"/>
      <sheetName val="-PLEASE_NOTE-"/>
      <sheetName val="Housing_Loan"/>
      <sheetName val="A2-cje_1"/>
      <sheetName val="addl_cost1"/>
      <sheetName val="U2_Sales1"/>
      <sheetName val="Electrical_1"/>
      <sheetName val="BIS_LIST-NTH_181"/>
      <sheetName val="Leasehold_improvement1"/>
      <sheetName val="61_HR1"/>
      <sheetName val="65_FINANCE1"/>
      <sheetName val="BS,P&amp;l_8-111"/>
      <sheetName val="Comp_equip1"/>
      <sheetName val="CA_Comp1"/>
      <sheetName val="Company_Info1"/>
      <sheetName val="CA_Sheet1"/>
      <sheetName val="SCH_B1"/>
      <sheetName val="Loan_Data1"/>
      <sheetName val="U2_-_Sales1"/>
      <sheetName val="Atth_CC1"/>
      <sheetName val="Sch_A_to___1"/>
      <sheetName val="FF-2_(1)1"/>
      <sheetName val="Note_1to_4_(A5-3)1"/>
      <sheetName val="Note_8_to_13_(A5-3)1"/>
      <sheetName val="Note_5_to_7_(A5-3)1"/>
      <sheetName val="Note_14_to_16_(A5-3)1"/>
      <sheetName val="Interim_--&gt;_Top1"/>
      <sheetName val="JUNE_EOH-MASTER_(2)1"/>
      <sheetName val="stock1020v1_31"/>
      <sheetName val="F2-3-6_OH_absorbtion_rate_1"/>
      <sheetName val="K1-1_Addn1"/>
      <sheetName val="P12_41"/>
      <sheetName val="Activity_Price1"/>
      <sheetName val="Expense_Summary1"/>
      <sheetName val="Profit_&amp;_loss1"/>
      <sheetName val="KS_CONSO1"/>
      <sheetName val="Balance_sheet1"/>
      <sheetName val="ADD_NA1"/>
      <sheetName val="[Tax01AA_xl塅䕃⹌塅E1"/>
      <sheetName val="5_Analysis1"/>
      <sheetName val="TAB_Translate1"/>
      <sheetName val="TAB_Listen1"/>
      <sheetName val="A2_2SAD-p1"/>
      <sheetName val="depn-Sep_031"/>
      <sheetName val="Beg-_End_balance1"/>
      <sheetName val="SCH_D1"/>
      <sheetName val="SCH_201"/>
      <sheetName val="O2_TC1"/>
      <sheetName val="O4_CA2"/>
      <sheetName val="M_MM1"/>
      <sheetName val="Profit_Comp1"/>
      <sheetName val="Post_991"/>
      <sheetName val="Sort_Of_SAP-GL1"/>
      <sheetName val="O1-1CA_Sheet1"/>
      <sheetName val="24100_Accr_Liab1"/>
      <sheetName val="Assumptions_11"/>
      <sheetName val="A2l1_SAD1"/>
      <sheetName val="U2_31"/>
      <sheetName val="3_P&amp;L_1"/>
      <sheetName val="IS_by_Co_(Individual)1"/>
      <sheetName val="_Tax01AA_xl塅䕃⹌塅E1"/>
      <sheetName val="K3_-_Depr_reasonableness1"/>
      <sheetName val="M-1_Interim1"/>
      <sheetName val="U101_P&amp;L1"/>
      <sheetName val="U601_Salary1"/>
      <sheetName val="VENDORS_COSTS1"/>
      <sheetName val="Change_on_30_Aug1"/>
      <sheetName val="RM_Prices_-_Overheads1"/>
      <sheetName val="A202_CJE_091"/>
      <sheetName val="A201_RJE_091"/>
      <sheetName val="Macola_GL1"/>
      <sheetName val="Significant_Processes1"/>
      <sheetName val="Profitability_Analysis1"/>
      <sheetName val="Entity_Data1"/>
      <sheetName val="1_LeadSchedule1"/>
      <sheetName val="Work_Cap_11"/>
      <sheetName val="Work_Cap_21"/>
      <sheetName val="Payroll_and_Exp1"/>
      <sheetName val="General_Info1"/>
      <sheetName val="Cash_Flow1"/>
      <sheetName val="Financial_Summary1"/>
      <sheetName val="Legal_&amp;_HR1"/>
      <sheetName val="Staff_Costs1"/>
      <sheetName val="Sales_&amp;_Marketing1"/>
      <sheetName val="1_-_91(A)1"/>
      <sheetName val="Excess_Calc1"/>
      <sheetName val="BS_control1"/>
      <sheetName val="Appx_B1"/>
      <sheetName val="daywork- Tham khao"/>
      <sheetName val="Prov for tax"/>
      <sheetName val="A1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FF-2"/>
      <sheetName val="Mth"/>
      <sheetName val="RATE"/>
      <sheetName val="5 Analysis"/>
      <sheetName val="TAB.Translate"/>
      <sheetName val="TAB.Listen"/>
      <sheetName val="D"/>
      <sheetName val="K5-1"/>
      <sheetName val="B"/>
      <sheetName val="BPR"/>
      <sheetName val="A2.2SAD-p"/>
      <sheetName val="A2-3"/>
      <sheetName val="depn-Sep 03"/>
      <sheetName val="Q1"/>
      <sheetName val="gl"/>
      <sheetName val="FF-6"/>
      <sheetName val="FF-4"/>
      <sheetName val="Beg- End balance"/>
      <sheetName val="U"/>
      <sheetName val="ING"/>
      <sheetName val="Assumptions 1"/>
      <sheetName val="SAD"/>
      <sheetName val="WOPROXY"/>
      <sheetName val="JDE"/>
      <sheetName val="A2l1.SAD"/>
      <sheetName val="Sheet3"/>
      <sheetName val="F-3"/>
      <sheetName val="U1"/>
      <sheetName val="A2_3"/>
      <sheetName val="CR_AJE"/>
      <sheetName val="BS01A"/>
      <sheetName val="Summary"/>
      <sheetName val="FF-21(a)"/>
      <sheetName val="BS"/>
      <sheetName val="Q-HP-44"/>
      <sheetName val="HP99"/>
      <sheetName val="ADD"/>
      <sheetName val="Budget2001data"/>
      <sheetName val="C-63"/>
      <sheetName val="24100 Accr Liab"/>
      <sheetName val="BPR-Bloom"/>
      <sheetName val="Macola GL"/>
      <sheetName val="A"/>
      <sheetName val="COVER"/>
      <sheetName val="FSA"/>
      <sheetName val="Significant Processes"/>
      <sheetName val="FF-1"/>
      <sheetName val="FF-5"/>
      <sheetName val="Hypothesis"/>
      <sheetName val="Profitability Analysis"/>
      <sheetName val="110"/>
      <sheetName val="master"/>
      <sheetName val="1 LeadSchedule"/>
      <sheetName val="Sch18-34"/>
      <sheetName val="FSL"/>
      <sheetName val="CASHFLOW"/>
      <sheetName val="Cum.91-93"/>
      <sheetName val="U-13-2(disc)"/>
      <sheetName val="CA-O7"/>
      <sheetName val="Interest"/>
      <sheetName val="Criteria"/>
      <sheetName val="DEPN 2001"/>
      <sheetName val="FF-21"/>
      <sheetName val="Data"/>
      <sheetName val="ZPJ1"/>
      <sheetName val="Housing Loan"/>
      <sheetName val="-PLEASE NOTE-"/>
      <sheetName val="Company Info"/>
      <sheetName val="#REF"/>
      <sheetName val="TC"/>
      <sheetName val="Cost centre expenditure"/>
      <sheetName val="5_Analysis"/>
      <sheetName val="TAB_Translate"/>
      <sheetName val="TAB_Listen"/>
      <sheetName val="A2_2SAD-p"/>
      <sheetName val="depn-Sep_03"/>
      <sheetName val="Beg-_End_balance"/>
      <sheetName val="Assumptions_1"/>
      <sheetName val="A2l1_SAD"/>
      <sheetName val="24100_Accr_Liab"/>
      <sheetName val="Macola_GL"/>
      <sheetName val="Significant_Processes"/>
      <sheetName val="Profitability_Analysis"/>
      <sheetName val="1_LeadSchedule"/>
      <sheetName val="Cum_91-93"/>
      <sheetName val="DEPN_2001"/>
      <sheetName val="Housing_Loan"/>
      <sheetName val="-PLEASE_NOTE-"/>
      <sheetName val="Dec 94"/>
      <sheetName val="5_Analysis1"/>
      <sheetName val="TAB_Translate1"/>
      <sheetName val="TAB_Listen1"/>
      <sheetName val="A2_2SAD-p1"/>
      <sheetName val="depn-Sep_031"/>
      <sheetName val="Beg-_End_balance1"/>
      <sheetName val="Assumptions_11"/>
      <sheetName val="A2l1_SAD1"/>
      <sheetName val="24100_Accr_Liab1"/>
      <sheetName val="Macola_GL1"/>
      <sheetName val="Significant_Processes1"/>
      <sheetName val="Profitability_Analysis1"/>
      <sheetName val="1_LeadSchedule1"/>
      <sheetName val="Cum_91-931"/>
      <sheetName val="DEPN_20011"/>
      <sheetName val="-PLEASE_NOTE-1"/>
      <sheetName val="Housing_Loan1"/>
      <sheetName val="Company_Info"/>
      <sheetName val="Cost_centre_expenditure"/>
      <sheetName val="Dec_94"/>
      <sheetName val="N1 Logic Output"/>
      <sheetName val="6A CA"/>
      <sheetName val="deposit"/>
      <sheetName val="O4_CA"/>
      <sheetName val="O5_IBA"/>
      <sheetName val="1AIdenCR (ai)"/>
      <sheetName val="1ACRCADR (aiii)"/>
      <sheetName val="1ACRMBB2U (aii)"/>
      <sheetName val="2AUPC"/>
      <sheetName val="2rvd(ii)"/>
      <sheetName val="1GBC"/>
      <sheetName val="Sheet1"/>
      <sheetName val="OPEX"/>
      <sheetName val="Assumptions"/>
      <sheetName val="A-1"/>
      <sheetName val="BIS LIST-NTH 18"/>
      <sheetName val="A2-2"/>
      <sheetName val="Liquidity"/>
      <sheetName val="A2-rje"/>
      <sheetName val="A2-aje"/>
      <sheetName val="A2-cje "/>
      <sheetName val="A3-wpl"/>
      <sheetName val="A3-wbs"/>
      <sheetName val="A3-wcf"/>
      <sheetName val="A3-wcf(0902)"/>
      <sheetName val="A3-disclosure"/>
      <sheetName val="C1"/>
      <sheetName val="C10"/>
      <sheetName val="C20"/>
      <sheetName val="C40"/>
      <sheetName val="E1"/>
      <sheetName val="E10"/>
      <sheetName val="E11"/>
      <sheetName val="E20"/>
      <sheetName val="E21"/>
      <sheetName val="E22"/>
      <sheetName val="E30"/>
      <sheetName val="E40"/>
      <sheetName val="E50"/>
      <sheetName val="F1"/>
      <sheetName val="F20"/>
      <sheetName val="F21"/>
      <sheetName val="F30"/>
      <sheetName val="F31"/>
      <sheetName val="G1"/>
      <sheetName val="G40"/>
      <sheetName val="G50"/>
      <sheetName val="I1"/>
      <sheetName val="I2"/>
      <sheetName val="K1"/>
      <sheetName val="K1-1"/>
      <sheetName val="K20"/>
      <sheetName val="K30"/>
      <sheetName val="L1"/>
      <sheetName val="M1"/>
      <sheetName val="M10"/>
      <sheetName val="M11"/>
      <sheetName val="M20"/>
      <sheetName val="M21"/>
      <sheetName val="M30"/>
      <sheetName val="M40"/>
      <sheetName val="N1"/>
      <sheetName val="N10"/>
      <sheetName val="N11"/>
      <sheetName val="N20"/>
      <sheetName val="N30"/>
      <sheetName val="N36"/>
      <sheetName val="N40"/>
      <sheetName val="P1"/>
      <sheetName val="P10"/>
      <sheetName val="P11"/>
      <sheetName val="P12"/>
      <sheetName val="P13"/>
      <sheetName val="P14"/>
      <sheetName val="P20"/>
      <sheetName val="Q11"/>
      <sheetName val="Q30"/>
      <sheetName val="S"/>
      <sheetName val="S1"/>
      <sheetName val="FF-3"/>
      <sheetName val="accumdeprn"/>
      <sheetName val="addl cost"/>
      <sheetName val="K-2"/>
      <sheetName val="FF-13"/>
      <sheetName val="U2 Sales"/>
      <sheetName val="SWDV"/>
      <sheetName val="ADDITION"/>
      <sheetName val="Sch A to __"/>
      <sheetName val="10"/>
      <sheetName val="U4"/>
      <sheetName val="O-11"/>
      <sheetName val="Electrical "/>
      <sheetName val="COMP"/>
      <sheetName val="MV"/>
      <sheetName val="P&amp;L"/>
      <sheetName val="Leasehold improvement"/>
      <sheetName val="关联交易-存款"/>
      <sheetName val="WS170510"/>
      <sheetName val="CRA-Detail"/>
      <sheetName val="HSIB"/>
      <sheetName val="M_Maincomp"/>
      <sheetName val="M_CT_OUT"/>
      <sheetName val="61 HR"/>
      <sheetName val="65 FINANCE"/>
      <sheetName val="DEV"/>
      <sheetName val="J-N"/>
      <sheetName val="O12-O15"/>
      <sheetName val="JobDetails"/>
      <sheetName val="EYAR"/>
      <sheetName val="INDEX"/>
      <sheetName val="BS,P&amp;l 8-11"/>
      <sheetName val="CA Comp"/>
      <sheetName val="Comp equip"/>
      <sheetName val="cashflowcomp"/>
      <sheetName val="FF-50"/>
      <sheetName val="source"/>
      <sheetName val="SCH"/>
      <sheetName val="CA Sheet"/>
      <sheetName val="HP"/>
      <sheetName val="Disposal"/>
      <sheetName val="SCH B"/>
      <sheetName val="Profitability"/>
      <sheetName val="BP_BP1"/>
      <sheetName val="115JB"/>
      <sheetName val="Main"/>
      <sheetName val="CP5"/>
      <sheetName val="DR1-4"/>
      <sheetName val="sch10-rm2"/>
      <sheetName val="sch6-rm"/>
      <sheetName val="Loan Data"/>
      <sheetName val="FS"/>
      <sheetName val="2001"/>
      <sheetName val="tax-ss"/>
      <sheetName val="P12.4"/>
      <sheetName val="FF-2 (1)"/>
      <sheetName val="Note 1to 4 (A5-3)"/>
      <sheetName val="Note 8 to 13 (A5-3)"/>
      <sheetName val="Note 5 to 7 (A5-3)"/>
      <sheetName val="Note 14 to 16 (A5-3)"/>
      <sheetName val="___GO"/>
      <sheetName val="Interim --&gt; Top"/>
      <sheetName val="JUNE EOH-MASTER (2)"/>
      <sheetName val="stock1020v1.3"/>
      <sheetName val="F2-3-6 OH absorbtion rate "/>
      <sheetName val="other-rm"/>
      <sheetName val="Dirlist"/>
      <sheetName val="K1-1 Addn"/>
      <sheetName val="98aug-M2"/>
      <sheetName val="sch3-rm"/>
      <sheetName val="COST"/>
      <sheetName val="PL"/>
      <sheetName val="Capacity"/>
      <sheetName val="03ELITEBA"/>
      <sheetName val="03ELITENO"/>
      <sheetName val="BB-11(CAR)"/>
      <sheetName val="BB-5(Fire)"/>
      <sheetName val="BB-13(liabilities)"/>
      <sheetName val="BB-10(Cargo)"/>
      <sheetName val="BB-9(Hull)"/>
      <sheetName val="BB-7(ACT)"/>
      <sheetName val="BB-6(MO)"/>
      <sheetName val="BB-14(other)"/>
      <sheetName val="BB-8(PA)"/>
      <sheetName val="BB-12(WC)"/>
      <sheetName val="Atth CC"/>
      <sheetName val="c"/>
      <sheetName val="Tax01AA"/>
      <sheetName val="pld99"/>
      <sheetName val="Sort Of SAP-GL"/>
      <sheetName val="old_serial no."/>
      <sheetName val="tot_ass_9697"/>
      <sheetName val="FA - Franking Account Schedule"/>
      <sheetName val="TR - Tax Return"/>
      <sheetName val="Investment"/>
      <sheetName val="TMS2000"/>
      <sheetName val="Logic-Gain"/>
      <sheetName val="Parameters"/>
      <sheetName val="K10"/>
      <sheetName val="5_Analysis2"/>
      <sheetName val="TAB_Translate2"/>
      <sheetName val="TAB_Listen2"/>
      <sheetName val="A2_2SAD-p2"/>
      <sheetName val="depn-Sep_032"/>
      <sheetName val="A2l1_SAD2"/>
      <sheetName val="Assumptions_12"/>
      <sheetName val="24100_Accr_Liab2"/>
      <sheetName val="Significant_Processes2"/>
      <sheetName val="Beg-_End_balance2"/>
      <sheetName val="Macola_GL2"/>
      <sheetName val="MEX_CxP_MCIAS-INTER"/>
      <sheetName val="FDREPORT"/>
      <sheetName val="Input"/>
      <sheetName val="IBA&amp;HP"/>
      <sheetName val="Inc&amp;Exp"/>
      <sheetName val="FA"/>
      <sheetName val="Text"/>
      <sheetName val="Amortization Table"/>
      <sheetName val="A3-1"/>
      <sheetName val="N2-1F"/>
      <sheetName val="B30"/>
      <sheetName val="Q-HP-13"/>
      <sheetName val="Credit"/>
      <sheetName val="B_Sheet"/>
      <sheetName val="Notes"/>
      <sheetName val="TBal"/>
      <sheetName val="MWB Bdgtd Days"/>
      <sheetName val="H1-Investments"/>
      <sheetName val="Base Case"/>
      <sheetName val="FA1"/>
      <sheetName val="0100"/>
      <sheetName val="Mortgage"/>
      <sheetName val="items left"/>
      <sheetName val="B+B"/>
      <sheetName val="OE007 11.22"/>
      <sheetName val="Contents"/>
      <sheetName val="C01-General"/>
      <sheetName val="C17-Trial Balance"/>
      <sheetName val="5_Analysis3"/>
      <sheetName val="TAB_Translate3"/>
      <sheetName val="TAB_Listen3"/>
      <sheetName val="A2_2SAD-p3"/>
      <sheetName val="depn-Sep_033"/>
      <sheetName val="Beg-_End_balance3"/>
      <sheetName val="Assumptions_13"/>
      <sheetName val="A2l1_SAD3"/>
      <sheetName val="24100_Accr_Liab3"/>
      <sheetName val="Macola_GL3"/>
      <sheetName val="Significant_Processes3"/>
      <sheetName val="Profitability_Analysis2"/>
      <sheetName val="1_LeadSchedule2"/>
      <sheetName val="Cum_91-932"/>
      <sheetName val="DEPN_20012"/>
      <sheetName val="Housing_Loan2"/>
      <sheetName val="-PLEASE_NOTE-2"/>
      <sheetName val="Company_Info1"/>
      <sheetName val="Cost_centre_expenditure1"/>
      <sheetName val="Dec_941"/>
      <sheetName val="N1_Logic_Output"/>
      <sheetName val="6A_CA"/>
      <sheetName val="1AIdenCR_(ai)"/>
      <sheetName val="1ACRCADR_(aiii)"/>
      <sheetName val="1ACRMBB2U_(aii)"/>
      <sheetName val="BIS_LIST-NTH_18"/>
      <sheetName val="A2-cje_"/>
      <sheetName val="addl_cost"/>
      <sheetName val="U2_Sales"/>
      <sheetName val="Sch_A_to___"/>
      <sheetName val="Electrical_"/>
      <sheetName val="Leasehold_improvement"/>
      <sheetName val="61_HR"/>
      <sheetName val="65_FINANCE"/>
      <sheetName val="BS,P&amp;l_8-11"/>
      <sheetName val="CA_Comp"/>
      <sheetName val="Comp_equip"/>
      <sheetName val="CA_Sheet"/>
      <sheetName val="SCH_B"/>
      <sheetName val="Loan_Data"/>
      <sheetName val="P12_4"/>
      <sheetName val="FF-2_(1)"/>
      <sheetName val="Note_1to_4_(A5-3)"/>
      <sheetName val="Note_8_to_13_(A5-3)"/>
      <sheetName val="Note_5_to_7_(A5-3)"/>
      <sheetName val="Note_14_to_16_(A5-3)"/>
      <sheetName val="Interim_--&gt;_Top"/>
      <sheetName val="JUNE_EOH-MASTER_(2)"/>
      <sheetName val="stock1020v1_3"/>
      <sheetName val="F2-3-6_OH_absorbtion_rate_"/>
      <sheetName val="K1-1_Addn"/>
      <sheetName val="Atth_CC"/>
      <sheetName val="Sort_Of_SAP-GL"/>
      <sheetName val="old_serial_no_"/>
      <sheetName val="FA_-_Franking_Account_Schedule"/>
      <sheetName val="TR_-_Tax_Return"/>
      <sheetName val="Amortization_Table"/>
      <sheetName val="MWB_Bdgtd_Days"/>
      <sheetName val="Base_Case"/>
      <sheetName val="Profit"/>
      <sheetName val="G-35-3"/>
      <sheetName val="FORMC94"/>
      <sheetName val="TITLE"/>
      <sheetName val="EBC"/>
      <sheetName val="Appx B"/>
      <sheetName val="Ongoing"/>
      <sheetName val="Sum"/>
      <sheetName val="Block A-FlrBm(Conc&amp;Fwk)"/>
      <sheetName val="TB"/>
      <sheetName val="Menu"/>
      <sheetName val="1048"/>
      <sheetName val="Ref"/>
      <sheetName val="MXO_CxC_INTER"/>
      <sheetName val="Mscb97"/>
      <sheetName val="Acc1"/>
      <sheetName val="Input-MD&amp;PR"/>
      <sheetName val="PayoutSch"/>
      <sheetName val="MD"/>
      <sheetName val="OMD"/>
      <sheetName val="MBO Ratings"/>
      <sheetName val="Input-Supp Incent"/>
      <sheetName val="Acc code"/>
      <sheetName val="JUL03"/>
      <sheetName val="workings"/>
      <sheetName val="PROOF"/>
      <sheetName val="Activity Price"/>
      <sheetName val="Expense Summary"/>
      <sheetName val="L006-ss"/>
      <sheetName val="sch9-jpn"/>
      <sheetName val="FFE"/>
      <sheetName val="ADD NA"/>
      <sheetName val="SCH D"/>
      <sheetName val="SCH 20"/>
      <sheetName val="O2 TC"/>
      <sheetName val="O4 CA"/>
      <sheetName val="Profit Comp"/>
      <sheetName val="[Tax01AA.xl塅䕃⹌塅E"/>
      <sheetName val="AA"/>
      <sheetName val="AP110"/>
      <sheetName val="B-10"/>
      <sheetName val="BB-1"/>
      <sheetName val="C-5"/>
      <sheetName val="C-6"/>
      <sheetName val="C-6a"/>
      <sheetName val="CC"/>
      <sheetName val="F-1l2"/>
      <sheetName val="F-21"/>
      <sheetName val="F-4"/>
      <sheetName val="F-9c"/>
      <sheetName val="FF"/>
      <sheetName val="F-8(FSA)"/>
      <sheetName val="L"/>
      <sheetName val="M MM"/>
      <sheetName val="Pnl-10"/>
      <sheetName val="20"/>
      <sheetName val="30"/>
      <sheetName val="30a"/>
      <sheetName val="30-Note"/>
      <sheetName val="70"/>
      <sheetName val="U-2"/>
      <sheetName val="U2 - Sales"/>
      <sheetName val="O1-1CA Sheet"/>
      <sheetName val="MDN"/>
      <sheetName val="NGA"/>
      <sheetName val="P_L"/>
      <sheetName val="Profit &amp; loss"/>
      <sheetName val="KS CONSO"/>
      <sheetName val="Balance sheet"/>
      <sheetName val="BGR9186"/>
      <sheetName val="FADISP-FY2002(B)"/>
      <sheetName val="Post 99"/>
      <sheetName val="CA-PRE(P)"/>
      <sheetName val="ARP-U301"/>
      <sheetName val="E221"/>
      <sheetName val="accode"/>
      <sheetName val="dept"/>
      <sheetName val="Is_JDE"/>
      <sheetName val="OOCO_Orig"/>
      <sheetName val="BS-3"/>
      <sheetName val="U2.3"/>
      <sheetName val="Note"/>
      <sheetName val="TB97"/>
      <sheetName val="U-50"/>
      <sheetName val="3 P&amp;L "/>
      <sheetName val="IS by Co (Individual)"/>
      <sheetName val="_Tax01AA.xl塅䕃⹌塅E"/>
      <sheetName val="M-1 Interim"/>
      <sheetName val="K3 - Depr reasonableness"/>
      <sheetName val="sumdepn01"/>
      <sheetName val="MainComp"/>
      <sheetName val="U1|2"/>
      <sheetName val="DPL"/>
      <sheetName val="SCHE-F"/>
      <sheetName val="BalSht"/>
      <sheetName val="Adjustments"/>
      <sheetName val="RM Prices - Overheads"/>
      <sheetName val="Production"/>
      <sheetName val="TC-M"/>
      <sheetName val="ADM"/>
      <sheetName val="VENDORS COSTS"/>
      <sheetName val="Change on 30 Aug"/>
      <sheetName val="A301"/>
      <sheetName val="A202_CJE 09"/>
      <sheetName val="A201_RJE 09"/>
      <sheetName val="mbb-bl-5"/>
      <sheetName val="N104_PBTD_(renovation)"/>
      <sheetName val="CA_O7"/>
      <sheetName val="AJE"/>
      <sheetName val="U5"/>
      <sheetName val="Working"/>
      <sheetName val="Entity Data"/>
      <sheetName val="FA_Rec"/>
      <sheetName val="EXIT"/>
      <sheetName val="Work Cap 1"/>
      <sheetName val="Work Cap 2"/>
      <sheetName val="Payroll and Exp"/>
      <sheetName val="FF_21_a_"/>
      <sheetName val="F4"/>
      <sheetName val="S201"/>
      <sheetName val="Lead"/>
      <sheetName val="U101 P&amp;L"/>
      <sheetName val="U601 Salary"/>
      <sheetName val="purcvar"/>
      <sheetName val="General Info"/>
      <sheetName val="Cash Flow"/>
      <sheetName val="Financial Summary"/>
      <sheetName val="Capex"/>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Age311299TAS"/>
      <sheetName val="Prod"/>
      <sheetName val="MFA00"/>
      <sheetName val="809"/>
      <sheetName val="DR1-5"/>
      <sheetName val="bs8-11"/>
      <sheetName val="U1 P&amp;L"/>
      <sheetName val="Parameter"/>
      <sheetName val="Plants"/>
      <sheetName val="1997"/>
      <sheetName val="K2"/>
      <sheetName val="BS control"/>
      <sheetName val="COV"/>
      <sheetName val="K101_Machinery"/>
      <sheetName val="K102_FF &amp; Computer_KL"/>
      <sheetName val="K102_Computers"/>
      <sheetName val="K105_Motor vehicles"/>
      <sheetName val="K106_Renovation"/>
      <sheetName val="K107_Buildings"/>
      <sheetName val="K103_OE"/>
      <sheetName val="K104_FF"/>
      <sheetName val="P-1"/>
      <sheetName val="1 - 91(A)"/>
      <sheetName val="Excess Calc"/>
      <sheetName val="DETAILS"/>
      <sheetName val="TB Worksheet"/>
      <sheetName val="ircnte"/>
      <sheetName val="itc"/>
      <sheetName val="U10"/>
      <sheetName val="Dir"/>
      <sheetName val="Adm97"/>
      <sheetName val="IPO Assumptions"/>
      <sheetName val="C101"/>
      <sheetName val="F2-write off"/>
      <sheetName val="WIRE"/>
      <sheetName val="NTM2000"/>
      <sheetName val="NTM2001"/>
      <sheetName val="Rates"/>
      <sheetName val="CB,MGS,CagaBond"/>
      <sheetName val="Forward Purchase"/>
      <sheetName val="Year Creation"/>
      <sheetName val="PA"/>
      <sheetName val=""/>
      <sheetName val="M7(b)"/>
      <sheetName val="M7(a)"/>
      <sheetName val="N301"/>
      <sheetName val="A004-7"/>
      <sheetName val="Movex"/>
      <sheetName val="FF_13"/>
      <sheetName val="Sales Price"/>
      <sheetName val="ABR P&amp;L"/>
      <sheetName val="PLmth "/>
      <sheetName val="U301"/>
      <sheetName val="A3000 SOFP"/>
      <sheetName val="Mach &amp; equip"/>
      <sheetName val="INFO"/>
      <sheetName val="1257"/>
      <sheetName val="ARP_U501"/>
      <sheetName val="Tax-09"/>
      <sheetName val="Chemical"/>
      <sheetName val="DPL3Qytd"/>
      <sheetName val="DPL3Q"/>
      <sheetName val="FF-KL"/>
      <sheetName val="(8310)"/>
      <sheetName val="1 Series"/>
      <sheetName val="A2-cje_1"/>
      <sheetName val="Electrical_1"/>
      <sheetName val="addl_cost1"/>
      <sheetName val="U2_Sales1"/>
      <sheetName val="FF-2_(1)1"/>
      <sheetName val="Note_1to_4_(A5-3)1"/>
      <sheetName val="Note_8_to_13_(A5-3)1"/>
      <sheetName val="Note_5_to_7_(A5-3)1"/>
      <sheetName val="Note_14_to_16_(A5-3)1"/>
      <sheetName val="Interim_--&gt;_Top1"/>
      <sheetName val="JUNE_EOH-MASTER_(2)1"/>
      <sheetName val="stock1020v1_31"/>
      <sheetName val="F2-3-6_OH_absorbtion_rate_1"/>
      <sheetName val="CA_Comp1"/>
      <sheetName val="K1-1_Addn1"/>
      <sheetName val="61_HR1"/>
      <sheetName val="65_FINANCE1"/>
      <sheetName val="BS,P&amp;l_8-111"/>
      <sheetName val="BIS_LIST-NTH_181"/>
      <sheetName val="Leasehold_improvement1"/>
      <sheetName val="Comp_equip1"/>
      <sheetName val="CA_Sheet1"/>
      <sheetName val="SCH_B1"/>
      <sheetName val="Loan_Data1"/>
      <sheetName val="P12_41"/>
      <sheetName val="Activity_Price1"/>
      <sheetName val="Expense_Summary1"/>
      <sheetName val="SCH_D1"/>
      <sheetName val="SCH_201"/>
      <sheetName val="O2_TC1"/>
      <sheetName val="O4_CA2"/>
      <sheetName val="ADD_NA1"/>
      <sheetName val="_Tax01AA_xl塅䕃⹌塅E1"/>
      <sheetName val="M_MM1"/>
      <sheetName val="Profit_Comp1"/>
      <sheetName val="U2_-_Sales1"/>
      <sheetName val="Profit_&amp;_loss1"/>
      <sheetName val="KS_CONSO1"/>
      <sheetName val="Balance_sheet1"/>
      <sheetName val="O1-1CA_Sheet1"/>
      <sheetName val="Atth_CC1"/>
      <sheetName val="Post_991"/>
      <sheetName val="U2_31"/>
      <sheetName val="Sch_A_to___1"/>
      <sheetName val="3_P&amp;L_1"/>
      <sheetName val="IS_by_Co_(Individual)1"/>
      <sheetName val="M-1_Interim1"/>
      <sheetName val="K3_-_Depr_reasonableness1"/>
      <sheetName val="Sort_Of_SAP-GL1"/>
      <sheetName val="Change_on_30_Aug1"/>
      <sheetName val="VENDORS_COSTS1"/>
      <sheetName val="RM_Prices_-_Overheads1"/>
      <sheetName val="A202_CJE_091"/>
      <sheetName val="A201_RJE_091"/>
      <sheetName val="Entity_Data1"/>
      <sheetName val="Work_Cap_11"/>
      <sheetName val="Work_Cap_21"/>
      <sheetName val="Payroll_and_Exp1"/>
      <sheetName val="U101_P&amp;L1"/>
      <sheetName val="U601_Salary1"/>
      <sheetName val="General_Info1"/>
      <sheetName val="Cash_Flow1"/>
      <sheetName val="Financial_Summary1"/>
      <sheetName val="Legal_&amp;_HR1"/>
      <sheetName val="Staff_Costs1"/>
      <sheetName val="Sales_&amp;_Marketing1"/>
      <sheetName val="U1_P&amp;L1"/>
      <sheetName val="BS_control1"/>
      <sheetName val="K102_FF_&amp;_Computer_KL1"/>
      <sheetName val="K105_Motor_vehicles1"/>
      <sheetName val="1_-_91(A)1"/>
      <sheetName val="Excess_Calc1"/>
      <sheetName val="TB_Worksheet1"/>
      <sheetName val="Appx_B1"/>
      <sheetName val="IPO_Assumptions1"/>
      <sheetName val="F2-write_off1"/>
      <sheetName val="Forward_Purchase1"/>
      <sheetName val="Year_Creation1"/>
      <sheetName val="Activity_Price"/>
      <sheetName val="Expense_Summary"/>
      <sheetName val="ADD_NA"/>
      <sheetName val="_Tax01AA_xl塅䕃⹌塅E"/>
      <sheetName val="SCH_D"/>
      <sheetName val="SCH_20"/>
      <sheetName val="O2_TC"/>
      <sheetName val="O4_CA1"/>
      <sheetName val="M_MM"/>
      <sheetName val="Profit_Comp"/>
      <sheetName val="U2_-_Sales"/>
      <sheetName val="O1-1CA_Sheet"/>
      <sheetName val="Profit_&amp;_loss"/>
      <sheetName val="KS_CONSO"/>
      <sheetName val="Balance_sheet"/>
      <sheetName val="Post_99"/>
      <sheetName val="U2_3"/>
      <sheetName val="3_P&amp;L_"/>
      <sheetName val="IS_by_Co_(Individual)"/>
      <sheetName val="M-1_Interim"/>
      <sheetName val="K3_-_Depr_reasonableness"/>
      <sheetName val="VENDORS_COSTS"/>
      <sheetName val="Change_on_30_Aug"/>
      <sheetName val="RM_Prices_-_Overheads"/>
      <sheetName val="A202_CJE_09"/>
      <sheetName val="A201_RJE_09"/>
      <sheetName val="Entity_Data"/>
      <sheetName val="Work_Cap_1"/>
      <sheetName val="Work_Cap_2"/>
      <sheetName val="Payroll_and_Exp"/>
      <sheetName val="U101_P&amp;L"/>
      <sheetName val="U601_Salary"/>
      <sheetName val="General_Info"/>
      <sheetName val="Cash_Flow"/>
      <sheetName val="Financial_Summary"/>
      <sheetName val="Legal_&amp;_HR"/>
      <sheetName val="Staff_Costs"/>
      <sheetName val="Sales_&amp;_Marketing"/>
      <sheetName val="U1_P&amp;L"/>
      <sheetName val="BS_control"/>
      <sheetName val="K102_FF_&amp;_Computer_KL"/>
      <sheetName val="K105_Motor_vehicles"/>
      <sheetName val="1_-_91(A)"/>
      <sheetName val="Excess_Calc"/>
      <sheetName val="TB_Worksheet"/>
      <sheetName val="Appx_B"/>
      <sheetName val="IPO_Assumptions"/>
      <sheetName val="F2-write_off"/>
      <sheetName val="Forward_Purchase"/>
      <sheetName val="Year_Creation"/>
      <sheetName val="[Tax01AA_xl塅䕃⹌塅E1"/>
      <sheetName val="[Tax01AA_xl塅䕃⹌塅E"/>
      <sheetName val="Sales_Price"/>
      <sheetName val="ABR_P&amp;L"/>
      <sheetName val="PLmth_"/>
      <sheetName val="A2-cje_2"/>
      <sheetName val="Electrical_2"/>
      <sheetName val="addl_cost2"/>
      <sheetName val="U2_Sales2"/>
      <sheetName val="FF-2_(1)2"/>
      <sheetName val="Note_1to_4_(A5-3)2"/>
      <sheetName val="Note_8_to_13_(A5-3)2"/>
      <sheetName val="Note_5_to_7_(A5-3)2"/>
      <sheetName val="Note_14_to_16_(A5-3)2"/>
      <sheetName val="Interim_--&gt;_Top2"/>
      <sheetName val="JUNE_EOH-MASTER_(2)2"/>
      <sheetName val="stock1020v1_32"/>
      <sheetName val="F2-3-6_OH_absorbtion_rate_2"/>
      <sheetName val="CA_Comp2"/>
      <sheetName val="K1-1_Addn2"/>
      <sheetName val="61_HR2"/>
      <sheetName val="65_FINANCE2"/>
      <sheetName val="BS,P&amp;l_8-112"/>
      <sheetName val="BIS_LIST-NTH_182"/>
      <sheetName val="Leasehold_improvement2"/>
      <sheetName val="Comp_equip2"/>
      <sheetName val="Company_Info2"/>
      <sheetName val="CA_Sheet2"/>
      <sheetName val="SCH_B2"/>
      <sheetName val="Loan_Data2"/>
      <sheetName val="P12_42"/>
      <sheetName val="Activity_Price2"/>
      <sheetName val="Expense_Summary2"/>
      <sheetName val="SCH_D2"/>
      <sheetName val="SCH_202"/>
      <sheetName val="O2_TC2"/>
      <sheetName val="O4_CA3"/>
      <sheetName val="ADD_NA2"/>
      <sheetName val="_Tax01AA_xl塅䕃⹌塅E2"/>
      <sheetName val="M_MM2"/>
      <sheetName val="Profit_Comp2"/>
      <sheetName val="U2_-_Sales2"/>
      <sheetName val="Profit_&amp;_loss2"/>
      <sheetName val="KS_CONSO2"/>
      <sheetName val="Balance_sheet2"/>
      <sheetName val="O1-1CA_Sheet2"/>
      <sheetName val="Atth_CC2"/>
      <sheetName val="Post_992"/>
      <sheetName val="U2_32"/>
      <sheetName val="Sch_A_to___2"/>
      <sheetName val="3_P&amp;L_2"/>
      <sheetName val="IS_by_Co_(Individual)2"/>
      <sheetName val="M-1_Interim2"/>
      <sheetName val="K3_-_Depr_reasonableness2"/>
      <sheetName val="Sort_Of_SAP-GL2"/>
      <sheetName val="Change_on_30_Aug2"/>
      <sheetName val="VENDORS_COSTS2"/>
      <sheetName val="RM_Prices_-_Overheads2"/>
      <sheetName val="A202_CJE_092"/>
      <sheetName val="A201_RJE_092"/>
      <sheetName val="Entity_Data2"/>
      <sheetName val="Work_Cap_12"/>
      <sheetName val="Work_Cap_22"/>
      <sheetName val="Payroll_and_Exp2"/>
      <sheetName val="U101_P&amp;L2"/>
      <sheetName val="U601_Salary2"/>
      <sheetName val="General_Info2"/>
      <sheetName val="Cash_Flow2"/>
      <sheetName val="Financial_Summary2"/>
      <sheetName val="Legal_&amp;_HR2"/>
      <sheetName val="Staff_Costs2"/>
      <sheetName val="Sales_&amp;_Marketing2"/>
      <sheetName val="U1_P&amp;L2"/>
      <sheetName val="BS_control2"/>
      <sheetName val="K102_FF_&amp;_Computer_KL2"/>
      <sheetName val="K105_Motor_vehicles2"/>
      <sheetName val="1_-_91(A)2"/>
      <sheetName val="Excess_Calc2"/>
      <sheetName val="TB_Worksheet2"/>
      <sheetName val="Appx_B2"/>
      <sheetName val="IPO_Assumptions2"/>
      <sheetName val="F2-write_off2"/>
      <sheetName val="Forward_Purchase2"/>
      <sheetName val="Year_Creation2"/>
      <sheetName val="[Tax01AA_xl塅䕃⹌塅E2"/>
      <sheetName val="Sales_Price1"/>
      <sheetName val="ABR_P&amp;L1"/>
      <sheetName val="PLmth_1"/>
      <sheetName val="6A_CA1"/>
      <sheetName val="1_Series"/>
      <sheetName val="A2-cje_3"/>
      <sheetName val="Electrical_3"/>
      <sheetName val="addl_cost3"/>
      <sheetName val="U2_Sales3"/>
      <sheetName val="FF-2_(1)3"/>
      <sheetName val="Note_1to_4_(A5-3)3"/>
      <sheetName val="Note_8_to_13_(A5-3)3"/>
      <sheetName val="Note_5_to_7_(A5-3)3"/>
      <sheetName val="Note_14_to_16_(A5-3)3"/>
      <sheetName val="Interim_--&gt;_Top3"/>
      <sheetName val="JUNE_EOH-MASTER_(2)3"/>
      <sheetName val="stock1020v1_33"/>
      <sheetName val="F2-3-6_OH_absorbtion_rate_3"/>
      <sheetName val="CA_Comp3"/>
      <sheetName val="K1-1_Addn3"/>
      <sheetName val="61_HR3"/>
      <sheetName val="65_FINANCE3"/>
      <sheetName val="BS,P&amp;l_8-113"/>
      <sheetName val="BIS_LIST-NTH_183"/>
      <sheetName val="Leasehold_improvement3"/>
      <sheetName val="Comp_equip3"/>
      <sheetName val="Company_Info3"/>
      <sheetName val="CA_Sheet3"/>
      <sheetName val="SCH_B3"/>
      <sheetName val="Loan_Data3"/>
      <sheetName val="P12_43"/>
      <sheetName val="Activity_Price3"/>
      <sheetName val="Expense_Summary3"/>
      <sheetName val="ADD_NA3"/>
      <sheetName val="SCH_D3"/>
      <sheetName val="SCH_203"/>
      <sheetName val="O2_TC3"/>
      <sheetName val="O4_CA4"/>
      <sheetName val="M_MM3"/>
      <sheetName val="Profit_Comp3"/>
      <sheetName val="U2_-_Sales3"/>
      <sheetName val="O1-1CA_Sheet3"/>
      <sheetName val="Profit_&amp;_loss3"/>
      <sheetName val="KS_CONSO3"/>
      <sheetName val="Balance_sheet3"/>
      <sheetName val="_Tax01AA_xl塅䕃⹌塅E3"/>
      <sheetName val="Atth_CC3"/>
      <sheetName val="Post_993"/>
      <sheetName val="U2_33"/>
      <sheetName val="Sch_A_to___3"/>
      <sheetName val="3_P&amp;L_3"/>
      <sheetName val="IS_by_Co_(Individual)3"/>
      <sheetName val="M-1_Interim3"/>
      <sheetName val="K3_-_Depr_reasonableness3"/>
      <sheetName val="Sort_Of_SAP-GL3"/>
      <sheetName val="VENDORS_COSTS3"/>
      <sheetName val="Change_on_30_Aug3"/>
      <sheetName val="RM_Prices_-_Overheads3"/>
      <sheetName val="A202_CJE_093"/>
      <sheetName val="A201_RJE_093"/>
      <sheetName val="Profitability_Analysis3"/>
      <sheetName val="Entity_Data3"/>
      <sheetName val="M3-COS"/>
      <sheetName val="M4-Adm"/>
      <sheetName val="H1_MGS"/>
      <sheetName val="New Hire Input &amp; Calc"/>
      <sheetName val="On Board Headcount Changes"/>
      <sheetName val="states"/>
      <sheetName val="federal"/>
      <sheetName val="sales"/>
      <sheetName val="daywork- Tham khao"/>
      <sheetName val="Prov for tax"/>
      <sheetName val="A1000"/>
      <sheetName val="CP"/>
      <sheetName val="Materiallist-081002"/>
      <sheetName val="Mach_&amp;_equip"/>
      <sheetName val="1120"/>
      <sheetName val="Main orig"/>
      <sheetName val="K10-1 "/>
      <sheetName val="InvoiceList"/>
      <sheetName val="PTO"/>
      <sheetName val="6balancesheet2000"/>
      <sheetName val="A3000_SOFP"/>
      <sheetName val="D001"/>
      <sheetName val="Chemlist"/>
      <sheetName val="currency"/>
      <sheetName val="U10|20"/>
      <sheetName val="M-87"/>
      <sheetName val="ADJ_-_RATE4"/>
      <sheetName val="1995 Cellular"/>
      <sheetName val="B28(old version)"/>
      <sheetName val="10.10.2003"/>
      <sheetName val="Other creditors"/>
      <sheetName val="Amt due to Related companies"/>
      <sheetName val="Indirect tax payable"/>
      <sheetName val="AP"/>
      <sheetName val="Accrued expenses"/>
      <sheetName val="XREF"/>
      <sheetName val="FA-MV-2001"/>
      <sheetName val="IBA &lt;O3&gt;"/>
      <sheetName val="Comparison"/>
      <sheetName val="B-4"/>
      <sheetName val="A16C"/>
      <sheetName val="ARP"/>
      <sheetName val="Permanent info"/>
      <sheetName val="chart data"/>
      <sheetName val="Formula"/>
      <sheetName val="Data_2_C0 B"/>
      <sheetName val="Sheet2"/>
      <sheetName val="Tptn"/>
      <sheetName val="FF_3"/>
      <sheetName val="Q-HP-23"/>
      <sheetName val="Q-HP-39"/>
      <sheetName val="Bill 3"/>
      <sheetName val="Bill 4"/>
      <sheetName val="Bill 2"/>
      <sheetName val="YR99 RENTAL ACCRUAL"/>
      <sheetName val="Amcorp Building"/>
      <sheetName val="Kalkulasi Loan"/>
      <sheetName val="Selection"/>
      <sheetName val="LDMI"/>
      <sheetName val="Acc"/>
      <sheetName val="Annx1"/>
      <sheetName val="FA-LISTING"/>
      <sheetName val="TB 04"/>
      <sheetName val="chitiet"/>
      <sheetName val="OPI"/>
      <sheetName val="Q"/>
      <sheetName val="F-5"/>
      <sheetName val="D-PL"/>
      <sheetName val="APCODE"/>
      <sheetName val="BP-BREAK"/>
      <sheetName val="Bad Debt"/>
      <sheetName val="PROV DD"/>
      <sheetName val="Weights"/>
      <sheetName val="CBO0497"/>
      <sheetName val="in0"/>
      <sheetName val="Stocks age"/>
      <sheetName val="TC YA2000 cyb (R)"/>
      <sheetName val="3B"/>
      <sheetName val="Nopember"/>
      <sheetName val="Deferrred Revenue Apr 04"/>
      <sheetName val="grofin"/>
      <sheetName val="AVP"/>
      <sheetName val="Instruction"/>
      <sheetName val="Assumptions- Checks"/>
      <sheetName val="Timeline"/>
      <sheetName val="PL--&gt;"/>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CF"/>
      <sheetName val="CBS - App1"/>
      <sheetName val="onhand"/>
      <sheetName val="ProdQty"/>
      <sheetName val="B-3"/>
      <sheetName val="ADMIN"/>
      <sheetName val="Country Summary"/>
      <sheetName val="PARAMS"/>
      <sheetName val="P&amp;L PP"/>
      <sheetName val="Flash-pp"/>
      <sheetName val="PY-pp"/>
      <sheetName val="MYF-pp"/>
      <sheetName val="Control"/>
      <sheetName val="Rpt3"/>
      <sheetName val="TOC"/>
      <sheetName val="BSINDEX"/>
      <sheetName val="Sales for 2001"/>
      <sheetName val="N2-1-f"/>
      <sheetName val="U-1"/>
      <sheetName val="COMMON"/>
      <sheetName val="E"/>
      <sheetName val="B- 1"/>
      <sheetName val="Aoi Data-p11"/>
      <sheetName val="Revenue-p10"/>
      <sheetName val="Pekerja"/>
      <sheetName val="RT2-D"/>
      <sheetName val="ACT-MTH"/>
      <sheetName val="Quarterly3"/>
      <sheetName val="Interim ___ Top"/>
      <sheetName val="App WP-11"/>
      <sheetName val="GCF"/>
      <sheetName val="Sum B2"/>
      <sheetName val="101 MANAGEMENT"/>
      <sheetName val="Actual vs Budget"/>
      <sheetName val="Monthly P&amp;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Loan Amortization Schedule"/>
      <sheetName val="README"/>
      <sheetName val="Cost Centre"/>
      <sheetName val="SCI"/>
      <sheetName val="Pricing&amp;Costing"/>
      <sheetName val="ASM"/>
      <sheetName val="Assumption"/>
      <sheetName val="科目表"/>
      <sheetName val="MM"/>
      <sheetName val="IS"/>
      <sheetName val="BOCLIGHTS"/>
      <sheetName val="TABLO-3"/>
      <sheetName val="5_Analysis4"/>
      <sheetName val="TAB_Translate4"/>
      <sheetName val="TAB_Listen4"/>
      <sheetName val="A2_2SAD-p4"/>
      <sheetName val="depn-Sep_034"/>
      <sheetName val="Assumptions_14"/>
      <sheetName val="Beg-_End_balance4"/>
      <sheetName val="A2l1_SAD4"/>
      <sheetName val="24100_Accr_Liab4"/>
      <sheetName val="Macola_GL4"/>
      <sheetName val="Significant_Processes4"/>
      <sheetName val="Profitability_Analysis4"/>
      <sheetName val="Cum_91-933"/>
      <sheetName val="1_LeadSchedule3"/>
      <sheetName val="DEPN_20013"/>
      <sheetName val="Housing_Loan3"/>
      <sheetName val="-PLEASE_NOTE-3"/>
      <sheetName val="Company_Info4"/>
      <sheetName val="Cost_centre_expenditure2"/>
      <sheetName val="Dec_942"/>
      <sheetName val="BIS_LIST-NTH_184"/>
      <sheetName val="A2-cje_4"/>
      <sheetName val="addl_cost4"/>
      <sheetName val="U2_Sales4"/>
      <sheetName val="Sch_A_to___4"/>
      <sheetName val="Electrical_4"/>
      <sheetName val="Leasehold_improvement4"/>
      <sheetName val="61_HR4"/>
      <sheetName val="65_FINANCE4"/>
      <sheetName val="BS,P&amp;l_8-114"/>
      <sheetName val="CA_Comp4"/>
      <sheetName val="Comp_equip4"/>
      <sheetName val="CA_Sheet4"/>
      <sheetName val="SCH_B4"/>
      <sheetName val="Loan_Data4"/>
      <sheetName val="P12_44"/>
      <sheetName val="FF-2_(1)4"/>
      <sheetName val="Note_1to_4_(A5-3)4"/>
      <sheetName val="Note_8_to_13_(A5-3)4"/>
      <sheetName val="Note_5_to_7_(A5-3)4"/>
      <sheetName val="Note_14_to_16_(A5-3)4"/>
      <sheetName val="Interim_--&gt;_Top4"/>
      <sheetName val="JUNE_EOH-MASTER_(2)4"/>
      <sheetName val="stock1020v1_34"/>
      <sheetName val="F2-3-6_OH_absorbtion_rate_4"/>
      <sheetName val="K1-1_Addn4"/>
      <sheetName val="Atth_CC4"/>
      <sheetName val="Sort_Of_SAP-GL4"/>
      <sheetName val="old_serial_no_1"/>
      <sheetName val="N1_Logic_Output1"/>
      <sheetName val="FA_-_Franking_Account_Schedule1"/>
      <sheetName val="TR_-_Tax_Return1"/>
      <sheetName val="items_left"/>
      <sheetName val="TB_04"/>
      <sheetName val="6A_CA2"/>
      <sheetName val="1AIdenCR_(ai)1"/>
      <sheetName val="1ACRCADR_(aiii)1"/>
      <sheetName val="1ACRMBB2U_(aii)1"/>
      <sheetName val="MWB_Bdgtd_Days1"/>
      <sheetName val="Base_Case1"/>
      <sheetName val="Amortization_Table1"/>
      <sheetName val="C17-Trial_Balance"/>
      <sheetName val="OE007_11_22"/>
      <sheetName val="Appx_B3"/>
      <sheetName val="Block_A-FlrBm(Conc&amp;Fwk)"/>
      <sheetName val="Acc_code"/>
      <sheetName val="MBO_Ratings"/>
      <sheetName val="Input-Supp_Incent"/>
      <sheetName val="Activity_Price4"/>
      <sheetName val="Expense_Summary4"/>
      <sheetName val="ADD_NA4"/>
      <sheetName val="SCH_D4"/>
      <sheetName val="SCH_204"/>
      <sheetName val="O2_TC4"/>
      <sheetName val="O4_CA5"/>
      <sheetName val="Profit_Comp4"/>
      <sheetName val="[Tax01AA_xl塅䕃⹌塅E3"/>
      <sheetName val="M_MM4"/>
      <sheetName val="U2_-_Sales4"/>
      <sheetName val="O1-1CA_Sheet4"/>
      <sheetName val="Profit_&amp;_loss4"/>
      <sheetName val="KS_CONSO4"/>
      <sheetName val="Balance_sheet4"/>
      <sheetName val="Post_994"/>
      <sheetName val="U2_34"/>
      <sheetName val="3_P&amp;L_4"/>
      <sheetName val="IS_by_Co_(Individual)4"/>
      <sheetName val="_Tax01AA_xl塅䕃⹌塅E4"/>
      <sheetName val="M-1_Interim4"/>
      <sheetName val="K3_-_Depr_reasonableness4"/>
      <sheetName val="RM_Prices_-_Overheads4"/>
      <sheetName val="VENDORS_COSTS4"/>
      <sheetName val="Change_on_30_Aug4"/>
      <sheetName val="A202_CJE_094"/>
      <sheetName val="A201_RJE_094"/>
      <sheetName val="Entity_Data4"/>
      <sheetName val="Work_Cap_13"/>
      <sheetName val="Work_Cap_23"/>
      <sheetName val="Payroll_and_Exp3"/>
      <sheetName val="U101_P&amp;L3"/>
      <sheetName val="U601_Salary3"/>
      <sheetName val="General_Info3"/>
      <sheetName val="Cash_Flow3"/>
      <sheetName val="Financial_Summary3"/>
      <sheetName val="Legal_&amp;_HR3"/>
      <sheetName val="Staff_Costs3"/>
      <sheetName val="Sales_&amp;_Marketing3"/>
      <sheetName val="U1_P&amp;L3"/>
      <sheetName val="BS_control3"/>
      <sheetName val="K102_FF_&amp;_Computer_KL3"/>
      <sheetName val="K105_Motor_vehicles3"/>
      <sheetName val="1_-_91(A)3"/>
      <sheetName val="Excess_Calc3"/>
      <sheetName val="TB_Worksheet3"/>
      <sheetName val="IPO_Assumptions3"/>
      <sheetName val="F2-write_off3"/>
      <sheetName val="Forward_Purchase3"/>
      <sheetName val="Year_Creation3"/>
      <sheetName val="Sales_Price2"/>
      <sheetName val="ABR_P&amp;L2"/>
      <sheetName val="PLmth_2"/>
      <sheetName val="A3000_SOFP1"/>
      <sheetName val="Mach_&amp;_equip1"/>
      <sheetName val="1_Series1"/>
      <sheetName val="New_Hire_Input_&amp;_Calc"/>
      <sheetName val="On_Board_Headcount_Changes"/>
      <sheetName val="daywork-_Tham_khao"/>
      <sheetName val="Prov_for_tax"/>
      <sheetName val="Main_orig"/>
      <sheetName val="K10-1_"/>
      <sheetName val="1995_Cellular"/>
      <sheetName val="B28(old_version)"/>
      <sheetName val="10_10_2003"/>
      <sheetName val="Other_creditors"/>
      <sheetName val="Amt_due_to_Related_companies"/>
      <sheetName val="Indirect_tax_payable"/>
      <sheetName val="Accrued_expenses"/>
      <sheetName val="IBA_&lt;O3&gt;"/>
      <sheetName val="Permanent_info"/>
      <sheetName val="chart_data"/>
      <sheetName val="Data_2_C0_B"/>
      <sheetName val="Bill_3"/>
      <sheetName val="Bill_4"/>
      <sheetName val="Bill_2"/>
      <sheetName val="YR99_RENTAL_ACCRUAL"/>
      <sheetName val="Amcorp_Building"/>
      <sheetName val="App_WP-11"/>
      <sheetName val="Stocks_age"/>
      <sheetName val="AU"/>
      <sheetName val="HK"/>
      <sheetName val="MY"/>
      <sheetName val="NZ"/>
      <sheetName val="SG"/>
      <sheetName val="Cost Statement"/>
      <sheetName val="Deferred"/>
      <sheetName val="Leadsheet"/>
      <sheetName val="Analisa &amp; Upah"/>
      <sheetName val="Share price data"/>
      <sheetName val="stp"/>
      <sheetName val="Billing and Revenue"/>
      <sheetName val="Data Sheet "/>
      <sheetName val="PROV_DD"/>
      <sheetName val="TC_YA2000_cyb_(R)"/>
      <sheetName val="4 Analysis"/>
      <sheetName val="LKVL-CK-HT-GD1"/>
      <sheetName val="TONGKE-HT"/>
      <sheetName val="A7"/>
      <sheetName val="Code"/>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Forex"/>
      <sheetName val="Format-Co"/>
      <sheetName val="n7-e"/>
      <sheetName val="lead "/>
      <sheetName val="BlSheet"/>
      <sheetName val="PLOSS"/>
      <sheetName val="Q305_BI Term Loan"/>
      <sheetName val="Tabelle3"/>
      <sheetName val="DRG"/>
      <sheetName val="EMR"/>
      <sheetName val="GNR"/>
      <sheetName val="LGR"/>
      <sheetName val="MTU"/>
      <sheetName val="RBW"/>
      <sheetName val="RBY"/>
      <sheetName val="RSL"/>
      <sheetName val="SVR"/>
      <sheetName val="TDR"/>
      <sheetName val="TGR"/>
      <sheetName val="WAR"/>
      <sheetName val="XUSISheet"/>
      <sheetName val="FF_4"/>
      <sheetName val="CA working"/>
      <sheetName val="FF_2"/>
      <sheetName val="P"/>
      <sheetName val="Definition"/>
      <sheetName val="Gain Loss Calculation"/>
      <sheetName val="PL (2)"/>
      <sheetName val="TB-A"/>
      <sheetName val="MARKETING EXP"/>
      <sheetName val="FA "/>
      <sheetName val="UNBILLED"/>
      <sheetName val="Bank"/>
      <sheetName val="Cash"/>
      <sheetName val="EmployeeAdvance"/>
      <sheetName val="AR"/>
      <sheetName val="ARaging-6M"/>
      <sheetName val="ARaging-12M"/>
      <sheetName val="stock"/>
      <sheetName val="Prepayment"/>
      <sheetName val="Vendor-deposit"/>
      <sheetName val="Accrual "/>
      <sheetName val="APaging-6M"/>
      <sheetName val="APaging-12M"/>
      <sheetName val="DEFERRED INCOME"/>
      <sheetName val="GST "/>
      <sheetName val="CAPITAL"/>
      <sheetName val="Taxation"/>
      <sheetName val="PPE Register"/>
      <sheetName val="SUMFA.XLS"/>
      <sheetName val="4A ASSLIST2.XLS"/>
      <sheetName val="4D CACOMP.XLS"/>
      <sheetName val="3 Analysis"/>
      <sheetName val="Apr"/>
      <sheetName val="Option"/>
      <sheetName val="A3"/>
      <sheetName val="KSIexps"/>
      <sheetName val="1030002 A"/>
      <sheetName val="1030004 A"/>
      <sheetName val="1030006 A"/>
      <sheetName val="CBS_-_App1"/>
      <sheetName val="Country_Summary"/>
      <sheetName val="P&amp;L_PP"/>
      <sheetName val="Sales_for_2001"/>
      <sheetName val="B-_1"/>
      <sheetName val="Aoi_Data-p11"/>
      <sheetName val="CA_working"/>
      <sheetName val="PL-F&amp;B"/>
      <sheetName val="G.A &amp; Switch"/>
      <sheetName val="IVPR"/>
      <sheetName val="2 NM"/>
      <sheetName val="SalesSummary"/>
      <sheetName val="Seasonality Calculation"/>
      <sheetName val="FULL LIST"/>
      <sheetName val="PMB List"/>
      <sheetName val="PMB"/>
      <sheetName val="SPSI"/>
      <sheetName val="Sheet4"/>
      <sheetName val="Etender Value"/>
      <sheetName val="global"/>
      <sheetName val="Office Improve"/>
      <sheetName val="Man power"/>
      <sheetName val="Inputs - Dev"/>
      <sheetName val="(ref) SMR A302 WPL"/>
      <sheetName val="A2-cje_5"/>
      <sheetName val="Ap D1 - SumA"/>
      <sheetName val="Ap D2 - SumB"/>
      <sheetName val="Ap E - Elmt"/>
      <sheetName val="Anx1"/>
      <sheetName val="U-10"/>
      <sheetName val="COM"/>
      <sheetName val="2000cy"/>
      <sheetName val="CA99"/>
      <sheetName val="Tax Rates"/>
      <sheetName val="U102-U104 Detail"/>
      <sheetName val="MTP"/>
      <sheetName val="Sched 2"/>
      <sheetName val="Sched 1"/>
      <sheetName val="f100"/>
      <sheetName val="Ex Diff"/>
      <sheetName val="BS, IS"/>
      <sheetName val="PY A1.500 TB"/>
      <sheetName val="GIC处置"/>
      <sheetName val="WS"/>
      <sheetName val="Working Data"/>
      <sheetName val="WIP(IBP1)"/>
      <sheetName val="OTHER KPI1"/>
      <sheetName val="I_wip"/>
      <sheetName val="I_Customers"/>
      <sheetName val="OTHER KPI2"/>
      <sheetName val="OLG"/>
      <sheetName val="L_Revenue"/>
      <sheetName val="i_wip take up"/>
      <sheetName val="U-Input sheet (superseded)"/>
      <sheetName val="Phase2 movementDEC"/>
      <sheetName val="Phase1f.a.DEC"/>
      <sheetName val="Phase2 f.a.DEC (2)"/>
      <sheetName val="A1"/>
      <sheetName val="U-3"/>
      <sheetName val="GEAUDIT"/>
      <sheetName val="TTL"/>
      <sheetName val="Q3FY20 Exposure Summary"/>
      <sheetName val="IDA_Q3FY20"/>
      <sheetName val="LL_Q3FY20"/>
      <sheetName val="IDA 1019-1219 Billings"/>
      <sheetName val="IDA 1019-1219 Billing_not done"/>
      <sheetName val="EY Lookup --&gt;"/>
      <sheetName val="Rates Lookup"/>
      <sheetName val="Nexus Lookup"/>
      <sheetName val="Q4 - Smart Chart"/>
      <sheetName val=" IDA Taxability Matrix 9.19.17"/>
      <sheetName val="LL Taxability Matrix 9.12.17"/>
      <sheetName val="OLD --&gt;"/>
      <sheetName val="Future Exposure Summary"/>
      <sheetName val="IDA_Q3FY19"/>
      <sheetName val="IDA_Q4FY19 (projection)"/>
      <sheetName val="IDA FY20 (projection)"/>
      <sheetName val="LL_Q3FY19"/>
      <sheetName val="LL_Q4FY19 (projection)"/>
      <sheetName val="LL_FY20 (projection)"/>
      <sheetName val="Q3 -SmartChart"/>
      <sheetName val="PBC--&gt;"/>
      <sheetName val="LL Jan-Mar 2019"/>
      <sheetName val="LL January 2019"/>
      <sheetName val="LL February 2019"/>
      <sheetName val="LL Oct-Dec 2018"/>
      <sheetName val="LL Jan-Sept 2018"/>
      <sheetName val="IDA_Q4FY19 (PBC)"/>
      <sheetName val="IDA Revenue (PBC)"/>
      <sheetName val="Tax mapping"/>
      <sheetName val="X-100.2"/>
      <sheetName val="FINANCIALS"/>
      <sheetName val="wage "/>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p&amp;l-us"/>
      <sheetName val="COG-us"/>
      <sheetName val="Bank Matrix"/>
      <sheetName val="CCY Conversion"/>
      <sheetName val="Links"/>
      <sheetName val="Detail Testing"/>
      <sheetName val="Budget Balance Sheet"/>
      <sheetName val="BS BD"/>
      <sheetName val="BS EXP"/>
      <sheetName val="OE007_11_221"/>
      <sheetName val="Bad_Debt"/>
      <sheetName val="Cost_Statement"/>
      <sheetName val="1"/>
      <sheetName val="Supplementary Notes"/>
      <sheetName val="Mov. of fixed Assets"/>
      <sheetName val="Only for GL HO"/>
      <sheetName val="O2-2"/>
      <sheetName val="S13-CA 2008"/>
      <sheetName val="2006"/>
      <sheetName val="MASTER CASHFLOW"/>
      <sheetName val="对照表"/>
      <sheetName val="录入界面"/>
      <sheetName val="송전기본"/>
      <sheetName val="Table"/>
      <sheetName val="Admin(Acqusition) 2009 GMC"/>
      <sheetName val="Admin.(TTL)GMC2009"/>
      <sheetName val="B03_00_Aug01"/>
      <sheetName val="6150-1 Other losses"/>
      <sheetName val="Options &amp; Warrants"/>
      <sheetName val="FIXED RENT Summary"/>
      <sheetName val="Tables"/>
      <sheetName val="Country profile"/>
      <sheetName val="Freight Data"/>
      <sheetName val="ExchRates"/>
      <sheetName val="Setup"/>
      <sheetName val="员工工资"/>
      <sheetName val="TTL Manpower Bgt"/>
      <sheetName val="TTL_Manpower_Bgt"/>
      <sheetName val="consol"/>
      <sheetName val="Scenario 1 - with HMM"/>
      <sheetName val="TASintDec00"/>
      <sheetName val="P4DDBFTAS"/>
      <sheetName val="January"/>
      <sheetName val="February"/>
      <sheetName val="Production plan"/>
      <sheetName val="AR APR'02"/>
      <sheetName val="lookup"/>
      <sheetName val="U4-Recruitment"/>
      <sheetName val="G2|1-MGS-SS"/>
      <sheetName val="BP-CPX1"/>
      <sheetName val="Macro1"/>
      <sheetName val="Alloc"/>
      <sheetName val="O3-Disposal"/>
      <sheetName val="MTO REV.2(ARMOR)"/>
      <sheetName val="CLG115-3-1比較用"/>
      <sheetName val="TOTAL"/>
      <sheetName val="TO"/>
      <sheetName val="Project"/>
      <sheetName val="Input Director Info &amp; Part Q"/>
      <sheetName val="Xaxis"/>
      <sheetName val="SCB 1 - Current"/>
      <sheetName val="SCB 2 - Current"/>
      <sheetName val="Compensation"/>
      <sheetName val="Cost Centre Descriptions"/>
      <sheetName val="Quantity"/>
      <sheetName val="Survey Input"/>
      <sheetName val="Configure"/>
      <sheetName val="FINAL96"/>
      <sheetName val="RateTable"/>
      <sheetName val="Expenses"/>
      <sheetName val="detailed"/>
      <sheetName val="2-A"/>
      <sheetName val="ws9"/>
      <sheetName val="Purchase"/>
      <sheetName val="Library Procedures"/>
      <sheetName val="Electrical_5"/>
      <sheetName val="addl_cost5"/>
      <sheetName val="U2_Sales5"/>
      <sheetName val="FF-2_(1)5"/>
      <sheetName val="Note_1to_4_(A5-3)5"/>
      <sheetName val="Note_8_to_13_(A5-3)5"/>
      <sheetName val="Note_5_to_7_(A5-3)5"/>
      <sheetName val="Note_14_to_16_(A5-3)5"/>
      <sheetName val="Interim_--&gt;_Top5"/>
      <sheetName val="JUNE_EOH-MASTER_(2)5"/>
      <sheetName val="stock1020v1_35"/>
      <sheetName val="F2-3-6_OH_absorbtion_rate_5"/>
      <sheetName val="CA_Comp5"/>
      <sheetName val="K1-1_Addn5"/>
      <sheetName val="61_HR5"/>
      <sheetName val="65_FINANCE5"/>
      <sheetName val="BIS_LIST-NTH_185"/>
      <sheetName val="BS,P&amp;l_8-115"/>
      <sheetName val="Leasehold_improvement5"/>
      <sheetName val="Comp_equip5"/>
      <sheetName val="Company_Info5"/>
      <sheetName val="SCH_B5"/>
      <sheetName val="CA_Sheet5"/>
      <sheetName val="Loan_Data5"/>
      <sheetName val="P12_45"/>
      <sheetName val="Activity_Price5"/>
      <sheetName val="Expense_Summary5"/>
      <sheetName val="M_MM5"/>
      <sheetName val="ADD_NA5"/>
      <sheetName val="[Tax01AA_xl塅䕃⹌塅E4"/>
      <sheetName val="5_Analysis5"/>
      <sheetName val="TAB_Translate5"/>
      <sheetName val="TAB_Listen5"/>
      <sheetName val="A2_2SAD-p5"/>
      <sheetName val="depn-Sep_035"/>
      <sheetName val="Beg-_End_balance5"/>
      <sheetName val="SCH_D5"/>
      <sheetName val="SCH_205"/>
      <sheetName val="O2_TC5"/>
      <sheetName val="O4_CA6"/>
      <sheetName val="Profit_Comp5"/>
      <sheetName val="U2_-_Sales5"/>
      <sheetName val="O1-1CA_Sheet5"/>
      <sheetName val="24100_Accr_Liab5"/>
      <sheetName val="Assumptions_15"/>
      <sheetName val="A2l1_SAD5"/>
      <sheetName val="Profit_&amp;_loss5"/>
      <sheetName val="KS_CONSO5"/>
      <sheetName val="Balance_sheet5"/>
      <sheetName val="Atth_CC5"/>
      <sheetName val="Post_995"/>
      <sheetName val="U2_35"/>
      <sheetName val="Sch_A_to___5"/>
      <sheetName val="3_P&amp;L_5"/>
      <sheetName val="IS_by_Co_(Individual)5"/>
      <sheetName val="_Tax01AA_xl塅䕃⹌塅E5"/>
      <sheetName val="M-1_Interim5"/>
      <sheetName val="K3_-_Depr_reasonableness5"/>
      <sheetName val="Sort_Of_SAP-GL5"/>
      <sheetName val="Change_on_30_Aug5"/>
      <sheetName val="VENDORS_COSTS5"/>
      <sheetName val="RM_Prices_-_Overheads5"/>
      <sheetName val="A202_CJE_095"/>
      <sheetName val="A201_RJE_095"/>
      <sheetName val="Macola_GL5"/>
      <sheetName val="Significant_Processes5"/>
      <sheetName val="Profitability_Analysis5"/>
      <sheetName val="Entity_Data5"/>
      <sheetName val="1_LeadSchedule4"/>
      <sheetName val="Work_Cap_14"/>
      <sheetName val="Work_Cap_24"/>
      <sheetName val="Payroll_and_Exp4"/>
      <sheetName val="U101_P&amp;L4"/>
      <sheetName val="U601_Salary4"/>
      <sheetName val="General_Info4"/>
      <sheetName val="Cash_Flow4"/>
      <sheetName val="Financial_Summary4"/>
      <sheetName val="Legal_&amp;_HR4"/>
      <sheetName val="Staff_Costs4"/>
      <sheetName val="Sales_&amp;_Marketing4"/>
      <sheetName val="U1_P&amp;L4"/>
      <sheetName val="BS_control4"/>
      <sheetName val="K102_FF_&amp;_Computer_KL4"/>
      <sheetName val="K105_Motor_vehicles4"/>
      <sheetName val="1_-_91(A)4"/>
      <sheetName val="Excess_Calc4"/>
      <sheetName val="Cum_91-934"/>
      <sheetName val="TB_Worksheet4"/>
      <sheetName val="Appx_B4"/>
      <sheetName val="IPO_Assumptions4"/>
      <sheetName val="F2-write_off4"/>
      <sheetName val="Forward_Purchase4"/>
      <sheetName val="Year_Creation4"/>
      <sheetName val="DEPN_20014"/>
      <sheetName val="Sales_Price3"/>
      <sheetName val="ABR_P&amp;L3"/>
      <sheetName val="PLmth_3"/>
      <sheetName val="6A_CA3"/>
      <sheetName val="1_Series2"/>
      <sheetName val="New_Hire_Input_&amp;_Calc1"/>
      <sheetName val="On_Board_Headcount_Changes1"/>
      <sheetName val="A3000_SOFP2"/>
      <sheetName val="old_serial_no_2"/>
      <sheetName val="Mach_&amp;_equip2"/>
      <sheetName val="daywork-_Tham_khao1"/>
      <sheetName val="Prov_for_tax1"/>
      <sheetName val="Main_orig1"/>
      <sheetName val="K10-1_1"/>
      <sheetName val="Permanent_info1"/>
      <sheetName val="1995_Cellular1"/>
      <sheetName val="B28(old_version)1"/>
      <sheetName val="10_10_20031"/>
      <sheetName val="Other_creditors1"/>
      <sheetName val="Amt_due_to_Related_companies1"/>
      <sheetName val="Indirect_tax_payable1"/>
      <sheetName val="Accrued_expenses1"/>
      <sheetName val="chart_data1"/>
      <sheetName val="Data_2_C0_B1"/>
      <sheetName val="Bill_31"/>
      <sheetName val="Bill_41"/>
      <sheetName val="Bill_21"/>
      <sheetName val="YR99_RENTAL_ACCRUAL1"/>
      <sheetName val="CBS_-_App11"/>
      <sheetName val="Deferrred_Revenue_Apr_041"/>
      <sheetName val="Assumptions-_Checks1"/>
      <sheetName val="AB-1_1A1"/>
      <sheetName val="AB-1_11"/>
      <sheetName val="AB-1_21"/>
      <sheetName val="AB-1_2-check1"/>
      <sheetName val="AB-4_11"/>
      <sheetName val="AB-4_21"/>
      <sheetName val="AB-8_31"/>
      <sheetName val="AB-8_11"/>
      <sheetName val="AB-8_21"/>
      <sheetName val="AB-8_41"/>
      <sheetName val="AB-8_51"/>
      <sheetName val="AB-11_11"/>
      <sheetName val="AB-11_21"/>
      <sheetName val="AB-11_2A1"/>
      <sheetName val="BS-_Check1"/>
      <sheetName val="BS_summary1"/>
      <sheetName val="BS_1_21"/>
      <sheetName val="_1_31"/>
      <sheetName val="1_41"/>
      <sheetName val="1_51"/>
      <sheetName val="1_61"/>
      <sheetName val="1_71"/>
      <sheetName val="1_81"/>
      <sheetName val="1_91"/>
      <sheetName val="CF_01"/>
      <sheetName val="CF_3_41"/>
      <sheetName val="CF_5_61"/>
      <sheetName val="CF_7_81"/>
      <sheetName val="CF_1_21"/>
      <sheetName val="CF_9_101"/>
      <sheetName val="CF_11_131"/>
      <sheetName val="Country_Summary1"/>
      <sheetName val="P&amp;L_PP1"/>
      <sheetName val="Sales_for_20011"/>
      <sheetName val="B-_11"/>
      <sheetName val="Aoi_Data-p111"/>
      <sheetName val="CA_working1"/>
      <sheetName val="Gain_Loss_Calculation"/>
      <sheetName val="PL_(2)"/>
      <sheetName val="MARKETING_EXP"/>
      <sheetName val="FA_"/>
      <sheetName val="Accrual_"/>
      <sheetName val="DEFERRED_INCOME"/>
      <sheetName val="GST_"/>
      <sheetName val="PPE_Register"/>
      <sheetName val="SUMFA_XLS"/>
      <sheetName val="4A_ASSLIST2_XLS"/>
      <sheetName val="4D_CACOMP_XLS"/>
      <sheetName val="3_Analysis"/>
      <sheetName val="1030002_A"/>
      <sheetName val="1030004_A"/>
      <sheetName val="1030006_A"/>
      <sheetName val="Data_Sheet_"/>
      <sheetName val="G_A_&amp;_Switch"/>
      <sheetName val="2_NM"/>
      <sheetName val="MCS"/>
      <sheetName val="FMG"/>
      <sheetName val="Alat"/>
      <sheetName val="Analisa Gabungan"/>
      <sheetName val="NAV"/>
      <sheetName val="GIT as at 30 Nov03"/>
      <sheetName val="CFlowPg1"/>
      <sheetName val="Equity"/>
      <sheetName val="IncomeStatement"/>
      <sheetName val="Non-Statistical Sampling Master"/>
      <sheetName val="Two Step Revenue Testing Master"/>
      <sheetName val="Global Data"/>
      <sheetName val="Library"/>
      <sheetName val="101_MANAGEMENT"/>
      <sheetName val="Input Tab (remember to hide)"/>
      <sheetName val="HK_HKD"/>
      <sheetName val="Aging-ARSum"/>
      <sheetName val="Inventory"/>
      <sheetName val="list"/>
      <sheetName val="1.1 Project Data"/>
      <sheetName val="运营预算预提"/>
      <sheetName val="Hyperion "/>
      <sheetName val="IBACOMP.XLS"/>
      <sheetName val="PRICE @ 31 Jan 2000"/>
      <sheetName val="acs"/>
      <sheetName val="GRP-PL98B"/>
      <sheetName val="Increment"/>
      <sheetName val="C.货币资金"/>
      <sheetName val="C.抵押存款"/>
      <sheetName val="控制清单"/>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6442(New)"/>
      <sheetName val="U2.2"/>
      <sheetName val="600"/>
      <sheetName val="MLCashflow"/>
      <sheetName val="資料"/>
      <sheetName val="Irregular Income"/>
      <sheetName val="305Raw"/>
      <sheetName val="317Raw"/>
      <sheetName val="FE-1770.P1"/>
      <sheetName val="Supporting Calc"/>
      <sheetName val="VWAP"/>
      <sheetName val="Interim_____Top"/>
      <sheetName val="4_Analysis"/>
      <sheetName val="Seasonality_Calculation"/>
      <sheetName val="FULL_LIST"/>
      <sheetName val="PMB_List"/>
      <sheetName val="Etender_Value"/>
      <sheetName val="Foglio1"/>
      <sheetName val="Foglio3"/>
      <sheetName val="A2-cje_6"/>
      <sheetName val="Billing_and_Revenue"/>
      <sheetName val="Man_power"/>
      <sheetName val="PY_A1_500_TB"/>
      <sheetName val="Sched_2"/>
      <sheetName val="Sched_1"/>
      <sheetName val="Office_Improve"/>
      <sheetName val="(ref)_SMR_A302_WPL"/>
      <sheetName val="U102-U104_Detail"/>
      <sheetName val="Tax_Rates"/>
      <sheetName val="5.1-AB"/>
      <sheetName val="bp bill-mark"/>
      <sheetName val="Tag analysis"/>
      <sheetName val="Loader"/>
      <sheetName val="Igw Model"/>
      <sheetName val="Fee Rate Summary"/>
      <sheetName val="General"/>
      <sheetName val="S1BOQ"/>
      <sheetName val="price"/>
      <sheetName val="Sum_B2"/>
      <sheetName val="lead_"/>
      <sheetName val="PLAN"/>
      <sheetName val="Sum Hist"/>
      <sheetName val="Safari09"/>
      <sheetName val="TAX COM"/>
      <sheetName val="DATA2"/>
      <sheetName val="DATA6"/>
      <sheetName val="DATA4"/>
      <sheetName val="DATA5"/>
      <sheetName val="DATA1"/>
      <sheetName val="DATA7"/>
      <sheetName val="DATA3"/>
      <sheetName val="Peer"/>
      <sheetName val="Società"/>
      <sheetName val="CR.AJE"/>
      <sheetName val="Mfg"/>
      <sheetName val="AP110sup"/>
      <sheetName val="Picco-2004"/>
      <sheetName val="3000-000 Detailed AR"/>
      <sheetName val="Distributions"/>
      <sheetName val="DVD925"/>
      <sheetName val="Beta DATA SHEET"/>
      <sheetName val="FX"/>
      <sheetName val="Co info"/>
      <sheetName val="Information, metrics, revenue"/>
      <sheetName val="Payable Fee - Liquidity (supp)"/>
      <sheetName val="RFF"/>
      <sheetName val="PAYROLL"/>
      <sheetName val="Reimbursements"/>
      <sheetName val="2.A.1"/>
      <sheetName val="Sch 1.1"/>
      <sheetName val="Sch 1.2"/>
      <sheetName val="AUD.01"/>
      <sheetName val="FF-AA-2"/>
      <sheetName val="40-1"/>
      <sheetName val="Cover(front)"/>
      <sheetName val="Bond Amortization"/>
      <sheetName val="Batch"/>
      <sheetName val="R540ACFI"/>
      <sheetName val="IC"/>
      <sheetName val="LOOSECHKLIST"/>
      <sheetName val="不良TOTAL"/>
      <sheetName val="起動不良推移"/>
      <sheetName val="ＭＡＸＣＩ"/>
      <sheetName val="発振器工程不良"/>
      <sheetName val="異物付着確認"/>
      <sheetName val="TPM-0013"/>
      <sheetName val="不良目標"/>
      <sheetName val="ｆシフト"/>
      <sheetName val="FORECAST COST"/>
      <sheetName val="Currency &amp; ESCAL"/>
      <sheetName val="Employee list"/>
      <sheetName val="actual HEADCOUNT&amp;FTE"/>
      <sheetName val="Hrs per Mth"/>
      <sheetName val="NEW TBA RATES"/>
      <sheetName val="Level4 Cost"/>
      <sheetName val="Level4 Hours"/>
      <sheetName val="TBA positions rates (old)"/>
      <sheetName val="Housing_Loan4"/>
      <sheetName val="-PLEASE_NOTE-4"/>
      <sheetName val="Cost_centre_expenditure3"/>
      <sheetName val="Dec_943"/>
      <sheetName val="N1_Logic_Output2"/>
      <sheetName val="1AIdenCR_(ai)2"/>
      <sheetName val="1ACRCADR_(aiii)2"/>
      <sheetName val="1ACRMBB2U_(aii)2"/>
      <sheetName val="FA_-_Franking_Account_Schedule2"/>
      <sheetName val="TR_-_Tax_Return2"/>
      <sheetName val="items_left1"/>
      <sheetName val="Amortization_Table2"/>
      <sheetName val="MWB_Bdgtd_Days2"/>
      <sheetName val="Base_Case2"/>
      <sheetName val="C17-Trial_Balance1"/>
      <sheetName val="TB_041"/>
      <sheetName val="Block_A-FlrBm(Conc&amp;Fwk)1"/>
      <sheetName val="Acc_code1"/>
      <sheetName val="PROV_DD1"/>
      <sheetName val="MBO_Ratings1"/>
      <sheetName val="Input-Supp_Incent1"/>
      <sheetName val="IBA_&lt;O3&gt;1"/>
      <sheetName val="Stocks_age1"/>
      <sheetName val="Loan_Amortization_Schedule"/>
      <sheetName val="Cost_Centre"/>
      <sheetName val="Amcorp_Building1"/>
      <sheetName val="App_WP-111"/>
      <sheetName val="Actual_vs_Budget"/>
      <sheetName val="Monthly_P&amp;L"/>
      <sheetName val="Kalkulasi_Loan"/>
      <sheetName val="Analisa_&amp;_Upah"/>
      <sheetName val="Share_price_data"/>
      <sheetName val="TC_YA2000_cyb_(R)1"/>
      <sheetName val="Working_Data"/>
      <sheetName val="OTHER_KPI1"/>
      <sheetName val="OTHER_KPI2"/>
      <sheetName val="i_wip_take_up"/>
      <sheetName val="U-Input_sheet_(superseded)"/>
      <sheetName val="E1-1ss"/>
      <sheetName val="QOS Graph"/>
      <sheetName val="BU Summary Data"/>
      <sheetName val="Questions"/>
      <sheetName val="IA2"/>
      <sheetName val="Assump"/>
      <sheetName val="TimeSheet"/>
      <sheetName val="HARGA AT"/>
      <sheetName val="Mus &amp; DC"/>
      <sheetName val="科目"/>
      <sheetName val="Werte"/>
      <sheetName val="F1.2"/>
      <sheetName val="Drop-down"/>
      <sheetName val="SRCM"/>
      <sheetName val="monthlydata"/>
      <sheetName val="income"/>
      <sheetName val="acq&amp;dispdata"/>
      <sheetName val="annualdata"/>
      <sheetName val="data_benefit(1)"/>
      <sheetName val="data_val"/>
      <sheetName val="output_&lt;nra(1)"/>
      <sheetName val="output_&gt;nra(1)"/>
      <sheetName val="Tran0104"/>
      <sheetName val="PAJE-2007"/>
      <sheetName val="Office_Improve1"/>
      <sheetName val="Electrical_6"/>
      <sheetName val="addl_cost6"/>
      <sheetName val="U2_Sales6"/>
      <sheetName val="FF-2_(1)6"/>
      <sheetName val="Note_1to_4_(A5-3)6"/>
      <sheetName val="Note_8_to_13_(A5-3)6"/>
      <sheetName val="Note_5_to_7_(A5-3)6"/>
      <sheetName val="Note_14_to_16_(A5-3)6"/>
      <sheetName val="Interim_--&gt;_Top6"/>
      <sheetName val="JUNE_EOH-MASTER_(2)6"/>
      <sheetName val="stock1020v1_36"/>
      <sheetName val="F2-3-6_OH_absorbtion_rate_6"/>
      <sheetName val="CA_Comp6"/>
      <sheetName val="K1-1_Addn6"/>
      <sheetName val="61_HR6"/>
      <sheetName val="65_FINANCE6"/>
      <sheetName val="BIS_LIST-NTH_186"/>
      <sheetName val="BS,P&amp;l_8-116"/>
      <sheetName val="Leasehold_improvement6"/>
      <sheetName val="Comp_equip6"/>
      <sheetName val="Company_Info6"/>
      <sheetName val="SCH_B6"/>
      <sheetName val="CA_Sheet6"/>
      <sheetName val="Loan_Data6"/>
      <sheetName val="P12_46"/>
      <sheetName val="Activity_Price6"/>
      <sheetName val="Expense_Summary6"/>
      <sheetName val="M_MM6"/>
      <sheetName val="ADD_NA6"/>
      <sheetName val="[Tax01AA_xl塅䕃⹌塅E5"/>
      <sheetName val="5_Analysis6"/>
      <sheetName val="TAB_Translate6"/>
      <sheetName val="TAB_Listen6"/>
      <sheetName val="A2_2SAD-p6"/>
      <sheetName val="depn-Sep_036"/>
      <sheetName val="Beg-_End_balance6"/>
      <sheetName val="SCH_D6"/>
      <sheetName val="SCH_206"/>
      <sheetName val="O2_TC6"/>
      <sheetName val="O4_CA7"/>
      <sheetName val="Profit_Comp6"/>
      <sheetName val="U2_-_Sales6"/>
      <sheetName val="O1-1CA_Sheet6"/>
      <sheetName val="24100_Accr_Liab6"/>
      <sheetName val="Assumptions_16"/>
      <sheetName val="A2l1_SAD6"/>
      <sheetName val="Profit_&amp;_loss6"/>
      <sheetName val="KS_CONSO6"/>
      <sheetName val="Balance_sheet6"/>
      <sheetName val="Atth_CC6"/>
      <sheetName val="Post_996"/>
      <sheetName val="U2_36"/>
      <sheetName val="Sch_A_to___6"/>
      <sheetName val="3_P&amp;L_6"/>
      <sheetName val="IS_by_Co_(Individual)6"/>
      <sheetName val="_Tax01AA_xl塅䕃⹌塅E6"/>
      <sheetName val="M-1_Interim6"/>
      <sheetName val="K3_-_Depr_reasonableness6"/>
      <sheetName val="Sort_Of_SAP-GL6"/>
      <sheetName val="Change_on_30_Aug6"/>
      <sheetName val="VENDORS_COSTS6"/>
      <sheetName val="RM_Prices_-_Overheads6"/>
      <sheetName val="A202_CJE_096"/>
      <sheetName val="A201_RJE_096"/>
      <sheetName val="Macola_GL6"/>
      <sheetName val="Significant_Processes6"/>
      <sheetName val="Profitability_Analysis6"/>
      <sheetName val="Entity_Data6"/>
      <sheetName val="1_LeadSchedule5"/>
      <sheetName val="Work_Cap_15"/>
      <sheetName val="Work_Cap_25"/>
      <sheetName val="Payroll_and_Exp5"/>
      <sheetName val="U101_P&amp;L5"/>
      <sheetName val="U601_Salary5"/>
      <sheetName val="General_Info5"/>
      <sheetName val="Cash_Flow5"/>
      <sheetName val="Financial_Summary5"/>
      <sheetName val="Legal_&amp;_HR5"/>
      <sheetName val="Staff_Costs5"/>
      <sheetName val="Sales_&amp;_Marketing5"/>
      <sheetName val="U1_P&amp;L5"/>
      <sheetName val="Office_Improve2"/>
      <sheetName val="BS_control5"/>
      <sheetName val="K102_FF_&amp;_Computer_KL5"/>
      <sheetName val="K105_Motor_vehicles5"/>
      <sheetName val="1_-_91(A)5"/>
      <sheetName val="Excess_Calc5"/>
      <sheetName val="TB_Worksheet5"/>
      <sheetName val="Cum_91-935"/>
      <sheetName val="Appx_B5"/>
      <sheetName val="IPO_Assumptions5"/>
      <sheetName val="F2-write_off5"/>
      <sheetName val="DEPN_20015"/>
      <sheetName val="Forward_Purchase5"/>
      <sheetName val="Year_Creation5"/>
      <sheetName val="Sales_Price4"/>
      <sheetName val="ABR_P&amp;L4"/>
      <sheetName val="PLmth_4"/>
      <sheetName val="6A_CA4"/>
      <sheetName val="Mach_&amp;_equip3"/>
      <sheetName val="1995_Cellular2"/>
      <sheetName val="B28(old_version)2"/>
      <sheetName val="10_10_20032"/>
      <sheetName val="Other_creditors2"/>
      <sheetName val="Amt_due_to_Related_companies2"/>
      <sheetName val="Indirect_tax_payable2"/>
      <sheetName val="Accrued_expenses2"/>
      <sheetName val="1_Series3"/>
      <sheetName val="New_Hire_Input_&amp;_Calc2"/>
      <sheetName val="On_Board_Headcount_Changes2"/>
      <sheetName val="daywork-_Tham_khao2"/>
      <sheetName val="Prov_for_tax2"/>
      <sheetName val="A2-cje_7"/>
      <sheetName val="Electrical_7"/>
      <sheetName val="addl_cost7"/>
      <sheetName val="U2_Sales7"/>
      <sheetName val="FF-2_(1)7"/>
      <sheetName val="Note_1to_4_(A5-3)7"/>
      <sheetName val="Note_8_to_13_(A5-3)7"/>
      <sheetName val="Note_5_to_7_(A5-3)7"/>
      <sheetName val="Note_14_to_16_(A5-3)7"/>
      <sheetName val="Interim_--&gt;_Top7"/>
      <sheetName val="JUNE_EOH-MASTER_(2)7"/>
      <sheetName val="stock1020v1_37"/>
      <sheetName val="F2-3-6_OH_absorbtion_rate_7"/>
      <sheetName val="CA_Comp7"/>
      <sheetName val="K1-1_Addn7"/>
      <sheetName val="61_HR7"/>
      <sheetName val="65_FINANCE7"/>
      <sheetName val="BIS_LIST-NTH_187"/>
      <sheetName val="BS,P&amp;l_8-117"/>
      <sheetName val="Leasehold_improvement7"/>
      <sheetName val="Comp_equip7"/>
      <sheetName val="Company_Info7"/>
      <sheetName val="SCH_B7"/>
      <sheetName val="CA_Sheet7"/>
      <sheetName val="Loan_Data7"/>
      <sheetName val="P12_47"/>
      <sheetName val="Activity_Price7"/>
      <sheetName val="Expense_Summary7"/>
      <sheetName val="M_MM7"/>
      <sheetName val="ADD_NA7"/>
      <sheetName val="[Tax01AA_xl塅䕃⹌塅E6"/>
      <sheetName val="5_Analysis7"/>
      <sheetName val="TAB_Translate7"/>
      <sheetName val="TAB_Listen7"/>
      <sheetName val="A2_2SAD-p7"/>
      <sheetName val="depn-Sep_037"/>
      <sheetName val="Beg-_End_balance7"/>
      <sheetName val="SCH_D7"/>
      <sheetName val="SCH_207"/>
      <sheetName val="O2_TC7"/>
      <sheetName val="O4_CA8"/>
      <sheetName val="Profit_Comp7"/>
      <sheetName val="U2_-_Sales7"/>
      <sheetName val="O1-1CA_Sheet7"/>
      <sheetName val="24100_Accr_Liab7"/>
      <sheetName val="Assumptions_17"/>
      <sheetName val="A2l1_SAD7"/>
      <sheetName val="Profit_&amp;_loss7"/>
      <sheetName val="KS_CONSO7"/>
      <sheetName val="Balance_sheet7"/>
      <sheetName val="Atth_CC7"/>
      <sheetName val="Post_997"/>
      <sheetName val="U2_37"/>
      <sheetName val="Sch_A_to___7"/>
      <sheetName val="3_P&amp;L_7"/>
      <sheetName val="IS_by_Co_(Individual)7"/>
      <sheetName val="_Tax01AA_xl塅䕃⹌塅E7"/>
      <sheetName val="M-1_Interim7"/>
      <sheetName val="K3_-_Depr_reasonableness7"/>
      <sheetName val="Sort_Of_SAP-GL7"/>
      <sheetName val="Change_on_30_Aug7"/>
      <sheetName val="VENDORS_COSTS7"/>
      <sheetName val="RM_Prices_-_Overheads7"/>
      <sheetName val="A202_CJE_097"/>
      <sheetName val="A201_RJE_097"/>
      <sheetName val="Macola_GL7"/>
      <sheetName val="Significant_Processes7"/>
      <sheetName val="Profitability_Analysis7"/>
      <sheetName val="Entity_Data7"/>
      <sheetName val="1_LeadSchedule6"/>
      <sheetName val="Work_Cap_16"/>
      <sheetName val="Work_Cap_26"/>
      <sheetName val="Payroll_and_Exp6"/>
      <sheetName val="U101_P&amp;L6"/>
      <sheetName val="U601_Salary6"/>
      <sheetName val="General_Info6"/>
      <sheetName val="Cash_Flow6"/>
      <sheetName val="Financial_Summary6"/>
      <sheetName val="Legal_&amp;_HR6"/>
      <sheetName val="Staff_Costs6"/>
      <sheetName val="Sales_&amp;_Marketing6"/>
      <sheetName val="U1_P&amp;L6"/>
      <sheetName val="Office_Improve3"/>
      <sheetName val="BS_control6"/>
      <sheetName val="K102_FF_&amp;_Computer_KL6"/>
      <sheetName val="K105_Motor_vehicles6"/>
      <sheetName val="1_-_91(A)6"/>
      <sheetName val="Excess_Calc6"/>
      <sheetName val="TB_Worksheet6"/>
      <sheetName val="Cum_91-936"/>
      <sheetName val="Appx_B6"/>
      <sheetName val="IPO_Assumptions6"/>
      <sheetName val="F2-write_off6"/>
      <sheetName val="DEPN_20016"/>
      <sheetName val="Forward_Purchase6"/>
      <sheetName val="Year_Creation6"/>
      <sheetName val="Sales_Price5"/>
      <sheetName val="ABR_P&amp;L5"/>
      <sheetName val="PLmth_5"/>
      <sheetName val="6A_CA5"/>
      <sheetName val="Mach_&amp;_equip4"/>
      <sheetName val="1995_Cellular3"/>
      <sheetName val="B28(old_version)3"/>
      <sheetName val="10_10_20033"/>
      <sheetName val="Other_creditors3"/>
      <sheetName val="Amt_due_to_Related_companies3"/>
      <sheetName val="Indirect_tax_payable3"/>
      <sheetName val="Accrued_expenses3"/>
      <sheetName val="A3000_SOFP3"/>
      <sheetName val="old_serial_no_3"/>
      <sheetName val="Dec_944"/>
      <sheetName val="-PLEASE_NOTE-5"/>
      <sheetName val="Housing_Loan5"/>
      <sheetName val="Cost_centre_expenditure4"/>
      <sheetName val="1_Series4"/>
      <sheetName val="New_Hire_Input_&amp;_Calc3"/>
      <sheetName val="On_Board_Headcount_Changes3"/>
      <sheetName val="N1_Logic_Output3"/>
      <sheetName val="FA_-_Franking_Account_Schedule3"/>
      <sheetName val="TR_-_Tax_Return3"/>
      <sheetName val="daywork-_Tham_khao3"/>
      <sheetName val="Prov_for_tax3"/>
      <sheetName val="1AIdenCR_(ai)3"/>
      <sheetName val="1ACRCADR_(aiii)3"/>
      <sheetName val="1ACRMBB2U_(aii)3"/>
      <sheetName val="bk"/>
      <sheetName val="FitOutConfCentre"/>
      <sheetName val="BUR"/>
      <sheetName val="Bldg"/>
      <sheetName val="DataInput1"/>
      <sheetName val="COMPUTER"/>
      <sheetName val="Ã«ÀûÂÊ·ÖÎö±í"/>
      <sheetName val="EndNotes"/>
      <sheetName val="Comps"/>
      <sheetName val="Rev Growth Rate"/>
      <sheetName val="资产负债表"/>
      <sheetName val="Note2"/>
      <sheetName val="U1.6"/>
      <sheetName val="首先输入"/>
      <sheetName val="DPLA"/>
      <sheetName val="MASTER_CASHFLOW"/>
      <sheetName val="Q305_BI_Term_Loan"/>
      <sheetName val="Inputs_-_Dev"/>
      <sheetName val="Ap_D1_-_SumA"/>
      <sheetName val="Ap_D2_-_SumB"/>
      <sheetName val="Ap_E_-_Elmt"/>
      <sheetName val="Ex_Diff"/>
      <sheetName val="BS,_IS"/>
      <sheetName val="Phase2_movementDEC"/>
      <sheetName val="Phase1f_a_DEC"/>
      <sheetName val="Phase2_f_a_DEC_(2)"/>
      <sheetName val="Admin(Acqusition)_2009_GMC"/>
      <sheetName val="Admin_(TTL)GMC2009"/>
      <sheetName val="6150-1_Other_losses"/>
      <sheetName val="Office"/>
      <sheetName val="T7'bom"/>
      <sheetName val="Banle T7"/>
      <sheetName val="T7'noi"/>
      <sheetName val="TrungtamT7"/>
      <sheetName val="Banle T8"/>
      <sheetName val="T8'bom"/>
      <sheetName val="T'8noi"/>
      <sheetName val="TTam T8"/>
      <sheetName val="T9'bom"/>
      <sheetName val="TTamt9"/>
      <sheetName val="T'9noi"/>
      <sheetName val="Ble't9"/>
      <sheetName val="XL4Poppy"/>
      <sheetName val="Raw Mtls."/>
      <sheetName val="Quarterly Scrap"/>
      <sheetName val="Raw Data"/>
      <sheetName val="WIP"/>
      <sheetName val="Finished Goods"/>
      <sheetName val="0000"/>
      <sheetName val="HsGetValue"/>
      <sheetName val="TB-ALL"/>
      <sheetName val="Attachement"/>
      <sheetName val="PFA"/>
      <sheetName val="VALUE FIELDS"/>
      <sheetName val="items_left2"/>
      <sheetName val="Amortization_Table3"/>
      <sheetName val="MWB_Bdgtd_Days3"/>
      <sheetName val="Base_Case3"/>
      <sheetName val="C17-Trial_Balance2"/>
      <sheetName val="OE007_11_222"/>
      <sheetName val="TB_042"/>
      <sheetName val="Block_A-FlrBm(Conc&amp;Fwk)2"/>
      <sheetName val="Acc_code2"/>
      <sheetName val="PROV_DD2"/>
      <sheetName val="MBO_Ratings2"/>
      <sheetName val="Input-Supp_Incent2"/>
      <sheetName val="Main_orig2"/>
      <sheetName val="K10-1_2"/>
      <sheetName val="IBA_&lt;O3&gt;2"/>
      <sheetName val="Permanent_info2"/>
      <sheetName val="chart_data2"/>
      <sheetName val="Data_2_C0_B2"/>
      <sheetName val="Bill_32"/>
      <sheetName val="Bill_42"/>
      <sheetName val="Bill_22"/>
      <sheetName val="YR99_RENTAL_ACCRUAL2"/>
      <sheetName val="Stocks_age2"/>
      <sheetName val="Loan_Amortization_Schedule1"/>
      <sheetName val="Cost_Centre1"/>
      <sheetName val="Amcorp_Building2"/>
      <sheetName val="App_WP-112"/>
      <sheetName val="101_MANAGEMENT1"/>
      <sheetName val="Actual_vs_Budget1"/>
      <sheetName val="Monthly_P&amp;L1"/>
      <sheetName val="Kalkulasi_Loan1"/>
      <sheetName val="Bad_Debt1"/>
      <sheetName val="Analisa_&amp;_Upah1"/>
      <sheetName val="Share_price_data1"/>
      <sheetName val="TC_YA2000_cyb_(R)2"/>
      <sheetName val="Deferrred_Revenue_Apr_042"/>
      <sheetName val="Assumptions-_Checks2"/>
      <sheetName val="AB-1_1A2"/>
      <sheetName val="AB-1_12"/>
      <sheetName val="AB-1_22"/>
      <sheetName val="AB-1_2-check2"/>
      <sheetName val="AB-4_12"/>
      <sheetName val="AB-4_22"/>
      <sheetName val="AB-8_32"/>
      <sheetName val="AB-8_12"/>
      <sheetName val="AB-8_22"/>
      <sheetName val="AB-8_42"/>
      <sheetName val="AB-8_52"/>
      <sheetName val="AB-11_12"/>
      <sheetName val="AB-11_22"/>
      <sheetName val="AB-11_2A2"/>
      <sheetName val="BS-_Check2"/>
      <sheetName val="BS_summary2"/>
      <sheetName val="BS_1_22"/>
      <sheetName val="_1_32"/>
      <sheetName val="1_42"/>
      <sheetName val="1_52"/>
      <sheetName val="1_62"/>
      <sheetName val="1_72"/>
      <sheetName val="1_82"/>
      <sheetName val="1_92"/>
      <sheetName val="CF_02"/>
      <sheetName val="CF_3_42"/>
      <sheetName val="CF_5_62"/>
      <sheetName val="CF_7_82"/>
      <sheetName val="CF_1_22"/>
      <sheetName val="CF_9_102"/>
      <sheetName val="CF_11_132"/>
      <sheetName val="CBS_-_App12"/>
      <sheetName val="Country_Summary2"/>
      <sheetName val="P&amp;L_PP2"/>
      <sheetName val="Sales_for_20012"/>
      <sheetName val="B-_12"/>
      <sheetName val="Aoi_Data-p112"/>
      <sheetName val="Interim_____Top1"/>
      <sheetName val="Sum_B21"/>
      <sheetName val="Billing_and_Revenue1"/>
      <sheetName val="Data_Sheet_1"/>
      <sheetName val="Working_Data1"/>
      <sheetName val="OTHER_KPI11"/>
      <sheetName val="OTHER_KPI21"/>
      <sheetName val="i_wip_take_up1"/>
      <sheetName val="U-Input_sheet_(superseded)1"/>
      <sheetName val="4_Analysis1"/>
      <sheetName val="lead_1"/>
      <sheetName val="Q305_BI_Term_Loan1"/>
      <sheetName val="CA_working2"/>
      <sheetName val="Gain_Loss_Calculation1"/>
      <sheetName val="PL_(2)1"/>
      <sheetName val="MARKETING_EXP1"/>
      <sheetName val="FA_1"/>
      <sheetName val="Accrual_1"/>
      <sheetName val="DEFERRED_INCOME1"/>
      <sheetName val="GST_1"/>
      <sheetName val="PPE_Register1"/>
      <sheetName val="SUMFA_XLS1"/>
      <sheetName val="4A_ASSLIST2_XLS1"/>
      <sheetName val="4D_CACOMP_XLS1"/>
      <sheetName val="3_Analysis1"/>
      <sheetName val="1030002_A1"/>
      <sheetName val="1030004_A1"/>
      <sheetName val="1030006_A1"/>
      <sheetName val="G_A_&amp;_Switch1"/>
      <sheetName val="2_NM1"/>
      <sheetName val="Seasonality_Calculation1"/>
      <sheetName val="FULL_LIST1"/>
      <sheetName val="PMB_List1"/>
      <sheetName val="Etender_Value1"/>
      <sheetName val="Man_power1"/>
      <sheetName val="Inputs_-_Dev1"/>
      <sheetName val="(ref)_SMR_A302_WPL1"/>
      <sheetName val="Ap_D1_-_SumA1"/>
      <sheetName val="Ap_D2_-_SumB1"/>
      <sheetName val="Ap_E_-_Elmt1"/>
      <sheetName val="Tax_Rates1"/>
      <sheetName val="U102-U104_Detail1"/>
      <sheetName val="Sched_21"/>
      <sheetName val="Sched_11"/>
      <sheetName val="Ex_Diff1"/>
      <sheetName val="BS,_IS1"/>
      <sheetName val="PY_A1_500_TB1"/>
      <sheetName val="Phase2_movementDEC1"/>
      <sheetName val="Phase1f_a_DEC1"/>
      <sheetName val="Phase2_f_a_DEC_(2)1"/>
      <sheetName val="Cost_Statement1"/>
      <sheetName val="MASTER_CASHFLOW1"/>
      <sheetName val="Admin(Acqusition)_2009_GMC1"/>
      <sheetName val="Admin_(TTL)GMC20091"/>
      <sheetName val="6150-1_Other_losses1"/>
      <sheetName val="Supplementary_Notes"/>
      <sheetName val="Mov__of_fixed_Assets"/>
      <sheetName val="Only_for_GL_HO"/>
      <sheetName val="S13-CA_2008"/>
      <sheetName val="Cawang_Tomang_Cengkareng"/>
      <sheetName val="Jakarta_Cikampek"/>
      <sheetName val="Jakarta_Merak"/>
      <sheetName val="Padalarang_Cileunyi"/>
      <sheetName val="Surabaya_Gempol_Mojokerto"/>
      <sheetName val="Country_profile"/>
      <sheetName val="2_A_1"/>
      <sheetName val="Sch_1_1"/>
      <sheetName val="Sch_1_2"/>
      <sheetName val="AUD_01"/>
      <sheetName val="1_1_Project_Data"/>
      <sheetName val="Options_&amp;_Warrants"/>
      <sheetName val="QOS_Graph"/>
      <sheetName val="BU_Summary_Data"/>
      <sheetName val="movement"/>
      <sheetName val="month"/>
      <sheetName val="#REF!"/>
      <sheetName val="应交税金测算表(2005)"/>
      <sheetName val="eqpmad2"/>
      <sheetName val="汇总"/>
      <sheetName val="总经理审定"/>
      <sheetName val="固定资产清单"/>
      <sheetName val="分解表"/>
      <sheetName val="应付账款明细"/>
      <sheetName val="预算分解"/>
      <sheetName val="销售费用"/>
      <sheetName val="营业外收入"/>
      <sheetName val="管理费用"/>
      <sheetName val="Telco"/>
      <sheetName val="一般信息"/>
      <sheetName val="EBITDA Bridge"/>
      <sheetName val="A-P&amp;L-working"/>
      <sheetName val="Original"/>
      <sheetName val="BP-FH1"/>
      <sheetName val="Basic_information"/>
      <sheetName val="Customers in SAP pr May 02nd 06"/>
      <sheetName val="Exchange Rate"/>
      <sheetName val="S_1"/>
      <sheetName val="Figure 30"/>
      <sheetName val="Set-up"/>
      <sheetName val="UB1"/>
      <sheetName val="단면 (2)"/>
      <sheetName val="도로경계단위"/>
      <sheetName val="Manual"/>
      <sheetName val="MTP1"/>
      <sheetName val="TB-gl"/>
      <sheetName val="alpha"/>
      <sheetName val="Instructions"/>
      <sheetName val="2002 Reporting Structure"/>
      <sheetName val="Centres"/>
      <sheetName val="Clusters"/>
      <sheetName val="Cost Breakdown"/>
      <sheetName val="lookups"/>
      <sheetName val="Overhead Breakdown"/>
      <sheetName val="cluster_sort"/>
      <sheetName val="Revenue"/>
      <sheetName val="BEA"/>
      <sheetName val="balance"/>
      <sheetName val="U11"/>
      <sheetName val="QBat 5"/>
      <sheetName val="X rates"/>
      <sheetName val="MMIP(JU)"/>
      <sheetName val="F-1&amp;F-2"/>
      <sheetName val="0110"/>
      <sheetName val="sap"/>
      <sheetName val="ALLOWANCE'99"/>
      <sheetName val="Corner Arch"/>
      <sheetName val="End Arch"/>
      <sheetName val="Intermediate Arch"/>
      <sheetName val="Customize Your Loan Manager"/>
      <sheetName val="Loan Amortization Table"/>
      <sheetName val="Analysis (Ori)"/>
      <sheetName val="ALL2012"/>
      <sheetName val="Common Infra"/>
      <sheetName val="Contribution"/>
      <sheetName val="EMAS Overview"/>
      <sheetName val="N2 Detailed Listing (Pre-final)"/>
      <sheetName val="COMP00"/>
      <sheetName val="U8"/>
      <sheetName val="Scen1Feasi2"/>
      <sheetName val="HP Int rea"/>
      <sheetName val="Q3FY20_Exposure_Summary"/>
      <sheetName val="IDA_1019-1219_Billings"/>
      <sheetName val="IDA_1019-1219_Billing_not_done"/>
      <sheetName val="EY_Lookup_--&gt;"/>
      <sheetName val="Rates_Lookup"/>
      <sheetName val="Nexus_Lookup"/>
      <sheetName val="Q4_-_Smart_Chart"/>
      <sheetName val="_IDA_Taxability_Matrix_9_19_17"/>
      <sheetName val="LL_Taxability_Matrix_9_12_17"/>
      <sheetName val="OLD_--&gt;"/>
      <sheetName val="Future_Exposure_Summary"/>
      <sheetName val="IDA_Q4FY19_(projection)"/>
      <sheetName val="IDA_FY20_(projection)"/>
      <sheetName val="LL_Q4FY19_(projection)"/>
      <sheetName val="LL_FY20_(projection)"/>
      <sheetName val="Q3_-SmartChart"/>
      <sheetName val="LL_Jan-Mar_2019"/>
      <sheetName val="LL_January_2019"/>
      <sheetName val="LL_February_2019"/>
      <sheetName val="LL_Oct-Dec_2018"/>
      <sheetName val="LL_Jan-Sept_2018"/>
      <sheetName val="IDA_Q4FY19_(PBC)"/>
      <sheetName val="IDA_Revenue_(PBC)"/>
      <sheetName val="Tax_mapping"/>
      <sheetName val="X-100_2"/>
      <sheetName val="wage_"/>
      <sheetName val="PRICE_VARIANCE"/>
      <sheetName val="4_8%_DA"/>
      <sheetName val="3_2%_DISCOUNT"/>
      <sheetName val="BEST_BUY"/>
      <sheetName val="STAPLES_3%_BE"/>
      <sheetName val="LONDON_DRUGS_5%_BE"/>
      <sheetName val="LONDON_DRUGS_9_8%_S2G_BE"/>
      <sheetName val="EB_GAMES_9_8%_S2G_BE"/>
      <sheetName val="STAPLES_1_5%_REBATE"/>
      <sheetName val="Bank_Matrix"/>
      <sheetName val="CCY_Conversion"/>
      <sheetName val="Detail_Testing"/>
      <sheetName val="Budget_Balance_Sheet"/>
      <sheetName val="BS_BD"/>
      <sheetName val="BS_EXP"/>
      <sheetName val="FIXED_RENT_Summary"/>
      <sheetName val="DN"/>
      <sheetName val="Spec up &amp; va"/>
      <sheetName val="PSI"/>
      <sheetName val="Development Proj Summary"/>
      <sheetName val="MediaCommerce"/>
      <sheetName val="MCAV"/>
      <sheetName val="MCImage"/>
      <sheetName val="1.1 Scenario Definitions"/>
      <sheetName val="2.4 Financial Inputs"/>
      <sheetName val="Intercopany1999.6"/>
      <sheetName val="Adv_DN"/>
      <sheetName val="AutoAllow_DN"/>
      <sheetName val="AutoTruck_DN"/>
      <sheetName val="BadDebt_DN"/>
      <sheetName val="BankChgs_DN"/>
      <sheetName val="Bonus_DN"/>
      <sheetName val="FinalGAPlan"/>
      <sheetName val="BusConf_DN"/>
      <sheetName val="ContLabor_DN"/>
      <sheetName val="DataService_DN"/>
      <sheetName val="DirBOD_DN"/>
      <sheetName val="DOInsur_DN"/>
      <sheetName val="Donations_DN"/>
      <sheetName val="FICA_DN"/>
      <sheetName val="FoodTest_DN"/>
      <sheetName val="FoodTestExHyphen_DN"/>
      <sheetName val="Four01k_DN"/>
      <sheetName val="FreeFood_DN"/>
      <sheetName val="Insurance_DN"/>
      <sheetName val="ITFees_DN"/>
      <sheetName val="Legal_DN"/>
      <sheetName val="Litigation_DN"/>
      <sheetName val="MandR_DN"/>
      <sheetName val="Meals_DN"/>
      <sheetName val="Medical_DN"/>
      <sheetName val="Misc_DN"/>
      <sheetName val="MRAgree_DN"/>
      <sheetName val="MRSoftware_DN"/>
      <sheetName val="Obsolete_DN"/>
      <sheetName val="Options_DN"/>
      <sheetName val="Outsource_DN"/>
      <sheetName val="PERSONNEL_DN"/>
      <sheetName val="PhoneEquip_DN"/>
      <sheetName val="PhoneService_DN"/>
      <sheetName val="Postage_DN"/>
      <sheetName val="PrintCost_DN"/>
      <sheetName val="PrintCostS_DN"/>
      <sheetName val="ProfConsult_DN"/>
      <sheetName val="ProfOther_DN"/>
      <sheetName val="PubAcct_DN"/>
      <sheetName val="Rebill_DN"/>
      <sheetName val="Recruiting_DN"/>
      <sheetName val="Relo_DN"/>
      <sheetName val="Rent_DN"/>
      <sheetName val="Royalty_DN"/>
      <sheetName val="Salaries_DN"/>
      <sheetName val="SalTrain_DN"/>
      <sheetName val="ServiceAwd_DN"/>
      <sheetName val="Services_DN"/>
      <sheetName val="ShareholdRpt_DN"/>
      <sheetName val="Stock_DN"/>
      <sheetName val="SubPub_DN"/>
      <sheetName val="SupplyOff_DN"/>
      <sheetName val="SupplyOth_DN"/>
      <sheetName val="Taxes_DN"/>
      <sheetName val="Tele_DN"/>
      <sheetName val="Travel_DN"/>
      <sheetName val="Tuition_DN"/>
      <sheetName val="Unemp_DN"/>
      <sheetName val="Utilities_DN"/>
      <sheetName val="Dummy VN HR_5y"/>
      <sheetName val="Inpu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sheetData sheetId="1411"/>
      <sheetData sheetId="1412"/>
      <sheetData sheetId="1413"/>
      <sheetData sheetId="1414"/>
      <sheetData sheetId="1415"/>
      <sheetData sheetId="1416"/>
      <sheetData sheetId="1417"/>
      <sheetData sheetId="1418"/>
      <sheetData sheetId="1419"/>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sheetData sheetId="1431"/>
      <sheetData sheetId="1432"/>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sheetData sheetId="1788"/>
      <sheetData sheetId="1789"/>
      <sheetData sheetId="1790"/>
      <sheetData sheetId="1791"/>
      <sheetData sheetId="1792"/>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1 LeadSchedule"/>
      <sheetName val="Chemlist"/>
      <sheetName val="currency"/>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Main orig"/>
      <sheetName val="FF-1"/>
      <sheetName val="Master"/>
      <sheetName val="F1.2"/>
      <sheetName val="F.02-2"/>
      <sheetName val="FF-3"/>
      <sheetName val="HP"/>
      <sheetName val="SYD TABLE"/>
      <sheetName val="TB Worksheet"/>
      <sheetName val="CA"/>
      <sheetName val="Profit Comp"/>
      <sheetName val="C.A.Sum."/>
      <sheetName val="H.02"/>
      <sheetName val="CA Sheet"/>
      <sheetName val="BS, P&amp;L"/>
      <sheetName val="cc 196 (SYS) (2)"/>
      <sheetName val="gl"/>
      <sheetName val="FF-4"/>
      <sheetName val="Sheet1"/>
      <sheetName val="FSL"/>
      <sheetName val="DFA"/>
      <sheetName val="PA"/>
      <sheetName val="FF-13"/>
      <sheetName val="U"/>
      <sheetName val="U1|2"/>
      <sheetName val="6balancesheet2000"/>
      <sheetName val="FF-21(a)"/>
      <sheetName val="FF-2"/>
      <sheetName val="CBS - App1"/>
      <sheetName val="sch10-rm2"/>
      <sheetName val="sch6-rm"/>
      <sheetName val="other-rm"/>
      <sheetName val="accumdeprn"/>
      <sheetName val="Mth"/>
      <sheetName val="RATE"/>
      <sheetName val="MFA"/>
      <sheetName val="GCF"/>
      <sheetName val="CC"/>
      <sheetName val="BPR"/>
      <sheetName val="ALLOWANCE'99"/>
      <sheetName val="U4"/>
      <sheetName val="M_Maincomp"/>
      <sheetName val="10"/>
      <sheetName val="TC"/>
      <sheetName val="SCH"/>
      <sheetName val="ADD"/>
      <sheetName val="P&amp;L"/>
      <sheetName val="Addition"/>
      <sheetName val="WIRE"/>
      <sheetName val="U003"/>
      <sheetName val="CORRECTION"/>
      <sheetName val="SA2"/>
      <sheetName val="SCH B"/>
      <sheetName val="SCH D"/>
      <sheetName val="SCH 22"/>
      <sheetName val="E3.1"/>
      <sheetName val="E1.1"/>
      <sheetName val="E2.1"/>
      <sheetName val="PDPC0908"/>
      <sheetName val="sch9-jpn"/>
      <sheetName val="sch3-rm"/>
      <sheetName val="Comp equip"/>
      <sheetName val="Mach &amp; equip"/>
      <sheetName val="MV"/>
      <sheetName val="Freezers"/>
      <sheetName val="FSA"/>
      <sheetName val="SPpl"/>
      <sheetName val="U2 Sales"/>
      <sheetName val="K5-1"/>
      <sheetName val="COM"/>
      <sheetName val="UA101"/>
      <sheetName val="A3-1"/>
      <sheetName val="FF-6"/>
      <sheetName val="OTHERS"/>
      <sheetName val="3000"/>
      <sheetName val="Comp "/>
      <sheetName val="Mach "/>
      <sheetName val="Freez"/>
      <sheetName val="Build"/>
      <sheetName val="Deferrred Revenue Apr 04"/>
      <sheetName val="FF-50"/>
      <sheetName val="Ref"/>
      <sheetName val="FA SUMMARY"/>
      <sheetName val="Prod"/>
      <sheetName val="AP"/>
      <sheetName val="A16C"/>
      <sheetName val="2Yr"/>
      <sheetName val="R101"/>
      <sheetName val="R401"/>
      <sheetName val="R102"/>
      <sheetName val="R201"/>
      <sheetName val="Sheet2"/>
      <sheetName val="ACI_PLDET JUN 12_FINAL"/>
      <sheetName val="admin"/>
      <sheetName val="PPE"/>
      <sheetName val="IBACOMP.XLS"/>
      <sheetName val="U-50"/>
      <sheetName val="cashflowcomp"/>
      <sheetName val="6A CA"/>
      <sheetName val="K105_AirCond"/>
      <sheetName val="K112_P&amp;M"/>
      <sheetName val="K108_F&amp;F"/>
      <sheetName val="K111_Signboard"/>
      <sheetName val="K110_Renov"/>
      <sheetName val="Kl109_OE"/>
      <sheetName val="K104_MV"/>
      <sheetName val="tax-ss"/>
      <sheetName val="BIS LIST-NTH 18"/>
      <sheetName val="Summary"/>
      <sheetName val="TBC-CUR"/>
      <sheetName val="TB-YTD"/>
      <sheetName val="AMORT-MGAAP"/>
      <sheetName val="Disposal"/>
      <sheetName val="s108(new) "/>
      <sheetName val="COV"/>
      <sheetName val="Data"/>
      <sheetName val="HP99"/>
      <sheetName val="MFA00"/>
      <sheetName val="BPR-Bloom"/>
      <sheetName val="N2 Detailed Listing (Pre-final)"/>
      <sheetName val="P_L"/>
      <sheetName val="M001_Lead"/>
      <sheetName val="M002_HSBC"/>
      <sheetName val="M003_HSBC"/>
      <sheetName val="M004_BK"/>
      <sheetName val="M005_Citi"/>
      <sheetName val="M006_HLBB"/>
      <sheetName val="M007_AmBk"/>
      <sheetName val="U-13-2(disc)"/>
      <sheetName val="Building"/>
      <sheetName val="AFA"/>
      <sheetName val="BS"/>
      <sheetName val="STWDV-WFO"/>
      <sheetName val="STWDV-DFA"/>
      <sheetName val="FA"/>
      <sheetName val="TMS2000"/>
      <sheetName val="other_rm"/>
      <sheetName val="PTSB-BS(1)"/>
      <sheetName val="G1"/>
      <sheetName val="JUL03"/>
      <sheetName val="Co Info"/>
      <sheetName val="明细账"/>
      <sheetName val="cbe&amp;cbr"/>
      <sheetName val="FFE"/>
      <sheetName val="110"/>
      <sheetName val="U2x"/>
      <sheetName val="L2"/>
      <sheetName val="809"/>
      <sheetName val="A2.04"/>
      <sheetName val="Consolidated"/>
      <sheetName val="FF-KL"/>
      <sheetName val="Backend"/>
      <sheetName val="F-1|F-2"/>
      <sheetName val="jun94"/>
      <sheetName val="U2 - Sales"/>
      <sheetName val="TB"/>
      <sheetName val="Acc"/>
      <sheetName val="Annx1"/>
      <sheetName val="BYBU96"/>
      <sheetName val="EURWBN £"/>
      <sheetName val="EUROPE CIRCUITS"/>
      <sheetName val="USD&amp;UKL Rates"/>
      <sheetName val="F2-3-6 OH absorbtion rate "/>
      <sheetName val="A-1"/>
      <sheetName val="Entity Data"/>
      <sheetName val="TaxPymt-25KG (0531)"/>
      <sheetName val="TRE"/>
      <sheetName val="Interim --&gt; Top"/>
      <sheetName val="Company Info"/>
      <sheetName val="CA Comp"/>
      <sheetName val="addl cost"/>
      <sheetName val="5 Analysis"/>
      <sheetName val="K-2"/>
      <sheetName val="UFPrn20030904093309"/>
      <sheetName val="YTD"/>
      <sheetName val="P-1"/>
      <sheetName val="cover"/>
      <sheetName val="Q-HP-11"/>
      <sheetName val="Q-HP-44"/>
      <sheetName val="Q-HP-13"/>
      <sheetName val="AppF"/>
      <sheetName val="Pack St Val 95 (Local)"/>
      <sheetName val="NBPOL &amp; GPPOL Mgt Accts"/>
      <sheetName val="MCMD95"/>
      <sheetName val="MainComp"/>
      <sheetName val="JobDetails"/>
      <sheetName val="BS_GRP"/>
      <sheetName val="KPI3"/>
      <sheetName val="Sec2"/>
      <sheetName val="KPI4a"/>
      <sheetName val="KPI4"/>
      <sheetName val="meeting"/>
      <sheetName val="Coeffs"/>
      <sheetName val="coeff"/>
      <sheetName val="YR1999_OCCUPANCY"/>
      <sheetName val="Mscb97"/>
      <sheetName val="Control"/>
      <sheetName val="C.02"/>
      <sheetName val="C1.02"/>
      <sheetName val="INFO"/>
      <sheetName val="PNL"/>
      <sheetName val="SP1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33(2)"/>
      <sheetName val="MFA"/>
      <sheetName val="AFA"/>
      <sheetName val="DFA"/>
      <sheetName val="CA"/>
      <sheetName val="IBA"/>
      <sheetName val="FF-4"/>
      <sheetName val="Chemical"/>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 val="Company Info"/>
      <sheetName val="CA Comp"/>
      <sheetName val="D"/>
      <sheetName val="BPR"/>
      <sheetName val="G-35-3"/>
      <sheetName val="F-Inventories"/>
      <sheetName val="Customize Your Loan Manager"/>
      <sheetName val="Loan Amortization Table"/>
      <sheetName val="MASTER"/>
      <sheetName val="BS, P&amp;L"/>
      <sheetName val="Details_ACT"/>
      <sheetName val="ca"/>
      <sheetName val="4FA-ADD"/>
      <sheetName val="Far_1"/>
      <sheetName val="Far_2"/>
      <sheetName val="Far_3"/>
      <sheetName val="F1_2"/>
      <sheetName val="F1_3"/>
      <sheetName val="F3_1"/>
      <sheetName val="F4_2"/>
      <sheetName val="F4_3"/>
      <sheetName val="F4_3_1"/>
      <sheetName val="F4_4"/>
      <sheetName val="F4_4_1"/>
      <sheetName val="F4_4_2"/>
      <sheetName val="F4_4_3"/>
      <sheetName val="F4_4_4"/>
      <sheetName val="F4_4_4_1"/>
      <sheetName val="F4_4_4_2"/>
      <sheetName val="F4_4_5"/>
      <sheetName val="F4_4_5_1"/>
      <sheetName val="F4_4_6"/>
      <sheetName val="F4_4_6_1"/>
      <sheetName val="F4_4_6_2"/>
      <sheetName val="F4_4_6_3"/>
      <sheetName val="Profit Comp"/>
      <sheetName val="FF_3"/>
      <sheetName val="Interim --&gt; Top"/>
      <sheetName val="03.12"/>
      <sheetName val="SYS"/>
      <sheetName val="RA"/>
      <sheetName val="T4.02"/>
      <sheetName val="Raw Materials"/>
      <sheetName val="Setup"/>
      <sheetName val="freight"/>
      <sheetName val="Yip-export freight"/>
      <sheetName val="A"/>
      <sheetName val="A2.04"/>
      <sheetName val="A2.02"/>
      <sheetName val="M_Maincomp"/>
      <sheetName val="Chemlist"/>
      <sheetName val="bldg-cost"/>
      <sheetName val="2.B.L Investments"/>
      <sheetName val="2.Q.L Revenue"/>
      <sheetName val="3 P&amp;L "/>
      <sheetName val="C_A_Sum_"/>
      <sheetName val="C.A.Sum."/>
      <sheetName val="FF_6"/>
      <sheetName val="6A CA"/>
      <sheetName val="CA2000"/>
      <sheetName val="TB Worksheet"/>
      <sheetName val="ACT-MTH"/>
      <sheetName val="HP"/>
      <sheetName val="DailyRate"/>
      <sheetName val="travel expenses (dont edit this"/>
      <sheetName val="科目"/>
      <sheetName val="CA Sheet"/>
      <sheetName val="FF-6"/>
      <sheetName val="123"/>
      <sheetName val="2005"/>
      <sheetName val="Change in category"/>
      <sheetName val="FF-3"/>
      <sheetName val="Lease (Comp)"/>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INFO"/>
      <sheetName val="EBC"/>
      <sheetName val="YE 30June00"/>
      <sheetName val="PPE_listing"/>
      <sheetName val="FF-2"/>
      <sheetName val="6341 Hire Purchase Summary"/>
      <sheetName val="6341-2 Repayment Schedule"/>
      <sheetName val="6341-2-5"/>
      <sheetName val="6341-2-4"/>
      <sheetName val="6341-2-3"/>
      <sheetName val="6341-2-2"/>
      <sheetName val="6341-2-1"/>
      <sheetName val="6341-2-8"/>
      <sheetName val="sch10-rm2"/>
      <sheetName val="sch6-rm"/>
      <sheetName val="other-rm"/>
      <sheetName val="Financial Summary"/>
      <sheetName val="_2__xls__2__xls_COV"/>
      <sheetName val="Creditors"/>
      <sheetName val="110"/>
      <sheetName val="FF-4"/>
      <sheetName val="consol"/>
      <sheetName val="M_CT_OUT"/>
      <sheetName val="D.02"/>
      <sheetName val="Cbh-Conv-14-Nov"/>
      <sheetName val="Cbh-Stk30Nov"/>
      <sheetName val="Cbh-ItemGen-3Dec08"/>
      <sheetName val="NRV-Sch"/>
      <sheetName val="SalesDone"/>
      <sheetName val="Inter"/>
      <sheetName val="FA-LISTING"/>
      <sheetName val="Pack St Val 95 (Local)"/>
      <sheetName val="Codes"/>
      <sheetName val="??-BLDG"/>
      <sheetName val="BB.02"/>
      <sheetName val="FV of HP"/>
      <sheetName val="gl"/>
      <sheetName val="SYD TABLE"/>
      <sheetName val="Notes to Accounts"/>
      <sheetName val="acs"/>
      <sheetName val="G2-2(c)"/>
      <sheetName val="bs07 "/>
      <sheetName val="S16-CA(2000P)"/>
      <sheetName val="10"/>
      <sheetName val="SOFP"/>
      <sheetName val="S.03"/>
      <sheetName val="FF_21_a_"/>
      <sheetName val="LD"/>
      <sheetName val="CUST"/>
      <sheetName val="M-1 Nov"/>
      <sheetName val="Payout Data Jan-Aug 2013"/>
      <sheetName val="T&amp;P-Exist"/>
      <sheetName val="JJ.05-5 Land"/>
      <sheetName val="JJ.08I1-6a"/>
      <sheetName val="JJ.05-8I1-5a "/>
      <sheetName val="Dir"/>
      <sheetName val="currency"/>
      <sheetName val="Potential for Control Failure"/>
      <sheetName val="FF-2(1)"/>
      <sheetName val="K4. F&amp;F"/>
      <sheetName val="Customer Summary"/>
      <sheetName val="FF_2 _1_"/>
      <sheetName val="B"/>
      <sheetName val="FSA"/>
      <sheetName val="__-BLDG"/>
      <sheetName val="HIDDEN Supporting Calc"/>
      <sheetName val="Content"/>
      <sheetName val="APCODE"/>
      <sheetName val="U201"/>
      <sheetName val="Attribute Worksheet"/>
      <sheetName val="Drop-down"/>
      <sheetName val="Parameters"/>
      <sheetName val="lead "/>
      <sheetName val="BlSheet"/>
      <sheetName val="PLOSS"/>
      <sheetName val="Cover"/>
      <sheetName val="rate"/>
      <sheetName val="CustPO"/>
      <sheetName val="Price_List"/>
      <sheetName val="Sales Entry"/>
      <sheetName val="List Data"/>
      <sheetName val="addl cost"/>
      <sheetName val="accumdeprn"/>
      <sheetName val="Sheet2"/>
      <sheetName val="MV"/>
      <sheetName val="Workshop"/>
      <sheetName val="Signage"/>
      <sheetName val="M&amp;E"/>
      <sheetName val="Renovation"/>
      <sheetName val="Office"/>
      <sheetName val="Computer"/>
      <sheetName val="F&amp;F"/>
      <sheetName val="Disposal"/>
      <sheetName val="TB-MRD"/>
      <sheetName val="Far_11"/>
      <sheetName val="Far_21"/>
      <sheetName val="Far_31"/>
      <sheetName val="F1_21"/>
      <sheetName val="F1_31"/>
      <sheetName val="F3_11"/>
      <sheetName val="F4_21"/>
      <sheetName val="F4_31"/>
      <sheetName val="F4_3_11"/>
      <sheetName val="F4_41"/>
      <sheetName val="F4_4_11"/>
      <sheetName val="F4_4_21"/>
      <sheetName val="F4_4_31"/>
      <sheetName val="F4_4_41"/>
      <sheetName val="F4_4_4_11"/>
      <sheetName val="F4_4_4_21"/>
      <sheetName val="F4_4_51"/>
      <sheetName val="F4_4_5_11"/>
      <sheetName val="F4_4_61"/>
      <sheetName val="F4_4_6_11"/>
      <sheetName val="F4_4_6_21"/>
      <sheetName val="F4_4_6_31"/>
      <sheetName val="Company_Info"/>
      <sheetName val="CA_Comp"/>
      <sheetName val="Customize_Your_Loan_Manager"/>
      <sheetName val="Loan_Amortization_Table"/>
      <sheetName val="BS,_P&amp;L"/>
      <sheetName val="Far_12"/>
      <sheetName val="Far_22"/>
      <sheetName val="Far_32"/>
      <sheetName val="F1_22"/>
      <sheetName val="F1_32"/>
      <sheetName val="F3_12"/>
      <sheetName val="F4_22"/>
      <sheetName val="F4_32"/>
      <sheetName val="F4_3_12"/>
      <sheetName val="F4_42"/>
      <sheetName val="F4_4_12"/>
      <sheetName val="F4_4_22"/>
      <sheetName val="F4_4_32"/>
      <sheetName val="F4_4_42"/>
      <sheetName val="F4_4_4_12"/>
      <sheetName val="F4_4_4_22"/>
      <sheetName val="F4_4_52"/>
      <sheetName val="F4_4_5_12"/>
      <sheetName val="F4_4_62"/>
      <sheetName val="F4_4_6_12"/>
      <sheetName val="F4_4_6_22"/>
      <sheetName val="F4_4_6_32"/>
      <sheetName val="Company_Info1"/>
      <sheetName val="CA_Comp1"/>
      <sheetName val="Customize_Your_Loan_Manager1"/>
      <sheetName val="Loan_Amortization_Table1"/>
      <sheetName val="BS,_P&amp;L1"/>
      <sheetName val="tax-ss"/>
      <sheetName val="JPN-Salary"/>
      <sheetName val="ExcRate"/>
      <sheetName val="income"/>
      <sheetName val="PUK"/>
      <sheetName val="SP10"/>
      <sheetName val="Criteria"/>
      <sheetName val="I"/>
      <sheetName val="Parameter"/>
      <sheetName val="P&amp;LSEPG"/>
      <sheetName val="AA8 ASSO"/>
      <sheetName val="FF_2"/>
      <sheetName val="BIS LIST-NTH 18"/>
      <sheetName val="AUD.01"/>
      <sheetName val="FF-AA-2"/>
      <sheetName val="40-1"/>
      <sheetName val="ADJ"/>
      <sheetName val="B01TXC"/>
      <sheetName val="Multiplier"/>
      <sheetName val="Sheet3"/>
      <sheetName val="H1-Investments"/>
      <sheetName val="O-11"/>
      <sheetName val="K5-1"/>
      <sheetName val="Input-YTD and Expected"/>
      <sheetName val="Input-Qtrly"/>
      <sheetName val="PAM"/>
      <sheetName val="12"/>
      <sheetName val="Currecncy Symbol-SOBP"/>
      <sheetName val="Start"/>
      <sheetName val="03_12"/>
      <sheetName val="CARA- Design &amp; implementation"/>
      <sheetName val="X Rates"/>
      <sheetName val="Sensitivity"/>
      <sheetName val="MainComp"/>
      <sheetName val="U"/>
      <sheetName val="U1|2"/>
      <sheetName val="LK01"/>
      <sheetName val="A2_04"/>
      <sheetName val="A2_02"/>
      <sheetName val="3_P&amp;L_"/>
      <sheetName val="2_B_L_Investments"/>
      <sheetName val="2_Q_L_Revenue"/>
      <sheetName val="Interim_--&gt;_Top"/>
      <sheetName val="Profit_Comp"/>
      <sheetName val="Change_in_category"/>
      <sheetName val="TB_Worksheet"/>
      <sheetName val="Lease_(Comp)"/>
      <sheetName val="D_02"/>
      <sheetName val="T4_02"/>
      <sheetName val="Raw_Materials"/>
      <sheetName val="1.11.04"/>
      <sheetName val="Sheet1"/>
      <sheetName val="OPTION VLU"/>
      <sheetName val="CoList"/>
      <sheetName val="ReworkLabour"/>
      <sheetName val="Key Assumptions"/>
      <sheetName val="K2"/>
      <sheetName val="FeesCalc"/>
      <sheetName val="DEC06"/>
      <sheetName val="SCMTax"/>
      <sheetName val="#REF"/>
      <sheetName val="Entity Data"/>
      <sheetName val="M-2"/>
      <sheetName val="CBO0497"/>
      <sheetName val="K4-1"/>
      <sheetName val="Pricelist"/>
      <sheetName val="EE97"/>
      <sheetName val="20.0"/>
      <sheetName val="03.0"/>
      <sheetName val="100.1"/>
      <sheetName val="Infra"/>
      <sheetName val="RangeNames"/>
      <sheetName val="Kod Negara "/>
      <sheetName val="Muka 1"/>
      <sheetName val="PHSB-GL-TB"/>
      <sheetName val="Dropdown"/>
      <sheetName val="Energy(update)"/>
      <sheetName val="6341_Hire_Purchase_Summary"/>
      <sheetName val="6341-2_Repayment_Schedule"/>
      <sheetName val="DSCTEMP"/>
      <sheetName val="EMAS Overview"/>
      <sheetName val="Bank Rec 06-2002"/>
      <sheetName val="ADMIN"/>
      <sheetName val="MFG"/>
      <sheetName val="APX 11"/>
      <sheetName val="Expense Summary"/>
      <sheetName val="供应商资料"/>
      <sheetName val="总领料明细B"/>
      <sheetName val="8-Liabilities"/>
      <sheetName val="Age311299TAS"/>
      <sheetName val="S1kiv"/>
      <sheetName val="cashflowcomp"/>
      <sheetName val="BTS BSC &amp; OTHERS"/>
      <sheetName val="Fcast Data for QTR"/>
      <sheetName val="Graphs"/>
      <sheetName val="Lookup"/>
      <sheetName val="2.G.L Trade Creditors"/>
      <sheetName val="Range Names"/>
      <sheetName val="B1 Prelims"/>
      <sheetName val="Audit Tests Ideas List"/>
      <sheetName val="Major Rate"/>
      <sheetName val="Expenses"/>
      <sheetName val="F-1 F-2"/>
      <sheetName val="D01FAS"/>
      <sheetName val="monthlydata"/>
      <sheetName val="acq&amp;dispdata"/>
      <sheetName val="annualdata"/>
      <sheetName val="AJE"/>
      <sheetName val="GeneralInfo"/>
      <sheetName val="ITEM FRM PO"/>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Reference"/>
      <sheetName val="BSI"/>
      <sheetName val="Exchange"/>
      <sheetName val="M"/>
      <sheetName val="Front Page"/>
      <sheetName val="sheetControl"/>
      <sheetName val="AccInfors"/>
      <sheetName val="PNT-QUOT-#3"/>
      <sheetName val="COAT&amp;WRAP-QIOT-#3"/>
      <sheetName val="Index"/>
      <sheetName val="C1"/>
      <sheetName val="C2"/>
      <sheetName val="C3"/>
      <sheetName val="Audit plan"/>
      <sheetName val="C4 "/>
      <sheetName val="C4-1"/>
      <sheetName val="C4-2"/>
      <sheetName val="C4-3"/>
      <sheetName val="C5 "/>
      <sheetName val="C5-1"/>
      <sheetName val="C5-2"/>
      <sheetName val="C6 "/>
      <sheetName val="C6-1"/>
      <sheetName val="C7"/>
      <sheetName val="C7-1"/>
      <sheetName val="C8"/>
      <sheetName val="C8-1"/>
      <sheetName val="C8-2"/>
      <sheetName val="C8-3"/>
      <sheetName val="C9"/>
      <sheetName val="152"/>
      <sheetName val="155"/>
      <sheetName val="156"/>
      <sheetName val="C10"/>
      <sheetName val="C11"/>
      <sheetName val="C11-1"/>
      <sheetName val="C11-2"/>
      <sheetName val="FORMC94"/>
      <sheetName val="Pekerja"/>
      <sheetName val="instruction"/>
      <sheetName val="FF-1"/>
      <sheetName val="SCH 1-Checklist"/>
      <sheetName val="SCH 2-Financial Highlights"/>
      <sheetName val="SCH 3-PBT Summary by Dept"/>
      <sheetName val="SCH 4-Income Statement-Summary"/>
      <sheetName val="SCH 5-Income Statement-By Mth"/>
      <sheetName val="Agency"/>
      <sheetName val="Leasing"/>
      <sheetName val="Commercial"/>
      <sheetName val="Residential"/>
      <sheetName val="Sales"/>
      <sheetName val="Retails"/>
      <sheetName val="Subleasing"/>
      <sheetName val="Research &amp; Val"/>
      <sheetName val="Research"/>
      <sheetName val="Val"/>
      <sheetName val="PM"/>
      <sheetName val="SCH 6-Stat of Fin Position"/>
      <sheetName val="SCH 7-Notes to SoFP"/>
      <sheetName val="SCH 8-Cashflow"/>
      <sheetName val="SCH 8a Cashflow-Capex"/>
      <sheetName val="SCH 9-Banking Exposure"/>
      <sheetName val="SCH 10-Segmental details"/>
      <sheetName val="SCH 10a-Segmental-YTD"/>
      <sheetName val="SCH 10b-Segmental-12 mths"/>
      <sheetName val="SCH 11-Debtor Aging Summary"/>
      <sheetName val="SCH 12 - Past 12mth P&amp;L and NAV"/>
      <sheetName val="Jan 14- Flash"/>
      <sheetName val="INV"/>
      <sheetName val="Dept CM"/>
      <sheetName val="Consolidated BS"/>
      <sheetName val="Consolidation"/>
      <sheetName val="Budget 2014"/>
      <sheetName val="S'pore"/>
      <sheetName val="VN"/>
      <sheetName val="Pre-Opening"/>
      <sheetName val="Cashbook-Apr"/>
      <sheetName val="List entry"/>
      <sheetName val="Yip-export_freight"/>
      <sheetName val="C_A_Sum_1"/>
      <sheetName val="6A_CA"/>
      <sheetName val="travel_expenses_(dont_edit_this"/>
      <sheetName val="CA_Sheet"/>
      <sheetName val="YE_30June00"/>
      <sheetName val="Financial_Summary"/>
      <sheetName val="Interim_--&gt;_Top1"/>
      <sheetName val="T4_021"/>
      <sheetName val="A2_041"/>
      <sheetName val="A2_021"/>
      <sheetName val="Profit_Comp1"/>
      <sheetName val="Raw_Materials1"/>
      <sheetName val="03_121"/>
      <sheetName val="Yip-export_freight1"/>
      <sheetName val="2_B_L_Investments1"/>
      <sheetName val="2_Q_L_Revenue1"/>
      <sheetName val="3_P&amp;L_1"/>
      <sheetName val="C_A_Sum_2"/>
      <sheetName val="6A_CA1"/>
      <sheetName val="TB_Worksheet1"/>
      <sheetName val="travel_expenses_(dont_edit_thi1"/>
      <sheetName val="CA_Sheet1"/>
      <sheetName val="Change_in_category1"/>
      <sheetName val="Lease_(Comp)1"/>
      <sheetName val="YE_30June001"/>
      <sheetName val="6341_Hire_Purchase_Summary1"/>
      <sheetName val="6341-2_Repayment_Schedule1"/>
      <sheetName val="Financial_Summary1"/>
      <sheetName val="SCH_1-Checklist"/>
      <sheetName val="SCH_2-Financial_Highlights"/>
      <sheetName val="SCH_3-PBT_Summary_by_Dept"/>
      <sheetName val="SCH_4-Income_Statement-Summary"/>
      <sheetName val="SCH_5-Income_Statement-By_Mth"/>
      <sheetName val="Research_&amp;_Val"/>
      <sheetName val="SCH_6-Stat_of_Fin_Position"/>
      <sheetName val="SCH_7-Notes_to_SoFP"/>
      <sheetName val="SCH_8-Cashflow"/>
      <sheetName val="SCH_8a_Cashflow-Capex"/>
      <sheetName val="SCH_9-Banking_Exposure"/>
      <sheetName val="SCH_10-Segmental_details"/>
      <sheetName val="SCH_10a-Segmental-YTD"/>
      <sheetName val="SCH_10b-Segmental-12_mths"/>
      <sheetName val="SCH_11-Debtor_Aging_Summary"/>
      <sheetName val="SCH_12_-_Past_12mth_P&amp;L_and_NAV"/>
      <sheetName val="Jan_14-_Flash"/>
      <sheetName val="Dept_CM"/>
      <sheetName val="Consolidated_BS"/>
      <sheetName val="Budget_2014"/>
      <sheetName val="List_entry"/>
      <sheetName val="BB_02"/>
      <sheetName val="SYD_TABLE"/>
      <sheetName val="Notes_to_Accounts"/>
      <sheetName val="Pack_St_Val_95_(Local)"/>
      <sheetName val="FV_of_HP"/>
      <sheetName val="Setting"/>
      <sheetName val="IS-NOTE"/>
      <sheetName val="PA"/>
      <sheetName val="기안"/>
      <sheetName val="Non-Statistical Sampling"/>
      <sheetName val="Q.02"/>
      <sheetName val="Balance Sheet Accoung"/>
      <sheetName val="2001"/>
      <sheetName val="Main orig"/>
      <sheetName val="PL"/>
      <sheetName val="Währungsschlüssel"/>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ANE ANU"/>
      <sheetName val="API"/>
      <sheetName val="BMU BMH CMU CMH"/>
      <sheetName val="BLACK PIPES"/>
      <sheetName val="BSF SQB"/>
      <sheetName val="COILS"/>
      <sheetName val="FLAT BAR"/>
      <sheetName val="GI PIPES"/>
      <sheetName val="HTD BSR CQR"/>
      <sheetName val="HXBPSF"/>
      <sheetName val="Cbh Stk 31032009 "/>
      <sheetName val="MS CHANNEL"/>
      <sheetName val="CRP CSP HRP HSP"/>
      <sheetName val="MS  CK PLATES"/>
      <sheetName val="SALES 1-21APR"/>
      <sheetName val="SHEETS"/>
      <sheetName val="STAINLESS STEEL"/>
      <sheetName val="STF-SDL"/>
      <sheetName val="GI"/>
      <sheetName val="salary"/>
      <sheetName val="Bond"/>
      <sheetName val="Drop-downS"/>
      <sheetName val="I2 Dep"/>
      <sheetName val="Invoicing values"/>
      <sheetName val="Rates"/>
      <sheetName val="Consolidated"/>
      <sheetName val="sch9-jpn"/>
      <sheetName val="sch3-rm"/>
      <sheetName val="ATIL"/>
      <sheetName val="2.Q.1"/>
      <sheetName val="Sch "/>
      <sheetName val="DFA"/>
      <sheetName val="Family"/>
      <sheetName val="Marshal"/>
      <sheetName val="COSTING"/>
      <sheetName val="5 Analysis"/>
      <sheetName val="CHRT"/>
      <sheetName val="FF-5"/>
      <sheetName val="MMIP(JU)"/>
      <sheetName val="F-1&amp;F-2"/>
      <sheetName val="BB.01"/>
      <sheetName val="A-1"/>
      <sheetName val="Dec08"/>
      <sheetName val="FF-21(a)"/>
      <sheetName val="24100 Accr Liab"/>
      <sheetName val="FF-2 (1)"/>
      <sheetName val="EMR"/>
      <sheetName val="GNR"/>
      <sheetName val="JDE"/>
      <sheetName val="LGR"/>
      <sheetName val="MTU"/>
      <sheetName val="RBW"/>
      <sheetName val="RBY"/>
      <sheetName val="RSL"/>
      <sheetName val="SVR"/>
      <sheetName val="TDR"/>
      <sheetName val="TGR"/>
      <sheetName val="WAR"/>
      <sheetName val="dropdowns"/>
      <sheetName val="Masterdata"/>
      <sheetName val="DatainputMonth"/>
      <sheetName val="TCS"/>
      <sheetName val="MOS"/>
      <sheetName val="1400"/>
      <sheetName val="2002"/>
      <sheetName val="Income Statement"/>
      <sheetName val="Summary"/>
      <sheetName val="Buy USD "/>
      <sheetName val="Data"/>
      <sheetName val="Email"/>
      <sheetName val="Bank Recon"/>
      <sheetName val="Daily Check"/>
      <sheetName val="DailyBal"/>
      <sheetName val="COA"/>
      <sheetName val="Vehicle"/>
      <sheetName val="Check"/>
      <sheetName val="Buy_USD_"/>
      <sheetName val="Bank_Recon"/>
      <sheetName val="Daily_Check"/>
      <sheetName val="bs07_"/>
      <sheetName val="2.A2.L Fixed Assets"/>
      <sheetName val="T.L"/>
      <sheetName val="Sheet24"/>
      <sheetName val="Checklist"/>
      <sheetName val="Sch 22"/>
      <sheetName val="Sample Sizes"/>
      <sheetName val="Tables"/>
      <sheetName val="Main"/>
      <sheetName val="Price List"/>
      <sheetName val="F-4l5"/>
      <sheetName val="ob_complete"/>
      <sheetName val="equip"/>
      <sheetName val="E"/>
      <sheetName val="B- 1"/>
      <sheetName val="Acc1"/>
      <sheetName val="TC-M"/>
      <sheetName val="germany"/>
      <sheetName val="2.G.1"/>
      <sheetName val="Data List"/>
      <sheetName val="Export Sales"/>
      <sheetName val="GLedger"/>
      <sheetName val="Input"/>
      <sheetName val="Lists"/>
      <sheetName val="Jan - Oct"/>
      <sheetName val="PRP"/>
      <sheetName val="ETC"/>
      <sheetName val="E3.1"/>
      <sheetName val="E1.1"/>
      <sheetName val="E2.1"/>
      <sheetName val="Note"/>
      <sheetName val="ValueList_Helper"/>
      <sheetName val="BS,_P&amp;L2"/>
      <sheetName val="Interim_--&gt;_Top2"/>
      <sheetName val="A2_042"/>
      <sheetName val="A2_022"/>
      <sheetName val="Profit_Comp2"/>
      <sheetName val="T4_022"/>
      <sheetName val="Raw_Materials2"/>
      <sheetName val="03_122"/>
      <sheetName val="2_B_L_Investments2"/>
      <sheetName val="2_Q_L_Revenue2"/>
      <sheetName val="3_P&amp;L_2"/>
      <sheetName val="Yip-export_freight2"/>
      <sheetName val="C_A_Sum_3"/>
      <sheetName val="6A_CA2"/>
      <sheetName val="Company_Info2"/>
      <sheetName val="CA_Comp2"/>
      <sheetName val="TB_Worksheet2"/>
      <sheetName val="travel_expenses_(dont_edit_thi2"/>
      <sheetName val="CA_Sheet2"/>
      <sheetName val="Change_in_category2"/>
      <sheetName val="Customize_Your_Loan_Manager2"/>
      <sheetName val="Loan_Amortization_Table2"/>
      <sheetName val="Lease_(Comp)2"/>
      <sheetName val="YE_30June002"/>
      <sheetName val="6341_Hire_Purchase_Summary2"/>
      <sheetName val="6341-2_Repayment_Schedule2"/>
      <sheetName val="Financial_Summary2"/>
      <sheetName val="D_021"/>
      <sheetName val="FV_of_HP1"/>
      <sheetName val="BB_021"/>
      <sheetName val="SYD_TABLE1"/>
      <sheetName val="Notes_to_Accounts1"/>
      <sheetName val="Pack_St_Val_95_(Local)1"/>
      <sheetName val="CARA-_Design_&amp;_implementation"/>
      <sheetName val="X_Rates"/>
      <sheetName val="S_03"/>
      <sheetName val="Potential_for_Control_Failure"/>
      <sheetName val="JJ_05-5_Land"/>
      <sheetName val="JJ_08I1-6a"/>
      <sheetName val="JJ_05-8I1-5a_"/>
      <sheetName val="K4__F&amp;F"/>
      <sheetName val="M-1_Nov"/>
      <sheetName val="Payout_Data_Jan-Aug_2013"/>
      <sheetName val="1_11_04"/>
      <sheetName val="OPTION_VLU"/>
      <sheetName val="addl_cost"/>
      <sheetName val="Key_Assumptions"/>
      <sheetName val="Entity_Data"/>
      <sheetName val="20_0"/>
      <sheetName val="03_0"/>
      <sheetName val="100_1"/>
      <sheetName val="Kod_Negara_"/>
      <sheetName val="Muka_1"/>
      <sheetName val="ITEM_FRM_PO"/>
      <sheetName val="Expense_Summary"/>
      <sheetName val="Major_Rate"/>
      <sheetName val="Front_Page"/>
      <sheetName val="F-1_F-2"/>
      <sheetName val="Audit_plan"/>
      <sheetName val="C4_"/>
      <sheetName val="C5_"/>
      <sheetName val="C6_"/>
      <sheetName val="EMAS_Overview"/>
      <sheetName val="Bank_Rec_06-2002"/>
      <sheetName val="HIDDEN_Supporting_Calc"/>
      <sheetName val="APX_11"/>
      <sheetName val="BTS_BSC_&amp;_OTHERS"/>
      <sheetName val="Fcast_Data_for_QTR"/>
      <sheetName val="2_G_L_Trade_Creditors"/>
      <sheetName val="Range_Names"/>
      <sheetName val="B1_Prelims"/>
      <sheetName val="Audit_Tests_Ideas_List"/>
      <sheetName val="SCH_1-Checklist1"/>
      <sheetName val="SCH_2-Financial_Highlights1"/>
      <sheetName val="SCH_3-PBT_Summary_by_Dept1"/>
      <sheetName val="SCH_4-Income_Statement-Summary1"/>
      <sheetName val="SCH_5-Income_Statement-By_Mth1"/>
      <sheetName val="Research_&amp;_Val1"/>
      <sheetName val="SCH_6-Stat_of_Fin_Position1"/>
      <sheetName val="SCH_7-Notes_to_SoFP1"/>
      <sheetName val="SCH_8-Cashflow1"/>
      <sheetName val="SCH_8a_Cashflow-Capex1"/>
      <sheetName val="SCH_9-Banking_Exposure1"/>
      <sheetName val="SCH_10-Segmental_details1"/>
      <sheetName val="SCH_10a-Segmental-YTD1"/>
      <sheetName val="SCH_10b-Segmental-12_mths1"/>
      <sheetName val="SCH_11-Debtor_Aging_Summary1"/>
      <sheetName val="SCH_12_-_Past_12mth_P&amp;L_and_NA1"/>
      <sheetName val="Jan_14-_Flash1"/>
      <sheetName val="Dept_CM1"/>
      <sheetName val="Consolidated_BS1"/>
      <sheetName val="Budget_20141"/>
      <sheetName val="List_entry1"/>
      <sheetName val="K10"/>
      <sheetName val="K10-1 "/>
      <sheetName val="EL"/>
      <sheetName val="PJ-CA-F4"/>
      <sheetName val="COMP"/>
      <sheetName val="U2 - Sales"/>
      <sheetName val="LOOSECHKLIST"/>
      <sheetName val="LS701395"/>
      <sheetName val="DTXL"/>
      <sheetName val="1 LeadSchedule"/>
      <sheetName val="Methods"/>
      <sheetName val="CDKT 2017"/>
      <sheetName val="Chi tiet thuyet minh"/>
      <sheetName val="TM 29.1.THUE TNDN"/>
      <sheetName val="SUMJ"/>
      <sheetName val="GJ"/>
      <sheetName val="PJ"/>
      <sheetName val="SJ"/>
      <sheetName val="CPJ"/>
      <sheetName val="CRJ"/>
      <sheetName val="Interco list"/>
      <sheetName val="Interco Balance"/>
      <sheetName val="FF-50"/>
      <sheetName val="MCMD95"/>
      <sheetName val="C9_4"/>
      <sheetName val="TH"/>
      <sheetName val="Media Actual vs. Budget"/>
      <sheetName val="O2 TC"/>
      <sheetName val="O4 CA"/>
      <sheetName val="Calculator"/>
      <sheetName val="2008"/>
      <sheetName val="DA-2"/>
      <sheetName val="INITIAL SET UP"/>
      <sheetName val="FF_2__1_"/>
      <sheetName val="Customer_Summary"/>
      <sheetName val="Ref1"/>
      <sheetName val="Comp equip"/>
      <sheetName val="Acc"/>
      <sheetName val="Annx1"/>
      <sheetName val="Far_13"/>
      <sheetName val="Far_23"/>
      <sheetName val="Far_33"/>
      <sheetName val="F1_23"/>
      <sheetName val="F1_33"/>
      <sheetName val="F3_13"/>
      <sheetName val="F4_23"/>
      <sheetName val="F4_33"/>
      <sheetName val="F4_3_13"/>
      <sheetName val="F4_43"/>
      <sheetName val="F4_4_13"/>
      <sheetName val="F4_4_23"/>
      <sheetName val="F4_4_33"/>
      <sheetName val="F4_4_43"/>
      <sheetName val="F4_4_4_13"/>
      <sheetName val="F4_4_4_23"/>
      <sheetName val="F4_4_53"/>
      <sheetName val="F4_4_5_13"/>
      <sheetName val="F4_4_63"/>
      <sheetName val="F4_4_6_13"/>
      <sheetName val="F4_4_6_23"/>
      <sheetName val="F4_4_6_33"/>
      <sheetName val="lead_"/>
      <sheetName val="Attribute_Worksheet"/>
      <sheetName val="List_Data"/>
      <sheetName val="Sales_Entry"/>
      <sheetName val="Input-YTD_and_Expected"/>
      <sheetName val="Currecncy_Symbol-SOBP"/>
      <sheetName val="AL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efreshError="1"/>
      <sheetData sheetId="798" refreshError="1"/>
      <sheetData sheetId="799" refreshError="1"/>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 val="F-Inventories"/>
      <sheetName val="BS, P&amp;L"/>
      <sheetName val="FF_3"/>
      <sheetName val="BPR"/>
      <sheetName val="03.12"/>
      <sheetName val="Interim --&gt; Top"/>
      <sheetName val="Raw Materials"/>
      <sheetName val="SYS"/>
      <sheetName val="RA"/>
      <sheetName val="T4.02"/>
      <sheetName val="A"/>
      <sheetName val="A2.04"/>
      <sheetName val="A2.02"/>
      <sheetName val="M_Maincomp"/>
      <sheetName val="Profit Comp"/>
      <sheetName val="Chemlist"/>
      <sheetName val="Setup"/>
      <sheetName val="freight"/>
      <sheetName val="Yip-export freight"/>
      <sheetName val="2.B.L Investments"/>
      <sheetName val="2.Q.L Revenue"/>
      <sheetName val="3 P&amp;L "/>
      <sheetName val="bldg-cost"/>
      <sheetName val="FF_6"/>
      <sheetName val="C_A_Sum_"/>
      <sheetName val="C.A.Sum."/>
      <sheetName val="6A CA"/>
      <sheetName val="CA2000"/>
      <sheetName val="D"/>
      <sheetName val="Company Info"/>
      <sheetName val="CA Comp"/>
      <sheetName val="G-35-3"/>
      <sheetName val="TB Worksheet"/>
      <sheetName val="ACT-MTH"/>
      <sheetName val="HP"/>
      <sheetName val="科目"/>
      <sheetName val="CA Sheet"/>
      <sheetName val="FF-6"/>
      <sheetName val="Change in category"/>
      <sheetName val="Lease (Comp)"/>
      <sheetName val="123"/>
      <sheetName val="2005"/>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FF-2"/>
      <sheetName val="EBC"/>
      <sheetName val="INFO"/>
      <sheetName val="PPE_listing"/>
      <sheetName val="6341 Hire Purchase Summary"/>
      <sheetName val="6341-2 Repayment Schedule"/>
      <sheetName val="6341-2-5"/>
      <sheetName val="6341-2-4"/>
      <sheetName val="6341-2-3"/>
      <sheetName val="6341-2-2"/>
      <sheetName val="6341-2-1"/>
      <sheetName val="6341-2-8"/>
      <sheetName val="Customize Your Loan Manager"/>
      <sheetName val="Loan Amortization Table"/>
      <sheetName val="F1_2"/>
      <sheetName val="Financial Summary"/>
      <sheetName val="consol"/>
      <sheetName val="MASTER"/>
      <sheetName val="FF-3"/>
      <sheetName val="M_CT_OUT"/>
      <sheetName val="D.02"/>
      <sheetName val="YE 30June00"/>
      <sheetName val="4FA-ADD"/>
      <sheetName val="Cbh-Conv-14-Nov"/>
      <sheetName val="Cbh-Stk30Nov"/>
      <sheetName val="Cbh-ItemGen-3Dec08"/>
      <sheetName val="NRV-Sch"/>
      <sheetName val="SalesDone"/>
      <sheetName val="sch10-rm2"/>
      <sheetName val="sch6-rm"/>
      <sheetName val="other-rm"/>
      <sheetName val="DailyRate"/>
      <sheetName val="travel expenses (dont edit this"/>
      <sheetName val="Creditors"/>
      <sheetName val="BB.02"/>
      <sheetName val="_2__xls__2__xls_COV"/>
      <sheetName val="110"/>
      <sheetName val="FF-4"/>
      <sheetName val="Inter"/>
      <sheetName val="??-BLDG"/>
      <sheetName val="FA-LISTING"/>
      <sheetName val="Pack St Val 95 (Local)"/>
      <sheetName val="Codes"/>
      <sheetName val="ca"/>
      <sheetName val="FV of HP"/>
      <sheetName val="SYD TABLE"/>
      <sheetName val="Notes to Accounts"/>
      <sheetName val="gl"/>
      <sheetName val="Far_1"/>
      <sheetName val="Far_2"/>
      <sheetName val="Far_3"/>
      <sheetName val="F1_3"/>
      <sheetName val="F3_1"/>
      <sheetName val="F4_2"/>
      <sheetName val="F4_3"/>
      <sheetName val="F4_3_1"/>
      <sheetName val="F4_4"/>
      <sheetName val="F4_4_1"/>
      <sheetName val="F4_4_2"/>
      <sheetName val="F4_4_3"/>
      <sheetName val="F4_4_4"/>
      <sheetName val="F4_4_4_1"/>
      <sheetName val="F4_4_4_2"/>
      <sheetName val="F4_4_5"/>
      <sheetName val="F4_4_5_1"/>
      <sheetName val="F4_4_6"/>
      <sheetName val="F4_4_6_1"/>
      <sheetName val="F4_4_6_2"/>
      <sheetName val="F4_4_6_3"/>
      <sheetName val="03_12"/>
      <sheetName val="__-BLDG"/>
      <sheetName val="acs"/>
      <sheetName val="CARA- Design &amp; implementation"/>
      <sheetName val="FF_21_a_"/>
      <sheetName val="10"/>
      <sheetName val="X Rates"/>
      <sheetName val="G2-2(c)"/>
      <sheetName val="bs07 "/>
      <sheetName val="Details_ACT"/>
      <sheetName val="S16-CA(2000P)"/>
      <sheetName val="tax-ss"/>
      <sheetName val="JJ.05-5 Land"/>
      <sheetName val="JJ.08I1-6a"/>
      <sheetName val="JJ.05-8I1-5a "/>
      <sheetName val="SOFP"/>
      <sheetName val="S.03"/>
      <sheetName val="M-1 Nov"/>
      <sheetName val="Payout Data Jan-Aug 2013"/>
      <sheetName val="T&amp;P-Exist"/>
      <sheetName val="U"/>
      <sheetName val="U1|2"/>
      <sheetName val="Sensitivity"/>
      <sheetName val="MainComp"/>
      <sheetName val="currency"/>
      <sheetName val="LK01"/>
      <sheetName val="LD"/>
      <sheetName val="Dir"/>
      <sheetName val="Potential for Control Failure"/>
      <sheetName val="FF-2(1)"/>
      <sheetName val="K4. F&amp;F"/>
      <sheetName val="A2_04"/>
      <sheetName val="A2_02"/>
      <sheetName val="3_P&amp;L_"/>
      <sheetName val="BS,_P&amp;L"/>
      <sheetName val="2_B_L_Investments"/>
      <sheetName val="2_Q_L_Revenue"/>
      <sheetName val="Interim_--&gt;_Top"/>
      <sheetName val="Profit_Comp"/>
      <sheetName val="Change_in_category"/>
      <sheetName val="TB_Worksheet"/>
      <sheetName val="Lease_(Comp)"/>
      <sheetName val="Company_Info"/>
      <sheetName val="CA_Comp"/>
      <sheetName val="D_02"/>
      <sheetName val="T4_02"/>
      <sheetName val="Raw_Materials"/>
      <sheetName val="1.11.04"/>
      <sheetName val="OPTION VLU"/>
      <sheetName val="CoList"/>
      <sheetName val="ReworkLabour"/>
      <sheetName val="addl cost"/>
      <sheetName val="accumdeprn"/>
      <sheetName val="Key Assumptions"/>
      <sheetName val="CUST"/>
      <sheetName val="K2"/>
      <sheetName val="FeesCalc"/>
      <sheetName val="12"/>
      <sheetName val="DEC06"/>
      <sheetName val="Sheet1"/>
      <sheetName val="SCMTax"/>
      <sheetName val="#REF"/>
      <sheetName val="PNT-QUOT-#3"/>
      <sheetName val="COAT&amp;WRAP-QIOT-#3"/>
      <sheetName val="Index"/>
      <sheetName val="C1"/>
      <sheetName val="C2"/>
      <sheetName val="C3"/>
      <sheetName val="Audit plan"/>
      <sheetName val="C4 "/>
      <sheetName val="C4-1"/>
      <sheetName val="C4-2"/>
      <sheetName val="C4-3"/>
      <sheetName val="C5 "/>
      <sheetName val="C5-1"/>
      <sheetName val="C5-2"/>
      <sheetName val="C6 "/>
      <sheetName val="C6-1"/>
      <sheetName val="C7"/>
      <sheetName val="C7-1"/>
      <sheetName val="C8"/>
      <sheetName val="C8-1"/>
      <sheetName val="C8-2"/>
      <sheetName val="C8-3"/>
      <sheetName val="C9"/>
      <sheetName val="152"/>
      <sheetName val="155"/>
      <sheetName val="156"/>
      <sheetName val="C10"/>
      <sheetName val="C11"/>
      <sheetName val="C11-1"/>
      <sheetName val="C11-2"/>
      <sheetName val="Entity Data"/>
      <sheetName val="M-2"/>
      <sheetName val="CBO0497"/>
      <sheetName val="FSA"/>
      <sheetName val="K4-1"/>
      <sheetName val="Pricelist"/>
      <sheetName val="EE97"/>
      <sheetName val="20.0"/>
      <sheetName val="03.0"/>
      <sheetName val="100.1"/>
      <sheetName val="Infra"/>
      <sheetName val="RangeNames"/>
      <sheetName val="Kod Negara "/>
      <sheetName val="Muka 1"/>
      <sheetName val="Expense Summary"/>
      <sheetName val="GeneralInfo"/>
      <sheetName val="Major Rate"/>
      <sheetName val="monthlydata"/>
      <sheetName val="income"/>
      <sheetName val="acq&amp;dispdata"/>
      <sheetName val="annualdata"/>
      <sheetName val="ITEM FRM PO"/>
      <sheetName val="CBR3070"/>
      <sheetName val="CBR7030"/>
      <sheetName val="utilities"/>
      <sheetName val="df(CBR3070)f1"/>
      <sheetName val="1_df(h(POfiv65)39)f1"/>
      <sheetName val="1_df(h(POfiv65)39)f1f2"/>
      <sheetName val="1_df(POsiv33)f1"/>
      <sheetName val="enPOiv42"/>
      <sheetName val="1_enPOiv45"/>
      <sheetName val="1_enPOiv46"/>
      <sheetName val="1_h(POfiv65)39_CBR"/>
      <sheetName val="1_h(POfiv65)41"/>
      <sheetName val="1_PO"/>
      <sheetName val="1_POfiv52_enPOiv42"/>
      <sheetName val="1_POfiv52_IPOm"/>
      <sheetName val="1_POfiv56"/>
      <sheetName val="1_POsiv33"/>
      <sheetName val="D01FAS"/>
      <sheetName val="PHSB-GL-TB"/>
      <sheetName val="Expenses"/>
      <sheetName val="F-1 F-2"/>
      <sheetName val="FF_2"/>
      <sheetName val="AJE"/>
      <sheetName val="Front Page"/>
      <sheetName val="Exchange"/>
      <sheetName val="B01TXC"/>
      <sheetName val="BSI"/>
      <sheetName val="sheetControl"/>
      <sheetName val="AccInfors"/>
      <sheetName val="Reference"/>
      <sheetName val="M"/>
      <sheetName val="Pekerja"/>
      <sheetName val="S1kiv"/>
      <sheetName val="FORMC94"/>
      <sheetName val="adj"/>
      <sheetName val="instruction"/>
      <sheetName val="Dropdown"/>
      <sheetName val="Energy(update)"/>
      <sheetName val="6341_Hire_Purchase_Summary"/>
      <sheetName val="6341-2_Repayment_Schedule"/>
      <sheetName val="DSCTEMP"/>
      <sheetName val="EMAS Overview"/>
      <sheetName val="Bank Rec 06-2002"/>
      <sheetName val="HIDDEN Supporting Calc"/>
      <sheetName val="ADMIN"/>
      <sheetName val="MFG"/>
      <sheetName val="APX 11"/>
      <sheetName val="Sheet2"/>
      <sheetName val="供应商资料"/>
      <sheetName val="总领料明细B"/>
      <sheetName val="8-Liabilities"/>
      <sheetName val="Age311299TAS"/>
      <sheetName val="Criteria"/>
      <sheetName val="cashflowcomp"/>
      <sheetName val="BTS BSC &amp; OTHERS"/>
      <sheetName val="PAM"/>
      <sheetName val="Fcast Data for QTR"/>
      <sheetName val="Graphs"/>
      <sheetName val="Lookup"/>
      <sheetName val="2.G.L Trade Creditors"/>
      <sheetName val="Range Names"/>
      <sheetName val="B1 Prelims"/>
      <sheetName val="Audit Tests Ideas List"/>
      <sheetName val="FF-1"/>
      <sheetName val="PA"/>
      <sheetName val="Setting"/>
      <sheetName val="IS-NOTE"/>
      <sheetName val="Content"/>
      <sheetName val="SCH 1-Checklist"/>
      <sheetName val="SCH 2-Financial Highlights"/>
      <sheetName val="SCH 3-PBT Summary by Dept"/>
      <sheetName val="SCH 4-Income Statement-Summary"/>
      <sheetName val="SCH 5-Income Statement-By Mth"/>
      <sheetName val="Agency"/>
      <sheetName val="Leasing"/>
      <sheetName val="Commercial"/>
      <sheetName val="Residential"/>
      <sheetName val="Sales"/>
      <sheetName val="Retails"/>
      <sheetName val="Subleasing"/>
      <sheetName val="Research &amp; Val"/>
      <sheetName val="Research"/>
      <sheetName val="Val"/>
      <sheetName val="PM"/>
      <sheetName val="SCH 6-Stat of Fin Position"/>
      <sheetName val="SCH 7-Notes to SoFP"/>
      <sheetName val="SCH 8-Cashflow"/>
      <sheetName val="SCH 8a Cashflow-Capex"/>
      <sheetName val="SCH 9-Banking Exposure"/>
      <sheetName val="SCH 10-Segmental details"/>
      <sheetName val="SCH 10a-Segmental-YTD"/>
      <sheetName val="SCH 10b-Segmental-12 mths"/>
      <sheetName val="SCH 11-Debtor Aging Summary"/>
      <sheetName val="SCH 12 - Past 12mth P&amp;L and NAV"/>
      <sheetName val="Jan 14- Flash"/>
      <sheetName val="INV"/>
      <sheetName val="Dept CM"/>
      <sheetName val="Consolidated BS"/>
      <sheetName val="Consolidation"/>
      <sheetName val="Budget 2014"/>
      <sheetName val="S'pore"/>
      <sheetName val="VN"/>
      <sheetName val="Pre-Opening"/>
      <sheetName val="Cashbook-Apr"/>
      <sheetName val="List entry"/>
      <sheetName val="Yip-export_freight"/>
      <sheetName val="C_A_Sum_1"/>
      <sheetName val="6A_CA"/>
      <sheetName val="travel_expenses_(dont_edit_this"/>
      <sheetName val="CA_Sheet"/>
      <sheetName val="Customize_Your_Loan_Manager"/>
      <sheetName val="Loan_Amortization_Table"/>
      <sheetName val="YE_30June00"/>
      <sheetName val="Financial_Summary"/>
      <sheetName val="Far_11"/>
      <sheetName val="Far_21"/>
      <sheetName val="Far_31"/>
      <sheetName val="F1_21"/>
      <sheetName val="F1_31"/>
      <sheetName val="F3_11"/>
      <sheetName val="F4_21"/>
      <sheetName val="F4_31"/>
      <sheetName val="F4_3_11"/>
      <sheetName val="F4_41"/>
      <sheetName val="F4_4_11"/>
      <sheetName val="F4_4_21"/>
      <sheetName val="F4_4_31"/>
      <sheetName val="F4_4_41"/>
      <sheetName val="F4_4_4_11"/>
      <sheetName val="F4_4_4_21"/>
      <sheetName val="F4_4_51"/>
      <sheetName val="F4_4_5_11"/>
      <sheetName val="F4_4_61"/>
      <sheetName val="F4_4_6_11"/>
      <sheetName val="F4_4_6_21"/>
      <sheetName val="F4_4_6_31"/>
      <sheetName val="BS,_P&amp;L1"/>
      <sheetName val="Interim_--&gt;_Top1"/>
      <sheetName val="T4_021"/>
      <sheetName val="A2_041"/>
      <sheetName val="A2_021"/>
      <sheetName val="Profit_Comp1"/>
      <sheetName val="Raw_Materials1"/>
      <sheetName val="03_121"/>
      <sheetName val="Yip-export_freight1"/>
      <sheetName val="2_B_L_Investments1"/>
      <sheetName val="2_Q_L_Revenue1"/>
      <sheetName val="3_P&amp;L_1"/>
      <sheetName val="C_A_Sum_2"/>
      <sheetName val="6A_CA1"/>
      <sheetName val="Company_Info1"/>
      <sheetName val="CA_Comp1"/>
      <sheetName val="TB_Worksheet1"/>
      <sheetName val="travel_expenses_(dont_edit_thi1"/>
      <sheetName val="CA_Sheet1"/>
      <sheetName val="Change_in_category1"/>
      <sheetName val="Customize_Your_Loan_Manager1"/>
      <sheetName val="Loan_Amortization_Table1"/>
      <sheetName val="Lease_(Comp)1"/>
      <sheetName val="YE_30June001"/>
      <sheetName val="6341_Hire_Purchase_Summary1"/>
      <sheetName val="6341-2_Repayment_Schedule1"/>
      <sheetName val="Financial_Summary1"/>
      <sheetName val="SCH_1-Checklist"/>
      <sheetName val="SCH_2-Financial_Highlights"/>
      <sheetName val="SCH_3-PBT_Summary_by_Dept"/>
      <sheetName val="SCH_4-Income_Statement-Summary"/>
      <sheetName val="SCH_5-Income_Statement-By_Mth"/>
      <sheetName val="Research_&amp;_Val"/>
      <sheetName val="SCH_6-Stat_of_Fin_Position"/>
      <sheetName val="SCH_7-Notes_to_SoFP"/>
      <sheetName val="SCH_8-Cashflow"/>
      <sheetName val="SCH_8a_Cashflow-Capex"/>
      <sheetName val="SCH_9-Banking_Exposure"/>
      <sheetName val="SCH_10-Segmental_details"/>
      <sheetName val="SCH_10a-Segmental-YTD"/>
      <sheetName val="SCH_10b-Segmental-12_mths"/>
      <sheetName val="SCH_11-Debtor_Aging_Summary"/>
      <sheetName val="SCH_12_-_Past_12mth_P&amp;L_and_NAV"/>
      <sheetName val="Jan_14-_Flash"/>
      <sheetName val="Dept_CM"/>
      <sheetName val="Consolidated_BS"/>
      <sheetName val="Budget_2014"/>
      <sheetName val="List_entry"/>
      <sheetName val="BB_02"/>
      <sheetName val="SYD_TABLE"/>
      <sheetName val="Notes_to_Accounts"/>
      <sheetName val="Pack_St_Val_95_(Local)"/>
      <sheetName val="FV_of_HP"/>
      <sheetName val="Drop-down"/>
      <sheetName val="GLedger"/>
      <sheetName val="Export Sales"/>
      <sheetName val="DPLA"/>
      <sheetName val="( 7 )"/>
      <sheetName val="rent"/>
      <sheetName val="Consol BS"/>
      <sheetName val="HCMONT~1"/>
      <sheetName val="COMP"/>
      <sheetName val="MV"/>
      <sheetName val="TermLoan2"/>
      <sheetName val="MFA"/>
      <sheetName val="Note"/>
      <sheetName val="DFA"/>
      <sheetName val="Family"/>
      <sheetName val="Marshal"/>
      <sheetName val="COSTING"/>
      <sheetName val="5 Analysis"/>
      <sheetName val="STF-SDL"/>
      <sheetName val="GI"/>
      <sheetName val="salary"/>
      <sheetName val="Bond"/>
      <sheetName val="CHRT"/>
      <sheetName val="FF-5"/>
      <sheetName val="MMIP(JU)"/>
      <sheetName val="F-1&amp;F-2"/>
      <sheetName val="BB.01"/>
      <sheetName val="A-1"/>
      <sheetName val="Dec08"/>
      <sheetName val="FF-21(a)"/>
      <sheetName val="H1-Investments"/>
      <sheetName val="24100 Accr Liab"/>
      <sheetName val="B"/>
      <sheetName val="FF-2 (1)"/>
      <sheetName val="EMR"/>
      <sheetName val="GNR"/>
      <sheetName val="JDE"/>
      <sheetName val="LGR"/>
      <sheetName val="MTU"/>
      <sheetName val="RBW"/>
      <sheetName val="RBY"/>
      <sheetName val="RSL"/>
      <sheetName val="SVR"/>
      <sheetName val="TDR"/>
      <sheetName val="TGR"/>
      <sheetName val="WAR"/>
      <sheetName val="dropdowns"/>
      <sheetName val="Masterdata"/>
      <sheetName val="DatainputMonth"/>
      <sheetName val="TCS"/>
      <sheetName val="MOS"/>
      <sheetName val="1400"/>
      <sheetName val="K5-1"/>
      <sheetName val="Methods"/>
      <sheetName val="ValueList_Helper"/>
      <sheetName val="FF-50"/>
      <sheetName val="Far_12"/>
      <sheetName val="Far_22"/>
      <sheetName val="Far_32"/>
      <sheetName val="F1_22"/>
      <sheetName val="F1_32"/>
      <sheetName val="F3_12"/>
      <sheetName val="F4_22"/>
      <sheetName val="F4_32"/>
      <sheetName val="F4_3_12"/>
      <sheetName val="F4_42"/>
      <sheetName val="F4_4_12"/>
      <sheetName val="F4_4_22"/>
      <sheetName val="F4_4_32"/>
      <sheetName val="F4_4_42"/>
      <sheetName val="F4_4_4_12"/>
      <sheetName val="F4_4_4_22"/>
      <sheetName val="F4_4_52"/>
      <sheetName val="F4_4_5_12"/>
      <sheetName val="F4_4_62"/>
      <sheetName val="F4_4_6_12"/>
      <sheetName val="F4_4_6_22"/>
      <sheetName val="F4_4_6_32"/>
      <sheetName val="BS,_P&amp;L2"/>
      <sheetName val="Interim_--&gt;_Top2"/>
      <sheetName val="A2_042"/>
      <sheetName val="A2_022"/>
      <sheetName val="Profit_Comp2"/>
      <sheetName val="T4_022"/>
      <sheetName val="Raw_Materials2"/>
      <sheetName val="03_122"/>
      <sheetName val="2_B_L_Investments2"/>
      <sheetName val="2_Q_L_Revenue2"/>
      <sheetName val="3_P&amp;L_2"/>
      <sheetName val="Yip-export_freight2"/>
      <sheetName val="C_A_Sum_3"/>
      <sheetName val="6A_CA2"/>
      <sheetName val="Company_Info2"/>
      <sheetName val="CA_Comp2"/>
      <sheetName val="TB_Worksheet2"/>
      <sheetName val="travel_expenses_(dont_edit_thi2"/>
      <sheetName val="CA_Sheet2"/>
      <sheetName val="Change_in_category2"/>
      <sheetName val="Customize_Your_Loan_Manager2"/>
      <sheetName val="Loan_Amortization_Table2"/>
      <sheetName val="Lease_(Comp)2"/>
      <sheetName val="YE_30June002"/>
      <sheetName val="6341_Hire_Purchase_Summary2"/>
      <sheetName val="6341-2_Repayment_Schedule2"/>
      <sheetName val="Financial_Summary2"/>
      <sheetName val="D_021"/>
      <sheetName val="FV_of_HP1"/>
      <sheetName val="BB_021"/>
      <sheetName val="SYD_TABLE1"/>
      <sheetName val="Notes_to_Accounts1"/>
      <sheetName val="Pack_St_Val_95_(Local)1"/>
      <sheetName val="CARA-_Design_&amp;_implementation"/>
      <sheetName val="X_Rates"/>
      <sheetName val="bs07_"/>
      <sheetName val="S_03"/>
      <sheetName val="Potential_for_Control_Failure"/>
      <sheetName val="JJ_05-5_Land"/>
      <sheetName val="JJ_08I1-6a"/>
      <sheetName val="JJ_05-8I1-5a_"/>
      <sheetName val="K4__F&amp;F"/>
      <sheetName val="M-1_Nov"/>
      <sheetName val="Payout_Data_Jan-Aug_2013"/>
      <sheetName val="1_11_04"/>
      <sheetName val="OPTION_VLU"/>
      <sheetName val="addl_cost"/>
      <sheetName val="Key_Assumptions"/>
      <sheetName val="Entity_Data"/>
      <sheetName val="20_0"/>
      <sheetName val="03_0"/>
      <sheetName val="100_1"/>
      <sheetName val="Kod_Negara_"/>
      <sheetName val="Muka_1"/>
      <sheetName val="ITEM_FRM_PO"/>
      <sheetName val="Expense_Summary"/>
      <sheetName val="Major_Rate"/>
      <sheetName val="Front_Page"/>
      <sheetName val="F-1_F-2"/>
      <sheetName val="Audit_plan"/>
      <sheetName val="C4_"/>
      <sheetName val="C5_"/>
      <sheetName val="C6_"/>
      <sheetName val="EMAS_Overview"/>
      <sheetName val="Bank_Rec_06-2002"/>
      <sheetName val="HIDDEN_Supporting_Calc"/>
      <sheetName val="APX_11"/>
      <sheetName val="BTS_BSC_&amp;_OTHERS"/>
      <sheetName val="Fcast_Data_for_QTR"/>
      <sheetName val="2_G_L_Trade_Creditors"/>
      <sheetName val="Range_Names"/>
      <sheetName val="B1_Prelims"/>
      <sheetName val="Audit_Tests_Ideas_List"/>
      <sheetName val="SCH_1-Checklist1"/>
      <sheetName val="SCH_2-Financial_Highlights1"/>
      <sheetName val="SCH_3-PBT_Summary_by_Dept1"/>
      <sheetName val="SCH_4-Income_Statement-Summary1"/>
      <sheetName val="SCH_5-Income_Statement-By_Mth1"/>
      <sheetName val="Research_&amp;_Val1"/>
      <sheetName val="SCH_6-Stat_of_Fin_Position1"/>
      <sheetName val="SCH_7-Notes_to_SoFP1"/>
      <sheetName val="SCH_8-Cashflow1"/>
      <sheetName val="SCH_8a_Cashflow-Capex1"/>
      <sheetName val="SCH_9-Banking_Exposure1"/>
      <sheetName val="SCH_10-Segmental_details1"/>
      <sheetName val="SCH_10a-Segmental-YTD1"/>
      <sheetName val="SCH_10b-Segmental-12_mths1"/>
      <sheetName val="SCH_11-Debtor_Aging_Summary1"/>
      <sheetName val="SCH_12_-_Past_12mth_P&amp;L_and_NA1"/>
      <sheetName val="Jan_14-_Flash1"/>
      <sheetName val="Dept_CM1"/>
      <sheetName val="Consolidated_BS1"/>
      <sheetName val="Budget_20141"/>
      <sheetName val="List_entry1"/>
      <sheetName val="기안"/>
      <sheetName val="Non-Statistical Sampling"/>
      <sheetName val="Q.02"/>
      <sheetName val="Balance Sheet Accoung"/>
      <sheetName val="2001"/>
      <sheetName val="Main orig"/>
      <sheetName val="PL"/>
      <sheetName val="Währungsschlüssel"/>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ANE ANU"/>
      <sheetName val="API"/>
      <sheetName val="BMU BMH CMU CMH"/>
      <sheetName val="BLACK PIPES"/>
      <sheetName val="BSF SQB"/>
      <sheetName val="COILS"/>
      <sheetName val="FLAT BAR"/>
      <sheetName val="GI PIPES"/>
      <sheetName val="HTD BSR CQR"/>
      <sheetName val="HXBPSF"/>
      <sheetName val="Cbh Stk 31032009 "/>
      <sheetName val="MS CHANNEL"/>
      <sheetName val="CRP CSP HRP HSP"/>
      <sheetName val="MS  CK PLATES"/>
      <sheetName val="SALES 1-21APR"/>
      <sheetName val="SHEETS"/>
      <sheetName val="STAINLESS STEEL"/>
      <sheetName val="Cover"/>
      <sheetName val="Drop-downS"/>
      <sheetName val="I2 Dep"/>
      <sheetName val="Invoicing values"/>
      <sheetName val="Rates"/>
      <sheetName val="Consolidated"/>
      <sheetName val="sch9-jpn"/>
      <sheetName val="sch3-rm"/>
      <sheetName val="ATIL"/>
      <sheetName val="2.Q.1"/>
      <sheetName val="Sch "/>
      <sheetName val="2002"/>
      <sheetName val="Income Statement"/>
      <sheetName val="Summary"/>
      <sheetName val="Buy USD "/>
      <sheetName val="Data"/>
      <sheetName val="Email"/>
      <sheetName val="Bank Recon"/>
      <sheetName val="Daily Check"/>
      <sheetName val="DailyBal"/>
      <sheetName val="COA"/>
      <sheetName val="Vehicle"/>
      <sheetName val="Check"/>
      <sheetName val="Buy_USD_"/>
      <sheetName val="Bank_Recon"/>
      <sheetName val="Daily_Check"/>
      <sheetName val="2.A2.L Fixed Assets"/>
      <sheetName val="T.L"/>
      <sheetName val="Sheet24"/>
      <sheetName val="Checklist"/>
      <sheetName val="Sch 22"/>
      <sheetName val="Sample Sizes"/>
      <sheetName val="Tables"/>
      <sheetName val="Main"/>
      <sheetName val="Attribute Worksheet"/>
      <sheetName val="Price List"/>
      <sheetName val="F-4l5"/>
      <sheetName val="ob_complete"/>
      <sheetName val="equip"/>
      <sheetName val="E"/>
      <sheetName val="B- 1"/>
      <sheetName val="Acc1"/>
      <sheetName val="TC-M"/>
      <sheetName val="germany"/>
      <sheetName val="2.G.1"/>
      <sheetName val="Data List"/>
      <sheetName val="1 LeadSchedule"/>
      <sheetName val="CDKT 2017"/>
      <sheetName val="Chi tiet thuyet minh"/>
      <sheetName val="TM 29.1.THUE TNDN"/>
      <sheetName val="SUMJ"/>
      <sheetName val="GJ"/>
      <sheetName val="PJ"/>
      <sheetName val="SJ"/>
      <sheetName val="CPJ"/>
      <sheetName val="CRJ"/>
      <sheetName val="Interco list"/>
      <sheetName val="Interco Balance"/>
      <sheetName val="MAHANG"/>
      <sheetName val="MAC 06"/>
      <sheetName val="MCMD95"/>
      <sheetName val="input"/>
      <sheetName val="Lists"/>
      <sheetName val="FF_2 _1_"/>
      <sheetName val="Customer Summary"/>
      <sheetName val="U201"/>
      <sheetName val="Jan - Oct"/>
      <sheetName val="Parameters"/>
      <sheetName val="PRP"/>
      <sheetName val="ETC"/>
      <sheetName val="lead "/>
      <sheetName val="BlSheet"/>
      <sheetName val="PLOSS"/>
      <sheetName val="List Data"/>
      <sheetName val="APCODE"/>
      <sheetName val="rate"/>
      <sheetName val="CustPO"/>
      <sheetName val="Price_List"/>
      <sheetName val="Sales Entry"/>
      <sheetName val="Workshop"/>
      <sheetName val="Signage"/>
      <sheetName val="M&amp;E"/>
      <sheetName val="Renovation"/>
      <sheetName val="Office"/>
      <sheetName val="Computer"/>
      <sheetName val="F&amp;F"/>
      <sheetName val="Disposal"/>
      <sheetName val="TB-MRD"/>
      <sheetName val="JPN-Salary"/>
      <sheetName val="ExcRate"/>
      <sheetName val="E3.1"/>
      <sheetName val="E1.1"/>
      <sheetName val="E2.1"/>
      <sheetName val="K10"/>
      <sheetName val="K10-1 "/>
      <sheetName val="EL"/>
      <sheetName val="PJ-CA-F4"/>
      <sheetName val="Input-YTD and Expected"/>
      <sheetName val="Input-Qtrly"/>
      <sheetName val="U2 - Sales"/>
      <sheetName val="LOOSECHKLIST"/>
      <sheetName val="LS701395"/>
      <sheetName val="DTXL"/>
      <sheetName val="C9_4"/>
      <sheetName val="TH"/>
      <sheetName val="Media Actual vs. Budget"/>
      <sheetName val="O2 TC"/>
      <sheetName val="O4 CA"/>
      <sheetName val="Calculator"/>
      <sheetName val="2008"/>
      <sheetName val="PK,SP&amp;PCB"/>
      <sheetName val="Adm97"/>
      <sheetName val="Out Flow"/>
      <sheetName val="CR.AJE"/>
      <sheetName val="Currecncy Symbol-SOBP"/>
      <sheetName val="Profitability"/>
      <sheetName val="Valuation Sparepart"/>
      <sheetName val="wk prgs"/>
      <sheetName val="Param"/>
      <sheetName val="Sheet3"/>
      <sheetName val="RM listing"/>
      <sheetName val="Acc"/>
      <sheetName val="C-63"/>
      <sheetName val="O4_CA"/>
      <sheetName val="O5_IBA"/>
      <sheetName val="2.A.1"/>
      <sheetName val="Notes"/>
      <sheetName val="Data Sheet"/>
      <sheetName val="Restrict"/>
      <sheetName val="(6)"/>
      <sheetName val="chitimc"/>
      <sheetName val="Ref"/>
      <sheetName val="LISTING"/>
      <sheetName val="U-13-2(disc)"/>
      <sheetName val="Far_13"/>
      <sheetName val="Far_23"/>
      <sheetName val="Far_33"/>
      <sheetName val="F1_23"/>
      <sheetName val="F1_33"/>
      <sheetName val="F3_13"/>
      <sheetName val="F4_23"/>
      <sheetName val="F4_33"/>
      <sheetName val="F4_3_13"/>
      <sheetName val="F4_43"/>
      <sheetName val="F4_4_13"/>
      <sheetName val="F4_4_23"/>
      <sheetName val="F4_4_33"/>
      <sheetName val="F4_4_43"/>
      <sheetName val="F4_4_4_13"/>
      <sheetName val="F4_4_4_23"/>
      <sheetName val="F4_4_53"/>
      <sheetName val="F4_4_5_13"/>
      <sheetName val="F4_4_63"/>
      <sheetName val="F4_4_6_13"/>
      <sheetName val="F4_4_6_23"/>
      <sheetName val="F4_4_6_33"/>
      <sheetName val="BS,_P&amp;L3"/>
      <sheetName val="Interim_--&gt;_Top3"/>
      <sheetName val="T4_023"/>
      <sheetName val="A2_043"/>
      <sheetName val="A2_023"/>
      <sheetName val="Profit_Comp3"/>
      <sheetName val="Raw_Materials3"/>
      <sheetName val="03_123"/>
      <sheetName val="Yip-export_freight3"/>
      <sheetName val="2_B_L_Investments3"/>
      <sheetName val="2_Q_L_Revenue3"/>
      <sheetName val="3_P&amp;L_3"/>
      <sheetName val="C_A_Sum_4"/>
      <sheetName val="6A_CA3"/>
      <sheetName val="Company_Info3"/>
      <sheetName val="CA_Comp3"/>
      <sheetName val="TB_Worksheet3"/>
      <sheetName val="travel_expenses_(dont_edit_thi3"/>
      <sheetName val="CA_Sheet3"/>
      <sheetName val="Change_in_category3"/>
      <sheetName val="Customize_Your_Loan_Manager3"/>
      <sheetName val="Loan_Amortization_Table3"/>
      <sheetName val="Lease_(Comp)3"/>
      <sheetName val="YE_30June003"/>
      <sheetName val="6341_Hire_Purchase_Summary3"/>
      <sheetName val="6341-2_Repayment_Schedule3"/>
      <sheetName val="Financial_Summary3"/>
      <sheetName val="D_022"/>
      <sheetName val="BB_022"/>
      <sheetName val="SYD_TABLE2"/>
      <sheetName val="Notes_to_Accounts2"/>
      <sheetName val="Pack_St_Val_95_(Local)2"/>
      <sheetName val="FV_of_HP2"/>
      <sheetName val="CARA-_Design_&amp;_implementation1"/>
      <sheetName val="X_Rates1"/>
      <sheetName val="bs07_1"/>
      <sheetName val="S_031"/>
      <sheetName val="Potential_for_Control_Failure1"/>
      <sheetName val="JJ_05-5_Land1"/>
      <sheetName val="JJ_08I1-6a1"/>
      <sheetName val="JJ_05-8I1-5a_1"/>
      <sheetName val="K4__F&amp;F1"/>
      <sheetName val="M-1_Nov1"/>
      <sheetName val="Payout_Data_Jan-Aug_20131"/>
      <sheetName val="1_11_041"/>
      <sheetName val="OPTION_VLU1"/>
      <sheetName val="addl_cost1"/>
      <sheetName val="Key_Assumptions1"/>
      <sheetName val="SCH_1-Checklist2"/>
      <sheetName val="SCH_2-Financial_Highlights2"/>
      <sheetName val="SCH_3-PBT_Summary_by_Dept2"/>
      <sheetName val="SCH_4-Income_Statement-Summary2"/>
      <sheetName val="SCH_5-Income_Statement-By_Mth2"/>
      <sheetName val="Research_&amp;_Val2"/>
      <sheetName val="SCH_6-Stat_of_Fin_Position2"/>
      <sheetName val="SCH_7-Notes_to_SoFP2"/>
      <sheetName val="SCH_8-Cashflow2"/>
      <sheetName val="SCH_8a_Cashflow-Capex2"/>
      <sheetName val="SCH_9-Banking_Exposure2"/>
      <sheetName val="SCH_10-Segmental_details2"/>
      <sheetName val="SCH_10a-Segmental-YTD2"/>
      <sheetName val="SCH_10b-Segmental-12_mths2"/>
      <sheetName val="SCH_11-Debtor_Aging_Summary2"/>
      <sheetName val="SCH_12_-_Past_12mth_P&amp;L_and_NA2"/>
      <sheetName val="Jan_14-_Flash2"/>
      <sheetName val="Dept_CM2"/>
      <sheetName val="Consolidated_BS2"/>
      <sheetName val="Budget_20142"/>
      <sheetName val="List_entry2"/>
      <sheetName val="Kod_Negara_1"/>
      <sheetName val="Muka_11"/>
      <sheetName val="Entity_Data1"/>
      <sheetName val="20_01"/>
      <sheetName val="03_01"/>
      <sheetName val="100_11"/>
      <sheetName val="Major_Rate1"/>
      <sheetName val="F-1_F-21"/>
      <sheetName val="ITEM_FRM_PO1"/>
      <sheetName val="Front_Page1"/>
      <sheetName val="Expense_Summary1"/>
      <sheetName val="Audit_plan1"/>
      <sheetName val="C4_1"/>
      <sheetName val="C5_1"/>
      <sheetName val="C6_1"/>
      <sheetName val="EMAS_Overview1"/>
      <sheetName val="Bank_Rec_06-20021"/>
      <sheetName val="HIDDEN_Supporting_Calc1"/>
      <sheetName val="APX_111"/>
      <sheetName val="BTS_BSC_&amp;_OTHERS1"/>
      <sheetName val="Fcast_Data_for_QTR1"/>
      <sheetName val="2_G_L_Trade_Creditors1"/>
      <sheetName val="Range_Names1"/>
      <sheetName val="B1_Prelims1"/>
      <sheetName val="Audit_Tests_Ideas_List1"/>
      <sheetName val="Export_Sales"/>
      <sheetName val="5_Analysis"/>
      <sheetName val="BB_01"/>
      <sheetName val="24100_Accr_Liab"/>
      <sheetName val="FF-2_(1)"/>
      <sheetName val="Non-Statistical_Sampling"/>
      <sheetName val="Q_02"/>
      <sheetName val="Balance_Sheet_Accoung"/>
      <sheetName val="Main_orig"/>
      <sheetName val="Q1_Revenue"/>
      <sheetName val="Q2_Revenue"/>
      <sheetName val="Q3_Expenses"/>
      <sheetName val="Q3_Revenue"/>
      <sheetName val="ANE_ANU"/>
      <sheetName val="BMU_BMH_CMU_CMH"/>
      <sheetName val="BLACK_PIPES"/>
      <sheetName val="BSF_SQB"/>
      <sheetName val="FLAT_BAR"/>
      <sheetName val="GI_PIPES"/>
      <sheetName val="HTD_BSR_CQR"/>
      <sheetName val="Cbh_Stk_31032009_"/>
      <sheetName val="MS_CHANNEL"/>
      <sheetName val="CRP_CSP_HRP_HSP"/>
      <sheetName val="MS__CK_PLATES"/>
      <sheetName val="SALES_1-21APR"/>
      <sheetName val="STAINLESS_STEEL"/>
      <sheetName val="I2_Dep"/>
      <sheetName val="Invoicing_values"/>
      <sheetName val="2_Q_1"/>
      <sheetName val="Sch_"/>
      <sheetName val="Income_Statement"/>
      <sheetName val="Buy_USD_1"/>
      <sheetName val="Bank_Recon1"/>
      <sheetName val="Daily_Check1"/>
      <sheetName val="2_A2_L_Fixed_Assets"/>
      <sheetName val="T_L"/>
      <sheetName val="Sch_22"/>
      <sheetName val="Sample_Sizes"/>
      <sheetName val="Attribute_Worksheet"/>
      <sheetName val="Price_List1"/>
      <sheetName val="B-_1"/>
      <sheetName val="2_G_1"/>
      <sheetName val="Data_List"/>
      <sheetName val="CDKT_2017"/>
      <sheetName val="Chi_tiet_thuyet_minh"/>
      <sheetName val="TM_29_1_THUE_TNDN"/>
      <sheetName val="Interco_list"/>
      <sheetName val="Interco_Balance"/>
      <sheetName val="1_LeadSchedule"/>
      <sheetName val="FF_2__1_"/>
      <sheetName val="Customer_Summary"/>
      <sheetName val="Jan_-_Oct"/>
      <sheetName val="lead_"/>
      <sheetName val="List_Data"/>
      <sheetName val="Sales_Entry"/>
      <sheetName val="E3_1"/>
      <sheetName val="E1_1"/>
      <sheetName val="E2_1"/>
      <sheetName val="K10-1_"/>
      <sheetName val="Input-YTD_and_Expected"/>
      <sheetName val="U2_-_Sales"/>
      <sheetName val="Financial Analysis"/>
      <sheetName va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sheetData sheetId="692" refreshError="1"/>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A Sheet"/>
      <sheetName val="FORMC94"/>
      <sheetName val="A3|1"/>
      <sheetName val="Company Info"/>
      <sheetName val="CA Comp"/>
      <sheetName val="DFA"/>
      <sheetName val="PA"/>
      <sheetName val="cashflowcomp"/>
      <sheetName val="JobDetails"/>
      <sheetName val="U2 Sales"/>
      <sheetName val="FF-2"/>
      <sheetName val="FORM-16"/>
      <sheetName val="K5-1"/>
      <sheetName val="FF-4"/>
      <sheetName val="A-1"/>
      <sheetName val="FF-3"/>
      <sheetName val="JAN99FS"/>
      <sheetName val="Customize Your Loan Manager"/>
      <sheetName val="Loan Amortization Table"/>
      <sheetName val="BPR"/>
      <sheetName val="gl"/>
      <sheetName val="FF-50"/>
      <sheetName val="Chart_of_Accounts"/>
      <sheetName val="BS"/>
      <sheetName val="COST"/>
      <sheetName val="PL"/>
      <sheetName val="consol(RM)"/>
      <sheetName val="Summary"/>
      <sheetName val="BIS LIST-NTH 18"/>
      <sheetName val="Dep"/>
      <sheetName val="COMP00"/>
      <sheetName val="FF-21(a)"/>
      <sheetName val="depn-Sep 03"/>
      <sheetName val="FSA"/>
      <sheetName val="FSL"/>
      <sheetName val="tax comp-RA"/>
      <sheetName val="LINKS TABLE"/>
      <sheetName val="D"/>
      <sheetName val="10"/>
      <sheetName val="U2 - Sales"/>
      <sheetName val="65 FINANCE"/>
      <sheetName val="RM Prices - Overheads"/>
      <sheetName val="Production"/>
      <sheetName val="1997"/>
      <sheetName val="APCODE"/>
      <sheetName val="Data"/>
      <sheetName val="jubm-red"/>
      <sheetName val="C-1"/>
      <sheetName val="O-4.1"/>
      <sheetName val="FF-5"/>
      <sheetName val="MMIP(JU)"/>
      <sheetName val="F-1&amp;F-2"/>
      <sheetName val="A3-1"/>
      <sheetName val="Currency"/>
      <sheetName val="DropDown"/>
      <sheetName val="FF-6"/>
      <sheetName val="sch10-rm2"/>
      <sheetName val="sch6-rm"/>
      <sheetName val="other-rm"/>
      <sheetName val="Prod"/>
      <sheetName val="AFA"/>
      <sheetName val="A"/>
      <sheetName val="O2 TC"/>
      <sheetName val="DR1-4"/>
      <sheetName val="details"/>
      <sheetName val="C-63"/>
      <sheetName val="FS"/>
      <sheetName val="CA"/>
      <sheetName val="SCH B"/>
      <sheetName val="Addition"/>
      <sheetName val="HP99"/>
      <sheetName val="ADD"/>
      <sheetName val="C_63"/>
      <sheetName val="C"/>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Disposal"/>
      <sheetName val="HP"/>
      <sheetName val="Electrical "/>
      <sheetName val="FF-1"/>
      <sheetName val="F4"/>
      <sheetName val="Acc"/>
      <sheetName val="Annx1"/>
      <sheetName val="F-1"/>
      <sheetName val="CRA-Detail"/>
      <sheetName val="cover"/>
      <sheetName val="ProdQty"/>
      <sheetName val="B_Sheet"/>
      <sheetName val="Notes"/>
      <sheetName val="P&amp;L"/>
      <sheetName val="TBal"/>
      <sheetName val="1257"/>
      <sheetName val="I"/>
      <sheetName val="F-5"/>
      <sheetName val="Assumptions"/>
      <sheetName val="Operations"/>
      <sheetName val="Cashflow"/>
      <sheetName val="Financing"/>
      <sheetName val="Equity Analysis"/>
      <sheetName val="Traffic_revenue"/>
      <sheetName val="Depreciation"/>
      <sheetName val="SCH"/>
      <sheetName val="TC"/>
      <sheetName val="F2-3-6 OH absorbtion rate "/>
      <sheetName val="EXIT"/>
      <sheetName val="Comp equip"/>
      <sheetName val="SCH D"/>
      <sheetName val="SCH 20"/>
      <sheetName val="FF-2 (1)"/>
      <sheetName val="TITLE"/>
      <sheetName val="DTD"/>
      <sheetName val="C1-1"/>
      <sheetName val="C1"/>
      <sheetName val="C3"/>
      <sheetName val="06"/>
      <sheetName val="Weights"/>
      <sheetName val="E3.1"/>
      <sheetName val="E1.1"/>
      <sheetName val="E2.1"/>
      <sheetName val="FF-13"/>
      <sheetName val="Sheet1"/>
      <sheetName val="KS CONSO"/>
      <sheetName val="Profit &amp; loss"/>
      <sheetName val="Balance sheet"/>
      <sheetName val="LC _ TR Listing"/>
      <sheetName val="(P)-KK2"/>
      <sheetName val="Annex"/>
      <sheetName val="O-11"/>
      <sheetName val="To Generate"/>
      <sheetName val="Income Statement"/>
      <sheetName val="O1 PY"/>
      <sheetName val="M1"/>
      <sheetName val="H1"/>
      <sheetName val="M_Maincomp"/>
      <sheetName val="DEV"/>
      <sheetName val="U"/>
      <sheetName val="TB-gl"/>
      <sheetName val="Links"/>
      <sheetName val="MFA"/>
      <sheetName val="U1|2"/>
      <sheetName val="COM"/>
      <sheetName val="EMAS Overview"/>
      <sheetName val="RATE"/>
      <sheetName val="INFO"/>
      <sheetName val="O2_TC"/>
      <sheetName val="Electrical_"/>
      <sheetName val="rent"/>
      <sheetName val="CBO0497"/>
      <sheetName val="B S RM"/>
      <sheetName val="I S RM"/>
      <sheetName val="Misc"/>
      <sheetName val="WIRE"/>
      <sheetName val="6balancesheet2000"/>
      <sheetName val="TMS2000"/>
      <sheetName val="MCMD95"/>
      <sheetName val="tax-ss"/>
      <sheetName val="Entity Data"/>
      <sheetName val="110"/>
      <sheetName val="Consheet"/>
      <sheetName val="AA"/>
      <sheetName val="A16C"/>
      <sheetName val="U100"/>
      <sheetName val="809"/>
      <sheetName val="98-FS"/>
      <sheetName val="DEPOSIT-PPYMT"/>
      <sheetName val="Mach &amp; equip"/>
      <sheetName val="MV"/>
      <sheetName val="Freezers"/>
      <sheetName val="Comp "/>
      <sheetName val="Mach "/>
      <sheetName val="Freez"/>
      <sheetName val="Build"/>
      <sheetName val="CA-PRE(P)"/>
      <sheetName val="CA98"/>
      <sheetName val="addl cost"/>
      <sheetName val="Net Trans Sum"/>
      <sheetName val="Reserve"/>
      <sheetName val="Xchange 1214"/>
      <sheetName val="Input"/>
      <sheetName val="G-35-3"/>
      <sheetName val="User"/>
      <sheetName val="A10-Cover"/>
      <sheetName val="M_CT_OUT"/>
      <sheetName val="CA_Sheet"/>
      <sheetName val="Company_Info"/>
      <sheetName val="CA_Comp"/>
      <sheetName val="U2_Sales"/>
      <sheetName val="Customize_Your_Loan_Manager"/>
      <sheetName val="Loan_Amortization_Table"/>
      <sheetName val="BIS_LIST-NTH_18"/>
      <sheetName val="depn-Sep_03"/>
      <sheetName val="tax_comp-RA"/>
      <sheetName val="LINKS_TABLE"/>
      <sheetName val="U2_-_Sales"/>
      <sheetName val="65_FINANCE"/>
      <sheetName val="RM_Prices_-_Overheads"/>
      <sheetName val="O-4_1"/>
      <sheetName val="O2_TC1"/>
      <sheetName val="SCH_B"/>
      <sheetName val="Electrical_1"/>
      <sheetName val="Equity_Analysis"/>
      <sheetName val="F2-3-6_OH_absorbtion_rate_"/>
      <sheetName val="Comp_equip"/>
      <sheetName val="SCH_D"/>
      <sheetName val="SCH_20"/>
      <sheetName val="FF-2_(1)"/>
      <sheetName val="E3_1"/>
      <sheetName val="E1_1"/>
      <sheetName val="E2_1"/>
      <sheetName val="KS_CONSO"/>
      <sheetName val="Profit_&amp;_loss"/>
      <sheetName val="Balance_sheet"/>
      <sheetName val="LC___TR_Listing"/>
      <sheetName val="To_Generate"/>
      <sheetName val="Income_Statement"/>
      <sheetName val="O1_PY"/>
      <sheetName val="EMAS_Overview"/>
      <sheetName val="B_S_RM"/>
      <sheetName val="I_S_RM"/>
      <sheetName val="Entity_Data"/>
      <sheetName val="CA_Sheet1"/>
      <sheetName val="Company_Info1"/>
      <sheetName val="CA_Comp1"/>
      <sheetName val="U2_Sales1"/>
      <sheetName val="Customize_Your_Loan_Manager1"/>
      <sheetName val="Loan_Amortization_Table1"/>
      <sheetName val="BIS_LIST-NTH_181"/>
      <sheetName val="depn-Sep_031"/>
      <sheetName val="tax_comp-RA1"/>
      <sheetName val="LINKS_TABLE1"/>
      <sheetName val="U2_-_Sales1"/>
      <sheetName val="65_FINANCE1"/>
      <sheetName val="RM_Prices_-_Overheads1"/>
      <sheetName val="O-4_11"/>
      <sheetName val="O2_TC2"/>
      <sheetName val="SCH_B1"/>
      <sheetName val="Electrical_2"/>
      <sheetName val="Equity_Analysis1"/>
      <sheetName val="F2-3-6_OH_absorbtion_rate_1"/>
      <sheetName val="Comp_equip1"/>
      <sheetName val="SCH_D1"/>
      <sheetName val="SCH_201"/>
      <sheetName val="FF-2_(1)1"/>
      <sheetName val="E3_11"/>
      <sheetName val="E1_11"/>
      <sheetName val="E2_11"/>
      <sheetName val="KS_CONSO1"/>
      <sheetName val="Profit_&amp;_loss1"/>
      <sheetName val="Balance_sheet1"/>
      <sheetName val="LC___TR_Listing1"/>
      <sheetName val="To_Generate1"/>
      <sheetName val="Income_Statement1"/>
      <sheetName val="O1_PY1"/>
      <sheetName val="EMAS_Overview1"/>
      <sheetName val="B_S_RM1"/>
      <sheetName val="I_S_RM1"/>
      <sheetName val="Entity_Data1"/>
      <sheetName val="Mach_&amp;_equip"/>
      <sheetName val="Comp_"/>
      <sheetName val="Mach_"/>
      <sheetName val="addl_cost"/>
      <sheetName val="Net_Trans_Sum"/>
      <sheetName val="Xchange_1214"/>
      <sheetName val="Sheet3"/>
      <sheetName val="Chemlist"/>
      <sheetName val="Setup"/>
      <sheetName val="Building"/>
      <sheetName val="Customers"/>
      <sheetName val="A202_RJE"/>
      <sheetName val="A201_CJE"/>
      <sheetName val="A302&amp;U100_WPL"/>
      <sheetName val="For Ref_PL (Final)"/>
      <sheetName val="For Ref_PnL-9"/>
      <sheetName val="U300 _Admin Exp"/>
      <sheetName val="Sch 1 BS"/>
      <sheetName val="Sch A TaxComp"/>
      <sheetName val="SCH 22"/>
      <sheetName val="WAEIR"/>
      <sheetName val="HYB"/>
      <sheetName val="DNSB"/>
      <sheetName val="PPSB"/>
      <sheetName val="FFE"/>
      <sheetName val="SA2"/>
      <sheetName val="3-4"/>
      <sheetName val="Office Improve"/>
      <sheetName val="N2-1F"/>
      <sheetName val="Sch18-34"/>
      <sheetName val="package 13"/>
      <sheetName val="CF-detail"/>
      <sheetName val="Sch_1_BS"/>
      <sheetName val="Sch_A_TaxComp"/>
      <sheetName val="SCH_22"/>
      <sheetName val="Office_Improve"/>
      <sheetName val="meeting"/>
      <sheetName val="DIV OH Reclass Allocation"/>
      <sheetName val="Dec"/>
      <sheetName val="addl_cost1"/>
      <sheetName val="Mach_&amp;_equip1"/>
      <sheetName val="Comp_1"/>
      <sheetName val="Mach_1"/>
      <sheetName val="Net_Trans_Sum1"/>
      <sheetName val="Xchange_12141"/>
      <sheetName val="Sch_1_BS1"/>
      <sheetName val="Sch_A_TaxComp1"/>
      <sheetName val="SCH_221"/>
      <sheetName val="Office_Improve1"/>
      <sheetName val="package_13"/>
      <sheetName val="DIV_OH_Reclass_Allocation"/>
      <sheetName val="BGR9186"/>
      <sheetName val="Budget"/>
      <sheetName val="P4DDBFTESP"/>
      <sheetName val="20.0"/>
      <sheetName val="03.0"/>
      <sheetName val="100.1"/>
      <sheetName val="Feb 2012"/>
      <sheetName val="O0100 - Schedule I"/>
      <sheetName val="5 Analysis"/>
      <sheetName val="accumdeprn"/>
      <sheetName val="Bill 3"/>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103"/>
      <sheetName val="0002039"/>
      <sheetName val="K2"/>
      <sheetName val="FF_3"/>
      <sheetName val="germany"/>
      <sheetName val="U5"/>
      <sheetName val="J-N"/>
      <sheetName val="O12-O15"/>
      <sheetName val="Civil_MEE_etc"/>
      <sheetName val="Client_Contr_Cod"/>
      <sheetName val="COO_Table"/>
      <sheetName val="Section, Region"/>
      <sheetName val="Period_Table"/>
      <sheetName val="Proj_Cod"/>
      <sheetName val="1 LeadSchedule"/>
      <sheetName val="IS"/>
      <sheetName val="Equity"/>
      <sheetName val="com02"/>
      <sheetName val="N2 Detailed Listing (Pre-final)"/>
      <sheetName val="O4 CA"/>
      <sheetName val="DD"/>
      <sheetName val="Forex"/>
      <sheetName val="GeneralInfo"/>
      <sheetName val="Sensitivity"/>
      <sheetName val="TAX COMP"/>
      <sheetName val="Hyperion "/>
      <sheetName val="Index"/>
      <sheetName val="Activity Price"/>
      <sheetName val="Cost Allocation"/>
      <sheetName val="Inputs"/>
      <sheetName val="CBS - App1"/>
      <sheetName val="second layer - mostafa"/>
      <sheetName val="Interim --&gt; Top"/>
      <sheetName val="E"/>
      <sheetName val="B- 1"/>
      <sheetName val="E1"/>
      <sheetName val="Ratios"/>
      <sheetName val="CA_Sheet2"/>
      <sheetName val="Company_Info2"/>
      <sheetName val="CA_Comp2"/>
      <sheetName val="BIS_LIST-NTH_182"/>
      <sheetName val="LINKS_TABLE2"/>
      <sheetName val="U2_Sales2"/>
      <sheetName val="Customize_Your_Loan_Manager2"/>
      <sheetName val="Loan_Amortization_Table2"/>
      <sheetName val="interest "/>
      <sheetName val="M-1 Interim"/>
      <sheetName val="#REF"/>
      <sheetName val="0000"/>
      <sheetName val="Appx B"/>
      <sheetName val="HGBP"/>
      <sheetName val="CE"/>
      <sheetName val="U1 P&amp;L"/>
      <sheetName val="F-3"/>
      <sheetName val="chart data"/>
      <sheetName val="Sheet4"/>
      <sheetName val="REFERENCE"/>
      <sheetName val="VC std"/>
      <sheetName val="JV"/>
      <sheetName val="U2.2"/>
      <sheetName val="SAME"/>
      <sheetName val="S Curve"/>
      <sheetName val="COMP2000CY"/>
      <sheetName val="自定義"/>
      <sheetName val="2005MPS"/>
      <sheetName val="Capacity By Modle"/>
      <sheetName val="depn-Sep_032"/>
      <sheetName val="tax_comp-RA2"/>
      <sheetName val="U2_-_Sales2"/>
      <sheetName val="65_FINANCE2"/>
      <sheetName val="RM_Prices_-_Overheads2"/>
      <sheetName val="O-4_12"/>
      <sheetName val="O2_TC3"/>
      <sheetName val="SCH_B2"/>
      <sheetName val="Electrical_3"/>
      <sheetName val="Equity_Analysis2"/>
      <sheetName val="F2-3-6_OH_absorbtion_rate_2"/>
      <sheetName val="Comp_equip2"/>
      <sheetName val="SCH_D2"/>
      <sheetName val="SCH_202"/>
      <sheetName val="FF-2_(1)2"/>
      <sheetName val="E3_12"/>
      <sheetName val="E1_12"/>
      <sheetName val="E2_12"/>
      <sheetName val="KS_CONSO2"/>
      <sheetName val="Profit_&amp;_loss2"/>
      <sheetName val="Balance_sheet2"/>
      <sheetName val="LC___TR_Listing2"/>
      <sheetName val="To_Generate2"/>
      <sheetName val="Income_Statement2"/>
      <sheetName val="O1_PY2"/>
      <sheetName val="EMAS_Overview2"/>
      <sheetName val="B_S_RM2"/>
      <sheetName val="I_S_RM2"/>
      <sheetName val="Entity_Data2"/>
      <sheetName val="Mach_&amp;_equip2"/>
      <sheetName val="Comp_2"/>
      <sheetName val="Mach_2"/>
      <sheetName val="addl_cost2"/>
      <sheetName val="Net_Trans_Sum2"/>
      <sheetName val="Xchange_12142"/>
      <sheetName val="For_Ref_PL_(Final)"/>
      <sheetName val="For_Ref_PnL-9"/>
      <sheetName val="U300__Admin_Exp"/>
      <sheetName val="Sch_1_BS2"/>
      <sheetName val="Sch_A_TaxComp2"/>
      <sheetName val="SCH_222"/>
      <sheetName val="Office_Improve2"/>
      <sheetName val="package_131"/>
      <sheetName val="DIV_OH_Reclass_Allocation1"/>
      <sheetName val="20_0"/>
      <sheetName val="03_0"/>
      <sheetName val="100_1"/>
      <sheetName val="Feb_2012"/>
      <sheetName val="O0100_-_Schedule_I"/>
      <sheetName val="5_Analysis"/>
      <sheetName val="Bill_3"/>
      <sheetName val="Section,_Region"/>
      <sheetName val="1_LeadSchedule"/>
      <sheetName val="O4_CA"/>
      <sheetName val="Hyperion_"/>
      <sheetName val="TAX_COMP"/>
      <sheetName val="N2_Detailed_Listing_(Pre-final)"/>
      <sheetName val="Activity_Price"/>
      <sheetName val="Cost_Allocation"/>
      <sheetName val="CBS_-_App1"/>
      <sheetName val="second_layer_-_mostafa"/>
      <sheetName val="Interim_--&gt;_Top"/>
      <sheetName val="B-_1"/>
      <sheetName val="Cost centre expenditure"/>
      <sheetName val="PAYROLL"/>
      <sheetName val="Reimbursements"/>
      <sheetName val="wk prgs"/>
      <sheetName val="P12.4"/>
      <sheetName val="24100 Accr Liab"/>
      <sheetName val="BB-11(CAR)"/>
      <sheetName val="BB-5(Fire)"/>
      <sheetName val="BB-13(liabilities)"/>
      <sheetName val="BB-10(Cargo)"/>
      <sheetName val="BB-9(Hull)"/>
      <sheetName val="BB-7(ACT)"/>
      <sheetName val="BB-6(MO)"/>
      <sheetName val="BB-14(other)"/>
      <sheetName val="BB-8(PA)"/>
      <sheetName val="BB-12(WC)"/>
      <sheetName val="H1-Investments"/>
      <sheetName val="define"/>
      <sheetName val="MFA00"/>
      <sheetName val="Parameters"/>
      <sheetName val="未稼動２"/>
      <sheetName val="中行汇率表"/>
      <sheetName val="ALLOWANCE"/>
      <sheetName val="rates"/>
      <sheetName val="Bill 2"/>
      <sheetName val="SEGC - Ori Budget "/>
      <sheetName val="Increase 10%"/>
      <sheetName val="M-2"/>
      <sheetName val="Table of contents"/>
      <sheetName val="Source"/>
      <sheetName val="BP-BREAK"/>
      <sheetName val="SWDV"/>
      <sheetName val="CCY"/>
      <sheetName val="GRP-PL98B"/>
      <sheetName val="2001"/>
      <sheetName val="EMAS Data"/>
      <sheetName val="variables"/>
      <sheetName val="Firm Code List"/>
      <sheetName val="M-1 Nov"/>
      <sheetName val="O1-1CA Sheet"/>
      <sheetName val="Financial Summary"/>
      <sheetName val="U-3"/>
      <sheetName val="P1"/>
      <sheetName val="Dept"/>
      <sheetName val="n7-e"/>
      <sheetName val="ADMIN"/>
      <sheetName val="MFG"/>
      <sheetName val="KC TEO"/>
      <sheetName val="PANDER"/>
      <sheetName val="UTAMA"/>
      <sheetName val="JDE"/>
      <sheetName val="PROV DD"/>
      <sheetName val="U-13-2(disc)"/>
      <sheetName val="cov"/>
      <sheetName val="Historical"/>
      <sheetName val="Nleave2"/>
      <sheetName val="DRVMAY97"/>
      <sheetName val="Estimated expenses"/>
      <sheetName val="LIST"/>
      <sheetName val="U1"/>
      <sheetName val="M.2.2"/>
      <sheetName val="PDA2"/>
      <sheetName val="競賽&amp;機會中獎 filed breakdown"/>
      <sheetName val="租賃 filed breakdown"/>
      <sheetName val="薪資 filed breakdown"/>
      <sheetName val="RB&amp;MW"/>
      <sheetName val="STPS"/>
      <sheetName val="TPLHK&amp;BBD"/>
      <sheetName val="TPR&amp;TDIG"/>
      <sheetName val="TES&amp;TCE"/>
      <sheetName val="UPSJ&amp;KKUE"/>
      <sheetName val="PARTWORK&amp;MCL"/>
      <sheetName val="P &amp; L"/>
      <sheetName val="NTA 8 - Trade Debtors"/>
      <sheetName val="NTA 12 - Fixed Assets"/>
      <sheetName val="Translation"/>
      <sheetName val="Mstr"/>
      <sheetName val="Ex. rate"/>
      <sheetName val="JA1 eliminations"/>
      <sheetName val="JA2 Group provisions"/>
      <sheetName val="JA3 Reserve realignments"/>
      <sheetName val="Sum B2"/>
      <sheetName val="consol"/>
      <sheetName val="FF_2"/>
      <sheetName val="ACCLIST"/>
      <sheetName val="A7"/>
      <sheetName val="Code"/>
      <sheetName val="eqkl"/>
      <sheetName val="Menu"/>
      <sheetName val="Cum.91-93"/>
      <sheetName val="Dec 94"/>
      <sheetName val="Original External Work"/>
      <sheetName val="U1_P&amp;L"/>
      <sheetName val="chart_data"/>
      <sheetName val="interest_"/>
      <sheetName val="M-1_Interim"/>
      <sheetName val="Appx_B"/>
      <sheetName val="U2_2"/>
      <sheetName val="VC_std"/>
      <sheetName val="S_Curve"/>
      <sheetName val="BS15"/>
      <sheetName val="BOB(BDA)"/>
      <sheetName val="PJ_Import"/>
      <sheetName val="BQMPALOC"/>
      <sheetName val="CA_Sheet3"/>
      <sheetName val="Company_Info3"/>
      <sheetName val="CA_Comp3"/>
      <sheetName val="U2_Sales3"/>
      <sheetName val="depn-Sep_033"/>
      <sheetName val="Customize_Your_Loan_Manager3"/>
      <sheetName val="Loan_Amortization_Table3"/>
      <sheetName val="BIS_LIST-NTH_183"/>
      <sheetName val="tax_comp-RA3"/>
      <sheetName val="LINKS_TABLE3"/>
      <sheetName val="U2_-_Sales3"/>
      <sheetName val="65_FINANCE3"/>
      <sheetName val="RM_Prices_-_Overheads3"/>
      <sheetName val="O-4_13"/>
      <sheetName val="O2_TC4"/>
      <sheetName val="SCH_B3"/>
      <sheetName val="Electrical_4"/>
      <sheetName val="Equity_Analysis3"/>
      <sheetName val="F2-3-6_OH_absorbtion_rate_3"/>
      <sheetName val="Comp_equip3"/>
      <sheetName val="SCH_D3"/>
      <sheetName val="SCH_203"/>
      <sheetName val="FF-2_(1)3"/>
      <sheetName val="E3_13"/>
      <sheetName val="E1_13"/>
      <sheetName val="E2_13"/>
      <sheetName val="KS_CONSO3"/>
      <sheetName val="Profit_&amp;_loss3"/>
      <sheetName val="Balance_sheet3"/>
      <sheetName val="LC___TR_Listing3"/>
      <sheetName val="To_Generate3"/>
      <sheetName val="Income_Statement3"/>
      <sheetName val="O1_PY3"/>
      <sheetName val="EMAS_Overview3"/>
      <sheetName val="B_S_RM3"/>
      <sheetName val="I_S_RM3"/>
      <sheetName val="Entity_Data3"/>
      <sheetName val="addl_cost3"/>
      <sheetName val="Mach_&amp;_equip3"/>
      <sheetName val="Comp_3"/>
      <sheetName val="Mach_3"/>
      <sheetName val="Net_Trans_Sum3"/>
      <sheetName val="Xchange_12143"/>
      <sheetName val="For_Ref_PL_(Final)1"/>
      <sheetName val="For_Ref_PnL-91"/>
      <sheetName val="U300__Admin_Exp1"/>
      <sheetName val="Sch_1_BS3"/>
      <sheetName val="Sch_A_TaxComp3"/>
      <sheetName val="SCH_223"/>
      <sheetName val="Office_Improve3"/>
      <sheetName val="package_132"/>
      <sheetName val="DIV_OH_Reclass_Allocation2"/>
      <sheetName val="20_01"/>
      <sheetName val="03_01"/>
      <sheetName val="100_11"/>
      <sheetName val="Feb_20121"/>
      <sheetName val="O0100_-_Schedule_I1"/>
      <sheetName val="5_Analysis1"/>
      <sheetName val="Bill_31"/>
      <sheetName val="Section,_Region1"/>
      <sheetName val="1_LeadSchedule1"/>
      <sheetName val="O4_CA1"/>
      <sheetName val="N2_Detailed_Listing_(Pre-final1"/>
      <sheetName val="TAX_COMP1"/>
      <sheetName val="Hyperion_1"/>
      <sheetName val="Activity_Price1"/>
      <sheetName val="Cost_Allocation1"/>
      <sheetName val="CBS_-_App11"/>
      <sheetName val="second_layer_-_mostafa1"/>
      <sheetName val="Interim_--&gt;_Top1"/>
      <sheetName val="B-_11"/>
      <sheetName val="Capacity_By_Modle"/>
      <sheetName val="Cost_centre_expenditure"/>
      <sheetName val="wk_prgs"/>
      <sheetName val="P12_4"/>
      <sheetName val="24100_Accr_Liab"/>
      <sheetName val="M_2_2"/>
      <sheetName val="BOCLIGHTS"/>
      <sheetName val="Capital Allowance"/>
      <sheetName val="DATA "/>
      <sheetName val="말뚝지지력산정"/>
      <sheetName val="Ã«ÀûÂÊ·ÖÎö±í"/>
      <sheetName val="01 RM and PM"/>
      <sheetName val="FIXASS"/>
      <sheetName val="KeyMultInputs"/>
      <sheetName val="Purchase"/>
      <sheetName val="WIP-FG"/>
      <sheetName val="BIS_LIST-NTH_184"/>
      <sheetName val="CA_Sheet4"/>
      <sheetName val="Company_Info4"/>
      <sheetName val="CA_Comp4"/>
      <sheetName val="LINKS_TABLE4"/>
      <sheetName val="U2_Sales4"/>
      <sheetName val="Customize_Your_Loan_Manager4"/>
      <sheetName val="Loan_Amortization_Table4"/>
      <sheetName val="depn-Sep_034"/>
      <sheetName val="tax_comp-RA4"/>
      <sheetName val="U2_-_Sales4"/>
      <sheetName val="65_FINANCE4"/>
      <sheetName val="RM_Prices_-_Overheads4"/>
      <sheetName val="O-4_14"/>
      <sheetName val="Section,_Region2"/>
      <sheetName val="1_LeadSchedule2"/>
      <sheetName val="O2_TC5"/>
      <sheetName val="SCH_B4"/>
      <sheetName val="Electrical_5"/>
      <sheetName val="Equity_Analysis4"/>
      <sheetName val="F2-3-6_OH_absorbtion_rate_4"/>
      <sheetName val="Comp_equip4"/>
      <sheetName val="SCH_D4"/>
      <sheetName val="SCH_204"/>
      <sheetName val="FF-2_(1)4"/>
      <sheetName val="E3_14"/>
      <sheetName val="E1_14"/>
      <sheetName val="E2_14"/>
      <sheetName val="KS_CONSO4"/>
      <sheetName val="Profit_&amp;_loss4"/>
      <sheetName val="Balance_sheet4"/>
      <sheetName val="LC___TR_Listing4"/>
      <sheetName val="To_Generate4"/>
      <sheetName val="Income_Statement4"/>
      <sheetName val="O1_PY4"/>
      <sheetName val="EMAS_Overview4"/>
      <sheetName val="B_S_RM4"/>
      <sheetName val="I_S_RM4"/>
      <sheetName val="Entity_Data4"/>
      <sheetName val="Mach_&amp;_equip4"/>
      <sheetName val="Comp_4"/>
      <sheetName val="Mach_4"/>
      <sheetName val="addl_cost4"/>
      <sheetName val="Net_Trans_Sum4"/>
      <sheetName val="Xchange_12144"/>
      <sheetName val="For_Ref_PL_(Final)2"/>
      <sheetName val="For_Ref_PnL-92"/>
      <sheetName val="U300__Admin_Exp2"/>
      <sheetName val="Sch_1_BS4"/>
      <sheetName val="Sch_A_TaxComp4"/>
      <sheetName val="SCH_224"/>
      <sheetName val="Office_Improve4"/>
      <sheetName val="package_133"/>
      <sheetName val="DIV_OH_Reclass_Allocation3"/>
      <sheetName val="20_02"/>
      <sheetName val="03_02"/>
      <sheetName val="100_12"/>
      <sheetName val="Feb_20122"/>
      <sheetName val="O0100_-_Schedule_I2"/>
      <sheetName val="5_Analysis2"/>
      <sheetName val="Bill_32"/>
      <sheetName val="O4_CA2"/>
      <sheetName val="Hyperion_2"/>
      <sheetName val="TAX_COMP2"/>
      <sheetName val="N2_Detailed_Listing_(Pre-final2"/>
      <sheetName val="Activity_Price2"/>
      <sheetName val="Cost_Allocation2"/>
      <sheetName val="CBS_-_App12"/>
      <sheetName val="second_layer_-_mostafa2"/>
      <sheetName val="Interim_--&gt;_Top2"/>
      <sheetName val="B-_12"/>
      <sheetName val="interest_1"/>
      <sheetName val="M-1_Interim1"/>
      <sheetName val="Appx_B1"/>
      <sheetName val="U1_P&amp;L1"/>
      <sheetName val="chart_data1"/>
      <sheetName val="VC_std1"/>
      <sheetName val="U2_21"/>
      <sheetName val="S_Curve1"/>
      <sheetName val="Capacity_By_Modle1"/>
      <sheetName val="Cost_centre_expenditure1"/>
      <sheetName val="wk_prgs1"/>
      <sheetName val="P12_41"/>
      <sheetName val="24100_Accr_Liab1"/>
      <sheetName val="M_2_21"/>
      <sheetName val="Bill_2"/>
      <sheetName val="SEGC_-_Ori_Budget_"/>
      <sheetName val="Increase_10%"/>
      <sheetName val="Table_of_contents"/>
      <sheetName val="EMAS_Data"/>
      <sheetName val="KC_TEO"/>
      <sheetName val="PROV_DD"/>
      <sheetName val="O1-1CA_Sheet"/>
      <sheetName val="Capital_Allowance"/>
      <sheetName val="DATA_"/>
      <sheetName val="M-1_Nov"/>
      <sheetName val="Financial_Summary"/>
      <sheetName val="Estimated_expenses"/>
      <sheetName val="BIS_LIST-NTH_185"/>
      <sheetName val="CA_Sheet5"/>
      <sheetName val="Company_Info5"/>
      <sheetName val="CA_Comp5"/>
      <sheetName val="LINKS_TABLE5"/>
      <sheetName val="U2_Sales5"/>
      <sheetName val="Customize_Your_Loan_Manager5"/>
      <sheetName val="Loan_Amortization_Table5"/>
      <sheetName val="depn-Sep_035"/>
      <sheetName val="tax_comp-RA5"/>
      <sheetName val="U2_-_Sales5"/>
      <sheetName val="65_FINANCE5"/>
      <sheetName val="RM_Prices_-_Overheads5"/>
      <sheetName val="O-4_15"/>
      <sheetName val="Section,_Region3"/>
      <sheetName val="1_LeadSchedule3"/>
      <sheetName val="O2_TC6"/>
      <sheetName val="SCH_B5"/>
      <sheetName val="Electrical_6"/>
      <sheetName val="Equity_Analysis5"/>
      <sheetName val="F2-3-6_OH_absorbtion_rate_5"/>
      <sheetName val="Comp_equip5"/>
      <sheetName val="SCH_D5"/>
      <sheetName val="SCH_205"/>
      <sheetName val="FF-2_(1)5"/>
      <sheetName val="E3_15"/>
      <sheetName val="E1_15"/>
      <sheetName val="E2_15"/>
      <sheetName val="KS_CONSO5"/>
      <sheetName val="Profit_&amp;_loss5"/>
      <sheetName val="Balance_sheet5"/>
      <sheetName val="LC___TR_Listing5"/>
      <sheetName val="To_Generate5"/>
      <sheetName val="Income_Statement5"/>
      <sheetName val="O1_PY5"/>
      <sheetName val="EMAS_Overview5"/>
      <sheetName val="B_S_RM5"/>
      <sheetName val="I_S_RM5"/>
      <sheetName val="Entity_Data5"/>
      <sheetName val="Mach_&amp;_equip5"/>
      <sheetName val="Comp_5"/>
      <sheetName val="Mach_5"/>
      <sheetName val="addl_cost5"/>
      <sheetName val="Net_Trans_Sum5"/>
      <sheetName val="Xchange_12145"/>
      <sheetName val="For_Ref_PL_(Final)3"/>
      <sheetName val="For_Ref_PnL-93"/>
      <sheetName val="U300__Admin_Exp3"/>
      <sheetName val="Sch_1_BS5"/>
      <sheetName val="Sch_A_TaxComp5"/>
      <sheetName val="SCH_225"/>
      <sheetName val="Office_Improve5"/>
      <sheetName val="package_134"/>
      <sheetName val="DIV_OH_Reclass_Allocation4"/>
      <sheetName val="20_03"/>
      <sheetName val="03_03"/>
      <sheetName val="100_13"/>
      <sheetName val="Feb_20123"/>
      <sheetName val="O0100_-_Schedule_I3"/>
      <sheetName val="5_Analysis3"/>
      <sheetName val="Bill_33"/>
      <sheetName val="O4_CA3"/>
      <sheetName val="Hyperion_3"/>
      <sheetName val="TAX_COMP3"/>
      <sheetName val="N2_Detailed_Listing_(Pre-final3"/>
      <sheetName val="Activity_Price3"/>
      <sheetName val="Cost_Allocation3"/>
      <sheetName val="CBS_-_App13"/>
      <sheetName val="second_layer_-_mostafa3"/>
      <sheetName val="Interim_--&gt;_Top3"/>
      <sheetName val="B-_13"/>
      <sheetName val="M_2_22"/>
      <sheetName val="interest_2"/>
      <sheetName val="M-1_Interim2"/>
      <sheetName val="Appx_B2"/>
      <sheetName val="U1_P&amp;L2"/>
      <sheetName val="chart_data2"/>
      <sheetName val="VC_std2"/>
      <sheetName val="U2_22"/>
      <sheetName val="S_Curve2"/>
      <sheetName val="Capacity_By_Modle2"/>
      <sheetName val="Cost_centre_expenditure2"/>
      <sheetName val="wk_prgs2"/>
      <sheetName val="P12_42"/>
      <sheetName val="24100_Accr_Liab2"/>
      <sheetName val="Bill_21"/>
      <sheetName val="SEGC_-_Ori_Budget_1"/>
      <sheetName val="Increase_10%1"/>
      <sheetName val="Table_of_contents1"/>
      <sheetName val="EMAS_Data1"/>
      <sheetName val="KC_TEO1"/>
      <sheetName val="PROV_DD1"/>
      <sheetName val="O1-1CA_Sheet1"/>
      <sheetName val="Capital_Allowance1"/>
      <sheetName val="DATA_1"/>
      <sheetName val="M-1_Nov1"/>
      <sheetName val="Financial_Summary1"/>
      <sheetName val="Estimated_expenses1"/>
      <sheetName val="P&amp;L ROLLSET"/>
      <sheetName val="CR.AJE"/>
      <sheetName val="F1.2"/>
      <sheetName val="CA-8"/>
      <sheetName val="JAN99FS.XLS"/>
      <sheetName val="BIS_LIST-NTH_186"/>
      <sheetName val="CA_Sheet6"/>
      <sheetName val="Company_Info6"/>
      <sheetName val="CA_Comp6"/>
      <sheetName val="LINKS_TABLE6"/>
      <sheetName val="U2_Sales6"/>
      <sheetName val="Customize_Your_Loan_Manager6"/>
      <sheetName val="Loan_Amortization_Table6"/>
      <sheetName val="depn-Sep_036"/>
      <sheetName val="tax_comp-RA6"/>
      <sheetName val="U2_-_Sales6"/>
      <sheetName val="65_FINANCE6"/>
      <sheetName val="RM_Prices_-_Overheads6"/>
      <sheetName val="O-4_16"/>
      <sheetName val="Section,_Region4"/>
      <sheetName val="1_LeadSchedule4"/>
      <sheetName val="O2_TC7"/>
      <sheetName val="SCH_B6"/>
      <sheetName val="Electrical_7"/>
      <sheetName val="Equity_Analysis6"/>
      <sheetName val="F2-3-6_OH_absorbtion_rate_6"/>
      <sheetName val="Comp_equip6"/>
      <sheetName val="SCH_D6"/>
      <sheetName val="SCH_206"/>
      <sheetName val="FF-2_(1)6"/>
      <sheetName val="E3_16"/>
      <sheetName val="E1_16"/>
      <sheetName val="E2_16"/>
      <sheetName val="KS_CONSO6"/>
      <sheetName val="Profit_&amp;_loss6"/>
      <sheetName val="Balance_sheet6"/>
      <sheetName val="LC___TR_Listing6"/>
      <sheetName val="To_Generate6"/>
      <sheetName val="Income_Statement6"/>
      <sheetName val="O1_PY6"/>
      <sheetName val="EMAS_Overview6"/>
      <sheetName val="B_S_RM6"/>
      <sheetName val="I_S_RM6"/>
      <sheetName val="Entity_Data6"/>
      <sheetName val="Mach_&amp;_equip6"/>
      <sheetName val="Comp_6"/>
      <sheetName val="Mach_6"/>
      <sheetName val="addl_cost6"/>
      <sheetName val="Net_Trans_Sum6"/>
      <sheetName val="Xchange_12146"/>
      <sheetName val="For_Ref_PL_(Final)4"/>
      <sheetName val="For_Ref_PnL-94"/>
      <sheetName val="U300__Admin_Exp4"/>
      <sheetName val="Sch_1_BS6"/>
      <sheetName val="Sch_A_TaxComp6"/>
      <sheetName val="SCH_226"/>
      <sheetName val="Office_Improve6"/>
      <sheetName val="package_135"/>
      <sheetName val="DIV_OH_Reclass_Allocation5"/>
      <sheetName val="20_04"/>
      <sheetName val="03_04"/>
      <sheetName val="100_14"/>
      <sheetName val="Feb_20124"/>
      <sheetName val="O0100_-_Schedule_I4"/>
      <sheetName val="5_Analysis4"/>
      <sheetName val="Bill_34"/>
      <sheetName val="O4_CA4"/>
      <sheetName val="Hyperion_4"/>
      <sheetName val="TAX_COMP4"/>
      <sheetName val="N2_Detailed_Listing_(Pre-final4"/>
      <sheetName val="Activity_Price4"/>
      <sheetName val="Cost_Allocation4"/>
      <sheetName val="CBS_-_App14"/>
      <sheetName val="second_layer_-_mostafa4"/>
      <sheetName val="Interim_--&gt;_Top4"/>
      <sheetName val="B-_14"/>
      <sheetName val="M_2_23"/>
      <sheetName val="interest_3"/>
      <sheetName val="M-1_Interim3"/>
      <sheetName val="Appx_B3"/>
      <sheetName val="U1_P&amp;L3"/>
      <sheetName val="chart_data3"/>
      <sheetName val="VC_std3"/>
      <sheetName val="U2_23"/>
      <sheetName val="S_Curve3"/>
      <sheetName val="Capacity_By_Modle3"/>
      <sheetName val="Cost_centre_expenditure3"/>
      <sheetName val="wk_prgs3"/>
      <sheetName val="P12_43"/>
      <sheetName val="24100_Accr_Liab3"/>
      <sheetName val="Bill_22"/>
      <sheetName val="SEGC_-_Ori_Budget_2"/>
      <sheetName val="Increase_10%2"/>
      <sheetName val="Table_of_contents2"/>
      <sheetName val="EMAS_Data2"/>
      <sheetName val="KC_TEO2"/>
      <sheetName val="PROV_DD2"/>
      <sheetName val="O1-1CA_Sheet2"/>
      <sheetName val="Capital_Allowance2"/>
      <sheetName val="DATA_2"/>
      <sheetName val="M-1_Nov2"/>
      <sheetName val="Financial_Summary2"/>
      <sheetName val="Estimated_expenses2"/>
      <sheetName val="录入界面"/>
      <sheetName val="Cash Flow"/>
      <sheetName val="Ex Rec Feb_19"/>
      <sheetName val="현금및현금등가물1"/>
      <sheetName val="lookup"/>
      <sheetName val="Variabili"/>
      <sheetName val="PHSB-GL-TB"/>
      <sheetName val="应收帐款"/>
      <sheetName val="应付帐款"/>
      <sheetName val="GLOBAL POWERTRAIN"/>
      <sheetName val="Lists"/>
      <sheetName val="LISTES DEROUL"/>
      <sheetName val="BK ISBL"/>
      <sheetName val="HEATER"/>
      <sheetName val="ISBL"/>
      <sheetName val="Nov"/>
      <sheetName val="2460400 0608"/>
      <sheetName val="Input1"/>
      <sheetName val="EPCC SD1"/>
      <sheetName val="Progress Inputs"/>
      <sheetName val="14"/>
      <sheetName val="22"/>
      <sheetName val="6"/>
      <sheetName val="17"/>
      <sheetName val="11"/>
      <sheetName val="13.2"/>
      <sheetName val="24"/>
      <sheetName val="12"/>
      <sheetName val="5.2"/>
      <sheetName val="4.2"/>
      <sheetName val="16"/>
      <sheetName val="13.1"/>
      <sheetName val="23"/>
      <sheetName val="19.1"/>
      <sheetName val="19"/>
      <sheetName val="2.2"/>
      <sheetName val="13"/>
      <sheetName val="18.1"/>
      <sheetName val="21"/>
      <sheetName val="26"/>
      <sheetName val="Retirement exp"/>
      <sheetName val="BS Summary 2009 vs 2010"/>
      <sheetName val="BG"/>
      <sheetName val="2.F.1"/>
      <sheetName val="ATIL"/>
      <sheetName val="2.Q.1"/>
      <sheetName val="Accuracy Check"/>
      <sheetName val="Original"/>
      <sheetName val="Mth"/>
      <sheetName val="A2-3"/>
      <sheetName val="PM-TE"/>
      <sheetName val="TC-M"/>
      <sheetName val="G.A &amp; Switch"/>
      <sheetName val="FADISP-FY2002(B)"/>
      <sheetName val="1120"/>
      <sheetName val="RFF"/>
      <sheetName val="Family"/>
      <sheetName val="Assum"/>
      <sheetName val="Customize Your Invoice"/>
      <sheetName val="Ex Rate"/>
      <sheetName val="TB"/>
      <sheetName val="BPR-Gym"/>
      <sheetName val="FTT- Profitability"/>
      <sheetName val="Additional Procedures"/>
      <sheetName val="FTT- Balance Sheet"/>
      <sheetName val="Sum"/>
      <sheetName val="P&amp;L-SH"/>
      <sheetName val="BQ"/>
      <sheetName val="NC"/>
      <sheetName val="CT Thang Mo"/>
      <sheetName val="IV - Segmented data"/>
      <sheetName val="MAD REEL"/>
      <sheetName val="ocean voyage"/>
      <sheetName val="Ex Diff"/>
      <sheetName val="CT_Thang_Mo"/>
      <sheetName val="IV_-_Segmented_data"/>
      <sheetName val="MAD_REEL"/>
      <sheetName val="ocean_voyage"/>
      <sheetName val="CP"/>
      <sheetName val="Earthwork"/>
      <sheetName val="Consol CF"/>
      <sheetName val="GROUP-PL"/>
      <sheetName val="F-1 F-2"/>
      <sheetName val="CA-O7"/>
      <sheetName val="U4-Recruitment"/>
      <sheetName val="BS(HQ)"/>
      <sheetName val="Questions"/>
      <sheetName val="HTTK2"/>
      <sheetName val="P&amp;L HCM"/>
      <sheetName val="EBC"/>
      <sheetName val="GF01"/>
      <sheetName val="Ex_Rate"/>
      <sheetName val="exxon"/>
      <sheetName val="CERT"/>
      <sheetName val="proj"/>
      <sheetName val="sch9-jpn"/>
      <sheetName val="sch3-rm"/>
      <sheetName val="Workdone"/>
      <sheetName val="WPKL01 JUN KI"/>
      <sheetName val="K-2"/>
      <sheetName val="Profitability"/>
      <sheetName val="Bldg"/>
      <sheetName val="LOOSECHKLIST"/>
      <sheetName val="Budget and Actual Units Input"/>
      <sheetName val="stock1020v1.3"/>
      <sheetName val="JUNE EOH-MASTER (2)"/>
      <sheetName val="K101"/>
      <sheetName val="Main Assumptions"/>
      <sheetName val="Revenue Assumptions"/>
      <sheetName val="Pnl-10"/>
      <sheetName val="20"/>
      <sheetName val="70"/>
      <sheetName val="AP110"/>
      <sheetName val="B-10"/>
      <sheetName val="BB-1"/>
      <sheetName val="C-5"/>
      <sheetName val="C-6"/>
      <sheetName val="C-6a"/>
      <sheetName val="CC"/>
      <sheetName val="F-1l2"/>
      <sheetName val="F-21"/>
      <sheetName val="F-4"/>
      <sheetName val="FF"/>
      <sheetName val="L"/>
      <sheetName val="M MM"/>
      <sheetName val="30a"/>
      <sheetName val="30-Note"/>
      <sheetName val="U-2"/>
      <sheetName val="FA-LISTING"/>
      <sheetName val="GST Recon-Workings"/>
      <sheetName val="TS-1997CR"/>
      <sheetName val="H101"/>
      <sheetName val="DUE FR"/>
      <sheetName val="Calculations"/>
      <sheetName val="B3A-APARTMENT"/>
      <sheetName val="B30"/>
      <sheetName val="12.1"/>
      <sheetName val="DT-RBA"/>
      <sheetName val="Oprtns"/>
      <sheetName val="Scenarios"/>
      <sheetName val="D-PL"/>
      <sheetName val="A1"/>
      <sheetName val="Other Investment"/>
      <sheetName val="填表单位及所需资料清单"/>
      <sheetName val="PRICE VARIANCE"/>
      <sheetName val="4.8% DA"/>
      <sheetName val="3.2% DISCOUNT"/>
      <sheetName val="DEFECTIVE"/>
      <sheetName val="BEST BUY"/>
      <sheetName val="STAPLES 3% BE"/>
      <sheetName val="LONDON DRUGS 5% BE"/>
      <sheetName val="LONDON DRUGS 9.8% S2G BE"/>
      <sheetName val="EB GAMES 9.8% S2G BE"/>
      <sheetName val="DUTY"/>
      <sheetName val="STAPLES 1.5% REBATE"/>
      <sheetName val="PRO.OT1"/>
      <sheetName val="BPR-Bloom"/>
      <sheetName val="K4. F&amp;F"/>
      <sheetName val="Library Procedures"/>
      <sheetName val="Jan 03 M.ACCOUNT"/>
      <sheetName val="N7-8-admin-finance"/>
      <sheetName val="I101 - AR"/>
      <sheetName val="I102 - AP"/>
      <sheetName val="Table"/>
      <sheetName val="dirlist"/>
      <sheetName val="#REF!"/>
      <sheetName val="salesbybrand PL"/>
      <sheetName val="車会集約"/>
      <sheetName val="综合成本分析01.01-0205"/>
      <sheetName val="YS02-02"/>
      <sheetName val="清单12.31"/>
      <sheetName val="其他应收款2015"/>
      <sheetName val="Contracts"/>
      <sheetName val="sales"/>
      <sheetName val="G_A_&amp;_Switch"/>
      <sheetName val="DataList"/>
      <sheetName val="Setting"/>
      <sheetName val="BP-CPX1"/>
      <sheetName val="U-1"/>
      <sheetName val="CFlow2"/>
      <sheetName val="Ongoing"/>
      <sheetName val="Snow Hill"/>
      <sheetName val="Option 2"/>
      <sheetName val="Switch"/>
      <sheetName val="Flash"/>
      <sheetName val="MAIN"/>
      <sheetName val="DIV INC"/>
      <sheetName val="loan database"/>
      <sheetName val="model"/>
      <sheetName val="2005"/>
      <sheetName val="上报资产负债表"/>
      <sheetName val="上报损益表"/>
      <sheetName val="现金流量表（月报）"/>
      <sheetName val="补充表"/>
      <sheetName val="审定表"/>
      <sheetName val="SUAD"/>
      <sheetName val="OFF"/>
      <sheetName val="General Info"/>
      <sheetName val="LVMAY"/>
      <sheetName val="merger"/>
      <sheetName val="FitOutConfCentre"/>
      <sheetName val="Obsol 2004"/>
      <sheetName val="CHARTACCOUNT(2)"/>
      <sheetName val="LABARUGI"/>
      <sheetName val="MD-C"/>
      <sheetName val="SPI"/>
      <sheetName val="DGCT"/>
      <sheetName val="CA_Sheet7"/>
      <sheetName val="Company_Info7"/>
      <sheetName val="CA_Comp7"/>
      <sheetName val="U2_Sales7"/>
      <sheetName val="Customize_Your_Loan_Manager7"/>
      <sheetName val="Loan_Amortization_Table7"/>
      <sheetName val="BIS_LIST-NTH_187"/>
      <sheetName val="LINKS_TABLE7"/>
      <sheetName val="depn-Sep_037"/>
      <sheetName val="tax_comp-RA7"/>
      <sheetName val="U2_-_Sales7"/>
      <sheetName val="65_FINANCE7"/>
      <sheetName val="RM_Prices_-_Overheads7"/>
      <sheetName val="O-4_17"/>
      <sheetName val="O2_TC8"/>
      <sheetName val="SCH_B7"/>
      <sheetName val="Electrical_8"/>
      <sheetName val="Equity_Analysis7"/>
      <sheetName val="F2-3-6_OH_absorbtion_rate_7"/>
      <sheetName val="Comp_equip7"/>
      <sheetName val="SCH_D7"/>
      <sheetName val="SCH_207"/>
      <sheetName val="FF-2_(1)7"/>
      <sheetName val="E3_17"/>
      <sheetName val="E1_17"/>
      <sheetName val="E2_17"/>
      <sheetName val="KS_CONSO7"/>
      <sheetName val="Profit_&amp;_loss7"/>
      <sheetName val="Balance_sheet7"/>
      <sheetName val="LC___TR_Listing7"/>
      <sheetName val="To_Generate7"/>
      <sheetName val="Income_Statement7"/>
      <sheetName val="O1_PY7"/>
      <sheetName val="EMAS_Overview7"/>
      <sheetName val="B_S_RM7"/>
      <sheetName val="I_S_RM7"/>
      <sheetName val="Entity_Data7"/>
      <sheetName val="Mach_&amp;_equip7"/>
      <sheetName val="Comp_7"/>
      <sheetName val="Mach_7"/>
      <sheetName val="addl_cost7"/>
      <sheetName val="Net_Trans_Sum7"/>
      <sheetName val="Xchange_12147"/>
      <sheetName val="For_Ref_PL_(Final)5"/>
      <sheetName val="For_Ref_PnL-95"/>
      <sheetName val="U300__Admin_Exp5"/>
      <sheetName val="Sch_1_BS7"/>
      <sheetName val="Sch_A_TaxComp7"/>
      <sheetName val="SCH_227"/>
      <sheetName val="Office_Improve7"/>
      <sheetName val="package_136"/>
      <sheetName val="DIV_OH_Reclass_Allocation6"/>
      <sheetName val="20_05"/>
      <sheetName val="03_05"/>
      <sheetName val="100_15"/>
      <sheetName val="Feb_20125"/>
      <sheetName val="O0100_-_Schedule_I5"/>
      <sheetName val="5_Analysis5"/>
      <sheetName val="Bill_35"/>
      <sheetName val="Section,_Region5"/>
      <sheetName val="1_LeadSchedule5"/>
      <sheetName val="O4_CA5"/>
      <sheetName val="TAX_COMP5"/>
      <sheetName val="Hyperion_5"/>
      <sheetName val="N2_Detailed_Listing_(Pre-final5"/>
      <sheetName val="Activity_Price5"/>
      <sheetName val="Cost_Allocation5"/>
      <sheetName val="CBS_-_App15"/>
      <sheetName val="second_layer_-_mostafa5"/>
      <sheetName val="Interim_--&gt;_Top5"/>
      <sheetName val="B-_15"/>
      <sheetName val="Financial_Summary3"/>
      <sheetName val="interest_4"/>
      <sheetName val="M-1_Interim4"/>
      <sheetName val="Appx_B4"/>
      <sheetName val="U1_P&amp;L4"/>
      <sheetName val="chart_data4"/>
      <sheetName val="VC_std4"/>
      <sheetName val="U2_24"/>
      <sheetName val="S_Curve4"/>
      <sheetName val="Capacity_By_Modle4"/>
      <sheetName val="Cost_centre_expenditure4"/>
      <sheetName val="wk_prgs4"/>
      <sheetName val="P12_44"/>
      <sheetName val="24100_Accr_Liab4"/>
      <sheetName val="Bill_23"/>
      <sheetName val="SEGC_-_Ori_Budget_3"/>
      <sheetName val="Increase_10%3"/>
      <sheetName val="Table_of_contents3"/>
      <sheetName val="EMAS_Data3"/>
      <sheetName val="M-1_Nov3"/>
      <sheetName val="O1-1CA_Sheet3"/>
      <sheetName val="KC_TEO3"/>
      <sheetName val="PROV_DD3"/>
      <sheetName val="Firm_Code_List"/>
      <sheetName val="01_RM_and_PM"/>
      <sheetName val="M_2_24"/>
      <sheetName val="Estimated_expenses3"/>
      <sheetName val="Capital_Allowance3"/>
      <sheetName val="DATA_3"/>
      <sheetName val="競賽&amp;機會中獎_filed_breakdown"/>
      <sheetName val="租賃_filed_breakdown"/>
      <sheetName val="薪資_filed_breakdown"/>
      <sheetName val="P_&amp;_L"/>
      <sheetName val="NTA_8_-_Trade_Debtors"/>
      <sheetName val="NTA_12_-_Fixed_Assets"/>
      <sheetName val="Sum_B2"/>
      <sheetName val="Cum_91-93"/>
      <sheetName val="Dec_94"/>
      <sheetName val="Original_External_Work"/>
      <sheetName val="GLOBAL_POWERTRAIN"/>
      <sheetName val="P&amp;L_ROLLSET"/>
      <sheetName val="JAN99FS_XLS"/>
      <sheetName val="Quarters"/>
      <sheetName val="oldSEG"/>
      <sheetName val="Project Data Page"/>
      <sheetName val="上野ﾌｫｰﾑ台当たり"/>
      <sheetName val="Invoersheet"/>
      <sheetName val="Contract review"/>
      <sheetName val="fiber transaction"/>
      <sheetName val="F-1_F-2"/>
      <sheetName val="Consol_CF"/>
      <sheetName val="Revenue  (KL)"/>
      <sheetName val="Key Assumptions"/>
      <sheetName val="Mscb97"/>
      <sheetName val="30"/>
      <sheetName val="31072001"/>
      <sheetName val="Igw Model"/>
      <sheetName val="APR 05"/>
      <sheetName val="JAN 06"/>
      <sheetName val="JUL 05"/>
      <sheetName val="OCT 05"/>
      <sheetName val="LOBs Apr 06"/>
      <sheetName val="MTO REV.2(ARMOR)"/>
      <sheetName val="MTO REV.0"/>
      <sheetName val="PNT-QUOT-#3"/>
      <sheetName val="COAT&amp;WRAP-QIOT-#3"/>
      <sheetName val="NEW-PANEL"/>
      <sheetName val="DI-ESTI"/>
      <sheetName val="flights"/>
      <sheetName val="notes98"/>
      <sheetName val="AUG02"/>
      <sheetName val="Drop List References"/>
      <sheetName val="평3"/>
      <sheetName val="ARP-U321"/>
      <sheetName val="FED DEPR"/>
      <sheetName val="Control_Sheet"/>
      <sheetName val="비품"/>
      <sheetName val="Sheet3 (2)"/>
      <sheetName val="CA_Sheet8"/>
      <sheetName val="Company_Info8"/>
      <sheetName val="CA_Comp8"/>
      <sheetName val="U2_Sales8"/>
      <sheetName val="Customize_Your_Loan_Manager8"/>
      <sheetName val="Loan_Amortization_Table8"/>
      <sheetName val="BIS_LIST-NTH_188"/>
      <sheetName val="LINKS_TABLE8"/>
      <sheetName val="depn-Sep_038"/>
      <sheetName val="tax_comp-RA8"/>
      <sheetName val="U2_-_Sales8"/>
      <sheetName val="65_FINANCE8"/>
      <sheetName val="RM_Prices_-_Overheads8"/>
      <sheetName val="O-4_18"/>
      <sheetName val="O2_TC9"/>
      <sheetName val="SCH_B8"/>
      <sheetName val="Electrical_9"/>
      <sheetName val="Equity_Analysis8"/>
      <sheetName val="F2-3-6_OH_absorbtion_rate_8"/>
      <sheetName val="Comp_equip8"/>
      <sheetName val="SCH_D8"/>
      <sheetName val="SCH_208"/>
      <sheetName val="FF-2_(1)8"/>
      <sheetName val="E3_18"/>
      <sheetName val="E1_18"/>
      <sheetName val="E2_18"/>
      <sheetName val="KS_CONSO8"/>
      <sheetName val="Profit_&amp;_loss8"/>
      <sheetName val="Balance_sheet8"/>
      <sheetName val="LC___TR_Listing8"/>
      <sheetName val="To_Generate8"/>
      <sheetName val="Income_Statement8"/>
      <sheetName val="O1_PY8"/>
      <sheetName val="EMAS_Overview8"/>
      <sheetName val="B_S_RM8"/>
      <sheetName val="I_S_RM8"/>
      <sheetName val="Entity_Data8"/>
      <sheetName val="Mach_&amp;_equip8"/>
      <sheetName val="Comp_8"/>
      <sheetName val="Mach_8"/>
      <sheetName val="addl_cost8"/>
      <sheetName val="Net_Trans_Sum8"/>
      <sheetName val="Xchange_12148"/>
      <sheetName val="Section,_Region6"/>
      <sheetName val="1_LeadSchedule6"/>
      <sheetName val="package_137"/>
      <sheetName val="Sch_1_BS8"/>
      <sheetName val="Sch_A_TaxComp8"/>
      <sheetName val="SCH_228"/>
      <sheetName val="Office_Improve8"/>
      <sheetName val="5_Analysis6"/>
      <sheetName val="20_06"/>
      <sheetName val="03_06"/>
      <sheetName val="100_16"/>
      <sheetName val="Feb_20126"/>
      <sheetName val="For_Ref_PL_(Final)6"/>
      <sheetName val="For_Ref_PnL-96"/>
      <sheetName val="U300__Admin_Exp6"/>
      <sheetName val="O0100_-_Schedule_I6"/>
      <sheetName val="DIV_OH_Reclass_Allocation7"/>
      <sheetName val="Bill_36"/>
      <sheetName val="O4_CA6"/>
      <sheetName val="TAX_COMP6"/>
      <sheetName val="Hyperion_6"/>
      <sheetName val="N2_Detailed_Listing_(Pre-final6"/>
      <sheetName val="Activity_Price6"/>
      <sheetName val="Cost_Allocation6"/>
      <sheetName val="CBS_-_App16"/>
      <sheetName val="second_layer_-_mostafa6"/>
      <sheetName val="Interim_--&gt;_Top6"/>
      <sheetName val="B-_16"/>
      <sheetName val="Financial_Summary4"/>
      <sheetName val="interest_5"/>
      <sheetName val="M-1_Interim5"/>
      <sheetName val="Appx_B5"/>
      <sheetName val="U1_P&amp;L5"/>
      <sheetName val="chart_data5"/>
      <sheetName val="VC_std5"/>
      <sheetName val="U2_25"/>
      <sheetName val="S_Curve5"/>
      <sheetName val="Capacity_By_Modle5"/>
      <sheetName val="Cost_centre_expenditure5"/>
      <sheetName val="wk_prgs5"/>
      <sheetName val="P12_45"/>
      <sheetName val="24100_Accr_Liab5"/>
      <sheetName val="Bill_24"/>
      <sheetName val="SEGC_-_Ori_Budget_4"/>
      <sheetName val="Increase_10%4"/>
      <sheetName val="Table_of_contents4"/>
      <sheetName val="EMAS_Data4"/>
      <sheetName val="M-1_Nov4"/>
      <sheetName val="O1-1CA_Sheet4"/>
      <sheetName val="KC_TEO4"/>
      <sheetName val="PROV_DD4"/>
      <sheetName val="Firm_Code_List1"/>
      <sheetName val="Estimated_expenses4"/>
      <sheetName val="M_2_25"/>
      <sheetName val="競賽&amp;機會中獎_filed_breakdown1"/>
      <sheetName val="租賃_filed_breakdown1"/>
      <sheetName val="薪資_filed_breakdown1"/>
      <sheetName val="P_&amp;_L1"/>
      <sheetName val="NTA_8_-_Trade_Debtors1"/>
      <sheetName val="NTA_12_-_Fixed_Assets1"/>
      <sheetName val="01_RM_and_PM1"/>
      <sheetName val="Capital_Allowance4"/>
      <sheetName val="DATA_4"/>
      <sheetName val="Sum_B21"/>
      <sheetName val="Cum_91-931"/>
      <sheetName val="Dec_941"/>
      <sheetName val="Original_External_Work1"/>
      <sheetName val="GLOBAL_POWERTRAIN1"/>
      <sheetName val="P&amp;L_ROLLSET1"/>
      <sheetName val="JAN99FS_XLS1"/>
      <sheetName val="Ex__rate"/>
      <sheetName val="JA1_eliminations"/>
      <sheetName val="JA2_Group_provisions"/>
      <sheetName val="JA3_Reserve_realignments"/>
      <sheetName val="CR_AJE"/>
      <sheetName val="Cash_Flow"/>
      <sheetName val="Ex_Rec_Feb_19"/>
      <sheetName val="WPKL01_JUN_KI"/>
      <sheetName val="Budget_and_Actual_Units_Input"/>
      <sheetName val="stock1020v1_3"/>
      <sheetName val="JUNE_EOH-MASTER_(2)"/>
      <sheetName val="Main_Assumptions"/>
      <sheetName val="Revenue_Assumptions"/>
      <sheetName val="M_MM"/>
      <sheetName val="GST_Recon-Workings"/>
      <sheetName val="DUE_FR"/>
      <sheetName val="12_1"/>
      <sheetName val="PRICE_VARIANCE"/>
      <sheetName val="4_8%_DA"/>
      <sheetName val="3_2%_DISCOUNT"/>
      <sheetName val="BEST_BUY"/>
      <sheetName val="STAPLES_3%_BE"/>
      <sheetName val="LONDON_DRUGS_5%_BE"/>
      <sheetName val="LONDON_DRUGS_9_8%_S2G_BE"/>
      <sheetName val="EB_GAMES_9_8%_S2G_BE"/>
      <sheetName val="STAPLES_1_5%_REBATE"/>
      <sheetName val="Customer Reference"/>
      <sheetName val="FOB Reference"/>
      <sheetName val="Part Reference"/>
      <sheetName val="Sales Rep Reference"/>
      <sheetName val="Shipper Reference"/>
      <sheetName val="Terms Reference"/>
      <sheetName val="CONTENTS"/>
      <sheetName val="JUNE"/>
      <sheetName val="pcQueryData"/>
      <sheetName val="WC analytics (+data pages)"/>
      <sheetName val="Income Statement Input"/>
      <sheetName val="合同履约表0603"/>
      <sheetName val="IBACOMP.XLS"/>
      <sheetName val="Accounts"/>
      <sheetName val="TaxComp"/>
      <sheetName val="Mus &amp; DC"/>
      <sheetName val="org"/>
      <sheetName val="DRG"/>
      <sheetName val="EMR"/>
      <sheetName val="GNR"/>
      <sheetName val="LGR"/>
      <sheetName val="MTU"/>
      <sheetName val="RBW"/>
      <sheetName val="RBY"/>
      <sheetName val="RSL"/>
      <sheetName val="SVR"/>
      <sheetName val="TDR"/>
      <sheetName val="TGR"/>
      <sheetName val="WAR"/>
      <sheetName val="32"/>
      <sheetName val="33"/>
      <sheetName val="34"/>
      <sheetName val="F1_2"/>
      <sheetName val="Backend"/>
      <sheetName val="Master Data"/>
      <sheetName val="XUSISheet"/>
      <sheetName val="PROOF"/>
      <sheetName val="FTT-_Profitability"/>
      <sheetName val="Additional_Procedures"/>
      <sheetName val="FTT-_Balance_Sheet"/>
      <sheetName val="CT_Thang_Mo1"/>
      <sheetName val="IV_-_Segmented_data1"/>
      <sheetName val="MAD_REEL1"/>
      <sheetName val="ocean_voyage1"/>
      <sheetName val="Ex_Diff"/>
      <sheetName val="P&amp;L_HCM"/>
      <sheetName val="Customize_Your_Invoice"/>
      <sheetName val="Ex_Rate1"/>
      <sheetName val="Other_Investment"/>
      <sheetName val="CR_AJE1"/>
      <sheetName val="Ex__rate1"/>
      <sheetName val="JA1_eliminations1"/>
      <sheetName val="JA2_Group_provisions1"/>
      <sheetName val="JA3_Reserve_realignments1"/>
      <sheetName val="Cash_Flow1"/>
      <sheetName val="Ex_Rec_Feb_191"/>
      <sheetName val="G_A_&amp;_Switch1"/>
      <sheetName val="FTT-_Profitability1"/>
      <sheetName val="Additional_Procedures1"/>
      <sheetName val="FTT-_Balance_Sheet1"/>
      <sheetName val="CT_Thang_Mo2"/>
      <sheetName val="IV_-_Segmented_data2"/>
      <sheetName val="MAD_REEL2"/>
      <sheetName val="ocean_voyage2"/>
      <sheetName val="Ex_Diff1"/>
      <sheetName val="Consol_CF1"/>
      <sheetName val="F-1_F-21"/>
      <sheetName val="P&amp;L_HCM1"/>
      <sheetName val="F1_21"/>
      <sheetName val="Customize_Your_Invoice1"/>
      <sheetName val="Ex_Rate2"/>
      <sheetName val="WPKL01_JUN_KI1"/>
      <sheetName val="Budget_and_Actual_Units_Input1"/>
      <sheetName val="stock1020v1_31"/>
      <sheetName val="JUNE_EOH-MASTER_(2)1"/>
      <sheetName val="Main_Assumptions1"/>
      <sheetName val="Revenue_Assumptions1"/>
      <sheetName val="M_MM1"/>
      <sheetName val="GST_Recon-Workings1"/>
      <sheetName val="DUE_FR1"/>
      <sheetName val="12_11"/>
      <sheetName val="Other_Investment1"/>
      <sheetName val="PRICE_VARIANCE1"/>
      <sheetName val="4_8%_DA1"/>
      <sheetName val="3_2%_DISCOUNT1"/>
      <sheetName val="BEST_BUY1"/>
      <sheetName val="STAPLES_3%_BE1"/>
      <sheetName val="LONDON_DRUGS_5%_BE1"/>
      <sheetName val="LONDON_DRUGS_9_8%_S2G_BE1"/>
      <sheetName val="EB_GAMES_9_8%_S2G_BE1"/>
      <sheetName val="STAPLES_1_5%_REBATE1"/>
      <sheetName val="Acc1"/>
      <sheetName val="TB2004"/>
      <sheetName val="Admin(Acqusition) 2009 GMC"/>
      <sheetName val="Admin.(TTL)GMC2009"/>
      <sheetName val="TASintDec00"/>
      <sheetName val="P4DDBFT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refreshError="1"/>
      <sheetData sheetId="1512" refreshError="1"/>
      <sheetData sheetId="1513" refreshError="1"/>
      <sheetData sheetId="1514" refreshError="1"/>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refreshError="1"/>
      <sheetData sheetId="1570" refreshError="1"/>
      <sheetData sheetId="1571" refreshError="1"/>
      <sheetData sheetId="1572" refreshError="1"/>
      <sheetData sheetId="1573" refreshError="1"/>
      <sheetData sheetId="157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 val="FF_3"/>
      <sheetName val="M_Maincomp"/>
      <sheetName val="Customize Your Loan Manager"/>
      <sheetName val="Loan Amortization Table"/>
      <sheetName val="CA2000"/>
      <sheetName val="CA Sheet"/>
      <sheetName val="BS, P&amp;L"/>
      <sheetName val="Cover"/>
      <sheetName val="Chemlist"/>
      <sheetName val="BPR"/>
      <sheetName val="B"/>
      <sheetName val="Far_1"/>
      <sheetName val="Far_2"/>
      <sheetName val="Far_3"/>
      <sheetName val="F1_2"/>
      <sheetName val="F1_3"/>
      <sheetName val="F3_1"/>
      <sheetName val="F4_2"/>
      <sheetName val="F4_3"/>
      <sheetName val="F4_3_1"/>
      <sheetName val="F4_4"/>
      <sheetName val="F4_4_1"/>
      <sheetName val="F4_4_2"/>
      <sheetName val="F4_4_3"/>
      <sheetName val="F4_4_4"/>
      <sheetName val="F4_4_4_1"/>
      <sheetName val="F4_4_4_2"/>
      <sheetName val="F4_4_5"/>
      <sheetName val="F4_4_5_1"/>
      <sheetName val="F4_4_6"/>
      <sheetName val="F4_4_6_1"/>
      <sheetName val="F4_4_6_2"/>
      <sheetName val="F4_4_6_3"/>
      <sheetName val="Far_11"/>
      <sheetName val="Far_21"/>
      <sheetName val="Far_31"/>
      <sheetName val="F1_21"/>
      <sheetName val="F1_31"/>
      <sheetName val="F3_11"/>
      <sheetName val="F4_21"/>
      <sheetName val="F4_31"/>
      <sheetName val="F4_3_11"/>
      <sheetName val="F4_41"/>
      <sheetName val="F4_4_11"/>
      <sheetName val="F4_4_21"/>
      <sheetName val="F4_4_31"/>
      <sheetName val="F4_4_41"/>
      <sheetName val="F4_4_4_11"/>
      <sheetName val="F4_4_4_21"/>
      <sheetName val="F4_4_51"/>
      <sheetName val="F4_4_5_11"/>
      <sheetName val="F4_4_61"/>
      <sheetName val="F4_4_6_11"/>
      <sheetName val="F4_4_6_21"/>
      <sheetName val="F4_4_6_31"/>
      <sheetName val="Far_12"/>
      <sheetName val="Far_22"/>
      <sheetName val="Far_32"/>
      <sheetName val="F1_22"/>
      <sheetName val="F1_32"/>
      <sheetName val="F3_12"/>
      <sheetName val="F4_22"/>
      <sheetName val="F4_32"/>
      <sheetName val="F4_3_12"/>
      <sheetName val="F4_42"/>
      <sheetName val="F4_4_12"/>
      <sheetName val="F4_4_22"/>
      <sheetName val="F4_4_32"/>
      <sheetName val="F4_4_42"/>
      <sheetName val="F4_4_4_12"/>
      <sheetName val="F4_4_4_22"/>
      <sheetName val="F4_4_52"/>
      <sheetName val="F4_4_5_12"/>
      <sheetName val="F4_4_62"/>
      <sheetName val="F4_4_6_12"/>
      <sheetName val="F4_4_6_22"/>
      <sheetName val="F4_4_6_32"/>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1-Lead"/>
      <sheetName val="K1-1"/>
      <sheetName val="K2"/>
      <sheetName val="K3-ADD"/>
      <sheetName val=" K5-DEPR TEST"/>
      <sheetName val="K5-1"/>
      <sheetName val="K6-Sight"/>
      <sheetName val="K7-R&amp;M"/>
      <sheetName val="K8-Ins"/>
      <sheetName val="K9-Disclosure"/>
      <sheetName val="k9-1fully depreciated"/>
      <sheetName val="K9-2"/>
      <sheetName val="BPR"/>
      <sheetName val="CA"/>
      <sheetName val="U2 - Sales"/>
      <sheetName val="DFA"/>
      <sheetName val="MFA"/>
      <sheetName val="M_Maincomp"/>
      <sheetName val="FSA"/>
      <sheetName val="CRA-Detail"/>
      <sheetName val="gl"/>
      <sheetName val="B"/>
      <sheetName val="TITLE"/>
      <sheetName val="P12.4"/>
      <sheetName val="SWDV"/>
      <sheetName val="Electrical "/>
      <sheetName val="FF-50"/>
      <sheetName val="FF-21(a)"/>
      <sheetName val="A-1"/>
      <sheetName val="Input-Output"/>
      <sheetName val="M_CT_OUT"/>
      <sheetName val="U2.2"/>
      <sheetName val="CA Sheet"/>
      <sheetName val="BS &amp;  IS"/>
      <sheetName val="Dep"/>
      <sheetName val="P&amp;L"/>
      <sheetName val="SCH"/>
      <sheetName val="ADD"/>
      <sheetName val="DISPOSAL"/>
      <sheetName val="WRITE-OFF"/>
      <sheetName val="U-13-2(disc)"/>
      <sheetName val="Dir"/>
      <sheetName val="Anex1-NA"/>
      <sheetName val="Q(HP)"/>
      <sheetName val="Q-HP-44"/>
      <sheetName val="Q-HP-39"/>
      <sheetName val="Sheet1"/>
      <sheetName val="Q-HP-14"/>
      <sheetName val="Q-HP-31"/>
      <sheetName val="SCHEDULE"/>
      <sheetName val="CA-manuf"/>
      <sheetName val="COVER"/>
      <sheetName val="FF-3"/>
      <sheetName val="Macro1"/>
      <sheetName val="#REF"/>
      <sheetName val="accumdeprn"/>
      <sheetName val="O-11"/>
      <sheetName val="Profit &amp; loss"/>
      <sheetName val="KS CONSO"/>
      <sheetName val="65 FINANCE"/>
      <sheetName val="Hp"/>
      <sheetName val="Balance sheet"/>
      <sheetName val="FF-6"/>
      <sheetName val="ADDITION"/>
      <sheetName val="FF-1"/>
      <sheetName val="depn-Sep 03"/>
      <sheetName val="D"/>
      <sheetName val="A3-1"/>
      <sheetName val="FSL"/>
      <sheetName val="BS15"/>
      <sheetName val="Bal Sheet"/>
      <sheetName val="GRAPH"/>
      <sheetName val="61 HR"/>
      <sheetName val="K-2"/>
      <sheetName val="FF-13"/>
      <sheetName val="Sch 4"/>
      <sheetName val="F2-3-6 OH absorbtion rate "/>
      <sheetName val="FADISP-FY2002(B)"/>
      <sheetName val="tax-ss"/>
      <sheetName val="Mth"/>
      <sheetName val="RATE"/>
      <sheetName val="FFE"/>
      <sheetName val="Understand the client"/>
      <sheetName val="Bokslutsprocessen"/>
      <sheetName val="Indata"/>
      <sheetName val="CRA"/>
      <sheetName val="MainComp"/>
      <sheetName val="EXIT"/>
      <sheetName val="Entity Data"/>
      <sheetName val="O-5"/>
      <sheetName val="LOOSECHKLIST"/>
      <sheetName val="All"/>
      <sheetName val="germany"/>
      <sheetName val="U301 - payroll flux"/>
      <sheetName val="FF-4"/>
      <sheetName val="FA"/>
      <sheetName val="COV"/>
      <sheetName val="master"/>
      <sheetName val="fixed assets-amended"/>
      <sheetName val="U"/>
      <sheetName val="U2.3"/>
      <sheetName val="cashflowcomp"/>
      <sheetName val="B_Sheet"/>
      <sheetName val="Notes"/>
      <sheetName val="TBal"/>
      <sheetName val="Anx1"/>
      <sheetName val="U5"/>
      <sheetName val="沈阳"/>
      <sheetName val="重庆"/>
      <sheetName val="杭州调"/>
      <sheetName val="PA"/>
      <sheetName val="FKT_PJK"/>
      <sheetName val="1 Series"/>
      <sheetName val="Interim --&gt; Top"/>
      <sheetName val="SCH B"/>
      <sheetName val="10"/>
      <sheetName val="Activity Price"/>
      <sheetName val="Categories"/>
      <sheetName val="Working"/>
      <sheetName val="U1"/>
      <sheetName val="F-1,F-3"/>
      <sheetName val="E1-1ss"/>
      <sheetName val="ING per MIS"/>
      <sheetName val="M3-COS"/>
      <sheetName val="M4-Adm"/>
      <sheetName val="TB5"/>
      <sheetName val="FF-21"/>
      <sheetName val="CA Comp"/>
      <sheetName val="Company Info"/>
      <sheetName val="K3 - Depr reasonableness"/>
      <sheetName val="N2 Detailed Listing (Pre-final)"/>
      <sheetName val="addl cost"/>
      <sheetName val="AA"/>
      <sheetName val="Sch18-34"/>
      <sheetName val="Criteria"/>
      <sheetName val="PHSB"/>
      <sheetName val="c"/>
      <sheetName val="1 LeadSchedule"/>
      <sheetName val="InvoiceList"/>
      <sheetName val="2001"/>
      <sheetName val="JUNE EOH-MASTER (2)"/>
      <sheetName val="stock1020v1.3"/>
      <sheetName val="Comp equip"/>
      <sheetName val="F2-write off"/>
      <sheetName val="LL2"/>
      <sheetName val="Weekly Output"/>
      <sheetName val="U1 P&amp;L"/>
      <sheetName val="FF-2"/>
      <sheetName val="U4-Recruitment"/>
      <sheetName val="P_L"/>
      <sheetName val="3 P&amp;L "/>
      <sheetName val="(8310)"/>
      <sheetName val="CA2000"/>
      <sheetName val="O2"/>
      <sheetName val="Sch 22"/>
      <sheetName val="U10|20"/>
      <sheetName val="JAN"/>
      <sheetName val="accode"/>
      <sheetName val="Cost-final(2)"/>
      <sheetName val="PM, TE &amp; SAD"/>
      <sheetName val="Input Director Info &amp; Part Q"/>
      <sheetName val="G-35-3"/>
      <sheetName val="Summary"/>
      <sheetName val="daywork- Tham khao"/>
      <sheetName val="Assumptions"/>
      <sheetName val="Ranges"/>
      <sheetName val="_K5-DEPR_TEST"/>
      <sheetName val="k9-1fully_depreciated"/>
      <sheetName val="U2_-_Sales"/>
      <sheetName val="P12_4"/>
      <sheetName val="Electrical_"/>
      <sheetName val="U2_2"/>
      <sheetName val="BS_&amp;__IS"/>
      <sheetName val="CA_Sheet"/>
      <sheetName val="Profit_&amp;_loss"/>
      <sheetName val="KS_CONSO"/>
      <sheetName val="65_FINANCE"/>
      <sheetName val="Balance_sheet"/>
      <sheetName val="depn-Sep_03"/>
      <sheetName val="Bal_Sheet"/>
      <sheetName val="61_HR"/>
      <sheetName val="Sch_4"/>
      <sheetName val="F2-3-6_OH_absorbtion_rate_"/>
      <sheetName val="Understand_the_client"/>
      <sheetName val="Entity_Data"/>
      <sheetName val="U301_-_payroll_flux"/>
      <sheetName val="fixed_assets-amended"/>
      <sheetName val="U2_3"/>
      <sheetName val="1_Series"/>
      <sheetName val="Interim_--&gt;_Top"/>
      <sheetName val="SCH_B"/>
      <sheetName val="Activity_Price"/>
      <sheetName val="ING_per_MIS"/>
      <sheetName val="CA_Comp"/>
      <sheetName val="Company_Info"/>
      <sheetName val="K3_-_Depr_reasonableness"/>
      <sheetName val="N2_Detailed_Listing_(Pre-final)"/>
      <sheetName val="addl_cost"/>
      <sheetName val="1_LeadSchedule"/>
      <sheetName val="JUNE_EOH-MASTER_(2)"/>
      <sheetName val="stock1020v1_3"/>
      <sheetName val="Comp_equip"/>
      <sheetName val="F2-write_off"/>
      <sheetName val="Weekly_Output"/>
      <sheetName val="U1_P&amp;L"/>
      <sheetName val="3_P&amp;L_"/>
      <sheetName val="Sch_22"/>
      <sheetName val="PM,_TE_&amp;_SAD"/>
      <sheetName val="Input_Director_Info_&amp;_Part_Q"/>
      <sheetName val="_K5-DEPR_TEST1"/>
      <sheetName val="k9-1fully_depreciated1"/>
      <sheetName val="U2_-_Sales1"/>
      <sheetName val="P12_41"/>
      <sheetName val="Electrical_1"/>
      <sheetName val="U2_21"/>
      <sheetName val="CA_Sheet1"/>
      <sheetName val="BS_&amp;__IS1"/>
      <sheetName val="Profit_&amp;_loss1"/>
      <sheetName val="KS_CONSO1"/>
      <sheetName val="65_FINANCE1"/>
      <sheetName val="Balance_sheet1"/>
      <sheetName val="depn-Sep_031"/>
      <sheetName val="Bal_Sheet1"/>
      <sheetName val="61_HR1"/>
      <sheetName val="Sch_41"/>
      <sheetName val="F2-3-6_OH_absorbtion_rate_1"/>
      <sheetName val="Understand_the_client1"/>
      <sheetName val="Entity_Data1"/>
      <sheetName val="U301_-_payroll_flux1"/>
      <sheetName val="fixed_assets-amended1"/>
      <sheetName val="U2_31"/>
      <sheetName val="1_Series1"/>
      <sheetName val="Interim_--&gt;_Top1"/>
      <sheetName val="SCH_B1"/>
      <sheetName val="Activity_Price1"/>
      <sheetName val="ING_per_MIS1"/>
      <sheetName val="CA_Comp1"/>
      <sheetName val="Company_Info1"/>
      <sheetName val="K3_-_Depr_reasonableness1"/>
      <sheetName val="N2_Detailed_Listing_(Pre-final1"/>
      <sheetName val="addl_cost1"/>
      <sheetName val="1_LeadSchedule1"/>
      <sheetName val="JUNE_EOH-MASTER_(2)1"/>
      <sheetName val="stock1020v1_31"/>
      <sheetName val="Comp_equip1"/>
      <sheetName val="F2-write_off1"/>
      <sheetName val="Weekly_Output1"/>
      <sheetName val="U1_P&amp;L1"/>
      <sheetName val="3_P&amp;L_1"/>
      <sheetName val="Sch_221"/>
      <sheetName val="PM,_TE_&amp;_SAD1"/>
      <sheetName val="Input_Director_Info_&amp;_Part_Q1"/>
      <sheetName val="daywork-_Tham_khao"/>
      <sheetName val="5 Analysis"/>
      <sheetName val="E3.1"/>
      <sheetName val="E1.1"/>
      <sheetName val="E2.1"/>
      <sheetName val="PL"/>
      <sheetName val="MFA00"/>
      <sheetName val="FF_2"/>
      <sheetName val="COMP00"/>
      <sheetName val="Cont"/>
      <sheetName val="_K5-DEPR_TEST2"/>
      <sheetName val="k9-1fully_depreciated2"/>
      <sheetName val="U2_-_Sales2"/>
      <sheetName val="P12_42"/>
      <sheetName val="BS_&amp;__IS2"/>
      <sheetName val="Electrical_2"/>
      <sheetName val="U2_22"/>
      <sheetName val="sch10-rm2"/>
      <sheetName val="sch6-rm"/>
      <sheetName val="other-rm"/>
      <sheetName val="Ã«ÀûÂÊ·ÖÎö±í"/>
      <sheetName val="CRITERIA1"/>
      <sheetName val="72HX"/>
      <sheetName val="75EX"/>
      <sheetName val="72HY"/>
      <sheetName val="75EY"/>
      <sheetName val="1997"/>
      <sheetName val="Lenders_Ratios juneseptnov"/>
      <sheetName val="Forex on capital contribution"/>
      <sheetName val="BS"/>
      <sheetName val="Farm1"/>
      <sheetName val="61_HR2"/>
      <sheetName val="65_FINANCE2"/>
      <sheetName val="Sch_42"/>
      <sheetName val="F2-3-6_OH_absorbtion_rate_2"/>
      <sheetName val="Understand_the_client2"/>
      <sheetName val="Entity_Data2"/>
      <sheetName val="CA_Sheet2"/>
      <sheetName val="U301_-_payroll_flux2"/>
      <sheetName val="1_Series2"/>
      <sheetName val="depn-Sep_032"/>
      <sheetName val="fixed_assets-amended2"/>
      <sheetName val="U2_32"/>
      <sheetName val="SCH_B2"/>
      <sheetName val="Activity_Price2"/>
      <sheetName val="Interim_--&gt;_Top2"/>
      <sheetName val="ING_per_MIS2"/>
      <sheetName val="K3_-_Depr_reasonableness2"/>
      <sheetName val="CA_Comp2"/>
      <sheetName val="Company_Info2"/>
      <sheetName val="N2_Detailed_Listing_(Pre-final2"/>
      <sheetName val="addl_cost2"/>
      <sheetName val="1_LeadSchedule2"/>
      <sheetName val="JUNE_EOH-MASTER_(2)2"/>
      <sheetName val="stock1020v1_32"/>
      <sheetName val="Profit_&amp;_loss2"/>
      <sheetName val="KS_CONSO2"/>
      <sheetName val="Balance_sheet2"/>
      <sheetName val="Bal_Sheet2"/>
      <sheetName val="Comp_equip2"/>
      <sheetName val="F2-write_off2"/>
      <sheetName val="Weekly_Output2"/>
      <sheetName val="U1_P&amp;L2"/>
      <sheetName val="3_P&amp;L_2"/>
      <sheetName val="PM,_TE_&amp;_SAD2"/>
      <sheetName val="Input_Director_Info_&amp;_Part_Q2"/>
      <sheetName val="Chemlist"/>
      <sheetName val="O1 - Lead"/>
      <sheetName val="共機J"/>
      <sheetName val="O1_-_Lead"/>
      <sheetName val="Summary of interco"/>
      <sheetName val="K5_1"/>
      <sheetName val="AFA"/>
      <sheetName val="Loan Amortization Table"/>
      <sheetName val="1"/>
      <sheetName val="AUDIT SCHEDULE"/>
      <sheetName val="Assumption"/>
      <sheetName val="MV"/>
      <sheetName val="rates"/>
      <sheetName val="Input-Act-Adj"/>
      <sheetName val="Input-Bud"/>
      <sheetName val="Input-Act"/>
      <sheetName val="Input-PY"/>
      <sheetName val="P&amp;L Report-S"/>
      <sheetName val="P&amp;L Report-M"/>
      <sheetName val="Deferrred Revenue Apr 04"/>
      <sheetName val="G301(01)"/>
      <sheetName val="LinkData"/>
      <sheetName val="Data"/>
      <sheetName val="D4RP"/>
      <sheetName val="PROCESS"/>
      <sheetName val="Instruction"/>
      <sheetName val="Assumptions- Checks"/>
      <sheetName val="Timeline"/>
      <sheetName val="PL--&gt;"/>
      <sheetName val="Index"/>
      <sheetName val="AB-0"/>
      <sheetName val="AB-1.1A"/>
      <sheetName val="AB-1.1"/>
      <sheetName val="AB-1.2"/>
      <sheetName val="AB-1.2-check"/>
      <sheetName val="AB-2"/>
      <sheetName val="AB-3"/>
      <sheetName val="AB-13"/>
      <sheetName val="AB-4.1"/>
      <sheetName val="AB-4.2"/>
      <sheetName val="AB-5"/>
      <sheetName val="AB-6"/>
      <sheetName val="AB-7"/>
      <sheetName val="AB-8.3"/>
      <sheetName val="AB-8.1"/>
      <sheetName val="AB-8.2"/>
      <sheetName val="AB-8.4"/>
      <sheetName val="AB-8.5"/>
      <sheetName val="AB-9"/>
      <sheetName val="AB-10"/>
      <sheetName val="AB-11.1"/>
      <sheetName val="AB-11.2"/>
      <sheetName val="AB-11.2A"/>
      <sheetName val="BS--&gt;"/>
      <sheetName val="BS- Check"/>
      <sheetName val="BS summary"/>
      <sheetName val="BS 1.2"/>
      <sheetName val=" 1.3"/>
      <sheetName val="1.4"/>
      <sheetName val="1.5"/>
      <sheetName val="1.6"/>
      <sheetName val="1.7"/>
      <sheetName val="1.8"/>
      <sheetName val="1.9"/>
      <sheetName val="CF--&gt;"/>
      <sheetName val="CF 0"/>
      <sheetName val="CF 3_4"/>
      <sheetName val="CF 5_6"/>
      <sheetName val="CF 7_8"/>
      <sheetName val="CF 1_2"/>
      <sheetName val="CF 9_10"/>
      <sheetName val="CF 11_13"/>
      <sheetName val="Slides--&gt;"/>
      <sheetName val="PL-KPI"/>
      <sheetName val="CF"/>
      <sheetName val="Capex"/>
      <sheetName val="F4"/>
      <sheetName val="AME"/>
      <sheetName val="Cntmrs-Recruit"/>
      <sheetName val="FF-2 (1)"/>
      <sheetName val="sch9-jpn"/>
      <sheetName val="sch3-rm"/>
      <sheetName val="WWE9231"/>
      <sheetName val="SAME"/>
      <sheetName val="Data List"/>
      <sheetName val="K - Fixed Asset"/>
      <sheetName val="MTD PL"/>
      <sheetName val="TB"/>
      <sheetName val="COEFF"/>
      <sheetName val="WIP(IBP1)"/>
      <sheetName val="I_wip"/>
      <sheetName val="I_Customers"/>
      <sheetName val="OTHER KPI2"/>
      <sheetName val="OTHER KPI1"/>
      <sheetName val="L_Revenue"/>
      <sheetName val="i_wip take up"/>
      <sheetName val="NPI"/>
      <sheetName val="mod PROD MASTER"/>
      <sheetName val="INVDAYS"/>
      <sheetName val="NBCF"/>
      <sheetName val="IBA &lt;O3&gt;"/>
      <sheetName val="BP-CPX1"/>
      <sheetName val="Dirlist"/>
      <sheetName val="BP-FH1"/>
      <sheetName val="_K5-DEPR_TEST3"/>
      <sheetName val="k9-1fully_depreciated3"/>
      <sheetName val="U2_-_Sales3"/>
      <sheetName val="P12_43"/>
      <sheetName val="Electrical_3"/>
      <sheetName val="U2_23"/>
      <sheetName val="BS_&amp;__IS3"/>
      <sheetName val="Sch_222"/>
      <sheetName val="daywork-_Tham_khao1"/>
      <sheetName val="5_Analysis"/>
      <sheetName val="E3_1"/>
      <sheetName val="E1_1"/>
      <sheetName val="E2_1"/>
      <sheetName val="CA_Sheet3"/>
      <sheetName val="Profit_&amp;_loss3"/>
      <sheetName val="KS_CONSO3"/>
      <sheetName val="65_FINANCE3"/>
      <sheetName val="Balance_sheet3"/>
      <sheetName val="depn-Sep_033"/>
      <sheetName val="Bal_Sheet3"/>
      <sheetName val="61_HR3"/>
      <sheetName val="Sch_43"/>
      <sheetName val="F2-3-6_OH_absorbtion_rate_3"/>
      <sheetName val="Understand_the_client3"/>
      <sheetName val="Entity_Data3"/>
      <sheetName val="U301_-_payroll_flux3"/>
      <sheetName val="fixed_assets-amended3"/>
      <sheetName val="U2_33"/>
      <sheetName val="1_Series3"/>
      <sheetName val="Interim_--&gt;_Top3"/>
      <sheetName val="SCH_B3"/>
      <sheetName val="Activity_Price3"/>
      <sheetName val="ING_per_MIS3"/>
      <sheetName val="CA_Comp3"/>
      <sheetName val="Company_Info3"/>
      <sheetName val="K3_-_Depr_reasonableness3"/>
      <sheetName val="N2_Detailed_Listing_(Pre-final3"/>
      <sheetName val="addl_cost3"/>
      <sheetName val="1_LeadSchedule3"/>
      <sheetName val="JUNE_EOH-MASTER_(2)3"/>
      <sheetName val="stock1020v1_33"/>
      <sheetName val="Comp_equip3"/>
      <sheetName val="F2-write_off3"/>
      <sheetName val="Weekly_Output3"/>
      <sheetName val="U1_P&amp;L3"/>
      <sheetName val="3_P&amp;L_3"/>
      <sheetName val="PM,_TE_&amp;_SAD3"/>
      <sheetName val="Input_Director_Info_&amp;_Part_Q3"/>
      <sheetName val="Lenders_Ratios_juneseptnov"/>
      <sheetName val="O1_-_Lead1"/>
      <sheetName val="Summary_of_interco"/>
      <sheetName val="Loan_Amortization_Table"/>
      <sheetName val="AUDIT_SCHEDULE"/>
      <sheetName val="Forex_on_capital_contribution"/>
      <sheetName val="P&amp;L_Report-S"/>
      <sheetName val="P&amp;L_Report-M"/>
      <sheetName val="Deferrred_Revenue_Apr_04"/>
      <sheetName val="Assumptions-_Checks"/>
      <sheetName val="AB-1_1A"/>
      <sheetName val="AB-1_1"/>
      <sheetName val="AB-1_2"/>
      <sheetName val="AB-1_2-check"/>
      <sheetName val="AB-4_1"/>
      <sheetName val="AB-4_2"/>
      <sheetName val="AB-8_3"/>
      <sheetName val="AB-8_1"/>
      <sheetName val="AB-8_2"/>
      <sheetName val="AB-8_4"/>
      <sheetName val="AB-8_5"/>
      <sheetName val="AB-11_1"/>
      <sheetName val="AB-11_2"/>
      <sheetName val="AB-11_2A"/>
      <sheetName val="BS-_Check"/>
      <sheetName val="BS_summary"/>
      <sheetName val="BS_1_2"/>
      <sheetName val="_1_3"/>
      <sheetName val="1_4"/>
      <sheetName val="1_5"/>
      <sheetName val="1_6"/>
      <sheetName val="1_7"/>
      <sheetName val="1_8"/>
      <sheetName val="1_9"/>
      <sheetName val="CF_0"/>
      <sheetName val="CF_3_4"/>
      <sheetName val="CF_5_6"/>
      <sheetName val="CF_7_8"/>
      <sheetName val="CF_1_2"/>
      <sheetName val="CF_9_10"/>
      <sheetName val="CF_11_13"/>
      <sheetName val="FF-2_(1)"/>
      <sheetName val="Data_List"/>
      <sheetName val="K_-_Fixed_Asset"/>
      <sheetName val="MTD_PL"/>
      <sheetName val="OTHER_KPI2"/>
      <sheetName val="OTHER_KPI1"/>
      <sheetName val="i_wip_take_up"/>
      <sheetName val="mod_PROD_MASTER"/>
      <sheetName val="IBA_&lt;O3&gt;"/>
      <sheetName val="BSINDEX"/>
      <sheetName val="ADMIN"/>
      <sheetName val="M-1 Nov"/>
      <sheetName val="FF-5"/>
      <sheetName val="MMIP(JU)"/>
      <sheetName val="F-1&amp;F-2"/>
      <sheetName val="GCF"/>
      <sheetName val="Hyperion "/>
      <sheetName val="Main"/>
      <sheetName val="Credit"/>
      <sheetName val="ALLOWANCE'99"/>
      <sheetName val="Heat Rate"/>
      <sheetName val="O1-1CA Sheet"/>
      <sheetName val="disposition"/>
      <sheetName val="Input"/>
      <sheetName val="Droplist"/>
      <sheetName val="USGC"/>
      <sheetName val="APCODE"/>
      <sheetName val="database"/>
      <sheetName val="OLDStats"/>
      <sheetName val="Profit"/>
      <sheetName val="GIA_08_02"/>
      <sheetName val="GB1 PPE Lead"/>
      <sheetName val="Fixed"/>
      <sheetName val="Fixed ADRs"/>
      <sheetName val="Equip"/>
      <sheetName val="Euro Fixed"/>
      <sheetName val="Proforma"/>
      <sheetName val="esxa"/>
      <sheetName val="K4"/>
      <sheetName val="A"/>
      <sheetName val="24100 Accr Liab"/>
      <sheetName val="Divpl"/>
      <sheetName val="gpsum"/>
      <sheetName val="gppl"/>
      <sheetName val="Input Template"/>
      <sheetName val="CONTROL"/>
      <sheetName val="__Goal_Metadata"/>
      <sheetName val="Ex. rate"/>
      <sheetName val="JA2 Group provisions"/>
      <sheetName val="sumdepn01"/>
      <sheetName val="_K5-DEPR_TEST4"/>
      <sheetName val="k9-1fully_depreciated4"/>
      <sheetName val="U2_-_Sales4"/>
      <sheetName val="P12_44"/>
      <sheetName val="Electrical_4"/>
      <sheetName val="U2_24"/>
      <sheetName val="BS_&amp;__IS4"/>
      <sheetName val="CA_Sheet4"/>
      <sheetName val="Profit_&amp;_loss4"/>
      <sheetName val="KS_CONSO4"/>
      <sheetName val="65_FINANCE4"/>
      <sheetName val="Balance_sheet4"/>
      <sheetName val="depn-Sep_034"/>
      <sheetName val="Bal_Sheet4"/>
      <sheetName val="61_HR4"/>
      <sheetName val="Sch_44"/>
      <sheetName val="F2-3-6_OH_absorbtion_rate_4"/>
      <sheetName val="Understand_the_client4"/>
      <sheetName val="Entity_Data4"/>
      <sheetName val="U301_-_payroll_flux4"/>
      <sheetName val="fixed_assets-amended4"/>
      <sheetName val="U2_34"/>
      <sheetName val="1_Series4"/>
      <sheetName val="Interim_--&gt;_Top4"/>
      <sheetName val="SCH_B4"/>
      <sheetName val="Activity_Price4"/>
      <sheetName val="ING_per_MIS4"/>
      <sheetName val="CA_Comp4"/>
      <sheetName val="Company_Info4"/>
      <sheetName val="K3_-_Depr_reasonableness4"/>
      <sheetName val="N2_Detailed_Listing_(Pre-final4"/>
      <sheetName val="addl_cost4"/>
      <sheetName val="1_LeadSchedule4"/>
      <sheetName val="JUNE_EOH-MASTER_(2)4"/>
      <sheetName val="stock1020v1_34"/>
      <sheetName val="Comp_equip4"/>
      <sheetName val="F2-write_off4"/>
      <sheetName val="Weekly_Output4"/>
      <sheetName val="U1_P&amp;L4"/>
      <sheetName val="3_P&amp;L_4"/>
      <sheetName val="Sch_223"/>
      <sheetName val="PM,_TE_&amp;_SAD4"/>
      <sheetName val="Input_Director_Info_&amp;_Part_Q4"/>
      <sheetName val="daywork-_Tham_khao2"/>
      <sheetName val="5_Analysis1"/>
      <sheetName val="E3_11"/>
      <sheetName val="E1_11"/>
      <sheetName val="E2_11"/>
      <sheetName val="Lenders_Ratios_juneseptnov1"/>
      <sheetName val="Forex_on_capital_contribution1"/>
      <sheetName val="O1_-_Lead2"/>
      <sheetName val="Summary_of_interco1"/>
      <sheetName val="Loan_Amortization_Table1"/>
      <sheetName val="AUDIT_SCHEDULE1"/>
      <sheetName val="P&amp;L_Report-S1"/>
      <sheetName val="P&amp;L_Report-M1"/>
      <sheetName val="Deferrred_Revenue_Apr_041"/>
      <sheetName val="Assumptions-_Checks1"/>
      <sheetName val="AB-1_1A1"/>
      <sheetName val="AB-1_11"/>
      <sheetName val="AB-1_21"/>
      <sheetName val="AB-1_2-check1"/>
      <sheetName val="AB-4_11"/>
      <sheetName val="AB-4_21"/>
      <sheetName val="AB-8_31"/>
      <sheetName val="AB-8_11"/>
      <sheetName val="AB-8_21"/>
      <sheetName val="AB-8_41"/>
      <sheetName val="AB-8_51"/>
      <sheetName val="AB-11_11"/>
      <sheetName val="AB-11_21"/>
      <sheetName val="AB-11_2A1"/>
      <sheetName val="BS-_Check1"/>
      <sheetName val="BS_summary1"/>
      <sheetName val="BS_1_21"/>
      <sheetName val="_1_31"/>
      <sheetName val="1_41"/>
      <sheetName val="1_51"/>
      <sheetName val="1_61"/>
      <sheetName val="1_71"/>
      <sheetName val="1_81"/>
      <sheetName val="1_91"/>
      <sheetName val="CF_01"/>
      <sheetName val="CF_3_41"/>
      <sheetName val="CF_5_61"/>
      <sheetName val="CF_7_81"/>
      <sheetName val="CF_1_21"/>
      <sheetName val="CF_9_101"/>
      <sheetName val="CF_11_131"/>
      <sheetName val="FF-2_(1)1"/>
      <sheetName val="Data_List1"/>
      <sheetName val="K_-_Fixed_Asset1"/>
      <sheetName val="MTD_PL1"/>
      <sheetName val="OTHER_KPI21"/>
      <sheetName val="OTHER_KPI11"/>
      <sheetName val="i_wip_take_up1"/>
      <sheetName val="mod_PROD_MASTER1"/>
      <sheetName val="IBA_&lt;O3&gt;1"/>
      <sheetName val="M-1_Nov"/>
      <sheetName val="Hyperion_"/>
      <sheetName val="O1-1CA_Sheet"/>
      <sheetName val="FF_3"/>
      <sheetName val="dongia (2)"/>
      <sheetName val="giathanh1"/>
      <sheetName val="gtrinh"/>
      <sheetName val="lam-moi"/>
      <sheetName val="chitiet"/>
      <sheetName val="DONGIA"/>
      <sheetName val="thao-go"/>
      <sheetName val="TH XL"/>
      <sheetName val="VC"/>
      <sheetName val="Tiepdia"/>
      <sheetName val="CHITIET VL-NC"/>
      <sheetName val="exxon"/>
      <sheetName val="Projected"/>
      <sheetName val="Isolasi Luar Dalam"/>
      <sheetName val="Isolasi Luar"/>
      <sheetName val="FIXASS"/>
      <sheetName val="BIS LIST-NTH 18"/>
      <sheetName val="Heat_Rate"/>
      <sheetName val="GB1_PPE_Lead"/>
      <sheetName val="Fixed_ADRs"/>
      <sheetName val="Euro_Fixed"/>
      <sheetName val="Tax Computation"/>
      <sheetName val="Details"/>
      <sheetName val="COM"/>
      <sheetName val="100.1"/>
      <sheetName val="CA-8"/>
      <sheetName val="A. Assumption"/>
      <sheetName val="C. Provision &amp; Amort Profile"/>
      <sheetName val="GER E&amp;Y "/>
      <sheetName val="UK E&amp;Y "/>
      <sheetName val="ESP E&amp;Y "/>
      <sheetName val="Parameter"/>
      <sheetName val="U1.3"/>
      <sheetName val="录入界面"/>
      <sheetName val="EFR30696"/>
      <sheetName val="Sheet8"/>
      <sheetName val="Reference"/>
      <sheetName val="Referential"/>
      <sheetName val="Standard"/>
      <sheetName val="TB Worksheet"/>
      <sheetName val="#511BkRec"/>
      <sheetName val="#511-DEC97"/>
      <sheetName val="ACTINV"/>
      <sheetName val="Prod"/>
      <sheetName val="Library"/>
      <sheetName val="MASTERLIST"/>
      <sheetName val="JV"/>
      <sheetName val="SCH D"/>
      <sheetName val="dept"/>
      <sheetName val="A3|1"/>
      <sheetName val="Operations"/>
      <sheetName val="Cashflow"/>
      <sheetName val="Financing"/>
      <sheetName val="Equity Analysis"/>
      <sheetName val="Traffic_revenue"/>
      <sheetName val="Depreciation"/>
      <sheetName val="Adm97"/>
      <sheetName val="Cum.91-93"/>
      <sheetName val="Dec 94"/>
      <sheetName val="hour"/>
      <sheetName val="180714 w.listing"/>
      <sheetName val="jul97"/>
      <sheetName val="Monthly "/>
      <sheetName val="source"/>
      <sheetName val="ADD NA"/>
      <sheetName val=""/>
      <sheetName val="pivot"/>
      <sheetName val="match"/>
      <sheetName val="List"/>
      <sheetName val="% recs (2)"/>
      <sheetName val="Dropdown"/>
      <sheetName val="SCH 2"/>
      <sheetName val="DTHU-T8"/>
      <sheetName val="PM_ProjectCostAnalyseByCompany"/>
      <sheetName val="Final Sum "/>
      <sheetName val="DTHU_T8"/>
      <sheetName val="Base"/>
      <sheetName val="Training"/>
      <sheetName val="I"/>
      <sheetName val="F-3"/>
      <sheetName val="Post 99"/>
      <sheetName val="Dev Profitability (2)"/>
      <sheetName val="SystemMap"/>
      <sheetName val="ControlItems"/>
      <sheetName val="Riskk"/>
      <sheetName val="InterFund"/>
      <sheetName val="InTB"/>
      <sheetName val="NewUnit"/>
      <sheetName val="InStock"/>
      <sheetName val="Bal"/>
      <sheetName val="Sheet3"/>
      <sheetName val="Mach &amp; equip"/>
      <sheetName val="Freezers"/>
      <sheetName val="Building"/>
      <sheetName val="N2-1F"/>
      <sheetName val="PCBA"/>
      <sheetName val="PY A1.500 TB"/>
      <sheetName val="BB-11(CAR)"/>
      <sheetName val="BB-5(Fire)"/>
      <sheetName val="BB-13(liabilities)"/>
      <sheetName val="BB-10(Cargo)"/>
      <sheetName val="BB-9(Hull)"/>
      <sheetName val="BB-7(ACT)"/>
      <sheetName val="BB-6(MO)"/>
      <sheetName val="BB-14(other)"/>
      <sheetName val="BB-8(PA)"/>
      <sheetName val="BB-12(WC)"/>
      <sheetName val="4)유동표"/>
      <sheetName val="Quantity"/>
      <sheetName val="BP-BP1"/>
      <sheetName val="Tables"/>
      <sheetName val="IMSData"/>
      <sheetName val="Ramp-up Prod KLf pro Woche "/>
      <sheetName val="Report(HSS)"/>
      <sheetName val="JobDetails"/>
      <sheetName val="Dec 03"/>
      <sheetName val="Stock Aging"/>
      <sheetName val="NB"/>
      <sheetName val="DEPOSIT-PPYMT"/>
      <sheetName val="CA-O7"/>
      <sheetName val="Ex Diff"/>
      <sheetName val="IS Summary-96"/>
      <sheetName val="DCF Assumptions"/>
      <sheetName val="PV Calcs"/>
      <sheetName val="180714_w_listing"/>
      <sheetName val="Post_99"/>
      <sheetName val="SCH_D"/>
      <sheetName val="Equity_Analysis"/>
      <sheetName val="Cum_91-93"/>
      <sheetName val="Dec_94"/>
      <sheetName val="Monthly_"/>
      <sheetName val="TB_Worksheet"/>
      <sheetName val="ADD_NA"/>
      <sheetName val="111339"/>
      <sheetName val="Cashbook"/>
      <sheetName val="(E)AP-GROUP"/>
      <sheetName val="(1)-(4)"/>
      <sheetName val="Income Statement"/>
      <sheetName val="PARAMETERS"/>
      <sheetName val="EAST METRO"/>
      <sheetName val="MEYCAUAYAN"/>
      <sheetName val="1257"/>
      <sheetName val="I201"/>
      <sheetName val="o"/>
      <sheetName val="Age311299TAS"/>
      <sheetName val="TASintDec00"/>
      <sheetName val="P4DDBFTAS"/>
      <sheetName val="LANGUAGE"/>
      <sheetName val="Cashflow(Scenario)"/>
      <sheetName val="13.2007 1.1"/>
      <sheetName val="S&amp;C B1"/>
      <sheetName val="6.Mthly Rev EBIT"/>
      <sheetName val="EVABT"/>
      <sheetName val="MD-Trend Summary"/>
      <sheetName val="O4_CA"/>
      <sheetName val="O5_IBA"/>
      <sheetName val="10-Invt."/>
      <sheetName val="6-SAAGLEDGER"/>
      <sheetName val="Índices"/>
      <sheetName val="F1.2"/>
      <sheetName val="DEV"/>
      <sheetName val="J-N"/>
      <sheetName val="O12-O15"/>
      <sheetName val="Sch. 9 - Administration"/>
      <sheetName val="Cost Assumption"/>
      <sheetName val="Sum"/>
      <sheetName val="FA-LISTING"/>
      <sheetName val="P &amp; L Account"/>
      <sheetName val="U2.5 RM From Purhase"/>
      <sheetName val="ledger"/>
      <sheetName val="eqpmad2"/>
      <sheetName val="Detailed Proposed R &amp; D Headcou"/>
      <sheetName val="Inputs"/>
      <sheetName val="Disc"/>
      <sheetName val="Total"/>
      <sheetName val="dg"/>
      <sheetName val="_K5-DEPR_TEST5"/>
      <sheetName val="k9-1fully_depreciated5"/>
      <sheetName val="U2_-_Sales5"/>
      <sheetName val="U2_25"/>
      <sheetName val="P12_45"/>
      <sheetName val="Electrical_5"/>
      <sheetName val="BS_&amp;__IS5"/>
      <sheetName val="CA_Sheet5"/>
      <sheetName val="Profit_&amp;_loss5"/>
      <sheetName val="KS_CONSO5"/>
      <sheetName val="65_FINANCE5"/>
      <sheetName val="Balance_sheet5"/>
      <sheetName val="depn-Sep_035"/>
      <sheetName val="Bal_Sheet5"/>
      <sheetName val="61_HR5"/>
      <sheetName val="Sch_45"/>
      <sheetName val="F2-3-6_OH_absorbtion_rate_5"/>
      <sheetName val="Understand_the_client5"/>
      <sheetName val="Entity_Data5"/>
      <sheetName val="U301_-_payroll_flux5"/>
      <sheetName val="fixed_assets-amended5"/>
      <sheetName val="U2_35"/>
      <sheetName val="1_Series5"/>
      <sheetName val="Interim_--&gt;_Top5"/>
      <sheetName val="SCH_B5"/>
      <sheetName val="Activity_Price5"/>
      <sheetName val="ING_per_MIS5"/>
      <sheetName val="CA_Comp5"/>
      <sheetName val="Company_Info5"/>
      <sheetName val="K3_-_Depr_reasonableness5"/>
      <sheetName val="N2_Detailed_Listing_(Pre-final5"/>
      <sheetName val="addl_cost5"/>
      <sheetName val="1_LeadSchedule5"/>
      <sheetName val="JUNE_EOH-MASTER_(2)5"/>
      <sheetName val="stock1020v1_35"/>
      <sheetName val="Comp_equip5"/>
      <sheetName val="F2-write_off5"/>
      <sheetName val="Weekly_Output5"/>
      <sheetName val="U1_P&amp;L5"/>
      <sheetName val="3_P&amp;L_5"/>
      <sheetName val="Sch_224"/>
      <sheetName val="PM,_TE_&amp;_SAD5"/>
      <sheetName val="Input_Director_Info_&amp;_Part_Q5"/>
      <sheetName val="daywork-_Tham_khao3"/>
      <sheetName val="E3_12"/>
      <sheetName val="E1_12"/>
      <sheetName val="E2_12"/>
      <sheetName val="5_Analysis2"/>
      <sheetName val="Lenders_Ratios_juneseptnov2"/>
      <sheetName val="Forex_on_capital_contribution2"/>
      <sheetName val="O1_-_Lead3"/>
      <sheetName val="Summary_of_interco2"/>
      <sheetName val="Loan_Amortization_Table2"/>
      <sheetName val="AUDIT_SCHEDULE2"/>
      <sheetName val="P&amp;L_Report-S2"/>
      <sheetName val="P&amp;L_Report-M2"/>
      <sheetName val="Deferrred_Revenue_Apr_042"/>
      <sheetName val="Assumptions-_Checks2"/>
      <sheetName val="AB-1_1A2"/>
      <sheetName val="AB-1_12"/>
      <sheetName val="AB-1_22"/>
      <sheetName val="AB-1_2-check2"/>
      <sheetName val="AB-4_12"/>
      <sheetName val="AB-4_22"/>
      <sheetName val="AB-8_32"/>
      <sheetName val="AB-8_12"/>
      <sheetName val="AB-8_22"/>
      <sheetName val="AB-8_42"/>
      <sheetName val="AB-8_52"/>
      <sheetName val="AB-11_12"/>
      <sheetName val="AB-11_22"/>
      <sheetName val="AB-11_2A2"/>
      <sheetName val="BS-_Check2"/>
      <sheetName val="BS_summary2"/>
      <sheetName val="BS_1_22"/>
      <sheetName val="_1_32"/>
      <sheetName val="1_42"/>
      <sheetName val="1_52"/>
      <sheetName val="1_62"/>
      <sheetName val="1_72"/>
      <sheetName val="1_82"/>
      <sheetName val="1_92"/>
      <sheetName val="CF_02"/>
      <sheetName val="CF_3_42"/>
      <sheetName val="CF_5_62"/>
      <sheetName val="CF_7_82"/>
      <sheetName val="CF_1_22"/>
      <sheetName val="CF_9_102"/>
      <sheetName val="CF_11_132"/>
      <sheetName val="FF-2_(1)2"/>
      <sheetName val="Data_List2"/>
      <sheetName val="K_-_Fixed_Asset2"/>
      <sheetName val="MTD_PL2"/>
      <sheetName val="OTHER_KPI22"/>
      <sheetName val="OTHER_KPI12"/>
      <sheetName val="i_wip_take_up2"/>
      <sheetName val="mod_PROD_MASTER2"/>
      <sheetName val="IBA_&lt;O3&gt;2"/>
      <sheetName val="GB1_PPE_Lead1"/>
      <sheetName val="M-1_Nov1"/>
      <sheetName val="Hyperion_1"/>
      <sheetName val="O1-1CA_Sheet1"/>
      <sheetName val="Heat_Rate1"/>
      <sheetName val="Fixed_ADRs1"/>
      <sheetName val="Euro_Fixed1"/>
      <sheetName val="24100_Accr_Liab"/>
      <sheetName val="Isolasi_Luar_Dalam"/>
      <sheetName val="Isolasi_Luar"/>
      <sheetName val="dongia_(2)"/>
      <sheetName val="TH_XL"/>
      <sheetName val="CHITIET_VL-NC"/>
      <sheetName val="Input_Template"/>
      <sheetName val="Tax_Computation"/>
      <sheetName val="BACKUPDATA"/>
      <sheetName val="Summary Trade AP Apr15"/>
      <sheetName val="Discount"/>
      <sheetName val="#REF!"/>
      <sheetName val="首先输入"/>
      <sheetName val="相关参数"/>
      <sheetName val="POWER ASSUMPTIONS"/>
      <sheetName val="销售费用"/>
      <sheetName val="营业外收入"/>
      <sheetName val="管理费用"/>
      <sheetName val="XL4Poppy"/>
      <sheetName val="超市业态合并 (改)"/>
      <sheetName val="固定资产清单"/>
      <sheetName val="2019年10月"/>
      <sheetName val="2019年11月"/>
      <sheetName val="2019年12月"/>
      <sheetName val="分解表"/>
      <sheetName val="应付账款明细"/>
      <sheetName val="汇总"/>
      <sheetName val="预算分解"/>
      <sheetName val="总经理审定"/>
      <sheetName val="销售"/>
      <sheetName val="折扣"/>
      <sheetName val="索引"/>
      <sheetName val="Sheet2"/>
      <sheetName val="WC analytics (+data pages)"/>
      <sheetName val="_K5-DEPR_TEST6"/>
      <sheetName val="k9-1fully_depreciated6"/>
      <sheetName val="U2_-_Sales6"/>
      <sheetName val="U2_26"/>
      <sheetName val="P12_46"/>
      <sheetName val="Electrical_6"/>
      <sheetName val="BS_&amp;__IS6"/>
      <sheetName val="CA_Sheet6"/>
      <sheetName val="Profit_&amp;_loss6"/>
      <sheetName val="KS_CONSO6"/>
      <sheetName val="65_FINANCE6"/>
      <sheetName val="Balance_sheet6"/>
      <sheetName val="depn-Sep_036"/>
      <sheetName val="Bal_Sheet6"/>
      <sheetName val="61_HR6"/>
      <sheetName val="Sch_46"/>
      <sheetName val="F2-3-6_OH_absorbtion_rate_6"/>
      <sheetName val="Understand_the_client6"/>
      <sheetName val="Entity_Data6"/>
      <sheetName val="U301_-_payroll_flux6"/>
      <sheetName val="fixed_assets-amended6"/>
      <sheetName val="U2_36"/>
      <sheetName val="1_Series6"/>
      <sheetName val="Interim_--&gt;_Top6"/>
      <sheetName val="SCH_B6"/>
      <sheetName val="Activity_Price6"/>
      <sheetName val="ING_per_MIS6"/>
      <sheetName val="CA_Comp6"/>
      <sheetName val="Company_Info6"/>
      <sheetName val="K3_-_Depr_reasonableness6"/>
      <sheetName val="N2_Detailed_Listing_(Pre-final6"/>
      <sheetName val="addl_cost6"/>
      <sheetName val="1_LeadSchedule6"/>
      <sheetName val="JUNE_EOH-MASTER_(2)6"/>
      <sheetName val="stock1020v1_36"/>
      <sheetName val="Comp_equip6"/>
      <sheetName val="F2-write_off6"/>
      <sheetName val="Weekly_Output6"/>
      <sheetName val="U1_P&amp;L6"/>
      <sheetName val="3_P&amp;L_6"/>
      <sheetName val="Sch_225"/>
      <sheetName val="PM,_TE_&amp;_SAD6"/>
      <sheetName val="Input_Director_Info_&amp;_Part_Q6"/>
      <sheetName val="daywork-_Tham_khao4"/>
      <sheetName val="E3_13"/>
      <sheetName val="E1_13"/>
      <sheetName val="E2_13"/>
      <sheetName val="5_Analysis3"/>
      <sheetName val="Lenders_Ratios_juneseptnov3"/>
      <sheetName val="Forex_on_capital_contribution3"/>
      <sheetName val="O1_-_Lead4"/>
      <sheetName val="Summary_of_interco3"/>
      <sheetName val="Loan_Amortization_Table3"/>
      <sheetName val="AUDIT_SCHEDULE3"/>
      <sheetName val="P&amp;L_Report-S3"/>
      <sheetName val="P&amp;L_Report-M3"/>
      <sheetName val="Deferrred_Revenue_Apr_043"/>
      <sheetName val="Assumptions-_Checks3"/>
      <sheetName val="AB-1_1A3"/>
      <sheetName val="AB-1_13"/>
      <sheetName val="AB-1_23"/>
      <sheetName val="AB-1_2-check3"/>
      <sheetName val="AB-4_13"/>
      <sheetName val="AB-4_23"/>
      <sheetName val="AB-8_33"/>
      <sheetName val="AB-8_13"/>
      <sheetName val="AB-8_23"/>
      <sheetName val="AB-8_43"/>
      <sheetName val="AB-8_53"/>
      <sheetName val="AB-11_13"/>
      <sheetName val="AB-11_23"/>
      <sheetName val="AB-11_2A3"/>
      <sheetName val="BS-_Check3"/>
      <sheetName val="BS_summary3"/>
      <sheetName val="BS_1_23"/>
      <sheetName val="_1_33"/>
      <sheetName val="1_43"/>
      <sheetName val="1_53"/>
      <sheetName val="1_63"/>
      <sheetName val="1_73"/>
      <sheetName val="1_83"/>
      <sheetName val="1_93"/>
      <sheetName val="CF_03"/>
      <sheetName val="CF_3_43"/>
      <sheetName val="CF_5_63"/>
      <sheetName val="CF_7_83"/>
      <sheetName val="CF_1_23"/>
      <sheetName val="CF_9_103"/>
      <sheetName val="CF_11_133"/>
      <sheetName val="FF-2_(1)3"/>
      <sheetName val="Data_List3"/>
      <sheetName val="K_-_Fixed_Asset3"/>
      <sheetName val="MTD_PL3"/>
      <sheetName val="OTHER_KPI23"/>
      <sheetName val="OTHER_KPI13"/>
      <sheetName val="i_wip_take_up3"/>
      <sheetName val="mod_PROD_MASTER3"/>
      <sheetName val="IBA_&lt;O3&gt;3"/>
      <sheetName val="GB1_PPE_Lead2"/>
      <sheetName val="M-1_Nov2"/>
      <sheetName val="Hyperion_2"/>
      <sheetName val="O1-1CA_Sheet2"/>
      <sheetName val="Fixed_ADRs2"/>
      <sheetName val="Euro_Fixed2"/>
      <sheetName val="Heat_Rate2"/>
      <sheetName val="dongia_(2)1"/>
      <sheetName val="TH_XL1"/>
      <sheetName val="CHITIET_VL-NC1"/>
      <sheetName val="24100_Accr_Liab1"/>
      <sheetName val="Input_Template1"/>
      <sheetName val="Isolasi_Luar_Dalam1"/>
      <sheetName val="Isolasi_Luar1"/>
      <sheetName val="Tax_Computation1"/>
      <sheetName val="U1_3"/>
      <sheetName val="Ex__rate"/>
      <sheetName val="JA2_Group_provisions"/>
      <sheetName val="100_1"/>
      <sheetName val="A__Assumption"/>
      <sheetName val="C__Provision_&amp;_Amort_Profile"/>
      <sheetName val="GER_E&amp;Y_"/>
      <sheetName val="UK_E&amp;Y_"/>
      <sheetName val="ESP_E&amp;Y_"/>
      <sheetName val="%_recs_(2)"/>
      <sheetName val="SCH_2"/>
      <sheetName val="Sch__9_-_Administration"/>
      <sheetName val="PTCERT95"/>
      <sheetName val="MAIN GATE HOUSE"/>
      <sheetName val="Earthwork"/>
      <sheetName val="目录"/>
      <sheetName val="填表单位"/>
      <sheetName val="现金银行日记账"/>
      <sheetName val="1.1 Project Data"/>
      <sheetName val="Notes AC"/>
      <sheetName val="Input area"/>
      <sheetName val="Tenant Improvement"/>
      <sheetName val="XREF"/>
      <sheetName val="Home"/>
      <sheetName val="N301"/>
      <sheetName val="pcQueryData"/>
      <sheetName val="180714_w_listing1"/>
      <sheetName val="SCH_D1"/>
      <sheetName val="Equity_Analysis1"/>
      <sheetName val="Cum_91-931"/>
      <sheetName val="Dec_941"/>
      <sheetName val="TB_Worksheet1"/>
      <sheetName val="Monthly_1"/>
      <sheetName val="ADD_NA1"/>
      <sheetName val="Final_Sum_"/>
      <sheetName val="PY_A1_500_TB"/>
      <sheetName val="Ex_Diff"/>
      <sheetName val="IS_Summary-96"/>
      <sheetName val="DCF_Assumptions"/>
      <sheetName val="PV_Calcs"/>
      <sheetName val="Dev_Profitability_(2)"/>
      <sheetName val="Mach_&amp;_equip"/>
      <sheetName val="Dec_03"/>
      <sheetName val="Stock_Aging"/>
      <sheetName val="Stock Price"/>
      <sheetName val="Questions"/>
      <sheetName val="Monte Carlo"/>
      <sheetName val="Power Map"/>
      <sheetName val="C-1-5"/>
      <sheetName val="DIFF FOR SALES"/>
      <sheetName val="JA1 eliminations"/>
      <sheetName val="JA3 Reserve realignments"/>
      <sheetName val="4 Analysis"/>
      <sheetName val="Ref"/>
      <sheetName val="currency"/>
      <sheetName val="OPEX"/>
      <sheetName val="Post_991"/>
      <sheetName val="Income_Statement"/>
      <sheetName val="EAST_METRO"/>
      <sheetName val="Ramp-up_Prod_KLf_pro_Woche_"/>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sheetData sheetId="701"/>
      <sheetData sheetId="702"/>
      <sheetData sheetId="703" refreshError="1"/>
      <sheetData sheetId="704" refreshError="1"/>
      <sheetData sheetId="705" refreshError="1"/>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sheetData sheetId="115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U10"/>
      <sheetName val="U11"/>
      <sheetName val="U12"/>
      <sheetName val="U20"/>
      <sheetName val="U21"/>
      <sheetName val="U22"/>
      <sheetName val="U23"/>
      <sheetName val="U30"/>
      <sheetName val="U31"/>
      <sheetName val="O1"/>
      <sheetName val="O10"/>
      <sheetName val="O11"/>
      <sheetName val="O12"/>
      <sheetName val="O13"/>
      <sheetName val="O14"/>
      <sheetName val="R1"/>
      <sheetName val="R2"/>
      <sheetName val="R3"/>
      <sheetName val="R4"/>
      <sheetName val="R5"/>
      <sheetName val="R6"/>
      <sheetName val="R7"/>
      <sheetName val="R8"/>
      <sheetName val="R9"/>
      <sheetName val="R10"/>
      <sheetName val="U2 - Sales"/>
      <sheetName val="TITLE"/>
      <sheetName val="BPR"/>
      <sheetName val="AFA"/>
      <sheetName val="A"/>
      <sheetName val="DTD"/>
      <sheetName val="K5-1"/>
      <sheetName val="F4"/>
      <sheetName val="DFA"/>
      <sheetName val="A3-1"/>
      <sheetName val="FSA"/>
      <sheetName val="TC"/>
      <sheetName val="CA"/>
      <sheetName val="HP99"/>
      <sheetName val="ADDITION"/>
      <sheetName val="C1-1"/>
      <sheetName val="C1"/>
      <sheetName val="C3"/>
      <sheetName val="06"/>
      <sheetName val="Weights"/>
      <sheetName val="P&amp;L"/>
      <sheetName val="SCH"/>
      <sheetName val="ADD"/>
      <sheetName val="E3.1"/>
      <sheetName val="E1.1"/>
      <sheetName val="E2.1"/>
      <sheetName val="FF-13"/>
      <sheetName val="U2 Sales"/>
      <sheetName val="D"/>
      <sheetName val="Sheet1"/>
      <sheetName val="KS CONSO"/>
      <sheetName val="FF-3"/>
      <sheetName val="Profit &amp; loss"/>
      <sheetName val="Hp"/>
      <sheetName val="Balance sheet"/>
      <sheetName val="LC _ TR Listing"/>
      <sheetName val="(P)-KK2"/>
      <sheetName val="O-11"/>
      <sheetName val="Disposal"/>
      <sheetName val="gl"/>
      <sheetName val="Electrical "/>
      <sheetName val="FF-1"/>
      <sheetName val="FF-21(a)"/>
      <sheetName val="Prod"/>
      <sheetName val="SCH B"/>
      <sheetName val="SCH D"/>
      <sheetName val="SCH 20"/>
      <sheetName val="C"/>
      <sheetName val="Annex"/>
      <sheetName val="To Generate"/>
      <sheetName val="Income Statement"/>
      <sheetName val="FORMC94"/>
      <sheetName val="FF-4"/>
      <sheetName val="M_Maincomp"/>
      <sheetName val="O1 PY"/>
      <sheetName val="M1"/>
      <sheetName val="H1"/>
      <sheetName val="MFA"/>
      <sheetName val="C-63"/>
      <sheetName val="CA Comp"/>
      <sheetName val="Company Info"/>
      <sheetName val="FF-2"/>
      <sheetName val="sch10-rm2"/>
      <sheetName val="sch6-rm"/>
      <sheetName val="CRA-Detail"/>
      <sheetName val="cover"/>
      <sheetName val="ProdQty"/>
      <sheetName val="10"/>
      <sheetName val="O2 TC"/>
      <sheetName val="DR1-4"/>
      <sheetName val="details"/>
      <sheetName val="FS"/>
      <sheetName val="CA Sheet"/>
      <sheetName val="A3|1"/>
      <sheetName val="PA"/>
      <sheetName val="cashflowcomp"/>
      <sheetName val="JobDetails"/>
      <sheetName val="DEV"/>
      <sheetName val="other-rm"/>
      <sheetName val="C_63"/>
      <sheetName val="FORM-16"/>
      <sheetName val="A-1"/>
      <sheetName val="JAN99FS"/>
      <sheetName val="Customize Your Loan Manager"/>
      <sheetName val="Loan Amortization Table"/>
      <sheetName val="Chart_of_Accounts"/>
      <sheetName val="FF-50"/>
      <sheetName val="BS"/>
      <sheetName val="COST"/>
      <sheetName val="PL"/>
      <sheetName val="consol(RM)"/>
      <sheetName val="Summary"/>
      <sheetName val="BIS LIST-NTH 18"/>
      <sheetName val="Dep"/>
      <sheetName val="U"/>
      <sheetName val="TB-gl"/>
      <sheetName val="FF-6"/>
      <sheetName val="Links"/>
      <sheetName val="COM"/>
      <sheetName val="U1|2"/>
      <sheetName val="EMAS Overview"/>
      <sheetName val="INFO"/>
      <sheetName val="1257"/>
      <sheetName val="RATE"/>
      <sheetName val="O2_TC"/>
      <sheetName val="Electrical_"/>
      <sheetName val="CBO0497"/>
      <sheetName val="rent"/>
      <sheetName val="COMP00"/>
      <sheetName val="depn-Sep 03"/>
      <sheetName val="110"/>
      <sheetName val="A16C"/>
      <sheetName val="Data"/>
      <sheetName val="U100"/>
      <sheetName val="809"/>
      <sheetName val="98-FS"/>
      <sheetName val="DEPOSIT-PPYMT"/>
      <sheetName val="Comp equip"/>
      <sheetName val="Mach &amp; equip"/>
      <sheetName val="MV"/>
      <sheetName val="Freezers"/>
      <sheetName val="Comp "/>
      <sheetName val="Mach "/>
      <sheetName val="Freez"/>
      <sheetName val="Build"/>
      <sheetName val="CA-PRE(P)"/>
      <sheetName val="65 FINANCE"/>
      <sheetName val="RM Prices - Overheads"/>
      <sheetName val="Production"/>
      <sheetName val="Acc"/>
      <sheetName val="Annx1"/>
      <sheetName val="F-1"/>
      <sheetName val="B_Sheet"/>
      <sheetName val="Notes"/>
      <sheetName val="TBal"/>
      <sheetName val="I"/>
      <sheetName val="F-5"/>
      <sheetName val="Assumptions"/>
      <sheetName val="Operations"/>
      <sheetName val="Cashflow"/>
      <sheetName val="Financing"/>
      <sheetName val="Equity Analysis"/>
      <sheetName val="Traffic_revenue"/>
      <sheetName val="Depreciation"/>
      <sheetName val="F2-3-6 OH absorbtion rate "/>
      <sheetName val="EXIT"/>
      <sheetName val="FF-2 (1)"/>
      <sheetName val="FSL"/>
      <sheetName val="tax comp-RA"/>
      <sheetName val="LINKS TABLE"/>
      <sheetName val="B S RM"/>
      <sheetName val="I S RM"/>
      <sheetName val="Misc"/>
      <sheetName val="WIRE"/>
      <sheetName val="6balancesheet2000"/>
      <sheetName val="TMS2000"/>
      <sheetName val="MCMD95"/>
      <sheetName val="tax-ss"/>
      <sheetName val="Entity Data"/>
      <sheetName val="APCODE"/>
      <sheetName val="1997"/>
      <sheetName val="Consheet"/>
      <sheetName val="AA"/>
      <sheetName val="M_CT_OUT"/>
      <sheetName val="5 Analysis"/>
      <sheetName val="addl cost"/>
      <sheetName val="accumdeprn"/>
      <sheetName val="培训中心&lt;C3-22&gt;"/>
      <sheetName val="东莞樟木头&lt;C3-9&gt;"/>
      <sheetName val="东莞篁村&lt;C3-10&gt;"/>
      <sheetName val="五金&lt;C3-1&gt;"/>
      <sheetName val="原材料&lt;C3-7&gt;"/>
      <sheetName val="周边设备&lt;C3-19&gt;"/>
      <sheetName val="委外加工（如意）&lt;C3-20&gt;"/>
      <sheetName val="委外加工（环翔）&lt;C3-17&gt;"/>
      <sheetName val="客户部&lt;C3-8&gt;"/>
      <sheetName val="废品库&lt;C3-16&gt;"/>
      <sheetName val="惠州办&lt;C3-14&gt;"/>
      <sheetName val="来料不良&lt;C3-18&gt;"/>
      <sheetName val="板金仓&lt;C3-4&gt;"/>
      <sheetName val="武汉办&lt;C3-21&gt;"/>
      <sheetName val="毛坯&lt;C3-6&gt;"/>
      <sheetName val="福建石狮&lt;C3-13&gt;"/>
      <sheetName val="配件&lt;C3-3&gt;"/>
      <sheetName val="铸件&lt;C3-5&gt;"/>
      <sheetName val="镁合金&lt;C3-11&gt;"/>
      <sheetName val="镁合金工具&lt;C3-12&gt;"/>
      <sheetName val="长安办&lt;C3-15&gt;"/>
      <sheetName val="Sch18-34"/>
      <sheetName val="Bill 3"/>
      <sheetName val="E"/>
      <sheetName val="B- 1"/>
      <sheetName val="E1"/>
      <sheetName val="A10-Cover"/>
      <sheetName val="O4 CA"/>
      <sheetName val="CE"/>
      <sheetName val="TAX COMP"/>
      <sheetName val="CCY"/>
      <sheetName val="S Curve"/>
      <sheetName val="Bill 2"/>
      <sheetName val="SWDV"/>
      <sheetName val="A202_RJE"/>
      <sheetName val="A201_CJE"/>
      <sheetName val="A302&amp;U100_WPL"/>
      <sheetName val="For Ref_PL (Final)"/>
      <sheetName val="For Ref_PnL-9"/>
      <sheetName val="U300 _Admin Exp"/>
      <sheetName val="P4DDBFTESP"/>
      <sheetName val="20.0"/>
      <sheetName val="03.0"/>
      <sheetName val="100.1"/>
      <sheetName val="O2_TC1"/>
      <sheetName val="Electrical_1"/>
      <sheetName val="B_S_RM"/>
      <sheetName val="I_S_RM"/>
      <sheetName val="EMAS_Overview"/>
      <sheetName val="Feb 2012"/>
      <sheetName val="O0100 - Schedule I"/>
      <sheetName val="C-1"/>
      <sheetName val="O-4.1"/>
      <sheetName val="CA98"/>
      <sheetName val="FF-5"/>
      <sheetName val="MMIP(JU)"/>
      <sheetName val="F-1&amp;F-2"/>
      <sheetName val="Currency"/>
      <sheetName val="DropDown"/>
      <sheetName val="G-35-3"/>
      <sheetName val="User"/>
      <sheetName val="jubm-red"/>
      <sheetName val="Input"/>
      <sheetName val="Net Trans Sum"/>
      <sheetName val="Reserve"/>
      <sheetName val="Xchange 1214"/>
      <sheetName val="CA_Sheet"/>
      <sheetName val="Company_Info"/>
      <sheetName val="CA_Comp"/>
      <sheetName val="U2_Sales"/>
      <sheetName val="Customize_Your_Loan_Manager"/>
      <sheetName val="Loan_Amortization_Table"/>
      <sheetName val="BIS_LIST-NTH_18"/>
      <sheetName val="depn-Sep_03"/>
      <sheetName val="tax_comp-RA"/>
      <sheetName val="LINKS_TABLE"/>
      <sheetName val="U2_-_Sales"/>
      <sheetName val="65_FINANCE"/>
      <sheetName val="RM_Prices_-_Overheads"/>
      <sheetName val="O-4_1"/>
      <sheetName val="SCH_B"/>
      <sheetName val="Equity_Analysis"/>
      <sheetName val="F2-3-6_OH_absorbtion_rate_"/>
      <sheetName val="Comp_equip"/>
      <sheetName val="SCH_D"/>
      <sheetName val="SCH_20"/>
      <sheetName val="FF-2_(1)"/>
      <sheetName val="E3_1"/>
      <sheetName val="E1_1"/>
      <sheetName val="E2_1"/>
      <sheetName val="KS_CONSO"/>
      <sheetName val="Profit_&amp;_loss"/>
      <sheetName val="Balance_sheet"/>
      <sheetName val="LC___TR_Listing"/>
      <sheetName val="To_Generate"/>
      <sheetName val="Income_Statement"/>
      <sheetName val="O1_PY"/>
      <sheetName val="Entity_Data"/>
      <sheetName val="0002039"/>
      <sheetName val="Sch 1 BS"/>
      <sheetName val="Sch A TaxComp"/>
      <sheetName val="SCH 22"/>
      <sheetName val="WAEIR"/>
      <sheetName val="HYB"/>
      <sheetName val="DNSB"/>
      <sheetName val="PPSB"/>
      <sheetName val="FFE"/>
      <sheetName val="SA2"/>
      <sheetName val="3-4"/>
      <sheetName val="Office Improve"/>
      <sheetName val="N2-1F"/>
      <sheetName val="package 13"/>
      <sheetName val="CF-detail"/>
      <sheetName val="Mach_&amp;_equip"/>
      <sheetName val="Comp_"/>
      <sheetName val="Mach_"/>
      <sheetName val="addl_cost"/>
      <sheetName val="Net_Trans_Sum"/>
      <sheetName val="Sch_1_BS"/>
      <sheetName val="Sch_A_TaxComp"/>
      <sheetName val="Xchange_1214"/>
      <sheetName val="SCH_22"/>
      <sheetName val="Office_Improve"/>
      <sheetName val="meeting"/>
      <sheetName val="DIV OH Reclass Allocation"/>
      <sheetName val="Dec"/>
      <sheetName val="Electrical_2"/>
      <sheetName val="CA_Comp1"/>
      <sheetName val="Company_Info1"/>
      <sheetName val="U2_Sales1"/>
      <sheetName val="O2_TC2"/>
      <sheetName val="CA_Sheet1"/>
      <sheetName val="U2_-_Sales1"/>
      <sheetName val="SCH_B1"/>
      <sheetName val="Customize_Your_Loan_Manager1"/>
      <sheetName val="Loan_Amortization_Table1"/>
      <sheetName val="BIS_LIST-NTH_181"/>
      <sheetName val="SCH_D1"/>
      <sheetName val="SCH_201"/>
      <sheetName val="E3_11"/>
      <sheetName val="E1_11"/>
      <sheetName val="E2_11"/>
      <sheetName val="KS_CONSO1"/>
      <sheetName val="Profit_&amp;_loss1"/>
      <sheetName val="Balance_sheet1"/>
      <sheetName val="LC___TR_Listing1"/>
      <sheetName val="EMAS_Overview1"/>
      <sheetName val="depn-Sep_031"/>
      <sheetName val="B_S_RM1"/>
      <sheetName val="I_S_RM1"/>
      <sheetName val="addl_cost1"/>
      <sheetName val="65_FINANCE1"/>
      <sheetName val="RM_Prices_-_Overheads1"/>
      <sheetName val="Equity_Analysis1"/>
      <sheetName val="F2-3-6_OH_absorbtion_rate_1"/>
      <sheetName val="Comp_equip1"/>
      <sheetName val="FF-2_(1)1"/>
      <sheetName val="tax_comp-RA1"/>
      <sheetName val="LINKS_TABLE1"/>
      <sheetName val="To_Generate1"/>
      <sheetName val="Income_Statement1"/>
      <sheetName val="O1_PY1"/>
      <sheetName val="Entity_Data1"/>
      <sheetName val="Mach_&amp;_equip1"/>
      <sheetName val="Comp_1"/>
      <sheetName val="Mach_1"/>
      <sheetName val="Net_Trans_Sum1"/>
      <sheetName val="Xchange_12141"/>
      <sheetName val="Sch_1_BS1"/>
      <sheetName val="Sch_A_TaxComp1"/>
      <sheetName val="SCH_221"/>
      <sheetName val="O-4_11"/>
      <sheetName val="Office_Improve1"/>
      <sheetName val="package_13"/>
      <sheetName val="DIV_OH_Reclass_Allocation"/>
      <sheetName val="BGR9186"/>
      <sheetName val="Budget"/>
      <sheetName val="Sheet3"/>
      <sheetName val="Chemlist"/>
      <sheetName val="103"/>
      <sheetName val="Setup"/>
      <sheetName val="Building"/>
      <sheetName val="Customers"/>
      <sheetName val="K2"/>
      <sheetName val="FF_3"/>
      <sheetName val="germany"/>
      <sheetName val="interest "/>
      <sheetName val="M-1 Interim"/>
      <sheetName val="U5"/>
      <sheetName val="J-N"/>
      <sheetName val="O12-O15"/>
      <sheetName val="#REF"/>
      <sheetName val="0000"/>
      <sheetName val="Appx B"/>
      <sheetName val="HGBP"/>
      <sheetName val="Civil_MEE_etc"/>
      <sheetName val="Client_Contr_Cod"/>
      <sheetName val="COO_Table"/>
      <sheetName val="Section, Region"/>
      <sheetName val="Period_Table"/>
      <sheetName val="Proj_Cod"/>
      <sheetName val="1 LeadSchedule"/>
      <sheetName val="DD"/>
      <sheetName val="IS"/>
      <sheetName val="Equity"/>
      <sheetName val="com02"/>
      <sheetName val="Sensitivity"/>
      <sheetName val="Forex"/>
      <sheetName val="GeneralInfo"/>
      <sheetName val="Hyperion "/>
      <sheetName val="N2 Detailed Listing (Pre-final)"/>
      <sheetName val="Index"/>
      <sheetName val="Activity Price"/>
      <sheetName val="U1 P&amp;L"/>
      <sheetName val="F-3"/>
      <sheetName val="chart data"/>
      <sheetName val="CBS - App1"/>
      <sheetName val="Sheet4"/>
      <sheetName val="U2.2"/>
      <sheetName val="SAME"/>
      <sheetName val="REFERENCE"/>
      <sheetName val="VC std"/>
      <sheetName val="COMP2000CY"/>
      <sheetName val="Cost Allocation"/>
      <sheetName val="Inputs"/>
      <sheetName val="second layer - mostafa"/>
      <sheetName val="Interim --&gt; Top"/>
      <sheetName val="GRP-PL98B"/>
      <sheetName val="2001"/>
      <sheetName val="EMAS Data"/>
      <sheetName val="variables"/>
      <sheetName val="Sum"/>
      <sheetName val="EBC"/>
      <sheetName val="CA_Sheet2"/>
      <sheetName val="Company_Info2"/>
      <sheetName val="CA_Comp2"/>
      <sheetName val="BIS_LIST-NTH_182"/>
      <sheetName val="LINKS_TABLE2"/>
      <sheetName val="U2_Sales2"/>
      <sheetName val="Customize_Your_Loan_Manager2"/>
      <sheetName val="Loan_Amortization_Table2"/>
      <sheetName val="未稼動２"/>
      <sheetName val="中行汇率表"/>
      <sheetName val="rates"/>
      <sheetName val="MFA00"/>
      <sheetName val="Nleave2"/>
      <sheetName val="O1-1CA Sheet"/>
      <sheetName val="Cost centre expenditure"/>
      <sheetName val="PAYROLL"/>
      <sheetName val="Reimbursements"/>
      <sheetName val="wk prgs"/>
      <sheetName val="P12.4"/>
      <sheetName val="24100 Accr Liab"/>
      <sheetName val="I101 - AR"/>
      <sheetName val="I102 - AP"/>
      <sheetName val="Ongoing"/>
      <sheetName val="Snow Hill"/>
      <sheetName val="Budget and Actual Units Input"/>
      <sheetName val="CFlow2"/>
      <sheetName val="5_Analysis"/>
      <sheetName val="O4_CA"/>
      <sheetName val="Bill_3"/>
      <sheetName val="U2_-_Sales2"/>
      <sheetName val="Electrical_3"/>
      <sheetName val="depn-Sep_032"/>
      <sheetName val="LC___TR_Listing2"/>
      <sheetName val="E3_12"/>
      <sheetName val="E1_12"/>
      <sheetName val="E2_12"/>
      <sheetName val="KS_CONSO2"/>
      <sheetName val="Profit_&amp;_loss2"/>
      <sheetName val="Balance_sheet2"/>
      <sheetName val="SCH_B2"/>
      <sheetName val="SCH_D2"/>
      <sheetName val="SCH_202"/>
      <sheetName val="To_Generate2"/>
      <sheetName val="Income_Statement2"/>
      <sheetName val="O1_PY2"/>
      <sheetName val="O2_TC3"/>
      <sheetName val="EMAS_Overview2"/>
      <sheetName val="Comp_equip2"/>
      <sheetName val="Mach_&amp;_equip2"/>
      <sheetName val="Comp_2"/>
      <sheetName val="Mach_2"/>
      <sheetName val="65_FINANCE2"/>
      <sheetName val="RM_Prices_-_Overheads2"/>
      <sheetName val="Equity_Analysis2"/>
      <sheetName val="F2-3-6_OH_absorbtion_rate_2"/>
      <sheetName val="FF-2_(1)2"/>
      <sheetName val="tax_comp-RA2"/>
      <sheetName val="B_S_RM2"/>
      <sheetName val="I_S_RM2"/>
      <sheetName val="Entity_Data2"/>
      <sheetName val="5_Analysis1"/>
      <sheetName val="O4_CA1"/>
      <sheetName val="addl_cost2"/>
      <sheetName val="Bill_31"/>
      <sheetName val="B-_1"/>
      <sheetName val="TAX_COMP"/>
      <sheetName val="S_Curve"/>
      <sheetName val="Bill_2"/>
      <sheetName val="For_Ref_PL_(Final)"/>
      <sheetName val="For_Ref_PnL-9"/>
      <sheetName val="U300__Admin_Exp"/>
      <sheetName val="20_0"/>
      <sheetName val="03_0"/>
      <sheetName val="100_1"/>
      <sheetName val="Feb_2012"/>
      <sheetName val="O0100_-_Schedule_I"/>
      <sheetName val="O-4_12"/>
      <sheetName val="Net_Trans_Sum2"/>
      <sheetName val="Xchange_12142"/>
      <sheetName val="Sch_1_BS2"/>
      <sheetName val="Sch_A_TaxComp2"/>
      <sheetName val="SCH_222"/>
      <sheetName val="Office_Improve2"/>
      <sheetName val="package_131"/>
      <sheetName val="DIV_OH_Reclass_Allocation1"/>
      <sheetName val="interest_"/>
      <sheetName val="M-1_Interim"/>
      <sheetName val="Appx_B"/>
      <sheetName val="Section,_Region"/>
      <sheetName val="1_LeadSchedule"/>
      <sheetName val="Hyperion_"/>
      <sheetName val="N2_Detailed_Listing_(Pre-final)"/>
      <sheetName val="Activity_Price"/>
      <sheetName val="U1_P&amp;L"/>
      <sheetName val="chart_data"/>
      <sheetName val="CBS_-_App1"/>
      <sheetName val="U2_2"/>
      <sheetName val="VC_std"/>
      <sheetName val="Cost_Allocation"/>
      <sheetName val="second_layer_-_mostafa"/>
      <sheetName val="Interim_--&gt;_Top"/>
      <sheetName val="EMAS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1-Lead"/>
      <sheetName val="K1-1"/>
      <sheetName val="K2"/>
      <sheetName val="K3-ADD"/>
      <sheetName val=" K5-DEPR TEST"/>
      <sheetName val="K5-1"/>
      <sheetName val="K6-Sight"/>
      <sheetName val="K7-R&amp;M"/>
      <sheetName val="K8-Ins"/>
      <sheetName val="K9-Disclosure"/>
      <sheetName val="k9-1fully depreciated"/>
      <sheetName val="K9-2"/>
      <sheetName val="gl"/>
      <sheetName val="FF-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
      <sheetName val="SUMMARY"/>
      <sheetName val="SUMMARY-CIP"/>
      <sheetName val="LAND"/>
      <sheetName val="FBS"/>
      <sheetName val="Fire WO"/>
      <sheetName val="FBT"/>
      <sheetName val="FLS"/>
      <sheetName val="IR"/>
      <sheetName val="PM"/>
      <sheetName val="EF"/>
      <sheetName val="CB"/>
      <sheetName val="Sheet1"/>
      <sheetName val="FFE"/>
      <sheetName val="TE"/>
      <sheetName val="OE"/>
      <sheetName val="FF"/>
      <sheetName val="LE"/>
      <sheetName val="AC"/>
      <sheetName val="IT"/>
      <sheetName val="CS"/>
      <sheetName val="MV"/>
      <sheetName val="FBKL"/>
      <sheetName val="DISPOSAL"/>
      <sheetName val="ROU-Details"/>
      <sheetName val="ROU-JB"/>
      <sheetName val="ROU-KL"/>
      <sheetName val="GAN SENG"/>
      <sheetName val="TASEK"/>
      <sheetName val="CAP"/>
    </sheetNames>
    <sheetDataSet>
      <sheetData sheetId="0" refreshError="1"/>
      <sheetData sheetId="1" refreshError="1"/>
      <sheetData sheetId="2" refreshError="1"/>
      <sheetData sheetId="3">
        <row r="1">
          <cell r="A1" t="str">
            <v>TOMYPAK FLEXIBLE PACKAGING SDN BHD</v>
          </cell>
        </row>
        <row r="2">
          <cell r="A2" t="str">
            <v>FOR THE YEAR ENDED 30 JUNE 2024</v>
          </cell>
        </row>
      </sheetData>
      <sheetData sheetId="4" refreshError="1"/>
      <sheetData sheetId="5" refreshError="1"/>
      <sheetData sheetId="6">
        <row r="5">
          <cell r="Y5" t="str">
            <v>Acc Depn c/f</v>
          </cell>
        </row>
      </sheetData>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
      <sheetName val="SUMMARY"/>
      <sheetName val="AHFS"/>
      <sheetName val="LAND"/>
      <sheetName val="FBS"/>
      <sheetName val="Fire WO"/>
      <sheetName val="GAN SENG"/>
      <sheetName val="FFE"/>
      <sheetName val="MV"/>
      <sheetName val="FBT"/>
      <sheetName val="FLS"/>
      <sheetName val="IR"/>
      <sheetName val="TR"/>
      <sheetName val="PM"/>
      <sheetName val="HP ASSET PAYMENT"/>
      <sheetName val="EF"/>
      <sheetName val="CB"/>
      <sheetName val="TE"/>
      <sheetName val="OE"/>
      <sheetName val="FF"/>
      <sheetName val="LE"/>
      <sheetName val="AC"/>
      <sheetName val="IT"/>
      <sheetName val="CS"/>
      <sheetName val="FBKL"/>
      <sheetName val="DISPOSAL"/>
      <sheetName val="ROU-Details"/>
      <sheetName val="ROU-JB"/>
      <sheetName val="ROU-KL"/>
      <sheetName val="TASEK"/>
      <sheetName val="CAP"/>
      <sheetName val="BM-MRDAVID REQUEST"/>
      <sheetName val="Sheet1"/>
    </sheetNames>
    <sheetDataSet>
      <sheetData sheetId="0"/>
      <sheetData sheetId="1"/>
      <sheetData sheetId="2"/>
      <sheetData sheetId="3">
        <row r="1">
          <cell r="A1" t="str">
            <v>TOMYPAK FLEXIBLE PACKAGING SDN BHD</v>
          </cell>
        </row>
        <row r="2">
          <cell r="A2" t="str">
            <v>FOR THE YEAR ENDED 30 JUNE 2025</v>
          </cell>
        </row>
      </sheetData>
      <sheetData sheetId="4">
        <row r="5">
          <cell r="AE5" t="str">
            <v>NBV As At 30/06/2025</v>
          </cell>
          <cell r="AF5" t="str">
            <v>NBV As At 30/06/2024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44D2-B11F-4E7A-8DD3-FE19B6FECAFB}">
  <dimension ref="A1:AB72"/>
  <sheetViews>
    <sheetView zoomScale="85" zoomScaleNormal="85" workbookViewId="0">
      <pane ySplit="5" topLeftCell="A48" activePane="bottomLeft" state="frozen"/>
      <selection pane="bottomLeft" activeCell="C63" sqref="C63"/>
    </sheetView>
  </sheetViews>
  <sheetFormatPr defaultColWidth="9.140625" defaultRowHeight="15" outlineLevelCol="1" x14ac:dyDescent="0.25"/>
  <cols>
    <col min="1" max="1" width="11.42578125" style="4" customWidth="1"/>
    <col min="2" max="2" width="11.42578125" style="4" customWidth="1" outlineLevel="1"/>
    <col min="3" max="3" width="45.5703125" style="34" customWidth="1"/>
    <col min="4" max="6" width="15.5703125" style="4" customWidth="1" outlineLevel="1"/>
    <col min="7" max="7" width="15.5703125" style="4" customWidth="1"/>
    <col min="8" max="8" width="1.42578125" style="4" customWidth="1"/>
    <col min="9" max="9" width="7.140625" style="4" customWidth="1"/>
    <col min="10" max="10" width="15.5703125" style="39" customWidth="1"/>
    <col min="11" max="15" width="14.42578125" style="4" customWidth="1" outlineLevel="1"/>
    <col min="16" max="20" width="14.42578125" style="4" customWidth="1"/>
    <col min="21" max="22" width="14.42578125" style="4" customWidth="1" outlineLevel="1"/>
    <col min="23" max="23" width="14.42578125" style="4" customWidth="1"/>
    <col min="24" max="24" width="14.42578125" style="4" customWidth="1" outlineLevel="1"/>
    <col min="25" max="25" width="15.5703125" style="4" customWidth="1"/>
    <col min="26" max="26" width="1.42578125" style="4" customWidth="1"/>
    <col min="27" max="27" width="19.5703125" style="4" customWidth="1"/>
    <col min="28" max="28" width="15.5703125" style="4" customWidth="1"/>
    <col min="29" max="16384" width="9.140625" style="4"/>
  </cols>
  <sheetData>
    <row r="1" spans="1:28" x14ac:dyDescent="0.25">
      <c r="A1" s="1" t="str">
        <f>[33]LAND!A1</f>
        <v>TOMYPAK FLEXIBLE PACKAGING SDN BHD</v>
      </c>
      <c r="B1" s="1"/>
    </row>
    <row r="2" spans="1:28" x14ac:dyDescent="0.25">
      <c r="A2" s="1" t="str">
        <f>[33]LAND!A2</f>
        <v>FOR THE YEAR ENDED 30 JUNE 2025</v>
      </c>
      <c r="B2" s="1"/>
    </row>
    <row r="3" spans="1:28" x14ac:dyDescent="0.25">
      <c r="A3" s="7" t="s">
        <v>0</v>
      </c>
      <c r="B3" s="7"/>
    </row>
    <row r="4" spans="1:28" s="5" customFormat="1" x14ac:dyDescent="0.25">
      <c r="C4" s="40"/>
      <c r="J4" s="41"/>
      <c r="K4" s="4"/>
      <c r="L4" s="4"/>
      <c r="M4" s="4"/>
      <c r="N4" s="4"/>
      <c r="O4" s="4"/>
      <c r="P4" s="4"/>
      <c r="Q4" s="4"/>
      <c r="R4" s="4"/>
      <c r="S4" s="4"/>
      <c r="T4" s="4"/>
      <c r="U4" s="4"/>
      <c r="V4" s="4"/>
      <c r="W4" s="4"/>
      <c r="AA4" s="5" t="s">
        <v>1</v>
      </c>
      <c r="AB4" s="5" t="s">
        <v>2</v>
      </c>
    </row>
    <row r="5" spans="1:28" ht="30" x14ac:dyDescent="0.25">
      <c r="A5" s="42" t="s">
        <v>3</v>
      </c>
      <c r="B5" s="16" t="s">
        <v>4</v>
      </c>
      <c r="C5" s="35" t="s">
        <v>5</v>
      </c>
      <c r="D5" s="19" t="s">
        <v>6</v>
      </c>
      <c r="E5" s="19" t="s">
        <v>7</v>
      </c>
      <c r="F5" s="19" t="s">
        <v>8</v>
      </c>
      <c r="G5" s="20" t="s">
        <v>9</v>
      </c>
      <c r="H5" s="18"/>
      <c r="I5" s="17" t="s">
        <v>10</v>
      </c>
      <c r="J5" s="43" t="s">
        <v>11</v>
      </c>
      <c r="K5" s="21" t="s">
        <v>12</v>
      </c>
      <c r="L5" s="21" t="s">
        <v>13</v>
      </c>
      <c r="M5" s="21" t="s">
        <v>14</v>
      </c>
      <c r="N5" s="21" t="s">
        <v>15</v>
      </c>
      <c r="O5" s="21" t="s">
        <v>16</v>
      </c>
      <c r="P5" s="21" t="s">
        <v>17</v>
      </c>
      <c r="Q5" s="21" t="s">
        <v>18</v>
      </c>
      <c r="R5" s="21" t="s">
        <v>19</v>
      </c>
      <c r="S5" s="21" t="s">
        <v>20</v>
      </c>
      <c r="T5" s="21" t="s">
        <v>21</v>
      </c>
      <c r="U5" s="21" t="s">
        <v>22</v>
      </c>
      <c r="V5" s="21" t="s">
        <v>23</v>
      </c>
      <c r="W5" s="19" t="s">
        <v>24</v>
      </c>
      <c r="X5" s="19" t="s">
        <v>8</v>
      </c>
      <c r="Y5" s="20" t="s">
        <v>25</v>
      </c>
      <c r="Z5" s="18"/>
      <c r="AA5" s="42" t="s">
        <v>26</v>
      </c>
      <c r="AB5" s="42" t="s">
        <v>27</v>
      </c>
    </row>
    <row r="6" spans="1:28" x14ac:dyDescent="0.25">
      <c r="A6" s="5">
        <v>1988</v>
      </c>
      <c r="B6" s="5"/>
      <c r="C6" s="34" t="s">
        <v>28</v>
      </c>
      <c r="D6" s="6">
        <v>296000</v>
      </c>
      <c r="E6" s="6">
        <v>0</v>
      </c>
      <c r="F6" s="6">
        <v>0</v>
      </c>
      <c r="G6" s="6">
        <f>SUM(D6:F6)</f>
        <v>296000</v>
      </c>
      <c r="I6" s="5">
        <f>40</f>
        <v>40</v>
      </c>
      <c r="J6" s="44">
        <v>-218837.25000000003</v>
      </c>
      <c r="K6" s="22">
        <v>-616.66999999999996</v>
      </c>
      <c r="L6" s="22">
        <v>-616.66999999999996</v>
      </c>
      <c r="M6" s="22">
        <v>-616.66999999999996</v>
      </c>
      <c r="N6" s="22">
        <v>-616.66999999999996</v>
      </c>
      <c r="O6" s="22">
        <v>-616.66999999999996</v>
      </c>
      <c r="P6" s="22">
        <v>-616.66999999999996</v>
      </c>
      <c r="Q6" s="22">
        <v>-616.66999999999996</v>
      </c>
      <c r="R6" s="22">
        <v>-616.66999999999996</v>
      </c>
      <c r="S6" s="22">
        <v>-616.66999999999996</v>
      </c>
      <c r="T6" s="22">
        <v>0</v>
      </c>
      <c r="U6" s="22">
        <v>0</v>
      </c>
      <c r="V6" s="22">
        <v>0</v>
      </c>
      <c r="W6" s="22">
        <f>SUM(K6:V6)</f>
        <v>-5550.03</v>
      </c>
      <c r="X6" s="22">
        <v>0</v>
      </c>
      <c r="Y6" s="22">
        <f>J6+W6</f>
        <v>-224387.28000000003</v>
      </c>
      <c r="Z6" s="22"/>
      <c r="AA6" s="45">
        <f t="shared" ref="AA6:AA15" si="0">G6+Y6</f>
        <v>71612.719999999972</v>
      </c>
      <c r="AB6" s="22">
        <f t="shared" ref="AB6:AB15" si="1">D6+J6</f>
        <v>77162.749999999971</v>
      </c>
    </row>
    <row r="7" spans="1:28" x14ac:dyDescent="0.25">
      <c r="C7" s="34" t="s">
        <v>29</v>
      </c>
      <c r="D7" s="6">
        <v>647.35</v>
      </c>
      <c r="E7" s="6">
        <v>0</v>
      </c>
      <c r="F7" s="6">
        <v>0</v>
      </c>
      <c r="G7" s="6">
        <f t="shared" ref="G7:G15" si="2">SUM(D7:F7)</f>
        <v>647.35</v>
      </c>
      <c r="I7" s="5">
        <v>40</v>
      </c>
      <c r="J7" s="44">
        <v>-479.0299999999998</v>
      </c>
      <c r="K7" s="22">
        <v>-1.35</v>
      </c>
      <c r="L7" s="22">
        <v>-1.35</v>
      </c>
      <c r="M7" s="22">
        <v>-1.35</v>
      </c>
      <c r="N7" s="22">
        <v>-1.35</v>
      </c>
      <c r="O7" s="22">
        <v>-1.35</v>
      </c>
      <c r="P7" s="22">
        <v>-1.35</v>
      </c>
      <c r="Q7" s="22">
        <v>-1.35</v>
      </c>
      <c r="R7" s="22">
        <v>-1.35</v>
      </c>
      <c r="S7" s="22">
        <v>-1.35</v>
      </c>
      <c r="T7" s="22">
        <v>0</v>
      </c>
      <c r="U7" s="22">
        <v>0</v>
      </c>
      <c r="V7" s="22">
        <v>0</v>
      </c>
      <c r="W7" s="22">
        <f t="shared" ref="W7:W15" si="3">SUM(K7:V7)</f>
        <v>-12.149999999999999</v>
      </c>
      <c r="X7" s="22">
        <v>0</v>
      </c>
      <c r="Y7" s="22">
        <f t="shared" ref="Y7:Y15" si="4">J7+W7</f>
        <v>-491.17999999999978</v>
      </c>
      <c r="Z7" s="22"/>
      <c r="AA7" s="45">
        <f t="shared" si="0"/>
        <v>156.17000000000024</v>
      </c>
      <c r="AB7" s="22">
        <f t="shared" si="1"/>
        <v>168.32000000000022</v>
      </c>
    </row>
    <row r="8" spans="1:28" x14ac:dyDescent="0.25">
      <c r="C8" s="34" t="s">
        <v>30</v>
      </c>
      <c r="D8" s="6">
        <v>142500</v>
      </c>
      <c r="E8" s="6">
        <v>0</v>
      </c>
      <c r="F8" s="6">
        <v>0</v>
      </c>
      <c r="G8" s="6">
        <f t="shared" si="2"/>
        <v>142500</v>
      </c>
      <c r="I8" s="5">
        <v>40</v>
      </c>
      <c r="J8" s="44">
        <v>-105353.42999999996</v>
      </c>
      <c r="K8" s="22">
        <v>-296.88</v>
      </c>
      <c r="L8" s="22">
        <v>-296.88</v>
      </c>
      <c r="M8" s="22">
        <v>-296.88</v>
      </c>
      <c r="N8" s="22">
        <v>-296.88</v>
      </c>
      <c r="O8" s="22">
        <v>-296.88</v>
      </c>
      <c r="P8" s="22">
        <v>-296.88</v>
      </c>
      <c r="Q8" s="22">
        <v>-296.88</v>
      </c>
      <c r="R8" s="22">
        <v>-296.88</v>
      </c>
      <c r="S8" s="22">
        <v>-296.88</v>
      </c>
      <c r="T8" s="22">
        <v>0</v>
      </c>
      <c r="U8" s="22">
        <v>0</v>
      </c>
      <c r="V8" s="22">
        <v>0</v>
      </c>
      <c r="W8" s="22">
        <f t="shared" si="3"/>
        <v>-2671.9200000000005</v>
      </c>
      <c r="X8" s="22">
        <v>0</v>
      </c>
      <c r="Y8" s="22">
        <f t="shared" si="4"/>
        <v>-108025.34999999996</v>
      </c>
      <c r="Z8" s="22"/>
      <c r="AA8" s="45">
        <f t="shared" si="0"/>
        <v>34474.650000000038</v>
      </c>
      <c r="AB8" s="22">
        <f t="shared" si="1"/>
        <v>37146.570000000036</v>
      </c>
    </row>
    <row r="9" spans="1:28" x14ac:dyDescent="0.25">
      <c r="C9" s="34" t="s">
        <v>31</v>
      </c>
      <c r="D9" s="6">
        <v>1471444.44</v>
      </c>
      <c r="E9" s="6">
        <v>0</v>
      </c>
      <c r="F9" s="6">
        <v>0</v>
      </c>
      <c r="G9" s="6">
        <f t="shared" si="2"/>
        <v>1471444.44</v>
      </c>
      <c r="I9" s="5">
        <v>40</v>
      </c>
      <c r="J9" s="44">
        <v>-1087853.2</v>
      </c>
      <c r="K9" s="22">
        <v>-3065.5</v>
      </c>
      <c r="L9" s="22">
        <v>-3065.5</v>
      </c>
      <c r="M9" s="22">
        <v>-3065.5</v>
      </c>
      <c r="N9" s="22">
        <v>-3065.5</v>
      </c>
      <c r="O9" s="22">
        <v>-3065.5</v>
      </c>
      <c r="P9" s="22">
        <v>-3065.5</v>
      </c>
      <c r="Q9" s="22">
        <v>-3065.5</v>
      </c>
      <c r="R9" s="22">
        <v>-3065.5</v>
      </c>
      <c r="S9" s="22">
        <v>-3065.5</v>
      </c>
      <c r="T9" s="22">
        <v>0</v>
      </c>
      <c r="U9" s="22">
        <v>0</v>
      </c>
      <c r="V9" s="22">
        <v>0</v>
      </c>
      <c r="W9" s="22">
        <f t="shared" si="3"/>
        <v>-27589.5</v>
      </c>
      <c r="X9" s="22">
        <v>0</v>
      </c>
      <c r="Y9" s="22">
        <f t="shared" si="4"/>
        <v>-1115442.7</v>
      </c>
      <c r="Z9" s="22"/>
      <c r="AA9" s="45">
        <f t="shared" si="0"/>
        <v>356001.74</v>
      </c>
      <c r="AB9" s="22">
        <f t="shared" si="1"/>
        <v>383591.24</v>
      </c>
    </row>
    <row r="10" spans="1:28" x14ac:dyDescent="0.25">
      <c r="C10" s="34" t="s">
        <v>32</v>
      </c>
      <c r="D10" s="6">
        <v>14000</v>
      </c>
      <c r="E10" s="6">
        <v>0</v>
      </c>
      <c r="F10" s="6">
        <v>0</v>
      </c>
      <c r="G10" s="6">
        <f t="shared" si="2"/>
        <v>14000</v>
      </c>
      <c r="I10" s="5">
        <v>40</v>
      </c>
      <c r="J10" s="44">
        <v>-10351.380000000003</v>
      </c>
      <c r="K10" s="22">
        <v>-29.17</v>
      </c>
      <c r="L10" s="22">
        <v>-29.17</v>
      </c>
      <c r="M10" s="22">
        <v>-29.17</v>
      </c>
      <c r="N10" s="22">
        <v>-29.17</v>
      </c>
      <c r="O10" s="22">
        <v>-29.17</v>
      </c>
      <c r="P10" s="22">
        <v>-29.17</v>
      </c>
      <c r="Q10" s="22">
        <v>-29.17</v>
      </c>
      <c r="R10" s="22">
        <v>-29.17</v>
      </c>
      <c r="S10" s="22">
        <v>-29.17</v>
      </c>
      <c r="T10" s="22">
        <v>0</v>
      </c>
      <c r="U10" s="22">
        <v>0</v>
      </c>
      <c r="V10" s="22">
        <v>0</v>
      </c>
      <c r="W10" s="22">
        <f t="shared" si="3"/>
        <v>-262.53000000000009</v>
      </c>
      <c r="X10" s="22">
        <v>0</v>
      </c>
      <c r="Y10" s="22">
        <f t="shared" si="4"/>
        <v>-10613.910000000003</v>
      </c>
      <c r="Z10" s="22"/>
      <c r="AA10" s="45">
        <f t="shared" si="0"/>
        <v>3386.0899999999965</v>
      </c>
      <c r="AB10" s="22">
        <f t="shared" si="1"/>
        <v>3648.6199999999972</v>
      </c>
    </row>
    <row r="11" spans="1:28" x14ac:dyDescent="0.25">
      <c r="C11" s="34" t="s">
        <v>33</v>
      </c>
      <c r="D11" s="6">
        <v>16787</v>
      </c>
      <c r="E11" s="6">
        <v>0</v>
      </c>
      <c r="F11" s="6">
        <v>0</v>
      </c>
      <c r="G11" s="6">
        <f t="shared" si="2"/>
        <v>16787</v>
      </c>
      <c r="I11" s="5">
        <v>40</v>
      </c>
      <c r="J11" s="44">
        <v>-12409.949999999999</v>
      </c>
      <c r="K11" s="22">
        <v>-34.97</v>
      </c>
      <c r="L11" s="22">
        <v>-34.97</v>
      </c>
      <c r="M11" s="22">
        <v>-34.97</v>
      </c>
      <c r="N11" s="22">
        <v>-34.97</v>
      </c>
      <c r="O11" s="22">
        <v>-34.97</v>
      </c>
      <c r="P11" s="22">
        <v>-34.97</v>
      </c>
      <c r="Q11" s="22">
        <v>-34.97</v>
      </c>
      <c r="R11" s="22">
        <v>-34.97</v>
      </c>
      <c r="S11" s="22">
        <v>-34.97</v>
      </c>
      <c r="T11" s="22">
        <v>0</v>
      </c>
      <c r="U11" s="22">
        <v>0</v>
      </c>
      <c r="V11" s="22">
        <v>0</v>
      </c>
      <c r="W11" s="22">
        <f t="shared" si="3"/>
        <v>-314.73</v>
      </c>
      <c r="X11" s="22">
        <v>0</v>
      </c>
      <c r="Y11" s="22">
        <f t="shared" si="4"/>
        <v>-12724.679999999998</v>
      </c>
      <c r="Z11" s="22"/>
      <c r="AA11" s="45">
        <f t="shared" si="0"/>
        <v>4062.3200000000015</v>
      </c>
      <c r="AB11" s="22">
        <f t="shared" si="1"/>
        <v>4377.0500000000011</v>
      </c>
    </row>
    <row r="12" spans="1:28" ht="15" customHeight="1" x14ac:dyDescent="0.25">
      <c r="C12" s="34" t="s">
        <v>34</v>
      </c>
      <c r="D12" s="6">
        <v>4670</v>
      </c>
      <c r="E12" s="6">
        <v>0</v>
      </c>
      <c r="F12" s="6">
        <v>0</v>
      </c>
      <c r="G12" s="6">
        <f t="shared" si="2"/>
        <v>4670</v>
      </c>
      <c r="I12" s="5">
        <v>40</v>
      </c>
      <c r="J12" s="44">
        <v>0</v>
      </c>
      <c r="K12" s="22">
        <v>0</v>
      </c>
      <c r="L12" s="22">
        <v>0</v>
      </c>
      <c r="M12" s="22">
        <v>0</v>
      </c>
      <c r="N12" s="22">
        <v>0</v>
      </c>
      <c r="O12" s="22">
        <v>0</v>
      </c>
      <c r="P12" s="22">
        <v>0</v>
      </c>
      <c r="Q12" s="22">
        <v>0</v>
      </c>
      <c r="R12" s="22">
        <v>0</v>
      </c>
      <c r="S12" s="22">
        <v>0</v>
      </c>
      <c r="T12" s="22">
        <v>0</v>
      </c>
      <c r="U12" s="22">
        <v>0</v>
      </c>
      <c r="V12" s="22">
        <v>0</v>
      </c>
      <c r="W12" s="22">
        <f t="shared" si="3"/>
        <v>0</v>
      </c>
      <c r="X12" s="22">
        <v>0</v>
      </c>
      <c r="Y12" s="22">
        <f t="shared" si="4"/>
        <v>0</v>
      </c>
      <c r="Z12" s="22"/>
      <c r="AA12" s="45">
        <f t="shared" si="0"/>
        <v>4670</v>
      </c>
      <c r="AB12" s="22">
        <f t="shared" si="1"/>
        <v>4670</v>
      </c>
    </row>
    <row r="13" spans="1:28" x14ac:dyDescent="0.25">
      <c r="C13" s="34" t="s">
        <v>31</v>
      </c>
      <c r="D13" s="6">
        <v>13184.65</v>
      </c>
      <c r="E13" s="6">
        <v>0</v>
      </c>
      <c r="F13" s="6">
        <v>0</v>
      </c>
      <c r="G13" s="6">
        <f t="shared" si="2"/>
        <v>13184.65</v>
      </c>
      <c r="I13" s="5">
        <v>40</v>
      </c>
      <c r="J13" s="44">
        <v>-9748.1900000000023</v>
      </c>
      <c r="K13" s="22">
        <v>-27.47</v>
      </c>
      <c r="L13" s="22">
        <v>-27.47</v>
      </c>
      <c r="M13" s="22">
        <v>-27.47</v>
      </c>
      <c r="N13" s="22">
        <v>-27.47</v>
      </c>
      <c r="O13" s="22">
        <v>-27.47</v>
      </c>
      <c r="P13" s="22">
        <v>-27.47</v>
      </c>
      <c r="Q13" s="22">
        <v>-27.47</v>
      </c>
      <c r="R13" s="22">
        <v>-27.47</v>
      </c>
      <c r="S13" s="22">
        <v>-27.47</v>
      </c>
      <c r="T13" s="22">
        <v>0</v>
      </c>
      <c r="U13" s="22">
        <v>0</v>
      </c>
      <c r="V13" s="22">
        <v>0</v>
      </c>
      <c r="W13" s="22">
        <f t="shared" si="3"/>
        <v>-247.23</v>
      </c>
      <c r="X13" s="22">
        <v>0</v>
      </c>
      <c r="Y13" s="22">
        <f t="shared" si="4"/>
        <v>-9995.4200000000019</v>
      </c>
      <c r="Z13" s="22"/>
      <c r="AA13" s="45">
        <f t="shared" si="0"/>
        <v>3189.2299999999977</v>
      </c>
      <c r="AB13" s="22">
        <f t="shared" si="1"/>
        <v>3436.4599999999973</v>
      </c>
    </row>
    <row r="14" spans="1:28" x14ac:dyDescent="0.25">
      <c r="C14" s="34" t="s">
        <v>35</v>
      </c>
      <c r="D14" s="6">
        <v>1250</v>
      </c>
      <c r="E14" s="6">
        <v>0</v>
      </c>
      <c r="F14" s="6">
        <v>0</v>
      </c>
      <c r="G14" s="6">
        <f t="shared" si="2"/>
        <v>1250</v>
      </c>
      <c r="I14" s="5">
        <v>40</v>
      </c>
      <c r="J14" s="44">
        <v>-922.86000000000035</v>
      </c>
      <c r="K14" s="22">
        <v>-2.6</v>
      </c>
      <c r="L14" s="22">
        <v>-2.6</v>
      </c>
      <c r="M14" s="22">
        <v>-2.6</v>
      </c>
      <c r="N14" s="22">
        <v>-2.6</v>
      </c>
      <c r="O14" s="22">
        <v>-2.6</v>
      </c>
      <c r="P14" s="22">
        <v>-2.6</v>
      </c>
      <c r="Q14" s="22">
        <v>-2.6</v>
      </c>
      <c r="R14" s="22">
        <v>-2.6</v>
      </c>
      <c r="S14" s="22">
        <v>-2.6</v>
      </c>
      <c r="T14" s="22">
        <v>0</v>
      </c>
      <c r="U14" s="22">
        <v>0</v>
      </c>
      <c r="V14" s="22">
        <v>0</v>
      </c>
      <c r="W14" s="22">
        <f t="shared" si="3"/>
        <v>-23.400000000000002</v>
      </c>
      <c r="X14" s="22">
        <v>0</v>
      </c>
      <c r="Y14" s="22">
        <f t="shared" si="4"/>
        <v>-946.26000000000033</v>
      </c>
      <c r="Z14" s="22"/>
      <c r="AA14" s="45">
        <f t="shared" si="0"/>
        <v>303.73999999999967</v>
      </c>
      <c r="AB14" s="22">
        <f t="shared" si="1"/>
        <v>327.13999999999965</v>
      </c>
    </row>
    <row r="15" spans="1:28" x14ac:dyDescent="0.25">
      <c r="C15" s="34" t="s">
        <v>36</v>
      </c>
      <c r="D15" s="6">
        <v>37129.86</v>
      </c>
      <c r="E15" s="6">
        <v>0</v>
      </c>
      <c r="F15" s="6">
        <v>0</v>
      </c>
      <c r="G15" s="6">
        <f t="shared" si="2"/>
        <v>37129.86</v>
      </c>
      <c r="I15" s="5">
        <v>40</v>
      </c>
      <c r="J15" s="44">
        <v>-27449.37000000001</v>
      </c>
      <c r="K15" s="22">
        <v>-77.349999999999994</v>
      </c>
      <c r="L15" s="22">
        <v>-77.349999999999994</v>
      </c>
      <c r="M15" s="22">
        <v>-77.349999999999994</v>
      </c>
      <c r="N15" s="22">
        <v>-77.349999999999994</v>
      </c>
      <c r="O15" s="22">
        <v>-77.349999999999994</v>
      </c>
      <c r="P15" s="22">
        <v>-77.349999999999994</v>
      </c>
      <c r="Q15" s="22">
        <v>-77.349999999999994</v>
      </c>
      <c r="R15" s="22">
        <v>-77.349999999999994</v>
      </c>
      <c r="S15" s="22">
        <v>-77.349999999999994</v>
      </c>
      <c r="T15" s="22">
        <v>0</v>
      </c>
      <c r="U15" s="22">
        <v>0</v>
      </c>
      <c r="V15" s="22">
        <v>0</v>
      </c>
      <c r="W15" s="22">
        <f t="shared" si="3"/>
        <v>-696.15000000000009</v>
      </c>
      <c r="X15" s="22">
        <v>0</v>
      </c>
      <c r="Y15" s="22">
        <f t="shared" si="4"/>
        <v>-28145.520000000011</v>
      </c>
      <c r="Z15" s="22"/>
      <c r="AA15" s="45">
        <f t="shared" si="0"/>
        <v>8984.3399999999892</v>
      </c>
      <c r="AB15" s="22">
        <f t="shared" si="1"/>
        <v>9680.4899999999907</v>
      </c>
    </row>
    <row r="16" spans="1:28" x14ac:dyDescent="0.25">
      <c r="D16" s="46">
        <f>SUM(D6:D15)</f>
        <v>1997613.3</v>
      </c>
      <c r="E16" s="46">
        <f t="shared" ref="E16:G16" si="5">SUM(E6:E15)</f>
        <v>0</v>
      </c>
      <c r="F16" s="46">
        <f t="shared" si="5"/>
        <v>0</v>
      </c>
      <c r="G16" s="46">
        <f t="shared" si="5"/>
        <v>1997613.3</v>
      </c>
      <c r="J16" s="47">
        <f t="shared" ref="J16:V16" si="6">SUM(J6:J15)</f>
        <v>-1473404.66</v>
      </c>
      <c r="K16" s="46">
        <f t="shared" si="6"/>
        <v>-4151.96</v>
      </c>
      <c r="L16" s="46">
        <f t="shared" si="6"/>
        <v>-4151.96</v>
      </c>
      <c r="M16" s="46">
        <f t="shared" si="6"/>
        <v>-4151.96</v>
      </c>
      <c r="N16" s="46">
        <f t="shared" si="6"/>
        <v>-4151.96</v>
      </c>
      <c r="O16" s="46">
        <f t="shared" si="6"/>
        <v>-4151.96</v>
      </c>
      <c r="P16" s="46">
        <f t="shared" si="6"/>
        <v>-4151.96</v>
      </c>
      <c r="Q16" s="46">
        <f t="shared" si="6"/>
        <v>-4151.96</v>
      </c>
      <c r="R16" s="46">
        <f t="shared" si="6"/>
        <v>-4151.96</v>
      </c>
      <c r="S16" s="46">
        <f t="shared" si="6"/>
        <v>-4151.96</v>
      </c>
      <c r="T16" s="46">
        <f t="shared" si="6"/>
        <v>0</v>
      </c>
      <c r="U16" s="46">
        <f t="shared" si="6"/>
        <v>0</v>
      </c>
      <c r="V16" s="46">
        <f t="shared" si="6"/>
        <v>0</v>
      </c>
      <c r="W16" s="46">
        <f>SUM(W6:W15)</f>
        <v>-37367.640000000007</v>
      </c>
      <c r="X16" s="46">
        <f>SUM(X6:X15)</f>
        <v>0</v>
      </c>
      <c r="Y16" s="46">
        <f t="shared" ref="Y16:AA16" si="7">SUM(Y6:Y15)</f>
        <v>-1510772.2999999998</v>
      </c>
      <c r="AA16" s="48">
        <f t="shared" si="7"/>
        <v>486840.99999999994</v>
      </c>
      <c r="AB16" s="46">
        <f>SUM(AB6:AB15)</f>
        <v>524208.64000000001</v>
      </c>
    </row>
    <row r="17" spans="1:28" x14ac:dyDescent="0.25">
      <c r="AA17" s="49"/>
    </row>
    <row r="18" spans="1:28" x14ac:dyDescent="0.25">
      <c r="A18" s="5">
        <v>1989</v>
      </c>
      <c r="B18" s="5"/>
      <c r="C18" s="34" t="s">
        <v>37</v>
      </c>
      <c r="D18" s="6">
        <v>7200</v>
      </c>
      <c r="E18" s="6">
        <v>0</v>
      </c>
      <c r="F18" s="6">
        <v>0</v>
      </c>
      <c r="G18" s="6">
        <f t="shared" ref="G18:G19" si="8">SUM(D18:F18)</f>
        <v>7200</v>
      </c>
      <c r="I18" s="5">
        <v>40</v>
      </c>
      <c r="J18" s="44">
        <v>-5323.05</v>
      </c>
      <c r="K18" s="22">
        <v>-15</v>
      </c>
      <c r="L18" s="22">
        <v>-15</v>
      </c>
      <c r="M18" s="22">
        <v>-15</v>
      </c>
      <c r="N18" s="22">
        <v>-15</v>
      </c>
      <c r="O18" s="22">
        <v>-15</v>
      </c>
      <c r="P18" s="22">
        <v>-15</v>
      </c>
      <c r="Q18" s="22">
        <v>-15</v>
      </c>
      <c r="R18" s="22">
        <v>-15</v>
      </c>
      <c r="S18" s="22">
        <v>-15</v>
      </c>
      <c r="T18" s="22">
        <v>0</v>
      </c>
      <c r="U18" s="22">
        <v>0</v>
      </c>
      <c r="V18" s="22">
        <v>0</v>
      </c>
      <c r="W18" s="22">
        <f>SUM(K18:V18)</f>
        <v>-135</v>
      </c>
      <c r="X18" s="22">
        <v>0</v>
      </c>
      <c r="Y18" s="22">
        <f t="shared" ref="Y18:Y19" si="9">J18+W18</f>
        <v>-5458.05</v>
      </c>
      <c r="Z18" s="22"/>
      <c r="AA18" s="45">
        <f>G18+Y18</f>
        <v>1741.9499999999998</v>
      </c>
      <c r="AB18" s="22">
        <f>D18+J18</f>
        <v>1876.9499999999998</v>
      </c>
    </row>
    <row r="19" spans="1:28" x14ac:dyDescent="0.25">
      <c r="C19" s="34" t="s">
        <v>38</v>
      </c>
      <c r="D19" s="6">
        <v>4200</v>
      </c>
      <c r="E19" s="6">
        <v>0</v>
      </c>
      <c r="F19" s="6">
        <v>0</v>
      </c>
      <c r="G19" s="6">
        <f t="shared" si="8"/>
        <v>4200</v>
      </c>
      <c r="I19" s="5">
        <v>40</v>
      </c>
      <c r="J19" s="44">
        <v>-3105.1099999999997</v>
      </c>
      <c r="K19" s="22">
        <v>-8.75</v>
      </c>
      <c r="L19" s="22">
        <v>-8.75</v>
      </c>
      <c r="M19" s="22">
        <v>-8.75</v>
      </c>
      <c r="N19" s="22">
        <v>-8.75</v>
      </c>
      <c r="O19" s="22">
        <v>-8.75</v>
      </c>
      <c r="P19" s="22">
        <v>-8.75</v>
      </c>
      <c r="Q19" s="22">
        <v>-8.75</v>
      </c>
      <c r="R19" s="22">
        <v>-8.75</v>
      </c>
      <c r="S19" s="22">
        <v>-8.75</v>
      </c>
      <c r="T19" s="22">
        <v>0</v>
      </c>
      <c r="U19" s="22">
        <v>0</v>
      </c>
      <c r="V19" s="22">
        <v>0</v>
      </c>
      <c r="W19" s="22">
        <f>SUM(K19:V19)</f>
        <v>-78.75</v>
      </c>
      <c r="X19" s="22">
        <v>0</v>
      </c>
      <c r="Y19" s="22">
        <f t="shared" si="9"/>
        <v>-3183.8599999999997</v>
      </c>
      <c r="Z19" s="22"/>
      <c r="AA19" s="45">
        <f>G19+Y19</f>
        <v>1016.1400000000003</v>
      </c>
      <c r="AB19" s="22">
        <f>D19+J19</f>
        <v>1094.8900000000003</v>
      </c>
    </row>
    <row r="20" spans="1:28" x14ac:dyDescent="0.25">
      <c r="D20" s="50">
        <f>SUM(D18:D19)</f>
        <v>11400</v>
      </c>
      <c r="E20" s="50">
        <f t="shared" ref="E20:G20" si="10">SUM(E18:E19)</f>
        <v>0</v>
      </c>
      <c r="F20" s="50">
        <f t="shared" si="10"/>
        <v>0</v>
      </c>
      <c r="G20" s="50">
        <f t="shared" si="10"/>
        <v>11400</v>
      </c>
      <c r="J20" s="47">
        <f t="shared" ref="J20:AA20" si="11">SUM(J18:J19)</f>
        <v>-8428.16</v>
      </c>
      <c r="K20" s="46">
        <f t="shared" si="11"/>
        <v>-23.75</v>
      </c>
      <c r="L20" s="46">
        <f t="shared" si="11"/>
        <v>-23.75</v>
      </c>
      <c r="M20" s="46">
        <f t="shared" si="11"/>
        <v>-23.75</v>
      </c>
      <c r="N20" s="46">
        <f t="shared" si="11"/>
        <v>-23.75</v>
      </c>
      <c r="O20" s="46">
        <f t="shared" si="11"/>
        <v>-23.75</v>
      </c>
      <c r="P20" s="46">
        <f t="shared" si="11"/>
        <v>-23.75</v>
      </c>
      <c r="Q20" s="46">
        <f t="shared" si="11"/>
        <v>-23.75</v>
      </c>
      <c r="R20" s="46">
        <f t="shared" si="11"/>
        <v>-23.75</v>
      </c>
      <c r="S20" s="46">
        <f t="shared" si="11"/>
        <v>-23.75</v>
      </c>
      <c r="T20" s="46">
        <f t="shared" si="11"/>
        <v>0</v>
      </c>
      <c r="U20" s="46">
        <f t="shared" si="11"/>
        <v>0</v>
      </c>
      <c r="V20" s="46">
        <f t="shared" si="11"/>
        <v>0</v>
      </c>
      <c r="W20" s="46">
        <f t="shared" si="11"/>
        <v>-213.75</v>
      </c>
      <c r="X20" s="46">
        <f t="shared" si="11"/>
        <v>0</v>
      </c>
      <c r="Y20" s="46">
        <f t="shared" si="11"/>
        <v>-8641.91</v>
      </c>
      <c r="AA20" s="51">
        <f t="shared" si="11"/>
        <v>2758.09</v>
      </c>
      <c r="AB20" s="50">
        <f>SUM(AB18:AB19)</f>
        <v>2971.84</v>
      </c>
    </row>
    <row r="21" spans="1:28" x14ac:dyDescent="0.25">
      <c r="AA21" s="49"/>
    </row>
    <row r="22" spans="1:28" ht="15" customHeight="1" x14ac:dyDescent="0.25">
      <c r="A22" s="5">
        <v>1990</v>
      </c>
      <c r="B22" s="5"/>
      <c r="C22" s="34" t="s">
        <v>34</v>
      </c>
      <c r="D22" s="6">
        <v>-4670</v>
      </c>
      <c r="E22" s="6">
        <v>0</v>
      </c>
      <c r="F22" s="6">
        <v>0</v>
      </c>
      <c r="G22" s="6">
        <f t="shared" ref="G22:G28" si="12">SUM(D22:F22)</f>
        <v>-4670</v>
      </c>
      <c r="J22" s="44">
        <v>0</v>
      </c>
      <c r="K22" s="22">
        <v>0</v>
      </c>
      <c r="L22" s="22">
        <v>0</v>
      </c>
      <c r="M22" s="22">
        <v>0</v>
      </c>
      <c r="N22" s="22">
        <v>0</v>
      </c>
      <c r="O22" s="22">
        <v>0</v>
      </c>
      <c r="P22" s="22">
        <v>0</v>
      </c>
      <c r="Q22" s="22">
        <v>0</v>
      </c>
      <c r="R22" s="22">
        <v>0</v>
      </c>
      <c r="S22" s="22">
        <v>0</v>
      </c>
      <c r="T22" s="22">
        <v>0</v>
      </c>
      <c r="U22" s="22">
        <v>0</v>
      </c>
      <c r="V22" s="22">
        <v>0</v>
      </c>
      <c r="W22" s="22">
        <f>SUM(K22:V22)</f>
        <v>0</v>
      </c>
      <c r="X22" s="22">
        <v>0</v>
      </c>
      <c r="Y22" s="22">
        <f t="shared" ref="Y22:Y28" si="13">J22+W22</f>
        <v>0</v>
      </c>
      <c r="Z22" s="22"/>
      <c r="AA22" s="45">
        <f t="shared" ref="AA22:AA28" si="14">G22+Y22</f>
        <v>-4670</v>
      </c>
      <c r="AB22" s="22">
        <f t="shared" ref="AB22:AB28" si="15">D22+J22</f>
        <v>-4670</v>
      </c>
    </row>
    <row r="23" spans="1:28" x14ac:dyDescent="0.25">
      <c r="C23" s="34" t="s">
        <v>39</v>
      </c>
      <c r="D23" s="6">
        <v>40000</v>
      </c>
      <c r="E23" s="6">
        <v>0</v>
      </c>
      <c r="F23" s="6">
        <v>0</v>
      </c>
      <c r="G23" s="6">
        <f t="shared" si="12"/>
        <v>40000</v>
      </c>
      <c r="I23" s="5">
        <v>40</v>
      </c>
      <c r="J23" s="44">
        <v>-29571.479999999996</v>
      </c>
      <c r="K23" s="22">
        <v>-83.33</v>
      </c>
      <c r="L23" s="22">
        <v>-83.33</v>
      </c>
      <c r="M23" s="22">
        <v>-83.33</v>
      </c>
      <c r="N23" s="22">
        <v>-83.33</v>
      </c>
      <c r="O23" s="22">
        <v>-83.33</v>
      </c>
      <c r="P23" s="22">
        <v>-83.33</v>
      </c>
      <c r="Q23" s="22">
        <v>-83.33</v>
      </c>
      <c r="R23" s="22">
        <v>-83.33</v>
      </c>
      <c r="S23" s="22">
        <v>-83.33</v>
      </c>
      <c r="T23" s="22">
        <v>0</v>
      </c>
      <c r="U23" s="22">
        <v>0</v>
      </c>
      <c r="V23" s="22">
        <v>0</v>
      </c>
      <c r="W23" s="22">
        <f t="shared" ref="W23:W28" si="16">SUM(K23:V23)</f>
        <v>-749.97</v>
      </c>
      <c r="X23" s="22">
        <v>0</v>
      </c>
      <c r="Y23" s="22">
        <f t="shared" si="13"/>
        <v>-30321.449999999997</v>
      </c>
      <c r="Z23" s="22"/>
      <c r="AA23" s="45">
        <f t="shared" si="14"/>
        <v>9678.5500000000029</v>
      </c>
      <c r="AB23" s="22">
        <f t="shared" si="15"/>
        <v>10428.520000000004</v>
      </c>
    </row>
    <row r="24" spans="1:28" x14ac:dyDescent="0.25">
      <c r="C24" s="34" t="s">
        <v>40</v>
      </c>
      <c r="D24" s="6">
        <v>220</v>
      </c>
      <c r="E24" s="6">
        <v>0</v>
      </c>
      <c r="F24" s="6">
        <v>0</v>
      </c>
      <c r="G24" s="6">
        <f t="shared" si="12"/>
        <v>220</v>
      </c>
      <c r="I24" s="5">
        <v>40</v>
      </c>
      <c r="J24" s="44">
        <v>-163.14000000000001</v>
      </c>
      <c r="K24" s="22">
        <v>-0.46</v>
      </c>
      <c r="L24" s="22">
        <v>-0.46</v>
      </c>
      <c r="M24" s="22">
        <v>-0.46</v>
      </c>
      <c r="N24" s="22">
        <v>-0.46</v>
      </c>
      <c r="O24" s="22">
        <v>-0.46</v>
      </c>
      <c r="P24" s="22">
        <v>-0.46</v>
      </c>
      <c r="Q24" s="22">
        <v>-0.46</v>
      </c>
      <c r="R24" s="22">
        <v>-0.46</v>
      </c>
      <c r="S24" s="22">
        <v>-0.46</v>
      </c>
      <c r="T24" s="22">
        <v>0</v>
      </c>
      <c r="U24" s="22">
        <v>0</v>
      </c>
      <c r="V24" s="22">
        <v>0</v>
      </c>
      <c r="W24" s="22">
        <f t="shared" si="16"/>
        <v>-4.1400000000000006</v>
      </c>
      <c r="X24" s="22">
        <v>0</v>
      </c>
      <c r="Y24" s="22">
        <f t="shared" si="13"/>
        <v>-167.28000000000003</v>
      </c>
      <c r="Z24" s="22"/>
      <c r="AA24" s="45">
        <f t="shared" si="14"/>
        <v>52.71999999999997</v>
      </c>
      <c r="AB24" s="22">
        <f t="shared" si="15"/>
        <v>56.859999999999985</v>
      </c>
    </row>
    <row r="25" spans="1:28" x14ac:dyDescent="0.25">
      <c r="C25" s="34" t="s">
        <v>41</v>
      </c>
      <c r="D25" s="6">
        <v>2190986.7000000002</v>
      </c>
      <c r="E25" s="6">
        <v>0</v>
      </c>
      <c r="F25" s="6">
        <v>0</v>
      </c>
      <c r="G25" s="6">
        <f t="shared" si="12"/>
        <v>2190986.7000000002</v>
      </c>
      <c r="I25" s="5">
        <v>40</v>
      </c>
      <c r="J25" s="44">
        <v>-1619823.1799999997</v>
      </c>
      <c r="K25" s="22">
        <v>-4564.5600000000004</v>
      </c>
      <c r="L25" s="22">
        <v>-4564.5600000000004</v>
      </c>
      <c r="M25" s="22">
        <v>-4564.5600000000004</v>
      </c>
      <c r="N25" s="22">
        <v>-4564.5600000000004</v>
      </c>
      <c r="O25" s="22">
        <v>-4564.5600000000004</v>
      </c>
      <c r="P25" s="22">
        <v>-4564.5600000000004</v>
      </c>
      <c r="Q25" s="22">
        <v>-4564.5600000000004</v>
      </c>
      <c r="R25" s="22">
        <v>-4564.5600000000004</v>
      </c>
      <c r="S25" s="22">
        <v>-4564.5600000000004</v>
      </c>
      <c r="T25" s="22">
        <v>0</v>
      </c>
      <c r="U25" s="22">
        <v>0</v>
      </c>
      <c r="V25" s="22">
        <v>0</v>
      </c>
      <c r="W25" s="22">
        <f t="shared" si="16"/>
        <v>-41081.040000000001</v>
      </c>
      <c r="X25" s="22">
        <v>0</v>
      </c>
      <c r="Y25" s="22">
        <f t="shared" si="13"/>
        <v>-1660904.2199999997</v>
      </c>
      <c r="Z25" s="22"/>
      <c r="AA25" s="45">
        <f t="shared" si="14"/>
        <v>530082.48000000045</v>
      </c>
      <c r="AB25" s="22">
        <f t="shared" si="15"/>
        <v>571163.52000000048</v>
      </c>
    </row>
    <row r="26" spans="1:28" x14ac:dyDescent="0.25">
      <c r="C26" s="34" t="s">
        <v>42</v>
      </c>
      <c r="D26" s="6">
        <v>-953373.55</v>
      </c>
      <c r="E26" s="6">
        <v>0</v>
      </c>
      <c r="F26" s="6">
        <v>0</v>
      </c>
      <c r="G26" s="6">
        <f t="shared" si="12"/>
        <v>-953373.55</v>
      </c>
      <c r="I26" s="5">
        <v>40</v>
      </c>
      <c r="J26" s="44">
        <v>704841.64000000036</v>
      </c>
      <c r="K26" s="22">
        <v>1986.2</v>
      </c>
      <c r="L26" s="22">
        <v>1986.2</v>
      </c>
      <c r="M26" s="22">
        <v>1986.2</v>
      </c>
      <c r="N26" s="22">
        <v>1986.2</v>
      </c>
      <c r="O26" s="22">
        <v>1986.2</v>
      </c>
      <c r="P26" s="22">
        <v>1986.2</v>
      </c>
      <c r="Q26" s="22">
        <v>1986.2</v>
      </c>
      <c r="R26" s="22">
        <v>1986.2</v>
      </c>
      <c r="S26" s="22">
        <v>1986.2</v>
      </c>
      <c r="T26" s="22">
        <v>0</v>
      </c>
      <c r="U26" s="22">
        <v>0</v>
      </c>
      <c r="V26" s="22">
        <v>0</v>
      </c>
      <c r="W26" s="22">
        <f t="shared" si="16"/>
        <v>17875.800000000003</v>
      </c>
      <c r="X26" s="22">
        <v>0</v>
      </c>
      <c r="Y26" s="22">
        <f t="shared" si="13"/>
        <v>722717.44000000041</v>
      </c>
      <c r="Z26" s="22"/>
      <c r="AA26" s="45">
        <f t="shared" si="14"/>
        <v>-230656.10999999964</v>
      </c>
      <c r="AB26" s="22">
        <f t="shared" si="15"/>
        <v>-248531.90999999968</v>
      </c>
    </row>
    <row r="27" spans="1:28" ht="15" customHeight="1" x14ac:dyDescent="0.25">
      <c r="C27" s="34" t="s">
        <v>43</v>
      </c>
      <c r="D27" s="6">
        <v>-783956.45</v>
      </c>
      <c r="E27" s="6">
        <v>0</v>
      </c>
      <c r="F27" s="6">
        <v>0</v>
      </c>
      <c r="G27" s="6">
        <f t="shared" si="12"/>
        <v>-783956.45</v>
      </c>
      <c r="I27" s="5">
        <v>40</v>
      </c>
      <c r="J27" s="44">
        <v>579587.32000000007</v>
      </c>
      <c r="K27" s="22">
        <v>1633.24</v>
      </c>
      <c r="L27" s="22">
        <v>1633.24</v>
      </c>
      <c r="M27" s="22">
        <v>1633.24</v>
      </c>
      <c r="N27" s="22">
        <v>1633.24</v>
      </c>
      <c r="O27" s="22">
        <v>1633.24</v>
      </c>
      <c r="P27" s="22">
        <v>1633.24</v>
      </c>
      <c r="Q27" s="22">
        <v>1633.24</v>
      </c>
      <c r="R27" s="22">
        <v>1633.24</v>
      </c>
      <c r="S27" s="22">
        <v>1633.24</v>
      </c>
      <c r="T27" s="22">
        <v>0</v>
      </c>
      <c r="U27" s="22">
        <v>0</v>
      </c>
      <c r="V27" s="22">
        <v>0</v>
      </c>
      <c r="W27" s="22">
        <f t="shared" si="16"/>
        <v>14699.16</v>
      </c>
      <c r="X27" s="22">
        <v>0</v>
      </c>
      <c r="Y27" s="22">
        <f t="shared" si="13"/>
        <v>594286.4800000001</v>
      </c>
      <c r="Z27" s="22"/>
      <c r="AA27" s="45">
        <f t="shared" si="14"/>
        <v>-189669.96999999986</v>
      </c>
      <c r="AB27" s="22">
        <f t="shared" si="15"/>
        <v>-204369.12999999989</v>
      </c>
    </row>
    <row r="28" spans="1:28" x14ac:dyDescent="0.25">
      <c r="C28" s="34" t="s">
        <v>44</v>
      </c>
      <c r="D28" s="6">
        <v>-117850.5</v>
      </c>
      <c r="E28" s="6">
        <v>0</v>
      </c>
      <c r="F28" s="6">
        <v>0</v>
      </c>
      <c r="G28" s="6">
        <f t="shared" si="12"/>
        <v>-117850.5</v>
      </c>
      <c r="I28" s="5">
        <v>40</v>
      </c>
      <c r="J28" s="44">
        <v>87127.680000000008</v>
      </c>
      <c r="K28" s="22">
        <v>245.52</v>
      </c>
      <c r="L28" s="22">
        <v>245.52</v>
      </c>
      <c r="M28" s="22">
        <v>245.52</v>
      </c>
      <c r="N28" s="22">
        <v>245.52</v>
      </c>
      <c r="O28" s="22">
        <v>245.52</v>
      </c>
      <c r="P28" s="22">
        <v>245.52</v>
      </c>
      <c r="Q28" s="22">
        <v>245.52</v>
      </c>
      <c r="R28" s="22">
        <v>245.52</v>
      </c>
      <c r="S28" s="22">
        <v>245.52</v>
      </c>
      <c r="T28" s="22">
        <v>0</v>
      </c>
      <c r="U28" s="22">
        <v>0</v>
      </c>
      <c r="V28" s="22">
        <v>0</v>
      </c>
      <c r="W28" s="22">
        <f t="shared" si="16"/>
        <v>2209.6800000000003</v>
      </c>
      <c r="X28" s="22">
        <v>0</v>
      </c>
      <c r="Y28" s="22">
        <f t="shared" si="13"/>
        <v>89337.360000000015</v>
      </c>
      <c r="Z28" s="22"/>
      <c r="AA28" s="45">
        <f t="shared" si="14"/>
        <v>-28513.139999999985</v>
      </c>
      <c r="AB28" s="22">
        <f t="shared" si="15"/>
        <v>-30722.819999999992</v>
      </c>
    </row>
    <row r="29" spans="1:28" x14ac:dyDescent="0.25">
      <c r="D29" s="50">
        <f>SUM(D22:D28)</f>
        <v>371356.20000000019</v>
      </c>
      <c r="E29" s="50">
        <f t="shared" ref="E29:F29" si="17">SUM(E22:E28)</f>
        <v>0</v>
      </c>
      <c r="F29" s="50">
        <f t="shared" si="17"/>
        <v>0</v>
      </c>
      <c r="G29" s="50">
        <f>SUM(G22:G28)</f>
        <v>371356.20000000019</v>
      </c>
      <c r="J29" s="47">
        <f t="shared" ref="J29:AA29" si="18">SUM(J22:J28)</f>
        <v>-278001.15999999939</v>
      </c>
      <c r="K29" s="46">
        <f t="shared" si="18"/>
        <v>-783.39000000000055</v>
      </c>
      <c r="L29" s="46">
        <f t="shared" si="18"/>
        <v>-783.39000000000055</v>
      </c>
      <c r="M29" s="46">
        <f t="shared" si="18"/>
        <v>-783.39000000000055</v>
      </c>
      <c r="N29" s="46">
        <f t="shared" si="18"/>
        <v>-783.39000000000055</v>
      </c>
      <c r="O29" s="46">
        <f t="shared" si="18"/>
        <v>-783.39000000000055</v>
      </c>
      <c r="P29" s="46">
        <f t="shared" si="18"/>
        <v>-783.39000000000055</v>
      </c>
      <c r="Q29" s="46">
        <f t="shared" si="18"/>
        <v>-783.39000000000055</v>
      </c>
      <c r="R29" s="46">
        <f t="shared" si="18"/>
        <v>-783.39000000000055</v>
      </c>
      <c r="S29" s="46">
        <f t="shared" si="18"/>
        <v>-783.39000000000055</v>
      </c>
      <c r="T29" s="46">
        <f t="shared" si="18"/>
        <v>0</v>
      </c>
      <c r="U29" s="46">
        <f t="shared" si="18"/>
        <v>0</v>
      </c>
      <c r="V29" s="46">
        <f t="shared" si="18"/>
        <v>0</v>
      </c>
      <c r="W29" s="46">
        <f t="shared" si="18"/>
        <v>-7050.5099999999984</v>
      </c>
      <c r="X29" s="46">
        <f t="shared" si="18"/>
        <v>0</v>
      </c>
      <c r="Y29" s="46">
        <f t="shared" si="18"/>
        <v>-285051.66999999923</v>
      </c>
      <c r="AA29" s="51">
        <f t="shared" si="18"/>
        <v>86304.530000000988</v>
      </c>
      <c r="AB29" s="50">
        <f>SUM(AB22:AB28)</f>
        <v>93355.040000000925</v>
      </c>
    </row>
    <row r="30" spans="1:28" x14ac:dyDescent="0.25">
      <c r="AA30" s="49"/>
    </row>
    <row r="31" spans="1:28" ht="15" customHeight="1" x14ac:dyDescent="0.25">
      <c r="A31" s="5">
        <v>1991</v>
      </c>
      <c r="B31" s="5"/>
      <c r="C31" s="34" t="s">
        <v>45</v>
      </c>
      <c r="D31" s="6">
        <v>19640.490000000002</v>
      </c>
      <c r="E31" s="6">
        <v>0</v>
      </c>
      <c r="F31" s="6">
        <v>0</v>
      </c>
      <c r="G31" s="6">
        <f t="shared" ref="G31:G34" si="19">SUM(D31:F31)</f>
        <v>19640.490000000002</v>
      </c>
      <c r="I31" s="5">
        <v>40</v>
      </c>
      <c r="J31" s="44">
        <v>-14522.760000000009</v>
      </c>
      <c r="K31" s="22">
        <v>-40.92</v>
      </c>
      <c r="L31" s="22">
        <v>-40.92</v>
      </c>
      <c r="M31" s="22">
        <v>-40.92</v>
      </c>
      <c r="N31" s="22">
        <v>-40.92</v>
      </c>
      <c r="O31" s="22">
        <v>-40.92</v>
      </c>
      <c r="P31" s="22">
        <v>-40.92</v>
      </c>
      <c r="Q31" s="22">
        <v>-40.92</v>
      </c>
      <c r="R31" s="22">
        <v>-40.92</v>
      </c>
      <c r="S31" s="22">
        <v>-40.92</v>
      </c>
      <c r="T31" s="22">
        <v>0</v>
      </c>
      <c r="U31" s="22">
        <v>0</v>
      </c>
      <c r="V31" s="22">
        <v>0</v>
      </c>
      <c r="W31" s="22">
        <f>SUM(K31:V31)</f>
        <v>-368.28000000000009</v>
      </c>
      <c r="X31" s="22">
        <v>0</v>
      </c>
      <c r="Y31" s="22">
        <f t="shared" ref="Y31:Y34" si="20">J31+W31</f>
        <v>-14891.04000000001</v>
      </c>
      <c r="Z31" s="22"/>
      <c r="AA31" s="45">
        <f>G31+Y31</f>
        <v>4749.4499999999916</v>
      </c>
      <c r="AB31" s="22">
        <f>D31+J31</f>
        <v>5117.7299999999923</v>
      </c>
    </row>
    <row r="32" spans="1:28" x14ac:dyDescent="0.25">
      <c r="C32" s="34" t="s">
        <v>46</v>
      </c>
      <c r="D32" s="6">
        <v>7500</v>
      </c>
      <c r="E32" s="6">
        <v>0</v>
      </c>
      <c r="F32" s="6">
        <v>0</v>
      </c>
      <c r="G32" s="6">
        <f t="shared" si="19"/>
        <v>7500</v>
      </c>
      <c r="I32" s="5">
        <v>40</v>
      </c>
      <c r="J32" s="44">
        <v>-5546.9800000000023</v>
      </c>
      <c r="K32" s="22">
        <v>-15.63</v>
      </c>
      <c r="L32" s="22">
        <v>-15.63</v>
      </c>
      <c r="M32" s="22">
        <v>-15.63</v>
      </c>
      <c r="N32" s="22">
        <v>-15.63</v>
      </c>
      <c r="O32" s="22">
        <v>-15.63</v>
      </c>
      <c r="P32" s="22">
        <v>-15.63</v>
      </c>
      <c r="Q32" s="22">
        <v>-15.63</v>
      </c>
      <c r="R32" s="22">
        <v>-15.63</v>
      </c>
      <c r="S32" s="22">
        <v>-15.63</v>
      </c>
      <c r="T32" s="22">
        <v>0</v>
      </c>
      <c r="U32" s="22">
        <v>0</v>
      </c>
      <c r="V32" s="22">
        <v>0</v>
      </c>
      <c r="W32" s="22">
        <f t="shared" ref="W32:W34" si="21">SUM(K32:V32)</f>
        <v>-140.66999999999999</v>
      </c>
      <c r="X32" s="22">
        <v>0</v>
      </c>
      <c r="Y32" s="22">
        <f t="shared" si="20"/>
        <v>-5687.6500000000024</v>
      </c>
      <c r="Z32" s="22"/>
      <c r="AA32" s="45">
        <f>G32+Y32</f>
        <v>1812.3499999999976</v>
      </c>
      <c r="AB32" s="22">
        <f>D32+J32</f>
        <v>1953.0199999999977</v>
      </c>
    </row>
    <row r="33" spans="1:28" x14ac:dyDescent="0.25">
      <c r="C33" s="34" t="s">
        <v>47</v>
      </c>
      <c r="D33" s="6">
        <v>765979.22</v>
      </c>
      <c r="E33" s="6">
        <v>0</v>
      </c>
      <c r="F33" s="6">
        <v>0</v>
      </c>
      <c r="G33" s="6">
        <f t="shared" si="19"/>
        <v>765979.22</v>
      </c>
      <c r="I33" s="5">
        <v>40</v>
      </c>
      <c r="J33" s="44">
        <v>-566360.37999999977</v>
      </c>
      <c r="K33" s="22">
        <v>-1595.79</v>
      </c>
      <c r="L33" s="22">
        <v>-1595.79</v>
      </c>
      <c r="M33" s="22">
        <v>-1595.79</v>
      </c>
      <c r="N33" s="22">
        <v>-1595.79</v>
      </c>
      <c r="O33" s="22">
        <v>-1595.79</v>
      </c>
      <c r="P33" s="22">
        <v>-1595.79</v>
      </c>
      <c r="Q33" s="22">
        <v>-1595.79</v>
      </c>
      <c r="R33" s="22">
        <v>-1595.79</v>
      </c>
      <c r="S33" s="22">
        <v>-1595.79</v>
      </c>
      <c r="T33" s="22">
        <v>0</v>
      </c>
      <c r="U33" s="22">
        <v>0</v>
      </c>
      <c r="V33" s="22">
        <v>0</v>
      </c>
      <c r="W33" s="22">
        <f t="shared" si="21"/>
        <v>-14362.11</v>
      </c>
      <c r="X33" s="22">
        <v>0</v>
      </c>
      <c r="Y33" s="22">
        <f t="shared" si="20"/>
        <v>-580722.48999999976</v>
      </c>
      <c r="Z33" s="22"/>
      <c r="AA33" s="45">
        <f>G33+Y33</f>
        <v>185256.73000000021</v>
      </c>
      <c r="AB33" s="22">
        <f>D33+J33</f>
        <v>199618.8400000002</v>
      </c>
    </row>
    <row r="34" spans="1:28" ht="15" customHeight="1" x14ac:dyDescent="0.25">
      <c r="C34" s="34" t="s">
        <v>48</v>
      </c>
      <c r="D34" s="6">
        <v>52187</v>
      </c>
      <c r="E34" s="6">
        <v>0</v>
      </c>
      <c r="F34" s="6">
        <v>0</v>
      </c>
      <c r="G34" s="6">
        <f t="shared" si="19"/>
        <v>52187</v>
      </c>
      <c r="I34" s="5">
        <v>40</v>
      </c>
      <c r="J34" s="44">
        <v>-38585.869999999988</v>
      </c>
      <c r="K34" s="22">
        <v>-108.72</v>
      </c>
      <c r="L34" s="22">
        <v>-108.72</v>
      </c>
      <c r="M34" s="22">
        <v>-108.72</v>
      </c>
      <c r="N34" s="22">
        <v>-108.72</v>
      </c>
      <c r="O34" s="22">
        <v>-108.72</v>
      </c>
      <c r="P34" s="22">
        <v>-108.72</v>
      </c>
      <c r="Q34" s="22">
        <v>-108.72</v>
      </c>
      <c r="R34" s="22">
        <v>-108.72</v>
      </c>
      <c r="S34" s="22">
        <v>-108.72</v>
      </c>
      <c r="T34" s="22">
        <v>0</v>
      </c>
      <c r="U34" s="22">
        <v>0</v>
      </c>
      <c r="V34" s="22">
        <v>0</v>
      </c>
      <c r="W34" s="22">
        <f t="shared" si="21"/>
        <v>-978.48000000000013</v>
      </c>
      <c r="X34" s="22">
        <v>0</v>
      </c>
      <c r="Y34" s="22">
        <f t="shared" si="20"/>
        <v>-39564.349999999991</v>
      </c>
      <c r="Z34" s="22"/>
      <c r="AA34" s="45">
        <f>G34+Y34</f>
        <v>12622.650000000009</v>
      </c>
      <c r="AB34" s="22">
        <f>D34+J34</f>
        <v>13601.130000000012</v>
      </c>
    </row>
    <row r="35" spans="1:28" x14ac:dyDescent="0.25">
      <c r="D35" s="50">
        <f>SUM(D31:D34)</f>
        <v>845306.71</v>
      </c>
      <c r="E35" s="50">
        <f t="shared" ref="E35:G35" si="22">SUM(E31:E34)</f>
        <v>0</v>
      </c>
      <c r="F35" s="50">
        <f t="shared" si="22"/>
        <v>0</v>
      </c>
      <c r="G35" s="50">
        <f t="shared" si="22"/>
        <v>845306.71</v>
      </c>
      <c r="J35" s="47">
        <f t="shared" ref="J35:AA35" si="23">SUM(J31:J34)</f>
        <v>-625015.98999999976</v>
      </c>
      <c r="K35" s="46">
        <f t="shared" si="23"/>
        <v>-1761.06</v>
      </c>
      <c r="L35" s="46">
        <f t="shared" si="23"/>
        <v>-1761.06</v>
      </c>
      <c r="M35" s="46">
        <f t="shared" si="23"/>
        <v>-1761.06</v>
      </c>
      <c r="N35" s="46">
        <f t="shared" si="23"/>
        <v>-1761.06</v>
      </c>
      <c r="O35" s="46">
        <f t="shared" si="23"/>
        <v>-1761.06</v>
      </c>
      <c r="P35" s="46">
        <f t="shared" si="23"/>
        <v>-1761.06</v>
      </c>
      <c r="Q35" s="46">
        <f t="shared" si="23"/>
        <v>-1761.06</v>
      </c>
      <c r="R35" s="46">
        <f t="shared" si="23"/>
        <v>-1761.06</v>
      </c>
      <c r="S35" s="46">
        <f t="shared" si="23"/>
        <v>-1761.06</v>
      </c>
      <c r="T35" s="46">
        <f t="shared" si="23"/>
        <v>0</v>
      </c>
      <c r="U35" s="46">
        <f t="shared" si="23"/>
        <v>0</v>
      </c>
      <c r="V35" s="46">
        <f t="shared" si="23"/>
        <v>0</v>
      </c>
      <c r="W35" s="46">
        <f t="shared" si="23"/>
        <v>-15849.54</v>
      </c>
      <c r="X35" s="46">
        <f t="shared" si="23"/>
        <v>0</v>
      </c>
      <c r="Y35" s="46">
        <f t="shared" si="23"/>
        <v>-640865.5299999998</v>
      </c>
      <c r="AA35" s="51">
        <f t="shared" si="23"/>
        <v>204441.18000000023</v>
      </c>
      <c r="AB35" s="50">
        <f>SUM(AB31:AB34)</f>
        <v>220290.7200000002</v>
      </c>
    </row>
    <row r="36" spans="1:28" x14ac:dyDescent="0.25">
      <c r="AA36" s="49"/>
    </row>
    <row r="37" spans="1:28" x14ac:dyDescent="0.25">
      <c r="A37" s="5">
        <v>1994</v>
      </c>
      <c r="B37" s="5"/>
      <c r="C37" s="34" t="s">
        <v>49</v>
      </c>
      <c r="D37" s="6">
        <v>702649.14</v>
      </c>
      <c r="E37" s="6">
        <v>0</v>
      </c>
      <c r="F37" s="6">
        <v>0</v>
      </c>
      <c r="G37" s="6">
        <f>SUM(D37:F37)</f>
        <v>702649.14</v>
      </c>
      <c r="I37" s="5">
        <v>40</v>
      </c>
      <c r="J37" s="44">
        <v>-519666.87000000017</v>
      </c>
      <c r="K37" s="22">
        <v>-1463.85</v>
      </c>
      <c r="L37" s="22">
        <v>-1463.85</v>
      </c>
      <c r="M37" s="22">
        <v>-1463.85</v>
      </c>
      <c r="N37" s="22">
        <v>-1463.85</v>
      </c>
      <c r="O37" s="22">
        <v>-1463.85</v>
      </c>
      <c r="P37" s="22">
        <v>-1463.85</v>
      </c>
      <c r="Q37" s="22">
        <v>-1463.85</v>
      </c>
      <c r="R37" s="22">
        <v>-1463.85</v>
      </c>
      <c r="S37" s="22">
        <v>-1463.85</v>
      </c>
      <c r="T37" s="22">
        <v>0</v>
      </c>
      <c r="U37" s="22">
        <v>0</v>
      </c>
      <c r="V37" s="22">
        <v>0</v>
      </c>
      <c r="W37" s="22">
        <f>SUM(K37:V37)</f>
        <v>-13174.650000000001</v>
      </c>
      <c r="X37" s="22">
        <v>0</v>
      </c>
      <c r="Y37" s="22">
        <f t="shared" ref="Y37" si="24">J37+W37</f>
        <v>-532841.52000000014</v>
      </c>
      <c r="Z37" s="22"/>
      <c r="AA37" s="45">
        <f>G37+Y37</f>
        <v>169807.61999999988</v>
      </c>
      <c r="AB37" s="22">
        <f>D37+J37</f>
        <v>182982.26999999984</v>
      </c>
    </row>
    <row r="38" spans="1:28" x14ac:dyDescent="0.25">
      <c r="J38" s="44"/>
      <c r="K38" s="22"/>
      <c r="L38" s="22"/>
      <c r="M38" s="22"/>
      <c r="N38" s="22"/>
      <c r="O38" s="22"/>
      <c r="P38" s="22"/>
      <c r="Q38" s="22"/>
      <c r="R38" s="22"/>
      <c r="S38" s="22"/>
      <c r="T38" s="22"/>
      <c r="U38" s="22"/>
      <c r="V38" s="22"/>
      <c r="W38" s="22"/>
      <c r="X38" s="22"/>
      <c r="Y38" s="22"/>
      <c r="Z38" s="22"/>
      <c r="AA38" s="45"/>
      <c r="AB38" s="22"/>
    </row>
    <row r="39" spans="1:28" x14ac:dyDescent="0.25">
      <c r="A39" s="5">
        <v>1995</v>
      </c>
      <c r="B39" s="5"/>
      <c r="C39" s="34" t="s">
        <v>50</v>
      </c>
      <c r="D39" s="6">
        <v>-331600.59000000003</v>
      </c>
      <c r="E39" s="6">
        <v>0</v>
      </c>
      <c r="F39" s="6">
        <v>0</v>
      </c>
      <c r="G39" s="6">
        <f t="shared" ref="G39:G47" si="25">SUM(D39:F39)</f>
        <v>-331600.59000000003</v>
      </c>
      <c r="J39" s="44">
        <v>244554.01999999993</v>
      </c>
      <c r="K39" s="22">
        <v>690.83</v>
      </c>
      <c r="L39" s="22">
        <v>690.83</v>
      </c>
      <c r="M39" s="22">
        <v>690.83</v>
      </c>
      <c r="N39" s="22">
        <v>690.83</v>
      </c>
      <c r="O39" s="22">
        <v>690.83</v>
      </c>
      <c r="P39" s="22">
        <v>690.83</v>
      </c>
      <c r="Q39" s="22">
        <v>690.83</v>
      </c>
      <c r="R39" s="22">
        <v>690.83</v>
      </c>
      <c r="S39" s="22">
        <v>690.83</v>
      </c>
      <c r="T39" s="22">
        <v>0</v>
      </c>
      <c r="U39" s="22">
        <v>0</v>
      </c>
      <c r="V39" s="22">
        <v>0</v>
      </c>
      <c r="W39" s="22">
        <f>SUM(K39:V39)</f>
        <v>6217.47</v>
      </c>
      <c r="X39" s="22">
        <v>0</v>
      </c>
      <c r="Y39" s="22">
        <f t="shared" ref="Y39:Y47" si="26">J39+W39</f>
        <v>250771.48999999993</v>
      </c>
      <c r="Z39" s="22"/>
      <c r="AA39" s="45">
        <f t="shared" ref="AA39:AA47" si="27">G39+Y39</f>
        <v>-80829.100000000093</v>
      </c>
      <c r="AB39" s="22">
        <f t="shared" ref="AB39:AB47" si="28">D39+J39</f>
        <v>-87046.570000000094</v>
      </c>
    </row>
    <row r="40" spans="1:28" x14ac:dyDescent="0.25">
      <c r="C40" s="34" t="s">
        <v>51</v>
      </c>
      <c r="D40" s="6">
        <v>-331157.92</v>
      </c>
      <c r="E40" s="6">
        <v>0</v>
      </c>
      <c r="F40" s="6">
        <v>0</v>
      </c>
      <c r="G40" s="6">
        <f t="shared" si="25"/>
        <v>-331157.92</v>
      </c>
      <c r="J40" s="44">
        <v>244228.26000000015</v>
      </c>
      <c r="K40" s="22">
        <v>689.91</v>
      </c>
      <c r="L40" s="22">
        <v>689.91</v>
      </c>
      <c r="M40" s="22">
        <v>689.91</v>
      </c>
      <c r="N40" s="22">
        <v>689.91</v>
      </c>
      <c r="O40" s="22">
        <v>689.91</v>
      </c>
      <c r="P40" s="22">
        <v>689.91</v>
      </c>
      <c r="Q40" s="22">
        <v>689.91</v>
      </c>
      <c r="R40" s="22">
        <v>689.91</v>
      </c>
      <c r="S40" s="22">
        <v>689.91</v>
      </c>
      <c r="T40" s="22">
        <v>0</v>
      </c>
      <c r="U40" s="22">
        <v>0</v>
      </c>
      <c r="V40" s="22">
        <v>0</v>
      </c>
      <c r="W40" s="22">
        <f t="shared" ref="W40:W47" si="29">SUM(K40:V40)</f>
        <v>6209.19</v>
      </c>
      <c r="X40" s="22">
        <v>0</v>
      </c>
      <c r="Y40" s="22">
        <f t="shared" si="26"/>
        <v>250437.45000000016</v>
      </c>
      <c r="Z40" s="22"/>
      <c r="AA40" s="45">
        <f t="shared" si="27"/>
        <v>-80720.469999999827</v>
      </c>
      <c r="AB40" s="22">
        <f t="shared" si="28"/>
        <v>-86929.659999999829</v>
      </c>
    </row>
    <row r="41" spans="1:28" x14ac:dyDescent="0.25">
      <c r="C41" s="34" t="s">
        <v>32</v>
      </c>
      <c r="D41" s="6">
        <v>63171.68</v>
      </c>
      <c r="E41" s="6">
        <v>0</v>
      </c>
      <c r="F41" s="6">
        <v>0</v>
      </c>
      <c r="G41" s="6">
        <f t="shared" si="25"/>
        <v>63171.68</v>
      </c>
      <c r="J41" s="44">
        <v>-46326.720000000001</v>
      </c>
      <c r="K41" s="22">
        <v>-131.61000000000001</v>
      </c>
      <c r="L41" s="22">
        <v>-131.61000000000001</v>
      </c>
      <c r="M41" s="22">
        <v>-131.61000000000001</v>
      </c>
      <c r="N41" s="22">
        <v>-131.61000000000001</v>
      </c>
      <c r="O41" s="22">
        <v>-131.61000000000001</v>
      </c>
      <c r="P41" s="22">
        <v>-131.61000000000001</v>
      </c>
      <c r="Q41" s="22">
        <v>-131.61000000000001</v>
      </c>
      <c r="R41" s="22">
        <v>-131.61000000000001</v>
      </c>
      <c r="S41" s="22">
        <v>-131.61000000000001</v>
      </c>
      <c r="T41" s="22">
        <v>0</v>
      </c>
      <c r="U41" s="22">
        <v>0</v>
      </c>
      <c r="V41" s="22">
        <v>0</v>
      </c>
      <c r="W41" s="22">
        <f t="shared" si="29"/>
        <v>-1184.4900000000002</v>
      </c>
      <c r="X41" s="22">
        <v>0</v>
      </c>
      <c r="Y41" s="22">
        <f t="shared" si="26"/>
        <v>-47511.21</v>
      </c>
      <c r="Z41" s="22"/>
      <c r="AA41" s="45">
        <f t="shared" si="27"/>
        <v>15660.470000000001</v>
      </c>
      <c r="AB41" s="22">
        <f t="shared" si="28"/>
        <v>16844.96</v>
      </c>
    </row>
    <row r="42" spans="1:28" ht="15" customHeight="1" x14ac:dyDescent="0.25">
      <c r="C42" s="34" t="s">
        <v>52</v>
      </c>
      <c r="D42" s="6">
        <v>-289766.96999999997</v>
      </c>
      <c r="E42" s="6">
        <v>0</v>
      </c>
      <c r="F42" s="6">
        <v>0</v>
      </c>
      <c r="G42" s="6">
        <f t="shared" si="25"/>
        <v>-289766.96999999997</v>
      </c>
      <c r="J42" s="44">
        <v>213702.76000000004</v>
      </c>
      <c r="K42" s="22">
        <v>603.67999999999995</v>
      </c>
      <c r="L42" s="22">
        <v>603.67999999999995</v>
      </c>
      <c r="M42" s="22">
        <v>603.67999999999995</v>
      </c>
      <c r="N42" s="22">
        <v>603.67999999999995</v>
      </c>
      <c r="O42" s="22">
        <v>603.67999999999995</v>
      </c>
      <c r="P42" s="22">
        <v>603.67999999999995</v>
      </c>
      <c r="Q42" s="22">
        <v>603.67999999999995</v>
      </c>
      <c r="R42" s="22">
        <v>603.67999999999995</v>
      </c>
      <c r="S42" s="22">
        <v>603.67999999999995</v>
      </c>
      <c r="T42" s="22">
        <v>0</v>
      </c>
      <c r="U42" s="22">
        <v>0</v>
      </c>
      <c r="V42" s="22">
        <v>0</v>
      </c>
      <c r="W42" s="22">
        <f t="shared" si="29"/>
        <v>5433.12</v>
      </c>
      <c r="X42" s="22">
        <v>0</v>
      </c>
      <c r="Y42" s="22">
        <f t="shared" si="26"/>
        <v>219135.88000000003</v>
      </c>
      <c r="Z42" s="22"/>
      <c r="AA42" s="45">
        <f t="shared" si="27"/>
        <v>-70631.089999999938</v>
      </c>
      <c r="AB42" s="22">
        <f t="shared" si="28"/>
        <v>-76064.209999999934</v>
      </c>
    </row>
    <row r="43" spans="1:28" x14ac:dyDescent="0.25">
      <c r="C43" s="34" t="s">
        <v>53</v>
      </c>
      <c r="D43" s="6">
        <v>331600.59000000003</v>
      </c>
      <c r="E43" s="6">
        <v>0</v>
      </c>
      <c r="F43" s="6">
        <v>0</v>
      </c>
      <c r="G43" s="6">
        <f t="shared" si="25"/>
        <v>331600.59000000003</v>
      </c>
      <c r="J43" s="44">
        <v>-244554.01999999993</v>
      </c>
      <c r="K43" s="22">
        <v>-690.83</v>
      </c>
      <c r="L43" s="22">
        <v>-690.83</v>
      </c>
      <c r="M43" s="22">
        <v>-690.83</v>
      </c>
      <c r="N43" s="22">
        <v>-690.83</v>
      </c>
      <c r="O43" s="22">
        <v>-690.83</v>
      </c>
      <c r="P43" s="22">
        <v>-690.83</v>
      </c>
      <c r="Q43" s="22">
        <v>-690.83</v>
      </c>
      <c r="R43" s="22">
        <v>-690.83</v>
      </c>
      <c r="S43" s="22">
        <v>-690.83</v>
      </c>
      <c r="T43" s="22">
        <v>0</v>
      </c>
      <c r="U43" s="22">
        <v>0</v>
      </c>
      <c r="V43" s="22">
        <v>0</v>
      </c>
      <c r="W43" s="22">
        <f t="shared" si="29"/>
        <v>-6217.47</v>
      </c>
      <c r="X43" s="22">
        <v>0</v>
      </c>
      <c r="Y43" s="22">
        <f t="shared" si="26"/>
        <v>-250771.48999999993</v>
      </c>
      <c r="Z43" s="22"/>
      <c r="AA43" s="45">
        <f t="shared" si="27"/>
        <v>80829.100000000093</v>
      </c>
      <c r="AB43" s="22">
        <f t="shared" si="28"/>
        <v>87046.570000000094</v>
      </c>
    </row>
    <row r="44" spans="1:28" x14ac:dyDescent="0.25">
      <c r="C44" s="34" t="s">
        <v>54</v>
      </c>
      <c r="D44" s="6">
        <v>3952116.57</v>
      </c>
      <c r="E44" s="6">
        <v>0</v>
      </c>
      <c r="F44" s="6">
        <v>0</v>
      </c>
      <c r="G44" s="6">
        <f t="shared" si="25"/>
        <v>3952116.57</v>
      </c>
      <c r="J44" s="44">
        <v>-2898220.0399999996</v>
      </c>
      <c r="K44" s="22">
        <v>-8233.58</v>
      </c>
      <c r="L44" s="22">
        <v>-8233.58</v>
      </c>
      <c r="M44" s="22">
        <v>-8233.58</v>
      </c>
      <c r="N44" s="22">
        <v>-8233.58</v>
      </c>
      <c r="O44" s="22">
        <v>-8233.58</v>
      </c>
      <c r="P44" s="22">
        <v>-8233.58</v>
      </c>
      <c r="Q44" s="22">
        <v>-8233.58</v>
      </c>
      <c r="R44" s="22">
        <v>-8233.58</v>
      </c>
      <c r="S44" s="22">
        <v>-8233.58</v>
      </c>
      <c r="T44" s="22">
        <v>0</v>
      </c>
      <c r="U44" s="22">
        <v>0</v>
      </c>
      <c r="V44" s="22">
        <v>0</v>
      </c>
      <c r="W44" s="22">
        <f t="shared" si="29"/>
        <v>-74102.22</v>
      </c>
      <c r="X44" s="22">
        <v>0</v>
      </c>
      <c r="Y44" s="22">
        <f t="shared" si="26"/>
        <v>-2972322.26</v>
      </c>
      <c r="Z44" s="22"/>
      <c r="AA44" s="45">
        <f t="shared" si="27"/>
        <v>979794.31</v>
      </c>
      <c r="AB44" s="22">
        <f t="shared" si="28"/>
        <v>1053896.5300000003</v>
      </c>
    </row>
    <row r="45" spans="1:28" x14ac:dyDescent="0.25">
      <c r="C45" s="34" t="s">
        <v>54</v>
      </c>
      <c r="D45" s="6">
        <v>79580.149999999994</v>
      </c>
      <c r="E45" s="6">
        <v>0</v>
      </c>
      <c r="F45" s="6">
        <v>0</v>
      </c>
      <c r="G45" s="6">
        <f t="shared" si="25"/>
        <v>79580.149999999994</v>
      </c>
      <c r="J45" s="44">
        <v>-58358.200000000033</v>
      </c>
      <c r="K45" s="22">
        <v>-165.79</v>
      </c>
      <c r="L45" s="22">
        <v>-165.79</v>
      </c>
      <c r="M45" s="22">
        <v>-165.79</v>
      </c>
      <c r="N45" s="22">
        <v>-165.79</v>
      </c>
      <c r="O45" s="22">
        <v>-165.79</v>
      </c>
      <c r="P45" s="22">
        <v>-165.79</v>
      </c>
      <c r="Q45" s="22">
        <v>-165.79</v>
      </c>
      <c r="R45" s="22">
        <v>-165.79</v>
      </c>
      <c r="S45" s="22">
        <v>-165.79</v>
      </c>
      <c r="T45" s="22">
        <v>0</v>
      </c>
      <c r="U45" s="22">
        <v>0</v>
      </c>
      <c r="V45" s="22">
        <v>0</v>
      </c>
      <c r="W45" s="22">
        <f t="shared" si="29"/>
        <v>-1492.11</v>
      </c>
      <c r="X45" s="22">
        <v>0</v>
      </c>
      <c r="Y45" s="22">
        <f t="shared" si="26"/>
        <v>-59850.310000000034</v>
      </c>
      <c r="Z45" s="22"/>
      <c r="AA45" s="45">
        <f t="shared" si="27"/>
        <v>19729.83999999996</v>
      </c>
      <c r="AB45" s="22">
        <f t="shared" si="28"/>
        <v>21221.949999999961</v>
      </c>
    </row>
    <row r="46" spans="1:28" x14ac:dyDescent="0.25">
      <c r="C46" s="34" t="s">
        <v>55</v>
      </c>
      <c r="D46" s="6">
        <v>78144.039999999994</v>
      </c>
      <c r="E46" s="6">
        <v>0</v>
      </c>
      <c r="F46" s="6">
        <v>0</v>
      </c>
      <c r="G46" s="6">
        <f t="shared" si="25"/>
        <v>78144.039999999994</v>
      </c>
      <c r="J46" s="44">
        <v>-56328.799999999974</v>
      </c>
      <c r="K46" s="22">
        <v>-162.80000000000001</v>
      </c>
      <c r="L46" s="22">
        <v>-162.80000000000001</v>
      </c>
      <c r="M46" s="22">
        <v>-162.80000000000001</v>
      </c>
      <c r="N46" s="22">
        <v>-162.80000000000001</v>
      </c>
      <c r="O46" s="22">
        <v>-162.80000000000001</v>
      </c>
      <c r="P46" s="22">
        <v>-162.80000000000001</v>
      </c>
      <c r="Q46" s="22">
        <v>-162.80000000000001</v>
      </c>
      <c r="R46" s="22">
        <v>-162.80000000000001</v>
      </c>
      <c r="S46" s="22">
        <v>-162.80000000000001</v>
      </c>
      <c r="T46" s="22">
        <v>0</v>
      </c>
      <c r="U46" s="22">
        <v>0</v>
      </c>
      <c r="V46" s="22">
        <v>0</v>
      </c>
      <c r="W46" s="22">
        <f t="shared" si="29"/>
        <v>-1465.1999999999998</v>
      </c>
      <c r="X46" s="22">
        <v>0</v>
      </c>
      <c r="Y46" s="22">
        <f t="shared" si="26"/>
        <v>-57793.999999999971</v>
      </c>
      <c r="Z46" s="22"/>
      <c r="AA46" s="45">
        <f t="shared" si="27"/>
        <v>20350.040000000023</v>
      </c>
      <c r="AB46" s="22">
        <f t="shared" si="28"/>
        <v>21815.24000000002</v>
      </c>
    </row>
    <row r="47" spans="1:28" ht="15" customHeight="1" x14ac:dyDescent="0.25">
      <c r="C47" s="34" t="s">
        <v>56</v>
      </c>
      <c r="D47" s="6">
        <v>-129277</v>
      </c>
      <c r="E47" s="6">
        <v>0</v>
      </c>
      <c r="F47" s="6">
        <v>0</v>
      </c>
      <c r="G47" s="6">
        <f t="shared" si="25"/>
        <v>-129277</v>
      </c>
      <c r="J47" s="44">
        <v>93188.180000000037</v>
      </c>
      <c r="K47" s="22">
        <v>269.33</v>
      </c>
      <c r="L47" s="22">
        <v>269.33</v>
      </c>
      <c r="M47" s="22">
        <v>269.33</v>
      </c>
      <c r="N47" s="22">
        <v>269.33</v>
      </c>
      <c r="O47" s="22">
        <v>269.33</v>
      </c>
      <c r="P47" s="22">
        <v>269.33</v>
      </c>
      <c r="Q47" s="22">
        <v>269.33</v>
      </c>
      <c r="R47" s="22">
        <v>269.33</v>
      </c>
      <c r="S47" s="22">
        <v>269.33</v>
      </c>
      <c r="T47" s="22">
        <v>0</v>
      </c>
      <c r="U47" s="22">
        <v>0</v>
      </c>
      <c r="V47" s="22">
        <v>0</v>
      </c>
      <c r="W47" s="22">
        <f t="shared" si="29"/>
        <v>2423.9699999999998</v>
      </c>
      <c r="X47" s="22">
        <v>0</v>
      </c>
      <c r="Y47" s="22">
        <f t="shared" si="26"/>
        <v>95612.150000000038</v>
      </c>
      <c r="Z47" s="22"/>
      <c r="AA47" s="45">
        <f t="shared" si="27"/>
        <v>-33664.849999999962</v>
      </c>
      <c r="AB47" s="22">
        <f t="shared" si="28"/>
        <v>-36088.819999999963</v>
      </c>
    </row>
    <row r="48" spans="1:28" x14ac:dyDescent="0.25">
      <c r="D48" s="50">
        <f>SUM(D39:D47)</f>
        <v>3422810.55</v>
      </c>
      <c r="E48" s="50">
        <f t="shared" ref="E48:G48" si="30">SUM(E39:E47)</f>
        <v>0</v>
      </c>
      <c r="F48" s="50">
        <f t="shared" si="30"/>
        <v>0</v>
      </c>
      <c r="G48" s="50">
        <f t="shared" si="30"/>
        <v>3422810.55</v>
      </c>
      <c r="J48" s="47">
        <f t="shared" ref="J48:V48" si="31">SUM(J39:J47)</f>
        <v>-2508114.5599999991</v>
      </c>
      <c r="K48" s="46">
        <f t="shared" si="31"/>
        <v>-7130.8600000000006</v>
      </c>
      <c r="L48" s="46">
        <f t="shared" si="31"/>
        <v>-7130.8600000000006</v>
      </c>
      <c r="M48" s="46">
        <f t="shared" si="31"/>
        <v>-7130.8600000000006</v>
      </c>
      <c r="N48" s="46">
        <f t="shared" si="31"/>
        <v>-7130.8600000000006</v>
      </c>
      <c r="O48" s="46">
        <f t="shared" si="31"/>
        <v>-7130.8600000000006</v>
      </c>
      <c r="P48" s="46">
        <f t="shared" si="31"/>
        <v>-7130.8600000000006</v>
      </c>
      <c r="Q48" s="46">
        <f t="shared" si="31"/>
        <v>-7130.8600000000006</v>
      </c>
      <c r="R48" s="46">
        <f t="shared" si="31"/>
        <v>-7130.8600000000006</v>
      </c>
      <c r="S48" s="46">
        <f t="shared" si="31"/>
        <v>-7130.8600000000006</v>
      </c>
      <c r="T48" s="46">
        <f t="shared" si="31"/>
        <v>0</v>
      </c>
      <c r="U48" s="46">
        <f t="shared" si="31"/>
        <v>0</v>
      </c>
      <c r="V48" s="46">
        <f t="shared" si="31"/>
        <v>0</v>
      </c>
      <c r="W48" s="46">
        <f>SUM(W39:W47)</f>
        <v>-64177.740000000005</v>
      </c>
      <c r="X48" s="46">
        <f>SUM(X39:X47)</f>
        <v>0</v>
      </c>
      <c r="Y48" s="46">
        <f t="shared" ref="Y48:AA48" si="32">SUM(Y39:Y47)</f>
        <v>-2572292.2999999998</v>
      </c>
      <c r="AA48" s="51">
        <f t="shared" si="32"/>
        <v>850518.25000000035</v>
      </c>
      <c r="AB48" s="50">
        <f>SUM(AB39:AB47)</f>
        <v>914695.99000000046</v>
      </c>
    </row>
    <row r="49" spans="1:28" x14ac:dyDescent="0.25">
      <c r="AA49" s="49"/>
    </row>
    <row r="50" spans="1:28" x14ac:dyDescent="0.25">
      <c r="A50" s="5">
        <v>2001</v>
      </c>
      <c r="B50" s="5"/>
      <c r="C50" s="34" t="s">
        <v>57</v>
      </c>
      <c r="D50" s="24">
        <v>12000</v>
      </c>
      <c r="E50" s="6">
        <v>0</v>
      </c>
      <c r="F50" s="6">
        <v>0</v>
      </c>
      <c r="G50" s="6">
        <f t="shared" ref="G50:G52" si="33">SUM(D50:F50)</f>
        <v>12000</v>
      </c>
      <c r="I50" s="5">
        <v>34</v>
      </c>
      <c r="J50" s="44">
        <v>-7970.1100000000015</v>
      </c>
      <c r="K50" s="22">
        <v>-29.41</v>
      </c>
      <c r="L50" s="22">
        <v>-29.41</v>
      </c>
      <c r="M50" s="22">
        <v>-29.41</v>
      </c>
      <c r="N50" s="22">
        <v>-29.41</v>
      </c>
      <c r="O50" s="22">
        <v>-29.41</v>
      </c>
      <c r="P50" s="22">
        <v>-29.41</v>
      </c>
      <c r="Q50" s="22">
        <v>-29.41</v>
      </c>
      <c r="R50" s="22">
        <v>-29.41</v>
      </c>
      <c r="S50" s="22">
        <v>-29.41</v>
      </c>
      <c r="T50" s="22">
        <v>0</v>
      </c>
      <c r="U50" s="22">
        <v>0</v>
      </c>
      <c r="V50" s="22">
        <v>0</v>
      </c>
      <c r="W50" s="22">
        <f>SUM(K50:V50)</f>
        <v>-264.69</v>
      </c>
      <c r="X50" s="22">
        <v>0</v>
      </c>
      <c r="Y50" s="22">
        <f t="shared" ref="Y50:Y52" si="34">J50+W50</f>
        <v>-8234.8000000000011</v>
      </c>
      <c r="AA50" s="45">
        <f>G50+Y50</f>
        <v>3765.1999999999989</v>
      </c>
      <c r="AB50" s="24">
        <f>D50+J50</f>
        <v>4029.8899999999985</v>
      </c>
    </row>
    <row r="51" spans="1:28" x14ac:dyDescent="0.25">
      <c r="C51" s="34" t="s">
        <v>58</v>
      </c>
      <c r="D51" s="24">
        <v>12000</v>
      </c>
      <c r="E51" s="6">
        <v>0</v>
      </c>
      <c r="F51" s="6">
        <v>0</v>
      </c>
      <c r="G51" s="6">
        <f t="shared" si="33"/>
        <v>12000</v>
      </c>
      <c r="I51" s="5">
        <v>34</v>
      </c>
      <c r="J51" s="44">
        <v>-7970.1100000000015</v>
      </c>
      <c r="K51" s="22">
        <v>-29.41</v>
      </c>
      <c r="L51" s="22">
        <v>-29.41</v>
      </c>
      <c r="M51" s="22">
        <v>-29.41</v>
      </c>
      <c r="N51" s="22">
        <v>-29.41</v>
      </c>
      <c r="O51" s="22">
        <v>-29.41</v>
      </c>
      <c r="P51" s="22">
        <v>-29.41</v>
      </c>
      <c r="Q51" s="22">
        <v>-29.41</v>
      </c>
      <c r="R51" s="22">
        <v>-29.41</v>
      </c>
      <c r="S51" s="22">
        <v>-29.41</v>
      </c>
      <c r="T51" s="22">
        <v>0</v>
      </c>
      <c r="U51" s="22">
        <v>0</v>
      </c>
      <c r="V51" s="22">
        <v>0</v>
      </c>
      <c r="W51" s="22">
        <f t="shared" ref="W51:W52" si="35">SUM(K51:V51)</f>
        <v>-264.69</v>
      </c>
      <c r="X51" s="22">
        <v>0</v>
      </c>
      <c r="Y51" s="22">
        <f t="shared" si="34"/>
        <v>-8234.8000000000011</v>
      </c>
      <c r="AA51" s="45">
        <f>G51+Y51</f>
        <v>3765.1999999999989</v>
      </c>
      <c r="AB51" s="24">
        <f>D51+J51</f>
        <v>4029.8899999999985</v>
      </c>
    </row>
    <row r="52" spans="1:28" x14ac:dyDescent="0.25">
      <c r="C52" s="34" t="s">
        <v>59</v>
      </c>
      <c r="D52" s="24">
        <v>998</v>
      </c>
      <c r="E52" s="6">
        <v>0</v>
      </c>
      <c r="F52" s="6">
        <v>0</v>
      </c>
      <c r="G52" s="6">
        <f t="shared" si="33"/>
        <v>998</v>
      </c>
      <c r="I52" s="5">
        <v>34</v>
      </c>
      <c r="J52" s="44">
        <v>-663.97999999999979</v>
      </c>
      <c r="K52" s="22">
        <v>-2.4500000000000002</v>
      </c>
      <c r="L52" s="22">
        <v>-2.4500000000000002</v>
      </c>
      <c r="M52" s="22">
        <v>-2.4500000000000002</v>
      </c>
      <c r="N52" s="22">
        <v>-2.4500000000000002</v>
      </c>
      <c r="O52" s="22">
        <v>-2.4500000000000002</v>
      </c>
      <c r="P52" s="22">
        <v>-2.4500000000000002</v>
      </c>
      <c r="Q52" s="22">
        <v>-2.4500000000000002</v>
      </c>
      <c r="R52" s="22">
        <v>-2.4500000000000002</v>
      </c>
      <c r="S52" s="22">
        <v>-2.4500000000000002</v>
      </c>
      <c r="T52" s="22">
        <v>0</v>
      </c>
      <c r="U52" s="22">
        <v>0</v>
      </c>
      <c r="V52" s="22">
        <v>0</v>
      </c>
      <c r="W52" s="22">
        <f t="shared" si="35"/>
        <v>-22.049999999999997</v>
      </c>
      <c r="X52" s="22">
        <v>0</v>
      </c>
      <c r="Y52" s="22">
        <f t="shared" si="34"/>
        <v>-686.02999999999975</v>
      </c>
      <c r="AA52" s="45">
        <f>G52+Y52</f>
        <v>311.97000000000025</v>
      </c>
      <c r="AB52" s="24">
        <f>D52+J52</f>
        <v>334.02000000000021</v>
      </c>
    </row>
    <row r="53" spans="1:28" x14ac:dyDescent="0.25">
      <c r="D53" s="50">
        <f>SUM(D50:D52)</f>
        <v>24998</v>
      </c>
      <c r="E53" s="50">
        <f t="shared" ref="E53:G53" si="36">SUM(E50:E52)</f>
        <v>0</v>
      </c>
      <c r="F53" s="50">
        <f t="shared" si="36"/>
        <v>0</v>
      </c>
      <c r="G53" s="50">
        <f t="shared" si="36"/>
        <v>24998</v>
      </c>
      <c r="J53" s="47">
        <f t="shared" ref="J53:AA53" si="37">SUM(J50:J52)</f>
        <v>-16604.200000000004</v>
      </c>
      <c r="K53" s="46">
        <f t="shared" si="37"/>
        <v>-61.27</v>
      </c>
      <c r="L53" s="46">
        <f t="shared" si="37"/>
        <v>-61.27</v>
      </c>
      <c r="M53" s="46">
        <f t="shared" si="37"/>
        <v>-61.27</v>
      </c>
      <c r="N53" s="46">
        <f t="shared" si="37"/>
        <v>-61.27</v>
      </c>
      <c r="O53" s="46">
        <f t="shared" si="37"/>
        <v>-61.27</v>
      </c>
      <c r="P53" s="46">
        <f t="shared" si="37"/>
        <v>-61.27</v>
      </c>
      <c r="Q53" s="46">
        <f t="shared" si="37"/>
        <v>-61.27</v>
      </c>
      <c r="R53" s="46">
        <f t="shared" si="37"/>
        <v>-61.27</v>
      </c>
      <c r="S53" s="46">
        <f t="shared" si="37"/>
        <v>-61.27</v>
      </c>
      <c r="T53" s="46">
        <f t="shared" si="37"/>
        <v>0</v>
      </c>
      <c r="U53" s="46">
        <f t="shared" si="37"/>
        <v>0</v>
      </c>
      <c r="V53" s="46">
        <f t="shared" si="37"/>
        <v>0</v>
      </c>
      <c r="W53" s="46">
        <f t="shared" si="37"/>
        <v>-551.42999999999995</v>
      </c>
      <c r="X53" s="46">
        <f t="shared" si="37"/>
        <v>0</v>
      </c>
      <c r="Y53" s="46">
        <f t="shared" si="37"/>
        <v>-17155.63</v>
      </c>
      <c r="AA53" s="51">
        <f t="shared" si="37"/>
        <v>7842.3699999999981</v>
      </c>
      <c r="AB53" s="50">
        <f>SUM(AB50:AB52)</f>
        <v>8393.7999999999975</v>
      </c>
    </row>
    <row r="54" spans="1:28" x14ac:dyDescent="0.25">
      <c r="AA54" s="49"/>
    </row>
    <row r="55" spans="1:28" x14ac:dyDescent="0.25">
      <c r="A55" s="5">
        <v>2004</v>
      </c>
      <c r="B55" s="5"/>
      <c r="AA55" s="49"/>
    </row>
    <row r="56" spans="1:28" x14ac:dyDescent="0.25">
      <c r="A56" s="5" t="s">
        <v>23</v>
      </c>
      <c r="B56" s="5"/>
      <c r="C56" s="34" t="s">
        <v>60</v>
      </c>
      <c r="D56" s="6">
        <v>-8300</v>
      </c>
      <c r="E56" s="6">
        <v>0</v>
      </c>
      <c r="F56" s="6">
        <v>0</v>
      </c>
      <c r="G56" s="6">
        <f>SUM(D56:F56)</f>
        <v>-8300</v>
      </c>
      <c r="I56" s="5">
        <v>40</v>
      </c>
      <c r="J56" s="44">
        <v>2317.13</v>
      </c>
      <c r="K56" s="22">
        <v>0</v>
      </c>
      <c r="L56" s="22">
        <v>0</v>
      </c>
      <c r="M56" s="22">
        <v>0</v>
      </c>
      <c r="N56" s="22">
        <v>0</v>
      </c>
      <c r="O56" s="22">
        <v>0</v>
      </c>
      <c r="P56" s="22">
        <v>0</v>
      </c>
      <c r="Q56" s="22">
        <v>0</v>
      </c>
      <c r="R56" s="22">
        <v>0</v>
      </c>
      <c r="S56" s="22">
        <v>0</v>
      </c>
      <c r="T56" s="22">
        <v>0</v>
      </c>
      <c r="U56" s="22">
        <v>0</v>
      </c>
      <c r="V56" s="22">
        <v>0</v>
      </c>
      <c r="W56" s="22">
        <f>SUM(K56:V56)</f>
        <v>0</v>
      </c>
      <c r="X56" s="22">
        <v>0</v>
      </c>
      <c r="Y56" s="22">
        <f t="shared" ref="Y56" si="38">J56+W56</f>
        <v>2317.13</v>
      </c>
      <c r="AA56" s="45">
        <f>G56+Y56</f>
        <v>-5982.87</v>
      </c>
      <c r="AB56" s="22">
        <f>D56+J56</f>
        <v>-5982.87</v>
      </c>
    </row>
    <row r="57" spans="1:28" x14ac:dyDescent="0.25">
      <c r="J57" s="44"/>
      <c r="K57" s="22"/>
      <c r="L57" s="22"/>
      <c r="M57" s="22"/>
      <c r="N57" s="22"/>
      <c r="O57" s="22"/>
      <c r="P57" s="22"/>
      <c r="Q57" s="22"/>
      <c r="R57" s="22"/>
      <c r="S57" s="22"/>
      <c r="T57" s="22"/>
      <c r="U57" s="22"/>
      <c r="V57" s="22"/>
      <c r="W57" s="22"/>
      <c r="X57" s="22"/>
      <c r="Y57" s="22"/>
      <c r="AA57" s="49"/>
    </row>
    <row r="58" spans="1:28" ht="15" customHeight="1" x14ac:dyDescent="0.25">
      <c r="A58" s="5" t="s">
        <v>17</v>
      </c>
      <c r="B58" s="5"/>
      <c r="C58" s="34" t="s">
        <v>61</v>
      </c>
      <c r="J58" s="44"/>
      <c r="K58" s="22"/>
      <c r="L58" s="22"/>
      <c r="M58" s="22"/>
      <c r="N58" s="22"/>
      <c r="O58" s="22"/>
      <c r="P58" s="22"/>
      <c r="Q58" s="22"/>
      <c r="R58" s="22"/>
      <c r="S58" s="22"/>
      <c r="T58" s="22"/>
      <c r="U58" s="22"/>
      <c r="V58" s="22"/>
      <c r="W58" s="22"/>
      <c r="X58" s="22"/>
      <c r="Y58" s="22"/>
      <c r="AA58" s="49"/>
    </row>
    <row r="59" spans="1:28" x14ac:dyDescent="0.25">
      <c r="C59" s="34" t="s">
        <v>62</v>
      </c>
      <c r="D59" s="6">
        <v>9450</v>
      </c>
      <c r="E59" s="6">
        <v>0</v>
      </c>
      <c r="F59" s="6">
        <v>0</v>
      </c>
      <c r="G59" s="6">
        <f>SUM(D59:F59)</f>
        <v>9450</v>
      </c>
      <c r="I59" s="5">
        <v>31</v>
      </c>
      <c r="J59" s="44">
        <v>-5715.0000000000009</v>
      </c>
      <c r="K59" s="22">
        <v>-25.4</v>
      </c>
      <c r="L59" s="22">
        <v>-25.4</v>
      </c>
      <c r="M59" s="22">
        <v>-25.4</v>
      </c>
      <c r="N59" s="22">
        <v>-25.4</v>
      </c>
      <c r="O59" s="22">
        <v>-25.4</v>
      </c>
      <c r="P59" s="22">
        <v>-25.4</v>
      </c>
      <c r="Q59" s="22">
        <v>-25.4</v>
      </c>
      <c r="R59" s="22">
        <v>-25.4</v>
      </c>
      <c r="S59" s="22">
        <v>-25.4</v>
      </c>
      <c r="T59" s="22">
        <v>0</v>
      </c>
      <c r="U59" s="22">
        <v>0</v>
      </c>
      <c r="V59" s="22">
        <v>0</v>
      </c>
      <c r="W59" s="22">
        <f>SUM(K59:V59)</f>
        <v>-228.60000000000002</v>
      </c>
      <c r="X59" s="22">
        <v>0</v>
      </c>
      <c r="Y59" s="22">
        <f t="shared" ref="Y59" si="39">J59+W59</f>
        <v>-5943.6000000000013</v>
      </c>
      <c r="AA59" s="45">
        <f>G59+Y59</f>
        <v>3506.3999999999987</v>
      </c>
      <c r="AB59" s="24">
        <f>D59+J59</f>
        <v>3734.9999999999991</v>
      </c>
    </row>
    <row r="60" spans="1:28" x14ac:dyDescent="0.25">
      <c r="C60" s="34" t="s">
        <v>63</v>
      </c>
      <c r="J60" s="44"/>
      <c r="K60" s="22"/>
      <c r="L60" s="22"/>
      <c r="M60" s="22"/>
      <c r="N60" s="22"/>
      <c r="O60" s="22"/>
      <c r="P60" s="22"/>
      <c r="Q60" s="22"/>
      <c r="R60" s="22"/>
      <c r="S60" s="22"/>
      <c r="T60" s="22"/>
      <c r="U60" s="22"/>
      <c r="V60" s="22"/>
      <c r="W60" s="22"/>
      <c r="X60" s="22"/>
      <c r="Y60" s="22"/>
      <c r="AA60" s="49"/>
    </row>
    <row r="61" spans="1:28" ht="30" x14ac:dyDescent="0.25">
      <c r="C61" s="34" t="s">
        <v>64</v>
      </c>
      <c r="D61" s="6">
        <v>5250</v>
      </c>
      <c r="E61" s="6">
        <v>0</v>
      </c>
      <c r="F61" s="6">
        <v>0</v>
      </c>
      <c r="G61" s="6">
        <f t="shared" ref="G61:G62" si="40">SUM(D61:F61)</f>
        <v>5250</v>
      </c>
      <c r="I61" s="5">
        <v>31</v>
      </c>
      <c r="J61" s="44">
        <v>-3174.7500000000005</v>
      </c>
      <c r="K61" s="22">
        <v>-14.11</v>
      </c>
      <c r="L61" s="22">
        <v>-14.11</v>
      </c>
      <c r="M61" s="22">
        <v>-14.11</v>
      </c>
      <c r="N61" s="22">
        <v>-14.11</v>
      </c>
      <c r="O61" s="22">
        <v>-14.11</v>
      </c>
      <c r="P61" s="22">
        <v>-14.11</v>
      </c>
      <c r="Q61" s="22">
        <v>-14.11</v>
      </c>
      <c r="R61" s="22">
        <v>-14.11</v>
      </c>
      <c r="S61" s="22">
        <v>-14.11</v>
      </c>
      <c r="T61" s="22">
        <v>0</v>
      </c>
      <c r="U61" s="22">
        <v>0</v>
      </c>
      <c r="V61" s="22">
        <v>0</v>
      </c>
      <c r="W61" s="22">
        <f t="shared" ref="W61:W62" si="41">SUM(K61:V61)</f>
        <v>-126.99</v>
      </c>
      <c r="X61" s="22">
        <v>0</v>
      </c>
      <c r="Y61" s="22">
        <f t="shared" ref="Y61:Y62" si="42">J61+W61</f>
        <v>-3301.7400000000002</v>
      </c>
      <c r="AA61" s="45">
        <f>G61+Y61</f>
        <v>1948.2599999999998</v>
      </c>
      <c r="AB61" s="24">
        <f>D61+J61</f>
        <v>2075.2499999999995</v>
      </c>
    </row>
    <row r="62" spans="1:28" x14ac:dyDescent="0.25">
      <c r="C62" s="34" t="s">
        <v>65</v>
      </c>
      <c r="D62" s="6">
        <v>2100</v>
      </c>
      <c r="E62" s="6">
        <v>0</v>
      </c>
      <c r="F62" s="6">
        <v>0</v>
      </c>
      <c r="G62" s="6">
        <f t="shared" si="40"/>
        <v>2100</v>
      </c>
      <c r="I62" s="5">
        <v>31</v>
      </c>
      <c r="J62" s="44">
        <v>-1271.2499999999998</v>
      </c>
      <c r="K62" s="22">
        <v>-5.65</v>
      </c>
      <c r="L62" s="22">
        <v>-5.65</v>
      </c>
      <c r="M62" s="22">
        <v>-5.65</v>
      </c>
      <c r="N62" s="22">
        <v>-5.65</v>
      </c>
      <c r="O62" s="22">
        <v>-5.65</v>
      </c>
      <c r="P62" s="22">
        <v>-5.65</v>
      </c>
      <c r="Q62" s="22">
        <v>-5.65</v>
      </c>
      <c r="R62" s="22">
        <v>-5.65</v>
      </c>
      <c r="S62" s="22">
        <v>-5.65</v>
      </c>
      <c r="T62" s="22">
        <v>0</v>
      </c>
      <c r="U62" s="22">
        <v>0</v>
      </c>
      <c r="V62" s="22">
        <v>0</v>
      </c>
      <c r="W62" s="22">
        <f t="shared" si="41"/>
        <v>-50.849999999999994</v>
      </c>
      <c r="X62" s="22">
        <v>0</v>
      </c>
      <c r="Y62" s="22">
        <f t="shared" si="42"/>
        <v>-1322.0999999999997</v>
      </c>
      <c r="AA62" s="45">
        <f>G62+Y62</f>
        <v>777.90000000000032</v>
      </c>
      <c r="AB62" s="24">
        <f>D62+J62</f>
        <v>828.75000000000023</v>
      </c>
    </row>
    <row r="63" spans="1:28" x14ac:dyDescent="0.25">
      <c r="C63" s="34" t="s">
        <v>66</v>
      </c>
      <c r="J63" s="44"/>
      <c r="K63" s="22"/>
      <c r="L63" s="22"/>
      <c r="M63" s="22"/>
      <c r="N63" s="22"/>
      <c r="O63" s="22"/>
      <c r="P63" s="22"/>
      <c r="Q63" s="22"/>
      <c r="R63" s="22"/>
      <c r="S63" s="22"/>
      <c r="T63" s="22"/>
      <c r="U63" s="22"/>
      <c r="V63" s="22"/>
      <c r="W63" s="22"/>
      <c r="X63" s="22"/>
      <c r="Y63" s="22"/>
      <c r="AA63" s="49"/>
    </row>
    <row r="64" spans="1:28" x14ac:dyDescent="0.25">
      <c r="C64" s="34" t="s">
        <v>67</v>
      </c>
      <c r="D64" s="6">
        <v>5250</v>
      </c>
      <c r="E64" s="6">
        <v>0</v>
      </c>
      <c r="F64" s="6">
        <v>0</v>
      </c>
      <c r="G64" s="6">
        <f t="shared" ref="G64:G66" si="43">SUM(D64:F64)</f>
        <v>5250</v>
      </c>
      <c r="I64" s="5">
        <v>31</v>
      </c>
      <c r="J64" s="44">
        <v>-3174.7500000000005</v>
      </c>
      <c r="K64" s="22">
        <v>-14.11</v>
      </c>
      <c r="L64" s="22">
        <v>-14.11</v>
      </c>
      <c r="M64" s="22">
        <v>-14.11</v>
      </c>
      <c r="N64" s="22">
        <v>-14.11</v>
      </c>
      <c r="O64" s="22">
        <v>-14.11</v>
      </c>
      <c r="P64" s="22">
        <v>-14.11</v>
      </c>
      <c r="Q64" s="22">
        <v>-14.11</v>
      </c>
      <c r="R64" s="22">
        <v>-14.11</v>
      </c>
      <c r="S64" s="22">
        <v>-14.11</v>
      </c>
      <c r="T64" s="22">
        <v>0</v>
      </c>
      <c r="U64" s="22">
        <v>0</v>
      </c>
      <c r="V64" s="22">
        <v>0</v>
      </c>
      <c r="W64" s="22">
        <f t="shared" ref="W64:W66" si="44">SUM(K64:V64)</f>
        <v>-126.99</v>
      </c>
      <c r="X64" s="22">
        <v>0</v>
      </c>
      <c r="Y64" s="22">
        <f t="shared" ref="Y64:Y66" si="45">J64+W64</f>
        <v>-3301.7400000000002</v>
      </c>
      <c r="AA64" s="45">
        <f>G64+Y64</f>
        <v>1948.2599999999998</v>
      </c>
      <c r="AB64" s="24">
        <f>D64+J64</f>
        <v>2075.2499999999995</v>
      </c>
    </row>
    <row r="65" spans="3:28" x14ac:dyDescent="0.25">
      <c r="C65" s="34" t="s">
        <v>68</v>
      </c>
      <c r="D65" s="6">
        <v>120388.75</v>
      </c>
      <c r="E65" s="6">
        <v>0</v>
      </c>
      <c r="F65" s="6">
        <v>0</v>
      </c>
      <c r="G65" s="6">
        <f t="shared" si="43"/>
        <v>120388.75</v>
      </c>
      <c r="I65" s="5">
        <v>31</v>
      </c>
      <c r="J65" s="44">
        <v>-72816.75</v>
      </c>
      <c r="K65" s="22">
        <v>-323.63</v>
      </c>
      <c r="L65" s="22">
        <v>-323.63</v>
      </c>
      <c r="M65" s="22">
        <v>-323.63</v>
      </c>
      <c r="N65" s="22">
        <v>-323.63</v>
      </c>
      <c r="O65" s="22">
        <v>-323.63</v>
      </c>
      <c r="P65" s="22">
        <v>-323.63</v>
      </c>
      <c r="Q65" s="22">
        <v>-323.63</v>
      </c>
      <c r="R65" s="22">
        <v>-323.63</v>
      </c>
      <c r="S65" s="22">
        <v>-323.63</v>
      </c>
      <c r="T65" s="22">
        <v>0</v>
      </c>
      <c r="U65" s="22">
        <v>0</v>
      </c>
      <c r="V65" s="22">
        <v>0</v>
      </c>
      <c r="W65" s="22">
        <f t="shared" si="44"/>
        <v>-2912.6700000000005</v>
      </c>
      <c r="X65" s="22">
        <v>0</v>
      </c>
      <c r="Y65" s="22">
        <f t="shared" si="45"/>
        <v>-75729.42</v>
      </c>
      <c r="AA65" s="45">
        <f>G65+Y65</f>
        <v>44659.33</v>
      </c>
      <c r="AB65" s="24">
        <f>D65+J65</f>
        <v>47572</v>
      </c>
    </row>
    <row r="66" spans="3:28" x14ac:dyDescent="0.25">
      <c r="C66" s="34" t="s">
        <v>69</v>
      </c>
      <c r="D66" s="6">
        <v>1650</v>
      </c>
      <c r="E66" s="6">
        <v>0</v>
      </c>
      <c r="F66" s="6">
        <v>0</v>
      </c>
      <c r="G66" s="6">
        <f t="shared" si="43"/>
        <v>1650</v>
      </c>
      <c r="I66" s="5">
        <v>31</v>
      </c>
      <c r="J66" s="44">
        <v>-998.99999999999966</v>
      </c>
      <c r="K66" s="22">
        <v>-4.4400000000000004</v>
      </c>
      <c r="L66" s="22">
        <v>-4.4400000000000004</v>
      </c>
      <c r="M66" s="22">
        <v>-4.4400000000000004</v>
      </c>
      <c r="N66" s="22">
        <v>-4.4400000000000004</v>
      </c>
      <c r="O66" s="22">
        <v>-4.4400000000000004</v>
      </c>
      <c r="P66" s="22">
        <v>-4.4400000000000004</v>
      </c>
      <c r="Q66" s="22">
        <v>-4.4400000000000004</v>
      </c>
      <c r="R66" s="22">
        <v>-4.4400000000000004</v>
      </c>
      <c r="S66" s="22">
        <v>-4.4400000000000004</v>
      </c>
      <c r="T66" s="22">
        <v>0</v>
      </c>
      <c r="U66" s="22">
        <v>0</v>
      </c>
      <c r="V66" s="22">
        <v>0</v>
      </c>
      <c r="W66" s="22">
        <f t="shared" si="44"/>
        <v>-39.96</v>
      </c>
      <c r="X66" s="22">
        <v>0</v>
      </c>
      <c r="Y66" s="22">
        <f t="shared" si="45"/>
        <v>-1038.9599999999996</v>
      </c>
      <c r="AA66" s="45">
        <f>G66+Y66</f>
        <v>611.04000000000042</v>
      </c>
      <c r="AB66" s="24">
        <f>D66+J66</f>
        <v>651.00000000000034</v>
      </c>
    </row>
    <row r="67" spans="3:28" x14ac:dyDescent="0.25">
      <c r="D67" s="46">
        <f>SUM(D56:D66)</f>
        <v>135788.75</v>
      </c>
      <c r="E67" s="46">
        <f t="shared" ref="E67:G67" si="46">SUM(E56:E66)</f>
        <v>0</v>
      </c>
      <c r="F67" s="46">
        <f t="shared" si="46"/>
        <v>0</v>
      </c>
      <c r="G67" s="46">
        <f t="shared" si="46"/>
        <v>135788.75</v>
      </c>
      <c r="J67" s="47">
        <f t="shared" ref="J67:AA67" si="47">SUM(J56:J66)</f>
        <v>-84834.37</v>
      </c>
      <c r="K67" s="46">
        <f t="shared" si="47"/>
        <v>-387.34</v>
      </c>
      <c r="L67" s="46">
        <f t="shared" si="47"/>
        <v>-387.34</v>
      </c>
      <c r="M67" s="46">
        <f t="shared" si="47"/>
        <v>-387.34</v>
      </c>
      <c r="N67" s="46">
        <f t="shared" si="47"/>
        <v>-387.34</v>
      </c>
      <c r="O67" s="46">
        <f t="shared" si="47"/>
        <v>-387.34</v>
      </c>
      <c r="P67" s="46">
        <f t="shared" si="47"/>
        <v>-387.34</v>
      </c>
      <c r="Q67" s="46">
        <f t="shared" si="47"/>
        <v>-387.34</v>
      </c>
      <c r="R67" s="46">
        <f t="shared" si="47"/>
        <v>-387.34</v>
      </c>
      <c r="S67" s="46">
        <f t="shared" si="47"/>
        <v>-387.34</v>
      </c>
      <c r="T67" s="46">
        <f t="shared" si="47"/>
        <v>0</v>
      </c>
      <c r="U67" s="46">
        <f t="shared" si="47"/>
        <v>0</v>
      </c>
      <c r="V67" s="46">
        <f t="shared" si="47"/>
        <v>0</v>
      </c>
      <c r="W67" s="46">
        <f t="shared" si="47"/>
        <v>-3486.0600000000004</v>
      </c>
      <c r="X67" s="46">
        <f t="shared" si="47"/>
        <v>0</v>
      </c>
      <c r="Y67" s="46">
        <f t="shared" si="47"/>
        <v>-88320.430000000008</v>
      </c>
      <c r="AA67" s="51">
        <f t="shared" si="47"/>
        <v>47468.32</v>
      </c>
      <c r="AB67" s="50">
        <f>SUM(AB56:AB66)</f>
        <v>50954.38</v>
      </c>
    </row>
    <row r="68" spans="3:28" x14ac:dyDescent="0.25">
      <c r="D68" s="52"/>
      <c r="E68" s="22"/>
      <c r="F68" s="22"/>
      <c r="G68" s="22"/>
      <c r="J68" s="53"/>
      <c r="K68" s="54"/>
      <c r="L68" s="54"/>
      <c r="M68" s="54"/>
      <c r="N68" s="54"/>
      <c r="O68" s="54"/>
      <c r="P68" s="54"/>
      <c r="Q68" s="54"/>
      <c r="R68" s="54"/>
      <c r="S68" s="54"/>
      <c r="T68" s="54"/>
      <c r="U68" s="54"/>
      <c r="V68" s="54"/>
      <c r="W68" s="54"/>
      <c r="X68" s="54"/>
      <c r="Y68" s="54"/>
      <c r="AA68" s="55"/>
      <c r="AB68" s="54"/>
    </row>
    <row r="69" spans="3:28" ht="15.75" thickBot="1" x14ac:dyDescent="0.3">
      <c r="D69" s="25">
        <f>D16+D20+D29+D35+D37+D48+D53+D67</f>
        <v>7511922.6500000004</v>
      </c>
      <c r="E69" s="25">
        <f t="shared" ref="E69:G69" si="48">E16+E20+E29+E35+E37+E48+E53+E67</f>
        <v>0</v>
      </c>
      <c r="F69" s="25">
        <f t="shared" si="48"/>
        <v>0</v>
      </c>
      <c r="G69" s="25">
        <f t="shared" si="48"/>
        <v>7511922.6500000004</v>
      </c>
      <c r="J69" s="56">
        <f>J16+J20+J29+J35+J37+J48+J53+J67</f>
        <v>-5514069.9699999988</v>
      </c>
      <c r="K69" s="25">
        <f>K16+K20+K29+K35+K37+K48+K53+K67</f>
        <v>-15763.480000000001</v>
      </c>
      <c r="L69" s="25">
        <f>L16+L20+L29+L35+L37+L48+L53+L67</f>
        <v>-15763.480000000001</v>
      </c>
      <c r="M69" s="25">
        <f>M16+M20+M29+M35+M37+M48+M53+M67</f>
        <v>-15763.480000000001</v>
      </c>
      <c r="N69" s="25">
        <f t="shared" ref="N69:V69" si="49">N16+N20+N29+N35+N37+N48+N53+N67</f>
        <v>-15763.480000000001</v>
      </c>
      <c r="O69" s="25">
        <f t="shared" si="49"/>
        <v>-15763.480000000001</v>
      </c>
      <c r="P69" s="25">
        <f t="shared" si="49"/>
        <v>-15763.480000000001</v>
      </c>
      <c r="Q69" s="25">
        <f t="shared" si="49"/>
        <v>-15763.480000000001</v>
      </c>
      <c r="R69" s="25">
        <f t="shared" si="49"/>
        <v>-15763.480000000001</v>
      </c>
      <c r="S69" s="25">
        <f t="shared" si="49"/>
        <v>-15763.480000000001</v>
      </c>
      <c r="T69" s="25">
        <f t="shared" si="49"/>
        <v>0</v>
      </c>
      <c r="U69" s="25">
        <f t="shared" si="49"/>
        <v>0</v>
      </c>
      <c r="V69" s="25">
        <f t="shared" si="49"/>
        <v>0</v>
      </c>
      <c r="W69" s="25">
        <f>W16+W20+W29+W35+W37+W48+W53+W67</f>
        <v>-141871.32</v>
      </c>
      <c r="X69" s="25">
        <f>X16+X20+X29+X35+X37+X48+X53+X67</f>
        <v>0</v>
      </c>
      <c r="Y69" s="25">
        <f t="shared" ref="Y69:AA69" si="50">Y16+Y20+Y29+Y35+Y37+Y48+Y53+Y67</f>
        <v>-5655941.2899999982</v>
      </c>
      <c r="AA69" s="57">
        <f t="shared" si="50"/>
        <v>1855981.3600000015</v>
      </c>
      <c r="AB69" s="25">
        <f>AB16+AB20+AB29+AB35+AB37+AB48+AB53+AB67</f>
        <v>1997852.6800000013</v>
      </c>
    </row>
    <row r="70" spans="3:28" ht="15.75" thickTop="1" x14ac:dyDescent="0.25">
      <c r="J70" s="58"/>
      <c r="AB70" s="59"/>
    </row>
    <row r="71" spans="3:28" x14ac:dyDescent="0.25">
      <c r="K71" s="22"/>
      <c r="L71" s="22"/>
      <c r="M71" s="22"/>
      <c r="N71" s="22"/>
      <c r="O71" s="22"/>
      <c r="P71" s="22"/>
      <c r="Q71" s="22"/>
      <c r="R71" s="22"/>
      <c r="S71" s="22"/>
      <c r="T71" s="22"/>
      <c r="U71" s="22"/>
      <c r="V71" s="22"/>
      <c r="AB71" s="22"/>
    </row>
    <row r="72" spans="3:28" x14ac:dyDescent="0.25">
      <c r="E72" s="32" t="s">
        <v>70</v>
      </c>
      <c r="G72" s="6">
        <v>7511922.6500000004</v>
      </c>
      <c r="W72" s="32" t="s">
        <v>70</v>
      </c>
      <c r="Y72" s="22">
        <v>-5655941.29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7015-162F-497E-B7CE-EDC0DBA1F7A9}">
  <sheetPr>
    <tabColor rgb="FF00B050"/>
  </sheetPr>
  <dimension ref="A1:AY93"/>
  <sheetViews>
    <sheetView zoomScale="70" zoomScaleNormal="70" workbookViewId="0">
      <selection activeCell="O5" sqref="O5"/>
    </sheetView>
  </sheetViews>
  <sheetFormatPr defaultColWidth="9.140625" defaultRowHeight="15" outlineLevelCol="1" x14ac:dyDescent="0.25"/>
  <cols>
    <col min="1" max="1" width="11.42578125" style="10" customWidth="1"/>
    <col min="2" max="2" width="12" style="2" customWidth="1"/>
    <col min="3" max="3" width="22.85546875" style="3" customWidth="1"/>
    <col min="4" max="4" width="26.85546875" style="4" customWidth="1"/>
    <col min="5" max="5" width="22.42578125" style="34" customWidth="1"/>
    <col min="6" max="6" width="11.42578125" style="34" customWidth="1"/>
    <col min="7" max="7" width="11.140625" style="34" customWidth="1"/>
    <col min="8" max="8" width="10.42578125" style="34" customWidth="1"/>
    <col min="9" max="10" width="10.140625" style="61" customWidth="1"/>
    <col min="11" max="11" width="18.5703125" style="34" customWidth="1"/>
    <col min="12" max="12" width="13.28515625" style="34" customWidth="1"/>
    <col min="13" max="13" width="8.42578125" style="5" customWidth="1"/>
    <col min="14" max="14" width="5.42578125" style="5" bestFit="1" customWidth="1"/>
    <col min="15" max="17" width="15.5703125" style="6" customWidth="1"/>
    <col min="18" max="18" width="16.85546875" style="6" customWidth="1"/>
    <col min="19" max="19" width="7.140625" style="5" customWidth="1"/>
    <col min="20" max="20" width="15.5703125" style="6" customWidth="1"/>
    <col min="21" max="32" width="14.42578125" style="6" customWidth="1" outlineLevel="1"/>
    <col min="33" max="33" width="14.42578125" style="22" customWidth="1" outlineLevel="1"/>
    <col min="34" max="34" width="14.42578125" style="6" customWidth="1" outlineLevel="1"/>
    <col min="35" max="35" width="15.5703125" style="6" customWidth="1"/>
    <col min="36" max="36" width="2.5703125" style="6" customWidth="1"/>
    <col min="37" max="37" width="16.5703125" style="6" customWidth="1"/>
    <col min="38" max="38" width="15.5703125" style="6" customWidth="1"/>
    <col min="39" max="39" width="13" style="4" bestFit="1" customWidth="1"/>
    <col min="40" max="40" width="16.140625" style="4" bestFit="1" customWidth="1"/>
    <col min="41" max="41" width="7.5703125" style="4" customWidth="1"/>
    <col min="42" max="42" width="20" style="4" bestFit="1" customWidth="1"/>
    <col min="43" max="43" width="10.140625" style="4" bestFit="1" customWidth="1"/>
    <col min="44" max="44" width="9.85546875" style="4" bestFit="1" customWidth="1"/>
    <col min="45" max="45" width="11.5703125" style="4" bestFit="1" customWidth="1"/>
    <col min="46" max="46" width="10.42578125" style="4" customWidth="1"/>
    <col min="47" max="47" width="14.140625" style="4" bestFit="1" customWidth="1"/>
    <col min="48" max="49" width="13.85546875" style="4" bestFit="1" customWidth="1"/>
    <col min="50" max="50" width="12.140625" style="4" bestFit="1" customWidth="1"/>
    <col min="51" max="16384" width="9.140625" style="4"/>
  </cols>
  <sheetData>
    <row r="1" spans="1:49" x14ac:dyDescent="0.25">
      <c r="A1" s="1" t="str">
        <f>[33]LAND!A1</f>
        <v>TOMYPAK FLEXIBLE PACKAGING SDN BHD</v>
      </c>
      <c r="E1" s="60"/>
    </row>
    <row r="2" spans="1:49" x14ac:dyDescent="0.25">
      <c r="A2" s="1" t="str">
        <f>[33]LAND!A2</f>
        <v>FOR THE YEAR ENDED 30 JUNE 2025</v>
      </c>
      <c r="G2" s="62"/>
      <c r="K2" s="60"/>
      <c r="L2" s="60"/>
    </row>
    <row r="3" spans="1:49" x14ac:dyDescent="0.25">
      <c r="A3" s="7" t="s">
        <v>71</v>
      </c>
      <c r="D3" s="22"/>
      <c r="E3" s="63"/>
      <c r="F3" s="63"/>
      <c r="G3" s="59"/>
      <c r="H3" s="63"/>
      <c r="I3" s="64"/>
      <c r="J3" s="64"/>
      <c r="K3" s="60"/>
      <c r="L3" s="60"/>
    </row>
    <row r="4" spans="1:49" x14ac:dyDescent="0.25">
      <c r="A4" s="49" t="s">
        <v>72</v>
      </c>
      <c r="B4" s="67"/>
      <c r="O4" s="14"/>
      <c r="P4" s="14"/>
      <c r="Q4" s="14"/>
      <c r="R4" s="14"/>
      <c r="T4" s="14"/>
      <c r="U4" s="13"/>
      <c r="V4" s="13"/>
      <c r="W4" s="13"/>
      <c r="X4" s="13"/>
      <c r="Y4" s="13"/>
      <c r="Z4" s="13"/>
      <c r="AA4" s="13"/>
      <c r="AB4" s="13"/>
      <c r="AC4" s="13"/>
      <c r="AD4" s="13"/>
      <c r="AE4" s="13"/>
      <c r="AF4" s="13"/>
      <c r="AH4" s="13"/>
      <c r="AI4" s="14" t="s">
        <v>1</v>
      </c>
      <c r="AJ4" s="14"/>
      <c r="AK4" s="14" t="s">
        <v>1</v>
      </c>
      <c r="AL4" s="14" t="s">
        <v>2</v>
      </c>
    </row>
    <row r="5" spans="1:49" s="112" customFormat="1" ht="30" x14ac:dyDescent="0.25">
      <c r="A5" s="204" t="s">
        <v>3</v>
      </c>
      <c r="B5" s="209" t="s">
        <v>4</v>
      </c>
      <c r="C5" s="190" t="s">
        <v>73</v>
      </c>
      <c r="D5" s="191" t="s">
        <v>74</v>
      </c>
      <c r="E5" s="192" t="s">
        <v>75</v>
      </c>
      <c r="F5" s="192" t="s">
        <v>76</v>
      </c>
      <c r="G5" s="192" t="s">
        <v>77</v>
      </c>
      <c r="H5" s="192" t="s">
        <v>78</v>
      </c>
      <c r="I5" s="205" t="s">
        <v>79</v>
      </c>
      <c r="J5" s="205" t="s">
        <v>80</v>
      </c>
      <c r="K5" s="190" t="s">
        <v>81</v>
      </c>
      <c r="L5" s="206" t="s">
        <v>82</v>
      </c>
      <c r="M5" s="190" t="s">
        <v>83</v>
      </c>
      <c r="N5" s="190"/>
      <c r="O5" s="20" t="s">
        <v>6</v>
      </c>
      <c r="P5" s="20" t="s">
        <v>7</v>
      </c>
      <c r="Q5" s="20" t="s">
        <v>8</v>
      </c>
      <c r="R5" s="20" t="s">
        <v>9</v>
      </c>
      <c r="S5" s="190" t="s">
        <v>84</v>
      </c>
      <c r="T5" s="20" t="s">
        <v>11</v>
      </c>
      <c r="U5" s="207" t="s">
        <v>12</v>
      </c>
      <c r="V5" s="207" t="s">
        <v>13</v>
      </c>
      <c r="W5" s="207" t="s">
        <v>14</v>
      </c>
      <c r="X5" s="207" t="s">
        <v>15</v>
      </c>
      <c r="Y5" s="207" t="s">
        <v>16</v>
      </c>
      <c r="Z5" s="207" t="s">
        <v>17</v>
      </c>
      <c r="AA5" s="207" t="s">
        <v>18</v>
      </c>
      <c r="AB5" s="207" t="s">
        <v>19</v>
      </c>
      <c r="AC5" s="207" t="s">
        <v>20</v>
      </c>
      <c r="AD5" s="207" t="s">
        <v>21</v>
      </c>
      <c r="AE5" s="207" t="s">
        <v>22</v>
      </c>
      <c r="AF5" s="207" t="s">
        <v>23</v>
      </c>
      <c r="AG5" s="208" t="s">
        <v>24</v>
      </c>
      <c r="AH5" s="20" t="s">
        <v>8</v>
      </c>
      <c r="AI5" s="20" t="s">
        <v>25</v>
      </c>
      <c r="AJ5" s="20"/>
      <c r="AK5" s="20" t="str">
        <f>FBT!AA5</f>
        <v>NBV As At 30/06/2025</v>
      </c>
      <c r="AL5" s="20" t="str">
        <f>FBT!AB5</f>
        <v>NBV As At 30/06/2024</v>
      </c>
    </row>
    <row r="6" spans="1:49" x14ac:dyDescent="0.25">
      <c r="A6" s="10">
        <v>45017</v>
      </c>
      <c r="C6" s="69" t="s">
        <v>85</v>
      </c>
      <c r="D6" s="4" t="s">
        <v>86</v>
      </c>
      <c r="E6" s="4" t="s">
        <v>87</v>
      </c>
      <c r="F6" s="70" t="s">
        <v>88</v>
      </c>
      <c r="G6" s="70" t="s">
        <v>89</v>
      </c>
      <c r="H6" s="70" t="s">
        <v>90</v>
      </c>
      <c r="I6" s="71" t="s">
        <v>91</v>
      </c>
      <c r="J6" s="71" t="s">
        <v>92</v>
      </c>
      <c r="K6" s="71" t="s">
        <v>93</v>
      </c>
      <c r="L6" s="34" t="s">
        <v>94</v>
      </c>
      <c r="M6" s="73">
        <v>1</v>
      </c>
      <c r="N6" s="73" t="s">
        <v>95</v>
      </c>
      <c r="O6" s="74">
        <v>3949300.1</v>
      </c>
      <c r="P6" s="74">
        <v>0</v>
      </c>
      <c r="Q6" s="74">
        <v>0</v>
      </c>
      <c r="R6" s="74">
        <f t="shared" ref="R6:R7" si="0">SUM(O6:Q6)</f>
        <v>3949300.1</v>
      </c>
      <c r="S6" s="5">
        <v>120</v>
      </c>
      <c r="T6" s="22">
        <v>-493662.51250000001</v>
      </c>
      <c r="U6" s="22">
        <f t="shared" ref="U6:AC7" si="1">-$R6/$S6</f>
        <v>-32910.834166666667</v>
      </c>
      <c r="V6" s="22">
        <f t="shared" si="1"/>
        <v>-32910.834166666667</v>
      </c>
      <c r="W6" s="22">
        <f t="shared" si="1"/>
        <v>-32910.834166666667</v>
      </c>
      <c r="X6" s="22">
        <f t="shared" si="1"/>
        <v>-32910.834166666667</v>
      </c>
      <c r="Y6" s="22">
        <f t="shared" si="1"/>
        <v>-32910.834166666667</v>
      </c>
      <c r="Z6" s="22">
        <f t="shared" si="1"/>
        <v>-32910.834166666667</v>
      </c>
      <c r="AA6" s="22">
        <f t="shared" si="1"/>
        <v>-32910.834166666667</v>
      </c>
      <c r="AB6" s="22">
        <f t="shared" si="1"/>
        <v>-32910.834166666667</v>
      </c>
      <c r="AC6" s="22">
        <f t="shared" si="1"/>
        <v>-32910.834166666667</v>
      </c>
      <c r="AD6" s="22">
        <v>0</v>
      </c>
      <c r="AE6" s="22">
        <v>0</v>
      </c>
      <c r="AF6" s="22">
        <v>0</v>
      </c>
      <c r="AG6" s="22">
        <f>SUM(U6:AF6)</f>
        <v>-296197.50750000001</v>
      </c>
      <c r="AH6" s="22">
        <v>0</v>
      </c>
      <c r="AI6" s="22">
        <f>T6+AG6+AH6</f>
        <v>-789860.02</v>
      </c>
      <c r="AK6" s="6">
        <f>R6+AI6</f>
        <v>3159440.08</v>
      </c>
      <c r="AL6" s="22">
        <f>O6+T6</f>
        <v>3455637.5874999999</v>
      </c>
      <c r="AM6" s="68"/>
      <c r="AN6" s="26"/>
      <c r="AO6" s="80"/>
      <c r="AP6" s="4" t="s">
        <v>96</v>
      </c>
    </row>
    <row r="7" spans="1:49" x14ac:dyDescent="0.25">
      <c r="A7" s="10">
        <v>45292</v>
      </c>
      <c r="C7" s="69" t="s">
        <v>97</v>
      </c>
      <c r="D7" t="s">
        <v>98</v>
      </c>
      <c r="E7" s="4" t="s">
        <v>87</v>
      </c>
      <c r="F7" s="70" t="s">
        <v>88</v>
      </c>
      <c r="G7" s="70" t="s">
        <v>89</v>
      </c>
      <c r="H7" s="70" t="s">
        <v>90</v>
      </c>
      <c r="I7" s="71">
        <v>2300450</v>
      </c>
      <c r="J7" s="71" t="s">
        <v>99</v>
      </c>
      <c r="K7" s="71" t="s">
        <v>100</v>
      </c>
      <c r="L7" s="34" t="s">
        <v>94</v>
      </c>
      <c r="M7" s="73">
        <v>1</v>
      </c>
      <c r="N7" s="73" t="s">
        <v>95</v>
      </c>
      <c r="O7" s="74">
        <v>3273509</v>
      </c>
      <c r="P7" s="74">
        <v>0</v>
      </c>
      <c r="Q7" s="74">
        <v>0</v>
      </c>
      <c r="R7" s="74">
        <f t="shared" si="0"/>
        <v>3273509</v>
      </c>
      <c r="S7" s="5">
        <v>120</v>
      </c>
      <c r="T7" s="22">
        <v>-163675.44999999998</v>
      </c>
      <c r="U7" s="22">
        <f t="shared" si="1"/>
        <v>-27279.241666666665</v>
      </c>
      <c r="V7" s="22">
        <f t="shared" si="1"/>
        <v>-27279.241666666665</v>
      </c>
      <c r="W7" s="22">
        <f t="shared" si="1"/>
        <v>-27279.241666666665</v>
      </c>
      <c r="X7" s="22">
        <f t="shared" si="1"/>
        <v>-27279.241666666665</v>
      </c>
      <c r="Y7" s="22">
        <f t="shared" si="1"/>
        <v>-27279.241666666665</v>
      </c>
      <c r="Z7" s="22">
        <f t="shared" si="1"/>
        <v>-27279.241666666665</v>
      </c>
      <c r="AA7" s="22">
        <f t="shared" si="1"/>
        <v>-27279.241666666665</v>
      </c>
      <c r="AB7" s="22">
        <f t="shared" si="1"/>
        <v>-27279.241666666665</v>
      </c>
      <c r="AC7" s="22">
        <f t="shared" si="1"/>
        <v>-27279.241666666665</v>
      </c>
      <c r="AD7" s="22">
        <v>0</v>
      </c>
      <c r="AE7" s="22">
        <v>0</v>
      </c>
      <c r="AF7" s="22">
        <v>0</v>
      </c>
      <c r="AG7" s="22">
        <f>SUM(U7:AF7)</f>
        <v>-245513.17499999999</v>
      </c>
      <c r="AH7" s="22">
        <v>0</v>
      </c>
      <c r="AI7" s="22">
        <f>T7+AG7+AH7</f>
        <v>-409188.625</v>
      </c>
      <c r="AK7" s="6">
        <f>R7+AI7</f>
        <v>2864320.375</v>
      </c>
      <c r="AL7" s="22">
        <f>O7+T7</f>
        <v>3109833.55</v>
      </c>
      <c r="AM7" s="68"/>
      <c r="AN7" s="26"/>
      <c r="AO7" s="80"/>
      <c r="AP7"/>
      <c r="AQ7" s="92"/>
      <c r="AR7" s="92"/>
      <c r="AS7" s="92" t="s">
        <v>101</v>
      </c>
      <c r="AT7" s="92" t="s">
        <v>102</v>
      </c>
      <c r="AU7" s="92" t="s">
        <v>103</v>
      </c>
      <c r="AV7" s="92" t="s">
        <v>104</v>
      </c>
      <c r="AW7" s="93" t="s">
        <v>105</v>
      </c>
    </row>
    <row r="8" spans="1:49" x14ac:dyDescent="0.25">
      <c r="K8" s="61"/>
      <c r="Q8" s="65"/>
      <c r="R8" s="65"/>
      <c r="AM8" s="68"/>
      <c r="AN8" s="68"/>
      <c r="AO8" s="68"/>
      <c r="AP8" t="s">
        <v>106</v>
      </c>
      <c r="AQ8" s="89"/>
      <c r="AR8" s="89"/>
      <c r="AS8" s="94"/>
      <c r="AT8" s="89"/>
      <c r="AU8" s="95">
        <v>4000000</v>
      </c>
      <c r="AV8" s="96"/>
      <c r="AW8" s="97">
        <v>2201137</v>
      </c>
    </row>
    <row r="9" spans="1:49" ht="15.75" thickBot="1" x14ac:dyDescent="0.3">
      <c r="K9" s="61"/>
      <c r="O9" s="23">
        <f>SUM(O6:O8)</f>
        <v>7222809.0999999996</v>
      </c>
      <c r="P9" s="23">
        <f>SUM(P6:P8)</f>
        <v>0</v>
      </c>
      <c r="Q9" s="23">
        <f>SUM(Q6:Q8)</f>
        <v>0</v>
      </c>
      <c r="R9" s="23">
        <f>SUM(R6:R8)</f>
        <v>7222809.0999999996</v>
      </c>
      <c r="T9" s="25">
        <f t="shared" ref="T9:AI9" si="2">SUM(T6:T8)</f>
        <v>-657337.96250000002</v>
      </c>
      <c r="U9" s="25">
        <f t="shared" si="2"/>
        <v>-60190.075833333336</v>
      </c>
      <c r="V9" s="25">
        <f t="shared" si="2"/>
        <v>-60190.075833333336</v>
      </c>
      <c r="W9" s="25">
        <f t="shared" si="2"/>
        <v>-60190.075833333336</v>
      </c>
      <c r="X9" s="25">
        <f t="shared" si="2"/>
        <v>-60190.075833333336</v>
      </c>
      <c r="Y9" s="25">
        <f t="shared" si="2"/>
        <v>-60190.075833333336</v>
      </c>
      <c r="Z9" s="25">
        <f t="shared" si="2"/>
        <v>-60190.075833333336</v>
      </c>
      <c r="AA9" s="25">
        <f t="shared" si="2"/>
        <v>-60190.075833333336</v>
      </c>
      <c r="AB9" s="25">
        <f t="shared" si="2"/>
        <v>-60190.075833333336</v>
      </c>
      <c r="AC9" s="25">
        <f t="shared" si="2"/>
        <v>-60190.075833333336</v>
      </c>
      <c r="AD9" s="25">
        <f t="shared" si="2"/>
        <v>0</v>
      </c>
      <c r="AE9" s="25">
        <f t="shared" si="2"/>
        <v>0</v>
      </c>
      <c r="AF9" s="25">
        <f t="shared" si="2"/>
        <v>0</v>
      </c>
      <c r="AG9" s="25">
        <f t="shared" si="2"/>
        <v>-541710.6825</v>
      </c>
      <c r="AH9" s="25">
        <f t="shared" si="2"/>
        <v>0</v>
      </c>
      <c r="AI9" s="25">
        <f t="shared" si="2"/>
        <v>-1199048.645</v>
      </c>
      <c r="AJ9" s="24"/>
      <c r="AK9" s="23">
        <f>SUM(AK6:AK8)</f>
        <v>6023760.4550000001</v>
      </c>
      <c r="AL9" s="23">
        <f>SUM(AL6:AL8)</f>
        <v>6565471.1374999993</v>
      </c>
      <c r="AP9" t="s">
        <v>107</v>
      </c>
      <c r="AQ9" s="89"/>
      <c r="AR9" s="89"/>
      <c r="AS9" s="94"/>
      <c r="AT9" s="89"/>
      <c r="AU9" s="96"/>
      <c r="AV9" s="96"/>
      <c r="AW9" s="97">
        <v>2201483</v>
      </c>
    </row>
    <row r="10" spans="1:49" ht="15.75" thickTop="1" x14ac:dyDescent="0.25">
      <c r="F10" s="88"/>
      <c r="G10" s="88"/>
      <c r="H10" s="88"/>
      <c r="T10" s="26"/>
      <c r="AL10" s="26"/>
      <c r="AP10" s="98" t="s">
        <v>108</v>
      </c>
      <c r="AQ10" s="99" t="s">
        <v>109</v>
      </c>
      <c r="AR10" s="89" t="s">
        <v>110</v>
      </c>
      <c r="AS10" s="100">
        <v>44770</v>
      </c>
      <c r="AT10" s="101">
        <f t="shared" ref="AT10:AT17" si="3">AU10/AU$8</f>
        <v>0.4</v>
      </c>
      <c r="AU10" s="89">
        <v>1600000</v>
      </c>
      <c r="AV10" s="89">
        <v>1600000</v>
      </c>
      <c r="AW10" s="97"/>
    </row>
    <row r="11" spans="1:49" x14ac:dyDescent="0.25">
      <c r="K11" s="88"/>
      <c r="O11" s="74"/>
      <c r="P11" s="32"/>
      <c r="Q11" s="89"/>
      <c r="R11" s="74"/>
      <c r="AG11" s="32" t="s">
        <v>70</v>
      </c>
      <c r="AI11" s="22">
        <v>-1199048.6499999999</v>
      </c>
      <c r="AP11" s="98" t="s">
        <v>111</v>
      </c>
      <c r="AQ11" s="99" t="s">
        <v>112</v>
      </c>
      <c r="AR11" s="89" t="s">
        <v>113</v>
      </c>
      <c r="AS11" s="100">
        <v>44835</v>
      </c>
      <c r="AT11" s="101">
        <f t="shared" si="3"/>
        <v>0.151125755</v>
      </c>
      <c r="AU11" s="89">
        <v>604503.02</v>
      </c>
      <c r="AV11" s="89">
        <v>604503.02</v>
      </c>
      <c r="AW11" s="97"/>
    </row>
    <row r="12" spans="1:49" x14ac:dyDescent="0.25">
      <c r="E12" s="90"/>
      <c r="F12" s="91"/>
      <c r="G12" s="91"/>
      <c r="H12" s="88"/>
      <c r="K12" s="88"/>
      <c r="AP12" s="98" t="s">
        <v>114</v>
      </c>
      <c r="AQ12" s="99" t="s">
        <v>115</v>
      </c>
      <c r="AR12" s="89" t="s">
        <v>116</v>
      </c>
      <c r="AS12" s="100">
        <v>44865</v>
      </c>
      <c r="AT12" s="101">
        <f t="shared" si="3"/>
        <v>0.164660315</v>
      </c>
      <c r="AU12" s="89">
        <v>658641.26</v>
      </c>
      <c r="AV12" s="89">
        <v>658641.26</v>
      </c>
      <c r="AW12" s="97"/>
    </row>
    <row r="13" spans="1:49" x14ac:dyDescent="0.25">
      <c r="E13" s="90"/>
      <c r="F13" s="91"/>
      <c r="G13" s="91"/>
      <c r="H13" s="88"/>
      <c r="K13" s="88"/>
      <c r="AP13" s="98" t="s">
        <v>117</v>
      </c>
      <c r="AQ13" s="99" t="s">
        <v>118</v>
      </c>
      <c r="AR13" s="89" t="s">
        <v>119</v>
      </c>
      <c r="AS13" s="100">
        <v>44879</v>
      </c>
      <c r="AT13" s="101">
        <f t="shared" si="3"/>
        <v>7.0295625E-2</v>
      </c>
      <c r="AU13" s="89">
        <v>281182.5</v>
      </c>
      <c r="AV13" s="89">
        <v>281182.5</v>
      </c>
      <c r="AW13" s="97"/>
    </row>
    <row r="14" spans="1:49" x14ac:dyDescent="0.25">
      <c r="E14" s="90"/>
      <c r="F14" s="91"/>
      <c r="G14" s="91"/>
      <c r="H14" s="88"/>
      <c r="K14" s="88"/>
      <c r="AP14" s="98" t="s">
        <v>120</v>
      </c>
      <c r="AQ14" s="99" t="s">
        <v>121</v>
      </c>
      <c r="AR14" s="89" t="s">
        <v>122</v>
      </c>
      <c r="AS14" s="100">
        <v>44903</v>
      </c>
      <c r="AT14" s="101">
        <f t="shared" si="3"/>
        <v>3.8064580000000001E-2</v>
      </c>
      <c r="AU14" s="89">
        <v>152258.32</v>
      </c>
      <c r="AV14" s="89">
        <v>152258.32</v>
      </c>
      <c r="AW14" s="97"/>
    </row>
    <row r="15" spans="1:49" x14ac:dyDescent="0.25">
      <c r="E15" s="90"/>
      <c r="F15" s="91"/>
      <c r="G15" s="91"/>
      <c r="H15" s="88"/>
      <c r="K15" s="88"/>
      <c r="AP15" s="98" t="s">
        <v>123</v>
      </c>
      <c r="AQ15" s="99" t="s">
        <v>124</v>
      </c>
      <c r="AR15" s="89" t="s">
        <v>125</v>
      </c>
      <c r="AS15" s="100">
        <v>44932</v>
      </c>
      <c r="AT15" s="101">
        <f t="shared" si="3"/>
        <v>5.94500575E-2</v>
      </c>
      <c r="AU15" s="89">
        <v>237800.23</v>
      </c>
      <c r="AV15" s="89">
        <v>237800.23</v>
      </c>
      <c r="AW15" s="97"/>
    </row>
    <row r="16" spans="1:49" x14ac:dyDescent="0.25">
      <c r="H16" s="91"/>
      <c r="K16" s="88"/>
      <c r="AP16" s="98" t="s">
        <v>126</v>
      </c>
      <c r="AQ16" s="99" t="s">
        <v>127</v>
      </c>
      <c r="AR16" s="89" t="s">
        <v>128</v>
      </c>
      <c r="AS16" s="100">
        <v>44957</v>
      </c>
      <c r="AT16" s="101">
        <f t="shared" si="3"/>
        <v>3.3525344999999998E-2</v>
      </c>
      <c r="AU16" s="89">
        <v>134101.38</v>
      </c>
      <c r="AV16" s="89">
        <f>46941+87160.38</f>
        <v>134101.38</v>
      </c>
      <c r="AW16" s="97"/>
    </row>
    <row r="17" spans="12:51" x14ac:dyDescent="0.25">
      <c r="AP17" s="98" t="s">
        <v>129</v>
      </c>
      <c r="AQ17" s="99" t="s">
        <v>130</v>
      </c>
      <c r="AR17" s="89" t="s">
        <v>131</v>
      </c>
      <c r="AS17" s="100">
        <v>45084</v>
      </c>
      <c r="AT17" s="101">
        <f t="shared" si="3"/>
        <v>7.0203235000000003E-2</v>
      </c>
      <c r="AU17" s="89">
        <v>280812.94</v>
      </c>
      <c r="AV17" s="89">
        <v>280812.94</v>
      </c>
      <c r="AW17" s="97"/>
    </row>
    <row r="18" spans="12:51" ht="15.75" x14ac:dyDescent="0.25">
      <c r="AP18"/>
      <c r="AQ18" s="96"/>
      <c r="AR18" s="96"/>
      <c r="AS18" s="102"/>
      <c r="AT18" s="103">
        <f>SUM(AT8:AT17)</f>
        <v>0.9873249125000001</v>
      </c>
      <c r="AU18" s="104">
        <f>SUM(AU10:AU17)</f>
        <v>3949299.65</v>
      </c>
      <c r="AV18" s="96"/>
      <c r="AW18" s="97"/>
    </row>
    <row r="19" spans="12:51" x14ac:dyDescent="0.25">
      <c r="AP19"/>
      <c r="AQ19" s="96"/>
      <c r="AR19" s="96"/>
      <c r="AS19" s="102"/>
      <c r="AT19" s="96"/>
      <c r="AU19" s="105">
        <f>SUM(AU8)-SUM(AU18)</f>
        <v>50700.350000000093</v>
      </c>
      <c r="AV19" s="105">
        <f>SUM(AV10:AV18)</f>
        <v>3949299.65</v>
      </c>
      <c r="AW19" s="97"/>
    </row>
    <row r="21" spans="12:51" x14ac:dyDescent="0.25">
      <c r="L21" s="72"/>
      <c r="AP21" t="s">
        <v>132</v>
      </c>
      <c r="AQ21"/>
      <c r="AR21" s="96"/>
      <c r="AS21" s="96"/>
      <c r="AT21" s="102"/>
      <c r="AU21" s="96"/>
      <c r="AV21" s="96"/>
      <c r="AW21" s="96"/>
      <c r="AX21" s="95"/>
      <c r="AY21" s="97"/>
    </row>
    <row r="22" spans="12:51" x14ac:dyDescent="0.25">
      <c r="L22" s="72"/>
      <c r="AP22"/>
      <c r="AQ22" s="92"/>
      <c r="AR22" s="92"/>
      <c r="AS22" s="102" t="s">
        <v>101</v>
      </c>
      <c r="AT22" s="92" t="s">
        <v>102</v>
      </c>
      <c r="AU22" s="92" t="s">
        <v>103</v>
      </c>
      <c r="AV22" s="92" t="s">
        <v>104</v>
      </c>
      <c r="AW22" s="106" t="s">
        <v>133</v>
      </c>
      <c r="AX22" s="93" t="s">
        <v>105</v>
      </c>
    </row>
    <row r="23" spans="12:51" x14ac:dyDescent="0.25">
      <c r="L23" s="72"/>
      <c r="AP23" t="s">
        <v>106</v>
      </c>
      <c r="AQ23" s="95"/>
      <c r="AR23" s="95"/>
      <c r="AS23" s="102"/>
      <c r="AT23" s="92"/>
      <c r="AU23" s="95">
        <v>3280000</v>
      </c>
      <c r="AV23" s="96"/>
      <c r="AW23" s="95"/>
      <c r="AX23" s="97">
        <v>2300450</v>
      </c>
    </row>
    <row r="24" spans="12:51" x14ac:dyDescent="0.25">
      <c r="L24" s="72"/>
      <c r="AP24" t="s">
        <v>107</v>
      </c>
      <c r="AQ24" s="96"/>
      <c r="AR24" s="96"/>
      <c r="AS24" s="102"/>
      <c r="AT24" s="96"/>
      <c r="AU24" s="96"/>
      <c r="AV24" s="96"/>
      <c r="AW24" s="95"/>
      <c r="AX24" s="97"/>
    </row>
    <row r="25" spans="12:51" x14ac:dyDescent="0.25">
      <c r="L25" s="72"/>
      <c r="AP25" s="83" t="s">
        <v>108</v>
      </c>
      <c r="AQ25" s="107" t="s">
        <v>134</v>
      </c>
      <c r="AR25" s="96" t="s">
        <v>135</v>
      </c>
      <c r="AS25" s="102">
        <v>45007</v>
      </c>
      <c r="AT25" s="108">
        <f>AU25/AU$23</f>
        <v>0.4</v>
      </c>
      <c r="AU25" s="95">
        <v>1312000</v>
      </c>
      <c r="AV25" s="96">
        <v>1312000</v>
      </c>
      <c r="AW25" s="95">
        <f>AU25-AV25</f>
        <v>0</v>
      </c>
      <c r="AX25" s="97"/>
    </row>
    <row r="26" spans="12:51" x14ac:dyDescent="0.25">
      <c r="L26" s="75"/>
      <c r="AP26" s="84" t="s">
        <v>111</v>
      </c>
      <c r="AQ26" s="107" t="s">
        <v>136</v>
      </c>
      <c r="AR26" s="96" t="s">
        <v>137</v>
      </c>
      <c r="AS26" s="102">
        <v>45084</v>
      </c>
      <c r="AT26" s="108">
        <f t="shared" ref="AT26:AT32" si="4">AU26/AU$23</f>
        <v>0.16587002134146342</v>
      </c>
      <c r="AU26" s="95">
        <v>544053.67000000004</v>
      </c>
      <c r="AV26" s="96">
        <v>544053.67000000004</v>
      </c>
      <c r="AW26" s="95">
        <f t="shared" ref="AW26:AW32" si="5">AU26-AV26</f>
        <v>0</v>
      </c>
      <c r="AX26" s="97"/>
    </row>
    <row r="27" spans="12:51" x14ac:dyDescent="0.25">
      <c r="L27" s="75"/>
      <c r="AP27" s="84" t="s">
        <v>114</v>
      </c>
      <c r="AQ27" s="107" t="s">
        <v>138</v>
      </c>
      <c r="AR27" s="96" t="s">
        <v>139</v>
      </c>
      <c r="AS27" s="102">
        <v>45111</v>
      </c>
      <c r="AT27" s="108">
        <f t="shared" si="4"/>
        <v>0.12754376524390243</v>
      </c>
      <c r="AU27" s="95">
        <v>418343.55</v>
      </c>
      <c r="AV27" s="96">
        <v>418343.55</v>
      </c>
      <c r="AW27" s="95">
        <f t="shared" si="5"/>
        <v>0</v>
      </c>
      <c r="AX27" s="97"/>
    </row>
    <row r="28" spans="12:51" x14ac:dyDescent="0.25">
      <c r="L28" s="75"/>
      <c r="AP28" s="84" t="s">
        <v>117</v>
      </c>
      <c r="AQ28" s="107" t="s">
        <v>140</v>
      </c>
      <c r="AR28" s="96" t="s">
        <v>141</v>
      </c>
      <c r="AS28" s="102">
        <v>45138</v>
      </c>
      <c r="AT28" s="108">
        <f t="shared" si="4"/>
        <v>6.9764271341463416E-2</v>
      </c>
      <c r="AU28" s="96">
        <v>228826.81</v>
      </c>
      <c r="AV28" s="96">
        <v>228826.81</v>
      </c>
      <c r="AW28" s="95">
        <f t="shared" si="5"/>
        <v>0</v>
      </c>
      <c r="AX28" s="97"/>
    </row>
    <row r="29" spans="12:51" x14ac:dyDescent="0.25">
      <c r="L29" s="75"/>
      <c r="AP29" s="98" t="s">
        <v>120</v>
      </c>
      <c r="AQ29" s="107" t="s">
        <v>142</v>
      </c>
      <c r="AR29" s="95" t="s">
        <v>143</v>
      </c>
      <c r="AS29" s="102">
        <v>45170</v>
      </c>
      <c r="AT29" s="108">
        <f t="shared" si="4"/>
        <v>7.5523853658536588E-2</v>
      </c>
      <c r="AU29" s="95">
        <v>247718.24</v>
      </c>
      <c r="AV29" s="95">
        <f>AU29</f>
        <v>247718.24</v>
      </c>
      <c r="AW29" s="95">
        <f t="shared" si="5"/>
        <v>0</v>
      </c>
      <c r="AX29" s="97"/>
    </row>
    <row r="30" spans="12:51" x14ac:dyDescent="0.25">
      <c r="L30" s="76"/>
      <c r="AP30" s="98" t="s">
        <v>123</v>
      </c>
      <c r="AQ30" s="107" t="s">
        <v>144</v>
      </c>
      <c r="AR30" s="96" t="s">
        <v>145</v>
      </c>
      <c r="AS30" s="102">
        <v>45199</v>
      </c>
      <c r="AT30" s="108">
        <f t="shared" si="4"/>
        <v>8.0274710365853652E-2</v>
      </c>
      <c r="AU30" s="96">
        <v>263301.05</v>
      </c>
      <c r="AV30" s="96">
        <f>AU30</f>
        <v>263301.05</v>
      </c>
      <c r="AW30" s="95">
        <f t="shared" si="5"/>
        <v>0</v>
      </c>
      <c r="AX30" s="97"/>
    </row>
    <row r="31" spans="12:51" x14ac:dyDescent="0.25">
      <c r="L31" s="79"/>
      <c r="AP31" s="98" t="s">
        <v>126</v>
      </c>
      <c r="AQ31" s="107" t="s">
        <v>146</v>
      </c>
      <c r="AR31" s="96" t="s">
        <v>147</v>
      </c>
      <c r="AS31" s="102">
        <v>45245</v>
      </c>
      <c r="AT31" s="108">
        <f t="shared" si="4"/>
        <v>4.5560826219512199E-2</v>
      </c>
      <c r="AU31" s="96">
        <v>149439.51</v>
      </c>
      <c r="AV31" s="96">
        <f>47000+10000+10000+30000+50000</f>
        <v>147000</v>
      </c>
      <c r="AW31" s="95">
        <f t="shared" si="5"/>
        <v>2439.5100000000093</v>
      </c>
      <c r="AX31" s="109" t="s">
        <v>148</v>
      </c>
    </row>
    <row r="32" spans="12:51" x14ac:dyDescent="0.25">
      <c r="L32" s="75"/>
      <c r="AP32" s="98" t="s">
        <v>129</v>
      </c>
      <c r="AQ32" s="95" t="s">
        <v>149</v>
      </c>
      <c r="AR32" s="96" t="s">
        <v>150</v>
      </c>
      <c r="AS32" s="102">
        <v>45427</v>
      </c>
      <c r="AT32" s="108">
        <f t="shared" si="4"/>
        <v>3.3483588414634148E-2</v>
      </c>
      <c r="AU32" s="96">
        <v>109826.17</v>
      </c>
      <c r="AV32" s="96">
        <v>0</v>
      </c>
      <c r="AW32" s="95">
        <f t="shared" si="5"/>
        <v>109826.17</v>
      </c>
      <c r="AX32" s="97"/>
    </row>
    <row r="33" spans="12:50" ht="15.75" x14ac:dyDescent="0.25">
      <c r="L33" s="75"/>
      <c r="AP33"/>
      <c r="AQ33" s="96"/>
      <c r="AR33" s="96"/>
      <c r="AS33" s="102"/>
      <c r="AT33" s="103">
        <f>SUM(AT22:AT32)</f>
        <v>0.99802103658536601</v>
      </c>
      <c r="AU33" s="104">
        <f>SUM(AU25:AU32)</f>
        <v>3273508.9999999991</v>
      </c>
      <c r="AV33" s="96"/>
      <c r="AW33" s="95"/>
      <c r="AX33" s="97"/>
    </row>
    <row r="34" spans="12:50" x14ac:dyDescent="0.25">
      <c r="L34" s="71"/>
      <c r="AP34"/>
      <c r="AQ34" s="96"/>
      <c r="AR34" s="96"/>
      <c r="AS34" s="102"/>
      <c r="AT34" s="96"/>
      <c r="AU34" s="105">
        <f>SUM(AU23)-SUM(AU33)</f>
        <v>6491.0000000009313</v>
      </c>
      <c r="AV34" s="105">
        <f>SUM(AV24:AV33)</f>
        <v>3161243.3199999994</v>
      </c>
      <c r="AW34" s="110">
        <f>SUM(AW24:AW33)</f>
        <v>112265.68000000001</v>
      </c>
      <c r="AX34" s="97"/>
    </row>
    <row r="35" spans="12:50" x14ac:dyDescent="0.25">
      <c r="L35" s="71"/>
    </row>
    <row r="36" spans="12:50" x14ac:dyDescent="0.25">
      <c r="L36" s="79"/>
    </row>
    <row r="37" spans="12:50" x14ac:dyDescent="0.25">
      <c r="L37" s="71"/>
    </row>
    <row r="38" spans="12:50" x14ac:dyDescent="0.25">
      <c r="L38" s="71"/>
    </row>
    <row r="39" spans="12:50" x14ac:dyDescent="0.25">
      <c r="L39" s="71"/>
    </row>
    <row r="40" spans="12:50" x14ac:dyDescent="0.25">
      <c r="L40" s="79"/>
    </row>
    <row r="41" spans="12:50" x14ac:dyDescent="0.25">
      <c r="L41" s="81"/>
    </row>
    <row r="42" spans="12:50" x14ac:dyDescent="0.25">
      <c r="L42" s="79"/>
    </row>
    <row r="43" spans="12:50" x14ac:dyDescent="0.25">
      <c r="L43" s="71"/>
    </row>
    <row r="44" spans="12:50" x14ac:dyDescent="0.25">
      <c r="L44" s="71"/>
    </row>
    <row r="45" spans="12:50" x14ac:dyDescent="0.25">
      <c r="L45" s="71"/>
    </row>
    <row r="46" spans="12:50" x14ac:dyDescent="0.25">
      <c r="L46" s="71"/>
    </row>
    <row r="47" spans="12:50" x14ac:dyDescent="0.25">
      <c r="L47" s="71"/>
    </row>
    <row r="48" spans="12:50" x14ac:dyDescent="0.25">
      <c r="L48" s="71"/>
    </row>
    <row r="49" spans="12:12" x14ac:dyDescent="0.25">
      <c r="L49" s="71"/>
    </row>
    <row r="50" spans="12:12" x14ac:dyDescent="0.25">
      <c r="L50" s="71"/>
    </row>
    <row r="51" spans="12:12" x14ac:dyDescent="0.25">
      <c r="L51" s="85"/>
    </row>
    <row r="52" spans="12:12" x14ac:dyDescent="0.25">
      <c r="L52" s="71"/>
    </row>
    <row r="53" spans="12:12" x14ac:dyDescent="0.25">
      <c r="L53" s="85"/>
    </row>
    <row r="54" spans="12:12" x14ac:dyDescent="0.25">
      <c r="L54" s="85"/>
    </row>
    <row r="55" spans="12:12" x14ac:dyDescent="0.25">
      <c r="L55" s="85"/>
    </row>
    <row r="56" spans="12:12" x14ac:dyDescent="0.25">
      <c r="L56" s="85"/>
    </row>
    <row r="57" spans="12:12" x14ac:dyDescent="0.25">
      <c r="L57" s="71"/>
    </row>
    <row r="58" spans="12:12" x14ac:dyDescent="0.25">
      <c r="L58" s="85"/>
    </row>
    <row r="59" spans="12:12" x14ac:dyDescent="0.25">
      <c r="L59" s="85"/>
    </row>
    <row r="60" spans="12:12" x14ac:dyDescent="0.25">
      <c r="L60" s="85"/>
    </row>
    <row r="61" spans="12:12" x14ac:dyDescent="0.25">
      <c r="L61" s="85"/>
    </row>
    <row r="62" spans="12:12" x14ac:dyDescent="0.25">
      <c r="L62" s="85"/>
    </row>
    <row r="63" spans="12:12" x14ac:dyDescent="0.25">
      <c r="L63" s="85"/>
    </row>
    <row r="64" spans="12:12" x14ac:dyDescent="0.25">
      <c r="L64" s="85"/>
    </row>
    <row r="65" spans="6:12" x14ac:dyDescent="0.25">
      <c r="L65" s="85"/>
    </row>
    <row r="66" spans="6:12" x14ac:dyDescent="0.25">
      <c r="L66" s="85"/>
    </row>
    <row r="67" spans="6:12" x14ac:dyDescent="0.25">
      <c r="F67" s="34" t="s">
        <v>151</v>
      </c>
      <c r="L67" s="71"/>
    </row>
    <row r="68" spans="6:12" x14ac:dyDescent="0.25">
      <c r="L68" s="85"/>
    </row>
    <row r="69" spans="6:12" x14ac:dyDescent="0.25">
      <c r="L69" s="85"/>
    </row>
    <row r="70" spans="6:12" x14ac:dyDescent="0.25">
      <c r="L70" s="87"/>
    </row>
    <row r="71" spans="6:12" x14ac:dyDescent="0.25">
      <c r="L71" s="71"/>
    </row>
    <row r="72" spans="6:12" x14ac:dyDescent="0.25">
      <c r="L72" s="71"/>
    </row>
    <row r="73" spans="6:12" x14ac:dyDescent="0.25">
      <c r="L73" s="85"/>
    </row>
    <row r="74" spans="6:12" x14ac:dyDescent="0.25">
      <c r="L74" s="85"/>
    </row>
    <row r="75" spans="6:12" x14ac:dyDescent="0.25">
      <c r="L75" s="85"/>
    </row>
    <row r="76" spans="6:12" x14ac:dyDescent="0.25">
      <c r="L76" s="85"/>
    </row>
    <row r="77" spans="6:12" x14ac:dyDescent="0.25">
      <c r="L77" s="85"/>
    </row>
    <row r="78" spans="6:12" x14ac:dyDescent="0.25">
      <c r="L78" s="85"/>
    </row>
    <row r="79" spans="6:12" x14ac:dyDescent="0.25">
      <c r="L79" s="85"/>
    </row>
    <row r="80" spans="6:12" x14ac:dyDescent="0.25">
      <c r="L80" s="85"/>
    </row>
    <row r="81" spans="12:12" x14ac:dyDescent="0.25">
      <c r="L81" s="71"/>
    </row>
    <row r="82" spans="12:12" x14ac:dyDescent="0.25">
      <c r="L82" s="71"/>
    </row>
    <row r="83" spans="12:12" x14ac:dyDescent="0.25">
      <c r="L83" s="71"/>
    </row>
    <row r="84" spans="12:12" x14ac:dyDescent="0.25">
      <c r="L84" s="61"/>
    </row>
    <row r="85" spans="12:12" x14ac:dyDescent="0.25">
      <c r="L85" s="61"/>
    </row>
    <row r="87" spans="12:12" x14ac:dyDescent="0.25">
      <c r="L87" s="88"/>
    </row>
    <row r="88" spans="12:12" x14ac:dyDescent="0.25">
      <c r="L88" s="88"/>
    </row>
    <row r="89" spans="12:12" x14ac:dyDescent="0.25">
      <c r="L89" s="88"/>
    </row>
    <row r="90" spans="12:12" x14ac:dyDescent="0.25">
      <c r="L90" s="88"/>
    </row>
    <row r="91" spans="12:12" x14ac:dyDescent="0.25">
      <c r="L91" s="88"/>
    </row>
    <row r="92" spans="12:12" x14ac:dyDescent="0.25">
      <c r="L92" s="88"/>
    </row>
    <row r="93" spans="12:12" x14ac:dyDescent="0.25">
      <c r="L93" s="88"/>
    </row>
  </sheetData>
  <autoFilter ref="A5:AL7" xr:uid="{4ACF14E3-0655-4C5C-8E98-E1E07ECBC2B8}"/>
  <conditionalFormatting sqref="I6:J6">
    <cfRule type="duplicateValues" dxfId="15" priority="2"/>
  </conditionalFormatting>
  <conditionalFormatting sqref="AK1:AK1048576">
    <cfRule type="cellIs" dxfId="14" priority="1" operator="lessThan">
      <formula>0</formula>
    </cfRule>
  </conditionalFormatting>
  <conditionalFormatting sqref="AM6">
    <cfRule type="duplicateValues" dxfId="13" priority="3"/>
  </conditionalFormatting>
  <conditionalFormatting sqref="AQ7:AR19">
    <cfRule type="duplicateValues" dxfId="12" priority="4"/>
  </conditionalFormatting>
  <conditionalFormatting sqref="AR21:AS21 AQ22:AR34">
    <cfRule type="duplicateValues" dxfId="11" priority="5"/>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877A-711C-4B0F-BFB5-2DA567AC36D4}">
  <sheetPr filterMode="1"/>
  <dimension ref="A1:AV93"/>
  <sheetViews>
    <sheetView topLeftCell="A38" zoomScale="70" zoomScaleNormal="70" workbookViewId="0">
      <selection activeCell="D18" sqref="D18"/>
    </sheetView>
  </sheetViews>
  <sheetFormatPr defaultColWidth="9.140625" defaultRowHeight="15" outlineLevelRow="1" outlineLevelCol="1" x14ac:dyDescent="0.25"/>
  <cols>
    <col min="1" max="1" width="12.5703125" style="10" customWidth="1"/>
    <col min="2" max="2" width="12" style="221" customWidth="1"/>
    <col min="3" max="3" width="13.5703125" style="3" customWidth="1"/>
    <col min="4" max="4" width="53.42578125" style="34" customWidth="1"/>
    <col min="5" max="6" width="14.5703125" style="34" customWidth="1"/>
    <col min="7" max="7" width="14.85546875" style="34" customWidth="1"/>
    <col min="8" max="8" width="11.140625" style="34" customWidth="1"/>
    <col min="9" max="9" width="10.140625" style="61" customWidth="1"/>
    <col min="10" max="10" width="7.85546875" style="61" customWidth="1"/>
    <col min="11" max="11" width="10.42578125" style="34" customWidth="1"/>
    <col min="12" max="12" width="13.28515625" style="34" customWidth="1"/>
    <col min="13" max="13" width="8.42578125" style="5" customWidth="1"/>
    <col min="14" max="14" width="5.42578125" style="5" bestFit="1" customWidth="1"/>
    <col min="15" max="17" width="15.5703125" style="65" customWidth="1"/>
    <col min="18" max="18" width="16.85546875" style="65" customWidth="1"/>
    <col min="19" max="19" width="7.140625" style="5" customWidth="1"/>
    <col min="20" max="20" width="15.5703125" style="65" customWidth="1"/>
    <col min="21" max="32" width="14.42578125" style="65" customWidth="1" outlineLevel="1"/>
    <col min="33" max="33" width="14.42578125" style="22" customWidth="1" outlineLevel="1"/>
    <col min="34" max="34" width="14.42578125" style="65" customWidth="1" outlineLevel="1"/>
    <col min="35" max="35" width="15.5703125" style="65" customWidth="1"/>
    <col min="36" max="36" width="4.5703125" style="65" customWidth="1"/>
    <col min="37" max="37" width="16.5703125" style="65" customWidth="1"/>
    <col min="38" max="38" width="15.5703125" style="65" customWidth="1"/>
    <col min="39" max="39" width="13" style="4" bestFit="1" customWidth="1"/>
    <col min="40" max="40" width="16.140625" style="4" bestFit="1" customWidth="1"/>
    <col min="41" max="41" width="7.5703125" style="4" customWidth="1"/>
    <col min="42" max="42" width="10.85546875" style="4" customWidth="1"/>
    <col min="43" max="43" width="17.5703125" style="4" customWidth="1"/>
    <col min="44" max="44" width="13.85546875" style="4" bestFit="1" customWidth="1"/>
    <col min="45" max="45" width="17.140625" style="4" bestFit="1" customWidth="1"/>
    <col min="46" max="16384" width="9.140625" style="4"/>
  </cols>
  <sheetData>
    <row r="1" spans="1:39" x14ac:dyDescent="0.25">
      <c r="A1" s="1" t="str">
        <f>[33]LAND!A1</f>
        <v>TOMYPAK FLEXIBLE PACKAGING SDN BHD</v>
      </c>
      <c r="E1" s="88"/>
    </row>
    <row r="2" spans="1:39" x14ac:dyDescent="0.25">
      <c r="A2" s="1" t="str">
        <f>[33]LAND!A2</f>
        <v>FOR THE YEAR ENDED 30 JUNE 2025</v>
      </c>
      <c r="G2" s="62"/>
      <c r="K2" s="88"/>
      <c r="L2" s="88"/>
    </row>
    <row r="3" spans="1:39" x14ac:dyDescent="0.25">
      <c r="A3" s="7" t="s">
        <v>152</v>
      </c>
      <c r="D3" s="63"/>
      <c r="E3" s="63"/>
      <c r="F3" s="63"/>
      <c r="G3" s="59"/>
      <c r="H3" s="63"/>
      <c r="I3" s="64"/>
      <c r="J3" s="64"/>
      <c r="K3" s="88"/>
      <c r="L3" s="88"/>
    </row>
    <row r="4" spans="1:39" x14ac:dyDescent="0.25">
      <c r="A4" s="222" t="s">
        <v>153</v>
      </c>
      <c r="O4" s="203"/>
      <c r="P4" s="203"/>
      <c r="Q4" s="203"/>
      <c r="R4" s="203"/>
      <c r="T4" s="203"/>
      <c r="U4" s="132"/>
      <c r="V4" s="132"/>
      <c r="W4" s="132"/>
      <c r="X4" s="132"/>
      <c r="Y4" s="132"/>
      <c r="Z4" s="132"/>
      <c r="AA4" s="132"/>
      <c r="AB4" s="132"/>
      <c r="AC4" s="132"/>
      <c r="AD4" s="132"/>
      <c r="AE4" s="132"/>
      <c r="AF4" s="132"/>
      <c r="AH4" s="132"/>
      <c r="AI4" s="203" t="s">
        <v>1</v>
      </c>
      <c r="AJ4" s="203"/>
      <c r="AK4" s="203" t="s">
        <v>1</v>
      </c>
      <c r="AL4" s="203" t="s">
        <v>2</v>
      </c>
    </row>
    <row r="5" spans="1:39" s="112" customFormat="1" ht="30" x14ac:dyDescent="0.25">
      <c r="A5" s="204" t="s">
        <v>3</v>
      </c>
      <c r="B5" s="223" t="s">
        <v>4</v>
      </c>
      <c r="C5" s="190" t="s">
        <v>73</v>
      </c>
      <c r="D5" s="192" t="s">
        <v>74</v>
      </c>
      <c r="E5" s="192" t="s">
        <v>75</v>
      </c>
      <c r="F5" s="192" t="s">
        <v>76</v>
      </c>
      <c r="G5" s="192" t="s">
        <v>77</v>
      </c>
      <c r="H5" s="192" t="s">
        <v>78</v>
      </c>
      <c r="I5" s="205" t="s">
        <v>79</v>
      </c>
      <c r="J5" s="205" t="s">
        <v>80</v>
      </c>
      <c r="K5" s="190" t="s">
        <v>81</v>
      </c>
      <c r="L5" s="206" t="s">
        <v>82</v>
      </c>
      <c r="M5" s="190" t="s">
        <v>83</v>
      </c>
      <c r="N5" s="190"/>
      <c r="O5" s="196" t="s">
        <v>6</v>
      </c>
      <c r="P5" s="196" t="s">
        <v>7</v>
      </c>
      <c r="Q5" s="196" t="s">
        <v>8</v>
      </c>
      <c r="R5" s="196" t="s">
        <v>9</v>
      </c>
      <c r="S5" s="190" t="s">
        <v>84</v>
      </c>
      <c r="T5" s="196" t="s">
        <v>11</v>
      </c>
      <c r="U5" s="212" t="s">
        <v>12</v>
      </c>
      <c r="V5" s="212" t="s">
        <v>13</v>
      </c>
      <c r="W5" s="212" t="s">
        <v>14</v>
      </c>
      <c r="X5" s="212" t="s">
        <v>15</v>
      </c>
      <c r="Y5" s="212" t="s">
        <v>16</v>
      </c>
      <c r="Z5" s="212" t="s">
        <v>17</v>
      </c>
      <c r="AA5" s="212" t="s">
        <v>18</v>
      </c>
      <c r="AB5" s="212" t="s">
        <v>19</v>
      </c>
      <c r="AC5" s="212" t="s">
        <v>20</v>
      </c>
      <c r="AD5" s="212" t="s">
        <v>21</v>
      </c>
      <c r="AE5" s="212" t="s">
        <v>22</v>
      </c>
      <c r="AF5" s="212" t="s">
        <v>23</v>
      </c>
      <c r="AG5" s="224" t="s">
        <v>24</v>
      </c>
      <c r="AH5" s="196" t="s">
        <v>8</v>
      </c>
      <c r="AI5" s="196" t="s">
        <v>25</v>
      </c>
      <c r="AJ5" s="196"/>
      <c r="AK5" s="196" t="str">
        <f>FBT!AA5</f>
        <v>NBV As At 30/06/2025</v>
      </c>
      <c r="AL5" s="196" t="str">
        <f>FBT!AB5</f>
        <v>NBV As At 30/06/2024</v>
      </c>
    </row>
    <row r="6" spans="1:39" ht="14.45" customHeight="1" x14ac:dyDescent="0.25">
      <c r="A6" s="10">
        <v>40755</v>
      </c>
      <c r="B6" s="2"/>
      <c r="C6" s="3" t="s">
        <v>154</v>
      </c>
      <c r="D6" s="34" t="s">
        <v>155</v>
      </c>
      <c r="F6" s="34" t="s">
        <v>88</v>
      </c>
      <c r="G6" s="34" t="s">
        <v>156</v>
      </c>
      <c r="H6" s="34" t="s">
        <v>157</v>
      </c>
      <c r="M6" s="5">
        <v>1</v>
      </c>
      <c r="N6" s="5" t="s">
        <v>158</v>
      </c>
      <c r="O6" s="65">
        <v>1900</v>
      </c>
      <c r="P6" s="66">
        <v>0</v>
      </c>
      <c r="Q6" s="66">
        <v>0</v>
      </c>
      <c r="R6" s="66">
        <f t="shared" ref="R6:R37" si="0">SUM(O6:Q6)</f>
        <v>1900</v>
      </c>
      <c r="S6" s="5">
        <v>300</v>
      </c>
      <c r="T6" s="22">
        <v>-1107.82</v>
      </c>
      <c r="U6" s="22">
        <v>-6.33</v>
      </c>
      <c r="V6" s="22">
        <f t="shared" ref="V6:AC9" si="1">-$R6/$S6</f>
        <v>-6.333333333333333</v>
      </c>
      <c r="W6" s="22">
        <f t="shared" si="1"/>
        <v>-6.333333333333333</v>
      </c>
      <c r="X6" s="22">
        <f t="shared" si="1"/>
        <v>-6.333333333333333</v>
      </c>
      <c r="Y6" s="22">
        <f t="shared" si="1"/>
        <v>-6.333333333333333</v>
      </c>
      <c r="Z6" s="22">
        <f t="shared" si="1"/>
        <v>-6.333333333333333</v>
      </c>
      <c r="AA6" s="22">
        <f t="shared" si="1"/>
        <v>-6.333333333333333</v>
      </c>
      <c r="AB6" s="22">
        <f t="shared" si="1"/>
        <v>-6.333333333333333</v>
      </c>
      <c r="AC6" s="22">
        <f t="shared" si="1"/>
        <v>-6.333333333333333</v>
      </c>
      <c r="AD6" s="22">
        <v>0</v>
      </c>
      <c r="AE6" s="22">
        <v>0</v>
      </c>
      <c r="AF6" s="22">
        <v>0</v>
      </c>
      <c r="AG6" s="22">
        <f t="shared" ref="AG6:AG37" si="2">SUM(U6:AF6)</f>
        <v>-56.99666666666667</v>
      </c>
      <c r="AH6" s="22">
        <v>0</v>
      </c>
      <c r="AI6" s="22">
        <f t="shared" ref="AI6:AI37" si="3">T6+AG6+AH6</f>
        <v>-1164.8166666666666</v>
      </c>
      <c r="AK6" s="65">
        <f t="shared" ref="AK6:AK37" si="4">R6+AI6</f>
        <v>735.18333333333339</v>
      </c>
      <c r="AL6" s="22">
        <f t="shared" ref="AL6:AL37" si="5">O6+T6</f>
        <v>792.18000000000006</v>
      </c>
    </row>
    <row r="7" spans="1:39" ht="14.45" hidden="1" customHeight="1" x14ac:dyDescent="0.25">
      <c r="A7" s="10">
        <v>44782</v>
      </c>
      <c r="B7" s="2"/>
      <c r="C7" s="69" t="s">
        <v>159</v>
      </c>
      <c r="D7" s="4" t="s">
        <v>160</v>
      </c>
      <c r="E7" s="70" t="s">
        <v>161</v>
      </c>
      <c r="F7" s="70" t="s">
        <v>88</v>
      </c>
      <c r="G7" s="70" t="s">
        <v>162</v>
      </c>
      <c r="H7" s="70" t="s">
        <v>90</v>
      </c>
      <c r="I7" s="71" t="s">
        <v>163</v>
      </c>
      <c r="J7" s="71" t="s">
        <v>164</v>
      </c>
      <c r="K7" s="72" t="s">
        <v>165</v>
      </c>
      <c r="L7" s="34" t="s">
        <v>166</v>
      </c>
      <c r="M7" s="73">
        <v>14</v>
      </c>
      <c r="N7" s="73" t="s">
        <v>167</v>
      </c>
      <c r="O7" s="74">
        <v>6192.63</v>
      </c>
      <c r="P7" s="66">
        <v>0</v>
      </c>
      <c r="Q7" s="66">
        <v>0</v>
      </c>
      <c r="R7" s="66">
        <f t="shared" si="0"/>
        <v>6192.63</v>
      </c>
      <c r="S7" s="5">
        <v>60</v>
      </c>
      <c r="T7" s="22">
        <v>-2373.8344999999999</v>
      </c>
      <c r="U7" s="22">
        <v>-103.21</v>
      </c>
      <c r="V7" s="22">
        <f t="shared" si="1"/>
        <v>-103.2105</v>
      </c>
      <c r="W7" s="22">
        <f t="shared" si="1"/>
        <v>-103.2105</v>
      </c>
      <c r="X7" s="22">
        <f t="shared" si="1"/>
        <v>-103.2105</v>
      </c>
      <c r="Y7" s="22">
        <f t="shared" si="1"/>
        <v>-103.2105</v>
      </c>
      <c r="Z7" s="22">
        <f t="shared" si="1"/>
        <v>-103.2105</v>
      </c>
      <c r="AA7" s="22">
        <f t="shared" si="1"/>
        <v>-103.2105</v>
      </c>
      <c r="AB7" s="22">
        <f t="shared" si="1"/>
        <v>-103.2105</v>
      </c>
      <c r="AC7" s="22">
        <f t="shared" si="1"/>
        <v>-103.2105</v>
      </c>
      <c r="AD7" s="22">
        <v>0</v>
      </c>
      <c r="AE7" s="22">
        <v>0</v>
      </c>
      <c r="AF7" s="22">
        <v>0</v>
      </c>
      <c r="AG7" s="22">
        <f t="shared" si="2"/>
        <v>-928.89400000000012</v>
      </c>
      <c r="AH7" s="22">
        <v>0</v>
      </c>
      <c r="AI7" s="22">
        <f t="shared" si="3"/>
        <v>-3302.7285000000002</v>
      </c>
      <c r="AK7" s="65">
        <f t="shared" si="4"/>
        <v>2889.9014999999999</v>
      </c>
      <c r="AL7" s="22">
        <f t="shared" si="5"/>
        <v>3818.7955000000002</v>
      </c>
    </row>
    <row r="8" spans="1:39" ht="14.45" hidden="1" customHeight="1" x14ac:dyDescent="0.25">
      <c r="A8" s="10">
        <v>44782</v>
      </c>
      <c r="B8" s="2"/>
      <c r="C8" s="69" t="s">
        <v>168</v>
      </c>
      <c r="D8" s="4" t="s">
        <v>169</v>
      </c>
      <c r="E8" s="70" t="s">
        <v>161</v>
      </c>
      <c r="F8" s="70" t="s">
        <v>88</v>
      </c>
      <c r="G8" s="70" t="s">
        <v>162</v>
      </c>
      <c r="H8" s="70" t="s">
        <v>90</v>
      </c>
      <c r="I8" s="71" t="s">
        <v>163</v>
      </c>
      <c r="J8" s="71" t="s">
        <v>164</v>
      </c>
      <c r="K8" s="72" t="s">
        <v>165</v>
      </c>
      <c r="L8" s="34" t="s">
        <v>166</v>
      </c>
      <c r="M8" s="73">
        <v>1600</v>
      </c>
      <c r="N8" s="73" t="s">
        <v>170</v>
      </c>
      <c r="O8" s="74">
        <v>1326.99</v>
      </c>
      <c r="P8" s="66">
        <v>0</v>
      </c>
      <c r="Q8" s="66">
        <v>0</v>
      </c>
      <c r="R8" s="66">
        <f t="shared" si="0"/>
        <v>1326.99</v>
      </c>
      <c r="S8" s="5">
        <v>60</v>
      </c>
      <c r="T8" s="22">
        <v>-508.72850000000005</v>
      </c>
      <c r="U8" s="22">
        <v>-22.12</v>
      </c>
      <c r="V8" s="22">
        <f t="shared" si="1"/>
        <v>-22.116499999999998</v>
      </c>
      <c r="W8" s="22">
        <f t="shared" si="1"/>
        <v>-22.116499999999998</v>
      </c>
      <c r="X8" s="22">
        <f t="shared" si="1"/>
        <v>-22.116499999999998</v>
      </c>
      <c r="Y8" s="22">
        <f t="shared" si="1"/>
        <v>-22.116499999999998</v>
      </c>
      <c r="Z8" s="22">
        <f t="shared" si="1"/>
        <v>-22.116499999999998</v>
      </c>
      <c r="AA8" s="22">
        <f t="shared" si="1"/>
        <v>-22.116499999999998</v>
      </c>
      <c r="AB8" s="22">
        <f t="shared" si="1"/>
        <v>-22.116499999999998</v>
      </c>
      <c r="AC8" s="22">
        <f t="shared" si="1"/>
        <v>-22.116499999999998</v>
      </c>
      <c r="AD8" s="22">
        <v>0</v>
      </c>
      <c r="AE8" s="22">
        <v>0</v>
      </c>
      <c r="AF8" s="22">
        <v>0</v>
      </c>
      <c r="AG8" s="22">
        <f t="shared" si="2"/>
        <v>-199.05199999999999</v>
      </c>
      <c r="AH8" s="22">
        <v>0</v>
      </c>
      <c r="AI8" s="22">
        <f t="shared" si="3"/>
        <v>-707.78050000000007</v>
      </c>
      <c r="AK8" s="65">
        <f t="shared" si="4"/>
        <v>619.20949999999993</v>
      </c>
      <c r="AL8" s="22">
        <f t="shared" si="5"/>
        <v>818.26149999999996</v>
      </c>
    </row>
    <row r="9" spans="1:39" ht="14.45" hidden="1" customHeight="1" x14ac:dyDescent="0.25">
      <c r="A9" s="10">
        <v>44782</v>
      </c>
      <c r="B9" s="2"/>
      <c r="C9" s="69" t="s">
        <v>171</v>
      </c>
      <c r="D9" s="4" t="s">
        <v>172</v>
      </c>
      <c r="E9" s="70" t="s">
        <v>161</v>
      </c>
      <c r="F9" s="70" t="s">
        <v>88</v>
      </c>
      <c r="G9" s="70" t="s">
        <v>162</v>
      </c>
      <c r="H9" s="70" t="s">
        <v>90</v>
      </c>
      <c r="I9" s="71" t="s">
        <v>163</v>
      </c>
      <c r="J9" s="71" t="s">
        <v>164</v>
      </c>
      <c r="K9" s="72" t="s">
        <v>165</v>
      </c>
      <c r="L9" s="34" t="s">
        <v>166</v>
      </c>
      <c r="M9" s="73">
        <v>1</v>
      </c>
      <c r="N9" s="73" t="s">
        <v>173</v>
      </c>
      <c r="O9" s="74">
        <v>230.38</v>
      </c>
      <c r="P9" s="66">
        <v>0</v>
      </c>
      <c r="Q9" s="66">
        <v>0</v>
      </c>
      <c r="R9" s="66">
        <f t="shared" si="0"/>
        <v>230.38</v>
      </c>
      <c r="S9" s="5">
        <v>36</v>
      </c>
      <c r="T9" s="22">
        <v>-147.19499999999999</v>
      </c>
      <c r="U9" s="22">
        <v>-6.4</v>
      </c>
      <c r="V9" s="22">
        <f t="shared" si="1"/>
        <v>-6.3994444444444447</v>
      </c>
      <c r="W9" s="22">
        <f t="shared" si="1"/>
        <v>-6.3994444444444447</v>
      </c>
      <c r="X9" s="22">
        <f t="shared" si="1"/>
        <v>-6.3994444444444447</v>
      </c>
      <c r="Y9" s="22">
        <f t="shared" si="1"/>
        <v>-6.3994444444444447</v>
      </c>
      <c r="Z9" s="22">
        <f t="shared" si="1"/>
        <v>-6.3994444444444447</v>
      </c>
      <c r="AA9" s="22">
        <f t="shared" si="1"/>
        <v>-6.3994444444444447</v>
      </c>
      <c r="AB9" s="22">
        <f t="shared" si="1"/>
        <v>-6.3994444444444447</v>
      </c>
      <c r="AC9" s="22">
        <f t="shared" si="1"/>
        <v>-6.3994444444444447</v>
      </c>
      <c r="AD9" s="22">
        <v>0</v>
      </c>
      <c r="AE9" s="22">
        <v>0</v>
      </c>
      <c r="AF9" s="22">
        <v>0</v>
      </c>
      <c r="AG9" s="22">
        <f t="shared" si="2"/>
        <v>-57.595555555555549</v>
      </c>
      <c r="AH9" s="22">
        <v>0</v>
      </c>
      <c r="AI9" s="22">
        <f t="shared" si="3"/>
        <v>-204.79055555555556</v>
      </c>
      <c r="AK9" s="65">
        <f t="shared" si="4"/>
        <v>25.589444444444439</v>
      </c>
      <c r="AL9" s="22">
        <f t="shared" si="5"/>
        <v>83.185000000000002</v>
      </c>
    </row>
    <row r="10" spans="1:39" ht="14.45" customHeight="1" x14ac:dyDescent="0.25">
      <c r="A10" s="10">
        <v>41214</v>
      </c>
      <c r="B10" s="2"/>
      <c r="C10" s="3" t="s">
        <v>174</v>
      </c>
      <c r="D10" s="34" t="s">
        <v>175</v>
      </c>
      <c r="F10" s="34" t="s">
        <v>88</v>
      </c>
      <c r="G10" s="34" t="s">
        <v>162</v>
      </c>
      <c r="H10" s="34" t="s">
        <v>157</v>
      </c>
      <c r="M10" s="5">
        <v>1</v>
      </c>
      <c r="N10" s="5" t="s">
        <v>158</v>
      </c>
      <c r="O10" s="65">
        <v>469</v>
      </c>
      <c r="P10" s="66">
        <v>0</v>
      </c>
      <c r="Q10" s="66">
        <v>0</v>
      </c>
      <c r="R10" s="66">
        <f t="shared" si="0"/>
        <v>469</v>
      </c>
      <c r="S10" s="5">
        <v>120</v>
      </c>
      <c r="T10" s="22">
        <v>-469</v>
      </c>
      <c r="U10" s="22">
        <v>0</v>
      </c>
      <c r="V10" s="22">
        <v>0</v>
      </c>
      <c r="W10" s="22">
        <v>0</v>
      </c>
      <c r="X10" s="22">
        <v>0</v>
      </c>
      <c r="Y10" s="22">
        <v>0</v>
      </c>
      <c r="Z10" s="22">
        <v>0</v>
      </c>
      <c r="AA10" s="22">
        <v>0</v>
      </c>
      <c r="AB10" s="22">
        <v>0</v>
      </c>
      <c r="AC10" s="22">
        <v>0</v>
      </c>
      <c r="AD10" s="22">
        <v>0</v>
      </c>
      <c r="AE10" s="22">
        <v>0</v>
      </c>
      <c r="AF10" s="22">
        <v>0</v>
      </c>
      <c r="AG10" s="22">
        <f t="shared" si="2"/>
        <v>0</v>
      </c>
      <c r="AH10" s="22">
        <v>0</v>
      </c>
      <c r="AI10" s="22">
        <f t="shared" si="3"/>
        <v>-469</v>
      </c>
      <c r="AK10" s="65">
        <f t="shared" si="4"/>
        <v>0</v>
      </c>
      <c r="AL10" s="22">
        <f t="shared" si="5"/>
        <v>0</v>
      </c>
    </row>
    <row r="11" spans="1:39" ht="14.45" hidden="1" customHeight="1" x14ac:dyDescent="0.25">
      <c r="A11" s="10">
        <v>44782</v>
      </c>
      <c r="B11" s="2"/>
      <c r="C11" s="69" t="s">
        <v>176</v>
      </c>
      <c r="D11" s="4" t="s">
        <v>177</v>
      </c>
      <c r="E11" s="70" t="s">
        <v>178</v>
      </c>
      <c r="F11" s="70" t="s">
        <v>88</v>
      </c>
      <c r="G11" s="70" t="s">
        <v>162</v>
      </c>
      <c r="H11" s="70" t="s">
        <v>90</v>
      </c>
      <c r="I11" s="71" t="s">
        <v>163</v>
      </c>
      <c r="J11" s="71" t="s">
        <v>179</v>
      </c>
      <c r="K11" s="72" t="s">
        <v>180</v>
      </c>
      <c r="L11" s="34" t="s">
        <v>166</v>
      </c>
      <c r="M11" s="73">
        <v>1</v>
      </c>
      <c r="N11" s="73" t="s">
        <v>173</v>
      </c>
      <c r="O11" s="74">
        <v>4300</v>
      </c>
      <c r="P11" s="66">
        <v>0</v>
      </c>
      <c r="Q11" s="66">
        <v>0</v>
      </c>
      <c r="R11" s="66">
        <f t="shared" si="0"/>
        <v>4300</v>
      </c>
      <c r="S11" s="5">
        <v>60</v>
      </c>
      <c r="T11" s="22">
        <v>-1648.3799999999997</v>
      </c>
      <c r="U11" s="22">
        <v>-71.67</v>
      </c>
      <c r="V11" s="22">
        <f t="shared" ref="V11:AC11" si="6">-$R11/$S11</f>
        <v>-71.666666666666671</v>
      </c>
      <c r="W11" s="22">
        <f t="shared" si="6"/>
        <v>-71.666666666666671</v>
      </c>
      <c r="X11" s="22">
        <f t="shared" si="6"/>
        <v>-71.666666666666671</v>
      </c>
      <c r="Y11" s="22">
        <f t="shared" si="6"/>
        <v>-71.666666666666671</v>
      </c>
      <c r="Z11" s="22">
        <f t="shared" si="6"/>
        <v>-71.666666666666671</v>
      </c>
      <c r="AA11" s="22">
        <f t="shared" si="6"/>
        <v>-71.666666666666671</v>
      </c>
      <c r="AB11" s="22">
        <f t="shared" si="6"/>
        <v>-71.666666666666671</v>
      </c>
      <c r="AC11" s="22">
        <f t="shared" si="6"/>
        <v>-71.666666666666671</v>
      </c>
      <c r="AD11" s="22">
        <v>0</v>
      </c>
      <c r="AE11" s="22">
        <v>0</v>
      </c>
      <c r="AF11" s="22">
        <v>0</v>
      </c>
      <c r="AG11" s="22">
        <f t="shared" si="2"/>
        <v>-645.00333333333333</v>
      </c>
      <c r="AH11" s="22">
        <v>0</v>
      </c>
      <c r="AI11" s="22">
        <f t="shared" si="3"/>
        <v>-2293.3833333333332</v>
      </c>
      <c r="AK11" s="65">
        <f t="shared" si="4"/>
        <v>2006.6166666666668</v>
      </c>
      <c r="AL11" s="22">
        <f t="shared" si="5"/>
        <v>2651.6200000000003</v>
      </c>
    </row>
    <row r="12" spans="1:39" ht="14.45" customHeight="1" x14ac:dyDescent="0.25">
      <c r="A12" s="10">
        <v>41214</v>
      </c>
      <c r="B12" s="2"/>
      <c r="C12" s="3" t="s">
        <v>181</v>
      </c>
      <c r="D12" s="34" t="s">
        <v>182</v>
      </c>
      <c r="F12" s="34" t="s">
        <v>88</v>
      </c>
      <c r="G12" s="34" t="s">
        <v>162</v>
      </c>
      <c r="H12" s="34" t="s">
        <v>157</v>
      </c>
      <c r="M12" s="5">
        <v>1</v>
      </c>
      <c r="N12" s="5" t="s">
        <v>158</v>
      </c>
      <c r="O12" s="65">
        <v>3589</v>
      </c>
      <c r="P12" s="66">
        <v>0</v>
      </c>
      <c r="Q12" s="66">
        <v>0</v>
      </c>
      <c r="R12" s="66">
        <f t="shared" si="0"/>
        <v>3589</v>
      </c>
      <c r="S12" s="5">
        <v>120</v>
      </c>
      <c r="T12" s="22">
        <v>-3589</v>
      </c>
      <c r="U12" s="22">
        <v>0</v>
      </c>
      <c r="V12" s="22">
        <v>0</v>
      </c>
      <c r="W12" s="22">
        <v>0</v>
      </c>
      <c r="X12" s="22">
        <v>0</v>
      </c>
      <c r="Y12" s="22">
        <v>0</v>
      </c>
      <c r="Z12" s="22">
        <v>0</v>
      </c>
      <c r="AA12" s="22">
        <v>0</v>
      </c>
      <c r="AB12" s="22">
        <v>0</v>
      </c>
      <c r="AC12" s="22">
        <v>0</v>
      </c>
      <c r="AD12" s="22">
        <v>0</v>
      </c>
      <c r="AE12" s="22">
        <v>0</v>
      </c>
      <c r="AF12" s="22">
        <v>0</v>
      </c>
      <c r="AG12" s="22">
        <f t="shared" si="2"/>
        <v>0</v>
      </c>
      <c r="AH12" s="22">
        <v>0</v>
      </c>
      <c r="AI12" s="22">
        <f t="shared" si="3"/>
        <v>-3589</v>
      </c>
      <c r="AK12" s="65">
        <f t="shared" si="4"/>
        <v>0</v>
      </c>
      <c r="AL12" s="22">
        <f t="shared" si="5"/>
        <v>0</v>
      </c>
    </row>
    <row r="13" spans="1:39" ht="14.45" customHeight="1" x14ac:dyDescent="0.25">
      <c r="A13" s="10">
        <v>41214</v>
      </c>
      <c r="B13" s="2"/>
      <c r="C13" s="3" t="s">
        <v>183</v>
      </c>
      <c r="D13" s="34" t="s">
        <v>184</v>
      </c>
      <c r="F13" s="34" t="s">
        <v>88</v>
      </c>
      <c r="G13" s="34" t="s">
        <v>162</v>
      </c>
      <c r="H13" s="34" t="s">
        <v>157</v>
      </c>
      <c r="M13" s="5">
        <v>1</v>
      </c>
      <c r="N13" s="5" t="s">
        <v>158</v>
      </c>
      <c r="O13" s="65">
        <v>4196</v>
      </c>
      <c r="P13" s="66">
        <v>0</v>
      </c>
      <c r="Q13" s="66">
        <v>0</v>
      </c>
      <c r="R13" s="66">
        <f t="shared" si="0"/>
        <v>4196</v>
      </c>
      <c r="S13" s="5">
        <v>120</v>
      </c>
      <c r="T13" s="22">
        <v>-4196</v>
      </c>
      <c r="U13" s="22">
        <v>0</v>
      </c>
      <c r="V13" s="22">
        <v>0</v>
      </c>
      <c r="W13" s="22">
        <v>0</v>
      </c>
      <c r="X13" s="22">
        <v>0</v>
      </c>
      <c r="Y13" s="22">
        <v>0</v>
      </c>
      <c r="Z13" s="22">
        <v>0</v>
      </c>
      <c r="AA13" s="22">
        <v>0</v>
      </c>
      <c r="AB13" s="22">
        <v>0</v>
      </c>
      <c r="AC13" s="22">
        <v>0</v>
      </c>
      <c r="AD13" s="22">
        <v>0</v>
      </c>
      <c r="AE13" s="22">
        <v>0</v>
      </c>
      <c r="AF13" s="22">
        <v>0</v>
      </c>
      <c r="AG13" s="22">
        <f t="shared" si="2"/>
        <v>0</v>
      </c>
      <c r="AH13" s="22">
        <v>0</v>
      </c>
      <c r="AI13" s="22">
        <f t="shared" si="3"/>
        <v>-4196</v>
      </c>
      <c r="AK13" s="65">
        <f t="shared" si="4"/>
        <v>0</v>
      </c>
      <c r="AL13" s="22">
        <f t="shared" si="5"/>
        <v>0</v>
      </c>
    </row>
    <row r="14" spans="1:39" ht="14.45" hidden="1" customHeight="1" x14ac:dyDescent="0.25">
      <c r="A14" s="10">
        <v>44782</v>
      </c>
      <c r="B14" s="2"/>
      <c r="C14" s="69" t="s">
        <v>185</v>
      </c>
      <c r="D14" s="4" t="s">
        <v>186</v>
      </c>
      <c r="E14" s="70" t="s">
        <v>187</v>
      </c>
      <c r="F14" s="70" t="s">
        <v>88</v>
      </c>
      <c r="G14" s="70" t="s">
        <v>162</v>
      </c>
      <c r="H14" s="70" t="s">
        <v>90</v>
      </c>
      <c r="I14" s="71" t="s">
        <v>163</v>
      </c>
      <c r="J14" s="71" t="s">
        <v>188</v>
      </c>
      <c r="K14" s="75" t="s">
        <v>189</v>
      </c>
      <c r="L14" s="34" t="s">
        <v>166</v>
      </c>
      <c r="M14" s="73">
        <v>1</v>
      </c>
      <c r="N14" s="73" t="s">
        <v>173</v>
      </c>
      <c r="O14" s="74">
        <v>200</v>
      </c>
      <c r="P14" s="66">
        <v>0</v>
      </c>
      <c r="Q14" s="66">
        <v>0</v>
      </c>
      <c r="R14" s="66">
        <f t="shared" si="0"/>
        <v>200</v>
      </c>
      <c r="S14" s="5">
        <v>60</v>
      </c>
      <c r="T14" s="22">
        <v>-76.61999999999999</v>
      </c>
      <c r="U14" s="22">
        <v>-3.33</v>
      </c>
      <c r="V14" s="22">
        <f t="shared" ref="V14:AC14" si="7">-$R14/$S14</f>
        <v>-3.3333333333333335</v>
      </c>
      <c r="W14" s="22">
        <f t="shared" si="7"/>
        <v>-3.3333333333333335</v>
      </c>
      <c r="X14" s="22">
        <f t="shared" si="7"/>
        <v>-3.3333333333333335</v>
      </c>
      <c r="Y14" s="22">
        <f t="shared" si="7"/>
        <v>-3.3333333333333335</v>
      </c>
      <c r="Z14" s="22">
        <f t="shared" si="7"/>
        <v>-3.3333333333333335</v>
      </c>
      <c r="AA14" s="22">
        <f t="shared" si="7"/>
        <v>-3.3333333333333335</v>
      </c>
      <c r="AB14" s="22">
        <f t="shared" si="7"/>
        <v>-3.3333333333333335</v>
      </c>
      <c r="AC14" s="22">
        <f t="shared" si="7"/>
        <v>-3.3333333333333335</v>
      </c>
      <c r="AD14" s="22">
        <v>0</v>
      </c>
      <c r="AE14" s="22">
        <v>0</v>
      </c>
      <c r="AF14" s="22">
        <v>0</v>
      </c>
      <c r="AG14" s="22">
        <f t="shared" si="2"/>
        <v>-29.996666666666663</v>
      </c>
      <c r="AH14" s="22">
        <v>0</v>
      </c>
      <c r="AI14" s="22">
        <f t="shared" si="3"/>
        <v>-106.61666666666665</v>
      </c>
      <c r="AK14" s="65">
        <f t="shared" si="4"/>
        <v>93.383333333333354</v>
      </c>
      <c r="AL14" s="22">
        <f t="shared" si="5"/>
        <v>123.38000000000001</v>
      </c>
      <c r="AM14" s="68"/>
    </row>
    <row r="15" spans="1:39" ht="14.45" customHeight="1" x14ac:dyDescent="0.25">
      <c r="A15" s="10">
        <v>42094</v>
      </c>
      <c r="B15" s="2"/>
      <c r="C15" s="3" t="s">
        <v>190</v>
      </c>
      <c r="D15" s="34" t="s">
        <v>191</v>
      </c>
      <c r="F15" s="34" t="s">
        <v>88</v>
      </c>
      <c r="G15" s="34" t="s">
        <v>192</v>
      </c>
      <c r="H15" s="34" t="s">
        <v>157</v>
      </c>
      <c r="M15" s="5">
        <v>1</v>
      </c>
      <c r="N15" s="5" t="s">
        <v>158</v>
      </c>
      <c r="O15" s="65">
        <v>47000</v>
      </c>
      <c r="P15" s="66">
        <v>0</v>
      </c>
      <c r="Q15" s="66">
        <v>0</v>
      </c>
      <c r="R15" s="66">
        <f t="shared" si="0"/>
        <v>47000</v>
      </c>
      <c r="S15" s="5">
        <v>120</v>
      </c>
      <c r="T15" s="22">
        <v>-44258.68</v>
      </c>
      <c r="U15" s="22">
        <v>-391.67</v>
      </c>
      <c r="V15" s="22">
        <f t="shared" ref="V15:Z24" si="8">-$R15/$S15</f>
        <v>-391.66666666666669</v>
      </c>
      <c r="W15" s="22">
        <f t="shared" si="8"/>
        <v>-391.66666666666669</v>
      </c>
      <c r="X15" s="22">
        <f t="shared" si="8"/>
        <v>-391.66666666666669</v>
      </c>
      <c r="Y15" s="22">
        <f t="shared" si="8"/>
        <v>-391.66666666666669</v>
      </c>
      <c r="Z15" s="22">
        <f t="shared" si="8"/>
        <v>-391.66666666666669</v>
      </c>
      <c r="AA15" s="22">
        <f>-$R15/$S15+0.35</f>
        <v>-391.31666666666666</v>
      </c>
      <c r="AB15" s="22">
        <v>0</v>
      </c>
      <c r="AC15" s="22">
        <v>0</v>
      </c>
      <c r="AD15" s="22">
        <v>0</v>
      </c>
      <c r="AE15" s="22">
        <v>0</v>
      </c>
      <c r="AF15" s="22">
        <v>0</v>
      </c>
      <c r="AG15" s="22">
        <f t="shared" si="2"/>
        <v>-2741.32</v>
      </c>
      <c r="AH15" s="22">
        <v>0</v>
      </c>
      <c r="AI15" s="22">
        <f t="shared" si="3"/>
        <v>-47000</v>
      </c>
      <c r="AK15" s="65">
        <f t="shared" si="4"/>
        <v>0</v>
      </c>
      <c r="AL15" s="22">
        <f t="shared" si="5"/>
        <v>2741.3199999999997</v>
      </c>
    </row>
    <row r="16" spans="1:39" ht="14.45" hidden="1" customHeight="1" x14ac:dyDescent="0.25">
      <c r="A16" s="10">
        <v>44826</v>
      </c>
      <c r="B16" s="2"/>
      <c r="C16" s="69" t="s">
        <v>193</v>
      </c>
      <c r="D16" s="4" t="s">
        <v>194</v>
      </c>
      <c r="E16" s="70" t="s">
        <v>195</v>
      </c>
      <c r="F16" s="70" t="s">
        <v>88</v>
      </c>
      <c r="G16" s="70" t="s">
        <v>89</v>
      </c>
      <c r="H16" s="70" t="s">
        <v>90</v>
      </c>
      <c r="I16" s="71">
        <v>2200932</v>
      </c>
      <c r="J16" s="71" t="s">
        <v>196</v>
      </c>
      <c r="K16" s="76" t="s">
        <v>197</v>
      </c>
      <c r="L16" s="34" t="s">
        <v>166</v>
      </c>
      <c r="M16" s="73">
        <v>1</v>
      </c>
      <c r="N16" s="73" t="s">
        <v>158</v>
      </c>
      <c r="O16" s="74">
        <v>560000</v>
      </c>
      <c r="P16" s="66">
        <v>0</v>
      </c>
      <c r="Q16" s="66">
        <v>0</v>
      </c>
      <c r="R16" s="66">
        <f t="shared" si="0"/>
        <v>560000</v>
      </c>
      <c r="S16" s="5">
        <v>120</v>
      </c>
      <c r="T16" s="22">
        <v>-102666.70999999999</v>
      </c>
      <c r="U16" s="22">
        <v>-4666.67</v>
      </c>
      <c r="V16" s="22">
        <f t="shared" si="8"/>
        <v>-4666.666666666667</v>
      </c>
      <c r="W16" s="22">
        <f t="shared" si="8"/>
        <v>-4666.666666666667</v>
      </c>
      <c r="X16" s="22">
        <f t="shared" si="8"/>
        <v>-4666.666666666667</v>
      </c>
      <c r="Y16" s="22">
        <f t="shared" si="8"/>
        <v>-4666.666666666667</v>
      </c>
      <c r="Z16" s="22">
        <f t="shared" si="8"/>
        <v>-4666.666666666667</v>
      </c>
      <c r="AA16" s="22">
        <f t="shared" ref="AA16:AC17" si="9">-$R16/$S16</f>
        <v>-4666.666666666667</v>
      </c>
      <c r="AB16" s="22">
        <f t="shared" si="9"/>
        <v>-4666.666666666667</v>
      </c>
      <c r="AC16" s="22">
        <f t="shared" si="9"/>
        <v>-4666.666666666667</v>
      </c>
      <c r="AD16" s="22">
        <v>0</v>
      </c>
      <c r="AE16" s="22">
        <v>0</v>
      </c>
      <c r="AF16" s="22">
        <v>0</v>
      </c>
      <c r="AG16" s="22">
        <f t="shared" si="2"/>
        <v>-42000.003333333334</v>
      </c>
      <c r="AH16" s="22">
        <v>0</v>
      </c>
      <c r="AI16" s="22">
        <f t="shared" si="3"/>
        <v>-144666.71333333332</v>
      </c>
      <c r="AK16" s="65">
        <f t="shared" si="4"/>
        <v>415333.28666666668</v>
      </c>
      <c r="AL16" s="22">
        <f t="shared" si="5"/>
        <v>457333.29000000004</v>
      </c>
    </row>
    <row r="17" spans="1:41" ht="14.45" hidden="1" customHeight="1" x14ac:dyDescent="0.25">
      <c r="A17" s="10">
        <v>44859</v>
      </c>
      <c r="B17" s="2"/>
      <c r="C17" s="69" t="s">
        <v>198</v>
      </c>
      <c r="D17" t="s">
        <v>199</v>
      </c>
      <c r="E17" s="70" t="s">
        <v>195</v>
      </c>
      <c r="F17" s="70" t="s">
        <v>88</v>
      </c>
      <c r="G17" s="70" t="s">
        <v>89</v>
      </c>
      <c r="H17" s="70" t="s">
        <v>90</v>
      </c>
      <c r="I17" s="71">
        <v>2201338</v>
      </c>
      <c r="J17" s="71" t="s">
        <v>200</v>
      </c>
      <c r="K17" s="79" t="s">
        <v>201</v>
      </c>
      <c r="L17" s="34" t="s">
        <v>166</v>
      </c>
      <c r="M17" s="73">
        <v>1</v>
      </c>
      <c r="N17" s="73" t="s">
        <v>158</v>
      </c>
      <c r="O17" s="74">
        <v>43000</v>
      </c>
      <c r="P17" s="66">
        <v>0</v>
      </c>
      <c r="Q17" s="66">
        <v>0</v>
      </c>
      <c r="R17" s="66">
        <f t="shared" si="0"/>
        <v>43000</v>
      </c>
      <c r="S17" s="5">
        <v>120</v>
      </c>
      <c r="T17" s="22">
        <v>-7524.9600000000009</v>
      </c>
      <c r="U17" s="22">
        <v>-358.33</v>
      </c>
      <c r="V17" s="22">
        <f t="shared" si="8"/>
        <v>-358.33333333333331</v>
      </c>
      <c r="W17" s="22">
        <f t="shared" si="8"/>
        <v>-358.33333333333331</v>
      </c>
      <c r="X17" s="22">
        <f t="shared" si="8"/>
        <v>-358.33333333333331</v>
      </c>
      <c r="Y17" s="22">
        <f t="shared" si="8"/>
        <v>-358.33333333333331</v>
      </c>
      <c r="Z17" s="22">
        <f t="shared" si="8"/>
        <v>-358.33333333333331</v>
      </c>
      <c r="AA17" s="22">
        <f t="shared" si="9"/>
        <v>-358.33333333333331</v>
      </c>
      <c r="AB17" s="22">
        <f t="shared" si="9"/>
        <v>-358.33333333333331</v>
      </c>
      <c r="AC17" s="22">
        <f t="shared" si="9"/>
        <v>-358.33333333333331</v>
      </c>
      <c r="AD17" s="22">
        <v>0</v>
      </c>
      <c r="AE17" s="22">
        <v>0</v>
      </c>
      <c r="AF17" s="22">
        <v>0</v>
      </c>
      <c r="AG17" s="22">
        <f t="shared" si="2"/>
        <v>-3224.9966666666669</v>
      </c>
      <c r="AH17" s="22">
        <v>0</v>
      </c>
      <c r="AI17" s="22">
        <f t="shared" si="3"/>
        <v>-10749.956666666669</v>
      </c>
      <c r="AK17" s="65">
        <f t="shared" si="4"/>
        <v>32250.043333333331</v>
      </c>
      <c r="AL17" s="22">
        <f t="shared" si="5"/>
        <v>35475.040000000001</v>
      </c>
      <c r="AM17" s="68"/>
    </row>
    <row r="18" spans="1:41" ht="14.45" customHeight="1" x14ac:dyDescent="0.25">
      <c r="A18" s="10">
        <v>42124</v>
      </c>
      <c r="B18" s="2"/>
      <c r="C18" s="3" t="s">
        <v>202</v>
      </c>
      <c r="D18" s="34" t="s">
        <v>203</v>
      </c>
      <c r="F18" s="34" t="s">
        <v>88</v>
      </c>
      <c r="G18" s="34" t="s">
        <v>162</v>
      </c>
      <c r="H18" s="34" t="s">
        <v>157</v>
      </c>
      <c r="M18" s="5">
        <v>1</v>
      </c>
      <c r="N18" s="5" t="s">
        <v>158</v>
      </c>
      <c r="O18" s="65">
        <v>20888</v>
      </c>
      <c r="P18" s="66">
        <v>0</v>
      </c>
      <c r="Q18" s="66">
        <v>0</v>
      </c>
      <c r="R18" s="66">
        <f t="shared" si="0"/>
        <v>20888</v>
      </c>
      <c r="S18" s="5">
        <v>120</v>
      </c>
      <c r="T18" s="22">
        <v>-19495.809999999998</v>
      </c>
      <c r="U18" s="22">
        <v>-174.07</v>
      </c>
      <c r="V18" s="22">
        <f t="shared" si="8"/>
        <v>-174.06666666666666</v>
      </c>
      <c r="W18" s="22">
        <f t="shared" si="8"/>
        <v>-174.06666666666666</v>
      </c>
      <c r="X18" s="22">
        <f t="shared" si="8"/>
        <v>-174.06666666666666</v>
      </c>
      <c r="Y18" s="22">
        <f t="shared" si="8"/>
        <v>-174.06666666666666</v>
      </c>
      <c r="Z18" s="22">
        <f t="shared" si="8"/>
        <v>-174.06666666666666</v>
      </c>
      <c r="AA18" s="22">
        <f t="shared" ref="AA18:AA49" si="10">-$R18/$S18</f>
        <v>-174.06666666666666</v>
      </c>
      <c r="AB18" s="22">
        <v>-173.72</v>
      </c>
      <c r="AC18" s="22">
        <v>0</v>
      </c>
      <c r="AD18" s="22">
        <v>0</v>
      </c>
      <c r="AE18" s="22">
        <v>0</v>
      </c>
      <c r="AF18" s="22">
        <v>0</v>
      </c>
      <c r="AG18" s="22">
        <f t="shared" si="2"/>
        <v>-1392.1899999999998</v>
      </c>
      <c r="AH18" s="22">
        <v>0</v>
      </c>
      <c r="AI18" s="22">
        <f t="shared" si="3"/>
        <v>-20887.999999999996</v>
      </c>
      <c r="AK18" s="65">
        <f t="shared" si="4"/>
        <v>0</v>
      </c>
      <c r="AL18" s="22">
        <f t="shared" si="5"/>
        <v>1392.1900000000023</v>
      </c>
      <c r="AM18" s="68"/>
    </row>
    <row r="19" spans="1:41" ht="14.45" customHeight="1" x14ac:dyDescent="0.25">
      <c r="A19" s="10">
        <v>43221</v>
      </c>
      <c r="B19" s="2"/>
      <c r="C19" s="3" t="s">
        <v>204</v>
      </c>
      <c r="D19" s="34" t="s">
        <v>205</v>
      </c>
      <c r="F19" s="34" t="s">
        <v>88</v>
      </c>
      <c r="G19" s="34" t="s">
        <v>206</v>
      </c>
      <c r="H19" s="34" t="s">
        <v>90</v>
      </c>
      <c r="M19" s="5">
        <v>1</v>
      </c>
      <c r="N19" s="5" t="s">
        <v>207</v>
      </c>
      <c r="O19" s="65">
        <v>270333.96000000002</v>
      </c>
      <c r="P19" s="66">
        <v>0</v>
      </c>
      <c r="Q19" s="66">
        <v>0</v>
      </c>
      <c r="R19" s="66">
        <f t="shared" si="0"/>
        <v>270333.96000000002</v>
      </c>
      <c r="S19" s="5">
        <v>120</v>
      </c>
      <c r="T19" s="22">
        <v>-166705.747</v>
      </c>
      <c r="U19" s="22">
        <v>-2252.7800000000002</v>
      </c>
      <c r="V19" s="22">
        <f t="shared" si="8"/>
        <v>-2252.7830000000004</v>
      </c>
      <c r="W19" s="22">
        <f t="shared" si="8"/>
        <v>-2252.7830000000004</v>
      </c>
      <c r="X19" s="22">
        <f t="shared" si="8"/>
        <v>-2252.7830000000004</v>
      </c>
      <c r="Y19" s="22">
        <f t="shared" si="8"/>
        <v>-2252.7830000000004</v>
      </c>
      <c r="Z19" s="22">
        <f t="shared" si="8"/>
        <v>-2252.7830000000004</v>
      </c>
      <c r="AA19" s="22">
        <f t="shared" si="10"/>
        <v>-2252.7830000000004</v>
      </c>
      <c r="AB19" s="22">
        <f t="shared" ref="AB19:AC38" si="11">-$R19/$S19</f>
        <v>-2252.7830000000004</v>
      </c>
      <c r="AC19" s="22">
        <f t="shared" si="11"/>
        <v>-2252.7830000000004</v>
      </c>
      <c r="AD19" s="22">
        <v>0</v>
      </c>
      <c r="AE19" s="22">
        <v>0</v>
      </c>
      <c r="AF19" s="22">
        <v>0</v>
      </c>
      <c r="AG19" s="22">
        <f t="shared" si="2"/>
        <v>-20275.043999999998</v>
      </c>
      <c r="AH19" s="22">
        <v>0</v>
      </c>
      <c r="AI19" s="22">
        <f t="shared" si="3"/>
        <v>-186980.791</v>
      </c>
      <c r="AK19" s="65">
        <f t="shared" si="4"/>
        <v>83353.169000000024</v>
      </c>
      <c r="AL19" s="22">
        <f t="shared" si="5"/>
        <v>103628.21300000002</v>
      </c>
    </row>
    <row r="20" spans="1:41" ht="30" x14ac:dyDescent="0.25">
      <c r="A20" s="10">
        <v>44782</v>
      </c>
      <c r="B20" s="2"/>
      <c r="C20" s="69" t="s">
        <v>208</v>
      </c>
      <c r="D20" s="34" t="s">
        <v>209</v>
      </c>
      <c r="E20" s="70" t="s">
        <v>178</v>
      </c>
      <c r="F20" s="70" t="s">
        <v>88</v>
      </c>
      <c r="G20" s="70" t="s">
        <v>162</v>
      </c>
      <c r="H20" s="70" t="s">
        <v>90</v>
      </c>
      <c r="I20" s="71" t="s">
        <v>163</v>
      </c>
      <c r="J20" s="71" t="s">
        <v>179</v>
      </c>
      <c r="K20" s="72" t="s">
        <v>180</v>
      </c>
      <c r="L20" s="72"/>
      <c r="M20" s="73">
        <v>2</v>
      </c>
      <c r="N20" s="73" t="s">
        <v>210</v>
      </c>
      <c r="O20" s="74">
        <v>2150</v>
      </c>
      <c r="P20" s="66">
        <v>0</v>
      </c>
      <c r="Q20" s="66">
        <v>0</v>
      </c>
      <c r="R20" s="66">
        <f t="shared" si="0"/>
        <v>2150</v>
      </c>
      <c r="S20" s="5">
        <v>120</v>
      </c>
      <c r="T20" s="22">
        <v>-412.13000000000005</v>
      </c>
      <c r="U20" s="22">
        <v>-17.920000000000002</v>
      </c>
      <c r="V20" s="22">
        <f t="shared" si="8"/>
        <v>-17.916666666666668</v>
      </c>
      <c r="W20" s="22">
        <f t="shared" si="8"/>
        <v>-17.916666666666668</v>
      </c>
      <c r="X20" s="22">
        <f t="shared" si="8"/>
        <v>-17.916666666666668</v>
      </c>
      <c r="Y20" s="22">
        <f t="shared" si="8"/>
        <v>-17.916666666666668</v>
      </c>
      <c r="Z20" s="22">
        <f t="shared" si="8"/>
        <v>-17.916666666666668</v>
      </c>
      <c r="AA20" s="22">
        <f t="shared" si="10"/>
        <v>-17.916666666666668</v>
      </c>
      <c r="AB20" s="22">
        <f t="shared" si="11"/>
        <v>-17.916666666666668</v>
      </c>
      <c r="AC20" s="22">
        <f t="shared" si="11"/>
        <v>-17.916666666666668</v>
      </c>
      <c r="AD20" s="22">
        <v>0</v>
      </c>
      <c r="AE20" s="22">
        <v>0</v>
      </c>
      <c r="AF20" s="22">
        <v>0</v>
      </c>
      <c r="AG20" s="22">
        <f t="shared" si="2"/>
        <v>-161.25333333333336</v>
      </c>
      <c r="AH20" s="22">
        <v>0</v>
      </c>
      <c r="AI20" s="22">
        <f t="shared" si="3"/>
        <v>-573.38333333333344</v>
      </c>
      <c r="AK20" s="65">
        <f t="shared" si="4"/>
        <v>1576.6166666666666</v>
      </c>
      <c r="AL20" s="22">
        <f t="shared" si="5"/>
        <v>1737.87</v>
      </c>
    </row>
    <row r="21" spans="1:41" ht="45" x14ac:dyDescent="0.25">
      <c r="A21" s="10">
        <v>44782</v>
      </c>
      <c r="B21" s="2"/>
      <c r="C21" s="69" t="s">
        <v>211</v>
      </c>
      <c r="D21" s="34" t="s">
        <v>212</v>
      </c>
      <c r="E21" s="70" t="s">
        <v>187</v>
      </c>
      <c r="F21" s="70" t="s">
        <v>88</v>
      </c>
      <c r="G21" s="70" t="s">
        <v>162</v>
      </c>
      <c r="H21" s="70" t="s">
        <v>90</v>
      </c>
      <c r="I21" s="71" t="s">
        <v>163</v>
      </c>
      <c r="J21" s="71" t="s">
        <v>188</v>
      </c>
      <c r="K21" s="75" t="s">
        <v>189</v>
      </c>
      <c r="L21" s="75"/>
      <c r="M21" s="73">
        <v>1</v>
      </c>
      <c r="N21" s="73" t="s">
        <v>210</v>
      </c>
      <c r="O21" s="74">
        <v>5700</v>
      </c>
      <c r="P21" s="66">
        <v>0</v>
      </c>
      <c r="Q21" s="66">
        <v>0</v>
      </c>
      <c r="R21" s="66">
        <f t="shared" si="0"/>
        <v>5700</v>
      </c>
      <c r="S21" s="5">
        <v>120</v>
      </c>
      <c r="T21" s="22">
        <v>-1092.5</v>
      </c>
      <c r="U21" s="22">
        <v>-47.5</v>
      </c>
      <c r="V21" s="22">
        <f t="shared" si="8"/>
        <v>-47.5</v>
      </c>
      <c r="W21" s="22">
        <f t="shared" si="8"/>
        <v>-47.5</v>
      </c>
      <c r="X21" s="22">
        <f t="shared" si="8"/>
        <v>-47.5</v>
      </c>
      <c r="Y21" s="22">
        <f t="shared" si="8"/>
        <v>-47.5</v>
      </c>
      <c r="Z21" s="22">
        <f t="shared" si="8"/>
        <v>-47.5</v>
      </c>
      <c r="AA21" s="22">
        <f t="shared" si="10"/>
        <v>-47.5</v>
      </c>
      <c r="AB21" s="22">
        <f t="shared" si="11"/>
        <v>-47.5</v>
      </c>
      <c r="AC21" s="22">
        <f t="shared" si="11"/>
        <v>-47.5</v>
      </c>
      <c r="AD21" s="22">
        <v>0</v>
      </c>
      <c r="AE21" s="22">
        <v>0</v>
      </c>
      <c r="AF21" s="22">
        <v>0</v>
      </c>
      <c r="AG21" s="22">
        <f t="shared" si="2"/>
        <v>-427.5</v>
      </c>
      <c r="AH21" s="22">
        <v>0</v>
      </c>
      <c r="AI21" s="22">
        <f t="shared" si="3"/>
        <v>-1520</v>
      </c>
      <c r="AK21" s="65">
        <f t="shared" si="4"/>
        <v>4180</v>
      </c>
      <c r="AL21" s="22">
        <f t="shared" si="5"/>
        <v>4607.5</v>
      </c>
    </row>
    <row r="22" spans="1:41" ht="30" hidden="1" x14ac:dyDescent="0.25">
      <c r="A22" s="10">
        <v>44942</v>
      </c>
      <c r="B22" s="2"/>
      <c r="C22" s="69" t="s">
        <v>213</v>
      </c>
      <c r="D22" t="s">
        <v>214</v>
      </c>
      <c r="E22" s="70" t="s">
        <v>195</v>
      </c>
      <c r="F22" s="70" t="s">
        <v>88</v>
      </c>
      <c r="G22" s="70" t="s">
        <v>89</v>
      </c>
      <c r="H22" s="70" t="s">
        <v>90</v>
      </c>
      <c r="I22" s="71">
        <v>2201578</v>
      </c>
      <c r="J22" s="71" t="s">
        <v>215</v>
      </c>
      <c r="K22" s="79" t="s">
        <v>216</v>
      </c>
      <c r="L22" s="34" t="s">
        <v>166</v>
      </c>
      <c r="M22" s="73">
        <v>1</v>
      </c>
      <c r="N22" s="73" t="s">
        <v>158</v>
      </c>
      <c r="O22" s="74">
        <v>44070</v>
      </c>
      <c r="P22" s="66">
        <v>0</v>
      </c>
      <c r="Q22" s="66">
        <v>0</v>
      </c>
      <c r="R22" s="66">
        <f t="shared" si="0"/>
        <v>44070</v>
      </c>
      <c r="S22" s="5">
        <v>120</v>
      </c>
      <c r="T22" s="22">
        <v>-6610.5</v>
      </c>
      <c r="U22" s="22">
        <v>-367.25</v>
      </c>
      <c r="V22" s="22">
        <f t="shared" si="8"/>
        <v>-367.25</v>
      </c>
      <c r="W22" s="22">
        <f t="shared" si="8"/>
        <v>-367.25</v>
      </c>
      <c r="X22" s="22">
        <f t="shared" si="8"/>
        <v>-367.25</v>
      </c>
      <c r="Y22" s="22">
        <f t="shared" si="8"/>
        <v>-367.25</v>
      </c>
      <c r="Z22" s="22">
        <f t="shared" si="8"/>
        <v>-367.25</v>
      </c>
      <c r="AA22" s="22">
        <f t="shared" si="10"/>
        <v>-367.25</v>
      </c>
      <c r="AB22" s="22">
        <f t="shared" si="11"/>
        <v>-367.25</v>
      </c>
      <c r="AC22" s="22">
        <f t="shared" si="11"/>
        <v>-367.25</v>
      </c>
      <c r="AD22" s="22">
        <v>0</v>
      </c>
      <c r="AE22" s="22">
        <v>0</v>
      </c>
      <c r="AF22" s="22">
        <v>0</v>
      </c>
      <c r="AG22" s="22">
        <f t="shared" si="2"/>
        <v>-3305.25</v>
      </c>
      <c r="AH22" s="22">
        <v>0</v>
      </c>
      <c r="AI22" s="22">
        <f t="shared" si="3"/>
        <v>-9915.75</v>
      </c>
      <c r="AK22" s="65">
        <f t="shared" si="4"/>
        <v>34154.25</v>
      </c>
      <c r="AL22" s="22">
        <f t="shared" si="5"/>
        <v>37459.5</v>
      </c>
    </row>
    <row r="23" spans="1:41" ht="30" hidden="1" x14ac:dyDescent="0.25">
      <c r="A23" s="10">
        <v>44965</v>
      </c>
      <c r="B23" s="2"/>
      <c r="C23" s="69" t="s">
        <v>217</v>
      </c>
      <c r="D23" t="s">
        <v>218</v>
      </c>
      <c r="E23" s="70" t="s">
        <v>219</v>
      </c>
      <c r="F23" s="70" t="s">
        <v>88</v>
      </c>
      <c r="G23" s="70" t="s">
        <v>220</v>
      </c>
      <c r="H23" s="70" t="s">
        <v>90</v>
      </c>
      <c r="I23" s="71">
        <v>2300145</v>
      </c>
      <c r="J23" s="71" t="s">
        <v>221</v>
      </c>
      <c r="K23" s="71" t="s">
        <v>222</v>
      </c>
      <c r="L23" s="34" t="s">
        <v>166</v>
      </c>
      <c r="M23" s="73">
        <v>1</v>
      </c>
      <c r="N23" s="73" t="s">
        <v>158</v>
      </c>
      <c r="O23" s="74">
        <v>51000</v>
      </c>
      <c r="P23" s="66">
        <v>0</v>
      </c>
      <c r="Q23" s="66">
        <v>0</v>
      </c>
      <c r="R23" s="66">
        <f t="shared" si="0"/>
        <v>51000</v>
      </c>
      <c r="S23" s="5">
        <v>120</v>
      </c>
      <c r="T23" s="22">
        <v>-7225</v>
      </c>
      <c r="U23" s="22">
        <v>-425</v>
      </c>
      <c r="V23" s="22">
        <f t="shared" si="8"/>
        <v>-425</v>
      </c>
      <c r="W23" s="22">
        <f t="shared" si="8"/>
        <v>-425</v>
      </c>
      <c r="X23" s="22">
        <f t="shared" si="8"/>
        <v>-425</v>
      </c>
      <c r="Y23" s="22">
        <f t="shared" si="8"/>
        <v>-425</v>
      </c>
      <c r="Z23" s="22">
        <f t="shared" si="8"/>
        <v>-425</v>
      </c>
      <c r="AA23" s="22">
        <f t="shared" si="10"/>
        <v>-425</v>
      </c>
      <c r="AB23" s="22">
        <f t="shared" si="11"/>
        <v>-425</v>
      </c>
      <c r="AC23" s="22">
        <f t="shared" si="11"/>
        <v>-425</v>
      </c>
      <c r="AD23" s="22">
        <v>0</v>
      </c>
      <c r="AE23" s="22">
        <v>0</v>
      </c>
      <c r="AF23" s="22">
        <v>0</v>
      </c>
      <c r="AG23" s="22">
        <f t="shared" si="2"/>
        <v>-3825</v>
      </c>
      <c r="AH23" s="22">
        <v>0</v>
      </c>
      <c r="AI23" s="22">
        <f t="shared" si="3"/>
        <v>-11050</v>
      </c>
      <c r="AK23" s="65">
        <f t="shared" si="4"/>
        <v>39950</v>
      </c>
      <c r="AL23" s="22">
        <f t="shared" si="5"/>
        <v>43775</v>
      </c>
    </row>
    <row r="24" spans="1:41" ht="30" hidden="1" x14ac:dyDescent="0.25">
      <c r="A24" s="10">
        <v>44970</v>
      </c>
      <c r="B24" s="2"/>
      <c r="C24" s="69" t="s">
        <v>223</v>
      </c>
      <c r="D24" t="s">
        <v>224</v>
      </c>
      <c r="E24" s="70" t="s">
        <v>87</v>
      </c>
      <c r="F24" s="70" t="s">
        <v>88</v>
      </c>
      <c r="G24" s="70" t="s">
        <v>89</v>
      </c>
      <c r="H24" s="70" t="s">
        <v>90</v>
      </c>
      <c r="I24" s="71">
        <v>2201898</v>
      </c>
      <c r="J24" s="71">
        <v>49394</v>
      </c>
      <c r="K24" s="71" t="s">
        <v>225</v>
      </c>
      <c r="L24" s="34" t="s">
        <v>166</v>
      </c>
      <c r="M24" s="73">
        <v>1</v>
      </c>
      <c r="N24" s="73" t="s">
        <v>95</v>
      </c>
      <c r="O24" s="74">
        <v>10625</v>
      </c>
      <c r="P24" s="66">
        <v>0</v>
      </c>
      <c r="Q24" s="66">
        <v>0</v>
      </c>
      <c r="R24" s="66">
        <f t="shared" si="0"/>
        <v>10625</v>
      </c>
      <c r="S24" s="5">
        <v>120</v>
      </c>
      <c r="T24" s="59">
        <v>-1505.1949999999999</v>
      </c>
      <c r="U24" s="59">
        <v>-88.54</v>
      </c>
      <c r="V24" s="22">
        <f t="shared" si="8"/>
        <v>-88.541666666666671</v>
      </c>
      <c r="W24" s="22">
        <f t="shared" si="8"/>
        <v>-88.541666666666671</v>
      </c>
      <c r="X24" s="22">
        <f t="shared" si="8"/>
        <v>-88.541666666666671</v>
      </c>
      <c r="Y24" s="22">
        <f t="shared" si="8"/>
        <v>-88.541666666666671</v>
      </c>
      <c r="Z24" s="22">
        <f t="shared" si="8"/>
        <v>-88.541666666666671</v>
      </c>
      <c r="AA24" s="22">
        <f t="shared" si="10"/>
        <v>-88.541666666666671</v>
      </c>
      <c r="AB24" s="22">
        <f t="shared" si="11"/>
        <v>-88.541666666666671</v>
      </c>
      <c r="AC24" s="22">
        <f t="shared" si="11"/>
        <v>-88.541666666666671</v>
      </c>
      <c r="AD24" s="22">
        <v>0</v>
      </c>
      <c r="AE24" s="22">
        <v>0</v>
      </c>
      <c r="AF24" s="22">
        <v>0</v>
      </c>
      <c r="AG24" s="22">
        <f t="shared" si="2"/>
        <v>-796.87333333333322</v>
      </c>
      <c r="AH24" s="65">
        <v>0</v>
      </c>
      <c r="AI24" s="22">
        <f t="shared" si="3"/>
        <v>-2302.0683333333332</v>
      </c>
      <c r="AK24" s="65">
        <f t="shared" si="4"/>
        <v>8322.9316666666673</v>
      </c>
      <c r="AL24" s="65">
        <f t="shared" si="5"/>
        <v>9119.8050000000003</v>
      </c>
    </row>
    <row r="25" spans="1:41" ht="30" hidden="1" x14ac:dyDescent="0.25">
      <c r="A25" s="10">
        <v>44970</v>
      </c>
      <c r="B25" s="2"/>
      <c r="C25" s="69" t="s">
        <v>226</v>
      </c>
      <c r="D25" t="s">
        <v>227</v>
      </c>
      <c r="E25" s="70" t="s">
        <v>87</v>
      </c>
      <c r="F25" s="70" t="s">
        <v>88</v>
      </c>
      <c r="G25" s="70" t="s">
        <v>89</v>
      </c>
      <c r="H25" s="70" t="s">
        <v>90</v>
      </c>
      <c r="I25" s="71">
        <v>2300037</v>
      </c>
      <c r="J25" s="71" t="s">
        <v>228</v>
      </c>
      <c r="K25" s="71" t="s">
        <v>229</v>
      </c>
      <c r="L25" s="34" t="s">
        <v>166</v>
      </c>
      <c r="M25" s="73">
        <v>1</v>
      </c>
      <c r="N25" s="73" t="s">
        <v>95</v>
      </c>
      <c r="O25" s="74">
        <v>75331</v>
      </c>
      <c r="P25" s="66">
        <v>0</v>
      </c>
      <c r="Q25" s="66">
        <v>0</v>
      </c>
      <c r="R25" s="66">
        <f t="shared" si="0"/>
        <v>75331</v>
      </c>
      <c r="S25" s="5">
        <v>120</v>
      </c>
      <c r="T25" s="22">
        <v>-10671.904999999999</v>
      </c>
      <c r="U25" s="22">
        <v>-627.76</v>
      </c>
      <c r="V25" s="22">
        <f t="shared" ref="V25:Z34" si="12">-$R25/$S25</f>
        <v>-627.75833333333333</v>
      </c>
      <c r="W25" s="22">
        <f t="shared" si="12"/>
        <v>-627.75833333333333</v>
      </c>
      <c r="X25" s="22">
        <f t="shared" si="12"/>
        <v>-627.75833333333333</v>
      </c>
      <c r="Y25" s="22">
        <f t="shared" si="12"/>
        <v>-627.75833333333333</v>
      </c>
      <c r="Z25" s="22">
        <f t="shared" si="12"/>
        <v>-627.75833333333333</v>
      </c>
      <c r="AA25" s="22">
        <f t="shared" si="10"/>
        <v>-627.75833333333333</v>
      </c>
      <c r="AB25" s="22">
        <f t="shared" si="11"/>
        <v>-627.75833333333333</v>
      </c>
      <c r="AC25" s="22">
        <f t="shared" si="11"/>
        <v>-627.75833333333333</v>
      </c>
      <c r="AD25" s="22">
        <v>0</v>
      </c>
      <c r="AE25" s="22">
        <v>0</v>
      </c>
      <c r="AF25" s="22">
        <v>0</v>
      </c>
      <c r="AG25" s="22">
        <f t="shared" si="2"/>
        <v>-5649.8266666666659</v>
      </c>
      <c r="AH25" s="22">
        <v>0</v>
      </c>
      <c r="AI25" s="22">
        <f t="shared" si="3"/>
        <v>-16321.731666666665</v>
      </c>
      <c r="AK25" s="65">
        <f t="shared" si="4"/>
        <v>59009.268333333333</v>
      </c>
      <c r="AL25" s="22">
        <f t="shared" si="5"/>
        <v>64659.095000000001</v>
      </c>
    </row>
    <row r="26" spans="1:41" ht="45" x14ac:dyDescent="0.25">
      <c r="A26" s="10">
        <v>44782</v>
      </c>
      <c r="B26" s="2"/>
      <c r="C26" s="69" t="s">
        <v>230</v>
      </c>
      <c r="D26" s="34" t="s">
        <v>231</v>
      </c>
      <c r="E26" s="70" t="s">
        <v>187</v>
      </c>
      <c r="F26" s="70" t="s">
        <v>88</v>
      </c>
      <c r="G26" s="70" t="s">
        <v>162</v>
      </c>
      <c r="H26" s="70" t="s">
        <v>90</v>
      </c>
      <c r="I26" s="71" t="s">
        <v>163</v>
      </c>
      <c r="J26" s="71" t="s">
        <v>188</v>
      </c>
      <c r="K26" s="75" t="s">
        <v>189</v>
      </c>
      <c r="L26" s="75"/>
      <c r="M26" s="73">
        <v>1</v>
      </c>
      <c r="N26" s="73" t="s">
        <v>158</v>
      </c>
      <c r="O26" s="74">
        <v>980</v>
      </c>
      <c r="P26" s="66">
        <v>0</v>
      </c>
      <c r="Q26" s="66">
        <v>0</v>
      </c>
      <c r="R26" s="66">
        <f t="shared" si="0"/>
        <v>980</v>
      </c>
      <c r="S26" s="5">
        <v>60</v>
      </c>
      <c r="T26" s="22">
        <v>-375.61999999999995</v>
      </c>
      <c r="U26" s="22">
        <v>-16.329999999999998</v>
      </c>
      <c r="V26" s="22">
        <f t="shared" si="12"/>
        <v>-16.333333333333332</v>
      </c>
      <c r="W26" s="22">
        <f t="shared" si="12"/>
        <v>-16.333333333333332</v>
      </c>
      <c r="X26" s="22">
        <f t="shared" si="12"/>
        <v>-16.333333333333332</v>
      </c>
      <c r="Y26" s="22">
        <f t="shared" si="12"/>
        <v>-16.333333333333332</v>
      </c>
      <c r="Z26" s="22">
        <f t="shared" si="12"/>
        <v>-16.333333333333332</v>
      </c>
      <c r="AA26" s="22">
        <f t="shared" si="10"/>
        <v>-16.333333333333332</v>
      </c>
      <c r="AB26" s="22">
        <f t="shared" si="11"/>
        <v>-16.333333333333332</v>
      </c>
      <c r="AC26" s="22">
        <f t="shared" si="11"/>
        <v>-16.333333333333332</v>
      </c>
      <c r="AD26" s="22">
        <v>0</v>
      </c>
      <c r="AE26" s="22">
        <v>0</v>
      </c>
      <c r="AF26" s="22">
        <v>0</v>
      </c>
      <c r="AG26" s="22">
        <f t="shared" si="2"/>
        <v>-146.99666666666664</v>
      </c>
      <c r="AH26" s="22">
        <v>0</v>
      </c>
      <c r="AI26" s="22">
        <f t="shared" si="3"/>
        <v>-522.61666666666656</v>
      </c>
      <c r="AK26" s="65">
        <f t="shared" si="4"/>
        <v>457.38333333333344</v>
      </c>
      <c r="AL26" s="22">
        <f t="shared" si="5"/>
        <v>604.38000000000011</v>
      </c>
    </row>
    <row r="27" spans="1:41" ht="30" x14ac:dyDescent="0.25">
      <c r="A27" s="10">
        <v>44782</v>
      </c>
      <c r="B27" s="2"/>
      <c r="C27" s="69" t="s">
        <v>232</v>
      </c>
      <c r="D27" s="34" t="s">
        <v>233</v>
      </c>
      <c r="E27" s="70" t="s">
        <v>187</v>
      </c>
      <c r="F27" s="70" t="s">
        <v>88</v>
      </c>
      <c r="G27" s="70" t="s">
        <v>162</v>
      </c>
      <c r="H27" s="70" t="s">
        <v>90</v>
      </c>
      <c r="I27" s="71" t="s">
        <v>163</v>
      </c>
      <c r="J27" s="71" t="s">
        <v>188</v>
      </c>
      <c r="K27" s="75" t="s">
        <v>189</v>
      </c>
      <c r="L27" s="75"/>
      <c r="M27" s="73">
        <v>15</v>
      </c>
      <c r="N27" s="73" t="s">
        <v>158</v>
      </c>
      <c r="O27" s="74">
        <v>3120</v>
      </c>
      <c r="P27" s="66">
        <v>0</v>
      </c>
      <c r="Q27" s="66">
        <v>0</v>
      </c>
      <c r="R27" s="66">
        <f t="shared" si="0"/>
        <v>3120</v>
      </c>
      <c r="S27" s="5">
        <v>120</v>
      </c>
      <c r="T27" s="22">
        <v>-598</v>
      </c>
      <c r="U27" s="22">
        <v>-26</v>
      </c>
      <c r="V27" s="22">
        <f t="shared" si="12"/>
        <v>-26</v>
      </c>
      <c r="W27" s="22">
        <f t="shared" si="12"/>
        <v>-26</v>
      </c>
      <c r="X27" s="22">
        <f t="shared" si="12"/>
        <v>-26</v>
      </c>
      <c r="Y27" s="22">
        <f t="shared" si="12"/>
        <v>-26</v>
      </c>
      <c r="Z27" s="22">
        <f t="shared" si="12"/>
        <v>-26</v>
      </c>
      <c r="AA27" s="22">
        <f t="shared" si="10"/>
        <v>-26</v>
      </c>
      <c r="AB27" s="22">
        <f t="shared" si="11"/>
        <v>-26</v>
      </c>
      <c r="AC27" s="22">
        <f t="shared" si="11"/>
        <v>-26</v>
      </c>
      <c r="AD27" s="22">
        <v>0</v>
      </c>
      <c r="AE27" s="22">
        <v>0</v>
      </c>
      <c r="AF27" s="22">
        <v>0</v>
      </c>
      <c r="AG27" s="22">
        <f t="shared" si="2"/>
        <v>-234</v>
      </c>
      <c r="AH27" s="22">
        <v>0</v>
      </c>
      <c r="AI27" s="22">
        <f t="shared" si="3"/>
        <v>-832</v>
      </c>
      <c r="AK27" s="65">
        <f t="shared" si="4"/>
        <v>2288</v>
      </c>
      <c r="AL27" s="22">
        <f t="shared" si="5"/>
        <v>2522</v>
      </c>
    </row>
    <row r="28" spans="1:41" ht="30" x14ac:dyDescent="0.25">
      <c r="A28" s="10">
        <v>44865</v>
      </c>
      <c r="B28" s="2"/>
      <c r="C28" s="69" t="s">
        <v>234</v>
      </c>
      <c r="D28" s="34" t="s">
        <v>235</v>
      </c>
      <c r="E28" s="70" t="s">
        <v>187</v>
      </c>
      <c r="F28" s="70" t="s">
        <v>88</v>
      </c>
      <c r="G28" s="70" t="s">
        <v>162</v>
      </c>
      <c r="H28" s="70" t="s">
        <v>90</v>
      </c>
      <c r="I28" s="71" t="s">
        <v>163</v>
      </c>
      <c r="J28" s="71" t="s">
        <v>236</v>
      </c>
      <c r="K28" s="75" t="s">
        <v>237</v>
      </c>
      <c r="L28" s="75"/>
      <c r="M28" s="73">
        <v>1</v>
      </c>
      <c r="N28" s="73" t="s">
        <v>210</v>
      </c>
      <c r="O28" s="74">
        <v>2450</v>
      </c>
      <c r="P28" s="66">
        <v>0</v>
      </c>
      <c r="Q28" s="66">
        <v>0</v>
      </c>
      <c r="R28" s="66">
        <f t="shared" si="0"/>
        <v>2450</v>
      </c>
      <c r="S28" s="5">
        <v>120</v>
      </c>
      <c r="T28" s="22">
        <v>-428.78999999999996</v>
      </c>
      <c r="U28" s="22">
        <v>-20.420000000000002</v>
      </c>
      <c r="V28" s="22">
        <f t="shared" si="12"/>
        <v>-20.416666666666668</v>
      </c>
      <c r="W28" s="22">
        <f t="shared" si="12"/>
        <v>-20.416666666666668</v>
      </c>
      <c r="X28" s="22">
        <f t="shared" si="12"/>
        <v>-20.416666666666668</v>
      </c>
      <c r="Y28" s="22">
        <f t="shared" si="12"/>
        <v>-20.416666666666668</v>
      </c>
      <c r="Z28" s="22">
        <f t="shared" si="12"/>
        <v>-20.416666666666668</v>
      </c>
      <c r="AA28" s="22">
        <f t="shared" si="10"/>
        <v>-20.416666666666668</v>
      </c>
      <c r="AB28" s="22">
        <f t="shared" si="11"/>
        <v>-20.416666666666668</v>
      </c>
      <c r="AC28" s="22">
        <f t="shared" si="11"/>
        <v>-20.416666666666668</v>
      </c>
      <c r="AD28" s="22">
        <v>0</v>
      </c>
      <c r="AE28" s="22">
        <v>0</v>
      </c>
      <c r="AF28" s="22">
        <v>0</v>
      </c>
      <c r="AG28" s="22">
        <f t="shared" si="2"/>
        <v>-183.75333333333333</v>
      </c>
      <c r="AH28" s="22">
        <v>0</v>
      </c>
      <c r="AI28" s="22">
        <f t="shared" si="3"/>
        <v>-612.54333333333329</v>
      </c>
      <c r="AK28" s="65">
        <f t="shared" si="4"/>
        <v>1837.4566666666667</v>
      </c>
      <c r="AL28" s="22">
        <f t="shared" si="5"/>
        <v>2021.21</v>
      </c>
    </row>
    <row r="29" spans="1:41" ht="30" hidden="1" x14ac:dyDescent="0.25">
      <c r="A29" s="10">
        <v>45002</v>
      </c>
      <c r="B29" s="2"/>
      <c r="C29" s="69" t="s">
        <v>238</v>
      </c>
      <c r="D29" t="s">
        <v>239</v>
      </c>
      <c r="E29" s="70" t="s">
        <v>195</v>
      </c>
      <c r="F29" s="70" t="s">
        <v>88</v>
      </c>
      <c r="G29" s="70" t="s">
        <v>89</v>
      </c>
      <c r="H29" s="70" t="s">
        <v>90</v>
      </c>
      <c r="I29" s="71">
        <v>2300274</v>
      </c>
      <c r="J29" s="71">
        <v>49111</v>
      </c>
      <c r="K29" s="71" t="s">
        <v>240</v>
      </c>
      <c r="L29" s="34" t="s">
        <v>166</v>
      </c>
      <c r="M29" s="73">
        <v>1</v>
      </c>
      <c r="N29" s="73" t="s">
        <v>158</v>
      </c>
      <c r="O29" s="82">
        <v>11526.92</v>
      </c>
      <c r="P29" s="66">
        <v>0</v>
      </c>
      <c r="Q29" s="66">
        <v>0</v>
      </c>
      <c r="R29" s="66">
        <f t="shared" si="0"/>
        <v>11526.92</v>
      </c>
      <c r="S29" s="5">
        <v>120</v>
      </c>
      <c r="T29" s="59">
        <v>-1536.9390000000001</v>
      </c>
      <c r="U29" s="59">
        <v>-96.06</v>
      </c>
      <c r="V29" s="22">
        <f t="shared" si="12"/>
        <v>-96.057666666666663</v>
      </c>
      <c r="W29" s="22">
        <f t="shared" si="12"/>
        <v>-96.057666666666663</v>
      </c>
      <c r="X29" s="22">
        <f t="shared" si="12"/>
        <v>-96.057666666666663</v>
      </c>
      <c r="Y29" s="22">
        <f t="shared" si="12"/>
        <v>-96.057666666666663</v>
      </c>
      <c r="Z29" s="22">
        <f t="shared" si="12"/>
        <v>-96.057666666666663</v>
      </c>
      <c r="AA29" s="22">
        <f t="shared" si="10"/>
        <v>-96.057666666666663</v>
      </c>
      <c r="AB29" s="22">
        <f t="shared" si="11"/>
        <v>-96.057666666666663</v>
      </c>
      <c r="AC29" s="22">
        <f t="shared" si="11"/>
        <v>-96.057666666666663</v>
      </c>
      <c r="AD29" s="22">
        <v>0</v>
      </c>
      <c r="AE29" s="22">
        <v>0</v>
      </c>
      <c r="AF29" s="22">
        <v>0</v>
      </c>
      <c r="AG29" s="22">
        <f t="shared" si="2"/>
        <v>-864.52133333333336</v>
      </c>
      <c r="AH29" s="65">
        <v>0</v>
      </c>
      <c r="AI29" s="22">
        <f t="shared" si="3"/>
        <v>-2401.4603333333334</v>
      </c>
      <c r="AK29" s="65">
        <f t="shared" si="4"/>
        <v>9125.4596666666657</v>
      </c>
      <c r="AL29" s="65">
        <f t="shared" si="5"/>
        <v>9989.9809999999998</v>
      </c>
    </row>
    <row r="30" spans="1:41" ht="30" hidden="1" x14ac:dyDescent="0.25">
      <c r="A30" s="10">
        <v>45063</v>
      </c>
      <c r="B30" s="2"/>
      <c r="C30" s="69" t="s">
        <v>241</v>
      </c>
      <c r="D30" t="s">
        <v>242</v>
      </c>
      <c r="E30" s="70" t="s">
        <v>87</v>
      </c>
      <c r="F30" s="70" t="s">
        <v>88</v>
      </c>
      <c r="G30" s="70" t="s">
        <v>89</v>
      </c>
      <c r="H30" s="70" t="s">
        <v>90</v>
      </c>
      <c r="I30" s="71">
        <v>2300771</v>
      </c>
      <c r="J30" s="71" t="s">
        <v>243</v>
      </c>
      <c r="K30" s="71" t="s">
        <v>244</v>
      </c>
      <c r="L30" s="34" t="s">
        <v>166</v>
      </c>
      <c r="M30" s="73">
        <v>1</v>
      </c>
      <c r="N30" s="73" t="s">
        <v>95</v>
      </c>
      <c r="O30" s="74">
        <v>283300</v>
      </c>
      <c r="P30" s="66">
        <v>0</v>
      </c>
      <c r="Q30" s="66">
        <v>0</v>
      </c>
      <c r="R30" s="74">
        <f t="shared" si="0"/>
        <v>283300</v>
      </c>
      <c r="S30" s="5">
        <v>120</v>
      </c>
      <c r="T30" s="22">
        <v>-33051.649999999994</v>
      </c>
      <c r="U30" s="22">
        <v>-2360.83</v>
      </c>
      <c r="V30" s="22">
        <f t="shared" si="12"/>
        <v>-2360.8333333333335</v>
      </c>
      <c r="W30" s="22">
        <f t="shared" si="12"/>
        <v>-2360.8333333333335</v>
      </c>
      <c r="X30" s="22">
        <f t="shared" si="12"/>
        <v>-2360.8333333333335</v>
      </c>
      <c r="Y30" s="22">
        <f t="shared" si="12"/>
        <v>-2360.8333333333335</v>
      </c>
      <c r="Z30" s="22">
        <f t="shared" si="12"/>
        <v>-2360.8333333333335</v>
      </c>
      <c r="AA30" s="22">
        <f t="shared" si="10"/>
        <v>-2360.8333333333335</v>
      </c>
      <c r="AB30" s="22">
        <f t="shared" si="11"/>
        <v>-2360.8333333333335</v>
      </c>
      <c r="AC30" s="22">
        <f t="shared" si="11"/>
        <v>-2360.8333333333335</v>
      </c>
      <c r="AD30" s="22">
        <v>0</v>
      </c>
      <c r="AE30" s="22">
        <v>0</v>
      </c>
      <c r="AF30" s="22">
        <v>0</v>
      </c>
      <c r="AG30" s="22">
        <f t="shared" si="2"/>
        <v>-21247.496666666666</v>
      </c>
      <c r="AH30" s="22">
        <v>0</v>
      </c>
      <c r="AI30" s="22">
        <f t="shared" si="3"/>
        <v>-54299.14666666666</v>
      </c>
      <c r="AK30" s="65">
        <f t="shared" si="4"/>
        <v>229000.85333333333</v>
      </c>
      <c r="AL30" s="22">
        <f t="shared" si="5"/>
        <v>250248.35</v>
      </c>
      <c r="AM30" s="225"/>
      <c r="AN30" s="77"/>
      <c r="AO30" s="78"/>
    </row>
    <row r="31" spans="1:41" ht="30" x14ac:dyDescent="0.25">
      <c r="A31" s="10">
        <v>44865</v>
      </c>
      <c r="B31" s="2"/>
      <c r="C31" s="69" t="s">
        <v>245</v>
      </c>
      <c r="D31" s="34" t="s">
        <v>246</v>
      </c>
      <c r="E31" s="70" t="s">
        <v>187</v>
      </c>
      <c r="F31" s="70" t="s">
        <v>88</v>
      </c>
      <c r="G31" s="70" t="s">
        <v>162</v>
      </c>
      <c r="H31" s="70" t="s">
        <v>90</v>
      </c>
      <c r="I31" s="71" t="s">
        <v>163</v>
      </c>
      <c r="J31" s="71" t="s">
        <v>236</v>
      </c>
      <c r="K31" s="75" t="s">
        <v>237</v>
      </c>
      <c r="L31" s="75"/>
      <c r="M31" s="73">
        <v>6</v>
      </c>
      <c r="N31" s="73" t="s">
        <v>158</v>
      </c>
      <c r="O31" s="74">
        <v>1248</v>
      </c>
      <c r="P31" s="66">
        <v>0</v>
      </c>
      <c r="Q31" s="66">
        <v>0</v>
      </c>
      <c r="R31" s="66">
        <f t="shared" si="0"/>
        <v>1248</v>
      </c>
      <c r="S31" s="5">
        <v>120</v>
      </c>
      <c r="T31" s="22">
        <v>-218.40000000000003</v>
      </c>
      <c r="U31" s="22">
        <v>-10.4</v>
      </c>
      <c r="V31" s="22">
        <f t="shared" si="12"/>
        <v>-10.4</v>
      </c>
      <c r="W31" s="22">
        <f t="shared" si="12"/>
        <v>-10.4</v>
      </c>
      <c r="X31" s="22">
        <f t="shared" si="12"/>
        <v>-10.4</v>
      </c>
      <c r="Y31" s="22">
        <f t="shared" si="12"/>
        <v>-10.4</v>
      </c>
      <c r="Z31" s="22">
        <f t="shared" si="12"/>
        <v>-10.4</v>
      </c>
      <c r="AA31" s="22">
        <f t="shared" si="10"/>
        <v>-10.4</v>
      </c>
      <c r="AB31" s="22">
        <f t="shared" si="11"/>
        <v>-10.4</v>
      </c>
      <c r="AC31" s="22">
        <f t="shared" si="11"/>
        <v>-10.4</v>
      </c>
      <c r="AD31" s="22">
        <v>0</v>
      </c>
      <c r="AE31" s="22">
        <v>0</v>
      </c>
      <c r="AF31" s="22">
        <v>0</v>
      </c>
      <c r="AG31" s="22">
        <f t="shared" si="2"/>
        <v>-93.600000000000009</v>
      </c>
      <c r="AH31" s="22">
        <v>0</v>
      </c>
      <c r="AI31" s="22">
        <f t="shared" si="3"/>
        <v>-312.00000000000006</v>
      </c>
      <c r="AK31" s="65">
        <f t="shared" si="4"/>
        <v>936</v>
      </c>
      <c r="AL31" s="22">
        <f t="shared" si="5"/>
        <v>1029.5999999999999</v>
      </c>
      <c r="AM31" s="225"/>
      <c r="AN31" s="77"/>
      <c r="AO31" s="78"/>
    </row>
    <row r="32" spans="1:41" ht="225" hidden="1" x14ac:dyDescent="0.25">
      <c r="A32" s="10">
        <v>44935</v>
      </c>
      <c r="B32" s="2"/>
      <c r="C32" s="69" t="s">
        <v>247</v>
      </c>
      <c r="D32" s="226" t="s">
        <v>248</v>
      </c>
      <c r="E32" s="70" t="s">
        <v>249</v>
      </c>
      <c r="F32" s="70" t="s">
        <v>88</v>
      </c>
      <c r="G32" s="70" t="s">
        <v>89</v>
      </c>
      <c r="H32" s="70" t="s">
        <v>90</v>
      </c>
      <c r="I32" s="71">
        <v>2200956</v>
      </c>
      <c r="J32" s="71" t="s">
        <v>250</v>
      </c>
      <c r="K32" s="71" t="s">
        <v>251</v>
      </c>
      <c r="L32" s="227" t="s">
        <v>166</v>
      </c>
      <c r="M32" s="73">
        <v>1</v>
      </c>
      <c r="N32" s="73" t="s">
        <v>158</v>
      </c>
      <c r="O32" s="74">
        <v>103000</v>
      </c>
      <c r="P32" s="66">
        <v>0</v>
      </c>
      <c r="Q32" s="66">
        <v>0</v>
      </c>
      <c r="R32" s="66">
        <f t="shared" si="0"/>
        <v>103000</v>
      </c>
      <c r="S32" s="5">
        <v>120</v>
      </c>
      <c r="T32" s="22">
        <v>-15449.970000000001</v>
      </c>
      <c r="U32" s="22">
        <v>-858.33</v>
      </c>
      <c r="V32" s="22">
        <f t="shared" si="12"/>
        <v>-858.33333333333337</v>
      </c>
      <c r="W32" s="22">
        <f t="shared" si="12"/>
        <v>-858.33333333333337</v>
      </c>
      <c r="X32" s="22">
        <f t="shared" si="12"/>
        <v>-858.33333333333337</v>
      </c>
      <c r="Y32" s="22">
        <f t="shared" si="12"/>
        <v>-858.33333333333337</v>
      </c>
      <c r="Z32" s="22">
        <f t="shared" si="12"/>
        <v>-858.33333333333337</v>
      </c>
      <c r="AA32" s="22">
        <f t="shared" si="10"/>
        <v>-858.33333333333337</v>
      </c>
      <c r="AB32" s="22">
        <f t="shared" si="11"/>
        <v>-858.33333333333337</v>
      </c>
      <c r="AC32" s="22">
        <f t="shared" si="11"/>
        <v>-858.33333333333337</v>
      </c>
      <c r="AD32" s="22">
        <v>0</v>
      </c>
      <c r="AE32" s="22">
        <v>0</v>
      </c>
      <c r="AF32" s="22">
        <v>0</v>
      </c>
      <c r="AG32" s="22">
        <f t="shared" si="2"/>
        <v>-7724.996666666666</v>
      </c>
      <c r="AH32" s="22">
        <v>0</v>
      </c>
      <c r="AI32" s="22">
        <f t="shared" si="3"/>
        <v>-23174.966666666667</v>
      </c>
      <c r="AK32" s="65">
        <f t="shared" si="4"/>
        <v>79825.033333333326</v>
      </c>
      <c r="AL32" s="22">
        <f t="shared" si="5"/>
        <v>87550.03</v>
      </c>
    </row>
    <row r="33" spans="1:41" ht="240" hidden="1" x14ac:dyDescent="0.25">
      <c r="A33" s="10">
        <v>44939</v>
      </c>
      <c r="B33" s="2"/>
      <c r="C33" s="69" t="s">
        <v>252</v>
      </c>
      <c r="D33" s="226" t="s">
        <v>253</v>
      </c>
      <c r="E33" s="70" t="s">
        <v>249</v>
      </c>
      <c r="F33" s="70" t="s">
        <v>88</v>
      </c>
      <c r="G33" s="70" t="s">
        <v>89</v>
      </c>
      <c r="H33" s="70" t="s">
        <v>90</v>
      </c>
      <c r="I33" s="71">
        <v>2200954</v>
      </c>
      <c r="J33" s="71" t="s">
        <v>254</v>
      </c>
      <c r="K33" s="71" t="s">
        <v>255</v>
      </c>
      <c r="L33" s="227" t="s">
        <v>166</v>
      </c>
      <c r="M33" s="73">
        <v>1</v>
      </c>
      <c r="N33" s="73" t="s">
        <v>158</v>
      </c>
      <c r="O33" s="74">
        <v>105000</v>
      </c>
      <c r="P33" s="66">
        <v>0</v>
      </c>
      <c r="Q33" s="66">
        <v>0</v>
      </c>
      <c r="R33" s="66">
        <f t="shared" si="0"/>
        <v>105000</v>
      </c>
      <c r="S33" s="5">
        <v>120</v>
      </c>
      <c r="T33" s="22">
        <v>-15750</v>
      </c>
      <c r="U33" s="22">
        <v>-875</v>
      </c>
      <c r="V33" s="22">
        <f t="shared" si="12"/>
        <v>-875</v>
      </c>
      <c r="W33" s="22">
        <f t="shared" si="12"/>
        <v>-875</v>
      </c>
      <c r="X33" s="22">
        <f t="shared" si="12"/>
        <v>-875</v>
      </c>
      <c r="Y33" s="22">
        <f t="shared" si="12"/>
        <v>-875</v>
      </c>
      <c r="Z33" s="22">
        <f t="shared" si="12"/>
        <v>-875</v>
      </c>
      <c r="AA33" s="22">
        <f t="shared" si="10"/>
        <v>-875</v>
      </c>
      <c r="AB33" s="22">
        <f t="shared" si="11"/>
        <v>-875</v>
      </c>
      <c r="AC33" s="22">
        <f t="shared" si="11"/>
        <v>-875</v>
      </c>
      <c r="AD33" s="22">
        <v>0</v>
      </c>
      <c r="AE33" s="22">
        <v>0</v>
      </c>
      <c r="AF33" s="22">
        <v>0</v>
      </c>
      <c r="AG33" s="22">
        <f t="shared" si="2"/>
        <v>-7875</v>
      </c>
      <c r="AH33" s="22">
        <v>0</v>
      </c>
      <c r="AI33" s="22">
        <f t="shared" si="3"/>
        <v>-23625</v>
      </c>
      <c r="AK33" s="65">
        <f t="shared" si="4"/>
        <v>81375</v>
      </c>
      <c r="AL33" s="22">
        <f t="shared" si="5"/>
        <v>89250</v>
      </c>
    </row>
    <row r="34" spans="1:41" ht="30" hidden="1" x14ac:dyDescent="0.25">
      <c r="A34" s="10">
        <v>45078</v>
      </c>
      <c r="B34" s="2"/>
      <c r="C34" s="69" t="s">
        <v>256</v>
      </c>
      <c r="D34" t="s">
        <v>257</v>
      </c>
      <c r="E34" s="70" t="s">
        <v>87</v>
      </c>
      <c r="F34" s="70" t="s">
        <v>88</v>
      </c>
      <c r="G34" s="70" t="s">
        <v>89</v>
      </c>
      <c r="H34" s="70" t="s">
        <v>90</v>
      </c>
      <c r="I34" s="71">
        <v>2300869</v>
      </c>
      <c r="J34" s="71" t="s">
        <v>258</v>
      </c>
      <c r="K34" s="71" t="s">
        <v>259</v>
      </c>
      <c r="L34" s="34" t="s">
        <v>166</v>
      </c>
      <c r="M34" s="73">
        <v>1</v>
      </c>
      <c r="N34" s="73" t="s">
        <v>158</v>
      </c>
      <c r="O34" s="82">
        <v>7000</v>
      </c>
      <c r="P34" s="66">
        <v>0</v>
      </c>
      <c r="Q34" s="66">
        <v>0</v>
      </c>
      <c r="R34" s="66">
        <f t="shared" si="0"/>
        <v>7000</v>
      </c>
      <c r="S34" s="5">
        <v>120</v>
      </c>
      <c r="T34" s="59">
        <v>-758.32000000000016</v>
      </c>
      <c r="U34" s="59">
        <v>-58.33</v>
      </c>
      <c r="V34" s="22">
        <f t="shared" si="12"/>
        <v>-58.333333333333336</v>
      </c>
      <c r="W34" s="22">
        <f t="shared" si="12"/>
        <v>-58.333333333333336</v>
      </c>
      <c r="X34" s="22">
        <f t="shared" si="12"/>
        <v>-58.333333333333336</v>
      </c>
      <c r="Y34" s="22">
        <f t="shared" si="12"/>
        <v>-58.333333333333336</v>
      </c>
      <c r="Z34" s="22">
        <f t="shared" si="12"/>
        <v>-58.333333333333336</v>
      </c>
      <c r="AA34" s="22">
        <f t="shared" si="10"/>
        <v>-58.333333333333336</v>
      </c>
      <c r="AB34" s="22">
        <f t="shared" si="11"/>
        <v>-58.333333333333336</v>
      </c>
      <c r="AC34" s="22">
        <f t="shared" si="11"/>
        <v>-58.333333333333336</v>
      </c>
      <c r="AD34" s="22">
        <v>0</v>
      </c>
      <c r="AE34" s="22">
        <v>0</v>
      </c>
      <c r="AF34" s="22">
        <v>0</v>
      </c>
      <c r="AG34" s="22">
        <f t="shared" si="2"/>
        <v>-524.99666666666667</v>
      </c>
      <c r="AH34" s="65">
        <v>0</v>
      </c>
      <c r="AI34" s="22">
        <f t="shared" si="3"/>
        <v>-1283.3166666666668</v>
      </c>
      <c r="AK34" s="65">
        <f t="shared" si="4"/>
        <v>5716.6833333333334</v>
      </c>
      <c r="AL34" s="65">
        <f t="shared" si="5"/>
        <v>6241.68</v>
      </c>
      <c r="AM34" s="225"/>
      <c r="AN34" s="77"/>
      <c r="AO34" s="78"/>
    </row>
    <row r="35" spans="1:41" ht="30" hidden="1" x14ac:dyDescent="0.25">
      <c r="A35" s="10">
        <v>45084</v>
      </c>
      <c r="B35" s="2"/>
      <c r="C35" s="69" t="s">
        <v>260</v>
      </c>
      <c r="D35" s="226" t="s">
        <v>261</v>
      </c>
      <c r="E35" s="70" t="s">
        <v>87</v>
      </c>
      <c r="F35" s="70" t="s">
        <v>88</v>
      </c>
      <c r="G35" s="70" t="s">
        <v>89</v>
      </c>
      <c r="H35" s="70" t="s">
        <v>90</v>
      </c>
      <c r="I35" s="71">
        <v>2300922</v>
      </c>
      <c r="J35" s="71" t="s">
        <v>262</v>
      </c>
      <c r="K35" s="71" t="s">
        <v>263</v>
      </c>
      <c r="L35" s="227" t="s">
        <v>166</v>
      </c>
      <c r="M35" s="73">
        <v>1</v>
      </c>
      <c r="N35" s="73" t="s">
        <v>158</v>
      </c>
      <c r="O35" s="82">
        <v>7200</v>
      </c>
      <c r="P35" s="66">
        <v>0</v>
      </c>
      <c r="Q35" s="66">
        <v>0</v>
      </c>
      <c r="R35" s="66">
        <f t="shared" si="0"/>
        <v>7200</v>
      </c>
      <c r="S35" s="5">
        <v>120</v>
      </c>
      <c r="T35" s="59">
        <v>-780</v>
      </c>
      <c r="U35" s="59">
        <v>-60</v>
      </c>
      <c r="V35" s="22">
        <f t="shared" ref="V35:Z44" si="13">-$R35/$S35</f>
        <v>-60</v>
      </c>
      <c r="W35" s="22">
        <f t="shared" si="13"/>
        <v>-60</v>
      </c>
      <c r="X35" s="22">
        <f t="shared" si="13"/>
        <v>-60</v>
      </c>
      <c r="Y35" s="22">
        <f t="shared" si="13"/>
        <v>-60</v>
      </c>
      <c r="Z35" s="22">
        <f t="shared" si="13"/>
        <v>-60</v>
      </c>
      <c r="AA35" s="22">
        <f t="shared" si="10"/>
        <v>-60</v>
      </c>
      <c r="AB35" s="22">
        <f t="shared" si="11"/>
        <v>-60</v>
      </c>
      <c r="AC35" s="22">
        <f t="shared" si="11"/>
        <v>-60</v>
      </c>
      <c r="AD35" s="22">
        <v>0</v>
      </c>
      <c r="AE35" s="22">
        <v>0</v>
      </c>
      <c r="AF35" s="22">
        <v>0</v>
      </c>
      <c r="AG35" s="22">
        <f t="shared" si="2"/>
        <v>-540</v>
      </c>
      <c r="AH35" s="65">
        <v>0</v>
      </c>
      <c r="AI35" s="22">
        <f t="shared" si="3"/>
        <v>-1320</v>
      </c>
      <c r="AK35" s="65">
        <f t="shared" si="4"/>
        <v>5880</v>
      </c>
      <c r="AL35" s="65">
        <f t="shared" si="5"/>
        <v>6420</v>
      </c>
      <c r="AM35" s="225"/>
      <c r="AN35" s="77"/>
      <c r="AO35" s="78"/>
    </row>
    <row r="36" spans="1:41" ht="30" x14ac:dyDescent="0.25">
      <c r="A36" s="10">
        <v>44958</v>
      </c>
      <c r="B36" s="2"/>
      <c r="C36" s="69" t="s">
        <v>264</v>
      </c>
      <c r="D36" s="226" t="s">
        <v>265</v>
      </c>
      <c r="E36" s="70" t="s">
        <v>266</v>
      </c>
      <c r="F36" s="70" t="s">
        <v>88</v>
      </c>
      <c r="G36" s="70" t="s">
        <v>89</v>
      </c>
      <c r="H36" s="70" t="s">
        <v>90</v>
      </c>
      <c r="I36" s="71">
        <v>2201330</v>
      </c>
      <c r="J36" s="71" t="s">
        <v>267</v>
      </c>
      <c r="K36" s="79" t="s">
        <v>268</v>
      </c>
      <c r="L36" s="228"/>
      <c r="M36" s="73">
        <v>1</v>
      </c>
      <c r="N36" s="73" t="s">
        <v>158</v>
      </c>
      <c r="O36" s="74">
        <v>580888</v>
      </c>
      <c r="P36" s="66">
        <v>0</v>
      </c>
      <c r="Q36" s="66">
        <v>0</v>
      </c>
      <c r="R36" s="66">
        <f t="shared" si="0"/>
        <v>580888</v>
      </c>
      <c r="S36" s="5">
        <v>120</v>
      </c>
      <c r="T36" s="22">
        <v>-82292.440000000017</v>
      </c>
      <c r="U36" s="22">
        <v>-4840.7299999999996</v>
      </c>
      <c r="V36" s="22">
        <f t="shared" si="13"/>
        <v>-4840.7333333333336</v>
      </c>
      <c r="W36" s="22">
        <f t="shared" si="13"/>
        <v>-4840.7333333333336</v>
      </c>
      <c r="X36" s="22">
        <f t="shared" si="13"/>
        <v>-4840.7333333333336</v>
      </c>
      <c r="Y36" s="22">
        <f t="shared" si="13"/>
        <v>-4840.7333333333336</v>
      </c>
      <c r="Z36" s="22">
        <f t="shared" si="13"/>
        <v>-4840.7333333333336</v>
      </c>
      <c r="AA36" s="22">
        <f t="shared" si="10"/>
        <v>-4840.7333333333336</v>
      </c>
      <c r="AB36" s="22">
        <f t="shared" si="11"/>
        <v>-4840.7333333333336</v>
      </c>
      <c r="AC36" s="22">
        <f t="shared" si="11"/>
        <v>-4840.7333333333336</v>
      </c>
      <c r="AD36" s="22">
        <v>0</v>
      </c>
      <c r="AE36" s="22">
        <v>0</v>
      </c>
      <c r="AF36" s="22">
        <v>0</v>
      </c>
      <c r="AG36" s="22">
        <f t="shared" si="2"/>
        <v>-43566.596666666679</v>
      </c>
      <c r="AH36" s="22">
        <v>0</v>
      </c>
      <c r="AI36" s="22">
        <f t="shared" si="3"/>
        <v>-125859.0366666667</v>
      </c>
      <c r="AK36" s="65">
        <f t="shared" si="4"/>
        <v>455028.96333333332</v>
      </c>
      <c r="AL36" s="22">
        <f t="shared" si="5"/>
        <v>498595.56</v>
      </c>
      <c r="AM36" s="225"/>
      <c r="AN36" s="77"/>
      <c r="AO36" s="78"/>
    </row>
    <row r="37" spans="1:41" ht="30" hidden="1" x14ac:dyDescent="0.25">
      <c r="A37" s="10">
        <v>45131</v>
      </c>
      <c r="B37" s="2"/>
      <c r="C37" s="69" t="s">
        <v>269</v>
      </c>
      <c r="D37" s="4" t="s">
        <v>270</v>
      </c>
      <c r="E37" s="70" t="s">
        <v>87</v>
      </c>
      <c r="F37" s="70" t="s">
        <v>88</v>
      </c>
      <c r="G37" s="70" t="s">
        <v>89</v>
      </c>
      <c r="H37" s="70" t="s">
        <v>90</v>
      </c>
      <c r="I37" s="71">
        <v>2301152</v>
      </c>
      <c r="J37" s="71" t="s">
        <v>271</v>
      </c>
      <c r="K37" s="85" t="s">
        <v>272</v>
      </c>
      <c r="L37" s="34" t="s">
        <v>166</v>
      </c>
      <c r="M37" s="73">
        <v>1</v>
      </c>
      <c r="N37" s="73" t="s">
        <v>158</v>
      </c>
      <c r="O37" s="82">
        <v>68260</v>
      </c>
      <c r="P37" s="66">
        <v>0</v>
      </c>
      <c r="Q37" s="66">
        <v>0</v>
      </c>
      <c r="R37" s="66">
        <f t="shared" si="0"/>
        <v>68260</v>
      </c>
      <c r="S37" s="5">
        <v>120</v>
      </c>
      <c r="T37" s="22">
        <v>-6825.99</v>
      </c>
      <c r="U37" s="59">
        <v>-568.83000000000004</v>
      </c>
      <c r="V37" s="22">
        <f t="shared" si="13"/>
        <v>-568.83333333333337</v>
      </c>
      <c r="W37" s="22">
        <f t="shared" si="13"/>
        <v>-568.83333333333337</v>
      </c>
      <c r="X37" s="22">
        <f t="shared" si="13"/>
        <v>-568.83333333333337</v>
      </c>
      <c r="Y37" s="22">
        <f t="shared" si="13"/>
        <v>-568.83333333333337</v>
      </c>
      <c r="Z37" s="22">
        <f t="shared" si="13"/>
        <v>-568.83333333333337</v>
      </c>
      <c r="AA37" s="22">
        <f t="shared" si="10"/>
        <v>-568.83333333333337</v>
      </c>
      <c r="AB37" s="22">
        <f t="shared" si="11"/>
        <v>-568.83333333333337</v>
      </c>
      <c r="AC37" s="22">
        <f t="shared" si="11"/>
        <v>-568.83333333333337</v>
      </c>
      <c r="AD37" s="22">
        <v>0</v>
      </c>
      <c r="AE37" s="22">
        <v>0</v>
      </c>
      <c r="AF37" s="22">
        <v>0</v>
      </c>
      <c r="AG37" s="22">
        <f t="shared" si="2"/>
        <v>-5119.4966666666669</v>
      </c>
      <c r="AH37" s="22">
        <v>0</v>
      </c>
      <c r="AI37" s="22">
        <f t="shared" si="3"/>
        <v>-11945.486666666668</v>
      </c>
      <c r="AK37" s="65">
        <f t="shared" si="4"/>
        <v>56314.513333333336</v>
      </c>
      <c r="AL37" s="22">
        <f t="shared" si="5"/>
        <v>61434.01</v>
      </c>
      <c r="AM37" s="225"/>
      <c r="AN37" s="77"/>
      <c r="AO37" s="78"/>
    </row>
    <row r="38" spans="1:41" ht="30" x14ac:dyDescent="0.25">
      <c r="A38" s="10">
        <v>44974</v>
      </c>
      <c r="B38" s="2"/>
      <c r="C38" s="69" t="s">
        <v>273</v>
      </c>
      <c r="D38" s="226" t="s">
        <v>274</v>
      </c>
      <c r="E38" s="70" t="s">
        <v>195</v>
      </c>
      <c r="F38" s="70" t="s">
        <v>88</v>
      </c>
      <c r="G38" s="70" t="s">
        <v>89</v>
      </c>
      <c r="H38" s="70" t="s">
        <v>90</v>
      </c>
      <c r="I38" s="71">
        <v>2201815</v>
      </c>
      <c r="J38" s="71" t="s">
        <v>275</v>
      </c>
      <c r="K38" s="79" t="s">
        <v>276</v>
      </c>
      <c r="L38" s="228"/>
      <c r="M38" s="73">
        <v>1</v>
      </c>
      <c r="N38" s="73" t="s">
        <v>158</v>
      </c>
      <c r="O38" s="74">
        <v>58520</v>
      </c>
      <c r="P38" s="66">
        <v>0</v>
      </c>
      <c r="Q38" s="66">
        <v>0</v>
      </c>
      <c r="R38" s="66">
        <f t="shared" ref="R38:R69" si="14">SUM(O38:Q38)</f>
        <v>58520</v>
      </c>
      <c r="S38" s="5">
        <v>120</v>
      </c>
      <c r="T38" s="22">
        <v>-8290.36</v>
      </c>
      <c r="U38" s="22">
        <v>-487.67</v>
      </c>
      <c r="V38" s="22">
        <f t="shared" si="13"/>
        <v>-487.66666666666669</v>
      </c>
      <c r="W38" s="22">
        <f t="shared" si="13"/>
        <v>-487.66666666666669</v>
      </c>
      <c r="X38" s="22">
        <f t="shared" si="13"/>
        <v>-487.66666666666669</v>
      </c>
      <c r="Y38" s="22">
        <f t="shared" si="13"/>
        <v>-487.66666666666669</v>
      </c>
      <c r="Z38" s="22">
        <f t="shared" si="13"/>
        <v>-487.66666666666669</v>
      </c>
      <c r="AA38" s="22">
        <f t="shared" si="10"/>
        <v>-487.66666666666669</v>
      </c>
      <c r="AB38" s="22">
        <f t="shared" si="11"/>
        <v>-487.66666666666669</v>
      </c>
      <c r="AC38" s="22">
        <f t="shared" si="11"/>
        <v>-487.66666666666669</v>
      </c>
      <c r="AD38" s="22">
        <v>0</v>
      </c>
      <c r="AE38" s="22">
        <v>0</v>
      </c>
      <c r="AF38" s="22">
        <v>0</v>
      </c>
      <c r="AG38" s="22">
        <f t="shared" ref="AG38:AG69" si="15">SUM(U38:AF38)</f>
        <v>-4389.0033333333331</v>
      </c>
      <c r="AH38" s="22">
        <v>0</v>
      </c>
      <c r="AI38" s="22">
        <f t="shared" ref="AI38:AI69" si="16">T38+AG38+AH38</f>
        <v>-12679.363333333335</v>
      </c>
      <c r="AK38" s="65">
        <f t="shared" ref="AK38:AK69" si="17">R38+AI38</f>
        <v>45840.636666666665</v>
      </c>
      <c r="AL38" s="22">
        <f t="shared" ref="AL38:AL69" si="18">O38+T38</f>
        <v>50229.64</v>
      </c>
      <c r="AM38" s="68"/>
      <c r="AN38" s="77"/>
      <c r="AO38" s="78"/>
    </row>
    <row r="39" spans="1:41" ht="30" hidden="1" x14ac:dyDescent="0.25">
      <c r="A39" s="10">
        <v>45124</v>
      </c>
      <c r="B39" s="2"/>
      <c r="C39" s="69" t="s">
        <v>277</v>
      </c>
      <c r="D39" s="4" t="s">
        <v>278</v>
      </c>
      <c r="E39" s="70" t="s">
        <v>195</v>
      </c>
      <c r="F39" s="85" t="s">
        <v>88</v>
      </c>
      <c r="G39" s="85" t="s">
        <v>89</v>
      </c>
      <c r="H39" s="85" t="s">
        <v>157</v>
      </c>
      <c r="I39" s="71">
        <v>2300307</v>
      </c>
      <c r="J39" s="85" t="s">
        <v>279</v>
      </c>
      <c r="K39" s="85" t="s">
        <v>280</v>
      </c>
      <c r="L39" s="34" t="s">
        <v>166</v>
      </c>
      <c r="M39" s="73">
        <v>1</v>
      </c>
      <c r="N39" s="73" t="s">
        <v>158</v>
      </c>
      <c r="O39" s="82">
        <v>17000</v>
      </c>
      <c r="P39" s="66">
        <v>0</v>
      </c>
      <c r="Q39" s="66">
        <v>0</v>
      </c>
      <c r="R39" s="66">
        <f t="shared" si="14"/>
        <v>17000</v>
      </c>
      <c r="S39" s="5">
        <v>120</v>
      </c>
      <c r="T39" s="22">
        <v>-1700.0000000000002</v>
      </c>
      <c r="U39" s="22">
        <f>-$R39/$S39</f>
        <v>-141.66666666666666</v>
      </c>
      <c r="V39" s="22">
        <f t="shared" si="13"/>
        <v>-141.66666666666666</v>
      </c>
      <c r="W39" s="22">
        <f t="shared" si="13"/>
        <v>-141.66666666666666</v>
      </c>
      <c r="X39" s="22">
        <f t="shared" si="13"/>
        <v>-141.66666666666666</v>
      </c>
      <c r="Y39" s="22">
        <f t="shared" si="13"/>
        <v>-141.66666666666666</v>
      </c>
      <c r="Z39" s="22">
        <f t="shared" si="13"/>
        <v>-141.66666666666666</v>
      </c>
      <c r="AA39" s="22">
        <f t="shared" si="10"/>
        <v>-141.66666666666666</v>
      </c>
      <c r="AB39" s="22">
        <f t="shared" ref="AB39:AC58" si="19">-$R39/$S39</f>
        <v>-141.66666666666666</v>
      </c>
      <c r="AC39" s="22">
        <f t="shared" si="19"/>
        <v>-141.66666666666666</v>
      </c>
      <c r="AD39" s="22">
        <v>0</v>
      </c>
      <c r="AE39" s="22">
        <v>0</v>
      </c>
      <c r="AF39" s="22">
        <v>0</v>
      </c>
      <c r="AG39" s="22">
        <f t="shared" si="15"/>
        <v>-1275</v>
      </c>
      <c r="AH39" s="22">
        <v>0</v>
      </c>
      <c r="AI39" s="22">
        <f t="shared" si="16"/>
        <v>-2975</v>
      </c>
      <c r="AK39" s="65">
        <f t="shared" si="17"/>
        <v>14025</v>
      </c>
      <c r="AL39" s="22">
        <f t="shared" si="18"/>
        <v>15300</v>
      </c>
      <c r="AM39" s="68"/>
      <c r="AN39" s="77"/>
      <c r="AO39" s="78"/>
    </row>
    <row r="40" spans="1:41" ht="30" x14ac:dyDescent="0.25">
      <c r="A40" s="10">
        <v>44974</v>
      </c>
      <c r="B40" s="2"/>
      <c r="C40" s="69" t="s">
        <v>281</v>
      </c>
      <c r="D40" s="226" t="s">
        <v>282</v>
      </c>
      <c r="E40" s="70" t="s">
        <v>195</v>
      </c>
      <c r="F40" s="70" t="s">
        <v>88</v>
      </c>
      <c r="G40" s="70" t="s">
        <v>89</v>
      </c>
      <c r="H40" s="70" t="s">
        <v>90</v>
      </c>
      <c r="I40" s="71">
        <v>2201813</v>
      </c>
      <c r="J40" s="70" t="s">
        <v>283</v>
      </c>
      <c r="K40" s="81" t="s">
        <v>284</v>
      </c>
      <c r="L40" s="229"/>
      <c r="M40" s="73">
        <v>1</v>
      </c>
      <c r="N40" s="73" t="s">
        <v>158</v>
      </c>
      <c r="O40" s="74">
        <v>58520</v>
      </c>
      <c r="P40" s="66">
        <v>0</v>
      </c>
      <c r="Q40" s="66">
        <v>0</v>
      </c>
      <c r="R40" s="66">
        <f t="shared" si="14"/>
        <v>58520</v>
      </c>
      <c r="S40" s="5">
        <v>120</v>
      </c>
      <c r="T40" s="22">
        <v>-8290.36</v>
      </c>
      <c r="U40" s="22">
        <v>-487.67</v>
      </c>
      <c r="V40" s="22">
        <f t="shared" si="13"/>
        <v>-487.66666666666669</v>
      </c>
      <c r="W40" s="22">
        <f t="shared" si="13"/>
        <v>-487.66666666666669</v>
      </c>
      <c r="X40" s="22">
        <f t="shared" si="13"/>
        <v>-487.66666666666669</v>
      </c>
      <c r="Y40" s="22">
        <f t="shared" si="13"/>
        <v>-487.66666666666669</v>
      </c>
      <c r="Z40" s="22">
        <f t="shared" si="13"/>
        <v>-487.66666666666669</v>
      </c>
      <c r="AA40" s="22">
        <f t="shared" si="10"/>
        <v>-487.66666666666669</v>
      </c>
      <c r="AB40" s="22">
        <f t="shared" si="19"/>
        <v>-487.66666666666669</v>
      </c>
      <c r="AC40" s="22">
        <f t="shared" si="19"/>
        <v>-487.66666666666669</v>
      </c>
      <c r="AD40" s="22">
        <v>0</v>
      </c>
      <c r="AE40" s="22">
        <v>0</v>
      </c>
      <c r="AF40" s="22">
        <v>0</v>
      </c>
      <c r="AG40" s="22">
        <f t="shared" si="15"/>
        <v>-4389.0033333333331</v>
      </c>
      <c r="AH40" s="22">
        <v>0</v>
      </c>
      <c r="AI40" s="22">
        <f t="shared" si="16"/>
        <v>-12679.363333333335</v>
      </c>
      <c r="AK40" s="65">
        <f t="shared" si="17"/>
        <v>45840.636666666665</v>
      </c>
      <c r="AL40" s="22">
        <f t="shared" si="18"/>
        <v>50229.64</v>
      </c>
      <c r="AM40" s="225"/>
      <c r="AN40" s="77"/>
      <c r="AO40" s="78"/>
    </row>
    <row r="41" spans="1:41" x14ac:dyDescent="0.25">
      <c r="A41" s="10">
        <v>45063</v>
      </c>
      <c r="B41" s="2"/>
      <c r="C41" s="69" t="s">
        <v>285</v>
      </c>
      <c r="D41" s="226" t="s">
        <v>286</v>
      </c>
      <c r="E41" s="70" t="s">
        <v>87</v>
      </c>
      <c r="F41" s="70" t="s">
        <v>88</v>
      </c>
      <c r="G41" s="70" t="s">
        <v>89</v>
      </c>
      <c r="H41" s="70" t="s">
        <v>90</v>
      </c>
      <c r="I41" s="71">
        <v>2300662</v>
      </c>
      <c r="J41" s="71" t="s">
        <v>287</v>
      </c>
      <c r="K41" s="71" t="s">
        <v>288</v>
      </c>
      <c r="L41" s="227"/>
      <c r="M41" s="73">
        <v>1</v>
      </c>
      <c r="N41" s="73" t="s">
        <v>158</v>
      </c>
      <c r="O41" s="82">
        <v>12000</v>
      </c>
      <c r="P41" s="66">
        <v>0</v>
      </c>
      <c r="Q41" s="66">
        <v>0</v>
      </c>
      <c r="R41" s="66">
        <f t="shared" si="14"/>
        <v>12000</v>
      </c>
      <c r="S41" s="5">
        <v>120</v>
      </c>
      <c r="T41" s="59">
        <v>-1400</v>
      </c>
      <c r="U41" s="59">
        <v>-100</v>
      </c>
      <c r="V41" s="22">
        <f t="shared" si="13"/>
        <v>-100</v>
      </c>
      <c r="W41" s="22">
        <f t="shared" si="13"/>
        <v>-100</v>
      </c>
      <c r="X41" s="22">
        <f t="shared" si="13"/>
        <v>-100</v>
      </c>
      <c r="Y41" s="22">
        <f t="shared" si="13"/>
        <v>-100</v>
      </c>
      <c r="Z41" s="22">
        <f t="shared" si="13"/>
        <v>-100</v>
      </c>
      <c r="AA41" s="22">
        <f t="shared" si="10"/>
        <v>-100</v>
      </c>
      <c r="AB41" s="22">
        <f t="shared" si="19"/>
        <v>-100</v>
      </c>
      <c r="AC41" s="22">
        <f t="shared" si="19"/>
        <v>-100</v>
      </c>
      <c r="AD41" s="22">
        <v>0</v>
      </c>
      <c r="AE41" s="22">
        <v>0</v>
      </c>
      <c r="AF41" s="22">
        <v>0</v>
      </c>
      <c r="AG41" s="22">
        <f t="shared" si="15"/>
        <v>-900</v>
      </c>
      <c r="AH41" s="65">
        <v>0</v>
      </c>
      <c r="AI41" s="22">
        <f t="shared" si="16"/>
        <v>-2300</v>
      </c>
      <c r="AK41" s="65">
        <f t="shared" si="17"/>
        <v>9700</v>
      </c>
      <c r="AL41" s="65">
        <f t="shared" si="18"/>
        <v>10600</v>
      </c>
      <c r="AM41" s="225"/>
      <c r="AN41" s="77"/>
      <c r="AO41" s="78"/>
    </row>
    <row r="42" spans="1:41" ht="45" x14ac:dyDescent="0.25">
      <c r="A42" s="10">
        <v>45070</v>
      </c>
      <c r="B42" s="2"/>
      <c r="C42" s="69" t="s">
        <v>289</v>
      </c>
      <c r="D42" s="230" t="s">
        <v>290</v>
      </c>
      <c r="E42" s="84" t="s">
        <v>266</v>
      </c>
      <c r="F42" s="70" t="s">
        <v>88</v>
      </c>
      <c r="G42" s="70" t="s">
        <v>89</v>
      </c>
      <c r="H42" s="70" t="s">
        <v>90</v>
      </c>
      <c r="I42" s="71">
        <v>2200949</v>
      </c>
      <c r="J42" s="71" t="s">
        <v>291</v>
      </c>
      <c r="K42" s="71" t="s">
        <v>292</v>
      </c>
      <c r="L42" s="227"/>
      <c r="M42" s="73">
        <v>1</v>
      </c>
      <c r="N42" s="73" t="s">
        <v>158</v>
      </c>
      <c r="O42" s="82">
        <v>488600</v>
      </c>
      <c r="P42" s="66">
        <v>0</v>
      </c>
      <c r="Q42" s="66">
        <v>0</v>
      </c>
      <c r="R42" s="66">
        <f t="shared" si="14"/>
        <v>488600</v>
      </c>
      <c r="S42" s="5">
        <v>120</v>
      </c>
      <c r="T42" s="22">
        <v>-57003.349999999991</v>
      </c>
      <c r="U42" s="22">
        <v>-4071.67</v>
      </c>
      <c r="V42" s="22">
        <f t="shared" si="13"/>
        <v>-4071.6666666666665</v>
      </c>
      <c r="W42" s="22">
        <f t="shared" si="13"/>
        <v>-4071.6666666666665</v>
      </c>
      <c r="X42" s="22">
        <f t="shared" si="13"/>
        <v>-4071.6666666666665</v>
      </c>
      <c r="Y42" s="22">
        <f t="shared" si="13"/>
        <v>-4071.6666666666665</v>
      </c>
      <c r="Z42" s="22">
        <f t="shared" si="13"/>
        <v>-4071.6666666666665</v>
      </c>
      <c r="AA42" s="22">
        <f t="shared" si="10"/>
        <v>-4071.6666666666665</v>
      </c>
      <c r="AB42" s="22">
        <f t="shared" si="19"/>
        <v>-4071.6666666666665</v>
      </c>
      <c r="AC42" s="22">
        <f t="shared" si="19"/>
        <v>-4071.6666666666665</v>
      </c>
      <c r="AD42" s="22">
        <v>0</v>
      </c>
      <c r="AE42" s="22">
        <v>0</v>
      </c>
      <c r="AF42" s="22">
        <v>0</v>
      </c>
      <c r="AG42" s="22">
        <f t="shared" si="15"/>
        <v>-36645.003333333334</v>
      </c>
      <c r="AH42" s="22">
        <v>0</v>
      </c>
      <c r="AI42" s="22">
        <f t="shared" si="16"/>
        <v>-93648.353333333333</v>
      </c>
      <c r="AK42" s="65">
        <f t="shared" si="17"/>
        <v>394951.64666666667</v>
      </c>
      <c r="AL42" s="22">
        <f t="shared" si="18"/>
        <v>431596.65</v>
      </c>
      <c r="AM42" s="225"/>
      <c r="AN42" s="77"/>
      <c r="AO42" s="78"/>
    </row>
    <row r="43" spans="1:41" ht="30" hidden="1" x14ac:dyDescent="0.25">
      <c r="A43" s="10">
        <v>45139</v>
      </c>
      <c r="B43" s="2"/>
      <c r="C43" s="69" t="s">
        <v>293</v>
      </c>
      <c r="D43" s="4" t="s">
        <v>294</v>
      </c>
      <c r="E43" s="70" t="s">
        <v>87</v>
      </c>
      <c r="F43" s="70" t="s">
        <v>88</v>
      </c>
      <c r="G43" s="70" t="s">
        <v>89</v>
      </c>
      <c r="H43" s="70" t="s">
        <v>90</v>
      </c>
      <c r="I43" s="71">
        <v>2300882</v>
      </c>
      <c r="J43" s="71" t="s">
        <v>295</v>
      </c>
      <c r="K43" s="71" t="s">
        <v>296</v>
      </c>
      <c r="L43" s="34" t="s">
        <v>166</v>
      </c>
      <c r="M43" s="73">
        <v>1</v>
      </c>
      <c r="N43" s="73" t="s">
        <v>158</v>
      </c>
      <c r="O43" s="82">
        <v>60000</v>
      </c>
      <c r="P43" s="66">
        <v>0</v>
      </c>
      <c r="Q43" s="66">
        <v>0</v>
      </c>
      <c r="R43" s="66">
        <f t="shared" si="14"/>
        <v>60000</v>
      </c>
      <c r="S43" s="5">
        <v>120</v>
      </c>
      <c r="T43" s="22">
        <v>-5500</v>
      </c>
      <c r="U43" s="22">
        <f>-$R43/$S43</f>
        <v>-500</v>
      </c>
      <c r="V43" s="22">
        <f t="shared" si="13"/>
        <v>-500</v>
      </c>
      <c r="W43" s="22">
        <f t="shared" si="13"/>
        <v>-500</v>
      </c>
      <c r="X43" s="22">
        <f t="shared" si="13"/>
        <v>-500</v>
      </c>
      <c r="Y43" s="22">
        <f t="shared" si="13"/>
        <v>-500</v>
      </c>
      <c r="Z43" s="22">
        <f t="shared" si="13"/>
        <v>-500</v>
      </c>
      <c r="AA43" s="22">
        <f t="shared" si="10"/>
        <v>-500</v>
      </c>
      <c r="AB43" s="22">
        <f t="shared" si="19"/>
        <v>-500</v>
      </c>
      <c r="AC43" s="22">
        <f t="shared" si="19"/>
        <v>-500</v>
      </c>
      <c r="AD43" s="22">
        <v>0</v>
      </c>
      <c r="AE43" s="22">
        <v>0</v>
      </c>
      <c r="AF43" s="22">
        <v>0</v>
      </c>
      <c r="AG43" s="22">
        <f t="shared" si="15"/>
        <v>-4500</v>
      </c>
      <c r="AH43" s="22">
        <v>0</v>
      </c>
      <c r="AI43" s="22">
        <f t="shared" si="16"/>
        <v>-10000</v>
      </c>
      <c r="AK43" s="65">
        <f t="shared" si="17"/>
        <v>50000</v>
      </c>
      <c r="AL43" s="22">
        <f t="shared" si="18"/>
        <v>54500</v>
      </c>
      <c r="AM43" s="68"/>
      <c r="AN43" s="77"/>
      <c r="AO43" s="78"/>
    </row>
    <row r="44" spans="1:41" ht="30" hidden="1" x14ac:dyDescent="0.25">
      <c r="A44" s="10">
        <v>45139</v>
      </c>
      <c r="B44" s="2"/>
      <c r="C44" s="69" t="s">
        <v>297</v>
      </c>
      <c r="D44" s="34" t="s">
        <v>298</v>
      </c>
      <c r="E44" s="70" t="s">
        <v>87</v>
      </c>
      <c r="F44" s="85" t="s">
        <v>88</v>
      </c>
      <c r="G44" s="85" t="s">
        <v>89</v>
      </c>
      <c r="H44" s="85" t="s">
        <v>157</v>
      </c>
      <c r="I44" s="71">
        <v>2300937</v>
      </c>
      <c r="J44" s="85" t="s">
        <v>299</v>
      </c>
      <c r="K44" s="85" t="s">
        <v>300</v>
      </c>
      <c r="L44" s="231" t="s">
        <v>166</v>
      </c>
      <c r="M44" s="73">
        <v>1</v>
      </c>
      <c r="N44" s="73" t="s">
        <v>158</v>
      </c>
      <c r="O44" s="82">
        <v>25000</v>
      </c>
      <c r="P44" s="66">
        <v>0</v>
      </c>
      <c r="Q44" s="66">
        <v>0</v>
      </c>
      <c r="R44" s="66">
        <f t="shared" si="14"/>
        <v>25000</v>
      </c>
      <c r="S44" s="5">
        <v>120</v>
      </c>
      <c r="T44" s="22">
        <v>-2291.6666666666665</v>
      </c>
      <c r="U44" s="22">
        <f>-$R44/$S44</f>
        <v>-208.33333333333334</v>
      </c>
      <c r="V44" s="22">
        <f t="shared" si="13"/>
        <v>-208.33333333333334</v>
      </c>
      <c r="W44" s="22">
        <f t="shared" si="13"/>
        <v>-208.33333333333334</v>
      </c>
      <c r="X44" s="22">
        <f t="shared" si="13"/>
        <v>-208.33333333333334</v>
      </c>
      <c r="Y44" s="22">
        <f t="shared" si="13"/>
        <v>-208.33333333333334</v>
      </c>
      <c r="Z44" s="22">
        <f t="shared" si="13"/>
        <v>-208.33333333333334</v>
      </c>
      <c r="AA44" s="22">
        <f t="shared" si="10"/>
        <v>-208.33333333333334</v>
      </c>
      <c r="AB44" s="22">
        <f t="shared" si="19"/>
        <v>-208.33333333333334</v>
      </c>
      <c r="AC44" s="22">
        <f t="shared" si="19"/>
        <v>-208.33333333333334</v>
      </c>
      <c r="AD44" s="22">
        <v>0</v>
      </c>
      <c r="AE44" s="22">
        <v>0</v>
      </c>
      <c r="AF44" s="22">
        <v>0</v>
      </c>
      <c r="AG44" s="22">
        <f t="shared" si="15"/>
        <v>-1874.9999999999998</v>
      </c>
      <c r="AH44" s="22">
        <v>0</v>
      </c>
      <c r="AI44" s="22">
        <f t="shared" si="16"/>
        <v>-4166.6666666666661</v>
      </c>
      <c r="AK44" s="65">
        <f t="shared" si="17"/>
        <v>20833.333333333336</v>
      </c>
      <c r="AL44" s="22">
        <f t="shared" si="18"/>
        <v>22708.333333333332</v>
      </c>
      <c r="AM44" s="68"/>
      <c r="AN44" s="77"/>
      <c r="AO44" s="78"/>
    </row>
    <row r="45" spans="1:41" ht="30" hidden="1" x14ac:dyDescent="0.25">
      <c r="A45" s="10">
        <v>45139</v>
      </c>
      <c r="B45" s="2"/>
      <c r="C45" s="69" t="s">
        <v>301</v>
      </c>
      <c r="D45" s="34" t="s">
        <v>302</v>
      </c>
      <c r="E45" s="70" t="s">
        <v>87</v>
      </c>
      <c r="F45" s="85" t="s">
        <v>88</v>
      </c>
      <c r="G45" s="85" t="s">
        <v>89</v>
      </c>
      <c r="H45" s="85" t="s">
        <v>157</v>
      </c>
      <c r="I45" s="71">
        <v>2301231</v>
      </c>
      <c r="J45" s="85" t="s">
        <v>303</v>
      </c>
      <c r="K45" s="85" t="s">
        <v>304</v>
      </c>
      <c r="L45" s="231" t="s">
        <v>166</v>
      </c>
      <c r="M45" s="73">
        <v>1</v>
      </c>
      <c r="N45" s="73" t="s">
        <v>158</v>
      </c>
      <c r="O45" s="82">
        <v>14000</v>
      </c>
      <c r="P45" s="66">
        <v>0</v>
      </c>
      <c r="Q45" s="66">
        <v>0</v>
      </c>
      <c r="R45" s="66">
        <f t="shared" si="14"/>
        <v>14000</v>
      </c>
      <c r="S45" s="5">
        <v>120</v>
      </c>
      <c r="T45" s="22">
        <v>-1283.3333333333335</v>
      </c>
      <c r="U45" s="22">
        <f>-$R45/$S45</f>
        <v>-116.66666666666667</v>
      </c>
      <c r="V45" s="22">
        <f t="shared" ref="V45:Z54" si="20">-$R45/$S45</f>
        <v>-116.66666666666667</v>
      </c>
      <c r="W45" s="22">
        <f t="shared" si="20"/>
        <v>-116.66666666666667</v>
      </c>
      <c r="X45" s="22">
        <f t="shared" si="20"/>
        <v>-116.66666666666667</v>
      </c>
      <c r="Y45" s="22">
        <f t="shared" si="20"/>
        <v>-116.66666666666667</v>
      </c>
      <c r="Z45" s="22">
        <f t="shared" si="20"/>
        <v>-116.66666666666667</v>
      </c>
      <c r="AA45" s="22">
        <f t="shared" si="10"/>
        <v>-116.66666666666667</v>
      </c>
      <c r="AB45" s="22">
        <f t="shared" si="19"/>
        <v>-116.66666666666667</v>
      </c>
      <c r="AC45" s="22">
        <f t="shared" si="19"/>
        <v>-116.66666666666667</v>
      </c>
      <c r="AD45" s="22">
        <v>0</v>
      </c>
      <c r="AE45" s="22">
        <v>0</v>
      </c>
      <c r="AF45" s="22">
        <v>0</v>
      </c>
      <c r="AG45" s="22">
        <f t="shared" si="15"/>
        <v>-1050</v>
      </c>
      <c r="AH45" s="22">
        <v>0</v>
      </c>
      <c r="AI45" s="22">
        <f t="shared" si="16"/>
        <v>-2333.3333333333335</v>
      </c>
      <c r="AK45" s="65">
        <f t="shared" si="17"/>
        <v>11666.666666666666</v>
      </c>
      <c r="AL45" s="22">
        <f t="shared" si="18"/>
        <v>12716.666666666666</v>
      </c>
      <c r="AM45" s="232"/>
    </row>
    <row r="46" spans="1:41" ht="120" x14ac:dyDescent="0.25">
      <c r="A46" s="10">
        <v>45076</v>
      </c>
      <c r="B46" s="2"/>
      <c r="C46" s="69" t="s">
        <v>305</v>
      </c>
      <c r="D46" s="226" t="s">
        <v>306</v>
      </c>
      <c r="E46" s="70" t="s">
        <v>87</v>
      </c>
      <c r="F46" s="70" t="s">
        <v>163</v>
      </c>
      <c r="G46" s="70" t="s">
        <v>163</v>
      </c>
      <c r="H46" s="70" t="s">
        <v>163</v>
      </c>
      <c r="I46" s="71">
        <v>2300687</v>
      </c>
      <c r="J46" s="71" t="s">
        <v>307</v>
      </c>
      <c r="K46" s="71" t="s">
        <v>308</v>
      </c>
      <c r="L46" s="227"/>
      <c r="M46" s="73">
        <v>1</v>
      </c>
      <c r="N46" s="73" t="s">
        <v>158</v>
      </c>
      <c r="O46" s="82">
        <v>35000</v>
      </c>
      <c r="P46" s="66">
        <v>0</v>
      </c>
      <c r="Q46" s="66">
        <v>0</v>
      </c>
      <c r="R46" s="66">
        <f t="shared" si="14"/>
        <v>35000</v>
      </c>
      <c r="S46" s="5">
        <v>120</v>
      </c>
      <c r="T46" s="59">
        <v>-3791.68</v>
      </c>
      <c r="U46" s="59">
        <v>-291.67</v>
      </c>
      <c r="V46" s="22">
        <f t="shared" si="20"/>
        <v>-291.66666666666669</v>
      </c>
      <c r="W46" s="22">
        <f t="shared" si="20"/>
        <v>-291.66666666666669</v>
      </c>
      <c r="X46" s="22">
        <f t="shared" si="20"/>
        <v>-291.66666666666669</v>
      </c>
      <c r="Y46" s="22">
        <f t="shared" si="20"/>
        <v>-291.66666666666669</v>
      </c>
      <c r="Z46" s="22">
        <f t="shared" si="20"/>
        <v>-291.66666666666669</v>
      </c>
      <c r="AA46" s="22">
        <f t="shared" si="10"/>
        <v>-291.66666666666669</v>
      </c>
      <c r="AB46" s="22">
        <f t="shared" si="19"/>
        <v>-291.66666666666669</v>
      </c>
      <c r="AC46" s="22">
        <f t="shared" si="19"/>
        <v>-291.66666666666669</v>
      </c>
      <c r="AD46" s="22">
        <v>0</v>
      </c>
      <c r="AE46" s="22">
        <v>0</v>
      </c>
      <c r="AF46" s="22">
        <v>0</v>
      </c>
      <c r="AG46" s="22">
        <f t="shared" si="15"/>
        <v>-2625.0033333333336</v>
      </c>
      <c r="AH46" s="65">
        <v>0</v>
      </c>
      <c r="AI46" s="22">
        <f t="shared" si="16"/>
        <v>-6416.6833333333334</v>
      </c>
      <c r="AK46" s="65">
        <f t="shared" si="17"/>
        <v>28583.316666666666</v>
      </c>
      <c r="AL46" s="65">
        <f t="shared" si="18"/>
        <v>31208.32</v>
      </c>
      <c r="AM46" s="68"/>
      <c r="AN46" s="77"/>
      <c r="AO46" s="78"/>
    </row>
    <row r="47" spans="1:41" ht="60" x14ac:dyDescent="0.25">
      <c r="A47" s="10">
        <v>45103</v>
      </c>
      <c r="B47" s="2"/>
      <c r="C47" s="69" t="s">
        <v>309</v>
      </c>
      <c r="D47" s="34" t="s">
        <v>310</v>
      </c>
      <c r="E47" s="70" t="s">
        <v>195</v>
      </c>
      <c r="F47" s="70" t="s">
        <v>88</v>
      </c>
      <c r="G47" s="70" t="s">
        <v>89</v>
      </c>
      <c r="H47" s="70" t="s">
        <v>90</v>
      </c>
      <c r="I47" s="71">
        <v>2300435</v>
      </c>
      <c r="J47" s="71" t="s">
        <v>311</v>
      </c>
      <c r="K47" s="71" t="s">
        <v>312</v>
      </c>
      <c r="L47" s="227"/>
      <c r="M47" s="73">
        <v>1</v>
      </c>
      <c r="N47" s="73" t="s">
        <v>158</v>
      </c>
      <c r="O47" s="82">
        <v>109060</v>
      </c>
      <c r="P47" s="66">
        <v>0</v>
      </c>
      <c r="Q47" s="66">
        <v>0</v>
      </c>
      <c r="R47" s="66">
        <f t="shared" si="14"/>
        <v>109060</v>
      </c>
      <c r="S47" s="5">
        <v>120</v>
      </c>
      <c r="T47" s="22">
        <v>-11814.82</v>
      </c>
      <c r="U47" s="22">
        <v>-908.83</v>
      </c>
      <c r="V47" s="22">
        <f t="shared" si="20"/>
        <v>-908.83333333333337</v>
      </c>
      <c r="W47" s="22">
        <f t="shared" si="20"/>
        <v>-908.83333333333337</v>
      </c>
      <c r="X47" s="22">
        <f t="shared" si="20"/>
        <v>-908.83333333333337</v>
      </c>
      <c r="Y47" s="22">
        <f t="shared" si="20"/>
        <v>-908.83333333333337</v>
      </c>
      <c r="Z47" s="22">
        <f t="shared" si="20"/>
        <v>-908.83333333333337</v>
      </c>
      <c r="AA47" s="22">
        <f t="shared" si="10"/>
        <v>-908.83333333333337</v>
      </c>
      <c r="AB47" s="22">
        <f t="shared" si="19"/>
        <v>-908.83333333333337</v>
      </c>
      <c r="AC47" s="22">
        <f t="shared" si="19"/>
        <v>-908.83333333333337</v>
      </c>
      <c r="AD47" s="22">
        <v>0</v>
      </c>
      <c r="AE47" s="22">
        <v>0</v>
      </c>
      <c r="AF47" s="22">
        <v>0</v>
      </c>
      <c r="AG47" s="22">
        <f t="shared" si="15"/>
        <v>-8179.496666666666</v>
      </c>
      <c r="AH47" s="22">
        <v>0</v>
      </c>
      <c r="AI47" s="22">
        <f t="shared" si="16"/>
        <v>-19994.316666666666</v>
      </c>
      <c r="AK47" s="65">
        <f t="shared" si="17"/>
        <v>89065.683333333334</v>
      </c>
      <c r="AL47" s="22">
        <f t="shared" si="18"/>
        <v>97245.18</v>
      </c>
      <c r="AM47" s="68"/>
      <c r="AN47" s="77"/>
      <c r="AO47" s="78"/>
    </row>
    <row r="48" spans="1:41" ht="30" hidden="1" x14ac:dyDescent="0.25">
      <c r="A48" s="10">
        <v>45170</v>
      </c>
      <c r="B48" s="2"/>
      <c r="C48" s="69" t="s">
        <v>313</v>
      </c>
      <c r="D48" s="34" t="s">
        <v>314</v>
      </c>
      <c r="E48" s="70" t="s">
        <v>87</v>
      </c>
      <c r="F48" s="85" t="s">
        <v>88</v>
      </c>
      <c r="G48" s="85" t="s">
        <v>89</v>
      </c>
      <c r="H48" s="85" t="s">
        <v>157</v>
      </c>
      <c r="I48" s="71">
        <v>2301288</v>
      </c>
      <c r="J48" s="85" t="s">
        <v>315</v>
      </c>
      <c r="K48" s="85" t="s">
        <v>316</v>
      </c>
      <c r="L48" s="231" t="s">
        <v>166</v>
      </c>
      <c r="M48" s="73">
        <v>1</v>
      </c>
      <c r="N48" s="73" t="s">
        <v>158</v>
      </c>
      <c r="O48" s="82">
        <v>50000</v>
      </c>
      <c r="P48" s="66">
        <v>0</v>
      </c>
      <c r="Q48" s="66">
        <v>0</v>
      </c>
      <c r="R48" s="66">
        <f t="shared" si="14"/>
        <v>50000</v>
      </c>
      <c r="S48" s="5">
        <v>120</v>
      </c>
      <c r="T48" s="22">
        <v>-4166.6666666666661</v>
      </c>
      <c r="U48" s="22">
        <f t="shared" ref="U48:U60" si="21">-$R48/$S48</f>
        <v>-416.66666666666669</v>
      </c>
      <c r="V48" s="22">
        <f t="shared" si="20"/>
        <v>-416.66666666666669</v>
      </c>
      <c r="W48" s="22">
        <f t="shared" si="20"/>
        <v>-416.66666666666669</v>
      </c>
      <c r="X48" s="22">
        <f t="shared" si="20"/>
        <v>-416.66666666666669</v>
      </c>
      <c r="Y48" s="22">
        <f t="shared" si="20"/>
        <v>-416.66666666666669</v>
      </c>
      <c r="Z48" s="22">
        <f t="shared" si="20"/>
        <v>-416.66666666666669</v>
      </c>
      <c r="AA48" s="22">
        <f t="shared" si="10"/>
        <v>-416.66666666666669</v>
      </c>
      <c r="AB48" s="22">
        <f t="shared" si="19"/>
        <v>-416.66666666666669</v>
      </c>
      <c r="AC48" s="22">
        <f t="shared" si="19"/>
        <v>-416.66666666666669</v>
      </c>
      <c r="AD48" s="22">
        <v>0</v>
      </c>
      <c r="AE48" s="22">
        <v>0</v>
      </c>
      <c r="AF48" s="22">
        <v>0</v>
      </c>
      <c r="AG48" s="22">
        <f t="shared" si="15"/>
        <v>-3749.9999999999995</v>
      </c>
      <c r="AH48" s="22">
        <v>0</v>
      </c>
      <c r="AI48" s="22">
        <f t="shared" si="16"/>
        <v>-7916.6666666666661</v>
      </c>
      <c r="AK48" s="65">
        <f t="shared" si="17"/>
        <v>42083.333333333336</v>
      </c>
      <c r="AL48" s="22">
        <f t="shared" si="18"/>
        <v>45833.333333333336</v>
      </c>
      <c r="AM48" s="68"/>
      <c r="AN48" s="77"/>
      <c r="AO48" s="78"/>
    </row>
    <row r="49" spans="1:45" ht="30" hidden="1" x14ac:dyDescent="0.25">
      <c r="A49" s="10">
        <v>45191</v>
      </c>
      <c r="B49" s="2"/>
      <c r="C49" s="69" t="s">
        <v>317</v>
      </c>
      <c r="D49" s="34" t="s">
        <v>318</v>
      </c>
      <c r="E49" s="70" t="s">
        <v>87</v>
      </c>
      <c r="F49" s="85" t="s">
        <v>88</v>
      </c>
      <c r="G49" s="85" t="s">
        <v>89</v>
      </c>
      <c r="H49" s="85" t="s">
        <v>157</v>
      </c>
      <c r="I49" s="71">
        <v>2301420</v>
      </c>
      <c r="J49" s="85" t="s">
        <v>319</v>
      </c>
      <c r="K49" s="85" t="s">
        <v>320</v>
      </c>
      <c r="L49" s="231" t="s">
        <v>166</v>
      </c>
      <c r="M49" s="73">
        <v>1</v>
      </c>
      <c r="N49" s="73" t="s">
        <v>158</v>
      </c>
      <c r="O49" s="82">
        <v>12500</v>
      </c>
      <c r="P49" s="66">
        <v>0</v>
      </c>
      <c r="Q49" s="66">
        <v>0</v>
      </c>
      <c r="R49" s="66">
        <f t="shared" si="14"/>
        <v>12500</v>
      </c>
      <c r="S49" s="5">
        <v>120</v>
      </c>
      <c r="T49" s="22">
        <v>-1041.6666666666665</v>
      </c>
      <c r="U49" s="22">
        <f t="shared" si="21"/>
        <v>-104.16666666666667</v>
      </c>
      <c r="V49" s="22">
        <f t="shared" si="20"/>
        <v>-104.16666666666667</v>
      </c>
      <c r="W49" s="22">
        <f t="shared" si="20"/>
        <v>-104.16666666666667</v>
      </c>
      <c r="X49" s="22">
        <f t="shared" si="20"/>
        <v>-104.16666666666667</v>
      </c>
      <c r="Y49" s="22">
        <f t="shared" si="20"/>
        <v>-104.16666666666667</v>
      </c>
      <c r="Z49" s="22">
        <f t="shared" si="20"/>
        <v>-104.16666666666667</v>
      </c>
      <c r="AA49" s="22">
        <f t="shared" si="10"/>
        <v>-104.16666666666667</v>
      </c>
      <c r="AB49" s="22">
        <f t="shared" si="19"/>
        <v>-104.16666666666667</v>
      </c>
      <c r="AC49" s="22">
        <f t="shared" si="19"/>
        <v>-104.16666666666667</v>
      </c>
      <c r="AD49" s="22">
        <v>0</v>
      </c>
      <c r="AE49" s="22">
        <v>0</v>
      </c>
      <c r="AF49" s="22">
        <v>0</v>
      </c>
      <c r="AG49" s="22">
        <f t="shared" si="15"/>
        <v>-937.49999999999989</v>
      </c>
      <c r="AH49" s="22">
        <v>0</v>
      </c>
      <c r="AI49" s="22">
        <f t="shared" si="16"/>
        <v>-1979.1666666666665</v>
      </c>
      <c r="AK49" s="65">
        <f t="shared" si="17"/>
        <v>10520.833333333334</v>
      </c>
      <c r="AL49" s="22">
        <f t="shared" si="18"/>
        <v>11458.333333333334</v>
      </c>
      <c r="AM49" s="68"/>
      <c r="AN49" s="77"/>
      <c r="AO49" s="78"/>
    </row>
    <row r="50" spans="1:45" ht="30" hidden="1" x14ac:dyDescent="0.25">
      <c r="A50" s="10">
        <v>45191</v>
      </c>
      <c r="B50" s="2"/>
      <c r="C50" s="69" t="s">
        <v>321</v>
      </c>
      <c r="D50" s="34" t="s">
        <v>322</v>
      </c>
      <c r="E50" s="70" t="s">
        <v>87</v>
      </c>
      <c r="F50" s="85" t="s">
        <v>88</v>
      </c>
      <c r="G50" s="85" t="s">
        <v>89</v>
      </c>
      <c r="H50" s="85" t="s">
        <v>157</v>
      </c>
      <c r="I50" s="71">
        <v>2301419</v>
      </c>
      <c r="J50" s="85" t="s">
        <v>323</v>
      </c>
      <c r="K50" s="85" t="s">
        <v>324</v>
      </c>
      <c r="L50" s="231" t="s">
        <v>166</v>
      </c>
      <c r="M50" s="73">
        <v>1</v>
      </c>
      <c r="N50" s="73" t="s">
        <v>158</v>
      </c>
      <c r="O50" s="82">
        <v>13500</v>
      </c>
      <c r="P50" s="66">
        <v>0</v>
      </c>
      <c r="Q50" s="66">
        <v>0</v>
      </c>
      <c r="R50" s="66">
        <f t="shared" si="14"/>
        <v>13500</v>
      </c>
      <c r="S50" s="5">
        <v>120</v>
      </c>
      <c r="T50" s="22">
        <v>-1125</v>
      </c>
      <c r="U50" s="22">
        <f t="shared" si="21"/>
        <v>-112.5</v>
      </c>
      <c r="V50" s="22">
        <f t="shared" si="20"/>
        <v>-112.5</v>
      </c>
      <c r="W50" s="22">
        <f t="shared" si="20"/>
        <v>-112.5</v>
      </c>
      <c r="X50" s="22">
        <f t="shared" si="20"/>
        <v>-112.5</v>
      </c>
      <c r="Y50" s="22">
        <f t="shared" si="20"/>
        <v>-112.5</v>
      </c>
      <c r="Z50" s="22">
        <f t="shared" si="20"/>
        <v>-112.5</v>
      </c>
      <c r="AA50" s="22">
        <f t="shared" ref="AA50:AA73" si="22">-$R50/$S50</f>
        <v>-112.5</v>
      </c>
      <c r="AB50" s="22">
        <f t="shared" si="19"/>
        <v>-112.5</v>
      </c>
      <c r="AC50" s="22">
        <f t="shared" si="19"/>
        <v>-112.5</v>
      </c>
      <c r="AD50" s="22">
        <v>0</v>
      </c>
      <c r="AE50" s="22">
        <v>0</v>
      </c>
      <c r="AF50" s="22">
        <v>0</v>
      </c>
      <c r="AG50" s="22">
        <f t="shared" si="15"/>
        <v>-1012.5</v>
      </c>
      <c r="AH50" s="22">
        <v>0</v>
      </c>
      <c r="AI50" s="22">
        <f t="shared" si="16"/>
        <v>-2137.5</v>
      </c>
      <c r="AK50" s="65">
        <f t="shared" si="17"/>
        <v>11362.5</v>
      </c>
      <c r="AL50" s="22">
        <f t="shared" si="18"/>
        <v>12375</v>
      </c>
      <c r="AM50" s="232"/>
    </row>
    <row r="51" spans="1:45" ht="45" hidden="1" x14ac:dyDescent="0.25">
      <c r="A51" s="10">
        <v>45191</v>
      </c>
      <c r="B51" s="2"/>
      <c r="C51" s="69" t="s">
        <v>325</v>
      </c>
      <c r="D51" s="34" t="s">
        <v>326</v>
      </c>
      <c r="E51" s="70" t="s">
        <v>87</v>
      </c>
      <c r="F51" s="85" t="s">
        <v>88</v>
      </c>
      <c r="G51" s="85" t="s">
        <v>89</v>
      </c>
      <c r="H51" s="85" t="s">
        <v>157</v>
      </c>
      <c r="I51" s="71">
        <v>2300936</v>
      </c>
      <c r="J51" s="85" t="s">
        <v>327</v>
      </c>
      <c r="K51" s="85" t="s">
        <v>328</v>
      </c>
      <c r="L51" s="231" t="s">
        <v>166</v>
      </c>
      <c r="M51" s="73">
        <v>1</v>
      </c>
      <c r="N51" s="73" t="s">
        <v>158</v>
      </c>
      <c r="O51" s="82">
        <v>72000</v>
      </c>
      <c r="P51" s="66">
        <v>0</v>
      </c>
      <c r="Q51" s="66">
        <v>0</v>
      </c>
      <c r="R51" s="66">
        <f t="shared" si="14"/>
        <v>72000</v>
      </c>
      <c r="S51" s="5">
        <v>120</v>
      </c>
      <c r="T51" s="22">
        <v>-6000</v>
      </c>
      <c r="U51" s="22">
        <f t="shared" si="21"/>
        <v>-600</v>
      </c>
      <c r="V51" s="22">
        <f t="shared" si="20"/>
        <v>-600</v>
      </c>
      <c r="W51" s="22">
        <f t="shared" si="20"/>
        <v>-600</v>
      </c>
      <c r="X51" s="22">
        <f t="shared" si="20"/>
        <v>-600</v>
      </c>
      <c r="Y51" s="22">
        <f t="shared" si="20"/>
        <v>-600</v>
      </c>
      <c r="Z51" s="22">
        <f t="shared" si="20"/>
        <v>-600</v>
      </c>
      <c r="AA51" s="22">
        <f t="shared" si="22"/>
        <v>-600</v>
      </c>
      <c r="AB51" s="22">
        <f t="shared" si="19"/>
        <v>-600</v>
      </c>
      <c r="AC51" s="22">
        <f t="shared" si="19"/>
        <v>-600</v>
      </c>
      <c r="AD51" s="22">
        <v>0</v>
      </c>
      <c r="AE51" s="22">
        <v>0</v>
      </c>
      <c r="AF51" s="22">
        <v>0</v>
      </c>
      <c r="AG51" s="22">
        <f t="shared" si="15"/>
        <v>-5400</v>
      </c>
      <c r="AH51" s="22">
        <v>0</v>
      </c>
      <c r="AI51" s="22">
        <f t="shared" si="16"/>
        <v>-11400</v>
      </c>
      <c r="AK51" s="65">
        <f t="shared" si="17"/>
        <v>60600</v>
      </c>
      <c r="AL51" s="22">
        <f t="shared" si="18"/>
        <v>66000</v>
      </c>
      <c r="AM51" s="68"/>
      <c r="AN51" s="77"/>
      <c r="AO51" s="78"/>
      <c r="AP51" s="86"/>
      <c r="AQ51" s="68"/>
      <c r="AR51" s="77"/>
      <c r="AS51" s="68"/>
    </row>
    <row r="52" spans="1:45" ht="30" hidden="1" x14ac:dyDescent="0.25">
      <c r="A52" s="10">
        <v>45215</v>
      </c>
      <c r="B52" s="2"/>
      <c r="C52" s="69" t="s">
        <v>329</v>
      </c>
      <c r="D52" s="34" t="s">
        <v>330</v>
      </c>
      <c r="E52" s="70" t="s">
        <v>87</v>
      </c>
      <c r="F52" s="85" t="s">
        <v>88</v>
      </c>
      <c r="G52" s="85" t="s">
        <v>331</v>
      </c>
      <c r="H52" s="85"/>
      <c r="I52" s="71">
        <v>2301446</v>
      </c>
      <c r="J52" s="85" t="s">
        <v>332</v>
      </c>
      <c r="K52" s="85" t="s">
        <v>333</v>
      </c>
      <c r="L52" s="231" t="s">
        <v>166</v>
      </c>
      <c r="M52" s="73">
        <v>1</v>
      </c>
      <c r="N52" s="73" t="s">
        <v>158</v>
      </c>
      <c r="O52" s="82">
        <v>22000</v>
      </c>
      <c r="P52" s="66">
        <v>0</v>
      </c>
      <c r="Q52" s="66">
        <v>0</v>
      </c>
      <c r="R52" s="66">
        <f t="shared" si="14"/>
        <v>22000</v>
      </c>
      <c r="S52" s="5">
        <v>120</v>
      </c>
      <c r="T52" s="22">
        <v>-1649.9999999999998</v>
      </c>
      <c r="U52" s="22">
        <f t="shared" si="21"/>
        <v>-183.33333333333334</v>
      </c>
      <c r="V52" s="22">
        <f t="shared" si="20"/>
        <v>-183.33333333333334</v>
      </c>
      <c r="W52" s="22">
        <f t="shared" si="20"/>
        <v>-183.33333333333334</v>
      </c>
      <c r="X52" s="22">
        <f t="shared" si="20"/>
        <v>-183.33333333333334</v>
      </c>
      <c r="Y52" s="22">
        <f t="shared" si="20"/>
        <v>-183.33333333333334</v>
      </c>
      <c r="Z52" s="22">
        <f t="shared" si="20"/>
        <v>-183.33333333333334</v>
      </c>
      <c r="AA52" s="22">
        <f t="shared" si="22"/>
        <v>-183.33333333333334</v>
      </c>
      <c r="AB52" s="22">
        <f t="shared" si="19"/>
        <v>-183.33333333333334</v>
      </c>
      <c r="AC52" s="22">
        <f t="shared" si="19"/>
        <v>-183.33333333333334</v>
      </c>
      <c r="AD52" s="22">
        <v>0</v>
      </c>
      <c r="AE52" s="22">
        <v>0</v>
      </c>
      <c r="AF52" s="22">
        <v>0</v>
      </c>
      <c r="AG52" s="22">
        <f t="shared" si="15"/>
        <v>-1649.9999999999998</v>
      </c>
      <c r="AH52" s="22">
        <v>0</v>
      </c>
      <c r="AI52" s="22">
        <f t="shared" si="16"/>
        <v>-3299.9999999999995</v>
      </c>
      <c r="AK52" s="65">
        <f t="shared" si="17"/>
        <v>18700</v>
      </c>
      <c r="AL52" s="22">
        <f t="shared" si="18"/>
        <v>20350</v>
      </c>
      <c r="AM52" s="68"/>
      <c r="AN52" s="77"/>
      <c r="AO52" s="78"/>
      <c r="AP52" s="86"/>
      <c r="AQ52" s="68"/>
      <c r="AR52" s="77"/>
      <c r="AS52" s="68"/>
    </row>
    <row r="53" spans="1:45" ht="30" hidden="1" x14ac:dyDescent="0.25">
      <c r="A53" s="10">
        <v>45236</v>
      </c>
      <c r="B53" s="2"/>
      <c r="C53" s="69" t="s">
        <v>334</v>
      </c>
      <c r="D53" s="4" t="s">
        <v>335</v>
      </c>
      <c r="E53" s="70" t="s">
        <v>87</v>
      </c>
      <c r="F53" s="70" t="s">
        <v>151</v>
      </c>
      <c r="G53" s="70" t="s">
        <v>89</v>
      </c>
      <c r="H53" s="70" t="s">
        <v>90</v>
      </c>
      <c r="I53" s="71">
        <v>2300086</v>
      </c>
      <c r="J53" s="71" t="s">
        <v>336</v>
      </c>
      <c r="K53" s="71" t="s">
        <v>337</v>
      </c>
      <c r="L53" s="34" t="s">
        <v>166</v>
      </c>
      <c r="M53" s="73">
        <v>1</v>
      </c>
      <c r="N53" s="73" t="s">
        <v>158</v>
      </c>
      <c r="O53" s="82">
        <v>123000</v>
      </c>
      <c r="P53" s="66">
        <v>0</v>
      </c>
      <c r="Q53" s="66">
        <v>0</v>
      </c>
      <c r="R53" s="66">
        <f t="shared" si="14"/>
        <v>123000</v>
      </c>
      <c r="S53" s="5">
        <v>120</v>
      </c>
      <c r="T53" s="22">
        <v>-8200</v>
      </c>
      <c r="U53" s="22">
        <f t="shared" si="21"/>
        <v>-1025</v>
      </c>
      <c r="V53" s="22">
        <f t="shared" si="20"/>
        <v>-1025</v>
      </c>
      <c r="W53" s="22">
        <f t="shared" si="20"/>
        <v>-1025</v>
      </c>
      <c r="X53" s="22">
        <f t="shared" si="20"/>
        <v>-1025</v>
      </c>
      <c r="Y53" s="22">
        <f t="shared" si="20"/>
        <v>-1025</v>
      </c>
      <c r="Z53" s="22">
        <f t="shared" si="20"/>
        <v>-1025</v>
      </c>
      <c r="AA53" s="22">
        <f t="shared" si="22"/>
        <v>-1025</v>
      </c>
      <c r="AB53" s="22">
        <f t="shared" si="19"/>
        <v>-1025</v>
      </c>
      <c r="AC53" s="22">
        <f t="shared" si="19"/>
        <v>-1025</v>
      </c>
      <c r="AD53" s="22">
        <v>0</v>
      </c>
      <c r="AE53" s="22">
        <v>0</v>
      </c>
      <c r="AF53" s="22">
        <v>0</v>
      </c>
      <c r="AG53" s="22">
        <f t="shared" si="15"/>
        <v>-9225</v>
      </c>
      <c r="AH53" s="22">
        <v>0</v>
      </c>
      <c r="AI53" s="22">
        <f t="shared" si="16"/>
        <v>-17425</v>
      </c>
      <c r="AK53" s="65">
        <f t="shared" si="17"/>
        <v>105575</v>
      </c>
      <c r="AL53" s="22">
        <f t="shared" si="18"/>
        <v>114800</v>
      </c>
      <c r="AM53" s="68"/>
      <c r="AN53" s="77"/>
      <c r="AO53" s="78"/>
    </row>
    <row r="54" spans="1:45" ht="30" hidden="1" x14ac:dyDescent="0.25">
      <c r="A54" s="10">
        <v>45236</v>
      </c>
      <c r="B54" s="2"/>
      <c r="C54" s="69" t="s">
        <v>338</v>
      </c>
      <c r="D54" s="34" t="s">
        <v>339</v>
      </c>
      <c r="E54" s="70" t="s">
        <v>87</v>
      </c>
      <c r="F54" s="85" t="s">
        <v>88</v>
      </c>
      <c r="G54" s="85" t="s">
        <v>89</v>
      </c>
      <c r="H54" s="85" t="s">
        <v>157</v>
      </c>
      <c r="I54" s="71">
        <v>2301612</v>
      </c>
      <c r="J54" s="85" t="s">
        <v>340</v>
      </c>
      <c r="K54" s="85" t="s">
        <v>341</v>
      </c>
      <c r="L54" s="231" t="s">
        <v>166</v>
      </c>
      <c r="M54" s="73">
        <v>1</v>
      </c>
      <c r="N54" s="73" t="s">
        <v>158</v>
      </c>
      <c r="O54" s="82">
        <v>13000</v>
      </c>
      <c r="P54" s="66">
        <v>0</v>
      </c>
      <c r="Q54" s="66">
        <v>0</v>
      </c>
      <c r="R54" s="66">
        <f t="shared" si="14"/>
        <v>13000</v>
      </c>
      <c r="S54" s="5">
        <v>120</v>
      </c>
      <c r="T54" s="22">
        <v>-866.66666666666674</v>
      </c>
      <c r="U54" s="22">
        <f t="shared" si="21"/>
        <v>-108.33333333333333</v>
      </c>
      <c r="V54" s="22">
        <f t="shared" si="20"/>
        <v>-108.33333333333333</v>
      </c>
      <c r="W54" s="22">
        <f t="shared" si="20"/>
        <v>-108.33333333333333</v>
      </c>
      <c r="X54" s="22">
        <f t="shared" si="20"/>
        <v>-108.33333333333333</v>
      </c>
      <c r="Y54" s="22">
        <f t="shared" si="20"/>
        <v>-108.33333333333333</v>
      </c>
      <c r="Z54" s="22">
        <f t="shared" si="20"/>
        <v>-108.33333333333333</v>
      </c>
      <c r="AA54" s="22">
        <f t="shared" si="22"/>
        <v>-108.33333333333333</v>
      </c>
      <c r="AB54" s="22">
        <f t="shared" si="19"/>
        <v>-108.33333333333333</v>
      </c>
      <c r="AC54" s="22">
        <f t="shared" si="19"/>
        <v>-108.33333333333333</v>
      </c>
      <c r="AD54" s="22">
        <v>0</v>
      </c>
      <c r="AE54" s="22">
        <v>0</v>
      </c>
      <c r="AF54" s="22">
        <v>0</v>
      </c>
      <c r="AG54" s="22">
        <f t="shared" si="15"/>
        <v>-975.00000000000011</v>
      </c>
      <c r="AH54" s="22">
        <v>0</v>
      </c>
      <c r="AI54" s="22">
        <f t="shared" si="16"/>
        <v>-1841.666666666667</v>
      </c>
      <c r="AK54" s="65">
        <f t="shared" si="17"/>
        <v>11158.333333333332</v>
      </c>
      <c r="AL54" s="22">
        <f t="shared" si="18"/>
        <v>12133.333333333334</v>
      </c>
      <c r="AM54" s="68"/>
      <c r="AN54" s="77"/>
      <c r="AO54" s="78"/>
    </row>
    <row r="55" spans="1:45" ht="30" hidden="1" x14ac:dyDescent="0.25">
      <c r="A55" s="10">
        <v>45252</v>
      </c>
      <c r="B55" s="2"/>
      <c r="C55" s="69" t="s">
        <v>342</v>
      </c>
      <c r="D55" s="34" t="s">
        <v>343</v>
      </c>
      <c r="E55" s="70" t="s">
        <v>87</v>
      </c>
      <c r="F55" s="85" t="s">
        <v>88</v>
      </c>
      <c r="G55" s="85" t="s">
        <v>89</v>
      </c>
      <c r="H55" s="85" t="s">
        <v>157</v>
      </c>
      <c r="I55" s="71">
        <v>2301580</v>
      </c>
      <c r="J55" s="85" t="s">
        <v>344</v>
      </c>
      <c r="K55" s="85" t="s">
        <v>345</v>
      </c>
      <c r="L55" s="231" t="s">
        <v>166</v>
      </c>
      <c r="M55" s="73">
        <v>1</v>
      </c>
      <c r="N55" s="73" t="s">
        <v>158</v>
      </c>
      <c r="O55" s="82">
        <v>59000</v>
      </c>
      <c r="P55" s="66">
        <v>0</v>
      </c>
      <c r="Q55" s="66">
        <v>0</v>
      </c>
      <c r="R55" s="66">
        <f t="shared" si="14"/>
        <v>59000</v>
      </c>
      <c r="S55" s="5">
        <v>120</v>
      </c>
      <c r="T55" s="22">
        <v>-3933.333333333333</v>
      </c>
      <c r="U55" s="22">
        <f t="shared" si="21"/>
        <v>-491.66666666666669</v>
      </c>
      <c r="V55" s="22">
        <f t="shared" ref="V55:Z64" si="23">-$R55/$S55</f>
        <v>-491.66666666666669</v>
      </c>
      <c r="W55" s="22">
        <f t="shared" si="23"/>
        <v>-491.66666666666669</v>
      </c>
      <c r="X55" s="22">
        <f t="shared" si="23"/>
        <v>-491.66666666666669</v>
      </c>
      <c r="Y55" s="22">
        <f t="shared" si="23"/>
        <v>-491.66666666666669</v>
      </c>
      <c r="Z55" s="22">
        <f t="shared" si="23"/>
        <v>-491.66666666666669</v>
      </c>
      <c r="AA55" s="22">
        <f t="shared" si="22"/>
        <v>-491.66666666666669</v>
      </c>
      <c r="AB55" s="22">
        <f t="shared" si="19"/>
        <v>-491.66666666666669</v>
      </c>
      <c r="AC55" s="22">
        <f t="shared" si="19"/>
        <v>-491.66666666666669</v>
      </c>
      <c r="AD55" s="22">
        <v>0</v>
      </c>
      <c r="AE55" s="22">
        <v>0</v>
      </c>
      <c r="AF55" s="22">
        <v>0</v>
      </c>
      <c r="AG55" s="22">
        <f t="shared" si="15"/>
        <v>-4425</v>
      </c>
      <c r="AH55" s="22">
        <v>0</v>
      </c>
      <c r="AI55" s="22">
        <f t="shared" si="16"/>
        <v>-8358.3333333333321</v>
      </c>
      <c r="AK55" s="65">
        <f t="shared" si="17"/>
        <v>50641.666666666672</v>
      </c>
      <c r="AL55" s="22">
        <f t="shared" si="18"/>
        <v>55066.666666666664</v>
      </c>
      <c r="AM55" s="68"/>
      <c r="AN55" s="77"/>
      <c r="AO55" s="78"/>
    </row>
    <row r="56" spans="1:45" ht="45" x14ac:dyDescent="0.25">
      <c r="A56" s="10">
        <v>45131</v>
      </c>
      <c r="B56" s="2"/>
      <c r="C56" s="69" t="s">
        <v>346</v>
      </c>
      <c r="D56" s="34" t="s">
        <v>347</v>
      </c>
      <c r="E56" s="70" t="s">
        <v>87</v>
      </c>
      <c r="F56" s="85" t="s">
        <v>88</v>
      </c>
      <c r="G56" s="85" t="s">
        <v>89</v>
      </c>
      <c r="H56" s="85" t="s">
        <v>157</v>
      </c>
      <c r="I56" s="71">
        <v>2301156</v>
      </c>
      <c r="J56" s="85" t="s">
        <v>348</v>
      </c>
      <c r="K56" s="85" t="s">
        <v>349</v>
      </c>
      <c r="L56" s="231"/>
      <c r="M56" s="73">
        <v>1</v>
      </c>
      <c r="N56" s="73" t="s">
        <v>158</v>
      </c>
      <c r="O56" s="82">
        <v>9500</v>
      </c>
      <c r="P56" s="66">
        <v>0</v>
      </c>
      <c r="Q56" s="66">
        <v>0</v>
      </c>
      <c r="R56" s="66">
        <f t="shared" si="14"/>
        <v>9500</v>
      </c>
      <c r="S56" s="5">
        <v>120</v>
      </c>
      <c r="T56" s="22">
        <v>-949.99999999999989</v>
      </c>
      <c r="U56" s="22">
        <f t="shared" si="21"/>
        <v>-79.166666666666671</v>
      </c>
      <c r="V56" s="22">
        <f t="shared" si="23"/>
        <v>-79.166666666666671</v>
      </c>
      <c r="W56" s="22">
        <f t="shared" si="23"/>
        <v>-79.166666666666671</v>
      </c>
      <c r="X56" s="22">
        <f t="shared" si="23"/>
        <v>-79.166666666666671</v>
      </c>
      <c r="Y56" s="22">
        <f t="shared" si="23"/>
        <v>-79.166666666666671</v>
      </c>
      <c r="Z56" s="22">
        <f t="shared" si="23"/>
        <v>-79.166666666666671</v>
      </c>
      <c r="AA56" s="22">
        <f t="shared" si="22"/>
        <v>-79.166666666666671</v>
      </c>
      <c r="AB56" s="22">
        <f t="shared" si="19"/>
        <v>-79.166666666666671</v>
      </c>
      <c r="AC56" s="22">
        <f t="shared" si="19"/>
        <v>-79.166666666666671</v>
      </c>
      <c r="AD56" s="22">
        <v>0</v>
      </c>
      <c r="AE56" s="22">
        <v>0</v>
      </c>
      <c r="AF56" s="22">
        <v>0</v>
      </c>
      <c r="AG56" s="22">
        <f t="shared" si="15"/>
        <v>-712.5</v>
      </c>
      <c r="AH56" s="22">
        <v>0</v>
      </c>
      <c r="AI56" s="22">
        <f t="shared" si="16"/>
        <v>-1662.5</v>
      </c>
      <c r="AK56" s="65">
        <f t="shared" si="17"/>
        <v>7837.5</v>
      </c>
      <c r="AL56" s="22">
        <f t="shared" si="18"/>
        <v>8550</v>
      </c>
      <c r="AM56" s="68"/>
      <c r="AN56" s="77"/>
      <c r="AO56" s="78"/>
    </row>
    <row r="57" spans="1:45" x14ac:dyDescent="0.25">
      <c r="A57" s="10">
        <v>45131</v>
      </c>
      <c r="B57" s="2"/>
      <c r="C57" s="69" t="s">
        <v>350</v>
      </c>
      <c r="D57" s="34" t="s">
        <v>351</v>
      </c>
      <c r="E57" s="70" t="s">
        <v>87</v>
      </c>
      <c r="F57" s="85" t="s">
        <v>88</v>
      </c>
      <c r="G57" s="85" t="s">
        <v>89</v>
      </c>
      <c r="H57" s="85" t="s">
        <v>157</v>
      </c>
      <c r="I57" s="71">
        <v>2301153</v>
      </c>
      <c r="J57" s="85" t="s">
        <v>352</v>
      </c>
      <c r="K57" s="85" t="s">
        <v>353</v>
      </c>
      <c r="L57" s="231"/>
      <c r="M57" s="73">
        <v>1</v>
      </c>
      <c r="N57" s="73" t="s">
        <v>158</v>
      </c>
      <c r="O57" s="82">
        <v>14300</v>
      </c>
      <c r="P57" s="66">
        <v>0</v>
      </c>
      <c r="Q57" s="66">
        <v>0</v>
      </c>
      <c r="R57" s="66">
        <f t="shared" si="14"/>
        <v>14300</v>
      </c>
      <c r="S57" s="5">
        <v>120</v>
      </c>
      <c r="T57" s="22">
        <v>-1430.0000000000002</v>
      </c>
      <c r="U57" s="22">
        <f t="shared" si="21"/>
        <v>-119.16666666666667</v>
      </c>
      <c r="V57" s="22">
        <f t="shared" si="23"/>
        <v>-119.16666666666667</v>
      </c>
      <c r="W57" s="22">
        <f t="shared" si="23"/>
        <v>-119.16666666666667</v>
      </c>
      <c r="X57" s="22">
        <f t="shared" si="23"/>
        <v>-119.16666666666667</v>
      </c>
      <c r="Y57" s="22">
        <f t="shared" si="23"/>
        <v>-119.16666666666667</v>
      </c>
      <c r="Z57" s="22">
        <f t="shared" si="23"/>
        <v>-119.16666666666667</v>
      </c>
      <c r="AA57" s="22">
        <f t="shared" si="22"/>
        <v>-119.16666666666667</v>
      </c>
      <c r="AB57" s="22">
        <f t="shared" si="19"/>
        <v>-119.16666666666667</v>
      </c>
      <c r="AC57" s="22">
        <f t="shared" si="19"/>
        <v>-119.16666666666667</v>
      </c>
      <c r="AD57" s="22">
        <v>0</v>
      </c>
      <c r="AE57" s="22">
        <v>0</v>
      </c>
      <c r="AF57" s="22">
        <v>0</v>
      </c>
      <c r="AG57" s="22">
        <f t="shared" si="15"/>
        <v>-1072.5</v>
      </c>
      <c r="AH57" s="22">
        <v>0</v>
      </c>
      <c r="AI57" s="22">
        <f t="shared" si="16"/>
        <v>-2502.5</v>
      </c>
      <c r="AK57" s="65">
        <f t="shared" si="17"/>
        <v>11797.5</v>
      </c>
      <c r="AL57" s="22">
        <f t="shared" si="18"/>
        <v>12870</v>
      </c>
      <c r="AM57" s="68"/>
      <c r="AN57" s="77"/>
      <c r="AO57" s="78"/>
      <c r="AP57" s="86"/>
      <c r="AQ57" s="68"/>
      <c r="AR57" s="77"/>
      <c r="AS57" s="68"/>
    </row>
    <row r="58" spans="1:45" ht="30" hidden="1" x14ac:dyDescent="0.25">
      <c r="A58" s="10">
        <v>45286</v>
      </c>
      <c r="B58" s="2"/>
      <c r="C58" s="69" t="s">
        <v>354</v>
      </c>
      <c r="D58" s="34" t="s">
        <v>355</v>
      </c>
      <c r="E58" s="70" t="s">
        <v>87</v>
      </c>
      <c r="F58" s="70" t="s">
        <v>88</v>
      </c>
      <c r="G58" s="70" t="s">
        <v>89</v>
      </c>
      <c r="H58" s="70" t="s">
        <v>90</v>
      </c>
      <c r="I58" s="71">
        <v>2301221</v>
      </c>
      <c r="J58" s="71" t="s">
        <v>356</v>
      </c>
      <c r="K58" s="71" t="s">
        <v>357</v>
      </c>
      <c r="L58" s="227" t="s">
        <v>166</v>
      </c>
      <c r="M58" s="73">
        <v>1</v>
      </c>
      <c r="N58" s="73" t="s">
        <v>158</v>
      </c>
      <c r="O58" s="82">
        <v>253000</v>
      </c>
      <c r="P58" s="66">
        <v>0</v>
      </c>
      <c r="Q58" s="66">
        <v>0</v>
      </c>
      <c r="R58" s="66">
        <f t="shared" si="14"/>
        <v>253000</v>
      </c>
      <c r="S58" s="5">
        <v>120</v>
      </c>
      <c r="T58" s="22">
        <v>-14758.333333333336</v>
      </c>
      <c r="U58" s="22">
        <f t="shared" si="21"/>
        <v>-2108.3333333333335</v>
      </c>
      <c r="V58" s="22">
        <f t="shared" si="23"/>
        <v>-2108.3333333333335</v>
      </c>
      <c r="W58" s="22">
        <f t="shared" si="23"/>
        <v>-2108.3333333333335</v>
      </c>
      <c r="X58" s="22">
        <f t="shared" si="23"/>
        <v>-2108.3333333333335</v>
      </c>
      <c r="Y58" s="22">
        <f t="shared" si="23"/>
        <v>-2108.3333333333335</v>
      </c>
      <c r="Z58" s="22">
        <f t="shared" si="23"/>
        <v>-2108.3333333333335</v>
      </c>
      <c r="AA58" s="22">
        <f t="shared" si="22"/>
        <v>-2108.3333333333335</v>
      </c>
      <c r="AB58" s="22">
        <f t="shared" si="19"/>
        <v>-2108.3333333333335</v>
      </c>
      <c r="AC58" s="22">
        <f t="shared" si="19"/>
        <v>-2108.3333333333335</v>
      </c>
      <c r="AD58" s="22">
        <v>0</v>
      </c>
      <c r="AE58" s="22">
        <v>0</v>
      </c>
      <c r="AF58" s="22">
        <v>0</v>
      </c>
      <c r="AG58" s="22">
        <f t="shared" si="15"/>
        <v>-18975</v>
      </c>
      <c r="AH58" s="22">
        <v>0</v>
      </c>
      <c r="AI58" s="22">
        <f t="shared" si="16"/>
        <v>-33733.333333333336</v>
      </c>
      <c r="AK58" s="65">
        <f t="shared" si="17"/>
        <v>219266.66666666666</v>
      </c>
      <c r="AL58" s="22">
        <f t="shared" si="18"/>
        <v>238241.66666666666</v>
      </c>
      <c r="AM58" s="68"/>
      <c r="AN58" s="77"/>
      <c r="AO58" s="78"/>
    </row>
    <row r="59" spans="1:45" ht="30" hidden="1" x14ac:dyDescent="0.25">
      <c r="A59" s="10">
        <v>45286</v>
      </c>
      <c r="B59" s="2"/>
      <c r="C59" s="69" t="s">
        <v>358</v>
      </c>
      <c r="D59" s="34" t="s">
        <v>359</v>
      </c>
      <c r="E59" s="70" t="s">
        <v>87</v>
      </c>
      <c r="F59" s="85" t="s">
        <v>88</v>
      </c>
      <c r="G59" s="85" t="s">
        <v>89</v>
      </c>
      <c r="H59" s="85" t="s">
        <v>157</v>
      </c>
      <c r="I59" s="71">
        <v>2301631</v>
      </c>
      <c r="J59" s="85" t="s">
        <v>360</v>
      </c>
      <c r="K59" s="85" t="s">
        <v>361</v>
      </c>
      <c r="L59" s="231" t="s">
        <v>166</v>
      </c>
      <c r="M59" s="73">
        <v>1</v>
      </c>
      <c r="N59" s="73" t="s">
        <v>158</v>
      </c>
      <c r="O59" s="82">
        <v>24000</v>
      </c>
      <c r="P59" s="66">
        <v>0</v>
      </c>
      <c r="Q59" s="66">
        <v>0</v>
      </c>
      <c r="R59" s="66">
        <f t="shared" si="14"/>
        <v>24000</v>
      </c>
      <c r="S59" s="5">
        <v>120</v>
      </c>
      <c r="T59" s="22">
        <v>-1400</v>
      </c>
      <c r="U59" s="22">
        <f t="shared" si="21"/>
        <v>-200</v>
      </c>
      <c r="V59" s="22">
        <f t="shared" si="23"/>
        <v>-200</v>
      </c>
      <c r="W59" s="22">
        <f t="shared" si="23"/>
        <v>-200</v>
      </c>
      <c r="X59" s="22">
        <f t="shared" si="23"/>
        <v>-200</v>
      </c>
      <c r="Y59" s="22">
        <f t="shared" si="23"/>
        <v>-200</v>
      </c>
      <c r="Z59" s="22">
        <f t="shared" si="23"/>
        <v>-200</v>
      </c>
      <c r="AA59" s="22">
        <f t="shared" si="22"/>
        <v>-200</v>
      </c>
      <c r="AB59" s="22">
        <f t="shared" ref="AB59:AC73" si="24">-$R59/$S59</f>
        <v>-200</v>
      </c>
      <c r="AC59" s="22">
        <f t="shared" si="24"/>
        <v>-200</v>
      </c>
      <c r="AD59" s="22">
        <v>0</v>
      </c>
      <c r="AE59" s="22">
        <v>0</v>
      </c>
      <c r="AF59" s="22">
        <v>0</v>
      </c>
      <c r="AG59" s="22">
        <f t="shared" si="15"/>
        <v>-1800</v>
      </c>
      <c r="AH59" s="22">
        <v>0</v>
      </c>
      <c r="AI59" s="22">
        <f t="shared" si="16"/>
        <v>-3200</v>
      </c>
      <c r="AK59" s="65">
        <f t="shared" si="17"/>
        <v>20800</v>
      </c>
      <c r="AL59" s="22">
        <f t="shared" si="18"/>
        <v>22600</v>
      </c>
      <c r="AM59" s="68"/>
      <c r="AN59" s="77"/>
      <c r="AO59" s="78"/>
    </row>
    <row r="60" spans="1:45" x14ac:dyDescent="0.25">
      <c r="A60" s="10">
        <v>45131</v>
      </c>
      <c r="B60" s="2"/>
      <c r="C60" s="69" t="s">
        <v>362</v>
      </c>
      <c r="D60" s="34" t="s">
        <v>351</v>
      </c>
      <c r="E60" s="70" t="s">
        <v>87</v>
      </c>
      <c r="F60" s="85" t="s">
        <v>88</v>
      </c>
      <c r="G60" s="85" t="s">
        <v>89</v>
      </c>
      <c r="H60" s="85" t="s">
        <v>157</v>
      </c>
      <c r="I60" s="71">
        <v>2301154</v>
      </c>
      <c r="J60" s="85" t="s">
        <v>363</v>
      </c>
      <c r="K60" s="85" t="s">
        <v>364</v>
      </c>
      <c r="L60" s="231"/>
      <c r="M60" s="73">
        <v>1</v>
      </c>
      <c r="N60" s="73" t="s">
        <v>158</v>
      </c>
      <c r="O60" s="82">
        <v>17000</v>
      </c>
      <c r="P60" s="66">
        <v>0</v>
      </c>
      <c r="Q60" s="66">
        <v>0</v>
      </c>
      <c r="R60" s="66">
        <f t="shared" si="14"/>
        <v>17000</v>
      </c>
      <c r="S60" s="5">
        <v>120</v>
      </c>
      <c r="T60" s="22">
        <v>-1700.0000000000002</v>
      </c>
      <c r="U60" s="22">
        <f t="shared" si="21"/>
        <v>-141.66666666666666</v>
      </c>
      <c r="V60" s="22">
        <f t="shared" si="23"/>
        <v>-141.66666666666666</v>
      </c>
      <c r="W60" s="22">
        <f t="shared" si="23"/>
        <v>-141.66666666666666</v>
      </c>
      <c r="X60" s="22">
        <f t="shared" si="23"/>
        <v>-141.66666666666666</v>
      </c>
      <c r="Y60" s="22">
        <f t="shared" si="23"/>
        <v>-141.66666666666666</v>
      </c>
      <c r="Z60" s="22">
        <f t="shared" si="23"/>
        <v>-141.66666666666666</v>
      </c>
      <c r="AA60" s="22">
        <f t="shared" si="22"/>
        <v>-141.66666666666666</v>
      </c>
      <c r="AB60" s="22">
        <f t="shared" si="24"/>
        <v>-141.66666666666666</v>
      </c>
      <c r="AC60" s="22">
        <f t="shared" si="24"/>
        <v>-141.66666666666666</v>
      </c>
      <c r="AD60" s="22">
        <v>0</v>
      </c>
      <c r="AE60" s="22">
        <v>0</v>
      </c>
      <c r="AF60" s="22">
        <v>0</v>
      </c>
      <c r="AG60" s="22">
        <f t="shared" si="15"/>
        <v>-1275</v>
      </c>
      <c r="AH60" s="22">
        <v>0</v>
      </c>
      <c r="AI60" s="22">
        <f t="shared" si="16"/>
        <v>-2975</v>
      </c>
      <c r="AK60" s="65">
        <f t="shared" si="17"/>
        <v>14025</v>
      </c>
      <c r="AL60" s="22">
        <f t="shared" si="18"/>
        <v>15300</v>
      </c>
      <c r="AM60" s="68"/>
      <c r="AN60" s="77"/>
      <c r="AO60" s="78"/>
    </row>
    <row r="61" spans="1:45" ht="30" x14ac:dyDescent="0.25">
      <c r="A61" s="10">
        <v>45134</v>
      </c>
      <c r="B61" s="2"/>
      <c r="C61" s="69" t="s">
        <v>365</v>
      </c>
      <c r="D61" s="34" t="s">
        <v>366</v>
      </c>
      <c r="E61" s="70" t="s">
        <v>195</v>
      </c>
      <c r="F61" s="70" t="s">
        <v>88</v>
      </c>
      <c r="G61" s="70" t="s">
        <v>89</v>
      </c>
      <c r="H61" s="70" t="s">
        <v>90</v>
      </c>
      <c r="I61" s="71">
        <v>2201814</v>
      </c>
      <c r="J61" s="71" t="s">
        <v>367</v>
      </c>
      <c r="K61" s="71">
        <v>7902</v>
      </c>
      <c r="L61" s="227"/>
      <c r="M61" s="73">
        <v>1</v>
      </c>
      <c r="N61" s="73" t="s">
        <v>158</v>
      </c>
      <c r="O61" s="82">
        <v>53200</v>
      </c>
      <c r="P61" s="66">
        <v>0</v>
      </c>
      <c r="Q61" s="66">
        <v>0</v>
      </c>
      <c r="R61" s="66">
        <f t="shared" si="14"/>
        <v>53200</v>
      </c>
      <c r="S61" s="5">
        <v>120</v>
      </c>
      <c r="T61" s="22">
        <v>-5319.99</v>
      </c>
      <c r="U61" s="59">
        <v>-443.33</v>
      </c>
      <c r="V61" s="22">
        <f t="shared" si="23"/>
        <v>-443.33333333333331</v>
      </c>
      <c r="W61" s="22">
        <f t="shared" si="23"/>
        <v>-443.33333333333331</v>
      </c>
      <c r="X61" s="22">
        <f t="shared" si="23"/>
        <v>-443.33333333333331</v>
      </c>
      <c r="Y61" s="22">
        <f t="shared" si="23"/>
        <v>-443.33333333333331</v>
      </c>
      <c r="Z61" s="22">
        <f t="shared" si="23"/>
        <v>-443.33333333333331</v>
      </c>
      <c r="AA61" s="22">
        <f t="shared" si="22"/>
        <v>-443.33333333333331</v>
      </c>
      <c r="AB61" s="22">
        <f t="shared" si="24"/>
        <v>-443.33333333333331</v>
      </c>
      <c r="AC61" s="22">
        <f t="shared" si="24"/>
        <v>-443.33333333333331</v>
      </c>
      <c r="AD61" s="22">
        <v>0</v>
      </c>
      <c r="AE61" s="22">
        <v>0</v>
      </c>
      <c r="AF61" s="22">
        <v>0</v>
      </c>
      <c r="AG61" s="22">
        <f t="shared" si="15"/>
        <v>-3989.9966666666674</v>
      </c>
      <c r="AH61" s="22">
        <v>0</v>
      </c>
      <c r="AI61" s="22">
        <f t="shared" si="16"/>
        <v>-9309.9866666666676</v>
      </c>
      <c r="AK61" s="65">
        <f t="shared" si="17"/>
        <v>43890.013333333336</v>
      </c>
      <c r="AL61" s="22">
        <f t="shared" si="18"/>
        <v>47880.01</v>
      </c>
      <c r="AM61" s="68"/>
      <c r="AN61" s="77"/>
      <c r="AO61" s="78"/>
    </row>
    <row r="62" spans="1:45" ht="30" x14ac:dyDescent="0.25">
      <c r="A62" s="10">
        <v>45139</v>
      </c>
      <c r="B62" s="2"/>
      <c r="C62" s="69" t="s">
        <v>368</v>
      </c>
      <c r="D62" s="34" t="s">
        <v>369</v>
      </c>
      <c r="E62" s="70" t="s">
        <v>87</v>
      </c>
      <c r="F62" s="85"/>
      <c r="G62" s="85" t="s">
        <v>331</v>
      </c>
      <c r="H62" s="85"/>
      <c r="I62" s="71">
        <v>2300994</v>
      </c>
      <c r="J62" s="85" t="s">
        <v>370</v>
      </c>
      <c r="K62" s="85" t="s">
        <v>371</v>
      </c>
      <c r="L62" s="231"/>
      <c r="M62" s="73">
        <v>1</v>
      </c>
      <c r="N62" s="73" t="s">
        <v>158</v>
      </c>
      <c r="O62" s="82">
        <v>8100</v>
      </c>
      <c r="P62" s="66">
        <v>0</v>
      </c>
      <c r="Q62" s="66">
        <v>0</v>
      </c>
      <c r="R62" s="66">
        <f t="shared" si="14"/>
        <v>8100</v>
      </c>
      <c r="S62" s="5">
        <v>120</v>
      </c>
      <c r="T62" s="22">
        <v>-742.5</v>
      </c>
      <c r="U62" s="22">
        <f t="shared" ref="U62:U72" si="25">-$R62/$S62</f>
        <v>-67.5</v>
      </c>
      <c r="V62" s="22">
        <f t="shared" si="23"/>
        <v>-67.5</v>
      </c>
      <c r="W62" s="22">
        <f t="shared" si="23"/>
        <v>-67.5</v>
      </c>
      <c r="X62" s="22">
        <f t="shared" si="23"/>
        <v>-67.5</v>
      </c>
      <c r="Y62" s="22">
        <f t="shared" si="23"/>
        <v>-67.5</v>
      </c>
      <c r="Z62" s="22">
        <f t="shared" si="23"/>
        <v>-67.5</v>
      </c>
      <c r="AA62" s="22">
        <f t="shared" si="22"/>
        <v>-67.5</v>
      </c>
      <c r="AB62" s="22">
        <f t="shared" si="24"/>
        <v>-67.5</v>
      </c>
      <c r="AC62" s="22">
        <f t="shared" si="24"/>
        <v>-67.5</v>
      </c>
      <c r="AD62" s="22">
        <v>0</v>
      </c>
      <c r="AE62" s="22">
        <v>0</v>
      </c>
      <c r="AF62" s="22">
        <v>0</v>
      </c>
      <c r="AG62" s="22">
        <f t="shared" si="15"/>
        <v>-607.5</v>
      </c>
      <c r="AH62" s="22">
        <v>0</v>
      </c>
      <c r="AI62" s="22">
        <f t="shared" si="16"/>
        <v>-1350</v>
      </c>
      <c r="AK62" s="65">
        <f t="shared" si="17"/>
        <v>6750</v>
      </c>
      <c r="AL62" s="22">
        <f t="shared" si="18"/>
        <v>7357.5</v>
      </c>
      <c r="AM62" s="68"/>
      <c r="AN62" s="77"/>
      <c r="AO62" s="78"/>
    </row>
    <row r="63" spans="1:45" ht="30" x14ac:dyDescent="0.25">
      <c r="A63" s="10">
        <v>45147</v>
      </c>
      <c r="B63" s="2"/>
      <c r="C63" s="69" t="s">
        <v>372</v>
      </c>
      <c r="D63" s="34" t="s">
        <v>373</v>
      </c>
      <c r="E63" s="70" t="s">
        <v>87</v>
      </c>
      <c r="F63" s="85" t="s">
        <v>88</v>
      </c>
      <c r="G63" s="85" t="s">
        <v>89</v>
      </c>
      <c r="H63" s="85" t="s">
        <v>157</v>
      </c>
      <c r="I63" s="71">
        <v>2301230</v>
      </c>
      <c r="J63" s="85" t="s">
        <v>374</v>
      </c>
      <c r="K63" s="85" t="s">
        <v>375</v>
      </c>
      <c r="L63" s="231"/>
      <c r="M63" s="73">
        <v>1</v>
      </c>
      <c r="N63" s="73" t="s">
        <v>158</v>
      </c>
      <c r="O63" s="82">
        <v>11000</v>
      </c>
      <c r="P63" s="66">
        <v>0</v>
      </c>
      <c r="Q63" s="66">
        <v>0</v>
      </c>
      <c r="R63" s="66">
        <f t="shared" si="14"/>
        <v>11000</v>
      </c>
      <c r="S63" s="5">
        <v>120</v>
      </c>
      <c r="T63" s="22">
        <v>-1008.3333333333331</v>
      </c>
      <c r="U63" s="22">
        <f t="shared" si="25"/>
        <v>-91.666666666666671</v>
      </c>
      <c r="V63" s="22">
        <f t="shared" si="23"/>
        <v>-91.666666666666671</v>
      </c>
      <c r="W63" s="22">
        <f t="shared" si="23"/>
        <v>-91.666666666666671</v>
      </c>
      <c r="X63" s="22">
        <f t="shared" si="23"/>
        <v>-91.666666666666671</v>
      </c>
      <c r="Y63" s="22">
        <f t="shared" si="23"/>
        <v>-91.666666666666671</v>
      </c>
      <c r="Z63" s="22">
        <f t="shared" si="23"/>
        <v>-91.666666666666671</v>
      </c>
      <c r="AA63" s="22">
        <f t="shared" si="22"/>
        <v>-91.666666666666671</v>
      </c>
      <c r="AB63" s="22">
        <f t="shared" si="24"/>
        <v>-91.666666666666671</v>
      </c>
      <c r="AC63" s="22">
        <f t="shared" si="24"/>
        <v>-91.666666666666671</v>
      </c>
      <c r="AD63" s="22">
        <v>0</v>
      </c>
      <c r="AE63" s="22">
        <v>0</v>
      </c>
      <c r="AF63" s="22">
        <v>0</v>
      </c>
      <c r="AG63" s="22">
        <f t="shared" si="15"/>
        <v>-824.99999999999989</v>
      </c>
      <c r="AH63" s="22">
        <v>0</v>
      </c>
      <c r="AI63" s="22">
        <f t="shared" si="16"/>
        <v>-1833.333333333333</v>
      </c>
      <c r="AK63" s="65">
        <f t="shared" si="17"/>
        <v>9166.6666666666679</v>
      </c>
      <c r="AL63" s="22">
        <f t="shared" si="18"/>
        <v>9991.6666666666661</v>
      </c>
      <c r="AM63" s="68"/>
      <c r="AN63" s="77"/>
      <c r="AO63" s="78"/>
    </row>
    <row r="64" spans="1:45" ht="30" hidden="1" x14ac:dyDescent="0.25">
      <c r="A64" s="10">
        <v>45358</v>
      </c>
      <c r="B64" s="2"/>
      <c r="C64" s="69" t="s">
        <v>376</v>
      </c>
      <c r="D64" s="34" t="s">
        <v>377</v>
      </c>
      <c r="E64" s="70" t="s">
        <v>87</v>
      </c>
      <c r="F64" s="70" t="s">
        <v>88</v>
      </c>
      <c r="G64" s="70" t="s">
        <v>89</v>
      </c>
      <c r="H64" s="70" t="s">
        <v>90</v>
      </c>
      <c r="I64" s="71">
        <v>2301921</v>
      </c>
      <c r="J64" s="85" t="s">
        <v>378</v>
      </c>
      <c r="K64" s="85" t="s">
        <v>379</v>
      </c>
      <c r="L64" s="231" t="s">
        <v>166</v>
      </c>
      <c r="M64" s="73">
        <v>1</v>
      </c>
      <c r="N64" s="73" t="s">
        <v>158</v>
      </c>
      <c r="O64" s="82">
        <v>52800</v>
      </c>
      <c r="P64" s="66">
        <v>0</v>
      </c>
      <c r="Q64" s="66">
        <v>0</v>
      </c>
      <c r="R64" s="66">
        <f t="shared" si="14"/>
        <v>52800</v>
      </c>
      <c r="S64" s="5">
        <v>120</v>
      </c>
      <c r="T64" s="22">
        <v>-1760</v>
      </c>
      <c r="U64" s="22">
        <f t="shared" si="25"/>
        <v>-440</v>
      </c>
      <c r="V64" s="22">
        <f t="shared" si="23"/>
        <v>-440</v>
      </c>
      <c r="W64" s="22">
        <f t="shared" si="23"/>
        <v>-440</v>
      </c>
      <c r="X64" s="22">
        <f t="shared" si="23"/>
        <v>-440</v>
      </c>
      <c r="Y64" s="22">
        <f t="shared" si="23"/>
        <v>-440</v>
      </c>
      <c r="Z64" s="22">
        <f t="shared" si="23"/>
        <v>-440</v>
      </c>
      <c r="AA64" s="22">
        <f t="shared" si="22"/>
        <v>-440</v>
      </c>
      <c r="AB64" s="22">
        <f t="shared" si="24"/>
        <v>-440</v>
      </c>
      <c r="AC64" s="22">
        <f t="shared" si="24"/>
        <v>-440</v>
      </c>
      <c r="AD64" s="22">
        <v>0</v>
      </c>
      <c r="AE64" s="22">
        <v>0</v>
      </c>
      <c r="AF64" s="22">
        <v>0</v>
      </c>
      <c r="AG64" s="22">
        <f t="shared" si="15"/>
        <v>-3960</v>
      </c>
      <c r="AH64" s="22">
        <v>0</v>
      </c>
      <c r="AI64" s="22">
        <f t="shared" si="16"/>
        <v>-5720</v>
      </c>
      <c r="AK64" s="65">
        <f t="shared" si="17"/>
        <v>47080</v>
      </c>
      <c r="AL64" s="22">
        <f t="shared" si="18"/>
        <v>51040</v>
      </c>
      <c r="AM64" s="68"/>
      <c r="AN64" s="77"/>
      <c r="AO64" s="78"/>
    </row>
    <row r="65" spans="1:41" ht="30" x14ac:dyDescent="0.25">
      <c r="A65" s="10">
        <v>45261</v>
      </c>
      <c r="B65" s="2"/>
      <c r="C65" s="69" t="s">
        <v>380</v>
      </c>
      <c r="D65" s="34" t="s">
        <v>381</v>
      </c>
      <c r="E65" s="70" t="s">
        <v>382</v>
      </c>
      <c r="F65" s="70" t="s">
        <v>88</v>
      </c>
      <c r="G65" s="70" t="s">
        <v>89</v>
      </c>
      <c r="H65" s="70" t="s">
        <v>90</v>
      </c>
      <c r="I65" s="71">
        <v>2301447</v>
      </c>
      <c r="J65" s="71" t="s">
        <v>383</v>
      </c>
      <c r="K65" s="87" t="s">
        <v>384</v>
      </c>
      <c r="L65" s="233"/>
      <c r="M65" s="73">
        <v>1</v>
      </c>
      <c r="N65" s="73" t="s">
        <v>158</v>
      </c>
      <c r="O65" s="82">
        <v>222000</v>
      </c>
      <c r="P65" s="66">
        <v>0</v>
      </c>
      <c r="Q65" s="66">
        <v>0</v>
      </c>
      <c r="R65" s="66">
        <f t="shared" si="14"/>
        <v>222000</v>
      </c>
      <c r="S65" s="5">
        <v>120</v>
      </c>
      <c r="T65" s="22">
        <v>-12950</v>
      </c>
      <c r="U65" s="22">
        <f t="shared" si="25"/>
        <v>-1850</v>
      </c>
      <c r="V65" s="22">
        <f t="shared" ref="V65:Z73" si="26">-$R65/$S65</f>
        <v>-1850</v>
      </c>
      <c r="W65" s="22">
        <f t="shared" si="26"/>
        <v>-1850</v>
      </c>
      <c r="X65" s="22">
        <f t="shared" si="26"/>
        <v>-1850</v>
      </c>
      <c r="Y65" s="22">
        <f t="shared" si="26"/>
        <v>-1850</v>
      </c>
      <c r="Z65" s="22">
        <f t="shared" si="26"/>
        <v>-1850</v>
      </c>
      <c r="AA65" s="22">
        <f t="shared" si="22"/>
        <v>-1850</v>
      </c>
      <c r="AB65" s="22">
        <f t="shared" si="24"/>
        <v>-1850</v>
      </c>
      <c r="AC65" s="22">
        <f t="shared" si="24"/>
        <v>-1850</v>
      </c>
      <c r="AD65" s="22">
        <v>0</v>
      </c>
      <c r="AE65" s="22">
        <v>0</v>
      </c>
      <c r="AF65" s="22">
        <v>0</v>
      </c>
      <c r="AG65" s="22">
        <f t="shared" si="15"/>
        <v>-16650</v>
      </c>
      <c r="AH65" s="22">
        <v>0</v>
      </c>
      <c r="AI65" s="22">
        <f t="shared" si="16"/>
        <v>-29600</v>
      </c>
      <c r="AK65" s="65">
        <f t="shared" si="17"/>
        <v>192400</v>
      </c>
      <c r="AL65" s="22">
        <f t="shared" si="18"/>
        <v>209050</v>
      </c>
      <c r="AM65" s="68"/>
      <c r="AN65" s="77"/>
      <c r="AO65" s="78"/>
    </row>
    <row r="66" spans="1:41" ht="30" hidden="1" x14ac:dyDescent="0.25">
      <c r="A66" s="10">
        <v>45372</v>
      </c>
      <c r="B66" s="2"/>
      <c r="C66" s="69" t="s">
        <v>385</v>
      </c>
      <c r="D66" s="34" t="s">
        <v>386</v>
      </c>
      <c r="E66" s="70" t="s">
        <v>87</v>
      </c>
      <c r="F66" s="70" t="s">
        <v>88</v>
      </c>
      <c r="G66" s="70" t="s">
        <v>89</v>
      </c>
      <c r="H66" s="70" t="s">
        <v>90</v>
      </c>
      <c r="I66" s="71">
        <v>2400398</v>
      </c>
      <c r="J66" s="85" t="s">
        <v>387</v>
      </c>
      <c r="K66" s="85" t="s">
        <v>388</v>
      </c>
      <c r="L66" s="231" t="s">
        <v>166</v>
      </c>
      <c r="M66" s="73">
        <v>1</v>
      </c>
      <c r="N66" s="73" t="s">
        <v>158</v>
      </c>
      <c r="O66" s="82">
        <v>4500</v>
      </c>
      <c r="P66" s="66">
        <v>0</v>
      </c>
      <c r="Q66" s="66">
        <v>0</v>
      </c>
      <c r="R66" s="66">
        <f t="shared" si="14"/>
        <v>4500</v>
      </c>
      <c r="S66" s="5">
        <v>120</v>
      </c>
      <c r="T66" s="22">
        <v>-150</v>
      </c>
      <c r="U66" s="22">
        <f t="shared" si="25"/>
        <v>-37.5</v>
      </c>
      <c r="V66" s="22">
        <f t="shared" si="26"/>
        <v>-37.5</v>
      </c>
      <c r="W66" s="22">
        <f t="shared" si="26"/>
        <v>-37.5</v>
      </c>
      <c r="X66" s="22">
        <f t="shared" si="26"/>
        <v>-37.5</v>
      </c>
      <c r="Y66" s="22">
        <f t="shared" si="26"/>
        <v>-37.5</v>
      </c>
      <c r="Z66" s="22">
        <f t="shared" si="26"/>
        <v>-37.5</v>
      </c>
      <c r="AA66" s="22">
        <f t="shared" si="22"/>
        <v>-37.5</v>
      </c>
      <c r="AB66" s="22">
        <f t="shared" si="24"/>
        <v>-37.5</v>
      </c>
      <c r="AC66" s="22">
        <f t="shared" si="24"/>
        <v>-37.5</v>
      </c>
      <c r="AD66" s="22">
        <v>0</v>
      </c>
      <c r="AE66" s="22">
        <v>0</v>
      </c>
      <c r="AF66" s="22">
        <v>0</v>
      </c>
      <c r="AG66" s="22">
        <f t="shared" si="15"/>
        <v>-337.5</v>
      </c>
      <c r="AH66" s="22">
        <v>0</v>
      </c>
      <c r="AI66" s="22">
        <f t="shared" si="16"/>
        <v>-487.5</v>
      </c>
      <c r="AK66" s="65">
        <f t="shared" si="17"/>
        <v>4012.5</v>
      </c>
      <c r="AL66" s="22">
        <f t="shared" si="18"/>
        <v>4350</v>
      </c>
      <c r="AM66" s="68"/>
      <c r="AN66" s="77"/>
      <c r="AO66" s="78"/>
    </row>
    <row r="67" spans="1:41" ht="30" x14ac:dyDescent="0.25">
      <c r="A67" s="10">
        <v>45268</v>
      </c>
      <c r="B67" s="2"/>
      <c r="C67" s="69" t="s">
        <v>389</v>
      </c>
      <c r="D67" s="34" t="s">
        <v>390</v>
      </c>
      <c r="E67" s="70" t="s">
        <v>87</v>
      </c>
      <c r="F67" s="70" t="s">
        <v>88</v>
      </c>
      <c r="G67" s="70" t="s">
        <v>89</v>
      </c>
      <c r="H67" s="70" t="s">
        <v>90</v>
      </c>
      <c r="I67" s="71">
        <v>2301691</v>
      </c>
      <c r="J67" s="71" t="s">
        <v>391</v>
      </c>
      <c r="K67" s="71" t="s">
        <v>392</v>
      </c>
      <c r="L67" s="227"/>
      <c r="M67" s="73">
        <v>1</v>
      </c>
      <c r="N67" s="73" t="s">
        <v>158</v>
      </c>
      <c r="O67" s="82">
        <v>75500</v>
      </c>
      <c r="P67" s="66">
        <v>0</v>
      </c>
      <c r="Q67" s="66">
        <v>0</v>
      </c>
      <c r="R67" s="66">
        <f t="shared" si="14"/>
        <v>75500</v>
      </c>
      <c r="S67" s="5">
        <v>120</v>
      </c>
      <c r="T67" s="22">
        <v>-4404.1666666666661</v>
      </c>
      <c r="U67" s="22">
        <f t="shared" si="25"/>
        <v>-629.16666666666663</v>
      </c>
      <c r="V67" s="22">
        <f t="shared" si="26"/>
        <v>-629.16666666666663</v>
      </c>
      <c r="W67" s="22">
        <f t="shared" si="26"/>
        <v>-629.16666666666663</v>
      </c>
      <c r="X67" s="22">
        <f t="shared" si="26"/>
        <v>-629.16666666666663</v>
      </c>
      <c r="Y67" s="22">
        <f t="shared" si="26"/>
        <v>-629.16666666666663</v>
      </c>
      <c r="Z67" s="22">
        <f t="shared" si="26"/>
        <v>-629.16666666666663</v>
      </c>
      <c r="AA67" s="22">
        <f t="shared" si="22"/>
        <v>-629.16666666666663</v>
      </c>
      <c r="AB67" s="22">
        <f t="shared" si="24"/>
        <v>-629.16666666666663</v>
      </c>
      <c r="AC67" s="22">
        <f t="shared" si="24"/>
        <v>-629.16666666666663</v>
      </c>
      <c r="AD67" s="22">
        <v>0</v>
      </c>
      <c r="AE67" s="22">
        <v>0</v>
      </c>
      <c r="AF67" s="22">
        <v>0</v>
      </c>
      <c r="AG67" s="22">
        <f t="shared" si="15"/>
        <v>-5662.5</v>
      </c>
      <c r="AH67" s="22">
        <v>0</v>
      </c>
      <c r="AI67" s="22">
        <f t="shared" si="16"/>
        <v>-10066.666666666666</v>
      </c>
      <c r="AK67" s="65">
        <f t="shared" si="17"/>
        <v>65433.333333333336</v>
      </c>
      <c r="AL67" s="22">
        <f t="shared" si="18"/>
        <v>71095.833333333328</v>
      </c>
      <c r="AM67" s="68"/>
      <c r="AN67" s="77"/>
      <c r="AO67" s="78"/>
    </row>
    <row r="68" spans="1:41" outlineLevel="1" x14ac:dyDescent="0.25">
      <c r="A68" s="10">
        <v>45309</v>
      </c>
      <c r="B68" s="2"/>
      <c r="C68" s="69" t="s">
        <v>393</v>
      </c>
      <c r="D68" s="34" t="s">
        <v>394</v>
      </c>
      <c r="E68" s="70" t="s">
        <v>87</v>
      </c>
      <c r="F68" s="85" t="s">
        <v>88</v>
      </c>
      <c r="G68" s="85" t="s">
        <v>89</v>
      </c>
      <c r="H68" s="85" t="s">
        <v>157</v>
      </c>
      <c r="I68" s="71">
        <v>2302020</v>
      </c>
      <c r="J68" s="85" t="s">
        <v>395</v>
      </c>
      <c r="K68" s="85" t="s">
        <v>396</v>
      </c>
      <c r="L68" s="231"/>
      <c r="M68" s="73">
        <v>1</v>
      </c>
      <c r="N68" s="73" t="s">
        <v>158</v>
      </c>
      <c r="O68" s="82">
        <v>12800</v>
      </c>
      <c r="P68" s="66">
        <v>0</v>
      </c>
      <c r="Q68" s="66">
        <v>0</v>
      </c>
      <c r="R68" s="66">
        <f t="shared" si="14"/>
        <v>12800</v>
      </c>
      <c r="S68" s="5">
        <v>120</v>
      </c>
      <c r="T68" s="22">
        <v>-640</v>
      </c>
      <c r="U68" s="22">
        <f t="shared" si="25"/>
        <v>-106.66666666666667</v>
      </c>
      <c r="V68" s="22">
        <f t="shared" si="26"/>
        <v>-106.66666666666667</v>
      </c>
      <c r="W68" s="22">
        <f t="shared" si="26"/>
        <v>-106.66666666666667</v>
      </c>
      <c r="X68" s="22">
        <f t="shared" si="26"/>
        <v>-106.66666666666667</v>
      </c>
      <c r="Y68" s="22">
        <f t="shared" si="26"/>
        <v>-106.66666666666667</v>
      </c>
      <c r="Z68" s="22">
        <f t="shared" si="26"/>
        <v>-106.66666666666667</v>
      </c>
      <c r="AA68" s="22">
        <f t="shared" si="22"/>
        <v>-106.66666666666667</v>
      </c>
      <c r="AB68" s="22">
        <f t="shared" si="24"/>
        <v>-106.66666666666667</v>
      </c>
      <c r="AC68" s="22">
        <f t="shared" si="24"/>
        <v>-106.66666666666667</v>
      </c>
      <c r="AD68" s="22">
        <v>0</v>
      </c>
      <c r="AE68" s="22">
        <v>0</v>
      </c>
      <c r="AF68" s="22">
        <v>0</v>
      </c>
      <c r="AG68" s="22">
        <f t="shared" si="15"/>
        <v>-959.99999999999989</v>
      </c>
      <c r="AH68" s="22">
        <v>0</v>
      </c>
      <c r="AI68" s="22">
        <f t="shared" si="16"/>
        <v>-1600</v>
      </c>
      <c r="AK68" s="65">
        <f t="shared" si="17"/>
        <v>11200</v>
      </c>
      <c r="AL68" s="22">
        <f t="shared" si="18"/>
        <v>12160</v>
      </c>
      <c r="AM68" s="68"/>
      <c r="AN68" s="77"/>
      <c r="AO68" s="78"/>
    </row>
    <row r="69" spans="1:41" ht="30" outlineLevel="1" x14ac:dyDescent="0.25">
      <c r="A69" s="10">
        <v>45316</v>
      </c>
      <c r="B69" s="2"/>
      <c r="C69" s="69" t="s">
        <v>397</v>
      </c>
      <c r="D69" s="34" t="s">
        <v>398</v>
      </c>
      <c r="E69" s="70" t="s">
        <v>87</v>
      </c>
      <c r="F69" s="85" t="s">
        <v>88</v>
      </c>
      <c r="G69" s="85" t="s">
        <v>89</v>
      </c>
      <c r="H69" s="85" t="s">
        <v>157</v>
      </c>
      <c r="I69" s="71">
        <v>2302015</v>
      </c>
      <c r="J69" s="85" t="s">
        <v>399</v>
      </c>
      <c r="K69" s="85" t="s">
        <v>400</v>
      </c>
      <c r="L69" s="231"/>
      <c r="M69" s="73">
        <v>1</v>
      </c>
      <c r="N69" s="73" t="s">
        <v>158</v>
      </c>
      <c r="O69" s="82">
        <v>26040</v>
      </c>
      <c r="P69" s="66">
        <v>0</v>
      </c>
      <c r="Q69" s="66">
        <v>0</v>
      </c>
      <c r="R69" s="66">
        <f t="shared" si="14"/>
        <v>26040</v>
      </c>
      <c r="S69" s="5">
        <v>120</v>
      </c>
      <c r="T69" s="22">
        <v>-1302</v>
      </c>
      <c r="U69" s="22">
        <f t="shared" si="25"/>
        <v>-217</v>
      </c>
      <c r="V69" s="22">
        <f t="shared" si="26"/>
        <v>-217</v>
      </c>
      <c r="W69" s="22">
        <f t="shared" si="26"/>
        <v>-217</v>
      </c>
      <c r="X69" s="22">
        <f t="shared" si="26"/>
        <v>-217</v>
      </c>
      <c r="Y69" s="22">
        <f t="shared" si="26"/>
        <v>-217</v>
      </c>
      <c r="Z69" s="22">
        <f t="shared" si="26"/>
        <v>-217</v>
      </c>
      <c r="AA69" s="22">
        <f t="shared" si="22"/>
        <v>-217</v>
      </c>
      <c r="AB69" s="22">
        <f t="shared" si="24"/>
        <v>-217</v>
      </c>
      <c r="AC69" s="22">
        <f t="shared" si="24"/>
        <v>-217</v>
      </c>
      <c r="AD69" s="22">
        <v>0</v>
      </c>
      <c r="AE69" s="22">
        <v>0</v>
      </c>
      <c r="AF69" s="22">
        <v>0</v>
      </c>
      <c r="AG69" s="22">
        <f t="shared" si="15"/>
        <v>-1953</v>
      </c>
      <c r="AH69" s="22">
        <v>0</v>
      </c>
      <c r="AI69" s="22">
        <f t="shared" si="16"/>
        <v>-3255</v>
      </c>
      <c r="AK69" s="65">
        <f t="shared" si="17"/>
        <v>22785</v>
      </c>
      <c r="AL69" s="22">
        <f t="shared" si="18"/>
        <v>24738</v>
      </c>
      <c r="AM69" s="68"/>
      <c r="AN69" s="77"/>
      <c r="AO69" s="78"/>
    </row>
    <row r="70" spans="1:41" ht="30" outlineLevel="1" x14ac:dyDescent="0.25">
      <c r="A70" s="10">
        <v>45358</v>
      </c>
      <c r="B70" s="2"/>
      <c r="C70" s="69" t="s">
        <v>401</v>
      </c>
      <c r="D70" s="34" t="s">
        <v>402</v>
      </c>
      <c r="E70" s="70" t="s">
        <v>87</v>
      </c>
      <c r="F70" s="70" t="s">
        <v>88</v>
      </c>
      <c r="G70" s="70" t="s">
        <v>89</v>
      </c>
      <c r="H70" s="70" t="s">
        <v>90</v>
      </c>
      <c r="I70" s="71">
        <v>2400039</v>
      </c>
      <c r="J70" s="85" t="s">
        <v>403</v>
      </c>
      <c r="K70" s="85" t="s">
        <v>404</v>
      </c>
      <c r="L70" s="231"/>
      <c r="M70" s="73">
        <v>1</v>
      </c>
      <c r="N70" s="73" t="s">
        <v>158</v>
      </c>
      <c r="O70" s="82">
        <v>33392.1</v>
      </c>
      <c r="P70" s="66">
        <v>0</v>
      </c>
      <c r="Q70" s="66">
        <v>0</v>
      </c>
      <c r="R70" s="66">
        <f t="shared" ref="R70:R81" si="27">SUM(O70:Q70)</f>
        <v>33392.1</v>
      </c>
      <c r="S70" s="5">
        <v>120</v>
      </c>
      <c r="T70" s="22">
        <v>-1113.07</v>
      </c>
      <c r="U70" s="22">
        <f t="shared" si="25"/>
        <v>-278.26749999999998</v>
      </c>
      <c r="V70" s="22">
        <f t="shared" si="26"/>
        <v>-278.26749999999998</v>
      </c>
      <c r="W70" s="22">
        <f t="shared" si="26"/>
        <v>-278.26749999999998</v>
      </c>
      <c r="X70" s="22">
        <f t="shared" si="26"/>
        <v>-278.26749999999998</v>
      </c>
      <c r="Y70" s="22">
        <f t="shared" si="26"/>
        <v>-278.26749999999998</v>
      </c>
      <c r="Z70" s="22">
        <f t="shared" si="26"/>
        <v>-278.26749999999998</v>
      </c>
      <c r="AA70" s="22">
        <f t="shared" si="22"/>
        <v>-278.26749999999998</v>
      </c>
      <c r="AB70" s="22">
        <f t="shared" si="24"/>
        <v>-278.26749999999998</v>
      </c>
      <c r="AC70" s="22">
        <f t="shared" si="24"/>
        <v>-278.26749999999998</v>
      </c>
      <c r="AD70" s="22">
        <v>0</v>
      </c>
      <c r="AE70" s="22">
        <v>0</v>
      </c>
      <c r="AF70" s="22">
        <v>0</v>
      </c>
      <c r="AG70" s="22">
        <f t="shared" ref="AG70:AG81" si="28">SUM(U70:AF70)</f>
        <v>-2504.4074999999998</v>
      </c>
      <c r="AH70" s="22">
        <v>0</v>
      </c>
      <c r="AI70" s="22">
        <f t="shared" ref="AI70:AI81" si="29">T70+AG70+AH70</f>
        <v>-3617.4775</v>
      </c>
      <c r="AK70" s="65">
        <f t="shared" ref="AK70:AK81" si="30">R70+AI70</f>
        <v>29774.622499999998</v>
      </c>
      <c r="AL70" s="22">
        <f t="shared" ref="AL70:AL81" si="31">O70+T70</f>
        <v>32279.03</v>
      </c>
      <c r="AM70" s="68"/>
      <c r="AN70" s="77"/>
      <c r="AO70" s="78"/>
    </row>
    <row r="71" spans="1:41" ht="30" outlineLevel="1" x14ac:dyDescent="0.25">
      <c r="A71" s="10">
        <v>45358</v>
      </c>
      <c r="B71" s="2"/>
      <c r="C71" s="69" t="s">
        <v>405</v>
      </c>
      <c r="D71" s="34" t="s">
        <v>406</v>
      </c>
      <c r="E71" s="70" t="s">
        <v>87</v>
      </c>
      <c r="F71" s="70" t="s">
        <v>88</v>
      </c>
      <c r="G71" s="70" t="s">
        <v>89</v>
      </c>
      <c r="H71" s="70" t="s">
        <v>90</v>
      </c>
      <c r="I71" s="71">
        <v>2301810</v>
      </c>
      <c r="J71" s="85" t="s">
        <v>407</v>
      </c>
      <c r="K71" s="85" t="s">
        <v>408</v>
      </c>
      <c r="L71" s="231"/>
      <c r="M71" s="73">
        <v>1</v>
      </c>
      <c r="N71" s="73" t="s">
        <v>158</v>
      </c>
      <c r="O71" s="82">
        <v>6000</v>
      </c>
      <c r="P71" s="66">
        <v>0</v>
      </c>
      <c r="Q71" s="66">
        <v>0</v>
      </c>
      <c r="R71" s="66">
        <f t="shared" si="27"/>
        <v>6000</v>
      </c>
      <c r="S71" s="5">
        <v>120</v>
      </c>
      <c r="T71" s="22">
        <v>-200</v>
      </c>
      <c r="U71" s="22">
        <f t="shared" si="25"/>
        <v>-50</v>
      </c>
      <c r="V71" s="22">
        <f t="shared" si="26"/>
        <v>-50</v>
      </c>
      <c r="W71" s="22">
        <f t="shared" si="26"/>
        <v>-50</v>
      </c>
      <c r="X71" s="22">
        <f t="shared" si="26"/>
        <v>-50</v>
      </c>
      <c r="Y71" s="22">
        <f t="shared" si="26"/>
        <v>-50</v>
      </c>
      <c r="Z71" s="22">
        <f t="shared" si="26"/>
        <v>-50</v>
      </c>
      <c r="AA71" s="22">
        <f t="shared" si="22"/>
        <v>-50</v>
      </c>
      <c r="AB71" s="22">
        <f t="shared" si="24"/>
        <v>-50</v>
      </c>
      <c r="AC71" s="22">
        <f t="shared" si="24"/>
        <v>-50</v>
      </c>
      <c r="AD71" s="22">
        <v>0</v>
      </c>
      <c r="AE71" s="22">
        <v>0</v>
      </c>
      <c r="AF71" s="22">
        <v>0</v>
      </c>
      <c r="AG71" s="22">
        <f t="shared" si="28"/>
        <v>-450</v>
      </c>
      <c r="AH71" s="22">
        <v>0</v>
      </c>
      <c r="AI71" s="22">
        <f t="shared" si="29"/>
        <v>-650</v>
      </c>
      <c r="AK71" s="65">
        <f t="shared" si="30"/>
        <v>5350</v>
      </c>
      <c r="AL71" s="22">
        <f t="shared" si="31"/>
        <v>5800</v>
      </c>
      <c r="AM71" s="68"/>
      <c r="AN71" s="77"/>
      <c r="AO71" s="78"/>
    </row>
    <row r="72" spans="1:41" ht="30" outlineLevel="1" x14ac:dyDescent="0.25">
      <c r="A72" s="10">
        <v>45372</v>
      </c>
      <c r="B72" s="2"/>
      <c r="C72" s="69" t="s">
        <v>409</v>
      </c>
      <c r="D72" s="34" t="s">
        <v>410</v>
      </c>
      <c r="E72" s="70" t="s">
        <v>87</v>
      </c>
      <c r="F72" s="70" t="s">
        <v>88</v>
      </c>
      <c r="G72" s="70" t="s">
        <v>89</v>
      </c>
      <c r="H72" s="70" t="s">
        <v>90</v>
      </c>
      <c r="I72" s="71">
        <v>2400397</v>
      </c>
      <c r="J72" s="85" t="s">
        <v>411</v>
      </c>
      <c r="K72" s="85" t="s">
        <v>412</v>
      </c>
      <c r="L72" s="231"/>
      <c r="M72" s="73">
        <v>1</v>
      </c>
      <c r="N72" s="73" t="s">
        <v>158</v>
      </c>
      <c r="O72" s="82">
        <v>2850</v>
      </c>
      <c r="P72" s="66">
        <v>0</v>
      </c>
      <c r="Q72" s="66">
        <v>0</v>
      </c>
      <c r="R72" s="66">
        <f t="shared" si="27"/>
        <v>2850</v>
      </c>
      <c r="S72" s="5">
        <v>120</v>
      </c>
      <c r="T72" s="22">
        <v>-95</v>
      </c>
      <c r="U72" s="22">
        <f t="shared" si="25"/>
        <v>-23.75</v>
      </c>
      <c r="V72" s="22">
        <f t="shared" si="26"/>
        <v>-23.75</v>
      </c>
      <c r="W72" s="22">
        <f t="shared" si="26"/>
        <v>-23.75</v>
      </c>
      <c r="X72" s="22">
        <f t="shared" si="26"/>
        <v>-23.75</v>
      </c>
      <c r="Y72" s="22">
        <f t="shared" si="26"/>
        <v>-23.75</v>
      </c>
      <c r="Z72" s="22">
        <f t="shared" si="26"/>
        <v>-23.75</v>
      </c>
      <c r="AA72" s="22">
        <f t="shared" si="22"/>
        <v>-23.75</v>
      </c>
      <c r="AB72" s="22">
        <f t="shared" si="24"/>
        <v>-23.75</v>
      </c>
      <c r="AC72" s="22">
        <f t="shared" si="24"/>
        <v>-23.75</v>
      </c>
      <c r="AD72" s="22">
        <v>0</v>
      </c>
      <c r="AE72" s="22">
        <v>0</v>
      </c>
      <c r="AF72" s="22">
        <v>0</v>
      </c>
      <c r="AG72" s="22">
        <f t="shared" si="28"/>
        <v>-213.75</v>
      </c>
      <c r="AH72" s="22">
        <v>0</v>
      </c>
      <c r="AI72" s="22">
        <f t="shared" si="29"/>
        <v>-308.75</v>
      </c>
      <c r="AK72" s="65">
        <f t="shared" si="30"/>
        <v>2541.25</v>
      </c>
      <c r="AL72" s="22">
        <f t="shared" si="31"/>
        <v>2755</v>
      </c>
      <c r="AM72" s="68"/>
      <c r="AN72" s="77"/>
      <c r="AO72" s="78"/>
    </row>
    <row r="73" spans="1:41" ht="30" hidden="1" outlineLevel="1" x14ac:dyDescent="0.25">
      <c r="A73" s="10">
        <v>42449</v>
      </c>
      <c r="B73" s="67"/>
      <c r="C73" s="3" t="s">
        <v>413</v>
      </c>
      <c r="D73" s="34" t="s">
        <v>414</v>
      </c>
      <c r="F73" s="34" t="s">
        <v>88</v>
      </c>
      <c r="G73" s="34" t="s">
        <v>415</v>
      </c>
      <c r="H73" s="34" t="s">
        <v>157</v>
      </c>
      <c r="L73" s="34" t="s">
        <v>166</v>
      </c>
      <c r="M73" s="5">
        <v>1</v>
      </c>
      <c r="N73" s="5" t="s">
        <v>158</v>
      </c>
      <c r="O73" s="65">
        <v>5500</v>
      </c>
      <c r="P73" s="66">
        <v>0</v>
      </c>
      <c r="Q73" s="66">
        <v>0</v>
      </c>
      <c r="R73" s="66">
        <f t="shared" si="27"/>
        <v>5500</v>
      </c>
      <c r="S73" s="5">
        <v>120</v>
      </c>
      <c r="T73" s="22">
        <v>-4718.0266666666666</v>
      </c>
      <c r="U73" s="22">
        <v>-54.83</v>
      </c>
      <c r="V73" s="22">
        <f t="shared" si="26"/>
        <v>-45.833333333333336</v>
      </c>
      <c r="W73" s="22">
        <f t="shared" si="26"/>
        <v>-45.833333333333336</v>
      </c>
      <c r="X73" s="22">
        <f t="shared" si="26"/>
        <v>-45.833333333333336</v>
      </c>
      <c r="Y73" s="22">
        <f t="shared" si="26"/>
        <v>-45.833333333333336</v>
      </c>
      <c r="Z73" s="22">
        <f t="shared" si="26"/>
        <v>-45.833333333333336</v>
      </c>
      <c r="AA73" s="22">
        <f t="shared" si="22"/>
        <v>-45.833333333333336</v>
      </c>
      <c r="AB73" s="22">
        <f t="shared" si="24"/>
        <v>-45.833333333333336</v>
      </c>
      <c r="AC73" s="22">
        <f t="shared" si="24"/>
        <v>-45.833333333333336</v>
      </c>
      <c r="AD73" s="22">
        <v>0</v>
      </c>
      <c r="AE73" s="22">
        <v>0</v>
      </c>
      <c r="AF73" s="22">
        <v>0</v>
      </c>
      <c r="AG73" s="22">
        <f t="shared" si="28"/>
        <v>-421.49666666666661</v>
      </c>
      <c r="AH73" s="22">
        <v>0</v>
      </c>
      <c r="AI73" s="22">
        <f t="shared" si="29"/>
        <v>-5139.5233333333335</v>
      </c>
      <c r="AK73" s="65">
        <f t="shared" si="30"/>
        <v>360.47666666666646</v>
      </c>
      <c r="AL73" s="22">
        <f t="shared" si="31"/>
        <v>781.97333333333336</v>
      </c>
      <c r="AM73" s="68"/>
      <c r="AN73" s="77"/>
      <c r="AO73" s="78"/>
    </row>
    <row r="74" spans="1:41" ht="75" hidden="1" outlineLevel="1" x14ac:dyDescent="0.25">
      <c r="A74" s="10">
        <v>43040</v>
      </c>
      <c r="B74" s="2"/>
      <c r="C74" s="3" t="s">
        <v>416</v>
      </c>
      <c r="D74" s="34" t="s">
        <v>417</v>
      </c>
      <c r="F74" s="34" t="s">
        <v>418</v>
      </c>
      <c r="G74" s="34" t="s">
        <v>206</v>
      </c>
      <c r="H74" s="34" t="s">
        <v>90</v>
      </c>
      <c r="L74" s="34" t="s">
        <v>166</v>
      </c>
      <c r="M74" s="5">
        <v>1</v>
      </c>
      <c r="N74" s="5" t="s">
        <v>207</v>
      </c>
      <c r="O74" s="65">
        <v>19608.32</v>
      </c>
      <c r="P74" s="66">
        <v>0</v>
      </c>
      <c r="Q74" s="66">
        <v>0</v>
      </c>
      <c r="R74" s="66">
        <f t="shared" si="27"/>
        <v>19608.32</v>
      </c>
      <c r="S74" s="5">
        <v>36</v>
      </c>
      <c r="T74" s="22">
        <v>-19608.32</v>
      </c>
      <c r="U74" s="22">
        <v>0</v>
      </c>
      <c r="V74" s="22">
        <v>0</v>
      </c>
      <c r="W74" s="22">
        <v>0</v>
      </c>
      <c r="X74" s="22">
        <v>0</v>
      </c>
      <c r="Y74" s="22">
        <v>0</v>
      </c>
      <c r="Z74" s="22">
        <v>0</v>
      </c>
      <c r="AA74" s="22">
        <v>0</v>
      </c>
      <c r="AB74" s="22">
        <v>0</v>
      </c>
      <c r="AC74" s="22">
        <v>0</v>
      </c>
      <c r="AD74" s="22">
        <v>0</v>
      </c>
      <c r="AE74" s="22">
        <v>0</v>
      </c>
      <c r="AF74" s="22">
        <v>0</v>
      </c>
      <c r="AG74" s="22">
        <f t="shared" si="28"/>
        <v>0</v>
      </c>
      <c r="AH74" s="22">
        <v>0</v>
      </c>
      <c r="AI74" s="22">
        <f t="shared" si="29"/>
        <v>-19608.32</v>
      </c>
      <c r="AK74" s="65">
        <f t="shared" si="30"/>
        <v>0</v>
      </c>
      <c r="AL74" s="22">
        <f t="shared" si="31"/>
        <v>0</v>
      </c>
      <c r="AM74" s="68"/>
      <c r="AN74" s="77"/>
      <c r="AO74" s="78"/>
    </row>
    <row r="75" spans="1:41" outlineLevel="1" x14ac:dyDescent="0.25">
      <c r="A75" s="10">
        <v>45422</v>
      </c>
      <c r="C75" s="69" t="s">
        <v>419</v>
      </c>
      <c r="D75" s="34" t="s">
        <v>420</v>
      </c>
      <c r="E75" s="4" t="s">
        <v>87</v>
      </c>
      <c r="F75" s="70" t="s">
        <v>88</v>
      </c>
      <c r="G75" s="70" t="s">
        <v>89</v>
      </c>
      <c r="H75" s="70" t="s">
        <v>90</v>
      </c>
      <c r="I75" s="71">
        <v>2400593</v>
      </c>
      <c r="J75" s="71" t="s">
        <v>421</v>
      </c>
      <c r="K75" s="71" t="s">
        <v>422</v>
      </c>
      <c r="L75" s="227"/>
      <c r="M75" s="73">
        <v>1</v>
      </c>
      <c r="N75" s="5" t="s">
        <v>158</v>
      </c>
      <c r="O75" s="65">
        <v>68400</v>
      </c>
      <c r="P75" s="66">
        <v>0</v>
      </c>
      <c r="Q75" s="65">
        <v>0</v>
      </c>
      <c r="R75" s="66">
        <f t="shared" si="27"/>
        <v>68400</v>
      </c>
      <c r="S75" s="5">
        <v>120</v>
      </c>
      <c r="T75" s="22">
        <v>0</v>
      </c>
      <c r="U75" s="22">
        <v>0</v>
      </c>
      <c r="V75" s="22">
        <v>0</v>
      </c>
      <c r="W75" s="22">
        <v>0</v>
      </c>
      <c r="X75" s="22">
        <v>0</v>
      </c>
      <c r="Y75" s="22">
        <v>0</v>
      </c>
      <c r="Z75" s="22">
        <v>0</v>
      </c>
      <c r="AA75" s="22">
        <v>0</v>
      </c>
      <c r="AB75" s="22">
        <v>0</v>
      </c>
      <c r="AC75" s="22">
        <v>0</v>
      </c>
      <c r="AD75" s="22">
        <v>0</v>
      </c>
      <c r="AE75" s="22">
        <v>0</v>
      </c>
      <c r="AF75" s="22">
        <v>0</v>
      </c>
      <c r="AG75" s="22">
        <f t="shared" si="28"/>
        <v>0</v>
      </c>
      <c r="AH75" s="22">
        <v>0</v>
      </c>
      <c r="AI75" s="22">
        <f t="shared" si="29"/>
        <v>0</v>
      </c>
      <c r="AK75" s="65">
        <f t="shared" si="30"/>
        <v>68400</v>
      </c>
      <c r="AL75" s="22">
        <f t="shared" si="31"/>
        <v>68400</v>
      </c>
      <c r="AM75" s="68"/>
      <c r="AN75" s="77"/>
      <c r="AO75" s="78"/>
    </row>
    <row r="76" spans="1:41" ht="75" hidden="1" outlineLevel="1" x14ac:dyDescent="0.25">
      <c r="A76" s="10">
        <v>43282</v>
      </c>
      <c r="B76" s="2"/>
      <c r="C76" s="3" t="s">
        <v>423</v>
      </c>
      <c r="D76" s="34" t="s">
        <v>424</v>
      </c>
      <c r="F76" s="34" t="s">
        <v>418</v>
      </c>
      <c r="G76" s="34" t="s">
        <v>425</v>
      </c>
      <c r="H76" s="34" t="s">
        <v>90</v>
      </c>
      <c r="L76" s="34" t="s">
        <v>166</v>
      </c>
      <c r="M76" s="5">
        <v>1</v>
      </c>
      <c r="N76" s="5" t="s">
        <v>207</v>
      </c>
      <c r="O76" s="65">
        <v>20000</v>
      </c>
      <c r="P76" s="66">
        <v>0</v>
      </c>
      <c r="Q76" s="66">
        <v>0</v>
      </c>
      <c r="R76" s="66">
        <f t="shared" si="27"/>
        <v>20000</v>
      </c>
      <c r="S76" s="5">
        <v>96</v>
      </c>
      <c r="T76" s="22">
        <v>-14791.46</v>
      </c>
      <c r="U76" s="22">
        <v>-208.33</v>
      </c>
      <c r="V76" s="22">
        <f t="shared" ref="V76:AC81" si="32">-$R76/$S76</f>
        <v>-208.33333333333334</v>
      </c>
      <c r="W76" s="22">
        <f t="shared" si="32"/>
        <v>-208.33333333333334</v>
      </c>
      <c r="X76" s="22">
        <f t="shared" si="32"/>
        <v>-208.33333333333334</v>
      </c>
      <c r="Y76" s="22">
        <f t="shared" si="32"/>
        <v>-208.33333333333334</v>
      </c>
      <c r="Z76" s="22">
        <f t="shared" si="32"/>
        <v>-208.33333333333334</v>
      </c>
      <c r="AA76" s="22">
        <f t="shared" si="32"/>
        <v>-208.33333333333334</v>
      </c>
      <c r="AB76" s="22">
        <f t="shared" si="32"/>
        <v>-208.33333333333334</v>
      </c>
      <c r="AC76" s="22">
        <f t="shared" si="32"/>
        <v>-208.33333333333334</v>
      </c>
      <c r="AD76" s="22">
        <v>0</v>
      </c>
      <c r="AE76" s="22">
        <v>0</v>
      </c>
      <c r="AF76" s="22">
        <v>0</v>
      </c>
      <c r="AG76" s="22">
        <f t="shared" si="28"/>
        <v>-1874.9966666666664</v>
      </c>
      <c r="AH76" s="22">
        <v>0</v>
      </c>
      <c r="AI76" s="22">
        <f t="shared" si="29"/>
        <v>-16666.456666666665</v>
      </c>
      <c r="AK76" s="65">
        <f t="shared" si="30"/>
        <v>3333.5433333333349</v>
      </c>
      <c r="AL76" s="22">
        <f t="shared" si="31"/>
        <v>5208.5400000000009</v>
      </c>
      <c r="AM76" s="68"/>
      <c r="AN76" s="77"/>
      <c r="AO76" s="78"/>
    </row>
    <row r="77" spans="1:41" ht="75" hidden="1" outlineLevel="1" x14ac:dyDescent="0.25">
      <c r="A77" s="10">
        <v>43466</v>
      </c>
      <c r="B77" s="2"/>
      <c r="C77" s="3" t="s">
        <v>426</v>
      </c>
      <c r="D77" s="34" t="s">
        <v>427</v>
      </c>
      <c r="F77" s="34" t="s">
        <v>418</v>
      </c>
      <c r="G77" s="34" t="s">
        <v>206</v>
      </c>
      <c r="H77" s="34" t="s">
        <v>90</v>
      </c>
      <c r="L77" s="34" t="s">
        <v>166</v>
      </c>
      <c r="M77" s="5">
        <v>1</v>
      </c>
      <c r="N77" s="5" t="s">
        <v>207</v>
      </c>
      <c r="O77" s="65">
        <v>5253.98</v>
      </c>
      <c r="P77" s="66">
        <v>0</v>
      </c>
      <c r="Q77" s="66">
        <v>0</v>
      </c>
      <c r="R77" s="66">
        <f t="shared" si="27"/>
        <v>5253.98</v>
      </c>
      <c r="S77" s="5">
        <v>120</v>
      </c>
      <c r="T77" s="22">
        <v>-2889.5084999999999</v>
      </c>
      <c r="U77" s="22">
        <v>-43.78</v>
      </c>
      <c r="V77" s="22">
        <f t="shared" si="32"/>
        <v>-43.783166666666666</v>
      </c>
      <c r="W77" s="22">
        <f t="shared" si="32"/>
        <v>-43.783166666666666</v>
      </c>
      <c r="X77" s="22">
        <f t="shared" si="32"/>
        <v>-43.783166666666666</v>
      </c>
      <c r="Y77" s="22">
        <f t="shared" si="32"/>
        <v>-43.783166666666666</v>
      </c>
      <c r="Z77" s="22">
        <f t="shared" si="32"/>
        <v>-43.783166666666666</v>
      </c>
      <c r="AA77" s="22">
        <f t="shared" si="32"/>
        <v>-43.783166666666666</v>
      </c>
      <c r="AB77" s="22">
        <f t="shared" si="32"/>
        <v>-43.783166666666666</v>
      </c>
      <c r="AC77" s="22">
        <f t="shared" si="32"/>
        <v>-43.783166666666666</v>
      </c>
      <c r="AD77" s="22">
        <v>0</v>
      </c>
      <c r="AE77" s="22">
        <v>0</v>
      </c>
      <c r="AF77" s="22">
        <v>0</v>
      </c>
      <c r="AG77" s="22">
        <f t="shared" si="28"/>
        <v>-394.0453333333333</v>
      </c>
      <c r="AH77" s="22">
        <v>0</v>
      </c>
      <c r="AI77" s="22">
        <f t="shared" si="29"/>
        <v>-3283.5538333333334</v>
      </c>
      <c r="AK77" s="65">
        <f t="shared" si="30"/>
        <v>1970.4261666666662</v>
      </c>
      <c r="AL77" s="22">
        <f t="shared" si="31"/>
        <v>2364.4714999999997</v>
      </c>
      <c r="AM77" s="68"/>
      <c r="AN77" s="77"/>
      <c r="AO77" s="78"/>
    </row>
    <row r="78" spans="1:41" ht="60" hidden="1" outlineLevel="1" x14ac:dyDescent="0.25">
      <c r="A78" s="10">
        <v>43678</v>
      </c>
      <c r="B78" s="2"/>
      <c r="C78" s="3" t="s">
        <v>428</v>
      </c>
      <c r="D78" s="34" t="s">
        <v>429</v>
      </c>
      <c r="F78" s="34" t="s">
        <v>418</v>
      </c>
      <c r="G78" s="34" t="s">
        <v>425</v>
      </c>
      <c r="H78" s="34" t="s">
        <v>90</v>
      </c>
      <c r="L78" s="34" t="s">
        <v>166</v>
      </c>
      <c r="M78" s="5">
        <v>1</v>
      </c>
      <c r="N78" s="5" t="s">
        <v>207</v>
      </c>
      <c r="O78" s="65">
        <v>13700</v>
      </c>
      <c r="P78" s="66">
        <v>0</v>
      </c>
      <c r="Q78" s="66">
        <v>0</v>
      </c>
      <c r="R78" s="66">
        <f t="shared" si="27"/>
        <v>13700</v>
      </c>
      <c r="S78" s="5">
        <v>120</v>
      </c>
      <c r="T78" s="22">
        <v>-6621.8300000000008</v>
      </c>
      <c r="U78" s="22">
        <v>-114.17</v>
      </c>
      <c r="V78" s="22">
        <f t="shared" si="32"/>
        <v>-114.16666666666667</v>
      </c>
      <c r="W78" s="22">
        <f t="shared" si="32"/>
        <v>-114.16666666666667</v>
      </c>
      <c r="X78" s="22">
        <f t="shared" si="32"/>
        <v>-114.16666666666667</v>
      </c>
      <c r="Y78" s="22">
        <f t="shared" si="32"/>
        <v>-114.16666666666667</v>
      </c>
      <c r="Z78" s="22">
        <f t="shared" si="32"/>
        <v>-114.16666666666667</v>
      </c>
      <c r="AA78" s="22">
        <f t="shared" si="32"/>
        <v>-114.16666666666667</v>
      </c>
      <c r="AB78" s="22">
        <f t="shared" si="32"/>
        <v>-114.16666666666667</v>
      </c>
      <c r="AC78" s="22">
        <f t="shared" si="32"/>
        <v>-114.16666666666667</v>
      </c>
      <c r="AD78" s="22">
        <v>0</v>
      </c>
      <c r="AE78" s="22">
        <v>0</v>
      </c>
      <c r="AF78" s="22">
        <v>0</v>
      </c>
      <c r="AG78" s="22">
        <f t="shared" si="28"/>
        <v>-1027.5033333333333</v>
      </c>
      <c r="AH78" s="22">
        <v>0</v>
      </c>
      <c r="AI78" s="22">
        <f t="shared" si="29"/>
        <v>-7649.3333333333339</v>
      </c>
      <c r="AK78" s="65">
        <f t="shared" si="30"/>
        <v>6050.6666666666661</v>
      </c>
      <c r="AL78" s="22">
        <f t="shared" si="31"/>
        <v>7078.1699999999992</v>
      </c>
      <c r="AM78" s="68"/>
      <c r="AN78" s="77"/>
      <c r="AO78" s="78"/>
    </row>
    <row r="79" spans="1:41" ht="45" hidden="1" outlineLevel="1" x14ac:dyDescent="0.25">
      <c r="A79" s="10">
        <v>43678</v>
      </c>
      <c r="B79" s="2"/>
      <c r="C79" s="3" t="s">
        <v>430</v>
      </c>
      <c r="D79" s="34" t="s">
        <v>431</v>
      </c>
      <c r="F79" s="34" t="s">
        <v>418</v>
      </c>
      <c r="G79" s="34" t="s">
        <v>206</v>
      </c>
      <c r="H79" s="34" t="s">
        <v>90</v>
      </c>
      <c r="L79" s="34" t="s">
        <v>166</v>
      </c>
      <c r="M79" s="5">
        <v>1</v>
      </c>
      <c r="N79" s="5" t="s">
        <v>207</v>
      </c>
      <c r="O79" s="65">
        <v>3500</v>
      </c>
      <c r="P79" s="66">
        <v>0</v>
      </c>
      <c r="Q79" s="66">
        <v>0</v>
      </c>
      <c r="R79" s="66">
        <f t="shared" si="27"/>
        <v>3500</v>
      </c>
      <c r="S79" s="5">
        <v>120</v>
      </c>
      <c r="T79" s="22">
        <v>-1721</v>
      </c>
      <c r="U79" s="22">
        <v>-29.17</v>
      </c>
      <c r="V79" s="22">
        <f t="shared" si="32"/>
        <v>-29.166666666666668</v>
      </c>
      <c r="W79" s="22">
        <f t="shared" si="32"/>
        <v>-29.166666666666668</v>
      </c>
      <c r="X79" s="22">
        <f t="shared" si="32"/>
        <v>-29.166666666666668</v>
      </c>
      <c r="Y79" s="22">
        <f t="shared" si="32"/>
        <v>-29.166666666666668</v>
      </c>
      <c r="Z79" s="22">
        <f t="shared" si="32"/>
        <v>-29.166666666666668</v>
      </c>
      <c r="AA79" s="22">
        <f t="shared" si="32"/>
        <v>-29.166666666666668</v>
      </c>
      <c r="AB79" s="22">
        <f t="shared" si="32"/>
        <v>-29.166666666666668</v>
      </c>
      <c r="AC79" s="22">
        <f t="shared" si="32"/>
        <v>-29.166666666666668</v>
      </c>
      <c r="AD79" s="22">
        <v>0</v>
      </c>
      <c r="AE79" s="22">
        <v>0</v>
      </c>
      <c r="AF79" s="22">
        <v>0</v>
      </c>
      <c r="AG79" s="22">
        <f t="shared" si="28"/>
        <v>-262.50333333333333</v>
      </c>
      <c r="AH79" s="22">
        <v>0</v>
      </c>
      <c r="AI79" s="22">
        <f t="shared" si="29"/>
        <v>-1983.5033333333333</v>
      </c>
      <c r="AK79" s="65">
        <f t="shared" si="30"/>
        <v>1516.4966666666667</v>
      </c>
      <c r="AL79" s="22">
        <f t="shared" si="31"/>
        <v>1779</v>
      </c>
      <c r="AM79" s="68"/>
      <c r="AN79" s="77"/>
      <c r="AO79" s="78"/>
    </row>
    <row r="80" spans="1:41" ht="30" hidden="1" outlineLevel="1" x14ac:dyDescent="0.25">
      <c r="A80" s="10">
        <v>43770</v>
      </c>
      <c r="B80" s="2"/>
      <c r="C80" s="3" t="s">
        <v>432</v>
      </c>
      <c r="D80" s="34" t="s">
        <v>433</v>
      </c>
      <c r="F80" s="34" t="s">
        <v>418</v>
      </c>
      <c r="G80" s="34" t="s">
        <v>162</v>
      </c>
      <c r="H80" s="34" t="s">
        <v>90</v>
      </c>
      <c r="L80" s="34" t="s">
        <v>166</v>
      </c>
      <c r="M80" s="5">
        <v>1</v>
      </c>
      <c r="N80" s="5" t="s">
        <v>207</v>
      </c>
      <c r="O80" s="65">
        <v>5000</v>
      </c>
      <c r="P80" s="66">
        <v>0</v>
      </c>
      <c r="Q80" s="66">
        <v>0</v>
      </c>
      <c r="R80" s="66">
        <f t="shared" si="27"/>
        <v>5000</v>
      </c>
      <c r="S80" s="5">
        <v>120</v>
      </c>
      <c r="T80" s="22">
        <v>-2333.4900000000002</v>
      </c>
      <c r="U80" s="22">
        <v>-41.67</v>
      </c>
      <c r="V80" s="22">
        <f t="shared" si="32"/>
        <v>-41.666666666666664</v>
      </c>
      <c r="W80" s="22">
        <f t="shared" si="32"/>
        <v>-41.666666666666664</v>
      </c>
      <c r="X80" s="22">
        <f t="shared" si="32"/>
        <v>-41.666666666666664</v>
      </c>
      <c r="Y80" s="22">
        <f t="shared" si="32"/>
        <v>-41.666666666666664</v>
      </c>
      <c r="Z80" s="22">
        <f t="shared" si="32"/>
        <v>-41.666666666666664</v>
      </c>
      <c r="AA80" s="22">
        <f t="shared" si="32"/>
        <v>-41.666666666666664</v>
      </c>
      <c r="AB80" s="22">
        <f t="shared" si="32"/>
        <v>-41.666666666666664</v>
      </c>
      <c r="AC80" s="22">
        <f t="shared" si="32"/>
        <v>-41.666666666666664</v>
      </c>
      <c r="AD80" s="22">
        <v>0</v>
      </c>
      <c r="AE80" s="22">
        <v>0</v>
      </c>
      <c r="AF80" s="22">
        <v>0</v>
      </c>
      <c r="AG80" s="22">
        <f t="shared" si="28"/>
        <v>-375.00333333333333</v>
      </c>
      <c r="AH80" s="22">
        <v>0</v>
      </c>
      <c r="AI80" s="22">
        <f t="shared" si="29"/>
        <v>-2708.4933333333338</v>
      </c>
      <c r="AK80" s="65">
        <f t="shared" si="30"/>
        <v>2291.5066666666662</v>
      </c>
      <c r="AL80" s="22">
        <f t="shared" si="31"/>
        <v>2666.5099999999998</v>
      </c>
      <c r="AM80" s="68"/>
      <c r="AN80" s="77"/>
      <c r="AO80" s="78"/>
    </row>
    <row r="81" spans="1:48" outlineLevel="1" x14ac:dyDescent="0.25">
      <c r="A81" s="10">
        <v>45485</v>
      </c>
      <c r="B81" s="2"/>
      <c r="C81" s="69" t="s">
        <v>434</v>
      </c>
      <c r="D81" s="34" t="s">
        <v>435</v>
      </c>
      <c r="E81" s="70" t="s">
        <v>87</v>
      </c>
      <c r="F81" s="70" t="s">
        <v>88</v>
      </c>
      <c r="G81" s="70" t="s">
        <v>89</v>
      </c>
      <c r="H81" s="70" t="s">
        <v>90</v>
      </c>
      <c r="I81" s="71">
        <v>2400101</v>
      </c>
      <c r="J81" s="71" t="s">
        <v>436</v>
      </c>
      <c r="K81" s="71"/>
      <c r="L81" s="227"/>
      <c r="M81" s="73">
        <v>1</v>
      </c>
      <c r="N81" s="73" t="s">
        <v>158</v>
      </c>
      <c r="O81" s="82">
        <v>63200</v>
      </c>
      <c r="P81" s="66">
        <v>94800</v>
      </c>
      <c r="Q81" s="65">
        <v>0</v>
      </c>
      <c r="R81" s="66">
        <f t="shared" si="27"/>
        <v>158000</v>
      </c>
      <c r="S81" s="5">
        <v>120</v>
      </c>
      <c r="T81" s="22">
        <v>0</v>
      </c>
      <c r="U81" s="22">
        <f>-$R81/$S81</f>
        <v>-1316.6666666666667</v>
      </c>
      <c r="V81" s="22">
        <f t="shared" si="32"/>
        <v>-1316.6666666666667</v>
      </c>
      <c r="W81" s="22">
        <f t="shared" si="32"/>
        <v>-1316.6666666666667</v>
      </c>
      <c r="X81" s="22">
        <f t="shared" si="32"/>
        <v>-1316.6666666666667</v>
      </c>
      <c r="Y81" s="22">
        <f t="shared" si="32"/>
        <v>-1316.6666666666667</v>
      </c>
      <c r="Z81" s="22">
        <f t="shared" si="32"/>
        <v>-1316.6666666666667</v>
      </c>
      <c r="AA81" s="22">
        <f t="shared" si="32"/>
        <v>-1316.6666666666667</v>
      </c>
      <c r="AB81" s="22">
        <f t="shared" si="32"/>
        <v>-1316.6666666666667</v>
      </c>
      <c r="AC81" s="22">
        <f t="shared" si="32"/>
        <v>-1316.6666666666667</v>
      </c>
      <c r="AD81" s="22">
        <v>0</v>
      </c>
      <c r="AE81" s="22">
        <v>0</v>
      </c>
      <c r="AF81" s="22">
        <v>0</v>
      </c>
      <c r="AG81" s="22">
        <f t="shared" si="28"/>
        <v>-11850</v>
      </c>
      <c r="AH81" s="22">
        <v>0</v>
      </c>
      <c r="AI81" s="22">
        <f t="shared" si="29"/>
        <v>-11850</v>
      </c>
      <c r="AK81" s="65">
        <f t="shared" si="30"/>
        <v>146150</v>
      </c>
      <c r="AL81" s="22">
        <f t="shared" si="31"/>
        <v>63200</v>
      </c>
      <c r="AM81" s="68"/>
      <c r="AN81" s="77"/>
      <c r="AO81" s="78"/>
    </row>
    <row r="82" spans="1:48" x14ac:dyDescent="0.25">
      <c r="B82" s="2"/>
      <c r="O82" s="66"/>
      <c r="P82" s="66"/>
      <c r="Q82" s="66"/>
      <c r="R82" s="66"/>
      <c r="T82" s="22"/>
      <c r="U82" s="22"/>
      <c r="V82" s="22"/>
      <c r="W82" s="22"/>
      <c r="X82" s="22"/>
      <c r="Y82" s="22"/>
      <c r="Z82" s="22"/>
      <c r="AA82" s="22"/>
      <c r="AB82" s="22"/>
      <c r="AC82" s="22"/>
      <c r="AD82" s="22"/>
      <c r="AE82" s="22"/>
      <c r="AF82" s="22"/>
      <c r="AH82" s="22"/>
      <c r="AI82" s="22"/>
      <c r="AL82" s="22"/>
      <c r="AM82" s="68"/>
      <c r="AN82" s="77"/>
      <c r="AO82" s="78"/>
    </row>
    <row r="83" spans="1:48" ht="30" x14ac:dyDescent="0.25">
      <c r="A83" s="10">
        <v>45064</v>
      </c>
      <c r="C83" s="69" t="s">
        <v>437</v>
      </c>
      <c r="D83" s="34" t="s">
        <v>438</v>
      </c>
      <c r="E83" s="4" t="s">
        <v>439</v>
      </c>
      <c r="F83" s="70" t="s">
        <v>88</v>
      </c>
      <c r="G83" s="70" t="s">
        <v>89</v>
      </c>
      <c r="H83" s="70" t="s">
        <v>90</v>
      </c>
      <c r="I83" s="71">
        <v>2300642</v>
      </c>
      <c r="J83" s="71" t="s">
        <v>440</v>
      </c>
      <c r="K83" s="71" t="s">
        <v>441</v>
      </c>
      <c r="L83" s="227" t="s">
        <v>166</v>
      </c>
      <c r="M83" s="73">
        <v>1</v>
      </c>
      <c r="N83" s="5" t="s">
        <v>158</v>
      </c>
      <c r="O83" s="65">
        <f>19394.38+28605.62</f>
        <v>48000</v>
      </c>
      <c r="P83" s="66">
        <v>0</v>
      </c>
      <c r="Q83" s="65">
        <v>0</v>
      </c>
      <c r="R83" s="66">
        <f t="shared" ref="R83" si="33">SUM(O83:Q83)</f>
        <v>48000</v>
      </c>
      <c r="S83" s="5">
        <v>120</v>
      </c>
      <c r="T83" s="22">
        <v>-161.62</v>
      </c>
      <c r="U83" s="22">
        <v>0</v>
      </c>
      <c r="V83" s="22">
        <v>0</v>
      </c>
      <c r="W83" s="22">
        <v>0</v>
      </c>
      <c r="X83" s="22">
        <v>0</v>
      </c>
      <c r="Y83" s="22">
        <v>0</v>
      </c>
      <c r="Z83" s="22">
        <v>0</v>
      </c>
      <c r="AA83" s="22">
        <f>-T83</f>
        <v>161.62</v>
      </c>
      <c r="AB83" s="22">
        <v>0</v>
      </c>
      <c r="AC83" s="22">
        <v>0</v>
      </c>
      <c r="AD83" s="22">
        <v>0</v>
      </c>
      <c r="AE83" s="22">
        <v>0</v>
      </c>
      <c r="AF83" s="22">
        <v>0</v>
      </c>
      <c r="AG83" s="22">
        <f>SUM(U83:AF83)</f>
        <v>161.62</v>
      </c>
      <c r="AH83" s="22">
        <v>0</v>
      </c>
      <c r="AI83" s="22">
        <f>T83+AG83+AH83</f>
        <v>0</v>
      </c>
      <c r="AK83" s="65">
        <f t="shared" ref="AK83" si="34">R83+AI83</f>
        <v>48000</v>
      </c>
      <c r="AL83" s="22">
        <f t="shared" ref="AL83" si="35">O83+T83</f>
        <v>47838.38</v>
      </c>
      <c r="AM83" s="68"/>
      <c r="AN83" s="77"/>
      <c r="AO83" s="78"/>
    </row>
    <row r="84" spans="1:48" x14ac:dyDescent="0.25">
      <c r="K84" s="61"/>
      <c r="L84" s="61"/>
      <c r="AM84" s="68"/>
      <c r="AN84" s="68"/>
      <c r="AO84" s="68"/>
      <c r="AP84" s="68"/>
      <c r="AQ84" s="68"/>
      <c r="AR84" s="225"/>
      <c r="AS84" s="68"/>
      <c r="AT84" s="68"/>
      <c r="AU84" s="68"/>
      <c r="AV84" s="68"/>
    </row>
    <row r="85" spans="1:48" ht="15.75" thickBot="1" x14ac:dyDescent="0.3">
      <c r="K85" s="61"/>
      <c r="L85" s="61"/>
      <c r="O85" s="234">
        <f>SUM(O6:O84)</f>
        <v>4647319.28</v>
      </c>
      <c r="P85" s="234">
        <f>SUM(P6:P84)</f>
        <v>94800</v>
      </c>
      <c r="Q85" s="234">
        <f>SUM(Q6:Q84)</f>
        <v>0</v>
      </c>
      <c r="R85" s="234">
        <f>SUM(R6:R84)</f>
        <v>4742119.28</v>
      </c>
      <c r="T85" s="25">
        <f t="shared" ref="T85:AI85" si="36">SUM(T6:T84)</f>
        <v>-771469.3858333329</v>
      </c>
      <c r="U85" s="25">
        <f t="shared" si="36"/>
        <v>-38469.450833333321</v>
      </c>
      <c r="V85" s="25">
        <f t="shared" si="36"/>
        <v>-38460.451111111113</v>
      </c>
      <c r="W85" s="25">
        <f t="shared" si="36"/>
        <v>-38460.451111111113</v>
      </c>
      <c r="X85" s="25">
        <f t="shared" si="36"/>
        <v>-38460.451111111113</v>
      </c>
      <c r="Y85" s="25">
        <f t="shared" si="36"/>
        <v>-38460.451111111113</v>
      </c>
      <c r="Z85" s="25">
        <f t="shared" si="36"/>
        <v>-38460.451111111113</v>
      </c>
      <c r="AA85" s="25">
        <f t="shared" si="36"/>
        <v>-38298.481111111112</v>
      </c>
      <c r="AB85" s="25">
        <f t="shared" si="36"/>
        <v>-38068.437777777777</v>
      </c>
      <c r="AC85" s="25">
        <f t="shared" si="36"/>
        <v>-37894.717777777776</v>
      </c>
      <c r="AD85" s="25">
        <f t="shared" si="36"/>
        <v>0</v>
      </c>
      <c r="AE85" s="25">
        <f t="shared" si="36"/>
        <v>0</v>
      </c>
      <c r="AF85" s="25">
        <f t="shared" si="36"/>
        <v>0</v>
      </c>
      <c r="AG85" s="25">
        <f t="shared" si="36"/>
        <v>-345033.34305555554</v>
      </c>
      <c r="AH85" s="25">
        <f t="shared" si="36"/>
        <v>0</v>
      </c>
      <c r="AI85" s="25">
        <f t="shared" si="36"/>
        <v>-1116502.7288888893</v>
      </c>
      <c r="AJ85" s="66"/>
      <c r="AK85" s="234">
        <f>SUM(AK6:AK84)</f>
        <v>3625616.5511111114</v>
      </c>
      <c r="AL85" s="234">
        <f>SUM(AL6:AL84)</f>
        <v>3875849.8941666656</v>
      </c>
    </row>
    <row r="86" spans="1:48" ht="15.75" thickTop="1" x14ac:dyDescent="0.25">
      <c r="F86" s="88"/>
      <c r="G86" s="88"/>
      <c r="H86" s="88"/>
      <c r="T86" s="77"/>
      <c r="AL86" s="77"/>
    </row>
    <row r="87" spans="1:48" x14ac:dyDescent="0.25">
      <c r="K87" s="88"/>
      <c r="L87" s="88"/>
      <c r="O87" s="198"/>
      <c r="P87" s="198"/>
      <c r="Q87" s="198"/>
      <c r="R87" s="198"/>
    </row>
    <row r="88" spans="1:48" x14ac:dyDescent="0.25">
      <c r="E88" s="90"/>
      <c r="F88" s="91"/>
      <c r="G88" s="91"/>
      <c r="H88" s="88"/>
      <c r="K88" s="88"/>
      <c r="L88" s="88"/>
      <c r="P88" s="37"/>
      <c r="R88" s="66"/>
      <c r="AG88" s="37" t="s">
        <v>70</v>
      </c>
      <c r="AI88" s="22">
        <v>-1116502.74</v>
      </c>
    </row>
    <row r="89" spans="1:48" x14ac:dyDescent="0.25">
      <c r="E89" s="90"/>
      <c r="F89" s="91"/>
      <c r="G89" s="91"/>
      <c r="H89" s="88"/>
      <c r="K89" s="88"/>
      <c r="L89" s="88"/>
    </row>
    <row r="90" spans="1:48" x14ac:dyDescent="0.25">
      <c r="E90" s="90"/>
      <c r="F90" s="91"/>
      <c r="G90" s="91"/>
      <c r="H90" s="88"/>
      <c r="K90" s="88"/>
      <c r="L90" s="88"/>
    </row>
    <row r="91" spans="1:48" x14ac:dyDescent="0.25">
      <c r="E91" s="90"/>
      <c r="F91" s="91"/>
      <c r="G91" s="91"/>
      <c r="H91" s="88"/>
      <c r="K91" s="88"/>
      <c r="L91" s="88"/>
    </row>
    <row r="92" spans="1:48" x14ac:dyDescent="0.25">
      <c r="H92" s="91"/>
      <c r="K92" s="88"/>
      <c r="L92" s="88"/>
    </row>
    <row r="93" spans="1:48" x14ac:dyDescent="0.25">
      <c r="K93" s="88"/>
      <c r="L93" s="88"/>
    </row>
  </sheetData>
  <autoFilter ref="A5:AV81" xr:uid="{008B877A-711C-4B0F-BFB5-2DA567AC36D4}">
    <filterColumn colId="11">
      <filters blank="1"/>
    </filterColumn>
  </autoFilter>
  <conditionalFormatting sqref="AK1:AK1048576">
    <cfRule type="cellIs" dxfId="10"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8608-2A05-44F5-8517-FE612DCCDDC8}">
  <sheetPr filterMode="1">
    <pageSetUpPr fitToPage="1"/>
  </sheetPr>
  <dimension ref="A1:AP1814"/>
  <sheetViews>
    <sheetView zoomScale="80" zoomScaleNormal="80" workbookViewId="0">
      <pane ySplit="5" topLeftCell="A30" activePane="bottomLeft" state="frozen"/>
      <selection activeCell="D46" sqref="D46"/>
      <selection pane="bottomLeft" activeCell="D46" sqref="D46"/>
    </sheetView>
  </sheetViews>
  <sheetFormatPr defaultColWidth="9.140625" defaultRowHeight="15" outlineLevelRow="1" outlineLevelCol="1" x14ac:dyDescent="0.25"/>
  <cols>
    <col min="1" max="1" width="12" style="10" customWidth="1"/>
    <col min="2" max="2" width="11.85546875" style="2" customWidth="1"/>
    <col min="3" max="3" width="16.5703125" style="3" customWidth="1"/>
    <col min="4" max="4" width="56.5703125" style="4" customWidth="1"/>
    <col min="5" max="5" width="24.140625" style="4" hidden="1" customWidth="1"/>
    <col min="6" max="6" width="10" style="4" customWidth="1"/>
    <col min="7" max="7" width="12.140625" style="4" customWidth="1"/>
    <col min="8" max="8" width="10.5703125" style="4" customWidth="1"/>
    <col min="9" max="9" width="11.85546875" style="4" customWidth="1"/>
    <col min="10" max="12" width="17.85546875" style="4" customWidth="1"/>
    <col min="13" max="13" width="20.5703125" style="3" customWidth="1"/>
    <col min="14" max="14" width="8.42578125" style="5" customWidth="1"/>
    <col min="15" max="15" width="5.42578125" style="5" customWidth="1"/>
    <col min="16" max="16" width="17.5703125" style="65" customWidth="1"/>
    <col min="17" max="18" width="15.42578125" style="65" customWidth="1"/>
    <col min="19" max="19" width="18" style="65" customWidth="1"/>
    <col min="20" max="20" width="7.140625" style="5" customWidth="1"/>
    <col min="21" max="21" width="17.85546875" style="65" customWidth="1"/>
    <col min="22" max="33" width="14.42578125" style="65" customWidth="1" outlineLevel="1"/>
    <col min="34" max="35" width="16.42578125" style="65" customWidth="1" outlineLevel="1"/>
    <col min="36" max="36" width="16.5703125" style="65" customWidth="1"/>
    <col min="37" max="37" width="1.42578125" style="65" customWidth="1"/>
    <col min="38" max="39" width="17.5703125" style="65" customWidth="1"/>
    <col min="40" max="40" width="13.42578125" style="4" customWidth="1"/>
    <col min="41" max="41" width="11.85546875" style="4" bestFit="1" customWidth="1"/>
    <col min="42" max="16384" width="9.140625" style="4"/>
  </cols>
  <sheetData>
    <row r="1" spans="1:42" s="49" customFormat="1" x14ac:dyDescent="0.25">
      <c r="A1" s="1" t="str">
        <f>[33]LAND!A1</f>
        <v>TOMYPAK FLEXIBLE PACKAGING SDN BHD</v>
      </c>
      <c r="B1" s="235"/>
      <c r="C1" s="111"/>
      <c r="M1" s="111"/>
      <c r="N1" s="112"/>
      <c r="O1" s="112"/>
      <c r="P1" s="236"/>
      <c r="Q1" s="236"/>
      <c r="R1" s="236"/>
      <c r="S1" s="236"/>
      <c r="T1" s="112"/>
      <c r="U1" s="37"/>
      <c r="V1" s="236"/>
      <c r="W1" s="236"/>
      <c r="X1" s="236"/>
      <c r="Y1" s="236"/>
      <c r="Z1" s="236"/>
      <c r="AA1" s="236"/>
      <c r="AB1" s="236"/>
      <c r="AC1" s="236"/>
      <c r="AD1" s="236"/>
      <c r="AE1" s="236"/>
      <c r="AF1" s="236"/>
      <c r="AG1" s="236"/>
      <c r="AH1" s="236"/>
      <c r="AI1" s="236"/>
      <c r="AJ1" s="236"/>
      <c r="AK1" s="237"/>
      <c r="AL1" s="237"/>
      <c r="AM1" s="236"/>
      <c r="AN1" s="238"/>
      <c r="AO1" s="238"/>
      <c r="AP1" s="238"/>
    </row>
    <row r="2" spans="1:42" s="49" customFormat="1" x14ac:dyDescent="0.25">
      <c r="A2" s="1" t="str">
        <f>[33]LAND!A2</f>
        <v>FOR THE YEAR ENDED 30 JUNE 2025</v>
      </c>
      <c r="B2" s="235"/>
      <c r="C2" s="111"/>
      <c r="G2" s="113" t="s">
        <v>442</v>
      </c>
      <c r="M2" s="111"/>
      <c r="N2" s="112"/>
      <c r="O2" s="112"/>
      <c r="P2" s="236"/>
      <c r="Q2" s="236"/>
      <c r="R2" s="236"/>
      <c r="S2" s="236"/>
      <c r="T2" s="112"/>
      <c r="U2" s="37"/>
      <c r="AD2" s="239"/>
      <c r="AN2" s="240"/>
      <c r="AO2" s="238"/>
      <c r="AP2" s="240"/>
    </row>
    <row r="3" spans="1:42" s="49" customFormat="1" x14ac:dyDescent="0.25">
      <c r="A3" s="7" t="s">
        <v>443</v>
      </c>
      <c r="B3" s="235"/>
      <c r="C3" s="111"/>
      <c r="G3" s="59" t="s">
        <v>444</v>
      </c>
      <c r="M3" s="111"/>
      <c r="N3" s="112"/>
      <c r="O3" s="112"/>
      <c r="P3" s="237"/>
      <c r="Q3" s="237"/>
      <c r="R3" s="237"/>
      <c r="S3" s="237"/>
      <c r="T3" s="112"/>
      <c r="U3" s="37"/>
      <c r="V3" s="237"/>
      <c r="W3" s="237"/>
      <c r="X3" s="237"/>
      <c r="Y3" s="237"/>
      <c r="Z3" s="237"/>
      <c r="AA3" s="237"/>
      <c r="AB3" s="237"/>
      <c r="AC3" s="237"/>
      <c r="AD3" s="237"/>
      <c r="AE3" s="237"/>
      <c r="AF3" s="237"/>
      <c r="AG3" s="237"/>
      <c r="AH3" s="200"/>
      <c r="AI3" s="200"/>
      <c r="AJ3" s="200"/>
      <c r="AK3" s="237"/>
      <c r="AL3" s="201"/>
      <c r="AM3" s="201"/>
      <c r="AN3" s="238"/>
      <c r="AO3" s="238"/>
      <c r="AP3" s="241"/>
    </row>
    <row r="4" spans="1:42" s="49" customFormat="1" ht="15.75" customHeight="1" x14ac:dyDescent="0.25">
      <c r="A4" s="115" t="s">
        <v>445</v>
      </c>
      <c r="B4" s="67"/>
      <c r="C4" s="111"/>
      <c r="D4" s="4"/>
      <c r="E4" s="4"/>
      <c r="F4" s="4"/>
      <c r="G4" s="68" t="s">
        <v>446</v>
      </c>
      <c r="H4" s="4"/>
      <c r="I4" s="4"/>
      <c r="J4" s="4"/>
      <c r="K4" s="4"/>
      <c r="L4" s="4"/>
      <c r="M4" s="3"/>
      <c r="N4" s="5"/>
      <c r="O4" s="5"/>
      <c r="P4" s="203"/>
      <c r="Q4" s="203"/>
      <c r="R4" s="203"/>
      <c r="S4" s="203"/>
      <c r="T4" s="5"/>
      <c r="U4" s="203"/>
      <c r="V4" s="132"/>
      <c r="W4" s="132"/>
      <c r="X4" s="132"/>
      <c r="Y4" s="132"/>
      <c r="Z4" s="132"/>
      <c r="AA4" s="132"/>
      <c r="AB4" s="132"/>
      <c r="AC4" s="132"/>
      <c r="AD4" s="132"/>
      <c r="AE4" s="132"/>
      <c r="AF4" s="132"/>
      <c r="AG4" s="132"/>
      <c r="AH4" s="132"/>
      <c r="AI4" s="242"/>
      <c r="AJ4" s="203"/>
      <c r="AK4" s="203"/>
      <c r="AL4" s="203" t="s">
        <v>1</v>
      </c>
      <c r="AM4" s="203" t="s">
        <v>2</v>
      </c>
    </row>
    <row r="5" spans="1:42" s="112" customFormat="1" ht="30" x14ac:dyDescent="0.25">
      <c r="A5" s="204" t="s">
        <v>3</v>
      </c>
      <c r="B5" s="209" t="s">
        <v>4</v>
      </c>
      <c r="C5" s="190" t="s">
        <v>73</v>
      </c>
      <c r="D5" s="191" t="s">
        <v>74</v>
      </c>
      <c r="E5" s="191" t="s">
        <v>75</v>
      </c>
      <c r="F5" s="191" t="s">
        <v>76</v>
      </c>
      <c r="G5" s="191" t="s">
        <v>77</v>
      </c>
      <c r="H5" s="191" t="s">
        <v>78</v>
      </c>
      <c r="I5" s="205" t="s">
        <v>79</v>
      </c>
      <c r="J5" s="205" t="s">
        <v>80</v>
      </c>
      <c r="K5" s="190" t="s">
        <v>81</v>
      </c>
      <c r="L5" s="206" t="s">
        <v>82</v>
      </c>
      <c r="M5" s="205" t="s">
        <v>447</v>
      </c>
      <c r="N5" s="192" t="s">
        <v>83</v>
      </c>
      <c r="O5" s="192" t="s">
        <v>448</v>
      </c>
      <c r="P5" s="196" t="s">
        <v>6</v>
      </c>
      <c r="Q5" s="196" t="s">
        <v>7</v>
      </c>
      <c r="R5" s="196" t="s">
        <v>8</v>
      </c>
      <c r="S5" s="196" t="s">
        <v>9</v>
      </c>
      <c r="T5" s="190" t="s">
        <v>84</v>
      </c>
      <c r="U5" s="196" t="s">
        <v>11</v>
      </c>
      <c r="V5" s="212" t="s">
        <v>12</v>
      </c>
      <c r="W5" s="212" t="s">
        <v>13</v>
      </c>
      <c r="X5" s="212" t="s">
        <v>14</v>
      </c>
      <c r="Y5" s="212" t="s">
        <v>15</v>
      </c>
      <c r="Z5" s="212" t="s">
        <v>16</v>
      </c>
      <c r="AA5" s="212" t="s">
        <v>17</v>
      </c>
      <c r="AB5" s="212" t="s">
        <v>18</v>
      </c>
      <c r="AC5" s="212" t="s">
        <v>19</v>
      </c>
      <c r="AD5" s="212" t="s">
        <v>20</v>
      </c>
      <c r="AE5" s="212" t="s">
        <v>21</v>
      </c>
      <c r="AF5" s="212" t="s">
        <v>22</v>
      </c>
      <c r="AG5" s="212" t="s">
        <v>23</v>
      </c>
      <c r="AH5" s="196" t="s">
        <v>24</v>
      </c>
      <c r="AI5" s="196" t="s">
        <v>8</v>
      </c>
      <c r="AJ5" s="196" t="s">
        <v>25</v>
      </c>
      <c r="AK5" s="243"/>
      <c r="AL5" s="196" t="str">
        <f>FBT!AA5</f>
        <v>NBV As At 30/06/2025</v>
      </c>
      <c r="AM5" s="196" t="str">
        <f>FBT!AB5</f>
        <v>NBV As At 30/06/2024</v>
      </c>
    </row>
    <row r="6" spans="1:42" hidden="1" outlineLevel="1" x14ac:dyDescent="0.25">
      <c r="A6" s="10">
        <v>40755</v>
      </c>
      <c r="C6" s="3" t="s">
        <v>449</v>
      </c>
      <c r="D6" s="4" t="s">
        <v>450</v>
      </c>
      <c r="F6" s="4" t="s">
        <v>88</v>
      </c>
      <c r="G6" s="4" t="s">
        <v>451</v>
      </c>
      <c r="H6" s="4" t="s">
        <v>157</v>
      </c>
      <c r="L6" s="4" t="s">
        <v>452</v>
      </c>
      <c r="N6" s="5">
        <v>1</v>
      </c>
      <c r="O6" s="5" t="s">
        <v>158</v>
      </c>
      <c r="P6" s="65">
        <v>10000</v>
      </c>
      <c r="Q6" s="65">
        <v>0</v>
      </c>
      <c r="R6" s="65">
        <v>0</v>
      </c>
      <c r="S6" s="65">
        <f t="shared" ref="S6:S69" si="0">SUM(P6:R6)</f>
        <v>10000</v>
      </c>
      <c r="T6" s="5">
        <v>120</v>
      </c>
      <c r="U6" s="22">
        <v>-10000</v>
      </c>
      <c r="V6" s="22">
        <v>0</v>
      </c>
      <c r="W6" s="22">
        <v>0</v>
      </c>
      <c r="X6" s="22">
        <v>0</v>
      </c>
      <c r="Y6" s="22">
        <v>0</v>
      </c>
      <c r="Z6" s="22">
        <v>0</v>
      </c>
      <c r="AA6" s="22">
        <v>0</v>
      </c>
      <c r="AB6" s="22">
        <v>0</v>
      </c>
      <c r="AC6" s="22">
        <v>0</v>
      </c>
      <c r="AD6" s="22">
        <v>0</v>
      </c>
      <c r="AE6" s="22">
        <v>0</v>
      </c>
      <c r="AF6" s="22">
        <v>0</v>
      </c>
      <c r="AG6" s="22">
        <v>0</v>
      </c>
      <c r="AH6" s="22">
        <f t="shared" ref="AH6:AH69" si="1">SUM(V6:AG6)</f>
        <v>0</v>
      </c>
      <c r="AI6" s="22">
        <v>0</v>
      </c>
      <c r="AJ6" s="22">
        <f t="shared" ref="AJ6:AJ69" si="2">U6+AH6+AI6</f>
        <v>-10000</v>
      </c>
      <c r="AK6" s="22"/>
      <c r="AL6" s="22">
        <f t="shared" ref="AL6:AL69" si="3">S6+AJ6</f>
        <v>0</v>
      </c>
      <c r="AM6" s="22">
        <f t="shared" ref="AM6:AM69" si="4">P6+U6</f>
        <v>0</v>
      </c>
    </row>
    <row r="7" spans="1:42" outlineLevel="1" x14ac:dyDescent="0.25">
      <c r="A7" s="10">
        <v>40755</v>
      </c>
      <c r="C7" s="3" t="s">
        <v>453</v>
      </c>
      <c r="D7" s="34" t="s">
        <v>454</v>
      </c>
      <c r="F7" s="4" t="s">
        <v>88</v>
      </c>
      <c r="G7" s="4" t="s">
        <v>451</v>
      </c>
      <c r="H7" s="4" t="s">
        <v>157</v>
      </c>
      <c r="N7" s="5">
        <v>1</v>
      </c>
      <c r="O7" s="5" t="s">
        <v>158</v>
      </c>
      <c r="P7" s="65">
        <v>470</v>
      </c>
      <c r="Q7" s="65">
        <v>0</v>
      </c>
      <c r="R7" s="65">
        <v>0</v>
      </c>
      <c r="S7" s="65">
        <f t="shared" si="0"/>
        <v>470</v>
      </c>
      <c r="T7" s="5">
        <v>120</v>
      </c>
      <c r="U7" s="22">
        <v>-470</v>
      </c>
      <c r="V7" s="22">
        <v>0</v>
      </c>
      <c r="W7" s="22">
        <v>0</v>
      </c>
      <c r="X7" s="22">
        <v>0</v>
      </c>
      <c r="Y7" s="22">
        <v>0</v>
      </c>
      <c r="Z7" s="22">
        <v>0</v>
      </c>
      <c r="AA7" s="22">
        <v>0</v>
      </c>
      <c r="AB7" s="22">
        <v>0</v>
      </c>
      <c r="AC7" s="22">
        <v>0</v>
      </c>
      <c r="AD7" s="22">
        <v>0</v>
      </c>
      <c r="AE7" s="22">
        <v>0</v>
      </c>
      <c r="AF7" s="22">
        <v>0</v>
      </c>
      <c r="AG7" s="22">
        <v>0</v>
      </c>
      <c r="AH7" s="22">
        <f t="shared" si="1"/>
        <v>0</v>
      </c>
      <c r="AI7" s="22">
        <v>0</v>
      </c>
      <c r="AJ7" s="22">
        <f t="shared" si="2"/>
        <v>-470</v>
      </c>
      <c r="AK7" s="22"/>
      <c r="AL7" s="22">
        <f t="shared" si="3"/>
        <v>0</v>
      </c>
      <c r="AM7" s="22">
        <f t="shared" si="4"/>
        <v>0</v>
      </c>
    </row>
    <row r="8" spans="1:42" outlineLevel="1" x14ac:dyDescent="0.25">
      <c r="A8" s="10">
        <v>40755</v>
      </c>
      <c r="C8" s="3" t="s">
        <v>455</v>
      </c>
      <c r="D8" s="34" t="s">
        <v>456</v>
      </c>
      <c r="F8" s="4" t="s">
        <v>88</v>
      </c>
      <c r="G8" s="4" t="s">
        <v>451</v>
      </c>
      <c r="H8" s="4" t="s">
        <v>157</v>
      </c>
      <c r="N8" s="5">
        <v>1</v>
      </c>
      <c r="O8" s="5" t="s">
        <v>158</v>
      </c>
      <c r="P8" s="65">
        <v>10073.700000000001</v>
      </c>
      <c r="Q8" s="65">
        <v>0</v>
      </c>
      <c r="R8" s="65">
        <v>0</v>
      </c>
      <c r="S8" s="65">
        <f t="shared" si="0"/>
        <v>10073.700000000001</v>
      </c>
      <c r="T8" s="5">
        <v>120</v>
      </c>
      <c r="U8" s="22">
        <v>-10073.700000000001</v>
      </c>
      <c r="V8" s="22">
        <v>0</v>
      </c>
      <c r="W8" s="22">
        <v>0</v>
      </c>
      <c r="X8" s="22">
        <v>0</v>
      </c>
      <c r="Y8" s="22">
        <v>0</v>
      </c>
      <c r="Z8" s="22">
        <v>0</v>
      </c>
      <c r="AA8" s="22">
        <v>0</v>
      </c>
      <c r="AB8" s="22">
        <v>0</v>
      </c>
      <c r="AC8" s="22">
        <v>0</v>
      </c>
      <c r="AD8" s="22">
        <v>0</v>
      </c>
      <c r="AE8" s="22">
        <v>0</v>
      </c>
      <c r="AF8" s="22">
        <v>0</v>
      </c>
      <c r="AG8" s="22">
        <v>0</v>
      </c>
      <c r="AH8" s="22">
        <f t="shared" si="1"/>
        <v>0</v>
      </c>
      <c r="AI8" s="22">
        <v>0</v>
      </c>
      <c r="AJ8" s="22">
        <f t="shared" si="2"/>
        <v>-10073.700000000001</v>
      </c>
      <c r="AK8" s="22"/>
      <c r="AL8" s="22">
        <f t="shared" si="3"/>
        <v>0</v>
      </c>
      <c r="AM8" s="22">
        <f t="shared" si="4"/>
        <v>0</v>
      </c>
    </row>
    <row r="9" spans="1:42" outlineLevel="1" x14ac:dyDescent="0.25">
      <c r="A9" s="10">
        <v>40755</v>
      </c>
      <c r="C9" s="3" t="s">
        <v>457</v>
      </c>
      <c r="D9" s="34" t="s">
        <v>458</v>
      </c>
      <c r="F9" s="4" t="s">
        <v>88</v>
      </c>
      <c r="G9" s="4" t="s">
        <v>451</v>
      </c>
      <c r="H9" s="4" t="s">
        <v>157</v>
      </c>
      <c r="N9" s="5">
        <v>1</v>
      </c>
      <c r="O9" s="5" t="s">
        <v>158</v>
      </c>
      <c r="P9" s="65">
        <v>4141.8</v>
      </c>
      <c r="Q9" s="65">
        <v>0</v>
      </c>
      <c r="R9" s="65">
        <v>0</v>
      </c>
      <c r="S9" s="65">
        <f t="shared" si="0"/>
        <v>4141.8</v>
      </c>
      <c r="T9" s="5">
        <v>120</v>
      </c>
      <c r="U9" s="22">
        <v>-4141.8</v>
      </c>
      <c r="V9" s="22">
        <v>0</v>
      </c>
      <c r="W9" s="22">
        <v>0</v>
      </c>
      <c r="X9" s="22">
        <v>0</v>
      </c>
      <c r="Y9" s="22">
        <v>0</v>
      </c>
      <c r="Z9" s="22">
        <v>0</v>
      </c>
      <c r="AA9" s="22">
        <v>0</v>
      </c>
      <c r="AB9" s="22">
        <v>0</v>
      </c>
      <c r="AC9" s="22">
        <v>0</v>
      </c>
      <c r="AD9" s="22">
        <v>0</v>
      </c>
      <c r="AE9" s="22">
        <v>0</v>
      </c>
      <c r="AF9" s="22">
        <v>0</v>
      </c>
      <c r="AG9" s="22">
        <v>0</v>
      </c>
      <c r="AH9" s="22">
        <f t="shared" si="1"/>
        <v>0</v>
      </c>
      <c r="AI9" s="22">
        <v>0</v>
      </c>
      <c r="AJ9" s="22">
        <f t="shared" si="2"/>
        <v>-4141.8</v>
      </c>
      <c r="AK9" s="22"/>
      <c r="AL9" s="22">
        <f t="shared" si="3"/>
        <v>0</v>
      </c>
      <c r="AM9" s="22">
        <f t="shared" si="4"/>
        <v>0</v>
      </c>
    </row>
    <row r="10" spans="1:42" ht="18.95" customHeight="1" outlineLevel="1" x14ac:dyDescent="0.25">
      <c r="A10" s="10">
        <v>40755</v>
      </c>
      <c r="C10" s="3" t="s">
        <v>459</v>
      </c>
      <c r="D10" s="34" t="s">
        <v>460</v>
      </c>
      <c r="F10" s="4" t="s">
        <v>88</v>
      </c>
      <c r="G10" s="4" t="s">
        <v>451</v>
      </c>
      <c r="H10" s="4" t="s">
        <v>157</v>
      </c>
      <c r="N10" s="5">
        <v>1</v>
      </c>
      <c r="O10" s="5" t="s">
        <v>158</v>
      </c>
      <c r="P10" s="65">
        <v>7020</v>
      </c>
      <c r="Q10" s="65">
        <v>0</v>
      </c>
      <c r="R10" s="65">
        <v>0</v>
      </c>
      <c r="S10" s="65">
        <f t="shared" si="0"/>
        <v>7020</v>
      </c>
      <c r="T10" s="5">
        <v>120</v>
      </c>
      <c r="U10" s="22">
        <v>-7020</v>
      </c>
      <c r="V10" s="22">
        <v>0</v>
      </c>
      <c r="W10" s="22">
        <v>0</v>
      </c>
      <c r="X10" s="22">
        <v>0</v>
      </c>
      <c r="Y10" s="22">
        <v>0</v>
      </c>
      <c r="Z10" s="22">
        <v>0</v>
      </c>
      <c r="AA10" s="22">
        <v>0</v>
      </c>
      <c r="AB10" s="22">
        <v>0</v>
      </c>
      <c r="AC10" s="22">
        <v>0</v>
      </c>
      <c r="AD10" s="22">
        <v>0</v>
      </c>
      <c r="AE10" s="22">
        <v>0</v>
      </c>
      <c r="AF10" s="22">
        <v>0</v>
      </c>
      <c r="AG10" s="22">
        <v>0</v>
      </c>
      <c r="AH10" s="22">
        <f t="shared" si="1"/>
        <v>0</v>
      </c>
      <c r="AI10" s="22">
        <v>0</v>
      </c>
      <c r="AJ10" s="22">
        <f t="shared" si="2"/>
        <v>-7020</v>
      </c>
      <c r="AK10" s="22"/>
      <c r="AL10" s="22">
        <f t="shared" si="3"/>
        <v>0</v>
      </c>
      <c r="AM10" s="22">
        <f t="shared" si="4"/>
        <v>0</v>
      </c>
    </row>
    <row r="11" spans="1:42" ht="30" outlineLevel="1" x14ac:dyDescent="0.25">
      <c r="A11" s="10">
        <v>40755</v>
      </c>
      <c r="C11" s="3" t="s">
        <v>461</v>
      </c>
      <c r="D11" s="34" t="s">
        <v>462</v>
      </c>
      <c r="F11" s="4" t="s">
        <v>88</v>
      </c>
      <c r="G11" s="4" t="s">
        <v>451</v>
      </c>
      <c r="H11" s="4" t="s">
        <v>157</v>
      </c>
      <c r="N11" s="5">
        <v>1</v>
      </c>
      <c r="O11" s="5" t="s">
        <v>158</v>
      </c>
      <c r="P11" s="65">
        <v>8738</v>
      </c>
      <c r="Q11" s="65">
        <v>0</v>
      </c>
      <c r="R11" s="65">
        <v>0</v>
      </c>
      <c r="S11" s="65">
        <f t="shared" si="0"/>
        <v>8738</v>
      </c>
      <c r="T11" s="5">
        <v>120</v>
      </c>
      <c r="U11" s="22">
        <v>-8738</v>
      </c>
      <c r="V11" s="22">
        <v>0</v>
      </c>
      <c r="W11" s="22">
        <v>0</v>
      </c>
      <c r="X11" s="22">
        <v>0</v>
      </c>
      <c r="Y11" s="22">
        <v>0</v>
      </c>
      <c r="Z11" s="22">
        <v>0</v>
      </c>
      <c r="AA11" s="22">
        <v>0</v>
      </c>
      <c r="AB11" s="22">
        <v>0</v>
      </c>
      <c r="AC11" s="22">
        <v>0</v>
      </c>
      <c r="AD11" s="22">
        <v>0</v>
      </c>
      <c r="AE11" s="22">
        <v>0</v>
      </c>
      <c r="AF11" s="22">
        <v>0</v>
      </c>
      <c r="AG11" s="22">
        <v>0</v>
      </c>
      <c r="AH11" s="22">
        <f t="shared" si="1"/>
        <v>0</v>
      </c>
      <c r="AI11" s="22">
        <v>0</v>
      </c>
      <c r="AJ11" s="22">
        <f t="shared" si="2"/>
        <v>-8738</v>
      </c>
      <c r="AK11" s="22"/>
      <c r="AL11" s="22">
        <f t="shared" si="3"/>
        <v>0</v>
      </c>
      <c r="AM11" s="22">
        <f t="shared" si="4"/>
        <v>0</v>
      </c>
    </row>
    <row r="12" spans="1:42" ht="30" outlineLevel="1" x14ac:dyDescent="0.25">
      <c r="A12" s="10">
        <v>40755</v>
      </c>
      <c r="B12" s="67"/>
      <c r="C12" s="3" t="s">
        <v>463</v>
      </c>
      <c r="D12" s="34" t="s">
        <v>464</v>
      </c>
      <c r="F12" s="4" t="s">
        <v>88</v>
      </c>
      <c r="G12" s="4" t="s">
        <v>192</v>
      </c>
      <c r="H12" s="4" t="s">
        <v>157</v>
      </c>
      <c r="N12" s="5">
        <v>1</v>
      </c>
      <c r="O12" s="5" t="s">
        <v>158</v>
      </c>
      <c r="P12" s="65">
        <v>24800</v>
      </c>
      <c r="Q12" s="65">
        <v>0</v>
      </c>
      <c r="R12" s="65">
        <v>0</v>
      </c>
      <c r="S12" s="65">
        <f t="shared" si="0"/>
        <v>24800</v>
      </c>
      <c r="T12" s="5">
        <v>120</v>
      </c>
      <c r="U12" s="22">
        <v>-24800</v>
      </c>
      <c r="V12" s="22">
        <v>0</v>
      </c>
      <c r="W12" s="22">
        <v>0</v>
      </c>
      <c r="X12" s="22">
        <v>0</v>
      </c>
      <c r="Y12" s="22">
        <v>0</v>
      </c>
      <c r="Z12" s="22">
        <v>0</v>
      </c>
      <c r="AA12" s="22">
        <v>0</v>
      </c>
      <c r="AB12" s="22">
        <v>0</v>
      </c>
      <c r="AC12" s="22">
        <v>0</v>
      </c>
      <c r="AD12" s="22">
        <v>0</v>
      </c>
      <c r="AE12" s="22">
        <v>0</v>
      </c>
      <c r="AF12" s="22">
        <v>0</v>
      </c>
      <c r="AG12" s="22">
        <v>0</v>
      </c>
      <c r="AH12" s="22">
        <f t="shared" si="1"/>
        <v>0</v>
      </c>
      <c r="AI12" s="22">
        <v>0</v>
      </c>
      <c r="AJ12" s="22">
        <f t="shared" si="2"/>
        <v>-24800</v>
      </c>
      <c r="AK12" s="22"/>
      <c r="AL12" s="22">
        <f t="shared" si="3"/>
        <v>0</v>
      </c>
      <c r="AM12" s="22">
        <f t="shared" si="4"/>
        <v>0</v>
      </c>
    </row>
    <row r="13" spans="1:42" outlineLevel="1" x14ac:dyDescent="0.25">
      <c r="A13" s="10">
        <v>40755</v>
      </c>
      <c r="C13" s="3" t="s">
        <v>465</v>
      </c>
      <c r="D13" s="34" t="s">
        <v>466</v>
      </c>
      <c r="F13" s="4" t="s">
        <v>88</v>
      </c>
      <c r="G13" s="4" t="s">
        <v>451</v>
      </c>
      <c r="H13" s="4" t="s">
        <v>157</v>
      </c>
      <c r="N13" s="5">
        <v>1</v>
      </c>
      <c r="O13" s="5" t="s">
        <v>158</v>
      </c>
      <c r="P13" s="65">
        <v>8000</v>
      </c>
      <c r="Q13" s="65">
        <v>0</v>
      </c>
      <c r="R13" s="65">
        <v>0</v>
      </c>
      <c r="S13" s="65">
        <f t="shared" si="0"/>
        <v>8000</v>
      </c>
      <c r="T13" s="5">
        <v>120</v>
      </c>
      <c r="U13" s="22">
        <v>-8000</v>
      </c>
      <c r="V13" s="22">
        <v>0</v>
      </c>
      <c r="W13" s="22">
        <v>0</v>
      </c>
      <c r="X13" s="22">
        <v>0</v>
      </c>
      <c r="Y13" s="22">
        <v>0</v>
      </c>
      <c r="Z13" s="22">
        <v>0</v>
      </c>
      <c r="AA13" s="22">
        <v>0</v>
      </c>
      <c r="AB13" s="22">
        <v>0</v>
      </c>
      <c r="AC13" s="22">
        <v>0</v>
      </c>
      <c r="AD13" s="22">
        <v>0</v>
      </c>
      <c r="AE13" s="22">
        <v>0</v>
      </c>
      <c r="AF13" s="22">
        <v>0</v>
      </c>
      <c r="AG13" s="22">
        <v>0</v>
      </c>
      <c r="AH13" s="22">
        <f t="shared" si="1"/>
        <v>0</v>
      </c>
      <c r="AI13" s="22">
        <v>0</v>
      </c>
      <c r="AJ13" s="22">
        <f t="shared" si="2"/>
        <v>-8000</v>
      </c>
      <c r="AK13" s="22"/>
      <c r="AL13" s="22">
        <f t="shared" si="3"/>
        <v>0</v>
      </c>
      <c r="AM13" s="22">
        <f t="shared" si="4"/>
        <v>0</v>
      </c>
    </row>
    <row r="14" spans="1:42" outlineLevel="1" x14ac:dyDescent="0.25">
      <c r="A14" s="10">
        <v>40755</v>
      </c>
      <c r="C14" s="3" t="s">
        <v>467</v>
      </c>
      <c r="D14" s="34" t="s">
        <v>468</v>
      </c>
      <c r="F14" s="4" t="s">
        <v>88</v>
      </c>
      <c r="G14" s="4" t="s">
        <v>451</v>
      </c>
      <c r="H14" s="4" t="s">
        <v>157</v>
      </c>
      <c r="N14" s="5">
        <v>1</v>
      </c>
      <c r="O14" s="5" t="s">
        <v>158</v>
      </c>
      <c r="P14" s="65">
        <v>200</v>
      </c>
      <c r="Q14" s="65">
        <v>0</v>
      </c>
      <c r="R14" s="65">
        <v>0</v>
      </c>
      <c r="S14" s="65">
        <f t="shared" si="0"/>
        <v>200</v>
      </c>
      <c r="T14" s="5">
        <v>120</v>
      </c>
      <c r="U14" s="22">
        <v>-200</v>
      </c>
      <c r="V14" s="22">
        <v>0</v>
      </c>
      <c r="W14" s="22">
        <v>0</v>
      </c>
      <c r="X14" s="22">
        <v>0</v>
      </c>
      <c r="Y14" s="22">
        <v>0</v>
      </c>
      <c r="Z14" s="22">
        <v>0</v>
      </c>
      <c r="AA14" s="22">
        <v>0</v>
      </c>
      <c r="AB14" s="22">
        <v>0</v>
      </c>
      <c r="AC14" s="22">
        <v>0</v>
      </c>
      <c r="AD14" s="22">
        <v>0</v>
      </c>
      <c r="AE14" s="22">
        <v>0</v>
      </c>
      <c r="AF14" s="22">
        <v>0</v>
      </c>
      <c r="AG14" s="22">
        <v>0</v>
      </c>
      <c r="AH14" s="22">
        <f t="shared" si="1"/>
        <v>0</v>
      </c>
      <c r="AI14" s="22">
        <v>0</v>
      </c>
      <c r="AJ14" s="22">
        <f t="shared" si="2"/>
        <v>-200</v>
      </c>
      <c r="AK14" s="22"/>
      <c r="AL14" s="22">
        <f t="shared" si="3"/>
        <v>0</v>
      </c>
      <c r="AM14" s="22">
        <f t="shared" si="4"/>
        <v>0</v>
      </c>
    </row>
    <row r="15" spans="1:42" ht="30" outlineLevel="1" x14ac:dyDescent="0.25">
      <c r="A15" s="10">
        <v>40755</v>
      </c>
      <c r="C15" s="3" t="s">
        <v>469</v>
      </c>
      <c r="D15" s="34" t="s">
        <v>470</v>
      </c>
      <c r="F15" s="4" t="s">
        <v>88</v>
      </c>
      <c r="G15" s="4" t="s">
        <v>451</v>
      </c>
      <c r="H15" s="4" t="s">
        <v>157</v>
      </c>
      <c r="N15" s="5">
        <v>1</v>
      </c>
      <c r="O15" s="5" t="s">
        <v>158</v>
      </c>
      <c r="P15" s="65">
        <v>11200</v>
      </c>
      <c r="Q15" s="65">
        <v>0</v>
      </c>
      <c r="R15" s="65">
        <v>0</v>
      </c>
      <c r="S15" s="65">
        <f t="shared" si="0"/>
        <v>11200</v>
      </c>
      <c r="T15" s="5">
        <v>120</v>
      </c>
      <c r="U15" s="22">
        <v>-11200</v>
      </c>
      <c r="V15" s="22">
        <v>0</v>
      </c>
      <c r="W15" s="22">
        <v>0</v>
      </c>
      <c r="X15" s="22">
        <v>0</v>
      </c>
      <c r="Y15" s="22">
        <v>0</v>
      </c>
      <c r="Z15" s="22">
        <v>0</v>
      </c>
      <c r="AA15" s="22">
        <v>0</v>
      </c>
      <c r="AB15" s="22">
        <v>0</v>
      </c>
      <c r="AC15" s="22">
        <v>0</v>
      </c>
      <c r="AD15" s="22">
        <v>0</v>
      </c>
      <c r="AE15" s="22">
        <v>0</v>
      </c>
      <c r="AF15" s="22">
        <v>0</v>
      </c>
      <c r="AG15" s="22">
        <v>0</v>
      </c>
      <c r="AH15" s="22">
        <f t="shared" si="1"/>
        <v>0</v>
      </c>
      <c r="AI15" s="22">
        <v>0</v>
      </c>
      <c r="AJ15" s="22">
        <f t="shared" si="2"/>
        <v>-11200</v>
      </c>
      <c r="AK15" s="22"/>
      <c r="AL15" s="22">
        <f t="shared" si="3"/>
        <v>0</v>
      </c>
      <c r="AM15" s="22">
        <f t="shared" si="4"/>
        <v>0</v>
      </c>
    </row>
    <row r="16" spans="1:42" outlineLevel="1" x14ac:dyDescent="0.25">
      <c r="A16" s="10">
        <v>40755</v>
      </c>
      <c r="C16" s="3" t="s">
        <v>471</v>
      </c>
      <c r="D16" s="34" t="s">
        <v>472</v>
      </c>
      <c r="F16" s="4" t="s">
        <v>88</v>
      </c>
      <c r="G16" s="4" t="s">
        <v>451</v>
      </c>
      <c r="H16" s="4" t="s">
        <v>157</v>
      </c>
      <c r="N16" s="5">
        <v>1</v>
      </c>
      <c r="O16" s="5" t="s">
        <v>158</v>
      </c>
      <c r="P16" s="65">
        <v>380</v>
      </c>
      <c r="Q16" s="65">
        <v>0</v>
      </c>
      <c r="R16" s="65">
        <v>0</v>
      </c>
      <c r="S16" s="65">
        <f t="shared" si="0"/>
        <v>380</v>
      </c>
      <c r="T16" s="5">
        <v>120</v>
      </c>
      <c r="U16" s="22">
        <v>-380</v>
      </c>
      <c r="V16" s="22">
        <v>0</v>
      </c>
      <c r="W16" s="22">
        <v>0</v>
      </c>
      <c r="X16" s="22">
        <v>0</v>
      </c>
      <c r="Y16" s="22">
        <v>0</v>
      </c>
      <c r="Z16" s="22">
        <v>0</v>
      </c>
      <c r="AA16" s="22">
        <v>0</v>
      </c>
      <c r="AB16" s="22">
        <v>0</v>
      </c>
      <c r="AC16" s="22">
        <v>0</v>
      </c>
      <c r="AD16" s="22">
        <v>0</v>
      </c>
      <c r="AE16" s="22">
        <v>0</v>
      </c>
      <c r="AF16" s="22">
        <v>0</v>
      </c>
      <c r="AG16" s="22">
        <v>0</v>
      </c>
      <c r="AH16" s="22">
        <f t="shared" si="1"/>
        <v>0</v>
      </c>
      <c r="AI16" s="22">
        <v>0</v>
      </c>
      <c r="AJ16" s="22">
        <f t="shared" si="2"/>
        <v>-380</v>
      </c>
      <c r="AK16" s="22"/>
      <c r="AL16" s="22">
        <f t="shared" si="3"/>
        <v>0</v>
      </c>
      <c r="AM16" s="22">
        <f t="shared" si="4"/>
        <v>0</v>
      </c>
    </row>
    <row r="17" spans="1:39" ht="30" outlineLevel="1" x14ac:dyDescent="0.25">
      <c r="A17" s="10">
        <v>40755</v>
      </c>
      <c r="C17" s="3" t="s">
        <v>473</v>
      </c>
      <c r="D17" s="34" t="s">
        <v>474</v>
      </c>
      <c r="F17" s="4" t="s">
        <v>88</v>
      </c>
      <c r="G17" s="4" t="s">
        <v>451</v>
      </c>
      <c r="H17" s="4" t="s">
        <v>157</v>
      </c>
      <c r="N17" s="5">
        <v>1</v>
      </c>
      <c r="O17" s="5" t="s">
        <v>158</v>
      </c>
      <c r="P17" s="65">
        <v>4968</v>
      </c>
      <c r="Q17" s="65">
        <v>0</v>
      </c>
      <c r="R17" s="65">
        <v>0</v>
      </c>
      <c r="S17" s="65">
        <f t="shared" si="0"/>
        <v>4968</v>
      </c>
      <c r="T17" s="5">
        <v>120</v>
      </c>
      <c r="U17" s="22">
        <v>-4968</v>
      </c>
      <c r="V17" s="22">
        <v>0</v>
      </c>
      <c r="W17" s="22">
        <v>0</v>
      </c>
      <c r="X17" s="22">
        <v>0</v>
      </c>
      <c r="Y17" s="22">
        <v>0</v>
      </c>
      <c r="Z17" s="22">
        <v>0</v>
      </c>
      <c r="AA17" s="22">
        <v>0</v>
      </c>
      <c r="AB17" s="22">
        <v>0</v>
      </c>
      <c r="AC17" s="22">
        <v>0</v>
      </c>
      <c r="AD17" s="22">
        <v>0</v>
      </c>
      <c r="AE17" s="22">
        <v>0</v>
      </c>
      <c r="AF17" s="22">
        <v>0</v>
      </c>
      <c r="AG17" s="22">
        <v>0</v>
      </c>
      <c r="AH17" s="22">
        <f t="shared" si="1"/>
        <v>0</v>
      </c>
      <c r="AI17" s="22">
        <v>0</v>
      </c>
      <c r="AJ17" s="22">
        <f t="shared" si="2"/>
        <v>-4968</v>
      </c>
      <c r="AK17" s="22"/>
      <c r="AL17" s="22">
        <f t="shared" si="3"/>
        <v>0</v>
      </c>
      <c r="AM17" s="22">
        <f t="shared" si="4"/>
        <v>0</v>
      </c>
    </row>
    <row r="18" spans="1:39" ht="30" hidden="1" outlineLevel="1" x14ac:dyDescent="0.25">
      <c r="A18" s="10">
        <v>40755</v>
      </c>
      <c r="C18" s="3" t="s">
        <v>475</v>
      </c>
      <c r="D18" s="34" t="s">
        <v>476</v>
      </c>
      <c r="F18" s="4" t="s">
        <v>88</v>
      </c>
      <c r="G18" s="4" t="s">
        <v>451</v>
      </c>
      <c r="H18" s="4" t="s">
        <v>157</v>
      </c>
      <c r="L18" s="4" t="s">
        <v>452</v>
      </c>
      <c r="N18" s="5">
        <v>1</v>
      </c>
      <c r="O18" s="5" t="s">
        <v>158</v>
      </c>
      <c r="P18" s="65">
        <v>168</v>
      </c>
      <c r="Q18" s="65">
        <v>0</v>
      </c>
      <c r="R18" s="65">
        <v>0</v>
      </c>
      <c r="S18" s="65">
        <f t="shared" si="0"/>
        <v>168</v>
      </c>
      <c r="T18" s="5">
        <v>120</v>
      </c>
      <c r="U18" s="22">
        <v>-168</v>
      </c>
      <c r="V18" s="22">
        <v>0</v>
      </c>
      <c r="W18" s="22">
        <v>0</v>
      </c>
      <c r="X18" s="22">
        <v>0</v>
      </c>
      <c r="Y18" s="22">
        <v>0</v>
      </c>
      <c r="Z18" s="22">
        <v>0</v>
      </c>
      <c r="AA18" s="22">
        <v>0</v>
      </c>
      <c r="AB18" s="22">
        <v>0</v>
      </c>
      <c r="AC18" s="22">
        <v>0</v>
      </c>
      <c r="AD18" s="22">
        <v>0</v>
      </c>
      <c r="AE18" s="22">
        <v>0</v>
      </c>
      <c r="AF18" s="22">
        <v>0</v>
      </c>
      <c r="AG18" s="22">
        <v>0</v>
      </c>
      <c r="AH18" s="22">
        <f t="shared" si="1"/>
        <v>0</v>
      </c>
      <c r="AI18" s="22">
        <v>0</v>
      </c>
      <c r="AJ18" s="22">
        <f t="shared" si="2"/>
        <v>-168</v>
      </c>
      <c r="AK18" s="22"/>
      <c r="AL18" s="22">
        <f t="shared" si="3"/>
        <v>0</v>
      </c>
      <c r="AM18" s="22">
        <f t="shared" si="4"/>
        <v>0</v>
      </c>
    </row>
    <row r="19" spans="1:39" outlineLevel="1" x14ac:dyDescent="0.25">
      <c r="A19" s="10">
        <v>40755</v>
      </c>
      <c r="C19" s="3" t="s">
        <v>477</v>
      </c>
      <c r="D19" s="34" t="s">
        <v>478</v>
      </c>
      <c r="F19" s="4" t="s">
        <v>88</v>
      </c>
      <c r="G19" s="4" t="s">
        <v>451</v>
      </c>
      <c r="H19" s="4" t="s">
        <v>157</v>
      </c>
      <c r="N19" s="5">
        <v>1</v>
      </c>
      <c r="O19" s="5" t="s">
        <v>158</v>
      </c>
      <c r="P19" s="65">
        <v>4953.28</v>
      </c>
      <c r="Q19" s="65">
        <v>0</v>
      </c>
      <c r="R19" s="65">
        <v>0</v>
      </c>
      <c r="S19" s="65">
        <f t="shared" si="0"/>
        <v>4953.28</v>
      </c>
      <c r="T19" s="5">
        <v>120</v>
      </c>
      <c r="U19" s="22">
        <v>-4953.28</v>
      </c>
      <c r="V19" s="22">
        <v>0</v>
      </c>
      <c r="W19" s="22">
        <v>0</v>
      </c>
      <c r="X19" s="22">
        <v>0</v>
      </c>
      <c r="Y19" s="22">
        <v>0</v>
      </c>
      <c r="Z19" s="22">
        <v>0</v>
      </c>
      <c r="AA19" s="22">
        <v>0</v>
      </c>
      <c r="AB19" s="22">
        <v>0</v>
      </c>
      <c r="AC19" s="22">
        <v>0</v>
      </c>
      <c r="AD19" s="22">
        <v>0</v>
      </c>
      <c r="AE19" s="22">
        <v>0</v>
      </c>
      <c r="AF19" s="22">
        <v>0</v>
      </c>
      <c r="AG19" s="22">
        <v>0</v>
      </c>
      <c r="AH19" s="22">
        <f t="shared" si="1"/>
        <v>0</v>
      </c>
      <c r="AI19" s="22">
        <v>0</v>
      </c>
      <c r="AJ19" s="22">
        <f t="shared" si="2"/>
        <v>-4953.28</v>
      </c>
      <c r="AK19" s="22"/>
      <c r="AL19" s="22">
        <f t="shared" si="3"/>
        <v>0</v>
      </c>
      <c r="AM19" s="22">
        <f t="shared" si="4"/>
        <v>0</v>
      </c>
    </row>
    <row r="20" spans="1:39" outlineLevel="1" x14ac:dyDescent="0.25">
      <c r="A20" s="10">
        <v>40755</v>
      </c>
      <c r="B20" s="67"/>
      <c r="C20" s="3" t="s">
        <v>479</v>
      </c>
      <c r="D20" s="34" t="s">
        <v>480</v>
      </c>
      <c r="F20" s="4" t="s">
        <v>88</v>
      </c>
      <c r="G20" s="4" t="s">
        <v>192</v>
      </c>
      <c r="H20" s="4" t="s">
        <v>157</v>
      </c>
      <c r="N20" s="5">
        <v>1</v>
      </c>
      <c r="O20" s="5" t="s">
        <v>158</v>
      </c>
      <c r="P20" s="65">
        <v>3200</v>
      </c>
      <c r="Q20" s="65">
        <v>0</v>
      </c>
      <c r="R20" s="65">
        <v>0</v>
      </c>
      <c r="S20" s="65">
        <f t="shared" si="0"/>
        <v>3200</v>
      </c>
      <c r="T20" s="5">
        <v>120</v>
      </c>
      <c r="U20" s="22">
        <v>-3200</v>
      </c>
      <c r="V20" s="22">
        <v>0</v>
      </c>
      <c r="W20" s="22">
        <v>0</v>
      </c>
      <c r="X20" s="22">
        <v>0</v>
      </c>
      <c r="Y20" s="22">
        <v>0</v>
      </c>
      <c r="Z20" s="22">
        <v>0</v>
      </c>
      <c r="AA20" s="22">
        <v>0</v>
      </c>
      <c r="AB20" s="22">
        <v>0</v>
      </c>
      <c r="AC20" s="22">
        <v>0</v>
      </c>
      <c r="AD20" s="22">
        <v>0</v>
      </c>
      <c r="AE20" s="22">
        <v>0</v>
      </c>
      <c r="AF20" s="22">
        <v>0</v>
      </c>
      <c r="AG20" s="22">
        <v>0</v>
      </c>
      <c r="AH20" s="22">
        <f t="shared" si="1"/>
        <v>0</v>
      </c>
      <c r="AI20" s="22">
        <v>0</v>
      </c>
      <c r="AJ20" s="22">
        <f t="shared" si="2"/>
        <v>-3200</v>
      </c>
      <c r="AK20" s="22"/>
      <c r="AL20" s="22">
        <f t="shared" si="3"/>
        <v>0</v>
      </c>
      <c r="AM20" s="22">
        <f t="shared" si="4"/>
        <v>0</v>
      </c>
    </row>
    <row r="21" spans="1:39" outlineLevel="1" x14ac:dyDescent="0.25">
      <c r="A21" s="10">
        <v>41090</v>
      </c>
      <c r="C21" s="3" t="s">
        <v>481</v>
      </c>
      <c r="D21" s="34" t="s">
        <v>482</v>
      </c>
      <c r="F21" s="4" t="s">
        <v>88</v>
      </c>
      <c r="G21" s="4" t="s">
        <v>425</v>
      </c>
      <c r="H21" s="4" t="s">
        <v>157</v>
      </c>
      <c r="N21" s="5">
        <v>1</v>
      </c>
      <c r="O21" s="5" t="s">
        <v>158</v>
      </c>
      <c r="P21" s="65">
        <v>184207.96</v>
      </c>
      <c r="Q21" s="65">
        <v>0</v>
      </c>
      <c r="R21" s="65">
        <v>0</v>
      </c>
      <c r="S21" s="65">
        <f t="shared" si="0"/>
        <v>184207.96</v>
      </c>
      <c r="T21" s="5">
        <v>58</v>
      </c>
      <c r="U21" s="22">
        <v>-184207.96</v>
      </c>
      <c r="V21" s="22">
        <v>0</v>
      </c>
      <c r="W21" s="22">
        <v>0</v>
      </c>
      <c r="X21" s="22">
        <v>0</v>
      </c>
      <c r="Y21" s="22">
        <v>0</v>
      </c>
      <c r="Z21" s="22">
        <v>0</v>
      </c>
      <c r="AA21" s="22">
        <v>0</v>
      </c>
      <c r="AB21" s="22">
        <v>0</v>
      </c>
      <c r="AC21" s="22">
        <v>0</v>
      </c>
      <c r="AD21" s="22">
        <v>0</v>
      </c>
      <c r="AE21" s="22">
        <v>0</v>
      </c>
      <c r="AF21" s="22">
        <v>0</v>
      </c>
      <c r="AG21" s="22">
        <v>0</v>
      </c>
      <c r="AH21" s="22">
        <f t="shared" si="1"/>
        <v>0</v>
      </c>
      <c r="AI21" s="22">
        <v>0</v>
      </c>
      <c r="AJ21" s="22">
        <f t="shared" si="2"/>
        <v>-184207.96</v>
      </c>
      <c r="AK21" s="22"/>
      <c r="AL21" s="22">
        <f t="shared" si="3"/>
        <v>0</v>
      </c>
      <c r="AM21" s="22">
        <f t="shared" si="4"/>
        <v>0</v>
      </c>
    </row>
    <row r="22" spans="1:39" outlineLevel="1" x14ac:dyDescent="0.25">
      <c r="A22" s="10">
        <v>41090</v>
      </c>
      <c r="C22" s="3" t="s">
        <v>483</v>
      </c>
      <c r="D22" s="34" t="s">
        <v>484</v>
      </c>
      <c r="F22" s="4" t="s">
        <v>88</v>
      </c>
      <c r="G22" s="4" t="s">
        <v>425</v>
      </c>
      <c r="H22" s="4" t="s">
        <v>157</v>
      </c>
      <c r="N22" s="5">
        <v>1</v>
      </c>
      <c r="O22" s="5" t="s">
        <v>158</v>
      </c>
      <c r="P22" s="65">
        <v>200083.61</v>
      </c>
      <c r="Q22" s="65">
        <v>0</v>
      </c>
      <c r="R22" s="65">
        <v>0</v>
      </c>
      <c r="S22" s="65">
        <f t="shared" si="0"/>
        <v>200083.61</v>
      </c>
      <c r="T22" s="5">
        <v>62</v>
      </c>
      <c r="U22" s="22">
        <v>-200083.61</v>
      </c>
      <c r="V22" s="22">
        <v>0</v>
      </c>
      <c r="W22" s="22">
        <v>0</v>
      </c>
      <c r="X22" s="22">
        <v>0</v>
      </c>
      <c r="Y22" s="22">
        <v>0</v>
      </c>
      <c r="Z22" s="22">
        <v>0</v>
      </c>
      <c r="AA22" s="22">
        <v>0</v>
      </c>
      <c r="AB22" s="22">
        <v>0</v>
      </c>
      <c r="AC22" s="22">
        <v>0</v>
      </c>
      <c r="AD22" s="22">
        <v>0</v>
      </c>
      <c r="AE22" s="22">
        <v>0</v>
      </c>
      <c r="AF22" s="22">
        <v>0</v>
      </c>
      <c r="AG22" s="22">
        <v>0</v>
      </c>
      <c r="AH22" s="22">
        <f t="shared" si="1"/>
        <v>0</v>
      </c>
      <c r="AI22" s="22">
        <v>0</v>
      </c>
      <c r="AJ22" s="22">
        <f t="shared" si="2"/>
        <v>-200083.61</v>
      </c>
      <c r="AK22" s="22"/>
      <c r="AL22" s="22">
        <f t="shared" si="3"/>
        <v>0</v>
      </c>
      <c r="AM22" s="22">
        <f t="shared" si="4"/>
        <v>0</v>
      </c>
    </row>
    <row r="23" spans="1:39" outlineLevel="1" x14ac:dyDescent="0.25">
      <c r="A23" s="10">
        <v>40990</v>
      </c>
      <c r="C23" s="3" t="s">
        <v>485</v>
      </c>
      <c r="D23" s="34" t="s">
        <v>486</v>
      </c>
      <c r="F23" s="4" t="s">
        <v>88</v>
      </c>
      <c r="G23" s="4" t="s">
        <v>425</v>
      </c>
      <c r="H23" s="4" t="s">
        <v>157</v>
      </c>
      <c r="N23" s="5">
        <v>1</v>
      </c>
      <c r="O23" s="5" t="s">
        <v>158</v>
      </c>
      <c r="P23" s="65">
        <v>29165.11</v>
      </c>
      <c r="Q23" s="65">
        <v>0</v>
      </c>
      <c r="R23" s="65">
        <v>0</v>
      </c>
      <c r="S23" s="65">
        <f t="shared" si="0"/>
        <v>29165.11</v>
      </c>
      <c r="T23" s="5">
        <v>180</v>
      </c>
      <c r="U23" s="22">
        <v>-23818.393888888892</v>
      </c>
      <c r="V23" s="22">
        <v>-162.03</v>
      </c>
      <c r="W23" s="22">
        <f t="shared" ref="W23:AD24" si="5">-$S23/$T23</f>
        <v>-162.02838888888888</v>
      </c>
      <c r="X23" s="22">
        <f t="shared" si="5"/>
        <v>-162.02838888888888</v>
      </c>
      <c r="Y23" s="22">
        <f t="shared" si="5"/>
        <v>-162.02838888888888</v>
      </c>
      <c r="Z23" s="22">
        <f t="shared" si="5"/>
        <v>-162.02838888888888</v>
      </c>
      <c r="AA23" s="22">
        <f t="shared" si="5"/>
        <v>-162.02838888888888</v>
      </c>
      <c r="AB23" s="22">
        <f t="shared" si="5"/>
        <v>-162.02838888888888</v>
      </c>
      <c r="AC23" s="22">
        <f t="shared" si="5"/>
        <v>-162.02838888888888</v>
      </c>
      <c r="AD23" s="22">
        <f t="shared" si="5"/>
        <v>-162.02838888888888</v>
      </c>
      <c r="AE23" s="22">
        <v>0</v>
      </c>
      <c r="AF23" s="22">
        <v>0</v>
      </c>
      <c r="AG23" s="22">
        <v>0</v>
      </c>
      <c r="AH23" s="22">
        <f t="shared" si="1"/>
        <v>-1458.2571111111113</v>
      </c>
      <c r="AI23" s="22">
        <v>0</v>
      </c>
      <c r="AJ23" s="22">
        <f t="shared" si="2"/>
        <v>-25276.651000000002</v>
      </c>
      <c r="AK23" s="22"/>
      <c r="AL23" s="22">
        <f t="shared" si="3"/>
        <v>3888.4589999999989</v>
      </c>
      <c r="AM23" s="22">
        <f t="shared" si="4"/>
        <v>5346.7161111111091</v>
      </c>
    </row>
    <row r="24" spans="1:39" outlineLevel="1" x14ac:dyDescent="0.25">
      <c r="A24" s="10">
        <v>41090</v>
      </c>
      <c r="C24" s="3" t="s">
        <v>487</v>
      </c>
      <c r="D24" s="34" t="s">
        <v>488</v>
      </c>
      <c r="F24" s="4" t="s">
        <v>88</v>
      </c>
      <c r="G24" s="4" t="s">
        <v>425</v>
      </c>
      <c r="H24" s="4" t="s">
        <v>157</v>
      </c>
      <c r="N24" s="5">
        <v>1</v>
      </c>
      <c r="O24" s="5" t="s">
        <v>158</v>
      </c>
      <c r="P24" s="65">
        <v>31608.81</v>
      </c>
      <c r="Q24" s="65">
        <v>0</v>
      </c>
      <c r="R24" s="65">
        <v>0</v>
      </c>
      <c r="S24" s="65">
        <f t="shared" si="0"/>
        <v>31608.81</v>
      </c>
      <c r="T24" s="5">
        <v>180</v>
      </c>
      <c r="U24" s="22">
        <v>-25637.834999999999</v>
      </c>
      <c r="V24" s="22">
        <v>-175.6</v>
      </c>
      <c r="W24" s="22">
        <f t="shared" si="5"/>
        <v>-175.6045</v>
      </c>
      <c r="X24" s="22">
        <f t="shared" si="5"/>
        <v>-175.6045</v>
      </c>
      <c r="Y24" s="22">
        <f t="shared" si="5"/>
        <v>-175.6045</v>
      </c>
      <c r="Z24" s="22">
        <f t="shared" si="5"/>
        <v>-175.6045</v>
      </c>
      <c r="AA24" s="22">
        <f t="shared" si="5"/>
        <v>-175.6045</v>
      </c>
      <c r="AB24" s="22">
        <f t="shared" si="5"/>
        <v>-175.6045</v>
      </c>
      <c r="AC24" s="22">
        <f t="shared" si="5"/>
        <v>-175.6045</v>
      </c>
      <c r="AD24" s="22">
        <f t="shared" si="5"/>
        <v>-175.6045</v>
      </c>
      <c r="AE24" s="22">
        <v>0</v>
      </c>
      <c r="AF24" s="22">
        <v>0</v>
      </c>
      <c r="AG24" s="22">
        <v>0</v>
      </c>
      <c r="AH24" s="22">
        <f t="shared" si="1"/>
        <v>-1580.4359999999997</v>
      </c>
      <c r="AI24" s="22">
        <v>0</v>
      </c>
      <c r="AJ24" s="22">
        <f t="shared" si="2"/>
        <v>-27218.271000000001</v>
      </c>
      <c r="AK24" s="22"/>
      <c r="AL24" s="22">
        <f t="shared" si="3"/>
        <v>4390.5390000000007</v>
      </c>
      <c r="AM24" s="22">
        <f t="shared" si="4"/>
        <v>5970.9750000000022</v>
      </c>
    </row>
    <row r="25" spans="1:39" outlineLevel="1" x14ac:dyDescent="0.25">
      <c r="A25" s="10">
        <v>41090</v>
      </c>
      <c r="C25" s="3" t="s">
        <v>489</v>
      </c>
      <c r="D25" s="34" t="s">
        <v>490</v>
      </c>
      <c r="F25" s="4" t="s">
        <v>88</v>
      </c>
      <c r="G25" s="4" t="s">
        <v>425</v>
      </c>
      <c r="H25" s="4" t="s">
        <v>157</v>
      </c>
      <c r="N25" s="5">
        <v>1</v>
      </c>
      <c r="O25" s="5" t="s">
        <v>158</v>
      </c>
      <c r="P25" s="65">
        <v>1600.7</v>
      </c>
      <c r="Q25" s="65">
        <v>0</v>
      </c>
      <c r="R25" s="65">
        <v>0</v>
      </c>
      <c r="S25" s="65">
        <f t="shared" si="0"/>
        <v>1600.7</v>
      </c>
      <c r="T25" s="5">
        <v>60</v>
      </c>
      <c r="U25" s="22">
        <v>-1600.7</v>
      </c>
      <c r="V25" s="22">
        <v>0</v>
      </c>
      <c r="W25" s="22">
        <v>0</v>
      </c>
      <c r="X25" s="22">
        <v>0</v>
      </c>
      <c r="Y25" s="22">
        <v>0</v>
      </c>
      <c r="Z25" s="22">
        <v>0</v>
      </c>
      <c r="AA25" s="22">
        <v>0</v>
      </c>
      <c r="AB25" s="22">
        <v>0</v>
      </c>
      <c r="AC25" s="22">
        <v>0</v>
      </c>
      <c r="AD25" s="22">
        <v>0</v>
      </c>
      <c r="AE25" s="22">
        <v>0</v>
      </c>
      <c r="AF25" s="22">
        <v>0</v>
      </c>
      <c r="AG25" s="22">
        <v>0</v>
      </c>
      <c r="AH25" s="22">
        <f t="shared" si="1"/>
        <v>0</v>
      </c>
      <c r="AI25" s="22">
        <v>0</v>
      </c>
      <c r="AJ25" s="22">
        <f t="shared" si="2"/>
        <v>-1600.7</v>
      </c>
      <c r="AK25" s="22"/>
      <c r="AL25" s="22">
        <f t="shared" si="3"/>
        <v>0</v>
      </c>
      <c r="AM25" s="22">
        <f t="shared" si="4"/>
        <v>0</v>
      </c>
    </row>
    <row r="26" spans="1:39" outlineLevel="1" x14ac:dyDescent="0.25">
      <c r="A26" s="10">
        <v>41090</v>
      </c>
      <c r="C26" s="3" t="s">
        <v>491</v>
      </c>
      <c r="D26" s="34" t="s">
        <v>490</v>
      </c>
      <c r="F26" s="4" t="s">
        <v>88</v>
      </c>
      <c r="G26" s="4" t="s">
        <v>425</v>
      </c>
      <c r="H26" s="4" t="s">
        <v>157</v>
      </c>
      <c r="N26" s="5">
        <v>1</v>
      </c>
      <c r="O26" s="5" t="s">
        <v>158</v>
      </c>
      <c r="P26" s="65">
        <v>1600.71</v>
      </c>
      <c r="Q26" s="65">
        <v>0</v>
      </c>
      <c r="R26" s="65">
        <v>0</v>
      </c>
      <c r="S26" s="65">
        <f t="shared" si="0"/>
        <v>1600.71</v>
      </c>
      <c r="T26" s="5">
        <v>60</v>
      </c>
      <c r="U26" s="22">
        <v>-1600.71</v>
      </c>
      <c r="V26" s="22">
        <v>0</v>
      </c>
      <c r="W26" s="22">
        <v>0</v>
      </c>
      <c r="X26" s="22">
        <v>0</v>
      </c>
      <c r="Y26" s="22">
        <v>0</v>
      </c>
      <c r="Z26" s="22">
        <v>0</v>
      </c>
      <c r="AA26" s="22">
        <v>0</v>
      </c>
      <c r="AB26" s="22">
        <v>0</v>
      </c>
      <c r="AC26" s="22">
        <v>0</v>
      </c>
      <c r="AD26" s="22">
        <v>0</v>
      </c>
      <c r="AE26" s="22">
        <v>0</v>
      </c>
      <c r="AF26" s="22">
        <v>0</v>
      </c>
      <c r="AG26" s="22">
        <v>0</v>
      </c>
      <c r="AH26" s="22">
        <f t="shared" si="1"/>
        <v>0</v>
      </c>
      <c r="AI26" s="22">
        <v>0</v>
      </c>
      <c r="AJ26" s="22">
        <f t="shared" si="2"/>
        <v>-1600.71</v>
      </c>
      <c r="AK26" s="22"/>
      <c r="AL26" s="22">
        <f t="shared" si="3"/>
        <v>0</v>
      </c>
      <c r="AM26" s="22">
        <f t="shared" si="4"/>
        <v>0</v>
      </c>
    </row>
    <row r="27" spans="1:39" outlineLevel="1" x14ac:dyDescent="0.25">
      <c r="A27" s="10">
        <v>41183</v>
      </c>
      <c r="C27" s="3" t="s">
        <v>492</v>
      </c>
      <c r="D27" s="34" t="s">
        <v>493</v>
      </c>
      <c r="F27" s="4" t="s">
        <v>88</v>
      </c>
      <c r="G27" s="4" t="s">
        <v>425</v>
      </c>
      <c r="H27" s="4" t="s">
        <v>157</v>
      </c>
      <c r="N27" s="5">
        <v>1</v>
      </c>
      <c r="O27" s="5" t="s">
        <v>158</v>
      </c>
      <c r="P27" s="65">
        <v>1886.54</v>
      </c>
      <c r="Q27" s="65">
        <v>0</v>
      </c>
      <c r="R27" s="65">
        <v>0</v>
      </c>
      <c r="S27" s="65">
        <f t="shared" si="0"/>
        <v>1886.54</v>
      </c>
      <c r="T27" s="5">
        <v>60</v>
      </c>
      <c r="U27" s="22">
        <v>-1886.54</v>
      </c>
      <c r="V27" s="22">
        <v>0</v>
      </c>
      <c r="W27" s="22">
        <v>0</v>
      </c>
      <c r="X27" s="22">
        <v>0</v>
      </c>
      <c r="Y27" s="22">
        <v>0</v>
      </c>
      <c r="Z27" s="22">
        <v>0</v>
      </c>
      <c r="AA27" s="22">
        <v>0</v>
      </c>
      <c r="AB27" s="22">
        <v>0</v>
      </c>
      <c r="AC27" s="22">
        <v>0</v>
      </c>
      <c r="AD27" s="22">
        <v>0</v>
      </c>
      <c r="AE27" s="22">
        <v>0</v>
      </c>
      <c r="AF27" s="22">
        <v>0</v>
      </c>
      <c r="AG27" s="22">
        <v>0</v>
      </c>
      <c r="AH27" s="22">
        <f t="shared" si="1"/>
        <v>0</v>
      </c>
      <c r="AI27" s="22">
        <v>0</v>
      </c>
      <c r="AJ27" s="22">
        <f t="shared" si="2"/>
        <v>-1886.54</v>
      </c>
      <c r="AK27" s="22"/>
      <c r="AL27" s="22">
        <f t="shared" si="3"/>
        <v>0</v>
      </c>
      <c r="AM27" s="22">
        <f t="shared" si="4"/>
        <v>0</v>
      </c>
    </row>
    <row r="28" spans="1:39" ht="30" outlineLevel="1" x14ac:dyDescent="0.25">
      <c r="A28" s="10">
        <v>41090</v>
      </c>
      <c r="C28" s="3" t="s">
        <v>494</v>
      </c>
      <c r="D28" s="34" t="s">
        <v>495</v>
      </c>
      <c r="F28" s="4" t="s">
        <v>88</v>
      </c>
      <c r="G28" s="4" t="s">
        <v>425</v>
      </c>
      <c r="H28" s="4" t="s">
        <v>157</v>
      </c>
      <c r="N28" s="5">
        <v>1</v>
      </c>
      <c r="O28" s="5" t="s">
        <v>158</v>
      </c>
      <c r="P28" s="65">
        <v>17139.28</v>
      </c>
      <c r="Q28" s="65">
        <v>0</v>
      </c>
      <c r="R28" s="65">
        <v>0</v>
      </c>
      <c r="S28" s="65">
        <f t="shared" si="0"/>
        <v>17139.28</v>
      </c>
      <c r="T28" s="5">
        <v>60</v>
      </c>
      <c r="U28" s="22">
        <v>-17139.28</v>
      </c>
      <c r="V28" s="22">
        <v>0</v>
      </c>
      <c r="W28" s="22">
        <v>0</v>
      </c>
      <c r="X28" s="22">
        <v>0</v>
      </c>
      <c r="Y28" s="22">
        <v>0</v>
      </c>
      <c r="Z28" s="22">
        <v>0</v>
      </c>
      <c r="AA28" s="22">
        <v>0</v>
      </c>
      <c r="AB28" s="22">
        <v>0</v>
      </c>
      <c r="AC28" s="22">
        <v>0</v>
      </c>
      <c r="AD28" s="22">
        <v>0</v>
      </c>
      <c r="AE28" s="22">
        <v>0</v>
      </c>
      <c r="AF28" s="22">
        <v>0</v>
      </c>
      <c r="AG28" s="22">
        <v>0</v>
      </c>
      <c r="AH28" s="22">
        <f t="shared" si="1"/>
        <v>0</v>
      </c>
      <c r="AI28" s="22">
        <v>0</v>
      </c>
      <c r="AJ28" s="22">
        <f t="shared" si="2"/>
        <v>-17139.28</v>
      </c>
      <c r="AK28" s="22"/>
      <c r="AL28" s="22">
        <f t="shared" si="3"/>
        <v>0</v>
      </c>
      <c r="AM28" s="22">
        <f t="shared" si="4"/>
        <v>0</v>
      </c>
    </row>
    <row r="29" spans="1:39" hidden="1" outlineLevel="1" x14ac:dyDescent="0.25">
      <c r="A29" s="10">
        <v>40969</v>
      </c>
      <c r="C29" s="3" t="s">
        <v>496</v>
      </c>
      <c r="D29" s="4" t="s">
        <v>497</v>
      </c>
      <c r="F29" s="4" t="s">
        <v>88</v>
      </c>
      <c r="G29" s="4" t="s">
        <v>425</v>
      </c>
      <c r="H29" s="4" t="s">
        <v>157</v>
      </c>
      <c r="L29" s="4" t="s">
        <v>452</v>
      </c>
      <c r="N29" s="5">
        <v>1</v>
      </c>
      <c r="O29" s="5" t="s">
        <v>158</v>
      </c>
      <c r="P29" s="65">
        <v>4270.08</v>
      </c>
      <c r="Q29" s="65">
        <v>0</v>
      </c>
      <c r="R29" s="65">
        <v>0</v>
      </c>
      <c r="S29" s="65">
        <f t="shared" si="0"/>
        <v>4270.08</v>
      </c>
      <c r="T29" s="5">
        <v>120</v>
      </c>
      <c r="U29" s="22">
        <v>-4270.08</v>
      </c>
      <c r="V29" s="22">
        <v>0</v>
      </c>
      <c r="W29" s="22">
        <v>0</v>
      </c>
      <c r="X29" s="22">
        <v>0</v>
      </c>
      <c r="Y29" s="22">
        <v>0</v>
      </c>
      <c r="Z29" s="22">
        <v>0</v>
      </c>
      <c r="AA29" s="22">
        <v>0</v>
      </c>
      <c r="AB29" s="22">
        <v>0</v>
      </c>
      <c r="AC29" s="22">
        <v>0</v>
      </c>
      <c r="AD29" s="22">
        <v>0</v>
      </c>
      <c r="AE29" s="22">
        <v>0</v>
      </c>
      <c r="AF29" s="22">
        <v>0</v>
      </c>
      <c r="AG29" s="22">
        <v>0</v>
      </c>
      <c r="AH29" s="22">
        <f t="shared" si="1"/>
        <v>0</v>
      </c>
      <c r="AI29" s="22">
        <v>0</v>
      </c>
      <c r="AJ29" s="22">
        <f t="shared" si="2"/>
        <v>-4270.08</v>
      </c>
      <c r="AK29" s="22"/>
      <c r="AL29" s="22">
        <f t="shared" si="3"/>
        <v>0</v>
      </c>
      <c r="AM29" s="22">
        <f t="shared" si="4"/>
        <v>0</v>
      </c>
    </row>
    <row r="30" spans="1:39" ht="30" outlineLevel="1" x14ac:dyDescent="0.25">
      <c r="A30" s="10">
        <v>40755</v>
      </c>
      <c r="C30" s="3" t="s">
        <v>498</v>
      </c>
      <c r="D30" s="34" t="s">
        <v>499</v>
      </c>
      <c r="F30" s="4" t="s">
        <v>88</v>
      </c>
      <c r="G30" s="4" t="s">
        <v>451</v>
      </c>
      <c r="H30" s="4" t="s">
        <v>157</v>
      </c>
      <c r="N30" s="5">
        <v>1</v>
      </c>
      <c r="O30" s="5" t="s">
        <v>158</v>
      </c>
      <c r="P30" s="65">
        <v>12673.53</v>
      </c>
      <c r="Q30" s="65">
        <v>0</v>
      </c>
      <c r="R30" s="65">
        <v>0</v>
      </c>
      <c r="S30" s="65">
        <f t="shared" si="0"/>
        <v>12673.53</v>
      </c>
      <c r="T30" s="5">
        <v>120</v>
      </c>
      <c r="U30" s="22">
        <v>-12673.53</v>
      </c>
      <c r="V30" s="22">
        <v>0</v>
      </c>
      <c r="W30" s="22">
        <v>0</v>
      </c>
      <c r="X30" s="22">
        <v>0</v>
      </c>
      <c r="Y30" s="22">
        <v>0</v>
      </c>
      <c r="Z30" s="22">
        <v>0</v>
      </c>
      <c r="AA30" s="22">
        <v>0</v>
      </c>
      <c r="AB30" s="22">
        <v>0</v>
      </c>
      <c r="AC30" s="22">
        <v>0</v>
      </c>
      <c r="AD30" s="22">
        <v>0</v>
      </c>
      <c r="AE30" s="22">
        <v>0</v>
      </c>
      <c r="AF30" s="22">
        <v>0</v>
      </c>
      <c r="AG30" s="22">
        <v>0</v>
      </c>
      <c r="AH30" s="22">
        <f t="shared" si="1"/>
        <v>0</v>
      </c>
      <c r="AI30" s="22">
        <v>0</v>
      </c>
      <c r="AJ30" s="22">
        <f t="shared" si="2"/>
        <v>-12673.53</v>
      </c>
      <c r="AK30" s="22"/>
      <c r="AL30" s="22">
        <f t="shared" si="3"/>
        <v>0</v>
      </c>
      <c r="AM30" s="22">
        <f t="shared" si="4"/>
        <v>0</v>
      </c>
    </row>
    <row r="31" spans="1:39" ht="30" outlineLevel="1" x14ac:dyDescent="0.25">
      <c r="A31" s="10">
        <v>40755</v>
      </c>
      <c r="C31" s="3" t="s">
        <v>500</v>
      </c>
      <c r="D31" s="34" t="s">
        <v>501</v>
      </c>
      <c r="F31" s="4" t="s">
        <v>88</v>
      </c>
      <c r="G31" s="4" t="s">
        <v>451</v>
      </c>
      <c r="H31" s="4" t="s">
        <v>157</v>
      </c>
      <c r="N31" s="5">
        <v>1</v>
      </c>
      <c r="O31" s="5" t="s">
        <v>158</v>
      </c>
      <c r="P31" s="65">
        <v>831.44</v>
      </c>
      <c r="Q31" s="65">
        <v>0</v>
      </c>
      <c r="R31" s="65">
        <v>0</v>
      </c>
      <c r="S31" s="65">
        <f t="shared" si="0"/>
        <v>831.44</v>
      </c>
      <c r="T31" s="5">
        <v>120</v>
      </c>
      <c r="U31" s="22">
        <v>-831.44</v>
      </c>
      <c r="V31" s="22">
        <v>0</v>
      </c>
      <c r="W31" s="22">
        <v>0</v>
      </c>
      <c r="X31" s="22">
        <v>0</v>
      </c>
      <c r="Y31" s="22">
        <v>0</v>
      </c>
      <c r="Z31" s="22">
        <v>0</v>
      </c>
      <c r="AA31" s="22">
        <v>0</v>
      </c>
      <c r="AB31" s="22">
        <v>0</v>
      </c>
      <c r="AC31" s="22">
        <v>0</v>
      </c>
      <c r="AD31" s="22">
        <v>0</v>
      </c>
      <c r="AE31" s="22">
        <v>0</v>
      </c>
      <c r="AF31" s="22">
        <v>0</v>
      </c>
      <c r="AG31" s="22">
        <v>0</v>
      </c>
      <c r="AH31" s="22">
        <f t="shared" si="1"/>
        <v>0</v>
      </c>
      <c r="AI31" s="22">
        <v>0</v>
      </c>
      <c r="AJ31" s="22">
        <f t="shared" si="2"/>
        <v>-831.44</v>
      </c>
      <c r="AK31" s="22"/>
      <c r="AL31" s="22">
        <f t="shared" si="3"/>
        <v>0</v>
      </c>
      <c r="AM31" s="22">
        <f t="shared" si="4"/>
        <v>0</v>
      </c>
    </row>
    <row r="32" spans="1:39" outlineLevel="1" x14ac:dyDescent="0.25">
      <c r="A32" s="10">
        <v>40755</v>
      </c>
      <c r="C32" s="3" t="s">
        <v>502</v>
      </c>
      <c r="D32" s="34" t="s">
        <v>503</v>
      </c>
      <c r="F32" s="4" t="s">
        <v>88</v>
      </c>
      <c r="G32" s="4" t="s">
        <v>451</v>
      </c>
      <c r="H32" s="4" t="s">
        <v>157</v>
      </c>
      <c r="N32" s="5">
        <v>1</v>
      </c>
      <c r="O32" s="5" t="s">
        <v>158</v>
      </c>
      <c r="P32" s="65">
        <v>430</v>
      </c>
      <c r="Q32" s="65">
        <v>0</v>
      </c>
      <c r="R32" s="65">
        <v>0</v>
      </c>
      <c r="S32" s="65">
        <f t="shared" si="0"/>
        <v>430</v>
      </c>
      <c r="T32" s="5">
        <v>120</v>
      </c>
      <c r="U32" s="22">
        <v>-430</v>
      </c>
      <c r="V32" s="22">
        <v>0</v>
      </c>
      <c r="W32" s="22">
        <v>0</v>
      </c>
      <c r="X32" s="22">
        <v>0</v>
      </c>
      <c r="Y32" s="22">
        <v>0</v>
      </c>
      <c r="Z32" s="22">
        <v>0</v>
      </c>
      <c r="AA32" s="22">
        <v>0</v>
      </c>
      <c r="AB32" s="22">
        <v>0</v>
      </c>
      <c r="AC32" s="22">
        <v>0</v>
      </c>
      <c r="AD32" s="22">
        <v>0</v>
      </c>
      <c r="AE32" s="22">
        <v>0</v>
      </c>
      <c r="AF32" s="22">
        <v>0</v>
      </c>
      <c r="AG32" s="22">
        <v>0</v>
      </c>
      <c r="AH32" s="22">
        <f t="shared" si="1"/>
        <v>0</v>
      </c>
      <c r="AI32" s="22">
        <v>0</v>
      </c>
      <c r="AJ32" s="22">
        <f t="shared" si="2"/>
        <v>-430</v>
      </c>
      <c r="AK32" s="22"/>
      <c r="AL32" s="22">
        <f t="shared" si="3"/>
        <v>0</v>
      </c>
      <c r="AM32" s="22">
        <f t="shared" si="4"/>
        <v>0</v>
      </c>
    </row>
    <row r="33" spans="1:39" outlineLevel="1" x14ac:dyDescent="0.25">
      <c r="A33" s="10">
        <v>40755</v>
      </c>
      <c r="C33" s="3" t="s">
        <v>504</v>
      </c>
      <c r="D33" s="34" t="s">
        <v>505</v>
      </c>
      <c r="F33" s="4" t="s">
        <v>88</v>
      </c>
      <c r="G33" s="4" t="s">
        <v>451</v>
      </c>
      <c r="H33" s="4" t="s">
        <v>157</v>
      </c>
      <c r="N33" s="5">
        <v>1</v>
      </c>
      <c r="O33" s="5" t="s">
        <v>158</v>
      </c>
      <c r="P33" s="65">
        <v>270</v>
      </c>
      <c r="Q33" s="65">
        <v>0</v>
      </c>
      <c r="R33" s="65">
        <v>0</v>
      </c>
      <c r="S33" s="65">
        <f t="shared" si="0"/>
        <v>270</v>
      </c>
      <c r="T33" s="5">
        <v>120</v>
      </c>
      <c r="U33" s="22">
        <v>-270</v>
      </c>
      <c r="V33" s="22">
        <v>0</v>
      </c>
      <c r="W33" s="22">
        <v>0</v>
      </c>
      <c r="X33" s="22">
        <v>0</v>
      </c>
      <c r="Y33" s="22">
        <v>0</v>
      </c>
      <c r="Z33" s="22">
        <v>0</v>
      </c>
      <c r="AA33" s="22">
        <v>0</v>
      </c>
      <c r="AB33" s="22">
        <v>0</v>
      </c>
      <c r="AC33" s="22">
        <v>0</v>
      </c>
      <c r="AD33" s="22">
        <v>0</v>
      </c>
      <c r="AE33" s="22">
        <v>0</v>
      </c>
      <c r="AF33" s="22">
        <v>0</v>
      </c>
      <c r="AG33" s="22">
        <v>0</v>
      </c>
      <c r="AH33" s="22">
        <f t="shared" si="1"/>
        <v>0</v>
      </c>
      <c r="AI33" s="22">
        <v>0</v>
      </c>
      <c r="AJ33" s="22">
        <f t="shared" si="2"/>
        <v>-270</v>
      </c>
      <c r="AK33" s="22"/>
      <c r="AL33" s="22">
        <f t="shared" si="3"/>
        <v>0</v>
      </c>
      <c r="AM33" s="22">
        <f t="shared" si="4"/>
        <v>0</v>
      </c>
    </row>
    <row r="34" spans="1:39" outlineLevel="1" x14ac:dyDescent="0.25">
      <c r="A34" s="10">
        <v>40755</v>
      </c>
      <c r="C34" s="3" t="s">
        <v>506</v>
      </c>
      <c r="D34" s="34" t="s">
        <v>507</v>
      </c>
      <c r="F34" s="4" t="s">
        <v>88</v>
      </c>
      <c r="G34" s="4" t="s">
        <v>451</v>
      </c>
      <c r="H34" s="4" t="s">
        <v>157</v>
      </c>
      <c r="N34" s="5">
        <v>1</v>
      </c>
      <c r="O34" s="5" t="s">
        <v>158</v>
      </c>
      <c r="P34" s="65">
        <v>1790</v>
      </c>
      <c r="Q34" s="65">
        <v>0</v>
      </c>
      <c r="R34" s="65">
        <v>0</v>
      </c>
      <c r="S34" s="65">
        <f t="shared" si="0"/>
        <v>1790</v>
      </c>
      <c r="T34" s="5">
        <v>120</v>
      </c>
      <c r="U34" s="22">
        <v>-1790</v>
      </c>
      <c r="V34" s="22">
        <v>0</v>
      </c>
      <c r="W34" s="22">
        <v>0</v>
      </c>
      <c r="X34" s="22">
        <v>0</v>
      </c>
      <c r="Y34" s="22">
        <v>0</v>
      </c>
      <c r="Z34" s="22">
        <v>0</v>
      </c>
      <c r="AA34" s="22">
        <v>0</v>
      </c>
      <c r="AB34" s="22">
        <v>0</v>
      </c>
      <c r="AC34" s="22">
        <v>0</v>
      </c>
      <c r="AD34" s="22">
        <v>0</v>
      </c>
      <c r="AE34" s="22">
        <v>0</v>
      </c>
      <c r="AF34" s="22">
        <v>0</v>
      </c>
      <c r="AG34" s="22">
        <v>0</v>
      </c>
      <c r="AH34" s="22">
        <f t="shared" si="1"/>
        <v>0</v>
      </c>
      <c r="AI34" s="22">
        <v>0</v>
      </c>
      <c r="AJ34" s="22">
        <f t="shared" si="2"/>
        <v>-1790</v>
      </c>
      <c r="AK34" s="22"/>
      <c r="AL34" s="22">
        <f t="shared" si="3"/>
        <v>0</v>
      </c>
      <c r="AM34" s="22">
        <f t="shared" si="4"/>
        <v>0</v>
      </c>
    </row>
    <row r="35" spans="1:39" outlineLevel="1" x14ac:dyDescent="0.25">
      <c r="A35" s="10">
        <v>40755</v>
      </c>
      <c r="C35" s="3" t="s">
        <v>508</v>
      </c>
      <c r="D35" s="34" t="s">
        <v>509</v>
      </c>
      <c r="F35" s="4" t="s">
        <v>88</v>
      </c>
      <c r="G35" s="4" t="s">
        <v>451</v>
      </c>
      <c r="H35" s="4" t="s">
        <v>157</v>
      </c>
      <c r="N35" s="5">
        <v>1</v>
      </c>
      <c r="O35" s="5" t="s">
        <v>158</v>
      </c>
      <c r="P35" s="65">
        <v>650</v>
      </c>
      <c r="Q35" s="65">
        <v>0</v>
      </c>
      <c r="R35" s="65">
        <v>0</v>
      </c>
      <c r="S35" s="65">
        <f t="shared" si="0"/>
        <v>650</v>
      </c>
      <c r="T35" s="5">
        <v>120</v>
      </c>
      <c r="U35" s="22">
        <v>-650</v>
      </c>
      <c r="V35" s="22">
        <v>0</v>
      </c>
      <c r="W35" s="22">
        <v>0</v>
      </c>
      <c r="X35" s="22">
        <v>0</v>
      </c>
      <c r="Y35" s="22">
        <v>0</v>
      </c>
      <c r="Z35" s="22">
        <v>0</v>
      </c>
      <c r="AA35" s="22">
        <v>0</v>
      </c>
      <c r="AB35" s="22">
        <v>0</v>
      </c>
      <c r="AC35" s="22">
        <v>0</v>
      </c>
      <c r="AD35" s="22">
        <v>0</v>
      </c>
      <c r="AE35" s="22">
        <v>0</v>
      </c>
      <c r="AF35" s="22">
        <v>0</v>
      </c>
      <c r="AG35" s="22">
        <v>0</v>
      </c>
      <c r="AH35" s="22">
        <f t="shared" si="1"/>
        <v>0</v>
      </c>
      <c r="AI35" s="22">
        <v>0</v>
      </c>
      <c r="AJ35" s="22">
        <f t="shared" si="2"/>
        <v>-650</v>
      </c>
      <c r="AK35" s="22"/>
      <c r="AL35" s="22">
        <f t="shared" si="3"/>
        <v>0</v>
      </c>
      <c r="AM35" s="22">
        <f t="shared" si="4"/>
        <v>0</v>
      </c>
    </row>
    <row r="36" spans="1:39" outlineLevel="1" x14ac:dyDescent="0.25">
      <c r="A36" s="10">
        <v>40755</v>
      </c>
      <c r="B36" s="67"/>
      <c r="C36" s="3" t="s">
        <v>510</v>
      </c>
      <c r="D36" s="34" t="s">
        <v>511</v>
      </c>
      <c r="F36" s="4" t="s">
        <v>88</v>
      </c>
      <c r="G36" s="4" t="s">
        <v>192</v>
      </c>
      <c r="H36" s="4" t="s">
        <v>157</v>
      </c>
      <c r="N36" s="5">
        <v>1</v>
      </c>
      <c r="O36" s="5" t="s">
        <v>158</v>
      </c>
      <c r="P36" s="65">
        <v>1321.67</v>
      </c>
      <c r="Q36" s="65">
        <v>0</v>
      </c>
      <c r="R36" s="65">
        <v>0</v>
      </c>
      <c r="S36" s="65">
        <f t="shared" si="0"/>
        <v>1321.67</v>
      </c>
      <c r="T36" s="5">
        <v>120</v>
      </c>
      <c r="U36" s="22">
        <v>-1321.67</v>
      </c>
      <c r="V36" s="22">
        <v>0</v>
      </c>
      <c r="W36" s="22">
        <v>0</v>
      </c>
      <c r="X36" s="22">
        <v>0</v>
      </c>
      <c r="Y36" s="22">
        <v>0</v>
      </c>
      <c r="Z36" s="22">
        <v>0</v>
      </c>
      <c r="AA36" s="22">
        <v>0</v>
      </c>
      <c r="AB36" s="22">
        <v>0</v>
      </c>
      <c r="AC36" s="22">
        <v>0</v>
      </c>
      <c r="AD36" s="22">
        <v>0</v>
      </c>
      <c r="AE36" s="22">
        <v>0</v>
      </c>
      <c r="AF36" s="22">
        <v>0</v>
      </c>
      <c r="AG36" s="22">
        <v>0</v>
      </c>
      <c r="AH36" s="22">
        <f t="shared" si="1"/>
        <v>0</v>
      </c>
      <c r="AI36" s="22">
        <v>0</v>
      </c>
      <c r="AJ36" s="22">
        <f t="shared" si="2"/>
        <v>-1321.67</v>
      </c>
      <c r="AK36" s="22"/>
      <c r="AL36" s="22">
        <f t="shared" si="3"/>
        <v>0</v>
      </c>
      <c r="AM36" s="22">
        <f t="shared" si="4"/>
        <v>0</v>
      </c>
    </row>
    <row r="37" spans="1:39" outlineLevel="1" x14ac:dyDescent="0.25">
      <c r="A37" s="10">
        <v>40755</v>
      </c>
      <c r="B37" s="67"/>
      <c r="C37" s="3" t="s">
        <v>512</v>
      </c>
      <c r="D37" s="34" t="s">
        <v>513</v>
      </c>
      <c r="F37" s="4" t="s">
        <v>88</v>
      </c>
      <c r="G37" s="4" t="s">
        <v>192</v>
      </c>
      <c r="H37" s="4" t="s">
        <v>157</v>
      </c>
      <c r="N37" s="5">
        <v>1</v>
      </c>
      <c r="O37" s="5" t="s">
        <v>158</v>
      </c>
      <c r="P37" s="65">
        <v>650</v>
      </c>
      <c r="Q37" s="65">
        <v>0</v>
      </c>
      <c r="R37" s="65">
        <v>0</v>
      </c>
      <c r="S37" s="65">
        <f t="shared" si="0"/>
        <v>650</v>
      </c>
      <c r="T37" s="5">
        <v>120</v>
      </c>
      <c r="U37" s="22">
        <v>-650</v>
      </c>
      <c r="V37" s="22">
        <v>0</v>
      </c>
      <c r="W37" s="22">
        <v>0</v>
      </c>
      <c r="X37" s="22">
        <v>0</v>
      </c>
      <c r="Y37" s="22">
        <v>0</v>
      </c>
      <c r="Z37" s="22">
        <v>0</v>
      </c>
      <c r="AA37" s="22">
        <v>0</v>
      </c>
      <c r="AB37" s="22">
        <v>0</v>
      </c>
      <c r="AC37" s="22">
        <v>0</v>
      </c>
      <c r="AD37" s="22">
        <v>0</v>
      </c>
      <c r="AE37" s="22">
        <v>0</v>
      </c>
      <c r="AF37" s="22">
        <v>0</v>
      </c>
      <c r="AG37" s="22">
        <v>0</v>
      </c>
      <c r="AH37" s="22">
        <f t="shared" si="1"/>
        <v>0</v>
      </c>
      <c r="AI37" s="22">
        <v>0</v>
      </c>
      <c r="AJ37" s="22">
        <f t="shared" si="2"/>
        <v>-650</v>
      </c>
      <c r="AK37" s="22"/>
      <c r="AL37" s="22">
        <f t="shared" si="3"/>
        <v>0</v>
      </c>
      <c r="AM37" s="22">
        <f t="shared" si="4"/>
        <v>0</v>
      </c>
    </row>
    <row r="38" spans="1:39" outlineLevel="1" x14ac:dyDescent="0.25">
      <c r="A38" s="10">
        <v>40755</v>
      </c>
      <c r="C38" s="3" t="s">
        <v>514</v>
      </c>
      <c r="D38" s="34" t="s">
        <v>515</v>
      </c>
      <c r="F38" s="4" t="s">
        <v>88</v>
      </c>
      <c r="G38" s="4" t="s">
        <v>451</v>
      </c>
      <c r="H38" s="4" t="s">
        <v>157</v>
      </c>
      <c r="N38" s="5">
        <v>1</v>
      </c>
      <c r="O38" s="5" t="s">
        <v>158</v>
      </c>
      <c r="P38" s="65">
        <v>1061.78</v>
      </c>
      <c r="Q38" s="65">
        <v>0</v>
      </c>
      <c r="R38" s="65">
        <v>0</v>
      </c>
      <c r="S38" s="65">
        <f t="shared" si="0"/>
        <v>1061.78</v>
      </c>
      <c r="T38" s="5">
        <v>120</v>
      </c>
      <c r="U38" s="22">
        <v>-1061.78</v>
      </c>
      <c r="V38" s="22">
        <v>0</v>
      </c>
      <c r="W38" s="22">
        <v>0</v>
      </c>
      <c r="X38" s="22">
        <v>0</v>
      </c>
      <c r="Y38" s="22">
        <v>0</v>
      </c>
      <c r="Z38" s="22">
        <v>0</v>
      </c>
      <c r="AA38" s="22">
        <v>0</v>
      </c>
      <c r="AB38" s="22">
        <v>0</v>
      </c>
      <c r="AC38" s="22">
        <v>0</v>
      </c>
      <c r="AD38" s="22">
        <v>0</v>
      </c>
      <c r="AE38" s="22">
        <v>0</v>
      </c>
      <c r="AF38" s="22">
        <v>0</v>
      </c>
      <c r="AG38" s="22">
        <v>0</v>
      </c>
      <c r="AH38" s="22">
        <f t="shared" si="1"/>
        <v>0</v>
      </c>
      <c r="AI38" s="22">
        <v>0</v>
      </c>
      <c r="AJ38" s="22">
        <f t="shared" si="2"/>
        <v>-1061.78</v>
      </c>
      <c r="AK38" s="22"/>
      <c r="AL38" s="22">
        <f t="shared" si="3"/>
        <v>0</v>
      </c>
      <c r="AM38" s="22">
        <f t="shared" si="4"/>
        <v>0</v>
      </c>
    </row>
    <row r="39" spans="1:39" ht="14.1" customHeight="1" outlineLevel="1" x14ac:dyDescent="0.25">
      <c r="A39" s="10">
        <v>40755</v>
      </c>
      <c r="C39" s="3" t="s">
        <v>516</v>
      </c>
      <c r="D39" s="34" t="s">
        <v>517</v>
      </c>
      <c r="F39" s="4" t="s">
        <v>88</v>
      </c>
      <c r="G39" s="4" t="s">
        <v>451</v>
      </c>
      <c r="H39" s="4" t="s">
        <v>157</v>
      </c>
      <c r="N39" s="5">
        <v>1</v>
      </c>
      <c r="O39" s="5" t="s">
        <v>158</v>
      </c>
      <c r="P39" s="65">
        <v>1450</v>
      </c>
      <c r="Q39" s="65">
        <v>0</v>
      </c>
      <c r="R39" s="65">
        <v>0</v>
      </c>
      <c r="S39" s="65">
        <f t="shared" si="0"/>
        <v>1450</v>
      </c>
      <c r="T39" s="5">
        <v>120</v>
      </c>
      <c r="U39" s="22">
        <v>-1450</v>
      </c>
      <c r="V39" s="22">
        <v>0</v>
      </c>
      <c r="W39" s="22">
        <v>0</v>
      </c>
      <c r="X39" s="22">
        <v>0</v>
      </c>
      <c r="Y39" s="22">
        <v>0</v>
      </c>
      <c r="Z39" s="22">
        <v>0</v>
      </c>
      <c r="AA39" s="22">
        <v>0</v>
      </c>
      <c r="AB39" s="22">
        <v>0</v>
      </c>
      <c r="AC39" s="22">
        <v>0</v>
      </c>
      <c r="AD39" s="22">
        <v>0</v>
      </c>
      <c r="AE39" s="22">
        <v>0</v>
      </c>
      <c r="AF39" s="22">
        <v>0</v>
      </c>
      <c r="AG39" s="22">
        <v>0</v>
      </c>
      <c r="AH39" s="22">
        <f t="shared" si="1"/>
        <v>0</v>
      </c>
      <c r="AI39" s="22">
        <v>0</v>
      </c>
      <c r="AJ39" s="22">
        <f t="shared" si="2"/>
        <v>-1450</v>
      </c>
      <c r="AK39" s="22"/>
      <c r="AL39" s="22">
        <f t="shared" si="3"/>
        <v>0</v>
      </c>
      <c r="AM39" s="22">
        <f t="shared" si="4"/>
        <v>0</v>
      </c>
    </row>
    <row r="40" spans="1:39" outlineLevel="1" x14ac:dyDescent="0.25">
      <c r="A40" s="10">
        <v>40755</v>
      </c>
      <c r="C40" s="3" t="s">
        <v>518</v>
      </c>
      <c r="D40" s="34" t="s">
        <v>519</v>
      </c>
      <c r="F40" s="4" t="s">
        <v>88</v>
      </c>
      <c r="G40" s="4" t="s">
        <v>451</v>
      </c>
      <c r="H40" s="4" t="s">
        <v>157</v>
      </c>
      <c r="N40" s="5">
        <v>1</v>
      </c>
      <c r="O40" s="5" t="s">
        <v>158</v>
      </c>
      <c r="P40" s="65">
        <v>2580</v>
      </c>
      <c r="Q40" s="65">
        <v>0</v>
      </c>
      <c r="R40" s="65">
        <v>0</v>
      </c>
      <c r="S40" s="65">
        <f t="shared" si="0"/>
        <v>2580</v>
      </c>
      <c r="T40" s="5">
        <v>120</v>
      </c>
      <c r="U40" s="22">
        <v>-2580</v>
      </c>
      <c r="V40" s="22">
        <v>0</v>
      </c>
      <c r="W40" s="22">
        <v>0</v>
      </c>
      <c r="X40" s="22">
        <v>0</v>
      </c>
      <c r="Y40" s="22">
        <v>0</v>
      </c>
      <c r="Z40" s="22">
        <v>0</v>
      </c>
      <c r="AA40" s="22">
        <v>0</v>
      </c>
      <c r="AB40" s="22">
        <v>0</v>
      </c>
      <c r="AC40" s="22">
        <v>0</v>
      </c>
      <c r="AD40" s="22">
        <v>0</v>
      </c>
      <c r="AE40" s="22">
        <v>0</v>
      </c>
      <c r="AF40" s="22">
        <v>0</v>
      </c>
      <c r="AG40" s="22">
        <v>0</v>
      </c>
      <c r="AH40" s="22">
        <f t="shared" si="1"/>
        <v>0</v>
      </c>
      <c r="AI40" s="22">
        <v>0</v>
      </c>
      <c r="AJ40" s="22">
        <f t="shared" si="2"/>
        <v>-2580</v>
      </c>
      <c r="AK40" s="22"/>
      <c r="AL40" s="22">
        <f t="shared" si="3"/>
        <v>0</v>
      </c>
      <c r="AM40" s="22">
        <f t="shared" si="4"/>
        <v>0</v>
      </c>
    </row>
    <row r="41" spans="1:39" outlineLevel="1" x14ac:dyDescent="0.25">
      <c r="A41" s="10">
        <v>40755</v>
      </c>
      <c r="C41" s="3" t="s">
        <v>520</v>
      </c>
      <c r="D41" s="34" t="s">
        <v>521</v>
      </c>
      <c r="F41" s="4" t="s">
        <v>88</v>
      </c>
      <c r="G41" s="4" t="s">
        <v>451</v>
      </c>
      <c r="H41" s="4" t="s">
        <v>157</v>
      </c>
      <c r="N41" s="5">
        <v>1</v>
      </c>
      <c r="O41" s="5" t="s">
        <v>158</v>
      </c>
      <c r="P41" s="65">
        <v>10260</v>
      </c>
      <c r="Q41" s="65">
        <v>0</v>
      </c>
      <c r="R41" s="65">
        <v>0</v>
      </c>
      <c r="S41" s="65">
        <f t="shared" si="0"/>
        <v>10260</v>
      </c>
      <c r="T41" s="5">
        <v>120</v>
      </c>
      <c r="U41" s="22">
        <v>-10260</v>
      </c>
      <c r="V41" s="22">
        <v>0</v>
      </c>
      <c r="W41" s="22">
        <v>0</v>
      </c>
      <c r="X41" s="22">
        <v>0</v>
      </c>
      <c r="Y41" s="22">
        <v>0</v>
      </c>
      <c r="Z41" s="22">
        <v>0</v>
      </c>
      <c r="AA41" s="22">
        <v>0</v>
      </c>
      <c r="AB41" s="22">
        <v>0</v>
      </c>
      <c r="AC41" s="22">
        <v>0</v>
      </c>
      <c r="AD41" s="22">
        <v>0</v>
      </c>
      <c r="AE41" s="22">
        <v>0</v>
      </c>
      <c r="AF41" s="22">
        <v>0</v>
      </c>
      <c r="AG41" s="22">
        <v>0</v>
      </c>
      <c r="AH41" s="22">
        <f t="shared" si="1"/>
        <v>0</v>
      </c>
      <c r="AI41" s="22">
        <v>0</v>
      </c>
      <c r="AJ41" s="22">
        <f t="shared" si="2"/>
        <v>-10260</v>
      </c>
      <c r="AK41" s="22"/>
      <c r="AL41" s="22">
        <f t="shared" si="3"/>
        <v>0</v>
      </c>
      <c r="AM41" s="22">
        <f t="shared" si="4"/>
        <v>0</v>
      </c>
    </row>
    <row r="42" spans="1:39" outlineLevel="1" x14ac:dyDescent="0.25">
      <c r="A42" s="10">
        <v>41214</v>
      </c>
      <c r="C42" s="3" t="s">
        <v>522</v>
      </c>
      <c r="D42" s="34" t="s">
        <v>523</v>
      </c>
      <c r="F42" s="4" t="s">
        <v>88</v>
      </c>
      <c r="G42" s="4" t="s">
        <v>415</v>
      </c>
      <c r="H42" s="4" t="s">
        <v>157</v>
      </c>
      <c r="N42" s="5">
        <v>1</v>
      </c>
      <c r="O42" s="5" t="s">
        <v>158</v>
      </c>
      <c r="P42" s="65">
        <v>66890.81</v>
      </c>
      <c r="Q42" s="65">
        <v>0</v>
      </c>
      <c r="R42" s="65">
        <v>0</v>
      </c>
      <c r="S42" s="65">
        <f t="shared" si="0"/>
        <v>66890.81</v>
      </c>
      <c r="T42" s="5">
        <v>60</v>
      </c>
      <c r="U42" s="22">
        <v>-66890.81</v>
      </c>
      <c r="V42" s="22">
        <v>0</v>
      </c>
      <c r="W42" s="22">
        <v>0</v>
      </c>
      <c r="X42" s="22">
        <v>0</v>
      </c>
      <c r="Y42" s="22">
        <v>0</v>
      </c>
      <c r="Z42" s="22">
        <v>0</v>
      </c>
      <c r="AA42" s="22">
        <v>0</v>
      </c>
      <c r="AB42" s="22">
        <v>0</v>
      </c>
      <c r="AC42" s="22">
        <v>0</v>
      </c>
      <c r="AD42" s="22">
        <v>0</v>
      </c>
      <c r="AE42" s="22">
        <v>0</v>
      </c>
      <c r="AF42" s="22">
        <v>0</v>
      </c>
      <c r="AG42" s="22">
        <v>0</v>
      </c>
      <c r="AH42" s="22">
        <f t="shared" si="1"/>
        <v>0</v>
      </c>
      <c r="AI42" s="22">
        <v>0</v>
      </c>
      <c r="AJ42" s="22">
        <f t="shared" si="2"/>
        <v>-66890.81</v>
      </c>
      <c r="AK42" s="22"/>
      <c r="AL42" s="22">
        <f t="shared" si="3"/>
        <v>0</v>
      </c>
      <c r="AM42" s="22">
        <f t="shared" si="4"/>
        <v>0</v>
      </c>
    </row>
    <row r="43" spans="1:39" outlineLevel="1" x14ac:dyDescent="0.25">
      <c r="A43" s="10">
        <v>41394</v>
      </c>
      <c r="C43" s="3" t="s">
        <v>524</v>
      </c>
      <c r="D43" s="34" t="s">
        <v>525</v>
      </c>
      <c r="F43" s="4" t="s">
        <v>88</v>
      </c>
      <c r="G43" s="4" t="s">
        <v>415</v>
      </c>
      <c r="H43" s="4" t="s">
        <v>157</v>
      </c>
      <c r="N43" s="5">
        <v>1</v>
      </c>
      <c r="O43" s="5" t="s">
        <v>158</v>
      </c>
      <c r="P43" s="65">
        <v>59589.03</v>
      </c>
      <c r="Q43" s="65">
        <v>0</v>
      </c>
      <c r="R43" s="65">
        <v>0</v>
      </c>
      <c r="S43" s="65">
        <f t="shared" si="0"/>
        <v>59589.03</v>
      </c>
      <c r="T43" s="5">
        <v>120</v>
      </c>
      <c r="U43" s="22">
        <v>-59589.03</v>
      </c>
      <c r="V43" s="22">
        <v>0</v>
      </c>
      <c r="W43" s="22">
        <v>0</v>
      </c>
      <c r="X43" s="22">
        <v>0</v>
      </c>
      <c r="Y43" s="22">
        <v>0</v>
      </c>
      <c r="Z43" s="22">
        <v>0</v>
      </c>
      <c r="AA43" s="22">
        <v>0</v>
      </c>
      <c r="AB43" s="22">
        <v>0</v>
      </c>
      <c r="AC43" s="22">
        <v>0</v>
      </c>
      <c r="AD43" s="22">
        <v>0</v>
      </c>
      <c r="AE43" s="22">
        <v>0</v>
      </c>
      <c r="AF43" s="22">
        <v>0</v>
      </c>
      <c r="AG43" s="22">
        <v>0</v>
      </c>
      <c r="AH43" s="22">
        <f t="shared" si="1"/>
        <v>0</v>
      </c>
      <c r="AI43" s="22">
        <v>0</v>
      </c>
      <c r="AJ43" s="22">
        <f t="shared" si="2"/>
        <v>-59589.03</v>
      </c>
      <c r="AK43" s="22"/>
      <c r="AL43" s="22">
        <f t="shared" si="3"/>
        <v>0</v>
      </c>
      <c r="AM43" s="22">
        <f t="shared" si="4"/>
        <v>0</v>
      </c>
    </row>
    <row r="44" spans="1:39" ht="30" outlineLevel="1" x14ac:dyDescent="0.25">
      <c r="A44" s="10">
        <v>41425</v>
      </c>
      <c r="C44" s="3" t="s">
        <v>526</v>
      </c>
      <c r="D44" s="34" t="s">
        <v>527</v>
      </c>
      <c r="F44" s="4" t="s">
        <v>88</v>
      </c>
      <c r="G44" s="4" t="s">
        <v>415</v>
      </c>
      <c r="H44" s="4" t="s">
        <v>157</v>
      </c>
      <c r="N44" s="5">
        <v>1</v>
      </c>
      <c r="O44" s="5" t="s">
        <v>158</v>
      </c>
      <c r="P44" s="65">
        <v>78000</v>
      </c>
      <c r="Q44" s="65">
        <v>0</v>
      </c>
      <c r="R44" s="65">
        <v>0</v>
      </c>
      <c r="S44" s="65">
        <f t="shared" si="0"/>
        <v>78000</v>
      </c>
      <c r="T44" s="5">
        <v>60</v>
      </c>
      <c r="U44" s="22">
        <v>-78000</v>
      </c>
      <c r="V44" s="22">
        <v>0</v>
      </c>
      <c r="W44" s="22">
        <v>0</v>
      </c>
      <c r="X44" s="22">
        <v>0</v>
      </c>
      <c r="Y44" s="22">
        <v>0</v>
      </c>
      <c r="Z44" s="22">
        <v>0</v>
      </c>
      <c r="AA44" s="22">
        <v>0</v>
      </c>
      <c r="AB44" s="22">
        <v>0</v>
      </c>
      <c r="AC44" s="22">
        <v>0</v>
      </c>
      <c r="AD44" s="22">
        <v>0</v>
      </c>
      <c r="AE44" s="22">
        <v>0</v>
      </c>
      <c r="AF44" s="22">
        <v>0</v>
      </c>
      <c r="AG44" s="22">
        <v>0</v>
      </c>
      <c r="AH44" s="22">
        <f t="shared" si="1"/>
        <v>0</v>
      </c>
      <c r="AI44" s="22">
        <v>0</v>
      </c>
      <c r="AJ44" s="22">
        <f t="shared" si="2"/>
        <v>-78000</v>
      </c>
      <c r="AK44" s="22"/>
      <c r="AL44" s="22">
        <f t="shared" si="3"/>
        <v>0</v>
      </c>
      <c r="AM44" s="22">
        <f t="shared" si="4"/>
        <v>0</v>
      </c>
    </row>
    <row r="45" spans="1:39" outlineLevel="1" x14ac:dyDescent="0.25">
      <c r="A45" s="10">
        <v>41394</v>
      </c>
      <c r="C45" s="3" t="s">
        <v>528</v>
      </c>
      <c r="D45" s="34" t="s">
        <v>525</v>
      </c>
      <c r="F45" s="4" t="s">
        <v>88</v>
      </c>
      <c r="G45" s="4" t="s">
        <v>415</v>
      </c>
      <c r="H45" s="4" t="s">
        <v>157</v>
      </c>
      <c r="N45" s="5">
        <v>1</v>
      </c>
      <c r="O45" s="5" t="s">
        <v>158</v>
      </c>
      <c r="P45" s="65">
        <v>106</v>
      </c>
      <c r="Q45" s="65">
        <v>0</v>
      </c>
      <c r="R45" s="65">
        <v>0</v>
      </c>
      <c r="S45" s="65">
        <f t="shared" si="0"/>
        <v>106</v>
      </c>
      <c r="T45" s="5">
        <v>120</v>
      </c>
      <c r="U45" s="22">
        <v>-106</v>
      </c>
      <c r="V45" s="22">
        <v>0</v>
      </c>
      <c r="W45" s="22">
        <v>0</v>
      </c>
      <c r="X45" s="22">
        <v>0</v>
      </c>
      <c r="Y45" s="22">
        <v>0</v>
      </c>
      <c r="Z45" s="22">
        <v>0</v>
      </c>
      <c r="AA45" s="22">
        <v>0</v>
      </c>
      <c r="AB45" s="22">
        <v>0</v>
      </c>
      <c r="AC45" s="22">
        <v>0</v>
      </c>
      <c r="AD45" s="22">
        <v>0</v>
      </c>
      <c r="AE45" s="22">
        <v>0</v>
      </c>
      <c r="AF45" s="22">
        <v>0</v>
      </c>
      <c r="AG45" s="22">
        <v>0</v>
      </c>
      <c r="AH45" s="22">
        <f t="shared" si="1"/>
        <v>0</v>
      </c>
      <c r="AI45" s="22">
        <v>0</v>
      </c>
      <c r="AJ45" s="22">
        <f t="shared" si="2"/>
        <v>-106</v>
      </c>
      <c r="AK45" s="22"/>
      <c r="AL45" s="22">
        <f t="shared" si="3"/>
        <v>0</v>
      </c>
      <c r="AM45" s="22">
        <f t="shared" si="4"/>
        <v>0</v>
      </c>
    </row>
    <row r="46" spans="1:39" outlineLevel="1" x14ac:dyDescent="0.25">
      <c r="A46" s="10">
        <v>41394</v>
      </c>
      <c r="C46" s="3" t="s">
        <v>529</v>
      </c>
      <c r="D46" s="34" t="s">
        <v>525</v>
      </c>
      <c r="F46" s="4" t="s">
        <v>88</v>
      </c>
      <c r="G46" s="4" t="s">
        <v>415</v>
      </c>
      <c r="H46" s="4" t="s">
        <v>157</v>
      </c>
      <c r="N46" s="5">
        <v>1</v>
      </c>
      <c r="O46" s="5" t="s">
        <v>158</v>
      </c>
      <c r="P46" s="65">
        <v>2562.1999999999998</v>
      </c>
      <c r="Q46" s="65">
        <v>0</v>
      </c>
      <c r="R46" s="65">
        <v>0</v>
      </c>
      <c r="S46" s="65">
        <f t="shared" si="0"/>
        <v>2562.1999999999998</v>
      </c>
      <c r="T46" s="5">
        <v>120</v>
      </c>
      <c r="U46" s="22">
        <v>-2562.1999999999998</v>
      </c>
      <c r="V46" s="22">
        <v>0</v>
      </c>
      <c r="W46" s="22">
        <v>0</v>
      </c>
      <c r="X46" s="22">
        <v>0</v>
      </c>
      <c r="Y46" s="22">
        <v>0</v>
      </c>
      <c r="Z46" s="22">
        <v>0</v>
      </c>
      <c r="AA46" s="22">
        <v>0</v>
      </c>
      <c r="AB46" s="22">
        <v>0</v>
      </c>
      <c r="AC46" s="22">
        <v>0</v>
      </c>
      <c r="AD46" s="22">
        <v>0</v>
      </c>
      <c r="AE46" s="22">
        <v>0</v>
      </c>
      <c r="AF46" s="22">
        <v>0</v>
      </c>
      <c r="AG46" s="22">
        <v>0</v>
      </c>
      <c r="AH46" s="22">
        <f t="shared" si="1"/>
        <v>0</v>
      </c>
      <c r="AI46" s="22">
        <v>0</v>
      </c>
      <c r="AJ46" s="22">
        <f t="shared" si="2"/>
        <v>-2562.1999999999998</v>
      </c>
      <c r="AK46" s="22"/>
      <c r="AL46" s="22">
        <f t="shared" si="3"/>
        <v>0</v>
      </c>
      <c r="AM46" s="22">
        <f t="shared" si="4"/>
        <v>0</v>
      </c>
    </row>
    <row r="47" spans="1:39" outlineLevel="1" x14ac:dyDescent="0.25">
      <c r="A47" s="10">
        <v>40755</v>
      </c>
      <c r="C47" s="3" t="s">
        <v>530</v>
      </c>
      <c r="D47" s="34" t="s">
        <v>531</v>
      </c>
      <c r="F47" s="4" t="s">
        <v>88</v>
      </c>
      <c r="G47" s="4" t="s">
        <v>451</v>
      </c>
      <c r="H47" s="4" t="s">
        <v>157</v>
      </c>
      <c r="N47" s="5">
        <v>1</v>
      </c>
      <c r="O47" s="5" t="s">
        <v>158</v>
      </c>
      <c r="P47" s="65">
        <v>810.32</v>
      </c>
      <c r="Q47" s="65">
        <v>0</v>
      </c>
      <c r="R47" s="65">
        <v>0</v>
      </c>
      <c r="S47" s="65">
        <f t="shared" si="0"/>
        <v>810.32</v>
      </c>
      <c r="T47" s="5">
        <v>120</v>
      </c>
      <c r="U47" s="22">
        <v>-810.32</v>
      </c>
      <c r="V47" s="22">
        <v>0</v>
      </c>
      <c r="W47" s="22">
        <v>0</v>
      </c>
      <c r="X47" s="22">
        <v>0</v>
      </c>
      <c r="Y47" s="22">
        <v>0</v>
      </c>
      <c r="Z47" s="22">
        <v>0</v>
      </c>
      <c r="AA47" s="22">
        <v>0</v>
      </c>
      <c r="AB47" s="22">
        <v>0</v>
      </c>
      <c r="AC47" s="22">
        <v>0</v>
      </c>
      <c r="AD47" s="22">
        <v>0</v>
      </c>
      <c r="AE47" s="22">
        <v>0</v>
      </c>
      <c r="AF47" s="22">
        <v>0</v>
      </c>
      <c r="AG47" s="22">
        <v>0</v>
      </c>
      <c r="AH47" s="22">
        <f t="shared" si="1"/>
        <v>0</v>
      </c>
      <c r="AI47" s="22">
        <v>0</v>
      </c>
      <c r="AJ47" s="22">
        <f t="shared" si="2"/>
        <v>-810.32</v>
      </c>
      <c r="AK47" s="22"/>
      <c r="AL47" s="22">
        <f t="shared" si="3"/>
        <v>0</v>
      </c>
      <c r="AM47" s="22">
        <f t="shared" si="4"/>
        <v>0</v>
      </c>
    </row>
    <row r="48" spans="1:39" outlineLevel="1" x14ac:dyDescent="0.25">
      <c r="A48" s="10">
        <v>40755</v>
      </c>
      <c r="C48" s="3" t="s">
        <v>532</v>
      </c>
      <c r="D48" s="34" t="s">
        <v>533</v>
      </c>
      <c r="F48" s="4" t="s">
        <v>88</v>
      </c>
      <c r="G48" s="4" t="s">
        <v>415</v>
      </c>
      <c r="H48" s="4" t="s">
        <v>157</v>
      </c>
      <c r="N48" s="5">
        <v>1</v>
      </c>
      <c r="O48" s="5" t="s">
        <v>158</v>
      </c>
      <c r="P48" s="65">
        <v>896.02</v>
      </c>
      <c r="Q48" s="65">
        <v>0</v>
      </c>
      <c r="R48" s="65">
        <v>0</v>
      </c>
      <c r="S48" s="65">
        <f t="shared" si="0"/>
        <v>896.02</v>
      </c>
      <c r="T48" s="5">
        <v>120</v>
      </c>
      <c r="U48" s="22">
        <v>-896.02</v>
      </c>
      <c r="V48" s="22">
        <v>0</v>
      </c>
      <c r="W48" s="22">
        <v>0</v>
      </c>
      <c r="X48" s="22">
        <v>0</v>
      </c>
      <c r="Y48" s="22">
        <v>0</v>
      </c>
      <c r="Z48" s="22">
        <v>0</v>
      </c>
      <c r="AA48" s="22">
        <v>0</v>
      </c>
      <c r="AB48" s="22">
        <v>0</v>
      </c>
      <c r="AC48" s="22">
        <v>0</v>
      </c>
      <c r="AD48" s="22">
        <v>0</v>
      </c>
      <c r="AE48" s="22">
        <v>0</v>
      </c>
      <c r="AF48" s="22">
        <v>0</v>
      </c>
      <c r="AG48" s="22">
        <v>0</v>
      </c>
      <c r="AH48" s="22">
        <f t="shared" si="1"/>
        <v>0</v>
      </c>
      <c r="AI48" s="22">
        <v>0</v>
      </c>
      <c r="AJ48" s="22">
        <f t="shared" si="2"/>
        <v>-896.02</v>
      </c>
      <c r="AK48" s="22"/>
      <c r="AL48" s="22">
        <f t="shared" si="3"/>
        <v>0</v>
      </c>
      <c r="AM48" s="22">
        <f t="shared" si="4"/>
        <v>0</v>
      </c>
    </row>
    <row r="49" spans="1:40" ht="30" outlineLevel="1" x14ac:dyDescent="0.25">
      <c r="A49" s="10">
        <v>40755</v>
      </c>
      <c r="C49" s="3" t="s">
        <v>534</v>
      </c>
      <c r="D49" s="34" t="s">
        <v>535</v>
      </c>
      <c r="F49" s="4" t="s">
        <v>88</v>
      </c>
      <c r="G49" s="4" t="s">
        <v>451</v>
      </c>
      <c r="H49" s="4" t="s">
        <v>157</v>
      </c>
      <c r="N49" s="5">
        <v>1</v>
      </c>
      <c r="O49" s="5" t="s">
        <v>158</v>
      </c>
      <c r="P49" s="65">
        <v>9950</v>
      </c>
      <c r="Q49" s="65">
        <v>0</v>
      </c>
      <c r="R49" s="65">
        <v>0</v>
      </c>
      <c r="S49" s="65">
        <f t="shared" si="0"/>
        <v>9950</v>
      </c>
      <c r="T49" s="5">
        <v>120</v>
      </c>
      <c r="U49" s="22">
        <v>-9950</v>
      </c>
      <c r="V49" s="22">
        <v>0</v>
      </c>
      <c r="W49" s="22">
        <v>0</v>
      </c>
      <c r="X49" s="22">
        <v>0</v>
      </c>
      <c r="Y49" s="22">
        <v>0</v>
      </c>
      <c r="Z49" s="22">
        <v>0</v>
      </c>
      <c r="AA49" s="22">
        <v>0</v>
      </c>
      <c r="AB49" s="22">
        <v>0</v>
      </c>
      <c r="AC49" s="22">
        <v>0</v>
      </c>
      <c r="AD49" s="22">
        <v>0</v>
      </c>
      <c r="AE49" s="22">
        <v>0</v>
      </c>
      <c r="AF49" s="22">
        <v>0</v>
      </c>
      <c r="AG49" s="22">
        <v>0</v>
      </c>
      <c r="AH49" s="22">
        <f t="shared" si="1"/>
        <v>0</v>
      </c>
      <c r="AI49" s="22">
        <v>0</v>
      </c>
      <c r="AJ49" s="22">
        <f t="shared" si="2"/>
        <v>-9950</v>
      </c>
      <c r="AK49" s="22"/>
      <c r="AL49" s="22">
        <f t="shared" si="3"/>
        <v>0</v>
      </c>
      <c r="AM49" s="22">
        <f t="shared" si="4"/>
        <v>0</v>
      </c>
    </row>
    <row r="50" spans="1:40" outlineLevel="1" x14ac:dyDescent="0.25">
      <c r="A50" s="10">
        <v>40755</v>
      </c>
      <c r="C50" s="3" t="s">
        <v>536</v>
      </c>
      <c r="D50" s="34" t="s">
        <v>537</v>
      </c>
      <c r="F50" s="4" t="s">
        <v>88</v>
      </c>
      <c r="G50" s="4" t="s">
        <v>451</v>
      </c>
      <c r="H50" s="4" t="s">
        <v>157</v>
      </c>
      <c r="N50" s="5">
        <v>1</v>
      </c>
      <c r="O50" s="5" t="s">
        <v>158</v>
      </c>
      <c r="P50" s="65">
        <v>1196</v>
      </c>
      <c r="Q50" s="65">
        <v>0</v>
      </c>
      <c r="R50" s="65">
        <v>0</v>
      </c>
      <c r="S50" s="65">
        <f t="shared" si="0"/>
        <v>1196</v>
      </c>
      <c r="T50" s="5">
        <v>120</v>
      </c>
      <c r="U50" s="22">
        <v>-1196</v>
      </c>
      <c r="V50" s="22">
        <v>0</v>
      </c>
      <c r="W50" s="22">
        <v>0</v>
      </c>
      <c r="X50" s="22">
        <v>0</v>
      </c>
      <c r="Y50" s="22">
        <v>0</v>
      </c>
      <c r="Z50" s="22">
        <v>0</v>
      </c>
      <c r="AA50" s="22">
        <v>0</v>
      </c>
      <c r="AB50" s="22">
        <v>0</v>
      </c>
      <c r="AC50" s="22">
        <v>0</v>
      </c>
      <c r="AD50" s="22">
        <v>0</v>
      </c>
      <c r="AE50" s="22">
        <v>0</v>
      </c>
      <c r="AF50" s="22">
        <v>0</v>
      </c>
      <c r="AG50" s="22">
        <v>0</v>
      </c>
      <c r="AH50" s="22">
        <f t="shared" si="1"/>
        <v>0</v>
      </c>
      <c r="AI50" s="22">
        <v>0</v>
      </c>
      <c r="AJ50" s="22">
        <f t="shared" si="2"/>
        <v>-1196</v>
      </c>
      <c r="AK50" s="22"/>
      <c r="AL50" s="22">
        <f t="shared" si="3"/>
        <v>0</v>
      </c>
      <c r="AM50" s="22">
        <f t="shared" si="4"/>
        <v>0</v>
      </c>
    </row>
    <row r="51" spans="1:40" ht="30" outlineLevel="1" x14ac:dyDescent="0.25">
      <c r="A51" s="10">
        <v>40755</v>
      </c>
      <c r="C51" s="3" t="s">
        <v>538</v>
      </c>
      <c r="D51" s="34" t="s">
        <v>539</v>
      </c>
      <c r="F51" s="4" t="s">
        <v>88</v>
      </c>
      <c r="G51" s="4" t="s">
        <v>451</v>
      </c>
      <c r="H51" s="4" t="s">
        <v>157</v>
      </c>
      <c r="N51" s="5">
        <v>1</v>
      </c>
      <c r="O51" s="5" t="s">
        <v>158</v>
      </c>
      <c r="P51" s="65">
        <v>450</v>
      </c>
      <c r="Q51" s="65">
        <v>0</v>
      </c>
      <c r="R51" s="65">
        <v>0</v>
      </c>
      <c r="S51" s="65">
        <f t="shared" si="0"/>
        <v>450</v>
      </c>
      <c r="T51" s="5">
        <v>120</v>
      </c>
      <c r="U51" s="22">
        <v>-450</v>
      </c>
      <c r="V51" s="22">
        <v>0</v>
      </c>
      <c r="W51" s="22">
        <v>0</v>
      </c>
      <c r="X51" s="22">
        <v>0</v>
      </c>
      <c r="Y51" s="22">
        <v>0</v>
      </c>
      <c r="Z51" s="22">
        <v>0</v>
      </c>
      <c r="AA51" s="22">
        <v>0</v>
      </c>
      <c r="AB51" s="22">
        <v>0</v>
      </c>
      <c r="AC51" s="22">
        <v>0</v>
      </c>
      <c r="AD51" s="22">
        <v>0</v>
      </c>
      <c r="AE51" s="22">
        <v>0</v>
      </c>
      <c r="AF51" s="22">
        <v>0</v>
      </c>
      <c r="AG51" s="22">
        <v>0</v>
      </c>
      <c r="AH51" s="22">
        <f t="shared" si="1"/>
        <v>0</v>
      </c>
      <c r="AI51" s="22">
        <v>0</v>
      </c>
      <c r="AJ51" s="22">
        <f t="shared" si="2"/>
        <v>-450</v>
      </c>
      <c r="AK51" s="22"/>
      <c r="AL51" s="22">
        <f t="shared" si="3"/>
        <v>0</v>
      </c>
      <c r="AM51" s="22">
        <f t="shared" si="4"/>
        <v>0</v>
      </c>
    </row>
    <row r="52" spans="1:40" outlineLevel="1" x14ac:dyDescent="0.25">
      <c r="A52" s="10">
        <v>41402</v>
      </c>
      <c r="C52" s="3" t="s">
        <v>540</v>
      </c>
      <c r="D52" s="34" t="s">
        <v>541</v>
      </c>
      <c r="F52" s="4" t="s">
        <v>88</v>
      </c>
      <c r="G52" s="4" t="s">
        <v>331</v>
      </c>
      <c r="H52" s="4" t="s">
        <v>157</v>
      </c>
      <c r="N52" s="5">
        <v>1</v>
      </c>
      <c r="O52" s="5" t="s">
        <v>158</v>
      </c>
      <c r="P52" s="65">
        <v>8500</v>
      </c>
      <c r="Q52" s="65">
        <v>0</v>
      </c>
      <c r="R52" s="65">
        <v>0</v>
      </c>
      <c r="S52" s="65">
        <f t="shared" si="0"/>
        <v>8500</v>
      </c>
      <c r="T52" s="5">
        <v>60</v>
      </c>
      <c r="U52" s="22">
        <v>-8500</v>
      </c>
      <c r="V52" s="22">
        <v>0</v>
      </c>
      <c r="W52" s="22">
        <v>0</v>
      </c>
      <c r="X52" s="22">
        <v>0</v>
      </c>
      <c r="Y52" s="22">
        <v>0</v>
      </c>
      <c r="Z52" s="22">
        <v>0</v>
      </c>
      <c r="AA52" s="22">
        <v>0</v>
      </c>
      <c r="AB52" s="22">
        <v>0</v>
      </c>
      <c r="AC52" s="22">
        <v>0</v>
      </c>
      <c r="AD52" s="22">
        <v>0</v>
      </c>
      <c r="AE52" s="22">
        <v>0</v>
      </c>
      <c r="AF52" s="22">
        <v>0</v>
      </c>
      <c r="AG52" s="22">
        <v>0</v>
      </c>
      <c r="AH52" s="22">
        <f t="shared" si="1"/>
        <v>0</v>
      </c>
      <c r="AI52" s="22">
        <v>0</v>
      </c>
      <c r="AJ52" s="22">
        <f t="shared" si="2"/>
        <v>-8500</v>
      </c>
      <c r="AK52" s="22"/>
      <c r="AL52" s="22">
        <f t="shared" si="3"/>
        <v>0</v>
      </c>
      <c r="AM52" s="22">
        <f t="shared" si="4"/>
        <v>0</v>
      </c>
    </row>
    <row r="53" spans="1:40" outlineLevel="1" x14ac:dyDescent="0.25">
      <c r="A53" s="10">
        <v>41402</v>
      </c>
      <c r="C53" s="3" t="s">
        <v>542</v>
      </c>
      <c r="D53" s="34" t="s">
        <v>541</v>
      </c>
      <c r="F53" s="4" t="s">
        <v>88</v>
      </c>
      <c r="G53" s="4" t="s">
        <v>331</v>
      </c>
      <c r="H53" s="4" t="s">
        <v>157</v>
      </c>
      <c r="N53" s="5">
        <v>1</v>
      </c>
      <c r="O53" s="5" t="s">
        <v>158</v>
      </c>
      <c r="P53" s="65">
        <v>8500</v>
      </c>
      <c r="Q53" s="65">
        <v>0</v>
      </c>
      <c r="R53" s="65">
        <v>0</v>
      </c>
      <c r="S53" s="65">
        <f t="shared" si="0"/>
        <v>8500</v>
      </c>
      <c r="T53" s="5">
        <v>60</v>
      </c>
      <c r="U53" s="22">
        <v>-8500</v>
      </c>
      <c r="V53" s="22">
        <v>0</v>
      </c>
      <c r="W53" s="22">
        <v>0</v>
      </c>
      <c r="X53" s="22">
        <v>0</v>
      </c>
      <c r="Y53" s="22">
        <v>0</v>
      </c>
      <c r="Z53" s="22">
        <v>0</v>
      </c>
      <c r="AA53" s="22">
        <v>0</v>
      </c>
      <c r="AB53" s="22">
        <v>0</v>
      </c>
      <c r="AC53" s="22">
        <v>0</v>
      </c>
      <c r="AD53" s="22">
        <v>0</v>
      </c>
      <c r="AE53" s="22">
        <v>0</v>
      </c>
      <c r="AF53" s="22">
        <v>0</v>
      </c>
      <c r="AG53" s="22">
        <v>0</v>
      </c>
      <c r="AH53" s="22">
        <f t="shared" si="1"/>
        <v>0</v>
      </c>
      <c r="AI53" s="22">
        <v>0</v>
      </c>
      <c r="AJ53" s="22">
        <f t="shared" si="2"/>
        <v>-8500</v>
      </c>
      <c r="AK53" s="22"/>
      <c r="AL53" s="22">
        <f t="shared" si="3"/>
        <v>0</v>
      </c>
      <c r="AM53" s="22">
        <f t="shared" si="4"/>
        <v>0</v>
      </c>
    </row>
    <row r="54" spans="1:40" outlineLevel="1" x14ac:dyDescent="0.25">
      <c r="A54" s="10">
        <v>42104</v>
      </c>
      <c r="C54" s="3" t="s">
        <v>543</v>
      </c>
      <c r="D54" s="34" t="s">
        <v>544</v>
      </c>
      <c r="F54" s="4" t="s">
        <v>88</v>
      </c>
      <c r="G54" s="4" t="s">
        <v>415</v>
      </c>
      <c r="H54" s="4" t="s">
        <v>157</v>
      </c>
      <c r="N54" s="5">
        <v>1</v>
      </c>
      <c r="O54" s="5" t="s">
        <v>158</v>
      </c>
      <c r="P54" s="65">
        <v>77714</v>
      </c>
      <c r="Q54" s="65">
        <v>0</v>
      </c>
      <c r="R54" s="65">
        <v>0</v>
      </c>
      <c r="S54" s="65">
        <f t="shared" si="0"/>
        <v>77714</v>
      </c>
      <c r="T54" s="5">
        <v>120</v>
      </c>
      <c r="U54" s="22">
        <v>-72533.41</v>
      </c>
      <c r="V54" s="22">
        <v>-647.62</v>
      </c>
      <c r="W54" s="22">
        <f t="shared" ref="W54:AB63" si="6">-$S54/$T54</f>
        <v>-647.61666666666667</v>
      </c>
      <c r="X54" s="22">
        <f t="shared" si="6"/>
        <v>-647.61666666666667</v>
      </c>
      <c r="Y54" s="22">
        <f t="shared" si="6"/>
        <v>-647.61666666666667</v>
      </c>
      <c r="Z54" s="22">
        <f t="shared" si="6"/>
        <v>-647.61666666666667</v>
      </c>
      <c r="AA54" s="22">
        <f t="shared" si="6"/>
        <v>-647.61666666666667</v>
      </c>
      <c r="AB54" s="22">
        <f t="shared" si="6"/>
        <v>-647.61666666666667</v>
      </c>
      <c r="AC54" s="22">
        <v>-647.27</v>
      </c>
      <c r="AD54" s="22">
        <v>0</v>
      </c>
      <c r="AE54" s="22">
        <v>0</v>
      </c>
      <c r="AF54" s="22">
        <v>0</v>
      </c>
      <c r="AG54" s="22">
        <v>0</v>
      </c>
      <c r="AH54" s="22">
        <f t="shared" si="1"/>
        <v>-5180.59</v>
      </c>
      <c r="AI54" s="22">
        <v>0</v>
      </c>
      <c r="AJ54" s="22">
        <f t="shared" si="2"/>
        <v>-77714</v>
      </c>
      <c r="AK54" s="22"/>
      <c r="AL54" s="22">
        <f t="shared" si="3"/>
        <v>0</v>
      </c>
      <c r="AM54" s="22">
        <f t="shared" si="4"/>
        <v>5180.5899999999965</v>
      </c>
    </row>
    <row r="55" spans="1:40" ht="30" outlineLevel="1" x14ac:dyDescent="0.25">
      <c r="A55" s="10">
        <v>42430</v>
      </c>
      <c r="C55" s="3" t="s">
        <v>545</v>
      </c>
      <c r="D55" s="34" t="s">
        <v>546</v>
      </c>
      <c r="F55" s="4" t="s">
        <v>88</v>
      </c>
      <c r="G55" s="4" t="s">
        <v>415</v>
      </c>
      <c r="H55" s="4" t="s">
        <v>547</v>
      </c>
      <c r="N55" s="5">
        <v>1</v>
      </c>
      <c r="O55" s="5" t="s">
        <v>158</v>
      </c>
      <c r="P55" s="65">
        <v>5476896.7999999998</v>
      </c>
      <c r="Q55" s="65">
        <v>0</v>
      </c>
      <c r="R55" s="65">
        <v>0</v>
      </c>
      <c r="S55" s="65">
        <f t="shared" si="0"/>
        <v>5476896.7999999998</v>
      </c>
      <c r="T55" s="5">
        <v>180</v>
      </c>
      <c r="U55" s="22">
        <v>-3073147.2399999998</v>
      </c>
      <c r="V55" s="22">
        <v>-30427.200000000001</v>
      </c>
      <c r="W55" s="22">
        <f t="shared" si="6"/>
        <v>-30427.204444444444</v>
      </c>
      <c r="X55" s="22">
        <f t="shared" si="6"/>
        <v>-30427.204444444444</v>
      </c>
      <c r="Y55" s="22">
        <f t="shared" si="6"/>
        <v>-30427.204444444444</v>
      </c>
      <c r="Z55" s="22">
        <f t="shared" si="6"/>
        <v>-30427.204444444444</v>
      </c>
      <c r="AA55" s="22">
        <f t="shared" si="6"/>
        <v>-30427.204444444444</v>
      </c>
      <c r="AB55" s="22">
        <f t="shared" si="6"/>
        <v>-30427.204444444444</v>
      </c>
      <c r="AC55" s="22">
        <f t="shared" ref="AC55:AD71" si="7">-$S55/$T55</f>
        <v>-30427.204444444444</v>
      </c>
      <c r="AD55" s="22">
        <f t="shared" si="7"/>
        <v>-30427.204444444444</v>
      </c>
      <c r="AE55" s="22">
        <v>0</v>
      </c>
      <c r="AF55" s="22">
        <v>0</v>
      </c>
      <c r="AG55" s="22">
        <v>0</v>
      </c>
      <c r="AH55" s="22">
        <f t="shared" si="1"/>
        <v>-273844.83555555553</v>
      </c>
      <c r="AI55" s="22">
        <v>0</v>
      </c>
      <c r="AJ55" s="22">
        <f t="shared" si="2"/>
        <v>-3346992.0755555555</v>
      </c>
      <c r="AK55" s="22"/>
      <c r="AL55" s="22">
        <f t="shared" si="3"/>
        <v>2129904.7244444443</v>
      </c>
      <c r="AM55" s="22">
        <f t="shared" si="4"/>
        <v>2403749.56</v>
      </c>
    </row>
    <row r="56" spans="1:40" ht="30" outlineLevel="1" x14ac:dyDescent="0.25">
      <c r="A56" s="10">
        <v>42429</v>
      </c>
      <c r="C56" s="3" t="s">
        <v>548</v>
      </c>
      <c r="D56" s="34" t="s">
        <v>549</v>
      </c>
      <c r="F56" s="4" t="s">
        <v>88</v>
      </c>
      <c r="G56" s="4" t="s">
        <v>415</v>
      </c>
      <c r="H56" s="4" t="s">
        <v>157</v>
      </c>
      <c r="N56" s="5">
        <v>1</v>
      </c>
      <c r="O56" s="5" t="s">
        <v>158</v>
      </c>
      <c r="P56" s="65">
        <v>194000</v>
      </c>
      <c r="Q56" s="65">
        <v>0</v>
      </c>
      <c r="R56" s="65">
        <v>0</v>
      </c>
      <c r="S56" s="65">
        <f t="shared" si="0"/>
        <v>194000</v>
      </c>
      <c r="T56" s="5">
        <v>180</v>
      </c>
      <c r="U56" s="22">
        <v>-107777.98</v>
      </c>
      <c r="V56" s="22">
        <v>-1077.78</v>
      </c>
      <c r="W56" s="22">
        <f t="shared" si="6"/>
        <v>-1077.7777777777778</v>
      </c>
      <c r="X56" s="22">
        <f t="shared" si="6"/>
        <v>-1077.7777777777778</v>
      </c>
      <c r="Y56" s="22">
        <f t="shared" si="6"/>
        <v>-1077.7777777777778</v>
      </c>
      <c r="Z56" s="22">
        <f t="shared" si="6"/>
        <v>-1077.7777777777778</v>
      </c>
      <c r="AA56" s="22">
        <f t="shared" si="6"/>
        <v>-1077.7777777777778</v>
      </c>
      <c r="AB56" s="22">
        <f t="shared" si="6"/>
        <v>-1077.7777777777778</v>
      </c>
      <c r="AC56" s="22">
        <f t="shared" si="7"/>
        <v>-1077.7777777777778</v>
      </c>
      <c r="AD56" s="22">
        <f t="shared" si="7"/>
        <v>-1077.7777777777778</v>
      </c>
      <c r="AE56" s="22">
        <v>0</v>
      </c>
      <c r="AF56" s="22">
        <v>0</v>
      </c>
      <c r="AG56" s="22">
        <v>0</v>
      </c>
      <c r="AH56" s="22">
        <f t="shared" si="1"/>
        <v>-9700.0022222222215</v>
      </c>
      <c r="AI56" s="22">
        <v>0</v>
      </c>
      <c r="AJ56" s="22">
        <f t="shared" si="2"/>
        <v>-117477.98222222221</v>
      </c>
      <c r="AK56" s="22"/>
      <c r="AL56" s="22">
        <f t="shared" si="3"/>
        <v>76522.017777777786</v>
      </c>
      <c r="AM56" s="22">
        <f t="shared" si="4"/>
        <v>86222.02</v>
      </c>
    </row>
    <row r="57" spans="1:40" ht="30" outlineLevel="1" x14ac:dyDescent="0.25">
      <c r="A57" s="10">
        <v>42430</v>
      </c>
      <c r="C57" s="3" t="s">
        <v>550</v>
      </c>
      <c r="D57" s="34" t="s">
        <v>551</v>
      </c>
      <c r="F57" s="4" t="s">
        <v>88</v>
      </c>
      <c r="G57" s="4" t="s">
        <v>415</v>
      </c>
      <c r="H57" s="4" t="s">
        <v>157</v>
      </c>
      <c r="N57" s="5">
        <v>1</v>
      </c>
      <c r="O57" s="5" t="s">
        <v>158</v>
      </c>
      <c r="P57" s="65">
        <v>13600</v>
      </c>
      <c r="Q57" s="65">
        <v>0</v>
      </c>
      <c r="R57" s="65">
        <v>0</v>
      </c>
      <c r="S57" s="65">
        <f t="shared" si="0"/>
        <v>13600</v>
      </c>
      <c r="T57" s="5">
        <v>120</v>
      </c>
      <c r="U57" s="22">
        <v>-11446.359999999999</v>
      </c>
      <c r="V57" s="22">
        <v>-113.33</v>
      </c>
      <c r="W57" s="22">
        <f t="shared" si="6"/>
        <v>-113.33333333333333</v>
      </c>
      <c r="X57" s="22">
        <f t="shared" si="6"/>
        <v>-113.33333333333333</v>
      </c>
      <c r="Y57" s="22">
        <f t="shared" si="6"/>
        <v>-113.33333333333333</v>
      </c>
      <c r="Z57" s="22">
        <f t="shared" si="6"/>
        <v>-113.33333333333333</v>
      </c>
      <c r="AA57" s="22">
        <f t="shared" si="6"/>
        <v>-113.33333333333333</v>
      </c>
      <c r="AB57" s="22">
        <f t="shared" si="6"/>
        <v>-113.33333333333333</v>
      </c>
      <c r="AC57" s="22">
        <f t="shared" si="7"/>
        <v>-113.33333333333333</v>
      </c>
      <c r="AD57" s="22">
        <f t="shared" si="7"/>
        <v>-113.33333333333333</v>
      </c>
      <c r="AE57" s="22">
        <v>0</v>
      </c>
      <c r="AF57" s="22">
        <v>0</v>
      </c>
      <c r="AG57" s="22">
        <v>0</v>
      </c>
      <c r="AH57" s="22">
        <f t="shared" si="1"/>
        <v>-1019.9966666666668</v>
      </c>
      <c r="AI57" s="22">
        <v>0</v>
      </c>
      <c r="AJ57" s="22">
        <f t="shared" si="2"/>
        <v>-12466.356666666665</v>
      </c>
      <c r="AK57" s="22"/>
      <c r="AL57" s="22">
        <f t="shared" si="3"/>
        <v>1133.6433333333352</v>
      </c>
      <c r="AM57" s="22">
        <f t="shared" si="4"/>
        <v>2153.6400000000012</v>
      </c>
    </row>
    <row r="58" spans="1:40" outlineLevel="1" x14ac:dyDescent="0.25">
      <c r="A58" s="10">
        <v>42430</v>
      </c>
      <c r="C58" s="3" t="s">
        <v>552</v>
      </c>
      <c r="D58" s="34" t="s">
        <v>553</v>
      </c>
      <c r="F58" s="4" t="s">
        <v>88</v>
      </c>
      <c r="G58" s="4" t="s">
        <v>415</v>
      </c>
      <c r="H58" s="4" t="s">
        <v>157</v>
      </c>
      <c r="N58" s="5">
        <v>1</v>
      </c>
      <c r="O58" s="5" t="s">
        <v>158</v>
      </c>
      <c r="P58" s="65">
        <v>35855</v>
      </c>
      <c r="Q58" s="65">
        <v>0</v>
      </c>
      <c r="R58" s="65">
        <v>0</v>
      </c>
      <c r="S58" s="65">
        <f t="shared" si="0"/>
        <v>35855</v>
      </c>
      <c r="T58" s="5">
        <v>120</v>
      </c>
      <c r="U58" s="22">
        <v>-30177.805</v>
      </c>
      <c r="V58" s="22">
        <v>-298.79000000000002</v>
      </c>
      <c r="W58" s="22">
        <f t="shared" si="6"/>
        <v>-298.79166666666669</v>
      </c>
      <c r="X58" s="22">
        <f t="shared" si="6"/>
        <v>-298.79166666666669</v>
      </c>
      <c r="Y58" s="22">
        <f t="shared" si="6"/>
        <v>-298.79166666666669</v>
      </c>
      <c r="Z58" s="22">
        <f t="shared" si="6"/>
        <v>-298.79166666666669</v>
      </c>
      <c r="AA58" s="22">
        <f t="shared" si="6"/>
        <v>-298.79166666666669</v>
      </c>
      <c r="AB58" s="22">
        <f t="shared" si="6"/>
        <v>-298.79166666666669</v>
      </c>
      <c r="AC58" s="22">
        <f t="shared" si="7"/>
        <v>-298.79166666666669</v>
      </c>
      <c r="AD58" s="22">
        <f t="shared" si="7"/>
        <v>-298.79166666666669</v>
      </c>
      <c r="AE58" s="22">
        <v>0</v>
      </c>
      <c r="AF58" s="22">
        <v>0</v>
      </c>
      <c r="AG58" s="22">
        <v>0</v>
      </c>
      <c r="AH58" s="22">
        <f t="shared" si="1"/>
        <v>-2689.1233333333334</v>
      </c>
      <c r="AI58" s="22">
        <v>0</v>
      </c>
      <c r="AJ58" s="22">
        <f t="shared" si="2"/>
        <v>-32866.928333333337</v>
      </c>
      <c r="AK58" s="22"/>
      <c r="AL58" s="22">
        <f t="shared" si="3"/>
        <v>2988.0716666666631</v>
      </c>
      <c r="AM58" s="22">
        <f t="shared" si="4"/>
        <v>5677.1949999999997</v>
      </c>
    </row>
    <row r="59" spans="1:40" ht="30" outlineLevel="1" x14ac:dyDescent="0.25">
      <c r="A59" s="10">
        <v>42430</v>
      </c>
      <c r="B59" s="67"/>
      <c r="C59" s="3" t="s">
        <v>554</v>
      </c>
      <c r="D59" s="34" t="s">
        <v>555</v>
      </c>
      <c r="F59" s="4" t="s">
        <v>88</v>
      </c>
      <c r="G59" s="4" t="s">
        <v>415</v>
      </c>
      <c r="H59" s="4" t="s">
        <v>157</v>
      </c>
      <c r="N59" s="5">
        <v>1</v>
      </c>
      <c r="O59" s="5" t="s">
        <v>158</v>
      </c>
      <c r="P59" s="65">
        <v>7896</v>
      </c>
      <c r="Q59" s="65">
        <v>0</v>
      </c>
      <c r="R59" s="65">
        <v>0</v>
      </c>
      <c r="S59" s="65">
        <f t="shared" si="0"/>
        <v>7896</v>
      </c>
      <c r="T59" s="5">
        <v>120</v>
      </c>
      <c r="U59" s="22">
        <v>-6580</v>
      </c>
      <c r="V59" s="22">
        <v>-65.8</v>
      </c>
      <c r="W59" s="22">
        <f t="shared" si="6"/>
        <v>-65.8</v>
      </c>
      <c r="X59" s="22">
        <f t="shared" si="6"/>
        <v>-65.8</v>
      </c>
      <c r="Y59" s="22">
        <f t="shared" si="6"/>
        <v>-65.8</v>
      </c>
      <c r="Z59" s="22">
        <f t="shared" si="6"/>
        <v>-65.8</v>
      </c>
      <c r="AA59" s="22">
        <f t="shared" si="6"/>
        <v>-65.8</v>
      </c>
      <c r="AB59" s="22">
        <f t="shared" si="6"/>
        <v>-65.8</v>
      </c>
      <c r="AC59" s="22">
        <f t="shared" si="7"/>
        <v>-65.8</v>
      </c>
      <c r="AD59" s="22">
        <f t="shared" si="7"/>
        <v>-65.8</v>
      </c>
      <c r="AE59" s="22">
        <v>0</v>
      </c>
      <c r="AF59" s="22">
        <v>0</v>
      </c>
      <c r="AG59" s="22">
        <v>0</v>
      </c>
      <c r="AH59" s="22">
        <f t="shared" si="1"/>
        <v>-592.19999999999993</v>
      </c>
      <c r="AI59" s="22">
        <v>0</v>
      </c>
      <c r="AJ59" s="22">
        <f t="shared" si="2"/>
        <v>-7172.2</v>
      </c>
      <c r="AK59" s="22"/>
      <c r="AL59" s="22">
        <f t="shared" si="3"/>
        <v>723.80000000000018</v>
      </c>
      <c r="AM59" s="22">
        <f t="shared" si="4"/>
        <v>1316</v>
      </c>
      <c r="AN59" s="232">
        <f t="shared" ref="AN59:AN67" si="8">-(R59+AI59)</f>
        <v>0</v>
      </c>
    </row>
    <row r="60" spans="1:40" ht="30" outlineLevel="1" x14ac:dyDescent="0.25">
      <c r="A60" s="10">
        <v>42430</v>
      </c>
      <c r="B60" s="67"/>
      <c r="C60" s="3" t="s">
        <v>556</v>
      </c>
      <c r="D60" s="34" t="s">
        <v>555</v>
      </c>
      <c r="F60" s="4" t="s">
        <v>88</v>
      </c>
      <c r="G60" s="4" t="s">
        <v>415</v>
      </c>
      <c r="H60" s="4" t="s">
        <v>157</v>
      </c>
      <c r="N60" s="5">
        <v>1</v>
      </c>
      <c r="O60" s="5" t="s">
        <v>158</v>
      </c>
      <c r="P60" s="65">
        <v>7896</v>
      </c>
      <c r="Q60" s="65">
        <v>0</v>
      </c>
      <c r="R60" s="65">
        <v>0</v>
      </c>
      <c r="S60" s="65">
        <f t="shared" si="0"/>
        <v>7896</v>
      </c>
      <c r="T60" s="5">
        <v>120</v>
      </c>
      <c r="U60" s="22">
        <v>-6580</v>
      </c>
      <c r="V60" s="22">
        <v>-65.8</v>
      </c>
      <c r="W60" s="22">
        <f t="shared" si="6"/>
        <v>-65.8</v>
      </c>
      <c r="X60" s="22">
        <f t="shared" si="6"/>
        <v>-65.8</v>
      </c>
      <c r="Y60" s="22">
        <f t="shared" si="6"/>
        <v>-65.8</v>
      </c>
      <c r="Z60" s="22">
        <f t="shared" si="6"/>
        <v>-65.8</v>
      </c>
      <c r="AA60" s="22">
        <f t="shared" si="6"/>
        <v>-65.8</v>
      </c>
      <c r="AB60" s="22">
        <f t="shared" si="6"/>
        <v>-65.8</v>
      </c>
      <c r="AC60" s="22">
        <f t="shared" si="7"/>
        <v>-65.8</v>
      </c>
      <c r="AD60" s="22">
        <f t="shared" si="7"/>
        <v>-65.8</v>
      </c>
      <c r="AE60" s="22">
        <v>0</v>
      </c>
      <c r="AF60" s="22">
        <v>0</v>
      </c>
      <c r="AG60" s="22">
        <v>0</v>
      </c>
      <c r="AH60" s="22">
        <f t="shared" si="1"/>
        <v>-592.19999999999993</v>
      </c>
      <c r="AI60" s="22">
        <v>0</v>
      </c>
      <c r="AJ60" s="22">
        <f t="shared" si="2"/>
        <v>-7172.2</v>
      </c>
      <c r="AK60" s="22"/>
      <c r="AL60" s="22">
        <f t="shared" si="3"/>
        <v>723.80000000000018</v>
      </c>
      <c r="AM60" s="22">
        <f t="shared" si="4"/>
        <v>1316</v>
      </c>
      <c r="AN60" s="232">
        <f t="shared" si="8"/>
        <v>0</v>
      </c>
    </row>
    <row r="61" spans="1:40" outlineLevel="1" x14ac:dyDescent="0.25">
      <c r="A61" s="10">
        <v>42430</v>
      </c>
      <c r="B61" s="67"/>
      <c r="C61" s="3" t="s">
        <v>557</v>
      </c>
      <c r="D61" s="34" t="s">
        <v>558</v>
      </c>
      <c r="F61" s="4" t="s">
        <v>88</v>
      </c>
      <c r="G61" s="4" t="s">
        <v>415</v>
      </c>
      <c r="H61" s="4" t="s">
        <v>157</v>
      </c>
      <c r="N61" s="5">
        <v>1</v>
      </c>
      <c r="O61" s="5" t="s">
        <v>158</v>
      </c>
      <c r="P61" s="65">
        <v>22096</v>
      </c>
      <c r="Q61" s="65">
        <v>0</v>
      </c>
      <c r="R61" s="65">
        <v>0</v>
      </c>
      <c r="S61" s="65">
        <f t="shared" si="0"/>
        <v>22096</v>
      </c>
      <c r="T61" s="5">
        <v>120</v>
      </c>
      <c r="U61" s="22">
        <v>-18413.026666666665</v>
      </c>
      <c r="V61" s="22">
        <v>-184.13</v>
      </c>
      <c r="W61" s="22">
        <f t="shared" si="6"/>
        <v>-184.13333333333333</v>
      </c>
      <c r="X61" s="22">
        <f t="shared" si="6"/>
        <v>-184.13333333333333</v>
      </c>
      <c r="Y61" s="22">
        <f t="shared" si="6"/>
        <v>-184.13333333333333</v>
      </c>
      <c r="Z61" s="22">
        <f t="shared" si="6"/>
        <v>-184.13333333333333</v>
      </c>
      <c r="AA61" s="22">
        <f t="shared" si="6"/>
        <v>-184.13333333333333</v>
      </c>
      <c r="AB61" s="22">
        <f t="shared" si="6"/>
        <v>-184.13333333333333</v>
      </c>
      <c r="AC61" s="22">
        <f t="shared" si="7"/>
        <v>-184.13333333333333</v>
      </c>
      <c r="AD61" s="22">
        <f t="shared" si="7"/>
        <v>-184.13333333333333</v>
      </c>
      <c r="AE61" s="22">
        <v>0</v>
      </c>
      <c r="AF61" s="22">
        <v>0</v>
      </c>
      <c r="AG61" s="22">
        <v>0</v>
      </c>
      <c r="AH61" s="22">
        <f t="shared" si="1"/>
        <v>-1657.1966666666663</v>
      </c>
      <c r="AI61" s="22">
        <v>0</v>
      </c>
      <c r="AJ61" s="22">
        <f t="shared" si="2"/>
        <v>-20070.223333333332</v>
      </c>
      <c r="AK61" s="22"/>
      <c r="AL61" s="22">
        <f t="shared" si="3"/>
        <v>2025.7766666666685</v>
      </c>
      <c r="AM61" s="22">
        <f t="shared" si="4"/>
        <v>3682.9733333333352</v>
      </c>
      <c r="AN61" s="232">
        <f t="shared" si="8"/>
        <v>0</v>
      </c>
    </row>
    <row r="62" spans="1:40" ht="30" outlineLevel="1" x14ac:dyDescent="0.25">
      <c r="A62" s="10">
        <v>42430</v>
      </c>
      <c r="B62" s="67"/>
      <c r="C62" s="3" t="s">
        <v>559</v>
      </c>
      <c r="D62" s="34" t="s">
        <v>560</v>
      </c>
      <c r="F62" s="4" t="s">
        <v>88</v>
      </c>
      <c r="G62" s="4" t="s">
        <v>415</v>
      </c>
      <c r="H62" s="4" t="s">
        <v>157</v>
      </c>
      <c r="N62" s="5">
        <v>1</v>
      </c>
      <c r="O62" s="5" t="s">
        <v>158</v>
      </c>
      <c r="P62" s="65">
        <v>11619</v>
      </c>
      <c r="Q62" s="65">
        <v>0</v>
      </c>
      <c r="R62" s="65">
        <v>0</v>
      </c>
      <c r="S62" s="65">
        <f t="shared" si="0"/>
        <v>11619</v>
      </c>
      <c r="T62" s="5">
        <v>120</v>
      </c>
      <c r="U62" s="22">
        <v>-9682.91</v>
      </c>
      <c r="V62" s="22">
        <v>-96.83</v>
      </c>
      <c r="W62" s="22">
        <f t="shared" si="6"/>
        <v>-96.825000000000003</v>
      </c>
      <c r="X62" s="22">
        <f t="shared" si="6"/>
        <v>-96.825000000000003</v>
      </c>
      <c r="Y62" s="22">
        <f t="shared" si="6"/>
        <v>-96.825000000000003</v>
      </c>
      <c r="Z62" s="22">
        <f t="shared" si="6"/>
        <v>-96.825000000000003</v>
      </c>
      <c r="AA62" s="22">
        <f t="shared" si="6"/>
        <v>-96.825000000000003</v>
      </c>
      <c r="AB62" s="22">
        <f t="shared" si="6"/>
        <v>-96.825000000000003</v>
      </c>
      <c r="AC62" s="22">
        <f t="shared" si="7"/>
        <v>-96.825000000000003</v>
      </c>
      <c r="AD62" s="22">
        <f t="shared" si="7"/>
        <v>-96.825000000000003</v>
      </c>
      <c r="AE62" s="22">
        <v>0</v>
      </c>
      <c r="AF62" s="22">
        <v>0</v>
      </c>
      <c r="AG62" s="22">
        <v>0</v>
      </c>
      <c r="AH62" s="22">
        <f t="shared" si="1"/>
        <v>-871.43000000000018</v>
      </c>
      <c r="AI62" s="22">
        <v>0</v>
      </c>
      <c r="AJ62" s="22">
        <f t="shared" si="2"/>
        <v>-10554.34</v>
      </c>
      <c r="AK62" s="22"/>
      <c r="AL62" s="22">
        <f t="shared" si="3"/>
        <v>1064.6599999999999</v>
      </c>
      <c r="AM62" s="22">
        <f t="shared" si="4"/>
        <v>1936.0900000000001</v>
      </c>
      <c r="AN62" s="232">
        <f t="shared" si="8"/>
        <v>0</v>
      </c>
    </row>
    <row r="63" spans="1:40" ht="30" outlineLevel="1" x14ac:dyDescent="0.25">
      <c r="A63" s="10">
        <v>42430</v>
      </c>
      <c r="B63" s="67"/>
      <c r="C63" s="3" t="s">
        <v>561</v>
      </c>
      <c r="D63" s="34" t="s">
        <v>560</v>
      </c>
      <c r="F63" s="4" t="s">
        <v>88</v>
      </c>
      <c r="G63" s="4" t="s">
        <v>415</v>
      </c>
      <c r="H63" s="4" t="s">
        <v>157</v>
      </c>
      <c r="N63" s="5">
        <v>1</v>
      </c>
      <c r="O63" s="5" t="s">
        <v>158</v>
      </c>
      <c r="P63" s="65">
        <v>11619</v>
      </c>
      <c r="Q63" s="65">
        <v>0</v>
      </c>
      <c r="R63" s="65">
        <v>0</v>
      </c>
      <c r="S63" s="65">
        <f t="shared" si="0"/>
        <v>11619</v>
      </c>
      <c r="T63" s="5">
        <v>120</v>
      </c>
      <c r="U63" s="22">
        <v>-9586.08</v>
      </c>
      <c r="V63" s="22">
        <v>-96.83</v>
      </c>
      <c r="W63" s="22">
        <f t="shared" si="6"/>
        <v>-96.825000000000003</v>
      </c>
      <c r="X63" s="22">
        <f t="shared" si="6"/>
        <v>-96.825000000000003</v>
      </c>
      <c r="Y63" s="22">
        <f t="shared" si="6"/>
        <v>-96.825000000000003</v>
      </c>
      <c r="Z63" s="22">
        <f t="shared" si="6"/>
        <v>-96.825000000000003</v>
      </c>
      <c r="AA63" s="22">
        <f t="shared" si="6"/>
        <v>-96.825000000000003</v>
      </c>
      <c r="AB63" s="22">
        <f t="shared" si="6"/>
        <v>-96.825000000000003</v>
      </c>
      <c r="AC63" s="22">
        <f t="shared" si="7"/>
        <v>-96.825000000000003</v>
      </c>
      <c r="AD63" s="22">
        <f t="shared" si="7"/>
        <v>-96.825000000000003</v>
      </c>
      <c r="AE63" s="22">
        <v>0</v>
      </c>
      <c r="AF63" s="22">
        <v>0</v>
      </c>
      <c r="AG63" s="22">
        <v>0</v>
      </c>
      <c r="AH63" s="22">
        <f t="shared" si="1"/>
        <v>-871.43000000000018</v>
      </c>
      <c r="AI63" s="22">
        <v>0</v>
      </c>
      <c r="AJ63" s="22">
        <f t="shared" si="2"/>
        <v>-10457.51</v>
      </c>
      <c r="AK63" s="22"/>
      <c r="AL63" s="22">
        <f t="shared" si="3"/>
        <v>1161.4899999999998</v>
      </c>
      <c r="AM63" s="22">
        <f t="shared" si="4"/>
        <v>2032.92</v>
      </c>
      <c r="AN63" s="232">
        <f t="shared" si="8"/>
        <v>0</v>
      </c>
    </row>
    <row r="64" spans="1:40" ht="30" outlineLevel="1" x14ac:dyDescent="0.25">
      <c r="A64" s="10">
        <v>42430</v>
      </c>
      <c r="B64" s="67"/>
      <c r="C64" s="3" t="s">
        <v>562</v>
      </c>
      <c r="D64" s="34" t="s">
        <v>563</v>
      </c>
      <c r="F64" s="4" t="s">
        <v>88</v>
      </c>
      <c r="G64" s="4" t="s">
        <v>415</v>
      </c>
      <c r="H64" s="4" t="s">
        <v>157</v>
      </c>
      <c r="N64" s="5">
        <v>1</v>
      </c>
      <c r="O64" s="5" t="s">
        <v>158</v>
      </c>
      <c r="P64" s="65">
        <v>11122</v>
      </c>
      <c r="Q64" s="65">
        <v>0</v>
      </c>
      <c r="R64" s="65">
        <v>0</v>
      </c>
      <c r="S64" s="65">
        <f t="shared" si="0"/>
        <v>11122</v>
      </c>
      <c r="T64" s="5">
        <v>120</v>
      </c>
      <c r="U64" s="22">
        <v>-9268.0266666666666</v>
      </c>
      <c r="V64" s="22">
        <v>-92.68</v>
      </c>
      <c r="W64" s="22">
        <f t="shared" ref="W64:AB71" si="9">-$S64/$T64</f>
        <v>-92.683333333333337</v>
      </c>
      <c r="X64" s="22">
        <f t="shared" si="9"/>
        <v>-92.683333333333337</v>
      </c>
      <c r="Y64" s="22">
        <f t="shared" si="9"/>
        <v>-92.683333333333337</v>
      </c>
      <c r="Z64" s="22">
        <f t="shared" si="9"/>
        <v>-92.683333333333337</v>
      </c>
      <c r="AA64" s="22">
        <f t="shared" si="9"/>
        <v>-92.683333333333337</v>
      </c>
      <c r="AB64" s="22">
        <f t="shared" si="9"/>
        <v>-92.683333333333337</v>
      </c>
      <c r="AC64" s="22">
        <f t="shared" si="7"/>
        <v>-92.683333333333337</v>
      </c>
      <c r="AD64" s="22">
        <f t="shared" si="7"/>
        <v>-92.683333333333337</v>
      </c>
      <c r="AE64" s="22">
        <v>0</v>
      </c>
      <c r="AF64" s="22">
        <v>0</v>
      </c>
      <c r="AG64" s="22">
        <v>0</v>
      </c>
      <c r="AH64" s="22">
        <f t="shared" si="1"/>
        <v>-834.14666666666676</v>
      </c>
      <c r="AI64" s="22">
        <v>0</v>
      </c>
      <c r="AJ64" s="22">
        <f t="shared" si="2"/>
        <v>-10102.173333333334</v>
      </c>
      <c r="AK64" s="22"/>
      <c r="AL64" s="22">
        <f t="shared" si="3"/>
        <v>1019.8266666666659</v>
      </c>
      <c r="AM64" s="22">
        <f t="shared" si="4"/>
        <v>1853.9733333333334</v>
      </c>
      <c r="AN64" s="232">
        <f t="shared" si="8"/>
        <v>0</v>
      </c>
    </row>
    <row r="65" spans="1:40" ht="30" outlineLevel="1" x14ac:dyDescent="0.25">
      <c r="A65" s="10">
        <v>42430</v>
      </c>
      <c r="B65" s="67"/>
      <c r="C65" s="3" t="s">
        <v>564</v>
      </c>
      <c r="D65" s="34" t="s">
        <v>563</v>
      </c>
      <c r="F65" s="4" t="s">
        <v>88</v>
      </c>
      <c r="G65" s="4" t="s">
        <v>415</v>
      </c>
      <c r="H65" s="4" t="s">
        <v>157</v>
      </c>
      <c r="N65" s="5">
        <v>1</v>
      </c>
      <c r="O65" s="5" t="s">
        <v>158</v>
      </c>
      <c r="P65" s="65">
        <v>11122</v>
      </c>
      <c r="Q65" s="65">
        <v>0</v>
      </c>
      <c r="R65" s="65">
        <v>0</v>
      </c>
      <c r="S65" s="65">
        <f t="shared" si="0"/>
        <v>11122</v>
      </c>
      <c r="T65" s="5">
        <v>120</v>
      </c>
      <c r="U65" s="22">
        <v>-9268.0266666666666</v>
      </c>
      <c r="V65" s="22">
        <v>-92.68</v>
      </c>
      <c r="W65" s="22">
        <f t="shared" si="9"/>
        <v>-92.683333333333337</v>
      </c>
      <c r="X65" s="22">
        <f t="shared" si="9"/>
        <v>-92.683333333333337</v>
      </c>
      <c r="Y65" s="22">
        <f t="shared" si="9"/>
        <v>-92.683333333333337</v>
      </c>
      <c r="Z65" s="22">
        <f t="shared" si="9"/>
        <v>-92.683333333333337</v>
      </c>
      <c r="AA65" s="22">
        <f t="shared" si="9"/>
        <v>-92.683333333333337</v>
      </c>
      <c r="AB65" s="22">
        <f t="shared" si="9"/>
        <v>-92.683333333333337</v>
      </c>
      <c r="AC65" s="22">
        <f t="shared" si="7"/>
        <v>-92.683333333333337</v>
      </c>
      <c r="AD65" s="22">
        <f t="shared" si="7"/>
        <v>-92.683333333333337</v>
      </c>
      <c r="AE65" s="22">
        <v>0</v>
      </c>
      <c r="AF65" s="22">
        <v>0</v>
      </c>
      <c r="AG65" s="22">
        <v>0</v>
      </c>
      <c r="AH65" s="22">
        <f t="shared" si="1"/>
        <v>-834.14666666666676</v>
      </c>
      <c r="AI65" s="22">
        <v>0</v>
      </c>
      <c r="AJ65" s="22">
        <f t="shared" si="2"/>
        <v>-10102.173333333334</v>
      </c>
      <c r="AK65" s="22"/>
      <c r="AL65" s="22">
        <f t="shared" si="3"/>
        <v>1019.8266666666659</v>
      </c>
      <c r="AM65" s="22">
        <f t="shared" si="4"/>
        <v>1853.9733333333334</v>
      </c>
      <c r="AN65" s="232">
        <f t="shared" si="8"/>
        <v>0</v>
      </c>
    </row>
    <row r="66" spans="1:40" ht="30" outlineLevel="1" x14ac:dyDescent="0.25">
      <c r="A66" s="10">
        <v>42430</v>
      </c>
      <c r="B66" s="67"/>
      <c r="C66" s="3" t="s">
        <v>565</v>
      </c>
      <c r="D66" s="34" t="s">
        <v>566</v>
      </c>
      <c r="F66" s="4" t="s">
        <v>88</v>
      </c>
      <c r="G66" s="4" t="s">
        <v>415</v>
      </c>
      <c r="H66" s="4" t="s">
        <v>157</v>
      </c>
      <c r="N66" s="5">
        <v>1</v>
      </c>
      <c r="O66" s="5" t="s">
        <v>158</v>
      </c>
      <c r="P66" s="65">
        <v>2394</v>
      </c>
      <c r="Q66" s="65">
        <v>0</v>
      </c>
      <c r="R66" s="65">
        <v>0</v>
      </c>
      <c r="S66" s="65">
        <f t="shared" si="0"/>
        <v>2394</v>
      </c>
      <c r="T66" s="5">
        <v>120</v>
      </c>
      <c r="U66" s="22">
        <v>-1995</v>
      </c>
      <c r="V66" s="22">
        <v>-19.95</v>
      </c>
      <c r="W66" s="22">
        <f t="shared" si="9"/>
        <v>-19.95</v>
      </c>
      <c r="X66" s="22">
        <f t="shared" si="9"/>
        <v>-19.95</v>
      </c>
      <c r="Y66" s="22">
        <f t="shared" si="9"/>
        <v>-19.95</v>
      </c>
      <c r="Z66" s="22">
        <f t="shared" si="9"/>
        <v>-19.95</v>
      </c>
      <c r="AA66" s="22">
        <f t="shared" si="9"/>
        <v>-19.95</v>
      </c>
      <c r="AB66" s="22">
        <f t="shared" si="9"/>
        <v>-19.95</v>
      </c>
      <c r="AC66" s="22">
        <f t="shared" si="7"/>
        <v>-19.95</v>
      </c>
      <c r="AD66" s="22">
        <f t="shared" si="7"/>
        <v>-19.95</v>
      </c>
      <c r="AE66" s="22">
        <v>0</v>
      </c>
      <c r="AF66" s="22">
        <v>0</v>
      </c>
      <c r="AG66" s="22">
        <v>0</v>
      </c>
      <c r="AH66" s="22">
        <f t="shared" si="1"/>
        <v>-179.54999999999998</v>
      </c>
      <c r="AI66" s="22">
        <v>0</v>
      </c>
      <c r="AJ66" s="22">
        <f t="shared" si="2"/>
        <v>-2174.5500000000002</v>
      </c>
      <c r="AK66" s="22"/>
      <c r="AL66" s="22">
        <f t="shared" si="3"/>
        <v>219.44999999999982</v>
      </c>
      <c r="AM66" s="22">
        <f t="shared" si="4"/>
        <v>399</v>
      </c>
      <c r="AN66" s="232">
        <f t="shared" si="8"/>
        <v>0</v>
      </c>
    </row>
    <row r="67" spans="1:40" outlineLevel="1" x14ac:dyDescent="0.25">
      <c r="A67" s="10">
        <v>42628</v>
      </c>
      <c r="B67" s="67"/>
      <c r="C67" s="3" t="s">
        <v>567</v>
      </c>
      <c r="D67" s="34" t="s">
        <v>568</v>
      </c>
      <c r="F67" s="4" t="s">
        <v>151</v>
      </c>
      <c r="G67" s="4" t="s">
        <v>415</v>
      </c>
      <c r="H67" s="4" t="s">
        <v>157</v>
      </c>
      <c r="N67" s="5">
        <v>1</v>
      </c>
      <c r="O67" s="5" t="s">
        <v>158</v>
      </c>
      <c r="P67" s="65">
        <v>356266.96</v>
      </c>
      <c r="Q67" s="65">
        <v>0</v>
      </c>
      <c r="R67" s="65">
        <v>0</v>
      </c>
      <c r="S67" s="65">
        <f t="shared" si="0"/>
        <v>356266.96</v>
      </c>
      <c r="T67" s="5">
        <v>180</v>
      </c>
      <c r="U67" s="22">
        <v>-184071.18711111112</v>
      </c>
      <c r="V67" s="22">
        <v>-1979.26</v>
      </c>
      <c r="W67" s="22">
        <f t="shared" si="9"/>
        <v>-1979.260888888889</v>
      </c>
      <c r="X67" s="22">
        <f t="shared" si="9"/>
        <v>-1979.260888888889</v>
      </c>
      <c r="Y67" s="22">
        <f t="shared" si="9"/>
        <v>-1979.260888888889</v>
      </c>
      <c r="Z67" s="22">
        <f t="shared" si="9"/>
        <v>-1979.260888888889</v>
      </c>
      <c r="AA67" s="22">
        <f t="shared" si="9"/>
        <v>-1979.260888888889</v>
      </c>
      <c r="AB67" s="22">
        <f t="shared" si="9"/>
        <v>-1979.260888888889</v>
      </c>
      <c r="AC67" s="22">
        <f t="shared" si="7"/>
        <v>-1979.260888888889</v>
      </c>
      <c r="AD67" s="22">
        <f t="shared" si="7"/>
        <v>-1979.260888888889</v>
      </c>
      <c r="AE67" s="22">
        <v>0</v>
      </c>
      <c r="AF67" s="22">
        <v>0</v>
      </c>
      <c r="AG67" s="22">
        <v>0</v>
      </c>
      <c r="AH67" s="22">
        <f t="shared" si="1"/>
        <v>-17813.347111111114</v>
      </c>
      <c r="AI67" s="22">
        <v>0</v>
      </c>
      <c r="AJ67" s="22">
        <f t="shared" si="2"/>
        <v>-201884.53422222222</v>
      </c>
      <c r="AK67" s="22"/>
      <c r="AL67" s="22">
        <f t="shared" si="3"/>
        <v>154382.4257777778</v>
      </c>
      <c r="AM67" s="22">
        <f t="shared" si="4"/>
        <v>172195.7728888889</v>
      </c>
      <c r="AN67" s="232">
        <f t="shared" si="8"/>
        <v>0</v>
      </c>
    </row>
    <row r="68" spans="1:40" outlineLevel="1" x14ac:dyDescent="0.25">
      <c r="A68" s="10">
        <v>42430</v>
      </c>
      <c r="C68" s="3" t="s">
        <v>569</v>
      </c>
      <c r="D68" s="34" t="s">
        <v>570</v>
      </c>
      <c r="F68" s="4" t="s">
        <v>88</v>
      </c>
      <c r="G68" s="4" t="s">
        <v>415</v>
      </c>
      <c r="H68" s="4" t="s">
        <v>157</v>
      </c>
      <c r="N68" s="5">
        <v>1</v>
      </c>
      <c r="O68" s="5" t="s">
        <v>158</v>
      </c>
      <c r="P68" s="65">
        <v>2500</v>
      </c>
      <c r="Q68" s="65">
        <v>0</v>
      </c>
      <c r="R68" s="65">
        <v>0</v>
      </c>
      <c r="S68" s="65">
        <f t="shared" si="0"/>
        <v>2500</v>
      </c>
      <c r="T68" s="5">
        <v>180</v>
      </c>
      <c r="U68" s="22">
        <v>-1402.88</v>
      </c>
      <c r="V68" s="22">
        <v>-13.89</v>
      </c>
      <c r="W68" s="22">
        <f t="shared" si="9"/>
        <v>-13.888888888888889</v>
      </c>
      <c r="X68" s="22">
        <f t="shared" si="9"/>
        <v>-13.888888888888889</v>
      </c>
      <c r="Y68" s="22">
        <f t="shared" si="9"/>
        <v>-13.888888888888889</v>
      </c>
      <c r="Z68" s="22">
        <f t="shared" si="9"/>
        <v>-13.888888888888889</v>
      </c>
      <c r="AA68" s="22">
        <f t="shared" si="9"/>
        <v>-13.888888888888889</v>
      </c>
      <c r="AB68" s="22">
        <f t="shared" si="9"/>
        <v>-13.888888888888889</v>
      </c>
      <c r="AC68" s="22">
        <f t="shared" si="7"/>
        <v>-13.888888888888889</v>
      </c>
      <c r="AD68" s="22">
        <f t="shared" si="7"/>
        <v>-13.888888888888889</v>
      </c>
      <c r="AE68" s="22">
        <v>0</v>
      </c>
      <c r="AF68" s="22">
        <v>0</v>
      </c>
      <c r="AG68" s="22">
        <v>0</v>
      </c>
      <c r="AH68" s="22">
        <f t="shared" si="1"/>
        <v>-125.0011111111111</v>
      </c>
      <c r="AI68" s="22">
        <v>0</v>
      </c>
      <c r="AJ68" s="22">
        <f t="shared" si="2"/>
        <v>-1527.8811111111113</v>
      </c>
      <c r="AK68" s="22"/>
      <c r="AL68" s="22">
        <f t="shared" si="3"/>
        <v>972.1188888888887</v>
      </c>
      <c r="AM68" s="22">
        <f t="shared" si="4"/>
        <v>1097.1199999999999</v>
      </c>
    </row>
    <row r="69" spans="1:40" outlineLevel="1" x14ac:dyDescent="0.25">
      <c r="A69" s="10">
        <v>42674</v>
      </c>
      <c r="C69" s="3" t="s">
        <v>571</v>
      </c>
      <c r="D69" s="34" t="s">
        <v>572</v>
      </c>
      <c r="F69" s="4" t="s">
        <v>88</v>
      </c>
      <c r="G69" s="4" t="s">
        <v>415</v>
      </c>
      <c r="H69" s="4" t="s">
        <v>157</v>
      </c>
      <c r="N69" s="5">
        <v>1</v>
      </c>
      <c r="O69" s="5" t="s">
        <v>158</v>
      </c>
      <c r="P69" s="65">
        <v>3231</v>
      </c>
      <c r="Q69" s="65">
        <v>0</v>
      </c>
      <c r="R69" s="65">
        <v>0</v>
      </c>
      <c r="S69" s="65">
        <f t="shared" si="0"/>
        <v>3231</v>
      </c>
      <c r="T69" s="5">
        <v>180</v>
      </c>
      <c r="U69" s="22">
        <v>-1669.3499999999997</v>
      </c>
      <c r="V69" s="22">
        <v>-17.95</v>
      </c>
      <c r="W69" s="22">
        <f t="shared" si="9"/>
        <v>-17.95</v>
      </c>
      <c r="X69" s="22">
        <f t="shared" si="9"/>
        <v>-17.95</v>
      </c>
      <c r="Y69" s="22">
        <f t="shared" si="9"/>
        <v>-17.95</v>
      </c>
      <c r="Z69" s="22">
        <f t="shared" si="9"/>
        <v>-17.95</v>
      </c>
      <c r="AA69" s="22">
        <f t="shared" si="9"/>
        <v>-17.95</v>
      </c>
      <c r="AB69" s="22">
        <f t="shared" si="9"/>
        <v>-17.95</v>
      </c>
      <c r="AC69" s="22">
        <f t="shared" si="7"/>
        <v>-17.95</v>
      </c>
      <c r="AD69" s="22">
        <f t="shared" si="7"/>
        <v>-17.95</v>
      </c>
      <c r="AE69" s="22">
        <v>0</v>
      </c>
      <c r="AF69" s="22">
        <v>0</v>
      </c>
      <c r="AG69" s="22">
        <v>0</v>
      </c>
      <c r="AH69" s="22">
        <f t="shared" si="1"/>
        <v>-161.54999999999998</v>
      </c>
      <c r="AI69" s="22">
        <v>0</v>
      </c>
      <c r="AJ69" s="22">
        <f t="shared" si="2"/>
        <v>-1830.8999999999996</v>
      </c>
      <c r="AK69" s="22"/>
      <c r="AL69" s="22">
        <f t="shared" si="3"/>
        <v>1400.1000000000004</v>
      </c>
      <c r="AM69" s="22">
        <f t="shared" si="4"/>
        <v>1561.6500000000003</v>
      </c>
    </row>
    <row r="70" spans="1:40" ht="30" outlineLevel="1" x14ac:dyDescent="0.25">
      <c r="A70" s="10">
        <v>43132</v>
      </c>
      <c r="C70" s="3" t="s">
        <v>573</v>
      </c>
      <c r="D70" s="34" t="s">
        <v>574</v>
      </c>
      <c r="F70" s="4" t="s">
        <v>88</v>
      </c>
      <c r="G70" s="4" t="s">
        <v>415</v>
      </c>
      <c r="H70" s="4" t="s">
        <v>547</v>
      </c>
      <c r="N70" s="5">
        <v>1</v>
      </c>
      <c r="O70" s="5" t="s">
        <v>207</v>
      </c>
      <c r="P70" s="65">
        <v>3400</v>
      </c>
      <c r="Q70" s="65">
        <v>0</v>
      </c>
      <c r="R70" s="65">
        <v>0</v>
      </c>
      <c r="S70" s="65">
        <f t="shared" ref="S70:S133" si="10">SUM(P70:R70)</f>
        <v>3400</v>
      </c>
      <c r="T70" s="5">
        <v>107</v>
      </c>
      <c r="U70" s="22">
        <v>-2447.0213084112147</v>
      </c>
      <c r="V70" s="22">
        <v>-31.78</v>
      </c>
      <c r="W70" s="22">
        <f t="shared" si="9"/>
        <v>-31.77570093457944</v>
      </c>
      <c r="X70" s="22">
        <f t="shared" si="9"/>
        <v>-31.77570093457944</v>
      </c>
      <c r="Y70" s="22">
        <f t="shared" si="9"/>
        <v>-31.77570093457944</v>
      </c>
      <c r="Z70" s="22">
        <f t="shared" si="9"/>
        <v>-31.77570093457944</v>
      </c>
      <c r="AA70" s="22">
        <f t="shared" si="9"/>
        <v>-31.77570093457944</v>
      </c>
      <c r="AB70" s="22">
        <f t="shared" si="9"/>
        <v>-31.77570093457944</v>
      </c>
      <c r="AC70" s="22">
        <f t="shared" si="7"/>
        <v>-31.77570093457944</v>
      </c>
      <c r="AD70" s="22">
        <f t="shared" si="7"/>
        <v>-31.77570093457944</v>
      </c>
      <c r="AE70" s="22">
        <v>0</v>
      </c>
      <c r="AF70" s="22">
        <v>0</v>
      </c>
      <c r="AG70" s="22">
        <v>0</v>
      </c>
      <c r="AH70" s="22">
        <f t="shared" ref="AH70:AH133" si="11">SUM(V70:AG70)</f>
        <v>-285.98560747663555</v>
      </c>
      <c r="AI70" s="22">
        <v>0</v>
      </c>
      <c r="AJ70" s="22">
        <f t="shared" ref="AJ70:AJ133" si="12">U70+AH70+AI70</f>
        <v>-2733.0069158878505</v>
      </c>
      <c r="AK70" s="22"/>
      <c r="AL70" s="22">
        <f t="shared" ref="AL70:AL133" si="13">S70+AJ70</f>
        <v>666.99308411214952</v>
      </c>
      <c r="AM70" s="22">
        <f t="shared" ref="AM70:AM133" si="14">P70+U70</f>
        <v>952.9786915887853</v>
      </c>
    </row>
    <row r="71" spans="1:40" ht="30" outlineLevel="1" x14ac:dyDescent="0.25">
      <c r="A71" s="10">
        <v>42304</v>
      </c>
      <c r="C71" s="3" t="s">
        <v>575</v>
      </c>
      <c r="D71" s="34" t="s">
        <v>576</v>
      </c>
      <c r="F71" s="4" t="s">
        <v>88</v>
      </c>
      <c r="G71" s="4" t="s">
        <v>425</v>
      </c>
      <c r="H71" s="4" t="s">
        <v>157</v>
      </c>
      <c r="N71" s="5">
        <v>1</v>
      </c>
      <c r="O71" s="5" t="s">
        <v>158</v>
      </c>
      <c r="P71" s="65">
        <v>2083056</v>
      </c>
      <c r="Q71" s="65">
        <v>0</v>
      </c>
      <c r="R71" s="65">
        <v>0</v>
      </c>
      <c r="S71" s="65">
        <f t="shared" si="10"/>
        <v>2083056</v>
      </c>
      <c r="T71" s="5">
        <v>180</v>
      </c>
      <c r="U71" s="22">
        <v>-1215115.68</v>
      </c>
      <c r="V71" s="22">
        <v>-11572.53</v>
      </c>
      <c r="W71" s="22">
        <f t="shared" si="9"/>
        <v>-11572.533333333333</v>
      </c>
      <c r="X71" s="22">
        <f t="shared" si="9"/>
        <v>-11572.533333333333</v>
      </c>
      <c r="Y71" s="22">
        <f t="shared" si="9"/>
        <v>-11572.533333333333</v>
      </c>
      <c r="Z71" s="22">
        <f t="shared" si="9"/>
        <v>-11572.533333333333</v>
      </c>
      <c r="AA71" s="22">
        <f t="shared" si="9"/>
        <v>-11572.533333333333</v>
      </c>
      <c r="AB71" s="22">
        <f t="shared" si="9"/>
        <v>-11572.533333333333</v>
      </c>
      <c r="AC71" s="22">
        <f t="shared" si="7"/>
        <v>-11572.533333333333</v>
      </c>
      <c r="AD71" s="22">
        <f t="shared" si="7"/>
        <v>-11572.533333333333</v>
      </c>
      <c r="AE71" s="22">
        <v>0</v>
      </c>
      <c r="AF71" s="22">
        <v>0</v>
      </c>
      <c r="AG71" s="22">
        <v>0</v>
      </c>
      <c r="AH71" s="22">
        <f t="shared" si="11"/>
        <v>-104152.79666666663</v>
      </c>
      <c r="AI71" s="22">
        <v>0</v>
      </c>
      <c r="AJ71" s="22">
        <f t="shared" si="12"/>
        <v>-1319268.4766666666</v>
      </c>
      <c r="AK71" s="22"/>
      <c r="AL71" s="22">
        <f t="shared" si="13"/>
        <v>763787.52333333343</v>
      </c>
      <c r="AM71" s="22">
        <f t="shared" si="14"/>
        <v>867940.32000000007</v>
      </c>
    </row>
    <row r="72" spans="1:40" outlineLevel="1" x14ac:dyDescent="0.25">
      <c r="A72" s="10">
        <v>42291</v>
      </c>
      <c r="C72" s="3" t="s">
        <v>577</v>
      </c>
      <c r="D72" s="34" t="s">
        <v>578</v>
      </c>
      <c r="F72" s="4" t="s">
        <v>88</v>
      </c>
      <c r="G72" s="4" t="s">
        <v>425</v>
      </c>
      <c r="H72" s="4" t="s">
        <v>157</v>
      </c>
      <c r="N72" s="5">
        <v>1</v>
      </c>
      <c r="O72" s="5" t="s">
        <v>158</v>
      </c>
      <c r="P72" s="65">
        <v>9000</v>
      </c>
      <c r="Q72" s="65">
        <v>0</v>
      </c>
      <c r="R72" s="65">
        <v>0</v>
      </c>
      <c r="S72" s="65">
        <f t="shared" si="10"/>
        <v>9000</v>
      </c>
      <c r="T72" s="5">
        <v>60</v>
      </c>
      <c r="U72" s="22">
        <v>-9000</v>
      </c>
      <c r="V72" s="22">
        <v>0</v>
      </c>
      <c r="W72" s="22">
        <v>0</v>
      </c>
      <c r="X72" s="22">
        <v>0</v>
      </c>
      <c r="Y72" s="22">
        <v>0</v>
      </c>
      <c r="Z72" s="22">
        <v>0</v>
      </c>
      <c r="AA72" s="22">
        <v>0</v>
      </c>
      <c r="AB72" s="22">
        <v>0</v>
      </c>
      <c r="AC72" s="22">
        <v>0</v>
      </c>
      <c r="AD72" s="22">
        <v>0</v>
      </c>
      <c r="AE72" s="22">
        <v>0</v>
      </c>
      <c r="AF72" s="22">
        <v>0</v>
      </c>
      <c r="AG72" s="22">
        <v>0</v>
      </c>
      <c r="AH72" s="22">
        <f t="shared" si="11"/>
        <v>0</v>
      </c>
      <c r="AI72" s="22">
        <v>0</v>
      </c>
      <c r="AJ72" s="22">
        <f t="shared" si="12"/>
        <v>-9000</v>
      </c>
      <c r="AK72" s="22"/>
      <c r="AL72" s="22">
        <f t="shared" si="13"/>
        <v>0</v>
      </c>
      <c r="AM72" s="22">
        <f t="shared" si="14"/>
        <v>0</v>
      </c>
    </row>
    <row r="73" spans="1:40" outlineLevel="1" x14ac:dyDescent="0.25">
      <c r="A73" s="10">
        <v>42345</v>
      </c>
      <c r="C73" s="3" t="s">
        <v>579</v>
      </c>
      <c r="D73" s="34" t="s">
        <v>580</v>
      </c>
      <c r="F73" s="4" t="s">
        <v>88</v>
      </c>
      <c r="G73" s="4" t="s">
        <v>425</v>
      </c>
      <c r="H73" s="4" t="s">
        <v>157</v>
      </c>
      <c r="N73" s="5">
        <v>1</v>
      </c>
      <c r="O73" s="5" t="s">
        <v>158</v>
      </c>
      <c r="P73" s="65">
        <v>14350</v>
      </c>
      <c r="Q73" s="65">
        <v>0</v>
      </c>
      <c r="R73" s="65">
        <v>0</v>
      </c>
      <c r="S73" s="65">
        <f t="shared" si="10"/>
        <v>14350</v>
      </c>
      <c r="T73" s="5">
        <v>60</v>
      </c>
      <c r="U73" s="22">
        <v>-14350</v>
      </c>
      <c r="V73" s="22">
        <v>0</v>
      </c>
      <c r="W73" s="22">
        <v>0</v>
      </c>
      <c r="X73" s="22">
        <v>0</v>
      </c>
      <c r="Y73" s="22">
        <v>0</v>
      </c>
      <c r="Z73" s="22">
        <v>0</v>
      </c>
      <c r="AA73" s="22">
        <v>0</v>
      </c>
      <c r="AB73" s="22">
        <v>0</v>
      </c>
      <c r="AC73" s="22">
        <v>0</v>
      </c>
      <c r="AD73" s="22">
        <v>0</v>
      </c>
      <c r="AE73" s="22">
        <v>0</v>
      </c>
      <c r="AF73" s="22">
        <v>0</v>
      </c>
      <c r="AG73" s="22">
        <v>0</v>
      </c>
      <c r="AH73" s="22">
        <f t="shared" si="11"/>
        <v>0</v>
      </c>
      <c r="AI73" s="22">
        <v>0</v>
      </c>
      <c r="AJ73" s="22">
        <f t="shared" si="12"/>
        <v>-14350</v>
      </c>
      <c r="AK73" s="22"/>
      <c r="AL73" s="22">
        <f t="shared" si="13"/>
        <v>0</v>
      </c>
      <c r="AM73" s="22">
        <f t="shared" si="14"/>
        <v>0</v>
      </c>
    </row>
    <row r="74" spans="1:40" outlineLevel="1" x14ac:dyDescent="0.25">
      <c r="A74" s="10">
        <v>42948</v>
      </c>
      <c r="C74" s="3" t="s">
        <v>581</v>
      </c>
      <c r="D74" s="34" t="s">
        <v>582</v>
      </c>
      <c r="F74" s="4" t="s">
        <v>88</v>
      </c>
      <c r="G74" s="4" t="s">
        <v>425</v>
      </c>
      <c r="H74" s="4" t="s">
        <v>583</v>
      </c>
      <c r="N74" s="5">
        <v>1</v>
      </c>
      <c r="O74" s="5" t="s">
        <v>207</v>
      </c>
      <c r="P74" s="65">
        <v>11800</v>
      </c>
      <c r="Q74" s="65">
        <v>0</v>
      </c>
      <c r="R74" s="65">
        <v>0</v>
      </c>
      <c r="S74" s="65">
        <f t="shared" si="10"/>
        <v>11800</v>
      </c>
      <c r="T74" s="5">
        <v>60</v>
      </c>
      <c r="U74" s="22">
        <v>-11800</v>
      </c>
      <c r="V74" s="22">
        <v>-196.47</v>
      </c>
      <c r="W74" s="22">
        <v>196.47</v>
      </c>
      <c r="X74" s="22">
        <v>0</v>
      </c>
      <c r="Y74" s="22">
        <v>0</v>
      </c>
      <c r="Z74" s="22">
        <v>0</v>
      </c>
      <c r="AA74" s="22">
        <v>0</v>
      </c>
      <c r="AB74" s="22">
        <v>0</v>
      </c>
      <c r="AC74" s="22">
        <v>0</v>
      </c>
      <c r="AD74" s="22">
        <v>0</v>
      </c>
      <c r="AE74" s="22">
        <v>0</v>
      </c>
      <c r="AF74" s="22">
        <v>0</v>
      </c>
      <c r="AG74" s="22">
        <v>0</v>
      </c>
      <c r="AH74" s="22">
        <f t="shared" si="11"/>
        <v>0</v>
      </c>
      <c r="AI74" s="22">
        <v>0</v>
      </c>
      <c r="AJ74" s="22">
        <f t="shared" si="12"/>
        <v>-11800</v>
      </c>
      <c r="AK74" s="22"/>
      <c r="AL74" s="22">
        <f t="shared" si="13"/>
        <v>0</v>
      </c>
      <c r="AM74" s="22">
        <f t="shared" si="14"/>
        <v>0</v>
      </c>
      <c r="AN74" s="65"/>
    </row>
    <row r="75" spans="1:40" ht="30" hidden="1" outlineLevel="1" x14ac:dyDescent="0.25">
      <c r="A75" s="10">
        <v>42308</v>
      </c>
      <c r="C75" s="3" t="s">
        <v>584</v>
      </c>
      <c r="D75" s="34" t="s">
        <v>585</v>
      </c>
      <c r="F75" s="4" t="s">
        <v>88</v>
      </c>
      <c r="G75" s="4" t="s">
        <v>425</v>
      </c>
      <c r="H75" s="4" t="s">
        <v>157</v>
      </c>
      <c r="L75" s="4" t="s">
        <v>452</v>
      </c>
      <c r="N75" s="5">
        <v>1</v>
      </c>
      <c r="O75" s="5" t="s">
        <v>158</v>
      </c>
      <c r="P75" s="65">
        <v>6000</v>
      </c>
      <c r="Q75" s="65">
        <v>0</v>
      </c>
      <c r="R75" s="65">
        <v>0</v>
      </c>
      <c r="S75" s="65">
        <f t="shared" si="10"/>
        <v>6000</v>
      </c>
      <c r="T75" s="5">
        <v>180</v>
      </c>
      <c r="U75" s="22">
        <v>-3499.68</v>
      </c>
      <c r="V75" s="22">
        <v>-33.33</v>
      </c>
      <c r="W75" s="22">
        <f t="shared" ref="W75:AD80" si="15">-$S75/$T75</f>
        <v>-33.333333333333336</v>
      </c>
      <c r="X75" s="22">
        <f t="shared" si="15"/>
        <v>-33.333333333333336</v>
      </c>
      <c r="Y75" s="22">
        <f t="shared" si="15"/>
        <v>-33.333333333333336</v>
      </c>
      <c r="Z75" s="22">
        <f t="shared" si="15"/>
        <v>-33.333333333333336</v>
      </c>
      <c r="AA75" s="22">
        <f t="shared" si="15"/>
        <v>-33.333333333333336</v>
      </c>
      <c r="AB75" s="22">
        <f t="shared" si="15"/>
        <v>-33.333333333333336</v>
      </c>
      <c r="AC75" s="22">
        <f t="shared" si="15"/>
        <v>-33.333333333333336</v>
      </c>
      <c r="AD75" s="22">
        <f t="shared" si="15"/>
        <v>-33.333333333333336</v>
      </c>
      <c r="AE75" s="22">
        <v>0</v>
      </c>
      <c r="AF75" s="22">
        <v>0</v>
      </c>
      <c r="AG75" s="22">
        <v>0</v>
      </c>
      <c r="AH75" s="22">
        <f t="shared" si="11"/>
        <v>-299.99666666666667</v>
      </c>
      <c r="AI75" s="22">
        <v>0</v>
      </c>
      <c r="AJ75" s="22">
        <f t="shared" si="12"/>
        <v>-3799.6766666666663</v>
      </c>
      <c r="AK75" s="22"/>
      <c r="AL75" s="22">
        <f t="shared" si="13"/>
        <v>2200.3233333333337</v>
      </c>
      <c r="AM75" s="22">
        <f t="shared" si="14"/>
        <v>2500.3200000000002</v>
      </c>
    </row>
    <row r="76" spans="1:40" outlineLevel="1" x14ac:dyDescent="0.25">
      <c r="A76" s="10">
        <v>42303</v>
      </c>
      <c r="C76" s="3" t="s">
        <v>586</v>
      </c>
      <c r="D76" s="34" t="s">
        <v>587</v>
      </c>
      <c r="F76" s="4" t="s">
        <v>88</v>
      </c>
      <c r="G76" s="4" t="s">
        <v>425</v>
      </c>
      <c r="H76" s="4" t="s">
        <v>157</v>
      </c>
      <c r="N76" s="5">
        <v>2</v>
      </c>
      <c r="O76" s="5" t="s">
        <v>158</v>
      </c>
      <c r="P76" s="65">
        <v>3948.3</v>
      </c>
      <c r="Q76" s="65">
        <v>0</v>
      </c>
      <c r="R76" s="65">
        <v>0</v>
      </c>
      <c r="S76" s="65">
        <f t="shared" si="10"/>
        <v>3948.3</v>
      </c>
      <c r="T76" s="5">
        <v>180</v>
      </c>
      <c r="U76" s="22">
        <v>-2303.585</v>
      </c>
      <c r="V76" s="22">
        <v>-21.94</v>
      </c>
      <c r="W76" s="22">
        <f t="shared" si="15"/>
        <v>-21.935000000000002</v>
      </c>
      <c r="X76" s="22">
        <f t="shared" si="15"/>
        <v>-21.935000000000002</v>
      </c>
      <c r="Y76" s="22">
        <f t="shared" si="15"/>
        <v>-21.935000000000002</v>
      </c>
      <c r="Z76" s="22">
        <f t="shared" si="15"/>
        <v>-21.935000000000002</v>
      </c>
      <c r="AA76" s="22">
        <f t="shared" si="15"/>
        <v>-21.935000000000002</v>
      </c>
      <c r="AB76" s="22">
        <f t="shared" si="15"/>
        <v>-21.935000000000002</v>
      </c>
      <c r="AC76" s="22">
        <f t="shared" si="15"/>
        <v>-21.935000000000002</v>
      </c>
      <c r="AD76" s="22">
        <f t="shared" si="15"/>
        <v>-21.935000000000002</v>
      </c>
      <c r="AE76" s="22">
        <v>0</v>
      </c>
      <c r="AF76" s="22">
        <v>0</v>
      </c>
      <c r="AG76" s="22">
        <v>0</v>
      </c>
      <c r="AH76" s="22">
        <f t="shared" si="11"/>
        <v>-197.42000000000002</v>
      </c>
      <c r="AI76" s="22">
        <v>0</v>
      </c>
      <c r="AJ76" s="22">
        <f t="shared" si="12"/>
        <v>-2501.0050000000001</v>
      </c>
      <c r="AK76" s="22"/>
      <c r="AL76" s="22">
        <f t="shared" si="13"/>
        <v>1447.2950000000001</v>
      </c>
      <c r="AM76" s="22">
        <f t="shared" si="14"/>
        <v>1644.7150000000001</v>
      </c>
    </row>
    <row r="77" spans="1:40" outlineLevel="1" x14ac:dyDescent="0.25">
      <c r="A77" s="10">
        <v>42311</v>
      </c>
      <c r="C77" s="3" t="s">
        <v>588</v>
      </c>
      <c r="D77" s="34" t="s">
        <v>589</v>
      </c>
      <c r="F77" s="4" t="s">
        <v>88</v>
      </c>
      <c r="G77" s="4" t="s">
        <v>425</v>
      </c>
      <c r="H77" s="4" t="s">
        <v>157</v>
      </c>
      <c r="N77" s="5">
        <v>2</v>
      </c>
      <c r="O77" s="5" t="s">
        <v>158</v>
      </c>
      <c r="P77" s="65">
        <v>2081.21</v>
      </c>
      <c r="Q77" s="65">
        <v>0</v>
      </c>
      <c r="R77" s="65">
        <v>0</v>
      </c>
      <c r="S77" s="65">
        <f t="shared" si="10"/>
        <v>2081.21</v>
      </c>
      <c r="T77" s="5">
        <v>180</v>
      </c>
      <c r="U77" s="22">
        <v>-1202.2604999999999</v>
      </c>
      <c r="V77" s="22">
        <v>-11.56</v>
      </c>
      <c r="W77" s="22">
        <f t="shared" si="15"/>
        <v>-11.562277777777778</v>
      </c>
      <c r="X77" s="22">
        <f t="shared" si="15"/>
        <v>-11.562277777777778</v>
      </c>
      <c r="Y77" s="22">
        <f t="shared" si="15"/>
        <v>-11.562277777777778</v>
      </c>
      <c r="Z77" s="22">
        <f t="shared" si="15"/>
        <v>-11.562277777777778</v>
      </c>
      <c r="AA77" s="22">
        <f t="shared" si="15"/>
        <v>-11.562277777777778</v>
      </c>
      <c r="AB77" s="22">
        <f t="shared" si="15"/>
        <v>-11.562277777777778</v>
      </c>
      <c r="AC77" s="22">
        <f t="shared" si="15"/>
        <v>-11.562277777777778</v>
      </c>
      <c r="AD77" s="22">
        <f t="shared" si="15"/>
        <v>-11.562277777777778</v>
      </c>
      <c r="AE77" s="22">
        <v>0</v>
      </c>
      <c r="AF77" s="22">
        <v>0</v>
      </c>
      <c r="AG77" s="22">
        <v>0</v>
      </c>
      <c r="AH77" s="22">
        <f t="shared" si="11"/>
        <v>-104.05822222222223</v>
      </c>
      <c r="AI77" s="22">
        <v>0</v>
      </c>
      <c r="AJ77" s="22">
        <f t="shared" si="12"/>
        <v>-1306.318722222222</v>
      </c>
      <c r="AK77" s="22"/>
      <c r="AL77" s="22">
        <f t="shared" si="13"/>
        <v>774.89127777777799</v>
      </c>
      <c r="AM77" s="22">
        <f t="shared" si="14"/>
        <v>878.94950000000017</v>
      </c>
    </row>
    <row r="78" spans="1:40" outlineLevel="1" x14ac:dyDescent="0.25">
      <c r="A78" s="10">
        <v>42312</v>
      </c>
      <c r="C78" s="3" t="s">
        <v>590</v>
      </c>
      <c r="D78" s="34" t="s">
        <v>591</v>
      </c>
      <c r="F78" s="4" t="s">
        <v>88</v>
      </c>
      <c r="G78" s="4" t="s">
        <v>425</v>
      </c>
      <c r="H78" s="4" t="s">
        <v>157</v>
      </c>
      <c r="N78" s="5">
        <v>1</v>
      </c>
      <c r="O78" s="5" t="s">
        <v>158</v>
      </c>
      <c r="P78" s="65">
        <v>8900</v>
      </c>
      <c r="Q78" s="65">
        <v>0</v>
      </c>
      <c r="R78" s="65">
        <v>0</v>
      </c>
      <c r="S78" s="65">
        <f t="shared" si="10"/>
        <v>8900</v>
      </c>
      <c r="T78" s="5">
        <v>180</v>
      </c>
      <c r="U78" s="22">
        <v>-5191.24</v>
      </c>
      <c r="V78" s="22">
        <v>-49.44</v>
      </c>
      <c r="W78" s="22">
        <f t="shared" si="15"/>
        <v>-49.444444444444443</v>
      </c>
      <c r="X78" s="22">
        <f t="shared" si="15"/>
        <v>-49.444444444444443</v>
      </c>
      <c r="Y78" s="22">
        <f t="shared" si="15"/>
        <v>-49.444444444444443</v>
      </c>
      <c r="Z78" s="22">
        <f t="shared" si="15"/>
        <v>-49.444444444444443</v>
      </c>
      <c r="AA78" s="22">
        <f t="shared" si="15"/>
        <v>-49.444444444444443</v>
      </c>
      <c r="AB78" s="22">
        <f t="shared" si="15"/>
        <v>-49.444444444444443</v>
      </c>
      <c r="AC78" s="22">
        <f t="shared" si="15"/>
        <v>-49.444444444444443</v>
      </c>
      <c r="AD78" s="22">
        <f t="shared" si="15"/>
        <v>-49.444444444444443</v>
      </c>
      <c r="AE78" s="22">
        <v>0</v>
      </c>
      <c r="AF78" s="22">
        <v>0</v>
      </c>
      <c r="AG78" s="22">
        <v>0</v>
      </c>
      <c r="AH78" s="22">
        <f t="shared" si="11"/>
        <v>-444.9955555555556</v>
      </c>
      <c r="AI78" s="22">
        <v>0</v>
      </c>
      <c r="AJ78" s="22">
        <f t="shared" si="12"/>
        <v>-5636.235555555555</v>
      </c>
      <c r="AK78" s="22"/>
      <c r="AL78" s="22">
        <f t="shared" si="13"/>
        <v>3263.764444444445</v>
      </c>
      <c r="AM78" s="22">
        <f t="shared" si="14"/>
        <v>3708.76</v>
      </c>
    </row>
    <row r="79" spans="1:40" ht="30" outlineLevel="1" x14ac:dyDescent="0.25">
      <c r="A79" s="10">
        <v>42312</v>
      </c>
      <c r="C79" s="3" t="s">
        <v>592</v>
      </c>
      <c r="D79" s="34" t="s">
        <v>593</v>
      </c>
      <c r="F79" s="4" t="s">
        <v>88</v>
      </c>
      <c r="G79" s="4" t="s">
        <v>425</v>
      </c>
      <c r="H79" s="4" t="s">
        <v>157</v>
      </c>
      <c r="N79" s="5">
        <v>1</v>
      </c>
      <c r="O79" s="5" t="s">
        <v>158</v>
      </c>
      <c r="P79" s="65">
        <v>1200</v>
      </c>
      <c r="Q79" s="65">
        <v>0</v>
      </c>
      <c r="R79" s="65">
        <v>0</v>
      </c>
      <c r="S79" s="65">
        <f t="shared" si="10"/>
        <v>1200</v>
      </c>
      <c r="T79" s="5">
        <v>180</v>
      </c>
      <c r="U79" s="22">
        <v>-700.31999999999994</v>
      </c>
      <c r="V79" s="22">
        <v>-6.67</v>
      </c>
      <c r="W79" s="22">
        <f t="shared" si="15"/>
        <v>-6.666666666666667</v>
      </c>
      <c r="X79" s="22">
        <f t="shared" si="15"/>
        <v>-6.666666666666667</v>
      </c>
      <c r="Y79" s="22">
        <f t="shared" si="15"/>
        <v>-6.666666666666667</v>
      </c>
      <c r="Z79" s="22">
        <f t="shared" si="15"/>
        <v>-6.666666666666667</v>
      </c>
      <c r="AA79" s="22">
        <f t="shared" si="15"/>
        <v>-6.666666666666667</v>
      </c>
      <c r="AB79" s="22">
        <f t="shared" si="15"/>
        <v>-6.666666666666667</v>
      </c>
      <c r="AC79" s="22">
        <f t="shared" si="15"/>
        <v>-6.666666666666667</v>
      </c>
      <c r="AD79" s="22">
        <f t="shared" si="15"/>
        <v>-6.666666666666667</v>
      </c>
      <c r="AE79" s="22">
        <v>0</v>
      </c>
      <c r="AF79" s="22">
        <v>0</v>
      </c>
      <c r="AG79" s="22">
        <v>0</v>
      </c>
      <c r="AH79" s="22">
        <f t="shared" si="11"/>
        <v>-60.003333333333323</v>
      </c>
      <c r="AI79" s="22">
        <v>0</v>
      </c>
      <c r="AJ79" s="22">
        <f t="shared" si="12"/>
        <v>-760.32333333333327</v>
      </c>
      <c r="AK79" s="22"/>
      <c r="AL79" s="22">
        <f t="shared" si="13"/>
        <v>439.67666666666673</v>
      </c>
      <c r="AM79" s="22">
        <f t="shared" si="14"/>
        <v>499.68000000000006</v>
      </c>
    </row>
    <row r="80" spans="1:40" ht="30" outlineLevel="1" x14ac:dyDescent="0.25">
      <c r="A80" s="10">
        <v>42334</v>
      </c>
      <c r="C80" s="3" t="s">
        <v>594</v>
      </c>
      <c r="D80" s="34" t="s">
        <v>595</v>
      </c>
      <c r="F80" s="4" t="s">
        <v>88</v>
      </c>
      <c r="G80" s="4" t="s">
        <v>425</v>
      </c>
      <c r="H80" s="4" t="s">
        <v>157</v>
      </c>
      <c r="N80" s="5">
        <v>1</v>
      </c>
      <c r="O80" s="5" t="s">
        <v>158</v>
      </c>
      <c r="P80" s="65">
        <v>1700</v>
      </c>
      <c r="Q80" s="65">
        <v>0</v>
      </c>
      <c r="R80" s="65">
        <v>0</v>
      </c>
      <c r="S80" s="65">
        <f t="shared" si="10"/>
        <v>1700</v>
      </c>
      <c r="T80" s="5">
        <v>180</v>
      </c>
      <c r="U80" s="22">
        <v>-991.24</v>
      </c>
      <c r="V80" s="22">
        <v>-9.44</v>
      </c>
      <c r="W80" s="22">
        <f t="shared" si="15"/>
        <v>-9.4444444444444446</v>
      </c>
      <c r="X80" s="22">
        <f t="shared" si="15"/>
        <v>-9.4444444444444446</v>
      </c>
      <c r="Y80" s="22">
        <f t="shared" si="15"/>
        <v>-9.4444444444444446</v>
      </c>
      <c r="Z80" s="22">
        <f t="shared" si="15"/>
        <v>-9.4444444444444446</v>
      </c>
      <c r="AA80" s="22">
        <f t="shared" si="15"/>
        <v>-9.4444444444444446</v>
      </c>
      <c r="AB80" s="22">
        <f t="shared" si="15"/>
        <v>-9.4444444444444446</v>
      </c>
      <c r="AC80" s="22">
        <f t="shared" si="15"/>
        <v>-9.4444444444444446</v>
      </c>
      <c r="AD80" s="22">
        <f t="shared" si="15"/>
        <v>-9.4444444444444446</v>
      </c>
      <c r="AE80" s="22">
        <v>0</v>
      </c>
      <c r="AF80" s="22">
        <v>0</v>
      </c>
      <c r="AG80" s="22">
        <v>0</v>
      </c>
      <c r="AH80" s="22">
        <f t="shared" si="11"/>
        <v>-84.995555555555555</v>
      </c>
      <c r="AI80" s="22">
        <v>0</v>
      </c>
      <c r="AJ80" s="22">
        <f t="shared" si="12"/>
        <v>-1076.2355555555555</v>
      </c>
      <c r="AK80" s="22"/>
      <c r="AL80" s="22">
        <f t="shared" si="13"/>
        <v>623.76444444444451</v>
      </c>
      <c r="AM80" s="22">
        <f t="shared" si="14"/>
        <v>708.76</v>
      </c>
    </row>
    <row r="81" spans="1:39" outlineLevel="1" x14ac:dyDescent="0.25">
      <c r="A81" s="10">
        <v>42347</v>
      </c>
      <c r="C81" s="3" t="s">
        <v>596</v>
      </c>
      <c r="D81" s="34" t="s">
        <v>597</v>
      </c>
      <c r="F81" s="4" t="s">
        <v>88</v>
      </c>
      <c r="G81" s="4" t="s">
        <v>425</v>
      </c>
      <c r="H81" s="4" t="s">
        <v>157</v>
      </c>
      <c r="N81" s="5">
        <v>1</v>
      </c>
      <c r="O81" s="5" t="s">
        <v>158</v>
      </c>
      <c r="P81" s="65">
        <v>3230.73</v>
      </c>
      <c r="Q81" s="65">
        <v>0</v>
      </c>
      <c r="R81" s="65">
        <v>0</v>
      </c>
      <c r="S81" s="65">
        <f t="shared" si="10"/>
        <v>3230.73</v>
      </c>
      <c r="T81" s="5">
        <v>60</v>
      </c>
      <c r="U81" s="22">
        <v>-3230.73</v>
      </c>
      <c r="V81" s="22">
        <v>0</v>
      </c>
      <c r="W81" s="22">
        <v>0</v>
      </c>
      <c r="X81" s="22">
        <v>0</v>
      </c>
      <c r="Y81" s="22">
        <v>0</v>
      </c>
      <c r="Z81" s="22">
        <v>0</v>
      </c>
      <c r="AA81" s="22">
        <v>0</v>
      </c>
      <c r="AB81" s="22">
        <v>0</v>
      </c>
      <c r="AC81" s="22">
        <v>0</v>
      </c>
      <c r="AD81" s="22">
        <v>0</v>
      </c>
      <c r="AE81" s="22">
        <v>0</v>
      </c>
      <c r="AF81" s="22">
        <v>0</v>
      </c>
      <c r="AG81" s="22">
        <v>0</v>
      </c>
      <c r="AH81" s="22">
        <f t="shared" si="11"/>
        <v>0</v>
      </c>
      <c r="AI81" s="22">
        <v>0</v>
      </c>
      <c r="AJ81" s="22">
        <f t="shared" si="12"/>
        <v>-3230.73</v>
      </c>
      <c r="AK81" s="22"/>
      <c r="AL81" s="22">
        <f t="shared" si="13"/>
        <v>0</v>
      </c>
      <c r="AM81" s="22">
        <f t="shared" si="14"/>
        <v>0</v>
      </c>
    </row>
    <row r="82" spans="1:39" ht="30" outlineLevel="1" x14ac:dyDescent="0.25">
      <c r="A82" s="10">
        <v>42515</v>
      </c>
      <c r="C82" s="3" t="s">
        <v>598</v>
      </c>
      <c r="D82" s="34" t="s">
        <v>599</v>
      </c>
      <c r="F82" s="4" t="s">
        <v>88</v>
      </c>
      <c r="G82" s="4" t="s">
        <v>425</v>
      </c>
      <c r="H82" s="4" t="s">
        <v>600</v>
      </c>
      <c r="N82" s="5">
        <v>1</v>
      </c>
      <c r="O82" s="5" t="s">
        <v>158</v>
      </c>
      <c r="P82" s="65">
        <v>610425</v>
      </c>
      <c r="Q82" s="65">
        <v>0</v>
      </c>
      <c r="R82" s="65">
        <v>0</v>
      </c>
      <c r="S82" s="65">
        <f t="shared" si="10"/>
        <v>610425</v>
      </c>
      <c r="T82" s="5">
        <v>120</v>
      </c>
      <c r="U82" s="22">
        <v>-498514.16499999998</v>
      </c>
      <c r="V82" s="22">
        <v>-5086.88</v>
      </c>
      <c r="W82" s="22">
        <f t="shared" ref="W82:AD83" si="16">-$S82/$T82</f>
        <v>-5086.875</v>
      </c>
      <c r="X82" s="22">
        <f t="shared" si="16"/>
        <v>-5086.875</v>
      </c>
      <c r="Y82" s="22">
        <f t="shared" si="16"/>
        <v>-5086.875</v>
      </c>
      <c r="Z82" s="22">
        <f t="shared" si="16"/>
        <v>-5086.875</v>
      </c>
      <c r="AA82" s="22">
        <f t="shared" si="16"/>
        <v>-5086.875</v>
      </c>
      <c r="AB82" s="22">
        <f t="shared" si="16"/>
        <v>-5086.875</v>
      </c>
      <c r="AC82" s="22">
        <f t="shared" si="16"/>
        <v>-5086.875</v>
      </c>
      <c r="AD82" s="22">
        <f t="shared" si="16"/>
        <v>-5086.875</v>
      </c>
      <c r="AE82" s="22">
        <v>0</v>
      </c>
      <c r="AF82" s="22">
        <v>0</v>
      </c>
      <c r="AG82" s="22">
        <v>0</v>
      </c>
      <c r="AH82" s="22">
        <f t="shared" si="11"/>
        <v>-45781.880000000005</v>
      </c>
      <c r="AI82" s="22">
        <v>0</v>
      </c>
      <c r="AJ82" s="22">
        <f t="shared" si="12"/>
        <v>-544296.04499999993</v>
      </c>
      <c r="AK82" s="22"/>
      <c r="AL82" s="22">
        <f t="shared" si="13"/>
        <v>66128.955000000075</v>
      </c>
      <c r="AM82" s="22">
        <f t="shared" si="14"/>
        <v>111910.83500000002</v>
      </c>
    </row>
    <row r="83" spans="1:39" outlineLevel="1" x14ac:dyDescent="0.25">
      <c r="A83" s="10">
        <v>42457</v>
      </c>
      <c r="C83" s="3" t="s">
        <v>601</v>
      </c>
      <c r="D83" s="34" t="s">
        <v>602</v>
      </c>
      <c r="F83" s="4" t="s">
        <v>88</v>
      </c>
      <c r="G83" s="4" t="s">
        <v>425</v>
      </c>
      <c r="H83" s="4" t="s">
        <v>157</v>
      </c>
      <c r="N83" s="5">
        <v>1</v>
      </c>
      <c r="O83" s="5" t="s">
        <v>158</v>
      </c>
      <c r="P83" s="65">
        <v>10080</v>
      </c>
      <c r="Q83" s="65">
        <v>0</v>
      </c>
      <c r="R83" s="65">
        <v>0</v>
      </c>
      <c r="S83" s="65">
        <f t="shared" si="10"/>
        <v>10080</v>
      </c>
      <c r="T83" s="5">
        <v>120</v>
      </c>
      <c r="U83" s="22">
        <v>-8232</v>
      </c>
      <c r="V83" s="22">
        <v>-84</v>
      </c>
      <c r="W83" s="22">
        <f t="shared" si="16"/>
        <v>-84</v>
      </c>
      <c r="X83" s="22">
        <f t="shared" si="16"/>
        <v>-84</v>
      </c>
      <c r="Y83" s="22">
        <f t="shared" si="16"/>
        <v>-84</v>
      </c>
      <c r="Z83" s="22">
        <f t="shared" si="16"/>
        <v>-84</v>
      </c>
      <c r="AA83" s="22">
        <f t="shared" si="16"/>
        <v>-84</v>
      </c>
      <c r="AB83" s="22">
        <f t="shared" si="16"/>
        <v>-84</v>
      </c>
      <c r="AC83" s="22">
        <f t="shared" si="16"/>
        <v>-84</v>
      </c>
      <c r="AD83" s="22">
        <f t="shared" si="16"/>
        <v>-84</v>
      </c>
      <c r="AE83" s="22">
        <v>0</v>
      </c>
      <c r="AF83" s="22">
        <v>0</v>
      </c>
      <c r="AG83" s="22">
        <v>0</v>
      </c>
      <c r="AH83" s="22">
        <f t="shared" si="11"/>
        <v>-756</v>
      </c>
      <c r="AI83" s="22">
        <v>0</v>
      </c>
      <c r="AJ83" s="22">
        <f t="shared" si="12"/>
        <v>-8988</v>
      </c>
      <c r="AK83" s="22"/>
      <c r="AL83" s="22">
        <f t="shared" si="13"/>
        <v>1092</v>
      </c>
      <c r="AM83" s="22">
        <f t="shared" si="14"/>
        <v>1848</v>
      </c>
    </row>
    <row r="84" spans="1:39" outlineLevel="1" x14ac:dyDescent="0.25">
      <c r="A84" s="10">
        <v>42540</v>
      </c>
      <c r="C84" s="3" t="s">
        <v>603</v>
      </c>
      <c r="D84" s="34" t="s">
        <v>604</v>
      </c>
      <c r="F84" s="4" t="s">
        <v>88</v>
      </c>
      <c r="G84" s="4" t="s">
        <v>425</v>
      </c>
      <c r="H84" s="4" t="s">
        <v>157</v>
      </c>
      <c r="N84" s="5">
        <v>1</v>
      </c>
      <c r="O84" s="5" t="s">
        <v>158</v>
      </c>
      <c r="P84" s="65">
        <v>15498</v>
      </c>
      <c r="Q84" s="65">
        <v>0</v>
      </c>
      <c r="R84" s="65">
        <v>0</v>
      </c>
      <c r="S84" s="65">
        <f t="shared" si="10"/>
        <v>15498</v>
      </c>
      <c r="T84" s="5">
        <v>60</v>
      </c>
      <c r="U84" s="22">
        <v>-15498</v>
      </c>
      <c r="V84" s="22">
        <v>0</v>
      </c>
      <c r="W84" s="22">
        <v>0</v>
      </c>
      <c r="X84" s="22">
        <v>0</v>
      </c>
      <c r="Y84" s="22">
        <v>0</v>
      </c>
      <c r="Z84" s="22">
        <v>0</v>
      </c>
      <c r="AA84" s="22">
        <v>0</v>
      </c>
      <c r="AB84" s="22">
        <v>0</v>
      </c>
      <c r="AC84" s="22">
        <v>0</v>
      </c>
      <c r="AD84" s="22">
        <v>0</v>
      </c>
      <c r="AE84" s="22">
        <v>0</v>
      </c>
      <c r="AF84" s="22">
        <v>0</v>
      </c>
      <c r="AG84" s="22">
        <v>0</v>
      </c>
      <c r="AH84" s="22">
        <f t="shared" si="11"/>
        <v>0</v>
      </c>
      <c r="AI84" s="22">
        <v>0</v>
      </c>
      <c r="AJ84" s="22">
        <f t="shared" si="12"/>
        <v>-15498</v>
      </c>
      <c r="AK84" s="22"/>
      <c r="AL84" s="22">
        <f t="shared" si="13"/>
        <v>0</v>
      </c>
      <c r="AM84" s="22">
        <f t="shared" si="14"/>
        <v>0</v>
      </c>
    </row>
    <row r="85" spans="1:39" outlineLevel="1" x14ac:dyDescent="0.25">
      <c r="A85" s="10">
        <v>42536</v>
      </c>
      <c r="C85" s="3" t="s">
        <v>605</v>
      </c>
      <c r="D85" s="34" t="s">
        <v>606</v>
      </c>
      <c r="F85" s="4" t="s">
        <v>88</v>
      </c>
      <c r="G85" s="4" t="s">
        <v>425</v>
      </c>
      <c r="H85" s="4" t="s">
        <v>157</v>
      </c>
      <c r="N85" s="5">
        <v>1</v>
      </c>
      <c r="O85" s="5" t="s">
        <v>158</v>
      </c>
      <c r="P85" s="65">
        <v>1980</v>
      </c>
      <c r="Q85" s="65">
        <v>0</v>
      </c>
      <c r="R85" s="65">
        <v>0</v>
      </c>
      <c r="S85" s="65">
        <f t="shared" si="10"/>
        <v>1980</v>
      </c>
      <c r="T85" s="5">
        <v>36</v>
      </c>
      <c r="U85" s="22">
        <v>-1980</v>
      </c>
      <c r="V85" s="22">
        <v>0</v>
      </c>
      <c r="W85" s="22">
        <v>0</v>
      </c>
      <c r="X85" s="22">
        <v>0</v>
      </c>
      <c r="Y85" s="22">
        <v>0</v>
      </c>
      <c r="Z85" s="22">
        <v>0</v>
      </c>
      <c r="AA85" s="22">
        <v>0</v>
      </c>
      <c r="AB85" s="22">
        <v>0</v>
      </c>
      <c r="AC85" s="22">
        <v>0</v>
      </c>
      <c r="AD85" s="22">
        <v>0</v>
      </c>
      <c r="AE85" s="22">
        <v>0</v>
      </c>
      <c r="AF85" s="22">
        <v>0</v>
      </c>
      <c r="AG85" s="22">
        <v>0</v>
      </c>
      <c r="AH85" s="22">
        <f t="shared" si="11"/>
        <v>0</v>
      </c>
      <c r="AI85" s="22">
        <v>0</v>
      </c>
      <c r="AJ85" s="22">
        <f t="shared" si="12"/>
        <v>-1980</v>
      </c>
      <c r="AK85" s="22"/>
      <c r="AL85" s="22">
        <f t="shared" si="13"/>
        <v>0</v>
      </c>
      <c r="AM85" s="22">
        <f t="shared" si="14"/>
        <v>0</v>
      </c>
    </row>
    <row r="86" spans="1:39" outlineLevel="1" x14ac:dyDescent="0.25">
      <c r="A86" s="10">
        <v>42549</v>
      </c>
      <c r="C86" s="3" t="s">
        <v>607</v>
      </c>
      <c r="D86" s="34" t="s">
        <v>600</v>
      </c>
      <c r="F86" s="4" t="s">
        <v>88</v>
      </c>
      <c r="G86" s="4" t="s">
        <v>425</v>
      </c>
      <c r="H86" s="4" t="s">
        <v>157</v>
      </c>
      <c r="N86" s="5">
        <v>2</v>
      </c>
      <c r="O86" s="5" t="s">
        <v>158</v>
      </c>
      <c r="P86" s="65">
        <v>2399.6999999999998</v>
      </c>
      <c r="Q86" s="65">
        <v>0</v>
      </c>
      <c r="R86" s="65">
        <v>0</v>
      </c>
      <c r="S86" s="65">
        <f t="shared" si="10"/>
        <v>2399.6999999999998</v>
      </c>
      <c r="T86" s="5">
        <v>120</v>
      </c>
      <c r="U86" s="22">
        <v>-1959.9774999999997</v>
      </c>
      <c r="V86" s="22">
        <v>-20</v>
      </c>
      <c r="W86" s="22">
        <f t="shared" ref="W86:AD87" si="17">-$S86/$T86</f>
        <v>-19.997499999999999</v>
      </c>
      <c r="X86" s="22">
        <f t="shared" si="17"/>
        <v>-19.997499999999999</v>
      </c>
      <c r="Y86" s="22">
        <f t="shared" si="17"/>
        <v>-19.997499999999999</v>
      </c>
      <c r="Z86" s="22">
        <f t="shared" si="17"/>
        <v>-19.997499999999999</v>
      </c>
      <c r="AA86" s="22">
        <f t="shared" si="17"/>
        <v>-19.997499999999999</v>
      </c>
      <c r="AB86" s="22">
        <f t="shared" si="17"/>
        <v>-19.997499999999999</v>
      </c>
      <c r="AC86" s="22">
        <f t="shared" si="17"/>
        <v>-19.997499999999999</v>
      </c>
      <c r="AD86" s="22">
        <f t="shared" si="17"/>
        <v>-19.997499999999999</v>
      </c>
      <c r="AE86" s="22">
        <v>0</v>
      </c>
      <c r="AF86" s="22">
        <v>0</v>
      </c>
      <c r="AG86" s="22">
        <v>0</v>
      </c>
      <c r="AH86" s="22">
        <f t="shared" si="11"/>
        <v>-179.98000000000002</v>
      </c>
      <c r="AI86" s="22">
        <v>0</v>
      </c>
      <c r="AJ86" s="22">
        <f t="shared" si="12"/>
        <v>-2139.9574999999995</v>
      </c>
      <c r="AK86" s="22"/>
      <c r="AL86" s="22">
        <f t="shared" si="13"/>
        <v>259.74250000000029</v>
      </c>
      <c r="AM86" s="22">
        <f t="shared" si="14"/>
        <v>439.72250000000008</v>
      </c>
    </row>
    <row r="87" spans="1:39" hidden="1" outlineLevel="1" x14ac:dyDescent="0.25">
      <c r="A87" s="10">
        <v>42522</v>
      </c>
      <c r="C87" s="3" t="s">
        <v>608</v>
      </c>
      <c r="D87" s="4" t="s">
        <v>609</v>
      </c>
      <c r="F87" s="4" t="s">
        <v>88</v>
      </c>
      <c r="G87" s="4" t="s">
        <v>425</v>
      </c>
      <c r="H87" s="4" t="s">
        <v>157</v>
      </c>
      <c r="L87" s="4" t="s">
        <v>452</v>
      </c>
      <c r="N87" s="5">
        <v>2</v>
      </c>
      <c r="O87" s="5" t="s">
        <v>158</v>
      </c>
      <c r="P87" s="65">
        <v>6900</v>
      </c>
      <c r="Q87" s="65">
        <v>0</v>
      </c>
      <c r="R87" s="65">
        <v>0</v>
      </c>
      <c r="S87" s="65">
        <f t="shared" si="10"/>
        <v>6900</v>
      </c>
      <c r="T87" s="5">
        <v>120</v>
      </c>
      <c r="U87" s="22">
        <v>-5635</v>
      </c>
      <c r="V87" s="22">
        <v>-57.5</v>
      </c>
      <c r="W87" s="22">
        <f t="shared" si="17"/>
        <v>-57.5</v>
      </c>
      <c r="X87" s="22">
        <f t="shared" si="17"/>
        <v>-57.5</v>
      </c>
      <c r="Y87" s="22">
        <f t="shared" si="17"/>
        <v>-57.5</v>
      </c>
      <c r="Z87" s="22">
        <f t="shared" si="17"/>
        <v>-57.5</v>
      </c>
      <c r="AA87" s="22">
        <f t="shared" si="17"/>
        <v>-57.5</v>
      </c>
      <c r="AB87" s="22">
        <f t="shared" si="17"/>
        <v>-57.5</v>
      </c>
      <c r="AC87" s="22">
        <f t="shared" si="17"/>
        <v>-57.5</v>
      </c>
      <c r="AD87" s="22">
        <f t="shared" si="17"/>
        <v>-57.5</v>
      </c>
      <c r="AE87" s="22">
        <v>0</v>
      </c>
      <c r="AF87" s="22">
        <v>0</v>
      </c>
      <c r="AG87" s="22">
        <v>0</v>
      </c>
      <c r="AH87" s="22">
        <f t="shared" si="11"/>
        <v>-517.5</v>
      </c>
      <c r="AI87" s="22">
        <v>0</v>
      </c>
      <c r="AJ87" s="22">
        <f t="shared" si="12"/>
        <v>-6152.5</v>
      </c>
      <c r="AK87" s="22"/>
      <c r="AL87" s="22">
        <f t="shared" si="13"/>
        <v>747.5</v>
      </c>
      <c r="AM87" s="22">
        <f t="shared" si="14"/>
        <v>1265</v>
      </c>
    </row>
    <row r="88" spans="1:39" outlineLevel="1" x14ac:dyDescent="0.25">
      <c r="A88" s="10">
        <v>42543</v>
      </c>
      <c r="C88" s="3" t="s">
        <v>610</v>
      </c>
      <c r="D88" s="34" t="s">
        <v>611</v>
      </c>
      <c r="F88" s="4" t="s">
        <v>88</v>
      </c>
      <c r="G88" s="4" t="s">
        <v>425</v>
      </c>
      <c r="H88" s="4" t="s">
        <v>157</v>
      </c>
      <c r="N88" s="5">
        <v>1</v>
      </c>
      <c r="O88" s="5" t="s">
        <v>158</v>
      </c>
      <c r="P88" s="65">
        <v>448.11</v>
      </c>
      <c r="Q88" s="65">
        <v>0</v>
      </c>
      <c r="R88" s="65">
        <v>0</v>
      </c>
      <c r="S88" s="65">
        <f t="shared" si="10"/>
        <v>448.11</v>
      </c>
      <c r="T88" s="5">
        <v>60</v>
      </c>
      <c r="U88" s="22">
        <v>-448.11</v>
      </c>
      <c r="V88" s="22">
        <v>0</v>
      </c>
      <c r="W88" s="22">
        <v>0</v>
      </c>
      <c r="X88" s="22">
        <v>0</v>
      </c>
      <c r="Y88" s="22">
        <v>0</v>
      </c>
      <c r="Z88" s="22">
        <v>0</v>
      </c>
      <c r="AA88" s="22">
        <v>0</v>
      </c>
      <c r="AB88" s="22">
        <v>0</v>
      </c>
      <c r="AC88" s="22">
        <v>0</v>
      </c>
      <c r="AD88" s="22">
        <v>0</v>
      </c>
      <c r="AE88" s="22">
        <v>0</v>
      </c>
      <c r="AF88" s="22">
        <v>0</v>
      </c>
      <c r="AG88" s="22">
        <v>0</v>
      </c>
      <c r="AH88" s="22">
        <f t="shared" si="11"/>
        <v>0</v>
      </c>
      <c r="AI88" s="22">
        <v>0</v>
      </c>
      <c r="AJ88" s="22">
        <f t="shared" si="12"/>
        <v>-448.11</v>
      </c>
      <c r="AK88" s="22"/>
      <c r="AL88" s="22">
        <f t="shared" si="13"/>
        <v>0</v>
      </c>
      <c r="AM88" s="22">
        <f t="shared" si="14"/>
        <v>0</v>
      </c>
    </row>
    <row r="89" spans="1:39" ht="30" outlineLevel="1" x14ac:dyDescent="0.25">
      <c r="A89" s="10">
        <v>42515</v>
      </c>
      <c r="C89" s="3" t="s">
        <v>612</v>
      </c>
      <c r="D89" s="34" t="s">
        <v>576</v>
      </c>
      <c r="F89" s="4" t="s">
        <v>88</v>
      </c>
      <c r="G89" s="4" t="s">
        <v>425</v>
      </c>
      <c r="H89" s="4" t="s">
        <v>613</v>
      </c>
      <c r="N89" s="5">
        <v>1</v>
      </c>
      <c r="O89" s="5" t="s">
        <v>158</v>
      </c>
      <c r="P89" s="65">
        <v>1953360</v>
      </c>
      <c r="Q89" s="65">
        <v>0</v>
      </c>
      <c r="R89" s="65">
        <v>0</v>
      </c>
      <c r="S89" s="65">
        <f t="shared" si="10"/>
        <v>1953360</v>
      </c>
      <c r="T89" s="5">
        <v>120</v>
      </c>
      <c r="U89" s="22">
        <v>-1578966</v>
      </c>
      <c r="V89" s="22">
        <v>-16278</v>
      </c>
      <c r="W89" s="22">
        <f t="shared" ref="W89:AD89" si="18">-$S89/$T89</f>
        <v>-16278</v>
      </c>
      <c r="X89" s="22">
        <f t="shared" si="18"/>
        <v>-16278</v>
      </c>
      <c r="Y89" s="22">
        <f t="shared" si="18"/>
        <v>-16278</v>
      </c>
      <c r="Z89" s="22">
        <f t="shared" si="18"/>
        <v>-16278</v>
      </c>
      <c r="AA89" s="22">
        <f t="shared" si="18"/>
        <v>-16278</v>
      </c>
      <c r="AB89" s="22">
        <f t="shared" si="18"/>
        <v>-16278</v>
      </c>
      <c r="AC89" s="22">
        <f t="shared" si="18"/>
        <v>-16278</v>
      </c>
      <c r="AD89" s="22">
        <f t="shared" si="18"/>
        <v>-16278</v>
      </c>
      <c r="AE89" s="22">
        <v>0</v>
      </c>
      <c r="AF89" s="22">
        <v>0</v>
      </c>
      <c r="AG89" s="22">
        <v>0</v>
      </c>
      <c r="AH89" s="22">
        <f t="shared" si="11"/>
        <v>-146502</v>
      </c>
      <c r="AI89" s="22">
        <v>0</v>
      </c>
      <c r="AJ89" s="22">
        <f t="shared" si="12"/>
        <v>-1725468</v>
      </c>
      <c r="AK89" s="22"/>
      <c r="AL89" s="22">
        <f t="shared" si="13"/>
        <v>227892</v>
      </c>
      <c r="AM89" s="22">
        <f t="shared" si="14"/>
        <v>374394</v>
      </c>
    </row>
    <row r="90" spans="1:39" outlineLevel="1" x14ac:dyDescent="0.25">
      <c r="A90" s="10">
        <v>42473</v>
      </c>
      <c r="C90" s="3" t="s">
        <v>614</v>
      </c>
      <c r="D90" s="34" t="s">
        <v>615</v>
      </c>
      <c r="F90" s="4" t="s">
        <v>88</v>
      </c>
      <c r="G90" s="4" t="s">
        <v>425</v>
      </c>
      <c r="H90" s="4" t="s">
        <v>157</v>
      </c>
      <c r="N90" s="5">
        <v>1</v>
      </c>
      <c r="O90" s="5" t="s">
        <v>158</v>
      </c>
      <c r="P90" s="65">
        <v>14555</v>
      </c>
      <c r="Q90" s="65">
        <v>0</v>
      </c>
      <c r="R90" s="65">
        <v>0</v>
      </c>
      <c r="S90" s="65">
        <f t="shared" si="10"/>
        <v>14555</v>
      </c>
      <c r="T90" s="5">
        <v>60</v>
      </c>
      <c r="U90" s="22">
        <v>-14555</v>
      </c>
      <c r="V90" s="22">
        <v>0</v>
      </c>
      <c r="W90" s="22">
        <v>0</v>
      </c>
      <c r="X90" s="22">
        <v>0</v>
      </c>
      <c r="Y90" s="22">
        <v>0</v>
      </c>
      <c r="Z90" s="22">
        <v>0</v>
      </c>
      <c r="AA90" s="22">
        <v>0</v>
      </c>
      <c r="AB90" s="22">
        <v>0</v>
      </c>
      <c r="AC90" s="22">
        <v>0</v>
      </c>
      <c r="AD90" s="22">
        <v>0</v>
      </c>
      <c r="AE90" s="22">
        <v>0</v>
      </c>
      <c r="AF90" s="22">
        <v>0</v>
      </c>
      <c r="AG90" s="22">
        <v>0</v>
      </c>
      <c r="AH90" s="22">
        <f t="shared" si="11"/>
        <v>0</v>
      </c>
      <c r="AI90" s="22">
        <v>0</v>
      </c>
      <c r="AJ90" s="22">
        <f t="shared" si="12"/>
        <v>-14555</v>
      </c>
      <c r="AK90" s="22"/>
      <c r="AL90" s="22">
        <f t="shared" si="13"/>
        <v>0</v>
      </c>
      <c r="AM90" s="22">
        <f t="shared" si="14"/>
        <v>0</v>
      </c>
    </row>
    <row r="91" spans="1:39" outlineLevel="1" x14ac:dyDescent="0.25">
      <c r="A91" s="10">
        <v>42530</v>
      </c>
      <c r="C91" s="3" t="s">
        <v>616</v>
      </c>
      <c r="D91" s="34" t="s">
        <v>617</v>
      </c>
      <c r="F91" s="4" t="s">
        <v>88</v>
      </c>
      <c r="G91" s="4" t="s">
        <v>425</v>
      </c>
      <c r="H91" s="4" t="s">
        <v>157</v>
      </c>
      <c r="N91" s="5">
        <v>1</v>
      </c>
      <c r="O91" s="5" t="s">
        <v>158</v>
      </c>
      <c r="P91" s="65">
        <v>10080</v>
      </c>
      <c r="Q91" s="65">
        <v>0</v>
      </c>
      <c r="R91" s="65">
        <v>0</v>
      </c>
      <c r="S91" s="65">
        <f t="shared" si="10"/>
        <v>10080</v>
      </c>
      <c r="T91" s="5">
        <v>120</v>
      </c>
      <c r="U91" s="22">
        <v>-8232</v>
      </c>
      <c r="V91" s="22">
        <v>-84</v>
      </c>
      <c r="W91" s="22">
        <f t="shared" ref="W91:AD91" si="19">-$S91/$T91</f>
        <v>-84</v>
      </c>
      <c r="X91" s="22">
        <f t="shared" si="19"/>
        <v>-84</v>
      </c>
      <c r="Y91" s="22">
        <f t="shared" si="19"/>
        <v>-84</v>
      </c>
      <c r="Z91" s="22">
        <f t="shared" si="19"/>
        <v>-84</v>
      </c>
      <c r="AA91" s="22">
        <f t="shared" si="19"/>
        <v>-84</v>
      </c>
      <c r="AB91" s="22">
        <f t="shared" si="19"/>
        <v>-84</v>
      </c>
      <c r="AC91" s="22">
        <f t="shared" si="19"/>
        <v>-84</v>
      </c>
      <c r="AD91" s="22">
        <f t="shared" si="19"/>
        <v>-84</v>
      </c>
      <c r="AE91" s="22">
        <v>0</v>
      </c>
      <c r="AF91" s="22">
        <v>0</v>
      </c>
      <c r="AG91" s="22">
        <v>0</v>
      </c>
      <c r="AH91" s="22">
        <f t="shared" si="11"/>
        <v>-756</v>
      </c>
      <c r="AI91" s="22">
        <v>0</v>
      </c>
      <c r="AJ91" s="22">
        <f t="shared" si="12"/>
        <v>-8988</v>
      </c>
      <c r="AK91" s="22"/>
      <c r="AL91" s="22">
        <f t="shared" si="13"/>
        <v>1092</v>
      </c>
      <c r="AM91" s="22">
        <f t="shared" si="14"/>
        <v>1848</v>
      </c>
    </row>
    <row r="92" spans="1:39" outlineLevel="1" x14ac:dyDescent="0.25">
      <c r="A92" s="10">
        <v>42545</v>
      </c>
      <c r="C92" s="3" t="s">
        <v>618</v>
      </c>
      <c r="D92" s="34" t="s">
        <v>619</v>
      </c>
      <c r="F92" s="4" t="s">
        <v>88</v>
      </c>
      <c r="G92" s="4" t="s">
        <v>425</v>
      </c>
      <c r="H92" s="4" t="s">
        <v>157</v>
      </c>
      <c r="N92" s="5">
        <v>1</v>
      </c>
      <c r="O92" s="5" t="s">
        <v>158</v>
      </c>
      <c r="P92" s="65">
        <v>1980</v>
      </c>
      <c r="Q92" s="65">
        <v>0</v>
      </c>
      <c r="R92" s="65">
        <v>0</v>
      </c>
      <c r="S92" s="65">
        <f t="shared" si="10"/>
        <v>1980</v>
      </c>
      <c r="T92" s="5">
        <v>36</v>
      </c>
      <c r="U92" s="22">
        <v>-1980</v>
      </c>
      <c r="V92" s="22">
        <v>0</v>
      </c>
      <c r="W92" s="22">
        <v>0</v>
      </c>
      <c r="X92" s="22">
        <v>0</v>
      </c>
      <c r="Y92" s="22">
        <v>0</v>
      </c>
      <c r="Z92" s="22">
        <v>0</v>
      </c>
      <c r="AA92" s="22">
        <v>0</v>
      </c>
      <c r="AB92" s="22">
        <v>0</v>
      </c>
      <c r="AC92" s="22">
        <v>0</v>
      </c>
      <c r="AD92" s="22">
        <v>0</v>
      </c>
      <c r="AE92" s="22">
        <v>0</v>
      </c>
      <c r="AF92" s="22">
        <v>0</v>
      </c>
      <c r="AG92" s="22">
        <v>0</v>
      </c>
      <c r="AH92" s="22">
        <f t="shared" si="11"/>
        <v>0</v>
      </c>
      <c r="AI92" s="22">
        <v>0</v>
      </c>
      <c r="AJ92" s="22">
        <f t="shared" si="12"/>
        <v>-1980</v>
      </c>
      <c r="AK92" s="22"/>
      <c r="AL92" s="22">
        <f t="shared" si="13"/>
        <v>0</v>
      </c>
      <c r="AM92" s="22">
        <f t="shared" si="14"/>
        <v>0</v>
      </c>
    </row>
    <row r="93" spans="1:39" outlineLevel="1" x14ac:dyDescent="0.25">
      <c r="A93" s="10">
        <v>42549</v>
      </c>
      <c r="C93" s="3" t="s">
        <v>620</v>
      </c>
      <c r="D93" s="34" t="s">
        <v>613</v>
      </c>
      <c r="F93" s="4" t="s">
        <v>88</v>
      </c>
      <c r="G93" s="4" t="s">
        <v>425</v>
      </c>
      <c r="H93" s="4" t="s">
        <v>157</v>
      </c>
      <c r="N93" s="5">
        <v>1</v>
      </c>
      <c r="O93" s="5" t="s">
        <v>158</v>
      </c>
      <c r="P93" s="65">
        <v>2399.6999999999998</v>
      </c>
      <c r="Q93" s="65">
        <v>0</v>
      </c>
      <c r="R93" s="65">
        <v>0</v>
      </c>
      <c r="S93" s="65">
        <f t="shared" si="10"/>
        <v>2399.6999999999998</v>
      </c>
      <c r="T93" s="5">
        <v>120</v>
      </c>
      <c r="U93" s="22">
        <v>-1959.9774999999997</v>
      </c>
      <c r="V93" s="22">
        <v>-20</v>
      </c>
      <c r="W93" s="22">
        <f t="shared" ref="W93:AD95" si="20">-$S93/$T93</f>
        <v>-19.997499999999999</v>
      </c>
      <c r="X93" s="22">
        <f t="shared" si="20"/>
        <v>-19.997499999999999</v>
      </c>
      <c r="Y93" s="22">
        <f t="shared" si="20"/>
        <v>-19.997499999999999</v>
      </c>
      <c r="Z93" s="22">
        <f t="shared" si="20"/>
        <v>-19.997499999999999</v>
      </c>
      <c r="AA93" s="22">
        <f t="shared" si="20"/>
        <v>-19.997499999999999</v>
      </c>
      <c r="AB93" s="22">
        <f t="shared" si="20"/>
        <v>-19.997499999999999</v>
      </c>
      <c r="AC93" s="22">
        <f t="shared" si="20"/>
        <v>-19.997499999999999</v>
      </c>
      <c r="AD93" s="22">
        <f t="shared" si="20"/>
        <v>-19.997499999999999</v>
      </c>
      <c r="AE93" s="22">
        <v>0</v>
      </c>
      <c r="AF93" s="22">
        <v>0</v>
      </c>
      <c r="AG93" s="22">
        <v>0</v>
      </c>
      <c r="AH93" s="22">
        <f t="shared" si="11"/>
        <v>-179.98000000000002</v>
      </c>
      <c r="AI93" s="22">
        <v>0</v>
      </c>
      <c r="AJ93" s="22">
        <f t="shared" si="12"/>
        <v>-2139.9574999999995</v>
      </c>
      <c r="AK93" s="22"/>
      <c r="AL93" s="22">
        <f t="shared" si="13"/>
        <v>259.74250000000029</v>
      </c>
      <c r="AM93" s="22">
        <f t="shared" si="14"/>
        <v>439.72250000000008</v>
      </c>
    </row>
    <row r="94" spans="1:39" hidden="1" outlineLevel="1" x14ac:dyDescent="0.25">
      <c r="A94" s="10">
        <v>42522</v>
      </c>
      <c r="C94" s="3" t="s">
        <v>621</v>
      </c>
      <c r="D94" s="4" t="s">
        <v>609</v>
      </c>
      <c r="F94" s="4" t="s">
        <v>88</v>
      </c>
      <c r="G94" s="4" t="s">
        <v>425</v>
      </c>
      <c r="H94" s="4" t="s">
        <v>157</v>
      </c>
      <c r="L94" s="4" t="s">
        <v>452</v>
      </c>
      <c r="N94" s="5">
        <v>1</v>
      </c>
      <c r="O94" s="5" t="s">
        <v>158</v>
      </c>
      <c r="P94" s="65">
        <v>6900</v>
      </c>
      <c r="Q94" s="65">
        <v>0</v>
      </c>
      <c r="R94" s="65">
        <v>0</v>
      </c>
      <c r="S94" s="65">
        <f t="shared" si="10"/>
        <v>6900</v>
      </c>
      <c r="T94" s="5">
        <v>120</v>
      </c>
      <c r="U94" s="22">
        <v>-5635</v>
      </c>
      <c r="V94" s="22">
        <v>-57.5</v>
      </c>
      <c r="W94" s="22">
        <f t="shared" si="20"/>
        <v>-57.5</v>
      </c>
      <c r="X94" s="22">
        <f t="shared" si="20"/>
        <v>-57.5</v>
      </c>
      <c r="Y94" s="22">
        <f t="shared" si="20"/>
        <v>-57.5</v>
      </c>
      <c r="Z94" s="22">
        <f t="shared" si="20"/>
        <v>-57.5</v>
      </c>
      <c r="AA94" s="22">
        <f t="shared" si="20"/>
        <v>-57.5</v>
      </c>
      <c r="AB94" s="22">
        <f t="shared" si="20"/>
        <v>-57.5</v>
      </c>
      <c r="AC94" s="22">
        <f t="shared" si="20"/>
        <v>-57.5</v>
      </c>
      <c r="AD94" s="22">
        <f t="shared" si="20"/>
        <v>-57.5</v>
      </c>
      <c r="AE94" s="22">
        <v>0</v>
      </c>
      <c r="AF94" s="22">
        <v>0</v>
      </c>
      <c r="AG94" s="22">
        <v>0</v>
      </c>
      <c r="AH94" s="22">
        <f t="shared" si="11"/>
        <v>-517.5</v>
      </c>
      <c r="AI94" s="22">
        <v>0</v>
      </c>
      <c r="AJ94" s="22">
        <f t="shared" si="12"/>
        <v>-6152.5</v>
      </c>
      <c r="AK94" s="22"/>
      <c r="AL94" s="22">
        <f t="shared" si="13"/>
        <v>747.5</v>
      </c>
      <c r="AM94" s="22">
        <f t="shared" si="14"/>
        <v>1265</v>
      </c>
    </row>
    <row r="95" spans="1:39" outlineLevel="1" x14ac:dyDescent="0.25">
      <c r="A95" s="10">
        <v>42856</v>
      </c>
      <c r="C95" s="3" t="s">
        <v>622</v>
      </c>
      <c r="D95" s="34" t="s">
        <v>623</v>
      </c>
      <c r="F95" s="4" t="s">
        <v>88</v>
      </c>
      <c r="G95" s="4" t="s">
        <v>425</v>
      </c>
      <c r="H95" s="4" t="s">
        <v>624</v>
      </c>
      <c r="N95" s="5">
        <v>1</v>
      </c>
      <c r="O95" s="5" t="s">
        <v>207</v>
      </c>
      <c r="P95" s="65">
        <v>699184</v>
      </c>
      <c r="Q95" s="65">
        <v>0</v>
      </c>
      <c r="R95" s="65">
        <v>0</v>
      </c>
      <c r="S95" s="65">
        <f t="shared" si="10"/>
        <v>699184</v>
      </c>
      <c r="T95" s="5">
        <v>120</v>
      </c>
      <c r="U95" s="22">
        <v>-489428.55</v>
      </c>
      <c r="V95" s="22">
        <v>-5826.53</v>
      </c>
      <c r="W95" s="22">
        <f t="shared" si="20"/>
        <v>-5826.5333333333338</v>
      </c>
      <c r="X95" s="22">
        <f t="shared" si="20"/>
        <v>-5826.5333333333338</v>
      </c>
      <c r="Y95" s="22">
        <f t="shared" si="20"/>
        <v>-5826.5333333333338</v>
      </c>
      <c r="Z95" s="22">
        <f t="shared" si="20"/>
        <v>-5826.5333333333338</v>
      </c>
      <c r="AA95" s="22">
        <f t="shared" si="20"/>
        <v>-5826.5333333333338</v>
      </c>
      <c r="AB95" s="22">
        <f t="shared" si="20"/>
        <v>-5826.5333333333338</v>
      </c>
      <c r="AC95" s="22">
        <f t="shared" si="20"/>
        <v>-5826.5333333333338</v>
      </c>
      <c r="AD95" s="22">
        <f t="shared" si="20"/>
        <v>-5826.5333333333338</v>
      </c>
      <c r="AE95" s="22">
        <v>0</v>
      </c>
      <c r="AF95" s="22">
        <v>0</v>
      </c>
      <c r="AG95" s="22">
        <v>0</v>
      </c>
      <c r="AH95" s="22">
        <f t="shared" si="11"/>
        <v>-52438.796666666669</v>
      </c>
      <c r="AI95" s="22">
        <v>0</v>
      </c>
      <c r="AJ95" s="22">
        <f t="shared" si="12"/>
        <v>-541867.34666666668</v>
      </c>
      <c r="AK95" s="22"/>
      <c r="AL95" s="22">
        <f t="shared" si="13"/>
        <v>157316.65333333332</v>
      </c>
      <c r="AM95" s="22">
        <f t="shared" si="14"/>
        <v>209755.45</v>
      </c>
    </row>
    <row r="96" spans="1:39" ht="30" outlineLevel="1" x14ac:dyDescent="0.25">
      <c r="A96" s="10">
        <v>42948</v>
      </c>
      <c r="C96" s="3" t="s">
        <v>625</v>
      </c>
      <c r="D96" s="34" t="s">
        <v>626</v>
      </c>
      <c r="F96" s="4" t="s">
        <v>88</v>
      </c>
      <c r="G96" s="4" t="s">
        <v>425</v>
      </c>
      <c r="H96" s="4" t="s">
        <v>624</v>
      </c>
      <c r="N96" s="5">
        <v>1</v>
      </c>
      <c r="O96" s="5" t="s">
        <v>207</v>
      </c>
      <c r="P96" s="65">
        <v>11800</v>
      </c>
      <c r="Q96" s="65">
        <v>0</v>
      </c>
      <c r="R96" s="65">
        <v>0</v>
      </c>
      <c r="S96" s="65">
        <f t="shared" si="10"/>
        <v>11800</v>
      </c>
      <c r="T96" s="5">
        <v>60</v>
      </c>
      <c r="U96" s="22">
        <v>-11800</v>
      </c>
      <c r="V96" s="22">
        <v>0</v>
      </c>
      <c r="W96" s="22">
        <v>0</v>
      </c>
      <c r="X96" s="22">
        <v>0</v>
      </c>
      <c r="Y96" s="22">
        <v>0</v>
      </c>
      <c r="Z96" s="22">
        <v>0</v>
      </c>
      <c r="AA96" s="22">
        <v>0</v>
      </c>
      <c r="AB96" s="22">
        <v>0</v>
      </c>
      <c r="AC96" s="22">
        <v>0</v>
      </c>
      <c r="AD96" s="22">
        <v>0</v>
      </c>
      <c r="AE96" s="22">
        <v>0</v>
      </c>
      <c r="AF96" s="22">
        <v>0</v>
      </c>
      <c r="AG96" s="22">
        <v>0</v>
      </c>
      <c r="AH96" s="22">
        <f t="shared" si="11"/>
        <v>0</v>
      </c>
      <c r="AI96" s="22">
        <v>0</v>
      </c>
      <c r="AJ96" s="22">
        <f t="shared" si="12"/>
        <v>-11800</v>
      </c>
      <c r="AK96" s="22"/>
      <c r="AL96" s="22">
        <f t="shared" si="13"/>
        <v>0</v>
      </c>
      <c r="AM96" s="22">
        <f t="shared" si="14"/>
        <v>0</v>
      </c>
    </row>
    <row r="97" spans="1:40" outlineLevel="1" x14ac:dyDescent="0.25">
      <c r="A97" s="10">
        <v>42948</v>
      </c>
      <c r="C97" s="3" t="s">
        <v>627</v>
      </c>
      <c r="D97" s="34" t="s">
        <v>628</v>
      </c>
      <c r="F97" s="4" t="s">
        <v>88</v>
      </c>
      <c r="G97" s="4" t="s">
        <v>425</v>
      </c>
      <c r="H97" s="4" t="s">
        <v>624</v>
      </c>
      <c r="N97" s="5">
        <v>1</v>
      </c>
      <c r="O97" s="5" t="s">
        <v>207</v>
      </c>
      <c r="P97" s="65">
        <v>1900</v>
      </c>
      <c r="Q97" s="65">
        <v>0</v>
      </c>
      <c r="R97" s="65">
        <v>0</v>
      </c>
      <c r="S97" s="65">
        <f t="shared" si="10"/>
        <v>1900</v>
      </c>
      <c r="T97" s="5">
        <v>24</v>
      </c>
      <c r="U97" s="22">
        <v>-1900</v>
      </c>
      <c r="V97" s="22">
        <v>0</v>
      </c>
      <c r="W97" s="22">
        <v>0</v>
      </c>
      <c r="X97" s="22">
        <v>0</v>
      </c>
      <c r="Y97" s="22">
        <v>0</v>
      </c>
      <c r="Z97" s="22">
        <v>0</v>
      </c>
      <c r="AA97" s="22">
        <v>0</v>
      </c>
      <c r="AB97" s="22">
        <v>0</v>
      </c>
      <c r="AC97" s="22">
        <v>0</v>
      </c>
      <c r="AD97" s="22">
        <v>0</v>
      </c>
      <c r="AE97" s="22">
        <v>0</v>
      </c>
      <c r="AF97" s="22">
        <v>0</v>
      </c>
      <c r="AG97" s="22">
        <v>0</v>
      </c>
      <c r="AH97" s="22">
        <f t="shared" si="11"/>
        <v>0</v>
      </c>
      <c r="AI97" s="22">
        <v>0</v>
      </c>
      <c r="AJ97" s="22">
        <f t="shared" si="12"/>
        <v>-1900</v>
      </c>
      <c r="AK97" s="22"/>
      <c r="AL97" s="22">
        <f t="shared" si="13"/>
        <v>0</v>
      </c>
      <c r="AM97" s="22">
        <f t="shared" si="14"/>
        <v>0</v>
      </c>
    </row>
    <row r="98" spans="1:40" outlineLevel="1" x14ac:dyDescent="0.25">
      <c r="A98" s="10">
        <v>42948</v>
      </c>
      <c r="C98" s="3" t="s">
        <v>629</v>
      </c>
      <c r="D98" s="34" t="s">
        <v>630</v>
      </c>
      <c r="F98" s="4" t="s">
        <v>88</v>
      </c>
      <c r="G98" s="4" t="s">
        <v>425</v>
      </c>
      <c r="H98" s="4" t="s">
        <v>624</v>
      </c>
      <c r="N98" s="5">
        <v>1</v>
      </c>
      <c r="O98" s="5" t="s">
        <v>207</v>
      </c>
      <c r="P98" s="65">
        <v>750</v>
      </c>
      <c r="Q98" s="65">
        <v>0</v>
      </c>
      <c r="R98" s="65">
        <v>0</v>
      </c>
      <c r="S98" s="65">
        <f t="shared" si="10"/>
        <v>750</v>
      </c>
      <c r="T98" s="5">
        <v>24</v>
      </c>
      <c r="U98" s="22">
        <v>-750</v>
      </c>
      <c r="V98" s="22">
        <v>0</v>
      </c>
      <c r="W98" s="22">
        <v>0</v>
      </c>
      <c r="X98" s="22">
        <v>0</v>
      </c>
      <c r="Y98" s="22">
        <v>0</v>
      </c>
      <c r="Z98" s="22">
        <v>0</v>
      </c>
      <c r="AA98" s="22">
        <v>0</v>
      </c>
      <c r="AB98" s="22">
        <v>0</v>
      </c>
      <c r="AC98" s="22">
        <v>0</v>
      </c>
      <c r="AD98" s="22">
        <v>0</v>
      </c>
      <c r="AE98" s="22">
        <v>0</v>
      </c>
      <c r="AF98" s="22">
        <v>0</v>
      </c>
      <c r="AG98" s="22">
        <v>0</v>
      </c>
      <c r="AH98" s="22">
        <f t="shared" si="11"/>
        <v>0</v>
      </c>
      <c r="AI98" s="22">
        <v>0</v>
      </c>
      <c r="AJ98" s="22">
        <f t="shared" si="12"/>
        <v>-750</v>
      </c>
      <c r="AK98" s="22"/>
      <c r="AL98" s="22">
        <f t="shared" si="13"/>
        <v>0</v>
      </c>
      <c r="AM98" s="22">
        <f t="shared" si="14"/>
        <v>0</v>
      </c>
    </row>
    <row r="99" spans="1:40" ht="30" outlineLevel="1" x14ac:dyDescent="0.25">
      <c r="A99" s="10">
        <v>42856</v>
      </c>
      <c r="C99" s="3" t="s">
        <v>631</v>
      </c>
      <c r="D99" s="34" t="s">
        <v>632</v>
      </c>
      <c r="F99" s="4" t="s">
        <v>88</v>
      </c>
      <c r="G99" s="4" t="s">
        <v>425</v>
      </c>
      <c r="H99" s="4" t="s">
        <v>624</v>
      </c>
      <c r="N99" s="5">
        <v>1</v>
      </c>
      <c r="O99" s="5" t="s">
        <v>207</v>
      </c>
      <c r="P99" s="65">
        <v>2573</v>
      </c>
      <c r="Q99" s="65">
        <v>0</v>
      </c>
      <c r="R99" s="65">
        <v>0</v>
      </c>
      <c r="S99" s="65">
        <f t="shared" si="10"/>
        <v>2573</v>
      </c>
      <c r="T99" s="5">
        <v>120</v>
      </c>
      <c r="U99" s="22">
        <v>-1800.9750000000001</v>
      </c>
      <c r="V99" s="22">
        <v>-21.44</v>
      </c>
      <c r="W99" s="22">
        <f t="shared" ref="W99:AD99" si="21">-$S99/$T99</f>
        <v>-21.441666666666666</v>
      </c>
      <c r="X99" s="22">
        <f t="shared" si="21"/>
        <v>-21.441666666666666</v>
      </c>
      <c r="Y99" s="22">
        <f t="shared" si="21"/>
        <v>-21.441666666666666</v>
      </c>
      <c r="Z99" s="22">
        <f t="shared" si="21"/>
        <v>-21.441666666666666</v>
      </c>
      <c r="AA99" s="22">
        <f t="shared" si="21"/>
        <v>-21.441666666666666</v>
      </c>
      <c r="AB99" s="22">
        <f t="shared" si="21"/>
        <v>-21.441666666666666</v>
      </c>
      <c r="AC99" s="22">
        <f t="shared" si="21"/>
        <v>-21.441666666666666</v>
      </c>
      <c r="AD99" s="22">
        <f t="shared" si="21"/>
        <v>-21.441666666666666</v>
      </c>
      <c r="AE99" s="22">
        <v>0</v>
      </c>
      <c r="AF99" s="22">
        <v>0</v>
      </c>
      <c r="AG99" s="22">
        <v>0</v>
      </c>
      <c r="AH99" s="22">
        <f t="shared" si="11"/>
        <v>-192.97333333333333</v>
      </c>
      <c r="AI99" s="22">
        <v>0</v>
      </c>
      <c r="AJ99" s="22">
        <f t="shared" si="12"/>
        <v>-1993.9483333333335</v>
      </c>
      <c r="AK99" s="22"/>
      <c r="AL99" s="22">
        <f t="shared" si="13"/>
        <v>579.05166666666651</v>
      </c>
      <c r="AM99" s="22">
        <f t="shared" si="14"/>
        <v>772.02499999999986</v>
      </c>
    </row>
    <row r="100" spans="1:40" outlineLevel="1" x14ac:dyDescent="0.25">
      <c r="A100" s="10">
        <v>42948</v>
      </c>
      <c r="C100" s="3" t="s">
        <v>633</v>
      </c>
      <c r="D100" s="34" t="s">
        <v>634</v>
      </c>
      <c r="F100" s="4" t="s">
        <v>88</v>
      </c>
      <c r="G100" s="4" t="s">
        <v>425</v>
      </c>
      <c r="H100" s="4" t="s">
        <v>624</v>
      </c>
      <c r="N100" s="5">
        <v>1</v>
      </c>
      <c r="O100" s="5" t="s">
        <v>207</v>
      </c>
      <c r="P100" s="65">
        <v>80</v>
      </c>
      <c r="Q100" s="65">
        <v>0</v>
      </c>
      <c r="R100" s="65">
        <v>0</v>
      </c>
      <c r="S100" s="65">
        <f t="shared" si="10"/>
        <v>80</v>
      </c>
      <c r="T100" s="5">
        <v>24</v>
      </c>
      <c r="U100" s="22">
        <v>-80</v>
      </c>
      <c r="V100" s="22">
        <v>0</v>
      </c>
      <c r="W100" s="22">
        <v>0</v>
      </c>
      <c r="X100" s="22">
        <v>0</v>
      </c>
      <c r="Y100" s="22">
        <v>0</v>
      </c>
      <c r="Z100" s="22">
        <v>0</v>
      </c>
      <c r="AA100" s="22">
        <v>0</v>
      </c>
      <c r="AB100" s="22">
        <v>0</v>
      </c>
      <c r="AC100" s="22">
        <v>0</v>
      </c>
      <c r="AD100" s="22">
        <v>0</v>
      </c>
      <c r="AE100" s="22">
        <v>0</v>
      </c>
      <c r="AF100" s="22">
        <v>0</v>
      </c>
      <c r="AG100" s="22">
        <v>0</v>
      </c>
      <c r="AH100" s="22">
        <f t="shared" si="11"/>
        <v>0</v>
      </c>
      <c r="AI100" s="22">
        <v>0</v>
      </c>
      <c r="AJ100" s="22">
        <f t="shared" si="12"/>
        <v>-80</v>
      </c>
      <c r="AK100" s="22"/>
      <c r="AL100" s="22">
        <f t="shared" si="13"/>
        <v>0</v>
      </c>
      <c r="AM100" s="22">
        <f t="shared" si="14"/>
        <v>0</v>
      </c>
    </row>
    <row r="101" spans="1:40" outlineLevel="1" x14ac:dyDescent="0.25">
      <c r="A101" s="10">
        <v>42948</v>
      </c>
      <c r="C101" s="3" t="s">
        <v>635</v>
      </c>
      <c r="D101" s="34" t="s">
        <v>636</v>
      </c>
      <c r="F101" s="4" t="s">
        <v>88</v>
      </c>
      <c r="G101" s="4" t="s">
        <v>425</v>
      </c>
      <c r="H101" s="4" t="s">
        <v>624</v>
      </c>
      <c r="N101" s="5">
        <v>1</v>
      </c>
      <c r="O101" s="5" t="s">
        <v>207</v>
      </c>
      <c r="P101" s="65">
        <v>80</v>
      </c>
      <c r="Q101" s="65">
        <v>0</v>
      </c>
      <c r="R101" s="65">
        <v>0</v>
      </c>
      <c r="S101" s="65">
        <f t="shared" si="10"/>
        <v>80</v>
      </c>
      <c r="T101" s="5">
        <v>24</v>
      </c>
      <c r="U101" s="22">
        <v>-80</v>
      </c>
      <c r="V101" s="22">
        <v>0</v>
      </c>
      <c r="W101" s="22">
        <v>0</v>
      </c>
      <c r="X101" s="22">
        <v>0</v>
      </c>
      <c r="Y101" s="22">
        <v>0</v>
      </c>
      <c r="Z101" s="22">
        <v>0</v>
      </c>
      <c r="AA101" s="22">
        <v>0</v>
      </c>
      <c r="AB101" s="22">
        <v>0</v>
      </c>
      <c r="AC101" s="22">
        <v>0</v>
      </c>
      <c r="AD101" s="22">
        <v>0</v>
      </c>
      <c r="AE101" s="22">
        <v>0</v>
      </c>
      <c r="AF101" s="22">
        <v>0</v>
      </c>
      <c r="AG101" s="22">
        <v>0</v>
      </c>
      <c r="AH101" s="22">
        <f t="shared" si="11"/>
        <v>0</v>
      </c>
      <c r="AI101" s="22">
        <v>0</v>
      </c>
      <c r="AJ101" s="22">
        <f t="shared" si="12"/>
        <v>-80</v>
      </c>
      <c r="AK101" s="22"/>
      <c r="AL101" s="22">
        <f t="shared" si="13"/>
        <v>0</v>
      </c>
      <c r="AM101" s="22">
        <f t="shared" si="14"/>
        <v>0</v>
      </c>
    </row>
    <row r="102" spans="1:40" outlineLevel="1" x14ac:dyDescent="0.25">
      <c r="A102" s="10">
        <v>43221</v>
      </c>
      <c r="C102" s="3" t="s">
        <v>637</v>
      </c>
      <c r="D102" s="34" t="s">
        <v>638</v>
      </c>
      <c r="F102" s="4" t="s">
        <v>88</v>
      </c>
      <c r="G102" s="4" t="s">
        <v>425</v>
      </c>
      <c r="H102" s="4" t="s">
        <v>624</v>
      </c>
      <c r="N102" s="5">
        <v>1</v>
      </c>
      <c r="O102" s="5" t="s">
        <v>207</v>
      </c>
      <c r="P102" s="65">
        <v>26173</v>
      </c>
      <c r="Q102" s="65">
        <v>0</v>
      </c>
      <c r="R102" s="65">
        <v>0</v>
      </c>
      <c r="S102" s="65">
        <f t="shared" si="10"/>
        <v>26173</v>
      </c>
      <c r="T102" s="5">
        <v>111</v>
      </c>
      <c r="U102" s="22">
        <v>-17448.485135135135</v>
      </c>
      <c r="V102" s="22">
        <v>-235.79</v>
      </c>
      <c r="W102" s="22">
        <f t="shared" ref="W102:AD108" si="22">-$S102/$T102</f>
        <v>-235.7927927927928</v>
      </c>
      <c r="X102" s="22">
        <f t="shared" si="22"/>
        <v>-235.7927927927928</v>
      </c>
      <c r="Y102" s="22">
        <f t="shared" si="22"/>
        <v>-235.7927927927928</v>
      </c>
      <c r="Z102" s="22">
        <f t="shared" si="22"/>
        <v>-235.7927927927928</v>
      </c>
      <c r="AA102" s="22">
        <f t="shared" si="22"/>
        <v>-235.7927927927928</v>
      </c>
      <c r="AB102" s="22">
        <f t="shared" si="22"/>
        <v>-235.7927927927928</v>
      </c>
      <c r="AC102" s="22">
        <f t="shared" si="22"/>
        <v>-235.7927927927928</v>
      </c>
      <c r="AD102" s="22">
        <f t="shared" si="22"/>
        <v>-235.7927927927928</v>
      </c>
      <c r="AE102" s="22">
        <v>0</v>
      </c>
      <c r="AF102" s="22">
        <v>0</v>
      </c>
      <c r="AG102" s="22">
        <v>0</v>
      </c>
      <c r="AH102" s="22">
        <f t="shared" si="11"/>
        <v>-2122.1323423423428</v>
      </c>
      <c r="AI102" s="22">
        <v>0</v>
      </c>
      <c r="AJ102" s="22">
        <f t="shared" si="12"/>
        <v>-19570.617477477477</v>
      </c>
      <c r="AK102" s="22"/>
      <c r="AL102" s="22">
        <f t="shared" si="13"/>
        <v>6602.3825225225228</v>
      </c>
      <c r="AM102" s="22">
        <f t="shared" si="14"/>
        <v>8724.5148648648646</v>
      </c>
    </row>
    <row r="103" spans="1:40" ht="45" outlineLevel="1" x14ac:dyDescent="0.25">
      <c r="A103" s="10">
        <v>43252</v>
      </c>
      <c r="C103" s="3" t="s">
        <v>639</v>
      </c>
      <c r="D103" s="34" t="s">
        <v>640</v>
      </c>
      <c r="F103" s="4" t="s">
        <v>88</v>
      </c>
      <c r="G103" s="4" t="s">
        <v>425</v>
      </c>
      <c r="H103" s="4" t="s">
        <v>583</v>
      </c>
      <c r="N103" s="5">
        <v>1</v>
      </c>
      <c r="O103" s="5" t="s">
        <v>207</v>
      </c>
      <c r="P103" s="65">
        <v>641184</v>
      </c>
      <c r="Q103" s="65">
        <v>0</v>
      </c>
      <c r="R103" s="65">
        <v>0</v>
      </c>
      <c r="S103" s="65">
        <f t="shared" si="10"/>
        <v>641184</v>
      </c>
      <c r="T103" s="5">
        <v>120</v>
      </c>
      <c r="U103" s="22">
        <v>-384710.39999999991</v>
      </c>
      <c r="V103" s="22">
        <v>-5343.2</v>
      </c>
      <c r="W103" s="22">
        <f t="shared" si="22"/>
        <v>-5343.2</v>
      </c>
      <c r="X103" s="22">
        <f t="shared" si="22"/>
        <v>-5343.2</v>
      </c>
      <c r="Y103" s="22">
        <f t="shared" si="22"/>
        <v>-5343.2</v>
      </c>
      <c r="Z103" s="22">
        <f t="shared" si="22"/>
        <v>-5343.2</v>
      </c>
      <c r="AA103" s="22">
        <f t="shared" si="22"/>
        <v>-5343.2</v>
      </c>
      <c r="AB103" s="22">
        <f t="shared" si="22"/>
        <v>-5343.2</v>
      </c>
      <c r="AC103" s="22">
        <f t="shared" si="22"/>
        <v>-5343.2</v>
      </c>
      <c r="AD103" s="22">
        <f t="shared" si="22"/>
        <v>-5343.2</v>
      </c>
      <c r="AE103" s="22">
        <v>0</v>
      </c>
      <c r="AF103" s="22">
        <v>0</v>
      </c>
      <c r="AG103" s="22">
        <v>0</v>
      </c>
      <c r="AH103" s="22">
        <f t="shared" si="11"/>
        <v>-48088.799999999996</v>
      </c>
      <c r="AI103" s="22">
        <v>0</v>
      </c>
      <c r="AJ103" s="22">
        <f t="shared" si="12"/>
        <v>-432799.1999999999</v>
      </c>
      <c r="AK103" s="22"/>
      <c r="AL103" s="22">
        <f t="shared" si="13"/>
        <v>208384.8000000001</v>
      </c>
      <c r="AM103" s="22">
        <f t="shared" si="14"/>
        <v>256473.60000000009</v>
      </c>
    </row>
    <row r="104" spans="1:40" ht="30" outlineLevel="1" x14ac:dyDescent="0.25">
      <c r="A104" s="10">
        <v>43252</v>
      </c>
      <c r="C104" s="3" t="s">
        <v>641</v>
      </c>
      <c r="D104" s="34" t="s">
        <v>642</v>
      </c>
      <c r="F104" s="4" t="s">
        <v>88</v>
      </c>
      <c r="G104" s="4" t="s">
        <v>425</v>
      </c>
      <c r="H104" s="4" t="s">
        <v>583</v>
      </c>
      <c r="N104" s="5">
        <v>1</v>
      </c>
      <c r="O104" s="5" t="s">
        <v>207</v>
      </c>
      <c r="P104" s="65">
        <v>1747.57</v>
      </c>
      <c r="Q104" s="65">
        <v>0</v>
      </c>
      <c r="R104" s="65">
        <v>0</v>
      </c>
      <c r="S104" s="65">
        <f t="shared" si="10"/>
        <v>1747.57</v>
      </c>
      <c r="T104" s="5">
        <v>120</v>
      </c>
      <c r="U104" s="22">
        <v>-1048.3477499999999</v>
      </c>
      <c r="V104" s="22">
        <v>-14.56</v>
      </c>
      <c r="W104" s="22">
        <f t="shared" si="22"/>
        <v>-14.563083333333333</v>
      </c>
      <c r="X104" s="22">
        <f t="shared" si="22"/>
        <v>-14.563083333333333</v>
      </c>
      <c r="Y104" s="22">
        <f t="shared" si="22"/>
        <v>-14.563083333333333</v>
      </c>
      <c r="Z104" s="22">
        <f t="shared" si="22"/>
        <v>-14.563083333333333</v>
      </c>
      <c r="AA104" s="22">
        <f t="shared" si="22"/>
        <v>-14.563083333333333</v>
      </c>
      <c r="AB104" s="22">
        <f t="shared" si="22"/>
        <v>-14.563083333333333</v>
      </c>
      <c r="AC104" s="22">
        <f t="shared" si="22"/>
        <v>-14.563083333333333</v>
      </c>
      <c r="AD104" s="22">
        <f t="shared" si="22"/>
        <v>-14.563083333333333</v>
      </c>
      <c r="AE104" s="22">
        <v>0</v>
      </c>
      <c r="AF104" s="22">
        <v>0</v>
      </c>
      <c r="AG104" s="22">
        <v>0</v>
      </c>
      <c r="AH104" s="22">
        <f t="shared" si="11"/>
        <v>-131.06466666666668</v>
      </c>
      <c r="AI104" s="22">
        <v>0</v>
      </c>
      <c r="AJ104" s="22">
        <f t="shared" si="12"/>
        <v>-1179.4124166666666</v>
      </c>
      <c r="AK104" s="22"/>
      <c r="AL104" s="22">
        <f t="shared" si="13"/>
        <v>568.15758333333338</v>
      </c>
      <c r="AM104" s="22">
        <f t="shared" si="14"/>
        <v>699.22225000000003</v>
      </c>
    </row>
    <row r="105" spans="1:40" hidden="1" outlineLevel="1" x14ac:dyDescent="0.25">
      <c r="A105" s="10">
        <v>43252</v>
      </c>
      <c r="C105" s="3" t="s">
        <v>643</v>
      </c>
      <c r="D105" s="4" t="s">
        <v>644</v>
      </c>
      <c r="F105" s="4" t="s">
        <v>88</v>
      </c>
      <c r="G105" s="4" t="s">
        <v>425</v>
      </c>
      <c r="H105" s="4" t="s">
        <v>583</v>
      </c>
      <c r="L105" s="4" t="s">
        <v>452</v>
      </c>
      <c r="N105" s="5">
        <v>1</v>
      </c>
      <c r="O105" s="5" t="s">
        <v>207</v>
      </c>
      <c r="P105" s="65">
        <v>9000</v>
      </c>
      <c r="Q105" s="65">
        <v>0</v>
      </c>
      <c r="R105" s="65">
        <v>0</v>
      </c>
      <c r="S105" s="65">
        <f t="shared" si="10"/>
        <v>9000</v>
      </c>
      <c r="T105" s="5">
        <v>120</v>
      </c>
      <c r="U105" s="22">
        <v>-5400</v>
      </c>
      <c r="V105" s="22">
        <v>-75</v>
      </c>
      <c r="W105" s="22">
        <f t="shared" si="22"/>
        <v>-75</v>
      </c>
      <c r="X105" s="22">
        <f t="shared" si="22"/>
        <v>-75</v>
      </c>
      <c r="Y105" s="22">
        <f t="shared" si="22"/>
        <v>-75</v>
      </c>
      <c r="Z105" s="22">
        <f t="shared" si="22"/>
        <v>-75</v>
      </c>
      <c r="AA105" s="22">
        <f t="shared" si="22"/>
        <v>-75</v>
      </c>
      <c r="AB105" s="22">
        <f t="shared" si="22"/>
        <v>-75</v>
      </c>
      <c r="AC105" s="22">
        <f t="shared" si="22"/>
        <v>-75</v>
      </c>
      <c r="AD105" s="22">
        <f t="shared" si="22"/>
        <v>-75</v>
      </c>
      <c r="AE105" s="22">
        <v>0</v>
      </c>
      <c r="AF105" s="22">
        <v>0</v>
      </c>
      <c r="AG105" s="22">
        <v>0</v>
      </c>
      <c r="AH105" s="22">
        <f t="shared" si="11"/>
        <v>-675</v>
      </c>
      <c r="AI105" s="22">
        <v>0</v>
      </c>
      <c r="AJ105" s="22">
        <f t="shared" si="12"/>
        <v>-6075</v>
      </c>
      <c r="AK105" s="22"/>
      <c r="AL105" s="22">
        <f t="shared" si="13"/>
        <v>2925</v>
      </c>
      <c r="AM105" s="22">
        <f t="shared" si="14"/>
        <v>3600</v>
      </c>
    </row>
    <row r="106" spans="1:40" ht="45" outlineLevel="1" x14ac:dyDescent="0.25">
      <c r="A106" s="10">
        <v>43252</v>
      </c>
      <c r="C106" s="3" t="s">
        <v>645</v>
      </c>
      <c r="D106" s="34" t="s">
        <v>646</v>
      </c>
      <c r="F106" s="4" t="s">
        <v>88</v>
      </c>
      <c r="G106" s="4" t="s">
        <v>425</v>
      </c>
      <c r="H106" s="4" t="s">
        <v>647</v>
      </c>
      <c r="N106" s="5">
        <v>1</v>
      </c>
      <c r="O106" s="5" t="s">
        <v>207</v>
      </c>
      <c r="P106" s="65">
        <v>480888</v>
      </c>
      <c r="Q106" s="65">
        <v>0</v>
      </c>
      <c r="R106" s="65">
        <v>0</v>
      </c>
      <c r="S106" s="65">
        <f t="shared" si="10"/>
        <v>480888</v>
      </c>
      <c r="T106" s="5">
        <v>120</v>
      </c>
      <c r="U106" s="22">
        <v>-288532.80000000005</v>
      </c>
      <c r="V106" s="22">
        <v>-4007.4</v>
      </c>
      <c r="W106" s="22">
        <f t="shared" si="22"/>
        <v>-4007.4</v>
      </c>
      <c r="X106" s="22">
        <f t="shared" si="22"/>
        <v>-4007.4</v>
      </c>
      <c r="Y106" s="22">
        <f t="shared" si="22"/>
        <v>-4007.4</v>
      </c>
      <c r="Z106" s="22">
        <f t="shared" si="22"/>
        <v>-4007.4</v>
      </c>
      <c r="AA106" s="22">
        <f t="shared" si="22"/>
        <v>-4007.4</v>
      </c>
      <c r="AB106" s="22">
        <f t="shared" si="22"/>
        <v>-4007.4</v>
      </c>
      <c r="AC106" s="22">
        <f t="shared" si="22"/>
        <v>-4007.4</v>
      </c>
      <c r="AD106" s="22">
        <f t="shared" si="22"/>
        <v>-4007.4</v>
      </c>
      <c r="AE106" s="22">
        <v>0</v>
      </c>
      <c r="AF106" s="22">
        <v>0</v>
      </c>
      <c r="AG106" s="22">
        <v>0</v>
      </c>
      <c r="AH106" s="22">
        <f t="shared" si="11"/>
        <v>-36066.600000000006</v>
      </c>
      <c r="AI106" s="22">
        <v>0</v>
      </c>
      <c r="AJ106" s="22">
        <f t="shared" si="12"/>
        <v>-324599.40000000002</v>
      </c>
      <c r="AK106" s="22"/>
      <c r="AL106" s="22">
        <f t="shared" si="13"/>
        <v>156288.59999999998</v>
      </c>
      <c r="AM106" s="22">
        <f t="shared" si="14"/>
        <v>192355.19999999995</v>
      </c>
    </row>
    <row r="107" spans="1:40" ht="30" outlineLevel="1" x14ac:dyDescent="0.25">
      <c r="A107" s="10">
        <v>43252</v>
      </c>
      <c r="C107" s="3" t="s">
        <v>648</v>
      </c>
      <c r="D107" s="34" t="s">
        <v>649</v>
      </c>
      <c r="F107" s="4" t="s">
        <v>88</v>
      </c>
      <c r="G107" s="4" t="s">
        <v>425</v>
      </c>
      <c r="H107" s="4" t="s">
        <v>647</v>
      </c>
      <c r="N107" s="5">
        <v>1</v>
      </c>
      <c r="O107" s="5" t="s">
        <v>207</v>
      </c>
      <c r="P107" s="65">
        <v>1747.57</v>
      </c>
      <c r="Q107" s="65">
        <v>0</v>
      </c>
      <c r="R107" s="65">
        <v>0</v>
      </c>
      <c r="S107" s="65">
        <f t="shared" si="10"/>
        <v>1747.57</v>
      </c>
      <c r="T107" s="5">
        <v>120</v>
      </c>
      <c r="U107" s="22">
        <v>-1048.3477499999999</v>
      </c>
      <c r="V107" s="22">
        <v>-14.56</v>
      </c>
      <c r="W107" s="22">
        <f t="shared" si="22"/>
        <v>-14.563083333333333</v>
      </c>
      <c r="X107" s="22">
        <f t="shared" si="22"/>
        <v>-14.563083333333333</v>
      </c>
      <c r="Y107" s="22">
        <f t="shared" si="22"/>
        <v>-14.563083333333333</v>
      </c>
      <c r="Z107" s="22">
        <f t="shared" si="22"/>
        <v>-14.563083333333333</v>
      </c>
      <c r="AA107" s="22">
        <f t="shared" si="22"/>
        <v>-14.563083333333333</v>
      </c>
      <c r="AB107" s="22">
        <f t="shared" si="22"/>
        <v>-14.563083333333333</v>
      </c>
      <c r="AC107" s="22">
        <f t="shared" si="22"/>
        <v>-14.563083333333333</v>
      </c>
      <c r="AD107" s="22">
        <f t="shared" si="22"/>
        <v>-14.563083333333333</v>
      </c>
      <c r="AE107" s="22">
        <v>0</v>
      </c>
      <c r="AF107" s="22">
        <v>0</v>
      </c>
      <c r="AG107" s="22">
        <v>0</v>
      </c>
      <c r="AH107" s="22">
        <f t="shared" si="11"/>
        <v>-131.06466666666668</v>
      </c>
      <c r="AI107" s="22">
        <v>0</v>
      </c>
      <c r="AJ107" s="22">
        <f t="shared" si="12"/>
        <v>-1179.4124166666666</v>
      </c>
      <c r="AK107" s="22"/>
      <c r="AL107" s="22">
        <f t="shared" si="13"/>
        <v>568.15758333333338</v>
      </c>
      <c r="AM107" s="22">
        <f t="shared" si="14"/>
        <v>699.22225000000003</v>
      </c>
    </row>
    <row r="108" spans="1:40" hidden="1" outlineLevel="1" x14ac:dyDescent="0.25">
      <c r="A108" s="10">
        <v>43252</v>
      </c>
      <c r="C108" s="3" t="s">
        <v>650</v>
      </c>
      <c r="D108" s="4" t="s">
        <v>651</v>
      </c>
      <c r="F108" s="4" t="s">
        <v>88</v>
      </c>
      <c r="G108" s="4" t="s">
        <v>425</v>
      </c>
      <c r="H108" s="4" t="s">
        <v>647</v>
      </c>
      <c r="L108" s="4" t="s">
        <v>452</v>
      </c>
      <c r="N108" s="5">
        <v>1</v>
      </c>
      <c r="O108" s="5" t="s">
        <v>207</v>
      </c>
      <c r="P108" s="65">
        <v>9000</v>
      </c>
      <c r="Q108" s="65">
        <v>0</v>
      </c>
      <c r="R108" s="65">
        <v>0</v>
      </c>
      <c r="S108" s="65">
        <f t="shared" si="10"/>
        <v>9000</v>
      </c>
      <c r="T108" s="5">
        <v>120</v>
      </c>
      <c r="U108" s="22">
        <v>-5400</v>
      </c>
      <c r="V108" s="22">
        <v>-75</v>
      </c>
      <c r="W108" s="22">
        <f t="shared" si="22"/>
        <v>-75</v>
      </c>
      <c r="X108" s="22">
        <f t="shared" si="22"/>
        <v>-75</v>
      </c>
      <c r="Y108" s="22">
        <f t="shared" si="22"/>
        <v>-75</v>
      </c>
      <c r="Z108" s="22">
        <f t="shared" si="22"/>
        <v>-75</v>
      </c>
      <c r="AA108" s="22">
        <f t="shared" si="22"/>
        <v>-75</v>
      </c>
      <c r="AB108" s="22">
        <f t="shared" si="22"/>
        <v>-75</v>
      </c>
      <c r="AC108" s="22">
        <f t="shared" si="22"/>
        <v>-75</v>
      </c>
      <c r="AD108" s="22">
        <f t="shared" si="22"/>
        <v>-75</v>
      </c>
      <c r="AE108" s="22">
        <v>0</v>
      </c>
      <c r="AF108" s="22">
        <v>0</v>
      </c>
      <c r="AG108" s="22">
        <v>0</v>
      </c>
      <c r="AH108" s="22">
        <f t="shared" si="11"/>
        <v>-675</v>
      </c>
      <c r="AI108" s="22">
        <v>0</v>
      </c>
      <c r="AJ108" s="22">
        <f t="shared" si="12"/>
        <v>-6075</v>
      </c>
      <c r="AK108" s="22"/>
      <c r="AL108" s="22">
        <f t="shared" si="13"/>
        <v>2925</v>
      </c>
      <c r="AM108" s="22">
        <f t="shared" si="14"/>
        <v>3600</v>
      </c>
    </row>
    <row r="109" spans="1:40" outlineLevel="1" x14ac:dyDescent="0.25">
      <c r="A109" s="10">
        <v>43282</v>
      </c>
      <c r="C109" s="3" t="s">
        <v>652</v>
      </c>
      <c r="D109" s="34" t="s">
        <v>653</v>
      </c>
      <c r="F109" s="4" t="s">
        <v>88</v>
      </c>
      <c r="G109" s="4" t="s">
        <v>415</v>
      </c>
      <c r="H109" s="4" t="s">
        <v>90</v>
      </c>
      <c r="N109" s="5">
        <v>1</v>
      </c>
      <c r="O109" s="5" t="s">
        <v>207</v>
      </c>
      <c r="P109" s="65">
        <v>30000</v>
      </c>
      <c r="Q109" s="65">
        <v>0</v>
      </c>
      <c r="R109" s="65">
        <v>0</v>
      </c>
      <c r="S109" s="65">
        <f t="shared" si="10"/>
        <v>30000</v>
      </c>
      <c r="T109" s="5">
        <v>24</v>
      </c>
      <c r="U109" s="22">
        <v>-30000</v>
      </c>
      <c r="V109" s="22">
        <v>0</v>
      </c>
      <c r="W109" s="22">
        <v>0</v>
      </c>
      <c r="X109" s="22">
        <v>0</v>
      </c>
      <c r="Y109" s="22">
        <v>0</v>
      </c>
      <c r="Z109" s="22">
        <v>0</v>
      </c>
      <c r="AA109" s="22">
        <v>0</v>
      </c>
      <c r="AB109" s="22">
        <v>0</v>
      </c>
      <c r="AC109" s="22">
        <v>0</v>
      </c>
      <c r="AD109" s="22">
        <v>0</v>
      </c>
      <c r="AE109" s="22">
        <v>0</v>
      </c>
      <c r="AF109" s="22">
        <v>0</v>
      </c>
      <c r="AG109" s="22">
        <v>0</v>
      </c>
      <c r="AH109" s="22">
        <f t="shared" si="11"/>
        <v>0</v>
      </c>
      <c r="AI109" s="22">
        <v>0</v>
      </c>
      <c r="AJ109" s="22">
        <f t="shared" si="12"/>
        <v>-30000</v>
      </c>
      <c r="AK109" s="22"/>
      <c r="AL109" s="22">
        <f t="shared" si="13"/>
        <v>0</v>
      </c>
      <c r="AM109" s="22">
        <f t="shared" si="14"/>
        <v>0</v>
      </c>
    </row>
    <row r="110" spans="1:40" ht="30" hidden="1" outlineLevel="1" x14ac:dyDescent="0.25">
      <c r="A110" s="10">
        <v>44348</v>
      </c>
      <c r="B110" s="67"/>
      <c r="C110" s="3" t="s">
        <v>654</v>
      </c>
      <c r="D110" s="34" t="s">
        <v>655</v>
      </c>
      <c r="F110" s="4" t="s">
        <v>88</v>
      </c>
      <c r="G110" s="4" t="s">
        <v>415</v>
      </c>
      <c r="H110" s="4" t="s">
        <v>547</v>
      </c>
      <c r="L110" s="4" t="s">
        <v>452</v>
      </c>
      <c r="N110" s="5">
        <v>1</v>
      </c>
      <c r="O110" s="5" t="s">
        <v>207</v>
      </c>
      <c r="P110" s="65">
        <v>40000</v>
      </c>
      <c r="Q110" s="65">
        <v>0</v>
      </c>
      <c r="R110" s="65">
        <v>0</v>
      </c>
      <c r="S110" s="65">
        <f t="shared" si="10"/>
        <v>40000</v>
      </c>
      <c r="T110" s="5">
        <v>120</v>
      </c>
      <c r="U110" s="22">
        <v>-12109.91666666667</v>
      </c>
      <c r="V110" s="22">
        <v>-333.33</v>
      </c>
      <c r="W110" s="22">
        <f t="shared" ref="W110:AD113" si="23">-$S110/$T110</f>
        <v>-333.33333333333331</v>
      </c>
      <c r="X110" s="22">
        <f t="shared" si="23"/>
        <v>-333.33333333333331</v>
      </c>
      <c r="Y110" s="22">
        <f t="shared" si="23"/>
        <v>-333.33333333333331</v>
      </c>
      <c r="Z110" s="22">
        <f t="shared" si="23"/>
        <v>-333.33333333333331</v>
      </c>
      <c r="AA110" s="22">
        <f t="shared" si="23"/>
        <v>-333.33333333333331</v>
      </c>
      <c r="AB110" s="22">
        <f t="shared" si="23"/>
        <v>-333.33333333333331</v>
      </c>
      <c r="AC110" s="22">
        <f t="shared" si="23"/>
        <v>-333.33333333333331</v>
      </c>
      <c r="AD110" s="22">
        <f t="shared" si="23"/>
        <v>-333.33333333333331</v>
      </c>
      <c r="AE110" s="22">
        <v>0</v>
      </c>
      <c r="AF110" s="22">
        <v>0</v>
      </c>
      <c r="AG110" s="22">
        <v>0</v>
      </c>
      <c r="AH110" s="22">
        <f t="shared" si="11"/>
        <v>-2999.9966666666669</v>
      </c>
      <c r="AI110" s="22">
        <v>0</v>
      </c>
      <c r="AJ110" s="22">
        <f t="shared" si="12"/>
        <v>-15109.913333333338</v>
      </c>
      <c r="AK110" s="22"/>
      <c r="AL110" s="22">
        <f t="shared" si="13"/>
        <v>24890.086666666662</v>
      </c>
      <c r="AM110" s="22">
        <f t="shared" si="14"/>
        <v>27890.083333333328</v>
      </c>
      <c r="AN110" s="232">
        <f t="shared" ref="AN110" si="24">-(R110+AI110)</f>
        <v>0</v>
      </c>
    </row>
    <row r="111" spans="1:40" outlineLevel="1" x14ac:dyDescent="0.25">
      <c r="A111" s="10">
        <v>43344</v>
      </c>
      <c r="B111" s="67"/>
      <c r="C111" s="3" t="s">
        <v>656</v>
      </c>
      <c r="D111" s="34" t="s">
        <v>657</v>
      </c>
      <c r="F111" s="4" t="s">
        <v>88</v>
      </c>
      <c r="G111" s="4" t="s">
        <v>192</v>
      </c>
      <c r="H111" s="4" t="s">
        <v>658</v>
      </c>
      <c r="N111" s="5">
        <v>1</v>
      </c>
      <c r="O111" s="5" t="s">
        <v>207</v>
      </c>
      <c r="P111" s="65">
        <v>349435.5</v>
      </c>
      <c r="Q111" s="65">
        <v>0</v>
      </c>
      <c r="R111" s="65">
        <v>0</v>
      </c>
      <c r="S111" s="65">
        <f t="shared" si="10"/>
        <v>349435.5</v>
      </c>
      <c r="T111" s="5">
        <v>120</v>
      </c>
      <c r="U111" s="22">
        <v>-116478.42249999999</v>
      </c>
      <c r="V111" s="22">
        <v>-2911.96</v>
      </c>
      <c r="W111" s="22">
        <f t="shared" si="23"/>
        <v>-2911.9625000000001</v>
      </c>
      <c r="X111" s="22">
        <f t="shared" si="23"/>
        <v>-2911.9625000000001</v>
      </c>
      <c r="Y111" s="22">
        <f t="shared" si="23"/>
        <v>-2911.9625000000001</v>
      </c>
      <c r="Z111" s="22">
        <f t="shared" si="23"/>
        <v>-2911.9625000000001</v>
      </c>
      <c r="AA111" s="22">
        <f t="shared" si="23"/>
        <v>-2911.9625000000001</v>
      </c>
      <c r="AB111" s="22">
        <f t="shared" si="23"/>
        <v>-2911.9625000000001</v>
      </c>
      <c r="AC111" s="22">
        <f t="shared" si="23"/>
        <v>-2911.9625000000001</v>
      </c>
      <c r="AD111" s="22">
        <f t="shared" si="23"/>
        <v>-2911.9625000000001</v>
      </c>
      <c r="AE111" s="22">
        <v>0</v>
      </c>
      <c r="AF111" s="22">
        <v>0</v>
      </c>
      <c r="AG111" s="22">
        <v>0</v>
      </c>
      <c r="AH111" s="22">
        <f t="shared" si="11"/>
        <v>-26207.660000000003</v>
      </c>
      <c r="AI111" s="22">
        <v>0</v>
      </c>
      <c r="AJ111" s="22">
        <f t="shared" si="12"/>
        <v>-142686.08249999999</v>
      </c>
      <c r="AK111" s="22"/>
      <c r="AL111" s="22">
        <f t="shared" si="13"/>
        <v>206749.41750000001</v>
      </c>
      <c r="AM111" s="22">
        <f t="shared" si="14"/>
        <v>232957.07750000001</v>
      </c>
    </row>
    <row r="112" spans="1:40" outlineLevel="1" x14ac:dyDescent="0.25">
      <c r="A112" s="10">
        <v>44562</v>
      </c>
      <c r="B112" s="67"/>
      <c r="C112" s="3" t="s">
        <v>659</v>
      </c>
      <c r="D112" s="34" t="s">
        <v>660</v>
      </c>
      <c r="F112" s="4" t="s">
        <v>88</v>
      </c>
      <c r="G112" s="4" t="s">
        <v>192</v>
      </c>
      <c r="H112" s="4" t="s">
        <v>658</v>
      </c>
      <c r="N112" s="5">
        <v>1</v>
      </c>
      <c r="O112" s="5" t="s">
        <v>207</v>
      </c>
      <c r="P112" s="65">
        <v>3000</v>
      </c>
      <c r="Q112" s="65">
        <v>0</v>
      </c>
      <c r="R112" s="65">
        <v>0</v>
      </c>
      <c r="S112" s="65">
        <f t="shared" si="10"/>
        <v>3000</v>
      </c>
      <c r="T112" s="5">
        <v>60</v>
      </c>
      <c r="U112" s="22">
        <v>-1500</v>
      </c>
      <c r="V112" s="22">
        <v>-50</v>
      </c>
      <c r="W112" s="22">
        <f t="shared" si="23"/>
        <v>-50</v>
      </c>
      <c r="X112" s="22">
        <f t="shared" si="23"/>
        <v>-50</v>
      </c>
      <c r="Y112" s="22">
        <f t="shared" si="23"/>
        <v>-50</v>
      </c>
      <c r="Z112" s="22">
        <f t="shared" si="23"/>
        <v>-50</v>
      </c>
      <c r="AA112" s="22">
        <f t="shared" si="23"/>
        <v>-50</v>
      </c>
      <c r="AB112" s="22">
        <f t="shared" si="23"/>
        <v>-50</v>
      </c>
      <c r="AC112" s="22">
        <f t="shared" si="23"/>
        <v>-50</v>
      </c>
      <c r="AD112" s="22">
        <f t="shared" si="23"/>
        <v>-50</v>
      </c>
      <c r="AE112" s="22">
        <v>0</v>
      </c>
      <c r="AF112" s="22">
        <v>0</v>
      </c>
      <c r="AG112" s="22">
        <v>0</v>
      </c>
      <c r="AH112" s="22">
        <f t="shared" si="11"/>
        <v>-450</v>
      </c>
      <c r="AI112" s="22">
        <v>0</v>
      </c>
      <c r="AJ112" s="22">
        <f t="shared" si="12"/>
        <v>-1950</v>
      </c>
      <c r="AK112" s="22"/>
      <c r="AL112" s="22">
        <f t="shared" si="13"/>
        <v>1050</v>
      </c>
      <c r="AM112" s="22">
        <f t="shared" si="14"/>
        <v>1500</v>
      </c>
    </row>
    <row r="113" spans="1:39" ht="30" outlineLevel="1" x14ac:dyDescent="0.25">
      <c r="A113" s="10">
        <v>44682</v>
      </c>
      <c r="B113" s="67"/>
      <c r="C113" s="3" t="s">
        <v>661</v>
      </c>
      <c r="D113" s="34" t="s">
        <v>662</v>
      </c>
      <c r="F113" s="4" t="s">
        <v>88</v>
      </c>
      <c r="G113" s="4" t="s">
        <v>663</v>
      </c>
      <c r="H113" s="4" t="s">
        <v>157</v>
      </c>
      <c r="N113" s="5">
        <v>1</v>
      </c>
      <c r="O113" s="5" t="s">
        <v>207</v>
      </c>
      <c r="P113" s="65">
        <v>241697.5</v>
      </c>
      <c r="Q113" s="65">
        <v>0</v>
      </c>
      <c r="R113" s="65">
        <v>0</v>
      </c>
      <c r="S113" s="65">
        <f t="shared" si="10"/>
        <v>241697.5</v>
      </c>
      <c r="T113" s="5">
        <v>240</v>
      </c>
      <c r="U113" s="22">
        <v>-24398.873333333322</v>
      </c>
      <c r="V113" s="22">
        <v>-1007.07</v>
      </c>
      <c r="W113" s="22">
        <f t="shared" si="23"/>
        <v>-1007.0729166666666</v>
      </c>
      <c r="X113" s="22">
        <f t="shared" si="23"/>
        <v>-1007.0729166666666</v>
      </c>
      <c r="Y113" s="22">
        <f t="shared" si="23"/>
        <v>-1007.0729166666666</v>
      </c>
      <c r="Z113" s="22">
        <f t="shared" si="23"/>
        <v>-1007.0729166666666</v>
      </c>
      <c r="AA113" s="22">
        <f t="shared" si="23"/>
        <v>-1007.0729166666666</v>
      </c>
      <c r="AB113" s="22">
        <f t="shared" si="23"/>
        <v>-1007.0729166666666</v>
      </c>
      <c r="AC113" s="22">
        <f t="shared" si="23"/>
        <v>-1007.0729166666666</v>
      </c>
      <c r="AD113" s="22">
        <f t="shared" si="23"/>
        <v>-1007.0729166666666</v>
      </c>
      <c r="AE113" s="22">
        <v>0</v>
      </c>
      <c r="AF113" s="22">
        <v>0</v>
      </c>
      <c r="AG113" s="22">
        <v>0</v>
      </c>
      <c r="AH113" s="22">
        <f t="shared" si="11"/>
        <v>-9063.6533333333336</v>
      </c>
      <c r="AI113" s="22">
        <v>0</v>
      </c>
      <c r="AJ113" s="22">
        <f t="shared" si="12"/>
        <v>-33462.526666666658</v>
      </c>
      <c r="AK113" s="22"/>
      <c r="AL113" s="22">
        <f t="shared" si="13"/>
        <v>208234.97333333333</v>
      </c>
      <c r="AM113" s="22">
        <f t="shared" si="14"/>
        <v>217298.62666666668</v>
      </c>
    </row>
    <row r="114" spans="1:39" ht="30" outlineLevel="1" x14ac:dyDescent="0.25">
      <c r="A114" s="10">
        <v>40755</v>
      </c>
      <c r="B114" s="67"/>
      <c r="C114" s="3" t="s">
        <v>664</v>
      </c>
      <c r="D114" s="34" t="s">
        <v>665</v>
      </c>
      <c r="F114" s="4" t="s">
        <v>88</v>
      </c>
      <c r="G114" s="4" t="s">
        <v>192</v>
      </c>
      <c r="H114" s="4" t="s">
        <v>157</v>
      </c>
      <c r="N114" s="5">
        <v>1</v>
      </c>
      <c r="O114" s="5" t="s">
        <v>158</v>
      </c>
      <c r="P114" s="65">
        <v>17511.650000000001</v>
      </c>
      <c r="Q114" s="65">
        <v>0</v>
      </c>
      <c r="R114" s="65">
        <v>0</v>
      </c>
      <c r="S114" s="65">
        <f t="shared" si="10"/>
        <v>17511.650000000001</v>
      </c>
      <c r="T114" s="5">
        <v>120</v>
      </c>
      <c r="U114" s="22">
        <v>-17511.650000000001</v>
      </c>
      <c r="V114" s="22">
        <v>0</v>
      </c>
      <c r="W114" s="22">
        <v>0</v>
      </c>
      <c r="X114" s="22">
        <v>0</v>
      </c>
      <c r="Y114" s="22">
        <v>0</v>
      </c>
      <c r="Z114" s="22">
        <v>0</v>
      </c>
      <c r="AA114" s="22">
        <v>0</v>
      </c>
      <c r="AB114" s="22">
        <v>0</v>
      </c>
      <c r="AC114" s="22">
        <v>0</v>
      </c>
      <c r="AD114" s="22">
        <v>0</v>
      </c>
      <c r="AE114" s="22">
        <v>0</v>
      </c>
      <c r="AF114" s="22">
        <v>0</v>
      </c>
      <c r="AG114" s="22">
        <v>0</v>
      </c>
      <c r="AH114" s="22">
        <f t="shared" si="11"/>
        <v>0</v>
      </c>
      <c r="AI114" s="22">
        <v>0</v>
      </c>
      <c r="AJ114" s="22">
        <f t="shared" si="12"/>
        <v>-17511.650000000001</v>
      </c>
      <c r="AK114" s="22"/>
      <c r="AL114" s="22">
        <f t="shared" si="13"/>
        <v>0</v>
      </c>
      <c r="AM114" s="22">
        <f t="shared" si="14"/>
        <v>0</v>
      </c>
    </row>
    <row r="115" spans="1:39" ht="30" outlineLevel="1" x14ac:dyDescent="0.25">
      <c r="A115" s="10">
        <v>40755</v>
      </c>
      <c r="B115" s="67"/>
      <c r="C115" s="3" t="s">
        <v>666</v>
      </c>
      <c r="D115" s="34" t="s">
        <v>667</v>
      </c>
      <c r="F115" s="4" t="s">
        <v>88</v>
      </c>
      <c r="G115" s="4" t="s">
        <v>192</v>
      </c>
      <c r="H115" s="4" t="s">
        <v>157</v>
      </c>
      <c r="N115" s="5">
        <v>1</v>
      </c>
      <c r="O115" s="5" t="s">
        <v>158</v>
      </c>
      <c r="P115" s="65">
        <v>32204</v>
      </c>
      <c r="Q115" s="65">
        <v>0</v>
      </c>
      <c r="R115" s="65">
        <v>0</v>
      </c>
      <c r="S115" s="65">
        <f t="shared" si="10"/>
        <v>32204</v>
      </c>
      <c r="T115" s="5">
        <v>120</v>
      </c>
      <c r="U115" s="22">
        <v>-32204</v>
      </c>
      <c r="V115" s="22">
        <v>0</v>
      </c>
      <c r="W115" s="22">
        <v>0</v>
      </c>
      <c r="X115" s="22">
        <v>0</v>
      </c>
      <c r="Y115" s="22">
        <v>0</v>
      </c>
      <c r="Z115" s="22">
        <v>0</v>
      </c>
      <c r="AA115" s="22">
        <v>0</v>
      </c>
      <c r="AB115" s="22">
        <v>0</v>
      </c>
      <c r="AC115" s="22">
        <v>0</v>
      </c>
      <c r="AD115" s="22">
        <v>0</v>
      </c>
      <c r="AE115" s="22">
        <v>0</v>
      </c>
      <c r="AF115" s="22">
        <v>0</v>
      </c>
      <c r="AG115" s="22">
        <v>0</v>
      </c>
      <c r="AH115" s="22">
        <f t="shared" si="11"/>
        <v>0</v>
      </c>
      <c r="AI115" s="22">
        <v>0</v>
      </c>
      <c r="AJ115" s="22">
        <f t="shared" si="12"/>
        <v>-32204</v>
      </c>
      <c r="AK115" s="22"/>
      <c r="AL115" s="22">
        <f t="shared" si="13"/>
        <v>0</v>
      </c>
      <c r="AM115" s="22">
        <f t="shared" si="14"/>
        <v>0</v>
      </c>
    </row>
    <row r="116" spans="1:39" outlineLevel="1" x14ac:dyDescent="0.25">
      <c r="A116" s="10">
        <v>40755</v>
      </c>
      <c r="B116" s="67"/>
      <c r="C116" s="3" t="s">
        <v>668</v>
      </c>
      <c r="D116" s="34" t="s">
        <v>669</v>
      </c>
      <c r="F116" s="4" t="s">
        <v>88</v>
      </c>
      <c r="G116" s="4" t="s">
        <v>192</v>
      </c>
      <c r="H116" s="4" t="s">
        <v>157</v>
      </c>
      <c r="N116" s="5">
        <v>1</v>
      </c>
      <c r="O116" s="5" t="s">
        <v>158</v>
      </c>
      <c r="P116" s="65">
        <v>1100</v>
      </c>
      <c r="Q116" s="65">
        <v>0</v>
      </c>
      <c r="R116" s="65">
        <v>0</v>
      </c>
      <c r="S116" s="65">
        <f t="shared" si="10"/>
        <v>1100</v>
      </c>
      <c r="T116" s="5">
        <v>120</v>
      </c>
      <c r="U116" s="22">
        <v>-1100</v>
      </c>
      <c r="V116" s="22">
        <v>0</v>
      </c>
      <c r="W116" s="22">
        <v>0</v>
      </c>
      <c r="X116" s="22">
        <v>0</v>
      </c>
      <c r="Y116" s="22">
        <v>0</v>
      </c>
      <c r="Z116" s="22">
        <v>0</v>
      </c>
      <c r="AA116" s="22">
        <v>0</v>
      </c>
      <c r="AB116" s="22">
        <v>0</v>
      </c>
      <c r="AC116" s="22">
        <v>0</v>
      </c>
      <c r="AD116" s="22">
        <v>0</v>
      </c>
      <c r="AE116" s="22">
        <v>0</v>
      </c>
      <c r="AF116" s="22">
        <v>0</v>
      </c>
      <c r="AG116" s="22">
        <v>0</v>
      </c>
      <c r="AH116" s="22">
        <f t="shared" si="11"/>
        <v>0</v>
      </c>
      <c r="AI116" s="22">
        <v>0</v>
      </c>
      <c r="AJ116" s="22">
        <f t="shared" si="12"/>
        <v>-1100</v>
      </c>
      <c r="AK116" s="22"/>
      <c r="AL116" s="22">
        <f t="shared" si="13"/>
        <v>0</v>
      </c>
      <c r="AM116" s="22">
        <f t="shared" si="14"/>
        <v>0</v>
      </c>
    </row>
    <row r="117" spans="1:39" outlineLevel="1" x14ac:dyDescent="0.25">
      <c r="A117" s="10">
        <v>40755</v>
      </c>
      <c r="C117" s="3" t="s">
        <v>670</v>
      </c>
      <c r="D117" s="34" t="s">
        <v>671</v>
      </c>
      <c r="F117" s="4" t="s">
        <v>88</v>
      </c>
      <c r="G117" s="4" t="s">
        <v>415</v>
      </c>
      <c r="H117" s="4" t="s">
        <v>157</v>
      </c>
      <c r="N117" s="5">
        <v>1</v>
      </c>
      <c r="O117" s="5" t="s">
        <v>158</v>
      </c>
      <c r="P117" s="65">
        <v>49926.7</v>
      </c>
      <c r="Q117" s="65">
        <v>0</v>
      </c>
      <c r="R117" s="65">
        <v>0</v>
      </c>
      <c r="S117" s="65">
        <f t="shared" si="10"/>
        <v>49926.7</v>
      </c>
      <c r="T117" s="5">
        <v>120</v>
      </c>
      <c r="U117" s="22">
        <v>-49926.7</v>
      </c>
      <c r="V117" s="22">
        <v>0</v>
      </c>
      <c r="W117" s="22">
        <v>0</v>
      </c>
      <c r="X117" s="22">
        <v>0</v>
      </c>
      <c r="Y117" s="22">
        <v>0</v>
      </c>
      <c r="Z117" s="22">
        <v>0</v>
      </c>
      <c r="AA117" s="22">
        <v>0</v>
      </c>
      <c r="AB117" s="22">
        <v>0</v>
      </c>
      <c r="AC117" s="22">
        <v>0</v>
      </c>
      <c r="AD117" s="22">
        <v>0</v>
      </c>
      <c r="AE117" s="22">
        <v>0</v>
      </c>
      <c r="AF117" s="22">
        <v>0</v>
      </c>
      <c r="AG117" s="22">
        <v>0</v>
      </c>
      <c r="AH117" s="22">
        <f t="shared" si="11"/>
        <v>0</v>
      </c>
      <c r="AI117" s="22">
        <v>0</v>
      </c>
      <c r="AJ117" s="22">
        <f t="shared" si="12"/>
        <v>-49926.7</v>
      </c>
      <c r="AK117" s="22"/>
      <c r="AL117" s="22">
        <f t="shared" si="13"/>
        <v>0</v>
      </c>
      <c r="AM117" s="22">
        <f t="shared" si="14"/>
        <v>0</v>
      </c>
    </row>
    <row r="118" spans="1:39" ht="30" outlineLevel="1" x14ac:dyDescent="0.25">
      <c r="A118" s="10">
        <v>40755</v>
      </c>
      <c r="C118" s="3" t="s">
        <v>672</v>
      </c>
      <c r="D118" s="34" t="s">
        <v>673</v>
      </c>
      <c r="F118" s="4" t="s">
        <v>88</v>
      </c>
      <c r="G118" s="4" t="s">
        <v>451</v>
      </c>
      <c r="H118" s="4" t="s">
        <v>157</v>
      </c>
      <c r="N118" s="5">
        <v>1</v>
      </c>
      <c r="O118" s="5" t="s">
        <v>158</v>
      </c>
      <c r="P118" s="65">
        <v>16849.400000000001</v>
      </c>
      <c r="Q118" s="65">
        <v>0</v>
      </c>
      <c r="R118" s="65">
        <v>0</v>
      </c>
      <c r="S118" s="65">
        <f t="shared" si="10"/>
        <v>16849.400000000001</v>
      </c>
      <c r="T118" s="5">
        <v>120</v>
      </c>
      <c r="U118" s="22">
        <v>-16849.400000000001</v>
      </c>
      <c r="V118" s="22">
        <v>0</v>
      </c>
      <c r="W118" s="22">
        <v>0</v>
      </c>
      <c r="X118" s="22">
        <v>0</v>
      </c>
      <c r="Y118" s="22">
        <v>0</v>
      </c>
      <c r="Z118" s="22">
        <v>0</v>
      </c>
      <c r="AA118" s="22">
        <v>0</v>
      </c>
      <c r="AB118" s="22">
        <v>0</v>
      </c>
      <c r="AC118" s="22">
        <v>0</v>
      </c>
      <c r="AD118" s="22">
        <v>0</v>
      </c>
      <c r="AE118" s="22">
        <v>0</v>
      </c>
      <c r="AF118" s="22">
        <v>0</v>
      </c>
      <c r="AG118" s="22">
        <v>0</v>
      </c>
      <c r="AH118" s="22">
        <f t="shared" si="11"/>
        <v>0</v>
      </c>
      <c r="AI118" s="22">
        <v>0</v>
      </c>
      <c r="AJ118" s="22">
        <f t="shared" si="12"/>
        <v>-16849.400000000001</v>
      </c>
      <c r="AK118" s="22"/>
      <c r="AL118" s="22">
        <f t="shared" si="13"/>
        <v>0</v>
      </c>
      <c r="AM118" s="22">
        <f t="shared" si="14"/>
        <v>0</v>
      </c>
    </row>
    <row r="119" spans="1:39" ht="30" outlineLevel="1" x14ac:dyDescent="0.25">
      <c r="A119" s="10">
        <v>40755</v>
      </c>
      <c r="C119" s="3" t="s">
        <v>674</v>
      </c>
      <c r="D119" s="34" t="s">
        <v>675</v>
      </c>
      <c r="F119" s="4" t="s">
        <v>88</v>
      </c>
      <c r="G119" s="4" t="s">
        <v>451</v>
      </c>
      <c r="H119" s="4" t="s">
        <v>157</v>
      </c>
      <c r="N119" s="5">
        <v>1</v>
      </c>
      <c r="O119" s="5" t="s">
        <v>158</v>
      </c>
      <c r="P119" s="65">
        <v>13612.98</v>
      </c>
      <c r="Q119" s="65">
        <v>0</v>
      </c>
      <c r="R119" s="65">
        <v>0</v>
      </c>
      <c r="S119" s="65">
        <f t="shared" si="10"/>
        <v>13612.98</v>
      </c>
      <c r="T119" s="5">
        <v>120</v>
      </c>
      <c r="U119" s="22">
        <v>-13612.98</v>
      </c>
      <c r="V119" s="22">
        <v>0</v>
      </c>
      <c r="W119" s="22">
        <v>0</v>
      </c>
      <c r="X119" s="22">
        <v>0</v>
      </c>
      <c r="Y119" s="22">
        <v>0</v>
      </c>
      <c r="Z119" s="22">
        <v>0</v>
      </c>
      <c r="AA119" s="22">
        <v>0</v>
      </c>
      <c r="AB119" s="22">
        <v>0</v>
      </c>
      <c r="AC119" s="22">
        <v>0</v>
      </c>
      <c r="AD119" s="22">
        <v>0</v>
      </c>
      <c r="AE119" s="22">
        <v>0</v>
      </c>
      <c r="AF119" s="22">
        <v>0</v>
      </c>
      <c r="AG119" s="22">
        <v>0</v>
      </c>
      <c r="AH119" s="22">
        <f t="shared" si="11"/>
        <v>0</v>
      </c>
      <c r="AI119" s="22">
        <v>0</v>
      </c>
      <c r="AJ119" s="22">
        <f t="shared" si="12"/>
        <v>-13612.98</v>
      </c>
      <c r="AK119" s="22"/>
      <c r="AL119" s="22">
        <f t="shared" si="13"/>
        <v>0</v>
      </c>
      <c r="AM119" s="22">
        <f t="shared" si="14"/>
        <v>0</v>
      </c>
    </row>
    <row r="120" spans="1:39" outlineLevel="1" x14ac:dyDescent="0.25">
      <c r="A120" s="10">
        <v>40755</v>
      </c>
      <c r="C120" s="3" t="s">
        <v>676</v>
      </c>
      <c r="D120" s="34" t="s">
        <v>677</v>
      </c>
      <c r="F120" s="4" t="s">
        <v>88</v>
      </c>
      <c r="G120" s="4" t="s">
        <v>451</v>
      </c>
      <c r="H120" s="4" t="s">
        <v>157</v>
      </c>
      <c r="N120" s="5">
        <v>1</v>
      </c>
      <c r="O120" s="5" t="s">
        <v>158</v>
      </c>
      <c r="P120" s="65">
        <v>9000</v>
      </c>
      <c r="Q120" s="65">
        <v>0</v>
      </c>
      <c r="R120" s="65">
        <v>0</v>
      </c>
      <c r="S120" s="65">
        <f t="shared" si="10"/>
        <v>9000</v>
      </c>
      <c r="T120" s="5">
        <v>120</v>
      </c>
      <c r="U120" s="22">
        <v>-9000</v>
      </c>
      <c r="V120" s="22">
        <v>0</v>
      </c>
      <c r="W120" s="22">
        <v>0</v>
      </c>
      <c r="X120" s="22">
        <v>0</v>
      </c>
      <c r="Y120" s="22">
        <v>0</v>
      </c>
      <c r="Z120" s="22">
        <v>0</v>
      </c>
      <c r="AA120" s="22">
        <v>0</v>
      </c>
      <c r="AB120" s="22">
        <v>0</v>
      </c>
      <c r="AC120" s="22">
        <v>0</v>
      </c>
      <c r="AD120" s="22">
        <v>0</v>
      </c>
      <c r="AE120" s="22">
        <v>0</v>
      </c>
      <c r="AF120" s="22">
        <v>0</v>
      </c>
      <c r="AG120" s="22">
        <v>0</v>
      </c>
      <c r="AH120" s="22">
        <f t="shared" si="11"/>
        <v>0</v>
      </c>
      <c r="AI120" s="22">
        <v>0</v>
      </c>
      <c r="AJ120" s="22">
        <f t="shared" si="12"/>
        <v>-9000</v>
      </c>
      <c r="AK120" s="22"/>
      <c r="AL120" s="22">
        <f t="shared" si="13"/>
        <v>0</v>
      </c>
      <c r="AM120" s="22">
        <f t="shared" si="14"/>
        <v>0</v>
      </c>
    </row>
    <row r="121" spans="1:39" ht="30" outlineLevel="1" x14ac:dyDescent="0.25">
      <c r="A121" s="10">
        <v>40755</v>
      </c>
      <c r="B121" s="67"/>
      <c r="C121" s="3" t="s">
        <v>678</v>
      </c>
      <c r="D121" s="34" t="s">
        <v>679</v>
      </c>
      <c r="F121" s="4" t="s">
        <v>88</v>
      </c>
      <c r="G121" s="4" t="s">
        <v>192</v>
      </c>
      <c r="H121" s="4" t="s">
        <v>157</v>
      </c>
      <c r="N121" s="5">
        <v>1</v>
      </c>
      <c r="O121" s="5" t="s">
        <v>158</v>
      </c>
      <c r="P121" s="65">
        <v>19188.32</v>
      </c>
      <c r="Q121" s="65">
        <v>0</v>
      </c>
      <c r="R121" s="65">
        <v>0</v>
      </c>
      <c r="S121" s="65">
        <f t="shared" si="10"/>
        <v>19188.32</v>
      </c>
      <c r="T121" s="5">
        <v>120</v>
      </c>
      <c r="U121" s="22">
        <v>-19188.32</v>
      </c>
      <c r="V121" s="22">
        <v>0</v>
      </c>
      <c r="W121" s="22">
        <v>0</v>
      </c>
      <c r="X121" s="22">
        <v>0</v>
      </c>
      <c r="Y121" s="22">
        <v>0</v>
      </c>
      <c r="Z121" s="22">
        <v>0</v>
      </c>
      <c r="AA121" s="22">
        <v>0</v>
      </c>
      <c r="AB121" s="22">
        <v>0</v>
      </c>
      <c r="AC121" s="22">
        <v>0</v>
      </c>
      <c r="AD121" s="22">
        <v>0</v>
      </c>
      <c r="AE121" s="22">
        <v>0</v>
      </c>
      <c r="AF121" s="22">
        <v>0</v>
      </c>
      <c r="AG121" s="22">
        <v>0</v>
      </c>
      <c r="AH121" s="22">
        <f t="shared" si="11"/>
        <v>0</v>
      </c>
      <c r="AI121" s="22">
        <v>0</v>
      </c>
      <c r="AJ121" s="22">
        <f t="shared" si="12"/>
        <v>-19188.32</v>
      </c>
      <c r="AK121" s="22"/>
      <c r="AL121" s="22">
        <f t="shared" si="13"/>
        <v>0</v>
      </c>
      <c r="AM121" s="22">
        <f t="shared" si="14"/>
        <v>0</v>
      </c>
    </row>
    <row r="122" spans="1:39" outlineLevel="1" x14ac:dyDescent="0.25">
      <c r="A122" s="10">
        <v>40755</v>
      </c>
      <c r="C122" s="3" t="s">
        <v>680</v>
      </c>
      <c r="D122" s="34" t="s">
        <v>681</v>
      </c>
      <c r="F122" s="4" t="s">
        <v>88</v>
      </c>
      <c r="G122" s="4" t="s">
        <v>415</v>
      </c>
      <c r="H122" s="4" t="s">
        <v>157</v>
      </c>
      <c r="N122" s="5">
        <v>1</v>
      </c>
      <c r="O122" s="5" t="s">
        <v>158</v>
      </c>
      <c r="P122" s="65">
        <v>269800</v>
      </c>
      <c r="Q122" s="65">
        <v>0</v>
      </c>
      <c r="R122" s="65">
        <v>0</v>
      </c>
      <c r="S122" s="65">
        <f t="shared" si="10"/>
        <v>269800</v>
      </c>
      <c r="T122" s="5">
        <v>180</v>
      </c>
      <c r="U122" s="22">
        <v>-269800</v>
      </c>
      <c r="V122" s="22">
        <v>0</v>
      </c>
      <c r="W122" s="22">
        <v>0</v>
      </c>
      <c r="X122" s="22">
        <v>0</v>
      </c>
      <c r="Y122" s="22">
        <v>0</v>
      </c>
      <c r="Z122" s="22">
        <v>0</v>
      </c>
      <c r="AA122" s="22">
        <v>0</v>
      </c>
      <c r="AB122" s="22">
        <v>0</v>
      </c>
      <c r="AC122" s="22">
        <v>0</v>
      </c>
      <c r="AD122" s="22">
        <v>0</v>
      </c>
      <c r="AE122" s="22">
        <v>0</v>
      </c>
      <c r="AF122" s="22">
        <v>0</v>
      </c>
      <c r="AG122" s="22">
        <v>0</v>
      </c>
      <c r="AH122" s="22">
        <f t="shared" si="11"/>
        <v>0</v>
      </c>
      <c r="AI122" s="22">
        <v>0</v>
      </c>
      <c r="AJ122" s="22">
        <f t="shared" si="12"/>
        <v>-269800</v>
      </c>
      <c r="AK122" s="22"/>
      <c r="AL122" s="22">
        <f t="shared" si="13"/>
        <v>0</v>
      </c>
      <c r="AM122" s="22">
        <f t="shared" si="14"/>
        <v>0</v>
      </c>
    </row>
    <row r="123" spans="1:39" outlineLevel="1" x14ac:dyDescent="0.25">
      <c r="A123" s="10">
        <v>40755</v>
      </c>
      <c r="C123" s="3" t="s">
        <v>682</v>
      </c>
      <c r="D123" s="34" t="s">
        <v>683</v>
      </c>
      <c r="F123" s="4" t="s">
        <v>88</v>
      </c>
      <c r="G123" s="4" t="s">
        <v>415</v>
      </c>
      <c r="H123" s="4" t="s">
        <v>157</v>
      </c>
      <c r="N123" s="5">
        <v>1</v>
      </c>
      <c r="O123" s="5" t="s">
        <v>158</v>
      </c>
      <c r="P123" s="65">
        <v>70300</v>
      </c>
      <c r="Q123" s="65">
        <v>0</v>
      </c>
      <c r="R123" s="65">
        <v>0</v>
      </c>
      <c r="S123" s="65">
        <f t="shared" si="10"/>
        <v>70300</v>
      </c>
      <c r="T123" s="5">
        <v>180</v>
      </c>
      <c r="U123" s="22">
        <v>-70300</v>
      </c>
      <c r="V123" s="22">
        <v>0</v>
      </c>
      <c r="W123" s="22">
        <v>0</v>
      </c>
      <c r="X123" s="22">
        <v>0</v>
      </c>
      <c r="Y123" s="22">
        <v>0</v>
      </c>
      <c r="Z123" s="22">
        <v>0</v>
      </c>
      <c r="AA123" s="22">
        <v>0</v>
      </c>
      <c r="AB123" s="22">
        <v>0</v>
      </c>
      <c r="AC123" s="22">
        <v>0</v>
      </c>
      <c r="AD123" s="22">
        <v>0</v>
      </c>
      <c r="AE123" s="22">
        <v>0</v>
      </c>
      <c r="AF123" s="22">
        <v>0</v>
      </c>
      <c r="AG123" s="22">
        <v>0</v>
      </c>
      <c r="AH123" s="22">
        <f t="shared" si="11"/>
        <v>0</v>
      </c>
      <c r="AI123" s="22">
        <v>0</v>
      </c>
      <c r="AJ123" s="22">
        <f t="shared" si="12"/>
        <v>-70300</v>
      </c>
      <c r="AK123" s="22"/>
      <c r="AL123" s="22">
        <f t="shared" si="13"/>
        <v>0</v>
      </c>
      <c r="AM123" s="22">
        <f t="shared" si="14"/>
        <v>0</v>
      </c>
    </row>
    <row r="124" spans="1:39" outlineLevel="1" x14ac:dyDescent="0.25">
      <c r="A124" s="10">
        <v>40755</v>
      </c>
      <c r="C124" s="3" t="s">
        <v>684</v>
      </c>
      <c r="D124" s="34" t="s">
        <v>685</v>
      </c>
      <c r="F124" s="4" t="s">
        <v>88</v>
      </c>
      <c r="G124" s="4" t="s">
        <v>451</v>
      </c>
      <c r="H124" s="4" t="s">
        <v>157</v>
      </c>
      <c r="N124" s="5">
        <v>1</v>
      </c>
      <c r="O124" s="5" t="s">
        <v>158</v>
      </c>
      <c r="P124" s="65">
        <v>1380</v>
      </c>
      <c r="Q124" s="65">
        <v>0</v>
      </c>
      <c r="R124" s="65">
        <v>0</v>
      </c>
      <c r="S124" s="65">
        <f t="shared" si="10"/>
        <v>1380</v>
      </c>
      <c r="T124" s="5">
        <v>120</v>
      </c>
      <c r="U124" s="22">
        <v>-1380</v>
      </c>
      <c r="V124" s="22">
        <v>0</v>
      </c>
      <c r="W124" s="22">
        <v>0</v>
      </c>
      <c r="X124" s="22">
        <v>0</v>
      </c>
      <c r="Y124" s="22">
        <v>0</v>
      </c>
      <c r="Z124" s="22">
        <v>0</v>
      </c>
      <c r="AA124" s="22">
        <v>0</v>
      </c>
      <c r="AB124" s="22">
        <v>0</v>
      </c>
      <c r="AC124" s="22">
        <v>0</v>
      </c>
      <c r="AD124" s="22">
        <v>0</v>
      </c>
      <c r="AE124" s="22">
        <v>0</v>
      </c>
      <c r="AF124" s="22">
        <v>0</v>
      </c>
      <c r="AG124" s="22">
        <v>0</v>
      </c>
      <c r="AH124" s="22">
        <f t="shared" si="11"/>
        <v>0</v>
      </c>
      <c r="AI124" s="22">
        <v>0</v>
      </c>
      <c r="AJ124" s="22">
        <f t="shared" si="12"/>
        <v>-1380</v>
      </c>
      <c r="AK124" s="22"/>
      <c r="AL124" s="22">
        <f t="shared" si="13"/>
        <v>0</v>
      </c>
      <c r="AM124" s="22">
        <f t="shared" si="14"/>
        <v>0</v>
      </c>
    </row>
    <row r="125" spans="1:39" outlineLevel="1" x14ac:dyDescent="0.25">
      <c r="A125" s="10">
        <v>40755</v>
      </c>
      <c r="C125" s="3" t="s">
        <v>686</v>
      </c>
      <c r="D125" s="34" t="s">
        <v>687</v>
      </c>
      <c r="F125" s="4" t="s">
        <v>88</v>
      </c>
      <c r="G125" s="4" t="s">
        <v>415</v>
      </c>
      <c r="H125" s="4" t="s">
        <v>157</v>
      </c>
      <c r="N125" s="5">
        <v>1</v>
      </c>
      <c r="O125" s="5" t="s">
        <v>158</v>
      </c>
      <c r="P125" s="65">
        <v>8100</v>
      </c>
      <c r="Q125" s="65">
        <v>0</v>
      </c>
      <c r="R125" s="65">
        <v>0</v>
      </c>
      <c r="S125" s="65">
        <f t="shared" si="10"/>
        <v>8100</v>
      </c>
      <c r="T125" s="5">
        <v>120</v>
      </c>
      <c r="U125" s="22">
        <v>-8100</v>
      </c>
      <c r="V125" s="22">
        <v>0</v>
      </c>
      <c r="W125" s="22">
        <v>0</v>
      </c>
      <c r="X125" s="22">
        <v>0</v>
      </c>
      <c r="Y125" s="22">
        <v>0</v>
      </c>
      <c r="Z125" s="22">
        <v>0</v>
      </c>
      <c r="AA125" s="22">
        <v>0</v>
      </c>
      <c r="AB125" s="22">
        <v>0</v>
      </c>
      <c r="AC125" s="22">
        <v>0</v>
      </c>
      <c r="AD125" s="22">
        <v>0</v>
      </c>
      <c r="AE125" s="22">
        <v>0</v>
      </c>
      <c r="AF125" s="22">
        <v>0</v>
      </c>
      <c r="AG125" s="22">
        <v>0</v>
      </c>
      <c r="AH125" s="22">
        <f t="shared" si="11"/>
        <v>0</v>
      </c>
      <c r="AI125" s="22">
        <v>0</v>
      </c>
      <c r="AJ125" s="22">
        <f t="shared" si="12"/>
        <v>-8100</v>
      </c>
      <c r="AK125" s="22"/>
      <c r="AL125" s="22">
        <f t="shared" si="13"/>
        <v>0</v>
      </c>
      <c r="AM125" s="22">
        <f t="shared" si="14"/>
        <v>0</v>
      </c>
    </row>
    <row r="126" spans="1:39" outlineLevel="1" x14ac:dyDescent="0.25">
      <c r="A126" s="10">
        <v>40755</v>
      </c>
      <c r="C126" s="3" t="s">
        <v>688</v>
      </c>
      <c r="D126" s="34" t="s">
        <v>689</v>
      </c>
      <c r="F126" s="4" t="s">
        <v>88</v>
      </c>
      <c r="G126" s="4" t="s">
        <v>415</v>
      </c>
      <c r="H126" s="4" t="s">
        <v>157</v>
      </c>
      <c r="N126" s="5">
        <v>1</v>
      </c>
      <c r="O126" s="5" t="s">
        <v>158</v>
      </c>
      <c r="P126" s="65">
        <v>13100</v>
      </c>
      <c r="Q126" s="65">
        <v>0</v>
      </c>
      <c r="R126" s="65">
        <v>0</v>
      </c>
      <c r="S126" s="65">
        <f t="shared" si="10"/>
        <v>13100</v>
      </c>
      <c r="T126" s="5">
        <v>120</v>
      </c>
      <c r="U126" s="22">
        <v>-13100</v>
      </c>
      <c r="V126" s="22">
        <v>0</v>
      </c>
      <c r="W126" s="22">
        <v>0</v>
      </c>
      <c r="X126" s="22">
        <v>0</v>
      </c>
      <c r="Y126" s="22">
        <v>0</v>
      </c>
      <c r="Z126" s="22">
        <v>0</v>
      </c>
      <c r="AA126" s="22">
        <v>0</v>
      </c>
      <c r="AB126" s="22">
        <v>0</v>
      </c>
      <c r="AC126" s="22">
        <v>0</v>
      </c>
      <c r="AD126" s="22">
        <v>0</v>
      </c>
      <c r="AE126" s="22">
        <v>0</v>
      </c>
      <c r="AF126" s="22">
        <v>0</v>
      </c>
      <c r="AG126" s="22">
        <v>0</v>
      </c>
      <c r="AH126" s="22">
        <f t="shared" si="11"/>
        <v>0</v>
      </c>
      <c r="AI126" s="22">
        <v>0</v>
      </c>
      <c r="AJ126" s="22">
        <f t="shared" si="12"/>
        <v>-13100</v>
      </c>
      <c r="AK126" s="22"/>
      <c r="AL126" s="22">
        <f t="shared" si="13"/>
        <v>0</v>
      </c>
      <c r="AM126" s="22">
        <f t="shared" si="14"/>
        <v>0</v>
      </c>
    </row>
    <row r="127" spans="1:39" outlineLevel="1" x14ac:dyDescent="0.25">
      <c r="A127" s="10">
        <v>40755</v>
      </c>
      <c r="B127" s="67"/>
      <c r="C127" s="3" t="s">
        <v>690</v>
      </c>
      <c r="D127" s="34" t="s">
        <v>691</v>
      </c>
      <c r="F127" s="4" t="s">
        <v>88</v>
      </c>
      <c r="G127" s="4" t="s">
        <v>192</v>
      </c>
      <c r="H127" s="4" t="s">
        <v>157</v>
      </c>
      <c r="N127" s="5">
        <v>1</v>
      </c>
      <c r="O127" s="5" t="s">
        <v>158</v>
      </c>
      <c r="P127" s="65">
        <v>2700</v>
      </c>
      <c r="Q127" s="65">
        <v>0</v>
      </c>
      <c r="R127" s="65">
        <v>0</v>
      </c>
      <c r="S127" s="65">
        <f t="shared" si="10"/>
        <v>2700</v>
      </c>
      <c r="T127" s="5">
        <v>120</v>
      </c>
      <c r="U127" s="22">
        <v>-2700</v>
      </c>
      <c r="V127" s="22">
        <v>0</v>
      </c>
      <c r="W127" s="22">
        <v>0</v>
      </c>
      <c r="X127" s="22">
        <v>0</v>
      </c>
      <c r="Y127" s="22">
        <v>0</v>
      </c>
      <c r="Z127" s="22">
        <v>0</v>
      </c>
      <c r="AA127" s="22">
        <v>0</v>
      </c>
      <c r="AB127" s="22">
        <v>0</v>
      </c>
      <c r="AC127" s="22">
        <v>0</v>
      </c>
      <c r="AD127" s="22">
        <v>0</v>
      </c>
      <c r="AE127" s="22">
        <v>0</v>
      </c>
      <c r="AF127" s="22">
        <v>0</v>
      </c>
      <c r="AG127" s="22">
        <v>0</v>
      </c>
      <c r="AH127" s="22">
        <f t="shared" si="11"/>
        <v>0</v>
      </c>
      <c r="AI127" s="22">
        <v>0</v>
      </c>
      <c r="AJ127" s="22">
        <f t="shared" si="12"/>
        <v>-2700</v>
      </c>
      <c r="AK127" s="22"/>
      <c r="AL127" s="22">
        <f t="shared" si="13"/>
        <v>0</v>
      </c>
      <c r="AM127" s="22">
        <f t="shared" si="14"/>
        <v>0</v>
      </c>
    </row>
    <row r="128" spans="1:39" outlineLevel="1" x14ac:dyDescent="0.25">
      <c r="A128" s="10">
        <v>40755</v>
      </c>
      <c r="B128" s="67"/>
      <c r="C128" s="3" t="s">
        <v>692</v>
      </c>
      <c r="D128" s="34" t="s">
        <v>691</v>
      </c>
      <c r="F128" s="4" t="s">
        <v>88</v>
      </c>
      <c r="G128" s="4" t="s">
        <v>192</v>
      </c>
      <c r="H128" s="4" t="s">
        <v>157</v>
      </c>
      <c r="N128" s="5">
        <v>1</v>
      </c>
      <c r="O128" s="5" t="s">
        <v>158</v>
      </c>
      <c r="P128" s="65">
        <v>100</v>
      </c>
      <c r="Q128" s="65">
        <v>0</v>
      </c>
      <c r="R128" s="65">
        <v>0</v>
      </c>
      <c r="S128" s="65">
        <f t="shared" si="10"/>
        <v>100</v>
      </c>
      <c r="T128" s="5">
        <v>120</v>
      </c>
      <c r="U128" s="22">
        <v>-100</v>
      </c>
      <c r="V128" s="22">
        <v>0</v>
      </c>
      <c r="W128" s="22">
        <v>0</v>
      </c>
      <c r="X128" s="22">
        <v>0</v>
      </c>
      <c r="Y128" s="22">
        <v>0</v>
      </c>
      <c r="Z128" s="22">
        <v>0</v>
      </c>
      <c r="AA128" s="22">
        <v>0</v>
      </c>
      <c r="AB128" s="22">
        <v>0</v>
      </c>
      <c r="AC128" s="22">
        <v>0</v>
      </c>
      <c r="AD128" s="22">
        <v>0</v>
      </c>
      <c r="AE128" s="22">
        <v>0</v>
      </c>
      <c r="AF128" s="22">
        <v>0</v>
      </c>
      <c r="AG128" s="22">
        <v>0</v>
      </c>
      <c r="AH128" s="22">
        <f t="shared" si="11"/>
        <v>0</v>
      </c>
      <c r="AI128" s="22">
        <v>0</v>
      </c>
      <c r="AJ128" s="22">
        <f t="shared" si="12"/>
        <v>-100</v>
      </c>
      <c r="AK128" s="22"/>
      <c r="AL128" s="22">
        <f t="shared" si="13"/>
        <v>0</v>
      </c>
      <c r="AM128" s="22">
        <f t="shared" si="14"/>
        <v>0</v>
      </c>
    </row>
    <row r="129" spans="1:39" outlineLevel="1" x14ac:dyDescent="0.25">
      <c r="A129" s="10">
        <v>40755</v>
      </c>
      <c r="B129" s="67"/>
      <c r="C129" s="3" t="s">
        <v>693</v>
      </c>
      <c r="D129" s="34" t="s">
        <v>691</v>
      </c>
      <c r="F129" s="4" t="s">
        <v>88</v>
      </c>
      <c r="G129" s="4" t="s">
        <v>192</v>
      </c>
      <c r="H129" s="4" t="s">
        <v>157</v>
      </c>
      <c r="N129" s="5">
        <v>1</v>
      </c>
      <c r="O129" s="5" t="s">
        <v>158</v>
      </c>
      <c r="P129" s="65">
        <v>2700</v>
      </c>
      <c r="Q129" s="65">
        <v>0</v>
      </c>
      <c r="R129" s="65">
        <v>0</v>
      </c>
      <c r="S129" s="65">
        <f t="shared" si="10"/>
        <v>2700</v>
      </c>
      <c r="T129" s="5">
        <v>120</v>
      </c>
      <c r="U129" s="22">
        <v>-2700</v>
      </c>
      <c r="V129" s="22">
        <v>0</v>
      </c>
      <c r="W129" s="22">
        <v>0</v>
      </c>
      <c r="X129" s="22">
        <v>0</v>
      </c>
      <c r="Y129" s="22">
        <v>0</v>
      </c>
      <c r="Z129" s="22">
        <v>0</v>
      </c>
      <c r="AA129" s="22">
        <v>0</v>
      </c>
      <c r="AB129" s="22">
        <v>0</v>
      </c>
      <c r="AC129" s="22">
        <v>0</v>
      </c>
      <c r="AD129" s="22">
        <v>0</v>
      </c>
      <c r="AE129" s="22">
        <v>0</v>
      </c>
      <c r="AF129" s="22">
        <v>0</v>
      </c>
      <c r="AG129" s="22">
        <v>0</v>
      </c>
      <c r="AH129" s="22">
        <f t="shared" si="11"/>
        <v>0</v>
      </c>
      <c r="AI129" s="22">
        <v>0</v>
      </c>
      <c r="AJ129" s="22">
        <f t="shared" si="12"/>
        <v>-2700</v>
      </c>
      <c r="AK129" s="22"/>
      <c r="AL129" s="22">
        <f t="shared" si="13"/>
        <v>0</v>
      </c>
      <c r="AM129" s="22">
        <f t="shared" si="14"/>
        <v>0</v>
      </c>
    </row>
    <row r="130" spans="1:39" outlineLevel="1" x14ac:dyDescent="0.25">
      <c r="A130" s="10">
        <v>40755</v>
      </c>
      <c r="B130" s="67"/>
      <c r="C130" s="3" t="s">
        <v>694</v>
      </c>
      <c r="D130" s="34" t="s">
        <v>691</v>
      </c>
      <c r="F130" s="4" t="s">
        <v>88</v>
      </c>
      <c r="G130" s="4" t="s">
        <v>192</v>
      </c>
      <c r="H130" s="4" t="s">
        <v>157</v>
      </c>
      <c r="N130" s="5">
        <v>1</v>
      </c>
      <c r="O130" s="5" t="s">
        <v>158</v>
      </c>
      <c r="P130" s="65">
        <v>100</v>
      </c>
      <c r="Q130" s="65">
        <v>0</v>
      </c>
      <c r="R130" s="65">
        <v>0</v>
      </c>
      <c r="S130" s="65">
        <f t="shared" si="10"/>
        <v>100</v>
      </c>
      <c r="T130" s="5">
        <v>120</v>
      </c>
      <c r="U130" s="22">
        <v>-100</v>
      </c>
      <c r="V130" s="22">
        <v>0</v>
      </c>
      <c r="W130" s="22">
        <v>0</v>
      </c>
      <c r="X130" s="22">
        <v>0</v>
      </c>
      <c r="Y130" s="22">
        <v>0</v>
      </c>
      <c r="Z130" s="22">
        <v>0</v>
      </c>
      <c r="AA130" s="22">
        <v>0</v>
      </c>
      <c r="AB130" s="22">
        <v>0</v>
      </c>
      <c r="AC130" s="22">
        <v>0</v>
      </c>
      <c r="AD130" s="22">
        <v>0</v>
      </c>
      <c r="AE130" s="22">
        <v>0</v>
      </c>
      <c r="AF130" s="22">
        <v>0</v>
      </c>
      <c r="AG130" s="22">
        <v>0</v>
      </c>
      <c r="AH130" s="22">
        <f t="shared" si="11"/>
        <v>0</v>
      </c>
      <c r="AI130" s="22">
        <v>0</v>
      </c>
      <c r="AJ130" s="22">
        <f t="shared" si="12"/>
        <v>-100</v>
      </c>
      <c r="AK130" s="22"/>
      <c r="AL130" s="22">
        <f t="shared" si="13"/>
        <v>0</v>
      </c>
      <c r="AM130" s="22">
        <f t="shared" si="14"/>
        <v>0</v>
      </c>
    </row>
    <row r="131" spans="1:39" outlineLevel="1" x14ac:dyDescent="0.25">
      <c r="A131" s="10">
        <v>40755</v>
      </c>
      <c r="B131" s="67"/>
      <c r="C131" s="3" t="s">
        <v>695</v>
      </c>
      <c r="D131" s="34" t="s">
        <v>696</v>
      </c>
      <c r="F131" s="4" t="s">
        <v>88</v>
      </c>
      <c r="G131" s="4" t="s">
        <v>192</v>
      </c>
      <c r="H131" s="4" t="s">
        <v>157</v>
      </c>
      <c r="N131" s="5">
        <v>1</v>
      </c>
      <c r="O131" s="5" t="s">
        <v>158</v>
      </c>
      <c r="P131" s="65">
        <v>1350</v>
      </c>
      <c r="Q131" s="65">
        <v>0</v>
      </c>
      <c r="R131" s="65">
        <v>0</v>
      </c>
      <c r="S131" s="65">
        <f t="shared" si="10"/>
        <v>1350</v>
      </c>
      <c r="T131" s="5">
        <v>120</v>
      </c>
      <c r="U131" s="22">
        <v>-1350</v>
      </c>
      <c r="V131" s="22">
        <v>0</v>
      </c>
      <c r="W131" s="22">
        <v>0</v>
      </c>
      <c r="X131" s="22">
        <v>0</v>
      </c>
      <c r="Y131" s="22">
        <v>0</v>
      </c>
      <c r="Z131" s="22">
        <v>0</v>
      </c>
      <c r="AA131" s="22">
        <v>0</v>
      </c>
      <c r="AB131" s="22">
        <v>0</v>
      </c>
      <c r="AC131" s="22">
        <v>0</v>
      </c>
      <c r="AD131" s="22">
        <v>0</v>
      </c>
      <c r="AE131" s="22">
        <v>0</v>
      </c>
      <c r="AF131" s="22">
        <v>0</v>
      </c>
      <c r="AG131" s="22">
        <v>0</v>
      </c>
      <c r="AH131" s="22">
        <f t="shared" si="11"/>
        <v>0</v>
      </c>
      <c r="AI131" s="22">
        <v>0</v>
      </c>
      <c r="AJ131" s="22">
        <f t="shared" si="12"/>
        <v>-1350</v>
      </c>
      <c r="AK131" s="22"/>
      <c r="AL131" s="22">
        <f t="shared" si="13"/>
        <v>0</v>
      </c>
      <c r="AM131" s="22">
        <f t="shared" si="14"/>
        <v>0</v>
      </c>
    </row>
    <row r="132" spans="1:39" outlineLevel="1" x14ac:dyDescent="0.25">
      <c r="A132" s="10">
        <v>40755</v>
      </c>
      <c r="B132" s="67"/>
      <c r="C132" s="3" t="s">
        <v>697</v>
      </c>
      <c r="D132" s="34" t="s">
        <v>696</v>
      </c>
      <c r="F132" s="4" t="s">
        <v>88</v>
      </c>
      <c r="G132" s="4" t="s">
        <v>192</v>
      </c>
      <c r="H132" s="4" t="s">
        <v>157</v>
      </c>
      <c r="N132" s="5">
        <v>1</v>
      </c>
      <c r="O132" s="5" t="s">
        <v>158</v>
      </c>
      <c r="P132" s="65">
        <v>50</v>
      </c>
      <c r="Q132" s="65">
        <v>0</v>
      </c>
      <c r="R132" s="65">
        <v>0</v>
      </c>
      <c r="S132" s="65">
        <f t="shared" si="10"/>
        <v>50</v>
      </c>
      <c r="T132" s="5">
        <v>120</v>
      </c>
      <c r="U132" s="22">
        <v>-50</v>
      </c>
      <c r="V132" s="22">
        <v>0</v>
      </c>
      <c r="W132" s="22">
        <v>0</v>
      </c>
      <c r="X132" s="22">
        <v>0</v>
      </c>
      <c r="Y132" s="22">
        <v>0</v>
      </c>
      <c r="Z132" s="22">
        <v>0</v>
      </c>
      <c r="AA132" s="22">
        <v>0</v>
      </c>
      <c r="AB132" s="22">
        <v>0</v>
      </c>
      <c r="AC132" s="22">
        <v>0</v>
      </c>
      <c r="AD132" s="22">
        <v>0</v>
      </c>
      <c r="AE132" s="22">
        <v>0</v>
      </c>
      <c r="AF132" s="22">
        <v>0</v>
      </c>
      <c r="AG132" s="22">
        <v>0</v>
      </c>
      <c r="AH132" s="22">
        <f t="shared" si="11"/>
        <v>0</v>
      </c>
      <c r="AI132" s="22">
        <v>0</v>
      </c>
      <c r="AJ132" s="22">
        <f t="shared" si="12"/>
        <v>-50</v>
      </c>
      <c r="AK132" s="22"/>
      <c r="AL132" s="22">
        <f t="shared" si="13"/>
        <v>0</v>
      </c>
      <c r="AM132" s="22">
        <f t="shared" si="14"/>
        <v>0</v>
      </c>
    </row>
    <row r="133" spans="1:39" ht="30" outlineLevel="1" x14ac:dyDescent="0.25">
      <c r="A133" s="10">
        <v>40755</v>
      </c>
      <c r="B133" s="67"/>
      <c r="C133" s="3" t="s">
        <v>698</v>
      </c>
      <c r="D133" s="34" t="s">
        <v>699</v>
      </c>
      <c r="F133" s="4" t="s">
        <v>88</v>
      </c>
      <c r="G133" s="4" t="s">
        <v>192</v>
      </c>
      <c r="H133" s="4" t="s">
        <v>157</v>
      </c>
      <c r="N133" s="5">
        <v>1</v>
      </c>
      <c r="O133" s="5" t="s">
        <v>158</v>
      </c>
      <c r="P133" s="65">
        <v>1143436.18</v>
      </c>
      <c r="Q133" s="65">
        <v>0</v>
      </c>
      <c r="R133" s="22">
        <v>0</v>
      </c>
      <c r="S133" s="65">
        <f t="shared" si="10"/>
        <v>1143436.18</v>
      </c>
      <c r="T133" s="5">
        <v>180</v>
      </c>
      <c r="U133" s="22">
        <v>-1143436.18</v>
      </c>
      <c r="V133" s="22">
        <v>0</v>
      </c>
      <c r="W133" s="22">
        <v>0</v>
      </c>
      <c r="X133" s="22">
        <v>0</v>
      </c>
      <c r="Y133" s="22">
        <v>0</v>
      </c>
      <c r="Z133" s="22">
        <v>0</v>
      </c>
      <c r="AA133" s="22">
        <v>0</v>
      </c>
      <c r="AB133" s="22">
        <v>0</v>
      </c>
      <c r="AC133" s="22">
        <v>0</v>
      </c>
      <c r="AD133" s="22">
        <v>0</v>
      </c>
      <c r="AE133" s="22">
        <v>0</v>
      </c>
      <c r="AF133" s="22">
        <v>0</v>
      </c>
      <c r="AG133" s="22">
        <v>0</v>
      </c>
      <c r="AH133" s="22">
        <f t="shared" si="11"/>
        <v>0</v>
      </c>
      <c r="AI133" s="22">
        <v>0</v>
      </c>
      <c r="AJ133" s="22">
        <f t="shared" si="12"/>
        <v>-1143436.18</v>
      </c>
      <c r="AK133" s="22"/>
      <c r="AL133" s="22">
        <f t="shared" si="13"/>
        <v>0</v>
      </c>
      <c r="AM133" s="22">
        <f t="shared" si="14"/>
        <v>0</v>
      </c>
    </row>
    <row r="134" spans="1:39" outlineLevel="1" x14ac:dyDescent="0.25">
      <c r="A134" s="10">
        <v>40755</v>
      </c>
      <c r="B134" s="67"/>
      <c r="C134" s="3" t="s">
        <v>700</v>
      </c>
      <c r="D134" s="34" t="s">
        <v>701</v>
      </c>
      <c r="F134" s="4" t="s">
        <v>88</v>
      </c>
      <c r="G134" s="4" t="s">
        <v>192</v>
      </c>
      <c r="H134" s="4" t="s">
        <v>157</v>
      </c>
      <c r="N134" s="5">
        <v>1</v>
      </c>
      <c r="O134" s="5" t="s">
        <v>158</v>
      </c>
      <c r="P134" s="65">
        <v>25238.14</v>
      </c>
      <c r="Q134" s="65">
        <v>0</v>
      </c>
      <c r="R134" s="65">
        <v>0</v>
      </c>
      <c r="S134" s="65">
        <f t="shared" ref="S134:S197" si="25">SUM(P134:R134)</f>
        <v>25238.14</v>
      </c>
      <c r="T134" s="5">
        <v>120</v>
      </c>
      <c r="U134" s="22">
        <v>-25238.14</v>
      </c>
      <c r="V134" s="22">
        <v>0</v>
      </c>
      <c r="W134" s="22">
        <v>0</v>
      </c>
      <c r="X134" s="22">
        <v>0</v>
      </c>
      <c r="Y134" s="22">
        <v>0</v>
      </c>
      <c r="Z134" s="22">
        <v>0</v>
      </c>
      <c r="AA134" s="22">
        <v>0</v>
      </c>
      <c r="AB134" s="22">
        <v>0</v>
      </c>
      <c r="AC134" s="22">
        <v>0</v>
      </c>
      <c r="AD134" s="22">
        <v>0</v>
      </c>
      <c r="AE134" s="22">
        <v>0</v>
      </c>
      <c r="AF134" s="22">
        <v>0</v>
      </c>
      <c r="AG134" s="22">
        <v>0</v>
      </c>
      <c r="AH134" s="22">
        <f t="shared" ref="AH134:AH197" si="26">SUM(V134:AG134)</f>
        <v>0</v>
      </c>
      <c r="AI134" s="22">
        <v>0</v>
      </c>
      <c r="AJ134" s="22">
        <f t="shared" ref="AJ134:AJ197" si="27">U134+AH134+AI134</f>
        <v>-25238.14</v>
      </c>
      <c r="AK134" s="22"/>
      <c r="AL134" s="22">
        <f t="shared" ref="AL134:AL197" si="28">S134+AJ134</f>
        <v>0</v>
      </c>
      <c r="AM134" s="22">
        <f t="shared" ref="AM134:AM197" si="29">P134+U134</f>
        <v>0</v>
      </c>
    </row>
    <row r="135" spans="1:39" ht="30" outlineLevel="1" x14ac:dyDescent="0.25">
      <c r="A135" s="10">
        <v>40755</v>
      </c>
      <c r="B135" s="67"/>
      <c r="C135" s="3" t="s">
        <v>702</v>
      </c>
      <c r="D135" s="34" t="s">
        <v>703</v>
      </c>
      <c r="F135" s="4" t="s">
        <v>88</v>
      </c>
      <c r="G135" s="4" t="s">
        <v>192</v>
      </c>
      <c r="H135" s="4" t="s">
        <v>157</v>
      </c>
      <c r="N135" s="5">
        <v>1</v>
      </c>
      <c r="O135" s="5" t="s">
        <v>158</v>
      </c>
      <c r="P135" s="65">
        <v>1233345.1100000001</v>
      </c>
      <c r="Q135" s="65">
        <v>0</v>
      </c>
      <c r="R135" s="22">
        <v>0</v>
      </c>
      <c r="S135" s="65">
        <f t="shared" si="25"/>
        <v>1233345.1100000001</v>
      </c>
      <c r="T135" s="5">
        <v>180</v>
      </c>
      <c r="U135" s="22">
        <v>-1233345.1100000001</v>
      </c>
      <c r="V135" s="22">
        <v>0</v>
      </c>
      <c r="W135" s="22">
        <v>0</v>
      </c>
      <c r="X135" s="22">
        <v>0</v>
      </c>
      <c r="Y135" s="22">
        <v>0</v>
      </c>
      <c r="Z135" s="22">
        <v>0</v>
      </c>
      <c r="AA135" s="22">
        <v>0</v>
      </c>
      <c r="AB135" s="22">
        <v>0</v>
      </c>
      <c r="AC135" s="22">
        <v>0</v>
      </c>
      <c r="AD135" s="22">
        <v>0</v>
      </c>
      <c r="AE135" s="22">
        <v>0</v>
      </c>
      <c r="AF135" s="22">
        <v>0</v>
      </c>
      <c r="AG135" s="22">
        <v>0</v>
      </c>
      <c r="AH135" s="22">
        <f t="shared" si="26"/>
        <v>0</v>
      </c>
      <c r="AI135" s="22">
        <v>0</v>
      </c>
      <c r="AJ135" s="22">
        <f t="shared" si="27"/>
        <v>-1233345.1100000001</v>
      </c>
      <c r="AK135" s="22"/>
      <c r="AL135" s="22">
        <f t="shared" si="28"/>
        <v>0</v>
      </c>
      <c r="AM135" s="22">
        <f t="shared" si="29"/>
        <v>0</v>
      </c>
    </row>
    <row r="136" spans="1:39" ht="30" outlineLevel="1" x14ac:dyDescent="0.25">
      <c r="A136" s="10">
        <v>40755</v>
      </c>
      <c r="B136" s="67"/>
      <c r="C136" s="3" t="s">
        <v>704</v>
      </c>
      <c r="D136" s="34" t="s">
        <v>705</v>
      </c>
      <c r="F136" s="4" t="s">
        <v>88</v>
      </c>
      <c r="G136" s="4" t="s">
        <v>192</v>
      </c>
      <c r="H136" s="4" t="s">
        <v>157</v>
      </c>
      <c r="N136" s="5">
        <v>1</v>
      </c>
      <c r="O136" s="5" t="s">
        <v>158</v>
      </c>
      <c r="P136" s="65">
        <v>8678.25</v>
      </c>
      <c r="Q136" s="65">
        <v>0</v>
      </c>
      <c r="R136" s="65">
        <v>0</v>
      </c>
      <c r="S136" s="65">
        <f t="shared" si="25"/>
        <v>8678.25</v>
      </c>
      <c r="T136" s="5">
        <v>120</v>
      </c>
      <c r="U136" s="22">
        <v>-8678.25</v>
      </c>
      <c r="V136" s="22">
        <v>0</v>
      </c>
      <c r="W136" s="22">
        <v>0</v>
      </c>
      <c r="X136" s="22">
        <v>0</v>
      </c>
      <c r="Y136" s="22">
        <v>0</v>
      </c>
      <c r="Z136" s="22">
        <v>0</v>
      </c>
      <c r="AA136" s="22">
        <v>0</v>
      </c>
      <c r="AB136" s="22">
        <v>0</v>
      </c>
      <c r="AC136" s="22">
        <v>0</v>
      </c>
      <c r="AD136" s="22">
        <v>0</v>
      </c>
      <c r="AE136" s="22">
        <v>0</v>
      </c>
      <c r="AF136" s="22">
        <v>0</v>
      </c>
      <c r="AG136" s="22">
        <v>0</v>
      </c>
      <c r="AH136" s="22">
        <f t="shared" si="26"/>
        <v>0</v>
      </c>
      <c r="AI136" s="22">
        <v>0</v>
      </c>
      <c r="AJ136" s="22">
        <f t="shared" si="27"/>
        <v>-8678.25</v>
      </c>
      <c r="AK136" s="22"/>
      <c r="AL136" s="22">
        <f t="shared" si="28"/>
        <v>0</v>
      </c>
      <c r="AM136" s="22">
        <f t="shared" si="29"/>
        <v>0</v>
      </c>
    </row>
    <row r="137" spans="1:39" ht="30" outlineLevel="1" x14ac:dyDescent="0.25">
      <c r="A137" s="10">
        <v>40755</v>
      </c>
      <c r="B137" s="67"/>
      <c r="C137" s="3" t="s">
        <v>706</v>
      </c>
      <c r="D137" s="34" t="s">
        <v>707</v>
      </c>
      <c r="F137" s="4" t="s">
        <v>88</v>
      </c>
      <c r="G137" s="4" t="s">
        <v>192</v>
      </c>
      <c r="H137" s="4" t="s">
        <v>157</v>
      </c>
      <c r="N137" s="5">
        <v>1</v>
      </c>
      <c r="O137" s="5" t="s">
        <v>158</v>
      </c>
      <c r="P137" s="65">
        <v>31084.1</v>
      </c>
      <c r="Q137" s="65">
        <v>0</v>
      </c>
      <c r="R137" s="65">
        <v>0</v>
      </c>
      <c r="S137" s="65">
        <f t="shared" si="25"/>
        <v>31084.1</v>
      </c>
      <c r="T137" s="5">
        <v>120</v>
      </c>
      <c r="U137" s="22">
        <v>-31084.1</v>
      </c>
      <c r="V137" s="22">
        <v>0</v>
      </c>
      <c r="W137" s="22">
        <v>0</v>
      </c>
      <c r="X137" s="22">
        <v>0</v>
      </c>
      <c r="Y137" s="22">
        <v>0</v>
      </c>
      <c r="Z137" s="22">
        <v>0</v>
      </c>
      <c r="AA137" s="22">
        <v>0</v>
      </c>
      <c r="AB137" s="22">
        <v>0</v>
      </c>
      <c r="AC137" s="22">
        <v>0</v>
      </c>
      <c r="AD137" s="22">
        <v>0</v>
      </c>
      <c r="AE137" s="22">
        <v>0</v>
      </c>
      <c r="AF137" s="22">
        <v>0</v>
      </c>
      <c r="AG137" s="22">
        <v>0</v>
      </c>
      <c r="AH137" s="22">
        <f t="shared" si="26"/>
        <v>0</v>
      </c>
      <c r="AI137" s="22">
        <v>0</v>
      </c>
      <c r="AJ137" s="22">
        <f t="shared" si="27"/>
        <v>-31084.1</v>
      </c>
      <c r="AK137" s="22"/>
      <c r="AL137" s="22">
        <f t="shared" si="28"/>
        <v>0</v>
      </c>
      <c r="AM137" s="22">
        <f t="shared" si="29"/>
        <v>0</v>
      </c>
    </row>
    <row r="138" spans="1:39" ht="30" outlineLevel="1" x14ac:dyDescent="0.25">
      <c r="A138" s="10">
        <v>40755</v>
      </c>
      <c r="C138" s="3" t="s">
        <v>708</v>
      </c>
      <c r="D138" s="34" t="s">
        <v>709</v>
      </c>
      <c r="F138" s="4" t="s">
        <v>88</v>
      </c>
      <c r="G138" s="4" t="s">
        <v>415</v>
      </c>
      <c r="H138" s="4" t="s">
        <v>157</v>
      </c>
      <c r="N138" s="5">
        <v>1</v>
      </c>
      <c r="O138" s="5" t="s">
        <v>158</v>
      </c>
      <c r="P138" s="65">
        <v>148750</v>
      </c>
      <c r="Q138" s="65">
        <v>0</v>
      </c>
      <c r="R138" s="65">
        <v>0</v>
      </c>
      <c r="S138" s="65">
        <f t="shared" si="25"/>
        <v>148750</v>
      </c>
      <c r="T138" s="5">
        <v>120</v>
      </c>
      <c r="U138" s="22">
        <v>-148750</v>
      </c>
      <c r="V138" s="22">
        <v>0</v>
      </c>
      <c r="W138" s="22">
        <v>0</v>
      </c>
      <c r="X138" s="22">
        <v>0</v>
      </c>
      <c r="Y138" s="22">
        <v>0</v>
      </c>
      <c r="Z138" s="22">
        <v>0</v>
      </c>
      <c r="AA138" s="22">
        <v>0</v>
      </c>
      <c r="AB138" s="22">
        <v>0</v>
      </c>
      <c r="AC138" s="22">
        <v>0</v>
      </c>
      <c r="AD138" s="22">
        <v>0</v>
      </c>
      <c r="AE138" s="22">
        <v>0</v>
      </c>
      <c r="AF138" s="22">
        <v>0</v>
      </c>
      <c r="AG138" s="22">
        <v>0</v>
      </c>
      <c r="AH138" s="22">
        <f t="shared" si="26"/>
        <v>0</v>
      </c>
      <c r="AI138" s="22">
        <v>0</v>
      </c>
      <c r="AJ138" s="22">
        <f t="shared" si="27"/>
        <v>-148750</v>
      </c>
      <c r="AK138" s="22"/>
      <c r="AL138" s="22">
        <f t="shared" si="28"/>
        <v>0</v>
      </c>
      <c r="AM138" s="22">
        <f t="shared" si="29"/>
        <v>0</v>
      </c>
    </row>
    <row r="139" spans="1:39" outlineLevel="1" x14ac:dyDescent="0.25">
      <c r="A139" s="10">
        <v>40755</v>
      </c>
      <c r="C139" s="3" t="s">
        <v>710</v>
      </c>
      <c r="D139" s="34" t="s">
        <v>711</v>
      </c>
      <c r="F139" s="4" t="s">
        <v>88</v>
      </c>
      <c r="G139" s="4" t="s">
        <v>451</v>
      </c>
      <c r="H139" s="4" t="s">
        <v>157</v>
      </c>
      <c r="N139" s="5">
        <v>1</v>
      </c>
      <c r="O139" s="5" t="s">
        <v>158</v>
      </c>
      <c r="P139" s="65">
        <v>26117.5</v>
      </c>
      <c r="Q139" s="65">
        <v>0</v>
      </c>
      <c r="R139" s="65">
        <v>0</v>
      </c>
      <c r="S139" s="65">
        <f t="shared" si="25"/>
        <v>26117.5</v>
      </c>
      <c r="T139" s="5">
        <v>120</v>
      </c>
      <c r="U139" s="22">
        <v>-26117.5</v>
      </c>
      <c r="V139" s="22">
        <v>0</v>
      </c>
      <c r="W139" s="22">
        <v>0</v>
      </c>
      <c r="X139" s="22">
        <v>0</v>
      </c>
      <c r="Y139" s="22">
        <v>0</v>
      </c>
      <c r="Z139" s="22">
        <v>0</v>
      </c>
      <c r="AA139" s="22">
        <v>0</v>
      </c>
      <c r="AB139" s="22">
        <v>0</v>
      </c>
      <c r="AC139" s="22">
        <v>0</v>
      </c>
      <c r="AD139" s="22">
        <v>0</v>
      </c>
      <c r="AE139" s="22">
        <v>0</v>
      </c>
      <c r="AF139" s="22">
        <v>0</v>
      </c>
      <c r="AG139" s="22">
        <v>0</v>
      </c>
      <c r="AH139" s="22">
        <f t="shared" si="26"/>
        <v>0</v>
      </c>
      <c r="AI139" s="22">
        <v>0</v>
      </c>
      <c r="AJ139" s="22">
        <f t="shared" si="27"/>
        <v>-26117.5</v>
      </c>
      <c r="AK139" s="22"/>
      <c r="AL139" s="22">
        <f t="shared" si="28"/>
        <v>0</v>
      </c>
      <c r="AM139" s="22">
        <f t="shared" si="29"/>
        <v>0</v>
      </c>
    </row>
    <row r="140" spans="1:39" ht="30" outlineLevel="1" x14ac:dyDescent="0.25">
      <c r="A140" s="10">
        <v>40755</v>
      </c>
      <c r="C140" s="3" t="s">
        <v>712</v>
      </c>
      <c r="D140" s="34" t="s">
        <v>713</v>
      </c>
      <c r="F140" s="4" t="s">
        <v>88</v>
      </c>
      <c r="G140" s="4" t="s">
        <v>415</v>
      </c>
      <c r="H140" s="4" t="s">
        <v>525</v>
      </c>
      <c r="N140" s="5">
        <v>1</v>
      </c>
      <c r="O140" s="5" t="s">
        <v>158</v>
      </c>
      <c r="P140" s="65">
        <v>5209478.99</v>
      </c>
      <c r="Q140" s="65">
        <v>0</v>
      </c>
      <c r="R140" s="65">
        <v>0</v>
      </c>
      <c r="S140" s="65">
        <f t="shared" si="25"/>
        <v>5209478.99</v>
      </c>
      <c r="T140" s="5">
        <v>180</v>
      </c>
      <c r="U140" s="22">
        <v>-5209478.99</v>
      </c>
      <c r="V140" s="22">
        <v>0</v>
      </c>
      <c r="W140" s="22">
        <v>0</v>
      </c>
      <c r="X140" s="22">
        <v>0</v>
      </c>
      <c r="Y140" s="22">
        <v>0</v>
      </c>
      <c r="Z140" s="22">
        <v>0</v>
      </c>
      <c r="AA140" s="22">
        <v>0</v>
      </c>
      <c r="AB140" s="22">
        <v>0</v>
      </c>
      <c r="AC140" s="22">
        <v>0</v>
      </c>
      <c r="AD140" s="22">
        <v>0</v>
      </c>
      <c r="AE140" s="22">
        <v>0</v>
      </c>
      <c r="AF140" s="22">
        <v>0</v>
      </c>
      <c r="AG140" s="22">
        <v>0</v>
      </c>
      <c r="AH140" s="22">
        <f t="shared" si="26"/>
        <v>0</v>
      </c>
      <c r="AI140" s="22">
        <v>0</v>
      </c>
      <c r="AJ140" s="22">
        <f t="shared" si="27"/>
        <v>-5209478.99</v>
      </c>
      <c r="AK140" s="22"/>
      <c r="AL140" s="22">
        <f t="shared" si="28"/>
        <v>0</v>
      </c>
      <c r="AM140" s="22">
        <f t="shared" si="29"/>
        <v>0</v>
      </c>
    </row>
    <row r="141" spans="1:39" ht="30" outlineLevel="1" x14ac:dyDescent="0.25">
      <c r="A141" s="10">
        <v>40755</v>
      </c>
      <c r="B141" s="67"/>
      <c r="C141" s="3" t="s">
        <v>714</v>
      </c>
      <c r="D141" s="34" t="s">
        <v>715</v>
      </c>
      <c r="F141" s="4" t="s">
        <v>88</v>
      </c>
      <c r="G141" s="4" t="s">
        <v>192</v>
      </c>
      <c r="H141" s="4" t="s">
        <v>157</v>
      </c>
      <c r="N141" s="5">
        <v>1</v>
      </c>
      <c r="O141" s="5" t="s">
        <v>158</v>
      </c>
      <c r="P141" s="65">
        <v>48544.74</v>
      </c>
      <c r="Q141" s="65">
        <v>0</v>
      </c>
      <c r="R141" s="65">
        <v>0</v>
      </c>
      <c r="S141" s="65">
        <f t="shared" si="25"/>
        <v>48544.74</v>
      </c>
      <c r="T141" s="5">
        <v>120</v>
      </c>
      <c r="U141" s="22">
        <v>-48544.74</v>
      </c>
      <c r="V141" s="22">
        <v>0</v>
      </c>
      <c r="W141" s="22">
        <v>0</v>
      </c>
      <c r="X141" s="22">
        <v>0</v>
      </c>
      <c r="Y141" s="22">
        <v>0</v>
      </c>
      <c r="Z141" s="22">
        <v>0</v>
      </c>
      <c r="AA141" s="22">
        <v>0</v>
      </c>
      <c r="AB141" s="22">
        <v>0</v>
      </c>
      <c r="AC141" s="22">
        <v>0</v>
      </c>
      <c r="AD141" s="22">
        <v>0</v>
      </c>
      <c r="AE141" s="22">
        <v>0</v>
      </c>
      <c r="AF141" s="22">
        <v>0</v>
      </c>
      <c r="AG141" s="22">
        <v>0</v>
      </c>
      <c r="AH141" s="22">
        <f t="shared" si="26"/>
        <v>0</v>
      </c>
      <c r="AI141" s="22">
        <v>0</v>
      </c>
      <c r="AJ141" s="22">
        <f t="shared" si="27"/>
        <v>-48544.74</v>
      </c>
      <c r="AK141" s="22"/>
      <c r="AL141" s="22">
        <f t="shared" si="28"/>
        <v>0</v>
      </c>
      <c r="AM141" s="22">
        <f t="shared" si="29"/>
        <v>0</v>
      </c>
    </row>
    <row r="142" spans="1:39" outlineLevel="1" x14ac:dyDescent="0.25">
      <c r="A142" s="10">
        <v>40755</v>
      </c>
      <c r="C142" s="3" t="s">
        <v>716</v>
      </c>
      <c r="D142" s="34" t="s">
        <v>717</v>
      </c>
      <c r="F142" s="4" t="s">
        <v>88</v>
      </c>
      <c r="G142" s="4" t="s">
        <v>451</v>
      </c>
      <c r="H142" s="4" t="s">
        <v>157</v>
      </c>
      <c r="N142" s="5">
        <v>1</v>
      </c>
      <c r="O142" s="5" t="s">
        <v>158</v>
      </c>
      <c r="P142" s="65">
        <v>7507</v>
      </c>
      <c r="Q142" s="65">
        <v>0</v>
      </c>
      <c r="R142" s="65">
        <v>0</v>
      </c>
      <c r="S142" s="65">
        <f t="shared" si="25"/>
        <v>7507</v>
      </c>
      <c r="T142" s="5">
        <v>120</v>
      </c>
      <c r="U142" s="22">
        <v>-7507</v>
      </c>
      <c r="V142" s="22">
        <v>0</v>
      </c>
      <c r="W142" s="22">
        <v>0</v>
      </c>
      <c r="X142" s="22">
        <v>0</v>
      </c>
      <c r="Y142" s="22">
        <v>0</v>
      </c>
      <c r="Z142" s="22">
        <v>0</v>
      </c>
      <c r="AA142" s="22">
        <v>0</v>
      </c>
      <c r="AB142" s="22">
        <v>0</v>
      </c>
      <c r="AC142" s="22">
        <v>0</v>
      </c>
      <c r="AD142" s="22">
        <v>0</v>
      </c>
      <c r="AE142" s="22">
        <v>0</v>
      </c>
      <c r="AF142" s="22">
        <v>0</v>
      </c>
      <c r="AG142" s="22">
        <v>0</v>
      </c>
      <c r="AH142" s="22">
        <f t="shared" si="26"/>
        <v>0</v>
      </c>
      <c r="AI142" s="22">
        <v>0</v>
      </c>
      <c r="AJ142" s="22">
        <f t="shared" si="27"/>
        <v>-7507</v>
      </c>
      <c r="AK142" s="22"/>
      <c r="AL142" s="22">
        <f t="shared" si="28"/>
        <v>0</v>
      </c>
      <c r="AM142" s="22">
        <f t="shared" si="29"/>
        <v>0</v>
      </c>
    </row>
    <row r="143" spans="1:39" outlineLevel="1" x14ac:dyDescent="0.25">
      <c r="A143" s="10">
        <v>40755</v>
      </c>
      <c r="C143" s="3" t="s">
        <v>718</v>
      </c>
      <c r="D143" s="34" t="s">
        <v>719</v>
      </c>
      <c r="F143" s="4" t="s">
        <v>88</v>
      </c>
      <c r="G143" s="4" t="s">
        <v>451</v>
      </c>
      <c r="H143" s="4" t="s">
        <v>157</v>
      </c>
      <c r="N143" s="5">
        <v>1</v>
      </c>
      <c r="O143" s="5" t="s">
        <v>158</v>
      </c>
      <c r="P143" s="65">
        <v>1150</v>
      </c>
      <c r="Q143" s="65">
        <v>0</v>
      </c>
      <c r="R143" s="65">
        <v>0</v>
      </c>
      <c r="S143" s="65">
        <f t="shared" si="25"/>
        <v>1150</v>
      </c>
      <c r="T143" s="5">
        <v>120</v>
      </c>
      <c r="U143" s="22">
        <v>-1150</v>
      </c>
      <c r="V143" s="22">
        <v>0</v>
      </c>
      <c r="W143" s="22">
        <v>0</v>
      </c>
      <c r="X143" s="22">
        <v>0</v>
      </c>
      <c r="Y143" s="22">
        <v>0</v>
      </c>
      <c r="Z143" s="22">
        <v>0</v>
      </c>
      <c r="AA143" s="22">
        <v>0</v>
      </c>
      <c r="AB143" s="22">
        <v>0</v>
      </c>
      <c r="AC143" s="22">
        <v>0</v>
      </c>
      <c r="AD143" s="22">
        <v>0</v>
      </c>
      <c r="AE143" s="22">
        <v>0</v>
      </c>
      <c r="AF143" s="22">
        <v>0</v>
      </c>
      <c r="AG143" s="22">
        <v>0</v>
      </c>
      <c r="AH143" s="22">
        <f t="shared" si="26"/>
        <v>0</v>
      </c>
      <c r="AI143" s="22">
        <v>0</v>
      </c>
      <c r="AJ143" s="22">
        <f t="shared" si="27"/>
        <v>-1150</v>
      </c>
      <c r="AK143" s="22"/>
      <c r="AL143" s="22">
        <f t="shared" si="28"/>
        <v>0</v>
      </c>
      <c r="AM143" s="22">
        <f t="shared" si="29"/>
        <v>0</v>
      </c>
    </row>
    <row r="144" spans="1:39" outlineLevel="1" x14ac:dyDescent="0.25">
      <c r="A144" s="10">
        <v>40755</v>
      </c>
      <c r="C144" s="3" t="s">
        <v>720</v>
      </c>
      <c r="D144" s="34" t="s">
        <v>721</v>
      </c>
      <c r="F144" s="4" t="s">
        <v>88</v>
      </c>
      <c r="G144" s="4" t="s">
        <v>451</v>
      </c>
      <c r="H144" s="4" t="s">
        <v>157</v>
      </c>
      <c r="N144" s="5">
        <v>1</v>
      </c>
      <c r="O144" s="5" t="s">
        <v>158</v>
      </c>
      <c r="P144" s="65">
        <v>16000</v>
      </c>
      <c r="Q144" s="65">
        <v>0</v>
      </c>
      <c r="R144" s="65">
        <v>0</v>
      </c>
      <c r="S144" s="65">
        <f t="shared" si="25"/>
        <v>16000</v>
      </c>
      <c r="T144" s="5">
        <v>120</v>
      </c>
      <c r="U144" s="22">
        <v>-16000</v>
      </c>
      <c r="V144" s="22">
        <v>0</v>
      </c>
      <c r="W144" s="22">
        <v>0</v>
      </c>
      <c r="X144" s="22">
        <v>0</v>
      </c>
      <c r="Y144" s="22">
        <v>0</v>
      </c>
      <c r="Z144" s="22">
        <v>0</v>
      </c>
      <c r="AA144" s="22">
        <v>0</v>
      </c>
      <c r="AB144" s="22">
        <v>0</v>
      </c>
      <c r="AC144" s="22">
        <v>0</v>
      </c>
      <c r="AD144" s="22">
        <v>0</v>
      </c>
      <c r="AE144" s="22">
        <v>0</v>
      </c>
      <c r="AF144" s="22">
        <v>0</v>
      </c>
      <c r="AG144" s="22">
        <v>0</v>
      </c>
      <c r="AH144" s="22">
        <f t="shared" si="26"/>
        <v>0</v>
      </c>
      <c r="AI144" s="22">
        <v>0</v>
      </c>
      <c r="AJ144" s="22">
        <f t="shared" si="27"/>
        <v>-16000</v>
      </c>
      <c r="AK144" s="22"/>
      <c r="AL144" s="22">
        <f t="shared" si="28"/>
        <v>0</v>
      </c>
      <c r="AM144" s="22">
        <f t="shared" si="29"/>
        <v>0</v>
      </c>
    </row>
    <row r="145" spans="1:39" outlineLevel="1" x14ac:dyDescent="0.25">
      <c r="A145" s="10">
        <v>40755</v>
      </c>
      <c r="C145" s="3" t="s">
        <v>722</v>
      </c>
      <c r="D145" s="34" t="s">
        <v>723</v>
      </c>
      <c r="F145" s="4" t="s">
        <v>88</v>
      </c>
      <c r="G145" s="4" t="s">
        <v>451</v>
      </c>
      <c r="H145" s="4" t="s">
        <v>157</v>
      </c>
      <c r="N145" s="5">
        <v>1</v>
      </c>
      <c r="O145" s="5" t="s">
        <v>158</v>
      </c>
      <c r="P145" s="65">
        <v>1380</v>
      </c>
      <c r="Q145" s="65">
        <v>0</v>
      </c>
      <c r="R145" s="65">
        <v>0</v>
      </c>
      <c r="S145" s="65">
        <f t="shared" si="25"/>
        <v>1380</v>
      </c>
      <c r="T145" s="5">
        <v>120</v>
      </c>
      <c r="U145" s="22">
        <v>-1380</v>
      </c>
      <c r="V145" s="22">
        <v>0</v>
      </c>
      <c r="W145" s="22">
        <v>0</v>
      </c>
      <c r="X145" s="22">
        <v>0</v>
      </c>
      <c r="Y145" s="22">
        <v>0</v>
      </c>
      <c r="Z145" s="22">
        <v>0</v>
      </c>
      <c r="AA145" s="22">
        <v>0</v>
      </c>
      <c r="AB145" s="22">
        <v>0</v>
      </c>
      <c r="AC145" s="22">
        <v>0</v>
      </c>
      <c r="AD145" s="22">
        <v>0</v>
      </c>
      <c r="AE145" s="22">
        <v>0</v>
      </c>
      <c r="AF145" s="22">
        <v>0</v>
      </c>
      <c r="AG145" s="22">
        <v>0</v>
      </c>
      <c r="AH145" s="22">
        <f t="shared" si="26"/>
        <v>0</v>
      </c>
      <c r="AI145" s="22">
        <v>0</v>
      </c>
      <c r="AJ145" s="22">
        <f t="shared" si="27"/>
        <v>-1380</v>
      </c>
      <c r="AK145" s="22"/>
      <c r="AL145" s="22">
        <f t="shared" si="28"/>
        <v>0</v>
      </c>
      <c r="AM145" s="22">
        <f t="shared" si="29"/>
        <v>0</v>
      </c>
    </row>
    <row r="146" spans="1:39" outlineLevel="1" x14ac:dyDescent="0.25">
      <c r="A146" s="10">
        <v>40755</v>
      </c>
      <c r="C146" s="3" t="s">
        <v>724</v>
      </c>
      <c r="D146" s="34" t="s">
        <v>725</v>
      </c>
      <c r="F146" s="4" t="s">
        <v>88</v>
      </c>
      <c r="G146" s="4" t="s">
        <v>451</v>
      </c>
      <c r="H146" s="4" t="s">
        <v>157</v>
      </c>
      <c r="N146" s="5">
        <v>1</v>
      </c>
      <c r="O146" s="5" t="s">
        <v>158</v>
      </c>
      <c r="P146" s="65">
        <v>142.4</v>
      </c>
      <c r="Q146" s="65">
        <v>0</v>
      </c>
      <c r="R146" s="65">
        <v>0</v>
      </c>
      <c r="S146" s="65">
        <f t="shared" si="25"/>
        <v>142.4</v>
      </c>
      <c r="T146" s="5">
        <v>120</v>
      </c>
      <c r="U146" s="22">
        <v>-142.4</v>
      </c>
      <c r="V146" s="22">
        <v>0</v>
      </c>
      <c r="W146" s="22">
        <v>0</v>
      </c>
      <c r="X146" s="22">
        <v>0</v>
      </c>
      <c r="Y146" s="22">
        <v>0</v>
      </c>
      <c r="Z146" s="22">
        <v>0</v>
      </c>
      <c r="AA146" s="22">
        <v>0</v>
      </c>
      <c r="AB146" s="22">
        <v>0</v>
      </c>
      <c r="AC146" s="22">
        <v>0</v>
      </c>
      <c r="AD146" s="22">
        <v>0</v>
      </c>
      <c r="AE146" s="22">
        <v>0</v>
      </c>
      <c r="AF146" s="22">
        <v>0</v>
      </c>
      <c r="AG146" s="22">
        <v>0</v>
      </c>
      <c r="AH146" s="22">
        <f t="shared" si="26"/>
        <v>0</v>
      </c>
      <c r="AI146" s="22">
        <v>0</v>
      </c>
      <c r="AJ146" s="22">
        <f t="shared" si="27"/>
        <v>-142.4</v>
      </c>
      <c r="AK146" s="22"/>
      <c r="AL146" s="22">
        <f t="shared" si="28"/>
        <v>0</v>
      </c>
      <c r="AM146" s="22">
        <f t="shared" si="29"/>
        <v>0</v>
      </c>
    </row>
    <row r="147" spans="1:39" outlineLevel="1" x14ac:dyDescent="0.25">
      <c r="A147" s="10">
        <v>40755</v>
      </c>
      <c r="C147" s="3" t="s">
        <v>726</v>
      </c>
      <c r="D147" s="34" t="s">
        <v>727</v>
      </c>
      <c r="F147" s="4" t="s">
        <v>88</v>
      </c>
      <c r="G147" s="4" t="s">
        <v>451</v>
      </c>
      <c r="H147" s="4" t="s">
        <v>157</v>
      </c>
      <c r="N147" s="5">
        <v>1</v>
      </c>
      <c r="O147" s="5" t="s">
        <v>158</v>
      </c>
      <c r="P147" s="65">
        <v>1550</v>
      </c>
      <c r="Q147" s="65">
        <v>0</v>
      </c>
      <c r="R147" s="65">
        <v>0</v>
      </c>
      <c r="S147" s="65">
        <f t="shared" si="25"/>
        <v>1550</v>
      </c>
      <c r="T147" s="5">
        <v>120</v>
      </c>
      <c r="U147" s="22">
        <v>-1550</v>
      </c>
      <c r="V147" s="22">
        <v>0</v>
      </c>
      <c r="W147" s="22">
        <v>0</v>
      </c>
      <c r="X147" s="22">
        <v>0</v>
      </c>
      <c r="Y147" s="22">
        <v>0</v>
      </c>
      <c r="Z147" s="22">
        <v>0</v>
      </c>
      <c r="AA147" s="22">
        <v>0</v>
      </c>
      <c r="AB147" s="22">
        <v>0</v>
      </c>
      <c r="AC147" s="22">
        <v>0</v>
      </c>
      <c r="AD147" s="22">
        <v>0</v>
      </c>
      <c r="AE147" s="22">
        <v>0</v>
      </c>
      <c r="AF147" s="22">
        <v>0</v>
      </c>
      <c r="AG147" s="22">
        <v>0</v>
      </c>
      <c r="AH147" s="22">
        <f t="shared" si="26"/>
        <v>0</v>
      </c>
      <c r="AI147" s="22">
        <v>0</v>
      </c>
      <c r="AJ147" s="22">
        <f t="shared" si="27"/>
        <v>-1550</v>
      </c>
      <c r="AK147" s="22"/>
      <c r="AL147" s="22">
        <f t="shared" si="28"/>
        <v>0</v>
      </c>
      <c r="AM147" s="22">
        <f t="shared" si="29"/>
        <v>0</v>
      </c>
    </row>
    <row r="148" spans="1:39" outlineLevel="1" x14ac:dyDescent="0.25">
      <c r="A148" s="10">
        <v>40755</v>
      </c>
      <c r="C148" s="3" t="s">
        <v>728</v>
      </c>
      <c r="D148" s="34" t="s">
        <v>729</v>
      </c>
      <c r="F148" s="4" t="s">
        <v>88</v>
      </c>
      <c r="G148" s="4" t="s">
        <v>451</v>
      </c>
      <c r="H148" s="4" t="s">
        <v>157</v>
      </c>
      <c r="N148" s="5">
        <v>1</v>
      </c>
      <c r="O148" s="5" t="s">
        <v>158</v>
      </c>
      <c r="P148" s="65">
        <v>300</v>
      </c>
      <c r="Q148" s="65">
        <v>0</v>
      </c>
      <c r="R148" s="65">
        <v>0</v>
      </c>
      <c r="S148" s="65">
        <f t="shared" si="25"/>
        <v>300</v>
      </c>
      <c r="T148" s="5">
        <v>120</v>
      </c>
      <c r="U148" s="22">
        <v>-300</v>
      </c>
      <c r="V148" s="22">
        <v>0</v>
      </c>
      <c r="W148" s="22">
        <v>0</v>
      </c>
      <c r="X148" s="22">
        <v>0</v>
      </c>
      <c r="Y148" s="22">
        <v>0</v>
      </c>
      <c r="Z148" s="22">
        <v>0</v>
      </c>
      <c r="AA148" s="22">
        <v>0</v>
      </c>
      <c r="AB148" s="22">
        <v>0</v>
      </c>
      <c r="AC148" s="22">
        <v>0</v>
      </c>
      <c r="AD148" s="22">
        <v>0</v>
      </c>
      <c r="AE148" s="22">
        <v>0</v>
      </c>
      <c r="AF148" s="22">
        <v>0</v>
      </c>
      <c r="AG148" s="22">
        <v>0</v>
      </c>
      <c r="AH148" s="22">
        <f t="shared" si="26"/>
        <v>0</v>
      </c>
      <c r="AI148" s="22">
        <v>0</v>
      </c>
      <c r="AJ148" s="22">
        <f t="shared" si="27"/>
        <v>-300</v>
      </c>
      <c r="AK148" s="22"/>
      <c r="AL148" s="22">
        <f t="shared" si="28"/>
        <v>0</v>
      </c>
      <c r="AM148" s="22">
        <f t="shared" si="29"/>
        <v>0</v>
      </c>
    </row>
    <row r="149" spans="1:39" outlineLevel="1" x14ac:dyDescent="0.25">
      <c r="A149" s="10">
        <v>40755</v>
      </c>
      <c r="C149" s="3" t="s">
        <v>730</v>
      </c>
      <c r="D149" s="34" t="s">
        <v>731</v>
      </c>
      <c r="F149" s="4" t="s">
        <v>88</v>
      </c>
      <c r="G149" s="4" t="s">
        <v>451</v>
      </c>
      <c r="H149" s="4" t="s">
        <v>157</v>
      </c>
      <c r="N149" s="5">
        <v>1</v>
      </c>
      <c r="O149" s="5" t="s">
        <v>158</v>
      </c>
      <c r="P149" s="65">
        <v>60362.5</v>
      </c>
      <c r="Q149" s="65">
        <v>0</v>
      </c>
      <c r="R149" s="65">
        <v>0</v>
      </c>
      <c r="S149" s="65">
        <f t="shared" si="25"/>
        <v>60362.5</v>
      </c>
      <c r="T149" s="5">
        <v>120</v>
      </c>
      <c r="U149" s="22">
        <v>-60362.5</v>
      </c>
      <c r="V149" s="22">
        <v>0</v>
      </c>
      <c r="W149" s="22">
        <v>0</v>
      </c>
      <c r="X149" s="22">
        <v>0</v>
      </c>
      <c r="Y149" s="22">
        <v>0</v>
      </c>
      <c r="Z149" s="22">
        <v>0</v>
      </c>
      <c r="AA149" s="22">
        <v>0</v>
      </c>
      <c r="AB149" s="22">
        <v>0</v>
      </c>
      <c r="AC149" s="22">
        <v>0</v>
      </c>
      <c r="AD149" s="22">
        <v>0</v>
      </c>
      <c r="AE149" s="22">
        <v>0</v>
      </c>
      <c r="AF149" s="22">
        <v>0</v>
      </c>
      <c r="AG149" s="22">
        <v>0</v>
      </c>
      <c r="AH149" s="22">
        <f t="shared" si="26"/>
        <v>0</v>
      </c>
      <c r="AI149" s="22">
        <v>0</v>
      </c>
      <c r="AJ149" s="22">
        <f t="shared" si="27"/>
        <v>-60362.5</v>
      </c>
      <c r="AK149" s="22"/>
      <c r="AL149" s="22">
        <f t="shared" si="28"/>
        <v>0</v>
      </c>
      <c r="AM149" s="22">
        <f t="shared" si="29"/>
        <v>0</v>
      </c>
    </row>
    <row r="150" spans="1:39" outlineLevel="1" x14ac:dyDescent="0.25">
      <c r="A150" s="10">
        <v>40755</v>
      </c>
      <c r="C150" s="3" t="s">
        <v>732</v>
      </c>
      <c r="D150" s="34" t="s">
        <v>733</v>
      </c>
      <c r="F150" s="4" t="s">
        <v>88</v>
      </c>
      <c r="G150" s="4" t="s">
        <v>451</v>
      </c>
      <c r="H150" s="4" t="s">
        <v>157</v>
      </c>
      <c r="N150" s="5">
        <v>1</v>
      </c>
      <c r="O150" s="5" t="s">
        <v>158</v>
      </c>
      <c r="P150" s="65">
        <v>440</v>
      </c>
      <c r="Q150" s="65">
        <v>0</v>
      </c>
      <c r="R150" s="65">
        <v>0</v>
      </c>
      <c r="S150" s="65">
        <f t="shared" si="25"/>
        <v>440</v>
      </c>
      <c r="T150" s="5">
        <v>120</v>
      </c>
      <c r="U150" s="22">
        <v>-440</v>
      </c>
      <c r="V150" s="22">
        <v>0</v>
      </c>
      <c r="W150" s="22">
        <v>0</v>
      </c>
      <c r="X150" s="22">
        <v>0</v>
      </c>
      <c r="Y150" s="22">
        <v>0</v>
      </c>
      <c r="Z150" s="22">
        <v>0</v>
      </c>
      <c r="AA150" s="22">
        <v>0</v>
      </c>
      <c r="AB150" s="22">
        <v>0</v>
      </c>
      <c r="AC150" s="22">
        <v>0</v>
      </c>
      <c r="AD150" s="22">
        <v>0</v>
      </c>
      <c r="AE150" s="22">
        <v>0</v>
      </c>
      <c r="AF150" s="22">
        <v>0</v>
      </c>
      <c r="AG150" s="22">
        <v>0</v>
      </c>
      <c r="AH150" s="22">
        <f t="shared" si="26"/>
        <v>0</v>
      </c>
      <c r="AI150" s="22">
        <v>0</v>
      </c>
      <c r="AJ150" s="22">
        <f t="shared" si="27"/>
        <v>-440</v>
      </c>
      <c r="AK150" s="22"/>
      <c r="AL150" s="22">
        <f t="shared" si="28"/>
        <v>0</v>
      </c>
      <c r="AM150" s="22">
        <f t="shared" si="29"/>
        <v>0</v>
      </c>
    </row>
    <row r="151" spans="1:39" outlineLevel="1" x14ac:dyDescent="0.25">
      <c r="A151" s="10">
        <v>40755</v>
      </c>
      <c r="C151" s="3" t="s">
        <v>734</v>
      </c>
      <c r="D151" s="34" t="s">
        <v>735</v>
      </c>
      <c r="F151" s="4" t="s">
        <v>88</v>
      </c>
      <c r="G151" s="4" t="s">
        <v>451</v>
      </c>
      <c r="H151" s="4" t="s">
        <v>157</v>
      </c>
      <c r="N151" s="5">
        <v>1</v>
      </c>
      <c r="O151" s="5" t="s">
        <v>158</v>
      </c>
      <c r="P151" s="65">
        <v>2773.4</v>
      </c>
      <c r="Q151" s="65">
        <v>0</v>
      </c>
      <c r="R151" s="65">
        <v>0</v>
      </c>
      <c r="S151" s="65">
        <f t="shared" si="25"/>
        <v>2773.4</v>
      </c>
      <c r="T151" s="5">
        <v>120</v>
      </c>
      <c r="U151" s="22">
        <v>-2773.4</v>
      </c>
      <c r="V151" s="22">
        <v>0</v>
      </c>
      <c r="W151" s="22">
        <v>0</v>
      </c>
      <c r="X151" s="22">
        <v>0</v>
      </c>
      <c r="Y151" s="22">
        <v>0</v>
      </c>
      <c r="Z151" s="22">
        <v>0</v>
      </c>
      <c r="AA151" s="22">
        <v>0</v>
      </c>
      <c r="AB151" s="22">
        <v>0</v>
      </c>
      <c r="AC151" s="22">
        <v>0</v>
      </c>
      <c r="AD151" s="22">
        <v>0</v>
      </c>
      <c r="AE151" s="22">
        <v>0</v>
      </c>
      <c r="AF151" s="22">
        <v>0</v>
      </c>
      <c r="AG151" s="22">
        <v>0</v>
      </c>
      <c r="AH151" s="22">
        <f t="shared" si="26"/>
        <v>0</v>
      </c>
      <c r="AI151" s="22">
        <v>0</v>
      </c>
      <c r="AJ151" s="22">
        <f t="shared" si="27"/>
        <v>-2773.4</v>
      </c>
      <c r="AK151" s="22"/>
      <c r="AL151" s="22">
        <f t="shared" si="28"/>
        <v>0</v>
      </c>
      <c r="AM151" s="22">
        <f t="shared" si="29"/>
        <v>0</v>
      </c>
    </row>
    <row r="152" spans="1:39" outlineLevel="1" x14ac:dyDescent="0.25">
      <c r="A152" s="10">
        <v>40755</v>
      </c>
      <c r="C152" s="3" t="s">
        <v>736</v>
      </c>
      <c r="D152" s="34" t="s">
        <v>737</v>
      </c>
      <c r="F152" s="4" t="s">
        <v>88</v>
      </c>
      <c r="G152" s="4" t="s">
        <v>451</v>
      </c>
      <c r="H152" s="4" t="s">
        <v>157</v>
      </c>
      <c r="N152" s="5">
        <v>1</v>
      </c>
      <c r="O152" s="5" t="s">
        <v>158</v>
      </c>
      <c r="P152" s="65">
        <v>988.2</v>
      </c>
      <c r="Q152" s="65">
        <v>0</v>
      </c>
      <c r="R152" s="65">
        <v>0</v>
      </c>
      <c r="S152" s="65">
        <f t="shared" si="25"/>
        <v>988.2</v>
      </c>
      <c r="T152" s="5">
        <v>120</v>
      </c>
      <c r="U152" s="22">
        <v>-988.2</v>
      </c>
      <c r="V152" s="22">
        <v>0</v>
      </c>
      <c r="W152" s="22">
        <v>0</v>
      </c>
      <c r="X152" s="22">
        <v>0</v>
      </c>
      <c r="Y152" s="22">
        <v>0</v>
      </c>
      <c r="Z152" s="22">
        <v>0</v>
      </c>
      <c r="AA152" s="22">
        <v>0</v>
      </c>
      <c r="AB152" s="22">
        <v>0</v>
      </c>
      <c r="AC152" s="22">
        <v>0</v>
      </c>
      <c r="AD152" s="22">
        <v>0</v>
      </c>
      <c r="AE152" s="22">
        <v>0</v>
      </c>
      <c r="AF152" s="22">
        <v>0</v>
      </c>
      <c r="AG152" s="22">
        <v>0</v>
      </c>
      <c r="AH152" s="22">
        <f t="shared" si="26"/>
        <v>0</v>
      </c>
      <c r="AI152" s="22">
        <v>0</v>
      </c>
      <c r="AJ152" s="22">
        <f t="shared" si="27"/>
        <v>-988.2</v>
      </c>
      <c r="AK152" s="22"/>
      <c r="AL152" s="22">
        <f t="shared" si="28"/>
        <v>0</v>
      </c>
      <c r="AM152" s="22">
        <f t="shared" si="29"/>
        <v>0</v>
      </c>
    </row>
    <row r="153" spans="1:39" outlineLevel="1" x14ac:dyDescent="0.25">
      <c r="A153" s="10">
        <v>40755</v>
      </c>
      <c r="C153" s="3" t="s">
        <v>738</v>
      </c>
      <c r="D153" s="34" t="s">
        <v>739</v>
      </c>
      <c r="F153" s="4" t="s">
        <v>88</v>
      </c>
      <c r="G153" s="4" t="s">
        <v>451</v>
      </c>
      <c r="H153" s="4" t="s">
        <v>157</v>
      </c>
      <c r="N153" s="5">
        <v>1</v>
      </c>
      <c r="O153" s="5" t="s">
        <v>158</v>
      </c>
      <c r="P153" s="65">
        <v>55100</v>
      </c>
      <c r="Q153" s="65">
        <v>0</v>
      </c>
      <c r="R153" s="65">
        <v>0</v>
      </c>
      <c r="S153" s="65">
        <f t="shared" si="25"/>
        <v>55100</v>
      </c>
      <c r="T153" s="5">
        <v>120</v>
      </c>
      <c r="U153" s="22">
        <v>-55100</v>
      </c>
      <c r="V153" s="22">
        <v>0</v>
      </c>
      <c r="W153" s="22">
        <v>0</v>
      </c>
      <c r="X153" s="22">
        <v>0</v>
      </c>
      <c r="Y153" s="22">
        <v>0</v>
      </c>
      <c r="Z153" s="22">
        <v>0</v>
      </c>
      <c r="AA153" s="22">
        <v>0</v>
      </c>
      <c r="AB153" s="22">
        <v>0</v>
      </c>
      <c r="AC153" s="22">
        <v>0</v>
      </c>
      <c r="AD153" s="22">
        <v>0</v>
      </c>
      <c r="AE153" s="22">
        <v>0</v>
      </c>
      <c r="AF153" s="22">
        <v>0</v>
      </c>
      <c r="AG153" s="22">
        <v>0</v>
      </c>
      <c r="AH153" s="22">
        <f t="shared" si="26"/>
        <v>0</v>
      </c>
      <c r="AI153" s="22">
        <v>0</v>
      </c>
      <c r="AJ153" s="22">
        <f t="shared" si="27"/>
        <v>-55100</v>
      </c>
      <c r="AK153" s="22"/>
      <c r="AL153" s="22">
        <f t="shared" si="28"/>
        <v>0</v>
      </c>
      <c r="AM153" s="22">
        <f t="shared" si="29"/>
        <v>0</v>
      </c>
    </row>
    <row r="154" spans="1:39" outlineLevel="1" x14ac:dyDescent="0.25">
      <c r="A154" s="10">
        <v>40755</v>
      </c>
      <c r="C154" s="3" t="s">
        <v>740</v>
      </c>
      <c r="D154" s="34" t="s">
        <v>741</v>
      </c>
      <c r="F154" s="4" t="s">
        <v>88</v>
      </c>
      <c r="G154" s="4" t="s">
        <v>451</v>
      </c>
      <c r="H154" s="4" t="s">
        <v>157</v>
      </c>
      <c r="N154" s="5">
        <v>1</v>
      </c>
      <c r="O154" s="5" t="s">
        <v>158</v>
      </c>
      <c r="P154" s="65">
        <v>605.54999999999995</v>
      </c>
      <c r="Q154" s="65">
        <v>0</v>
      </c>
      <c r="R154" s="65">
        <v>0</v>
      </c>
      <c r="S154" s="65">
        <f t="shared" si="25"/>
        <v>605.54999999999995</v>
      </c>
      <c r="T154" s="5">
        <v>120</v>
      </c>
      <c r="U154" s="22">
        <v>-605.54999999999995</v>
      </c>
      <c r="V154" s="22">
        <v>0</v>
      </c>
      <c r="W154" s="22">
        <v>0</v>
      </c>
      <c r="X154" s="22">
        <v>0</v>
      </c>
      <c r="Y154" s="22">
        <v>0</v>
      </c>
      <c r="Z154" s="22">
        <v>0</v>
      </c>
      <c r="AA154" s="22">
        <v>0</v>
      </c>
      <c r="AB154" s="22">
        <v>0</v>
      </c>
      <c r="AC154" s="22">
        <v>0</v>
      </c>
      <c r="AD154" s="22">
        <v>0</v>
      </c>
      <c r="AE154" s="22">
        <v>0</v>
      </c>
      <c r="AF154" s="22">
        <v>0</v>
      </c>
      <c r="AG154" s="22">
        <v>0</v>
      </c>
      <c r="AH154" s="22">
        <f t="shared" si="26"/>
        <v>0</v>
      </c>
      <c r="AI154" s="22">
        <v>0</v>
      </c>
      <c r="AJ154" s="22">
        <f t="shared" si="27"/>
        <v>-605.54999999999995</v>
      </c>
      <c r="AK154" s="22"/>
      <c r="AL154" s="22">
        <f t="shared" si="28"/>
        <v>0</v>
      </c>
      <c r="AM154" s="22">
        <f t="shared" si="29"/>
        <v>0</v>
      </c>
    </row>
    <row r="155" spans="1:39" outlineLevel="1" x14ac:dyDescent="0.25">
      <c r="A155" s="10">
        <v>40755</v>
      </c>
      <c r="C155" s="3" t="s">
        <v>742</v>
      </c>
      <c r="D155" s="34" t="s">
        <v>743</v>
      </c>
      <c r="F155" s="4" t="s">
        <v>88</v>
      </c>
      <c r="G155" s="4" t="s">
        <v>451</v>
      </c>
      <c r="H155" s="4" t="s">
        <v>157</v>
      </c>
      <c r="N155" s="5">
        <v>1</v>
      </c>
      <c r="O155" s="5" t="s">
        <v>158</v>
      </c>
      <c r="P155" s="65">
        <v>550</v>
      </c>
      <c r="Q155" s="65">
        <v>0</v>
      </c>
      <c r="R155" s="65">
        <v>0</v>
      </c>
      <c r="S155" s="65">
        <f t="shared" si="25"/>
        <v>550</v>
      </c>
      <c r="T155" s="5">
        <v>120</v>
      </c>
      <c r="U155" s="22">
        <v>-550</v>
      </c>
      <c r="V155" s="22">
        <v>0</v>
      </c>
      <c r="W155" s="22">
        <v>0</v>
      </c>
      <c r="X155" s="22">
        <v>0</v>
      </c>
      <c r="Y155" s="22">
        <v>0</v>
      </c>
      <c r="Z155" s="22">
        <v>0</v>
      </c>
      <c r="AA155" s="22">
        <v>0</v>
      </c>
      <c r="AB155" s="22">
        <v>0</v>
      </c>
      <c r="AC155" s="22">
        <v>0</v>
      </c>
      <c r="AD155" s="22">
        <v>0</v>
      </c>
      <c r="AE155" s="22">
        <v>0</v>
      </c>
      <c r="AF155" s="22">
        <v>0</v>
      </c>
      <c r="AG155" s="22">
        <v>0</v>
      </c>
      <c r="AH155" s="22">
        <f t="shared" si="26"/>
        <v>0</v>
      </c>
      <c r="AI155" s="22">
        <v>0</v>
      </c>
      <c r="AJ155" s="22">
        <f t="shared" si="27"/>
        <v>-550</v>
      </c>
      <c r="AK155" s="22"/>
      <c r="AL155" s="22">
        <f t="shared" si="28"/>
        <v>0</v>
      </c>
      <c r="AM155" s="22">
        <f t="shared" si="29"/>
        <v>0</v>
      </c>
    </row>
    <row r="156" spans="1:39" outlineLevel="1" x14ac:dyDescent="0.25">
      <c r="A156" s="10">
        <v>40755</v>
      </c>
      <c r="C156" s="3" t="s">
        <v>744</v>
      </c>
      <c r="D156" s="34" t="s">
        <v>743</v>
      </c>
      <c r="F156" s="4" t="s">
        <v>88</v>
      </c>
      <c r="G156" s="4" t="s">
        <v>451</v>
      </c>
      <c r="H156" s="4" t="s">
        <v>157</v>
      </c>
      <c r="N156" s="5">
        <v>1</v>
      </c>
      <c r="O156" s="5" t="s">
        <v>158</v>
      </c>
      <c r="P156" s="65">
        <v>550</v>
      </c>
      <c r="Q156" s="65">
        <v>0</v>
      </c>
      <c r="R156" s="65">
        <v>0</v>
      </c>
      <c r="S156" s="65">
        <f t="shared" si="25"/>
        <v>550</v>
      </c>
      <c r="T156" s="5">
        <v>120</v>
      </c>
      <c r="U156" s="22">
        <v>-550</v>
      </c>
      <c r="V156" s="22">
        <v>0</v>
      </c>
      <c r="W156" s="22">
        <v>0</v>
      </c>
      <c r="X156" s="22">
        <v>0</v>
      </c>
      <c r="Y156" s="22">
        <v>0</v>
      </c>
      <c r="Z156" s="22">
        <v>0</v>
      </c>
      <c r="AA156" s="22">
        <v>0</v>
      </c>
      <c r="AB156" s="22">
        <v>0</v>
      </c>
      <c r="AC156" s="22">
        <v>0</v>
      </c>
      <c r="AD156" s="22">
        <v>0</v>
      </c>
      <c r="AE156" s="22">
        <v>0</v>
      </c>
      <c r="AF156" s="22">
        <v>0</v>
      </c>
      <c r="AG156" s="22">
        <v>0</v>
      </c>
      <c r="AH156" s="22">
        <f t="shared" si="26"/>
        <v>0</v>
      </c>
      <c r="AI156" s="22">
        <v>0</v>
      </c>
      <c r="AJ156" s="22">
        <f t="shared" si="27"/>
        <v>-550</v>
      </c>
      <c r="AK156" s="22"/>
      <c r="AL156" s="22">
        <f t="shared" si="28"/>
        <v>0</v>
      </c>
      <c r="AM156" s="22">
        <f t="shared" si="29"/>
        <v>0</v>
      </c>
    </row>
    <row r="157" spans="1:39" outlineLevel="1" x14ac:dyDescent="0.25">
      <c r="A157" s="10">
        <v>40755</v>
      </c>
      <c r="C157" s="3" t="s">
        <v>745</v>
      </c>
      <c r="D157" s="34" t="s">
        <v>746</v>
      </c>
      <c r="F157" s="4" t="s">
        <v>88</v>
      </c>
      <c r="G157" s="4" t="s">
        <v>451</v>
      </c>
      <c r="H157" s="4" t="s">
        <v>157</v>
      </c>
      <c r="N157" s="5">
        <v>1</v>
      </c>
      <c r="O157" s="5" t="s">
        <v>158</v>
      </c>
      <c r="P157" s="65">
        <v>1030</v>
      </c>
      <c r="Q157" s="65">
        <v>0</v>
      </c>
      <c r="R157" s="65">
        <v>0</v>
      </c>
      <c r="S157" s="65">
        <f t="shared" si="25"/>
        <v>1030</v>
      </c>
      <c r="T157" s="5">
        <v>120</v>
      </c>
      <c r="U157" s="22">
        <v>-1030</v>
      </c>
      <c r="V157" s="22">
        <v>0</v>
      </c>
      <c r="W157" s="22">
        <v>0</v>
      </c>
      <c r="X157" s="22">
        <v>0</v>
      </c>
      <c r="Y157" s="22">
        <v>0</v>
      </c>
      <c r="Z157" s="22">
        <v>0</v>
      </c>
      <c r="AA157" s="22">
        <v>0</v>
      </c>
      <c r="AB157" s="22">
        <v>0</v>
      </c>
      <c r="AC157" s="22">
        <v>0</v>
      </c>
      <c r="AD157" s="22">
        <v>0</v>
      </c>
      <c r="AE157" s="22">
        <v>0</v>
      </c>
      <c r="AF157" s="22">
        <v>0</v>
      </c>
      <c r="AG157" s="22">
        <v>0</v>
      </c>
      <c r="AH157" s="22">
        <f t="shared" si="26"/>
        <v>0</v>
      </c>
      <c r="AI157" s="22">
        <v>0</v>
      </c>
      <c r="AJ157" s="22">
        <f t="shared" si="27"/>
        <v>-1030</v>
      </c>
      <c r="AK157" s="22"/>
      <c r="AL157" s="22">
        <f t="shared" si="28"/>
        <v>0</v>
      </c>
      <c r="AM157" s="22">
        <f t="shared" si="29"/>
        <v>0</v>
      </c>
    </row>
    <row r="158" spans="1:39" outlineLevel="1" x14ac:dyDescent="0.25">
      <c r="A158" s="10">
        <v>40755</v>
      </c>
      <c r="C158" s="3" t="s">
        <v>747</v>
      </c>
      <c r="D158" s="34" t="s">
        <v>748</v>
      </c>
      <c r="F158" s="4" t="s">
        <v>88</v>
      </c>
      <c r="G158" s="4" t="s">
        <v>451</v>
      </c>
      <c r="H158" s="4" t="s">
        <v>157</v>
      </c>
      <c r="N158" s="5">
        <v>1</v>
      </c>
      <c r="O158" s="5" t="s">
        <v>158</v>
      </c>
      <c r="P158" s="65">
        <v>5500</v>
      </c>
      <c r="Q158" s="65">
        <v>0</v>
      </c>
      <c r="R158" s="65">
        <v>0</v>
      </c>
      <c r="S158" s="65">
        <f t="shared" si="25"/>
        <v>5500</v>
      </c>
      <c r="T158" s="5">
        <v>120</v>
      </c>
      <c r="U158" s="22">
        <v>-5500</v>
      </c>
      <c r="V158" s="22">
        <v>0</v>
      </c>
      <c r="W158" s="22">
        <v>0</v>
      </c>
      <c r="X158" s="22">
        <v>0</v>
      </c>
      <c r="Y158" s="22">
        <v>0</v>
      </c>
      <c r="Z158" s="22">
        <v>0</v>
      </c>
      <c r="AA158" s="22">
        <v>0</v>
      </c>
      <c r="AB158" s="22">
        <v>0</v>
      </c>
      <c r="AC158" s="22">
        <v>0</v>
      </c>
      <c r="AD158" s="22">
        <v>0</v>
      </c>
      <c r="AE158" s="22">
        <v>0</v>
      </c>
      <c r="AF158" s="22">
        <v>0</v>
      </c>
      <c r="AG158" s="22">
        <v>0</v>
      </c>
      <c r="AH158" s="22">
        <f t="shared" si="26"/>
        <v>0</v>
      </c>
      <c r="AI158" s="22">
        <v>0</v>
      </c>
      <c r="AJ158" s="22">
        <f t="shared" si="27"/>
        <v>-5500</v>
      </c>
      <c r="AK158" s="22"/>
      <c r="AL158" s="22">
        <f t="shared" si="28"/>
        <v>0</v>
      </c>
      <c r="AM158" s="22">
        <f t="shared" si="29"/>
        <v>0</v>
      </c>
    </row>
    <row r="159" spans="1:39" outlineLevel="1" x14ac:dyDescent="0.25">
      <c r="A159" s="10">
        <v>40755</v>
      </c>
      <c r="C159" s="3" t="s">
        <v>749</v>
      </c>
      <c r="D159" s="34" t="s">
        <v>750</v>
      </c>
      <c r="F159" s="4" t="s">
        <v>88</v>
      </c>
      <c r="G159" s="4" t="s">
        <v>451</v>
      </c>
      <c r="H159" s="4" t="s">
        <v>157</v>
      </c>
      <c r="N159" s="5">
        <v>1</v>
      </c>
      <c r="O159" s="5" t="s">
        <v>158</v>
      </c>
      <c r="P159" s="65">
        <v>1050</v>
      </c>
      <c r="Q159" s="65">
        <v>0</v>
      </c>
      <c r="R159" s="65">
        <v>0</v>
      </c>
      <c r="S159" s="65">
        <f t="shared" si="25"/>
        <v>1050</v>
      </c>
      <c r="T159" s="5">
        <v>120</v>
      </c>
      <c r="U159" s="22">
        <v>-1050</v>
      </c>
      <c r="V159" s="22">
        <v>0</v>
      </c>
      <c r="W159" s="22">
        <v>0</v>
      </c>
      <c r="X159" s="22">
        <v>0</v>
      </c>
      <c r="Y159" s="22">
        <v>0</v>
      </c>
      <c r="Z159" s="22">
        <v>0</v>
      </c>
      <c r="AA159" s="22">
        <v>0</v>
      </c>
      <c r="AB159" s="22">
        <v>0</v>
      </c>
      <c r="AC159" s="22">
        <v>0</v>
      </c>
      <c r="AD159" s="22">
        <v>0</v>
      </c>
      <c r="AE159" s="22">
        <v>0</v>
      </c>
      <c r="AF159" s="22">
        <v>0</v>
      </c>
      <c r="AG159" s="22">
        <v>0</v>
      </c>
      <c r="AH159" s="22">
        <f t="shared" si="26"/>
        <v>0</v>
      </c>
      <c r="AI159" s="22">
        <v>0</v>
      </c>
      <c r="AJ159" s="22">
        <f t="shared" si="27"/>
        <v>-1050</v>
      </c>
      <c r="AK159" s="22"/>
      <c r="AL159" s="22">
        <f t="shared" si="28"/>
        <v>0</v>
      </c>
      <c r="AM159" s="22">
        <f t="shared" si="29"/>
        <v>0</v>
      </c>
    </row>
    <row r="160" spans="1:39" outlineLevel="1" x14ac:dyDescent="0.25">
      <c r="A160" s="10">
        <v>40755</v>
      </c>
      <c r="C160" s="3" t="s">
        <v>751</v>
      </c>
      <c r="D160" s="34" t="s">
        <v>739</v>
      </c>
      <c r="F160" s="4" t="s">
        <v>88</v>
      </c>
      <c r="G160" s="4" t="s">
        <v>451</v>
      </c>
      <c r="H160" s="4" t="s">
        <v>157</v>
      </c>
      <c r="N160" s="5">
        <v>1</v>
      </c>
      <c r="O160" s="5" t="s">
        <v>158</v>
      </c>
      <c r="P160" s="65">
        <v>495</v>
      </c>
      <c r="Q160" s="65">
        <v>0</v>
      </c>
      <c r="R160" s="65">
        <v>0</v>
      </c>
      <c r="S160" s="65">
        <f t="shared" si="25"/>
        <v>495</v>
      </c>
      <c r="T160" s="5">
        <v>120</v>
      </c>
      <c r="U160" s="22">
        <v>-495</v>
      </c>
      <c r="V160" s="22">
        <v>0</v>
      </c>
      <c r="W160" s="22">
        <v>0</v>
      </c>
      <c r="X160" s="22">
        <v>0</v>
      </c>
      <c r="Y160" s="22">
        <v>0</v>
      </c>
      <c r="Z160" s="22">
        <v>0</v>
      </c>
      <c r="AA160" s="22">
        <v>0</v>
      </c>
      <c r="AB160" s="22">
        <v>0</v>
      </c>
      <c r="AC160" s="22">
        <v>0</v>
      </c>
      <c r="AD160" s="22">
        <v>0</v>
      </c>
      <c r="AE160" s="22">
        <v>0</v>
      </c>
      <c r="AF160" s="22">
        <v>0</v>
      </c>
      <c r="AG160" s="22">
        <v>0</v>
      </c>
      <c r="AH160" s="22">
        <f t="shared" si="26"/>
        <v>0</v>
      </c>
      <c r="AI160" s="22">
        <v>0</v>
      </c>
      <c r="AJ160" s="22">
        <f t="shared" si="27"/>
        <v>-495</v>
      </c>
      <c r="AK160" s="22"/>
      <c r="AL160" s="22">
        <f t="shared" si="28"/>
        <v>0</v>
      </c>
      <c r="AM160" s="22">
        <f t="shared" si="29"/>
        <v>0</v>
      </c>
    </row>
    <row r="161" spans="1:39" outlineLevel="1" x14ac:dyDescent="0.25">
      <c r="A161" s="10">
        <v>40755</v>
      </c>
      <c r="C161" s="3" t="s">
        <v>752</v>
      </c>
      <c r="D161" s="34" t="s">
        <v>753</v>
      </c>
      <c r="F161" s="4" t="s">
        <v>88</v>
      </c>
      <c r="G161" s="4" t="s">
        <v>451</v>
      </c>
      <c r="H161" s="4" t="s">
        <v>157</v>
      </c>
      <c r="N161" s="5">
        <v>1</v>
      </c>
      <c r="O161" s="5" t="s">
        <v>158</v>
      </c>
      <c r="P161" s="65">
        <v>2145</v>
      </c>
      <c r="Q161" s="65">
        <v>0</v>
      </c>
      <c r="R161" s="65">
        <v>0</v>
      </c>
      <c r="S161" s="65">
        <f t="shared" si="25"/>
        <v>2145</v>
      </c>
      <c r="T161" s="5">
        <v>120</v>
      </c>
      <c r="U161" s="22">
        <v>-2145</v>
      </c>
      <c r="V161" s="22">
        <v>0</v>
      </c>
      <c r="W161" s="22">
        <v>0</v>
      </c>
      <c r="X161" s="22">
        <v>0</v>
      </c>
      <c r="Y161" s="22">
        <v>0</v>
      </c>
      <c r="Z161" s="22">
        <v>0</v>
      </c>
      <c r="AA161" s="22">
        <v>0</v>
      </c>
      <c r="AB161" s="22">
        <v>0</v>
      </c>
      <c r="AC161" s="22">
        <v>0</v>
      </c>
      <c r="AD161" s="22">
        <v>0</v>
      </c>
      <c r="AE161" s="22">
        <v>0</v>
      </c>
      <c r="AF161" s="22">
        <v>0</v>
      </c>
      <c r="AG161" s="22">
        <v>0</v>
      </c>
      <c r="AH161" s="22">
        <f t="shared" si="26"/>
        <v>0</v>
      </c>
      <c r="AI161" s="22">
        <v>0</v>
      </c>
      <c r="AJ161" s="22">
        <f t="shared" si="27"/>
        <v>-2145</v>
      </c>
      <c r="AK161" s="22"/>
      <c r="AL161" s="22">
        <f t="shared" si="28"/>
        <v>0</v>
      </c>
      <c r="AM161" s="22">
        <f t="shared" si="29"/>
        <v>0</v>
      </c>
    </row>
    <row r="162" spans="1:39" outlineLevel="1" x14ac:dyDescent="0.25">
      <c r="A162" s="10">
        <v>40755</v>
      </c>
      <c r="C162" s="3" t="s">
        <v>754</v>
      </c>
      <c r="D162" s="34" t="s">
        <v>755</v>
      </c>
      <c r="F162" s="4" t="s">
        <v>88</v>
      </c>
      <c r="G162" s="4" t="s">
        <v>451</v>
      </c>
      <c r="H162" s="4" t="s">
        <v>157</v>
      </c>
      <c r="N162" s="5">
        <v>1</v>
      </c>
      <c r="O162" s="5" t="s">
        <v>158</v>
      </c>
      <c r="P162" s="65">
        <v>550</v>
      </c>
      <c r="Q162" s="65">
        <v>0</v>
      </c>
      <c r="R162" s="65">
        <v>0</v>
      </c>
      <c r="S162" s="65">
        <f t="shared" si="25"/>
        <v>550</v>
      </c>
      <c r="T162" s="5">
        <v>120</v>
      </c>
      <c r="U162" s="22">
        <v>-550</v>
      </c>
      <c r="V162" s="22">
        <v>0</v>
      </c>
      <c r="W162" s="22">
        <v>0</v>
      </c>
      <c r="X162" s="22">
        <v>0</v>
      </c>
      <c r="Y162" s="22">
        <v>0</v>
      </c>
      <c r="Z162" s="22">
        <v>0</v>
      </c>
      <c r="AA162" s="22">
        <v>0</v>
      </c>
      <c r="AB162" s="22">
        <v>0</v>
      </c>
      <c r="AC162" s="22">
        <v>0</v>
      </c>
      <c r="AD162" s="22">
        <v>0</v>
      </c>
      <c r="AE162" s="22">
        <v>0</v>
      </c>
      <c r="AF162" s="22">
        <v>0</v>
      </c>
      <c r="AG162" s="22">
        <v>0</v>
      </c>
      <c r="AH162" s="22">
        <f t="shared" si="26"/>
        <v>0</v>
      </c>
      <c r="AI162" s="22">
        <v>0</v>
      </c>
      <c r="AJ162" s="22">
        <f t="shared" si="27"/>
        <v>-550</v>
      </c>
      <c r="AK162" s="22"/>
      <c r="AL162" s="22">
        <f t="shared" si="28"/>
        <v>0</v>
      </c>
      <c r="AM162" s="22">
        <f t="shared" si="29"/>
        <v>0</v>
      </c>
    </row>
    <row r="163" spans="1:39" outlineLevel="1" x14ac:dyDescent="0.25">
      <c r="A163" s="10">
        <v>40755</v>
      </c>
      <c r="C163" s="3" t="s">
        <v>756</v>
      </c>
      <c r="D163" s="34" t="s">
        <v>757</v>
      </c>
      <c r="F163" s="4" t="s">
        <v>88</v>
      </c>
      <c r="G163" s="4" t="s">
        <v>451</v>
      </c>
      <c r="H163" s="4" t="s">
        <v>157</v>
      </c>
      <c r="N163" s="5">
        <v>1</v>
      </c>
      <c r="O163" s="5" t="s">
        <v>158</v>
      </c>
      <c r="P163" s="65">
        <v>2200</v>
      </c>
      <c r="Q163" s="65">
        <v>0</v>
      </c>
      <c r="R163" s="65">
        <v>0</v>
      </c>
      <c r="S163" s="65">
        <f t="shared" si="25"/>
        <v>2200</v>
      </c>
      <c r="T163" s="5">
        <v>120</v>
      </c>
      <c r="U163" s="22">
        <v>-2200</v>
      </c>
      <c r="V163" s="22">
        <v>0</v>
      </c>
      <c r="W163" s="22">
        <v>0</v>
      </c>
      <c r="X163" s="22">
        <v>0</v>
      </c>
      <c r="Y163" s="22">
        <v>0</v>
      </c>
      <c r="Z163" s="22">
        <v>0</v>
      </c>
      <c r="AA163" s="22">
        <v>0</v>
      </c>
      <c r="AB163" s="22">
        <v>0</v>
      </c>
      <c r="AC163" s="22">
        <v>0</v>
      </c>
      <c r="AD163" s="22">
        <v>0</v>
      </c>
      <c r="AE163" s="22">
        <v>0</v>
      </c>
      <c r="AF163" s="22">
        <v>0</v>
      </c>
      <c r="AG163" s="22">
        <v>0</v>
      </c>
      <c r="AH163" s="22">
        <f t="shared" si="26"/>
        <v>0</v>
      </c>
      <c r="AI163" s="22">
        <v>0</v>
      </c>
      <c r="AJ163" s="22">
        <f t="shared" si="27"/>
        <v>-2200</v>
      </c>
      <c r="AK163" s="22"/>
      <c r="AL163" s="22">
        <f t="shared" si="28"/>
        <v>0</v>
      </c>
      <c r="AM163" s="22">
        <f t="shared" si="29"/>
        <v>0</v>
      </c>
    </row>
    <row r="164" spans="1:39" outlineLevel="1" x14ac:dyDescent="0.25">
      <c r="A164" s="10">
        <v>40755</v>
      </c>
      <c r="C164" s="3" t="s">
        <v>758</v>
      </c>
      <c r="D164" s="34" t="s">
        <v>759</v>
      </c>
      <c r="F164" s="4" t="s">
        <v>88</v>
      </c>
      <c r="G164" s="4" t="s">
        <v>451</v>
      </c>
      <c r="H164" s="4" t="s">
        <v>157</v>
      </c>
      <c r="N164" s="5">
        <v>1</v>
      </c>
      <c r="O164" s="5" t="s">
        <v>158</v>
      </c>
      <c r="P164" s="65">
        <v>1650</v>
      </c>
      <c r="Q164" s="65">
        <v>0</v>
      </c>
      <c r="R164" s="65">
        <v>0</v>
      </c>
      <c r="S164" s="65">
        <f t="shared" si="25"/>
        <v>1650</v>
      </c>
      <c r="T164" s="5">
        <v>120</v>
      </c>
      <c r="U164" s="22">
        <v>-1650</v>
      </c>
      <c r="V164" s="22">
        <v>0</v>
      </c>
      <c r="W164" s="22">
        <v>0</v>
      </c>
      <c r="X164" s="22">
        <v>0</v>
      </c>
      <c r="Y164" s="22">
        <v>0</v>
      </c>
      <c r="Z164" s="22">
        <v>0</v>
      </c>
      <c r="AA164" s="22">
        <v>0</v>
      </c>
      <c r="AB164" s="22">
        <v>0</v>
      </c>
      <c r="AC164" s="22">
        <v>0</v>
      </c>
      <c r="AD164" s="22">
        <v>0</v>
      </c>
      <c r="AE164" s="22">
        <v>0</v>
      </c>
      <c r="AF164" s="22">
        <v>0</v>
      </c>
      <c r="AG164" s="22">
        <v>0</v>
      </c>
      <c r="AH164" s="22">
        <f t="shared" si="26"/>
        <v>0</v>
      </c>
      <c r="AI164" s="22">
        <v>0</v>
      </c>
      <c r="AJ164" s="22">
        <f t="shared" si="27"/>
        <v>-1650</v>
      </c>
      <c r="AK164" s="22"/>
      <c r="AL164" s="22">
        <f t="shared" si="28"/>
        <v>0</v>
      </c>
      <c r="AM164" s="22">
        <f t="shared" si="29"/>
        <v>0</v>
      </c>
    </row>
    <row r="165" spans="1:39" outlineLevel="1" x14ac:dyDescent="0.25">
      <c r="A165" s="10">
        <v>40755</v>
      </c>
      <c r="C165" s="3" t="s">
        <v>760</v>
      </c>
      <c r="D165" s="34" t="s">
        <v>739</v>
      </c>
      <c r="F165" s="4" t="s">
        <v>88</v>
      </c>
      <c r="G165" s="4" t="s">
        <v>451</v>
      </c>
      <c r="H165" s="4" t="s">
        <v>157</v>
      </c>
      <c r="N165" s="5">
        <v>1</v>
      </c>
      <c r="O165" s="5" t="s">
        <v>158</v>
      </c>
      <c r="P165" s="65">
        <v>440</v>
      </c>
      <c r="Q165" s="65">
        <v>0</v>
      </c>
      <c r="R165" s="65">
        <v>0</v>
      </c>
      <c r="S165" s="65">
        <f t="shared" si="25"/>
        <v>440</v>
      </c>
      <c r="T165" s="5">
        <v>120</v>
      </c>
      <c r="U165" s="22">
        <v>-440</v>
      </c>
      <c r="V165" s="22">
        <v>0</v>
      </c>
      <c r="W165" s="22">
        <v>0</v>
      </c>
      <c r="X165" s="22">
        <v>0</v>
      </c>
      <c r="Y165" s="22">
        <v>0</v>
      </c>
      <c r="Z165" s="22">
        <v>0</v>
      </c>
      <c r="AA165" s="22">
        <v>0</v>
      </c>
      <c r="AB165" s="22">
        <v>0</v>
      </c>
      <c r="AC165" s="22">
        <v>0</v>
      </c>
      <c r="AD165" s="22">
        <v>0</v>
      </c>
      <c r="AE165" s="22">
        <v>0</v>
      </c>
      <c r="AF165" s="22">
        <v>0</v>
      </c>
      <c r="AG165" s="22">
        <v>0</v>
      </c>
      <c r="AH165" s="22">
        <f t="shared" si="26"/>
        <v>0</v>
      </c>
      <c r="AI165" s="22">
        <v>0</v>
      </c>
      <c r="AJ165" s="22">
        <f t="shared" si="27"/>
        <v>-440</v>
      </c>
      <c r="AK165" s="22"/>
      <c r="AL165" s="22">
        <f t="shared" si="28"/>
        <v>0</v>
      </c>
      <c r="AM165" s="22">
        <f t="shared" si="29"/>
        <v>0</v>
      </c>
    </row>
    <row r="166" spans="1:39" outlineLevel="1" x14ac:dyDescent="0.25">
      <c r="A166" s="10">
        <v>40755</v>
      </c>
      <c r="C166" s="3" t="s">
        <v>761</v>
      </c>
      <c r="D166" s="34" t="s">
        <v>762</v>
      </c>
      <c r="F166" s="4" t="s">
        <v>88</v>
      </c>
      <c r="G166" s="4" t="s">
        <v>451</v>
      </c>
      <c r="H166" s="4" t="s">
        <v>157</v>
      </c>
      <c r="N166" s="5">
        <v>1</v>
      </c>
      <c r="O166" s="5" t="s">
        <v>158</v>
      </c>
      <c r="P166" s="65">
        <v>6327.9</v>
      </c>
      <c r="Q166" s="65">
        <v>0</v>
      </c>
      <c r="R166" s="65">
        <v>0</v>
      </c>
      <c r="S166" s="65">
        <f t="shared" si="25"/>
        <v>6327.9</v>
      </c>
      <c r="T166" s="5">
        <v>120</v>
      </c>
      <c r="U166" s="22">
        <v>-6327.9</v>
      </c>
      <c r="V166" s="22">
        <v>0</v>
      </c>
      <c r="W166" s="22">
        <v>0</v>
      </c>
      <c r="X166" s="22">
        <v>0</v>
      </c>
      <c r="Y166" s="22">
        <v>0</v>
      </c>
      <c r="Z166" s="22">
        <v>0</v>
      </c>
      <c r="AA166" s="22">
        <v>0</v>
      </c>
      <c r="AB166" s="22">
        <v>0</v>
      </c>
      <c r="AC166" s="22">
        <v>0</v>
      </c>
      <c r="AD166" s="22">
        <v>0</v>
      </c>
      <c r="AE166" s="22">
        <v>0</v>
      </c>
      <c r="AF166" s="22">
        <v>0</v>
      </c>
      <c r="AG166" s="22">
        <v>0</v>
      </c>
      <c r="AH166" s="22">
        <f t="shared" si="26"/>
        <v>0</v>
      </c>
      <c r="AI166" s="22">
        <v>0</v>
      </c>
      <c r="AJ166" s="22">
        <f t="shared" si="27"/>
        <v>-6327.9</v>
      </c>
      <c r="AK166" s="22"/>
      <c r="AL166" s="22">
        <f t="shared" si="28"/>
        <v>0</v>
      </c>
      <c r="AM166" s="22">
        <f t="shared" si="29"/>
        <v>0</v>
      </c>
    </row>
    <row r="167" spans="1:39" outlineLevel="1" x14ac:dyDescent="0.25">
      <c r="A167" s="10">
        <v>40755</v>
      </c>
      <c r="C167" s="3" t="s">
        <v>763</v>
      </c>
      <c r="D167" s="34" t="s">
        <v>764</v>
      </c>
      <c r="F167" s="4" t="s">
        <v>88</v>
      </c>
      <c r="G167" s="4" t="s">
        <v>451</v>
      </c>
      <c r="H167" s="4" t="s">
        <v>157</v>
      </c>
      <c r="N167" s="5">
        <v>1</v>
      </c>
      <c r="O167" s="5" t="s">
        <v>158</v>
      </c>
      <c r="P167" s="65">
        <v>660000</v>
      </c>
      <c r="Q167" s="65">
        <v>0</v>
      </c>
      <c r="R167" s="65">
        <v>0</v>
      </c>
      <c r="S167" s="65">
        <f t="shared" si="25"/>
        <v>660000</v>
      </c>
      <c r="T167" s="5">
        <v>120</v>
      </c>
      <c r="U167" s="22">
        <v>-660000</v>
      </c>
      <c r="V167" s="22">
        <v>0</v>
      </c>
      <c r="W167" s="22">
        <v>0</v>
      </c>
      <c r="X167" s="22">
        <v>0</v>
      </c>
      <c r="Y167" s="22">
        <v>0</v>
      </c>
      <c r="Z167" s="22">
        <v>0</v>
      </c>
      <c r="AA167" s="22">
        <v>0</v>
      </c>
      <c r="AB167" s="22">
        <v>0</v>
      </c>
      <c r="AC167" s="22">
        <v>0</v>
      </c>
      <c r="AD167" s="22">
        <v>0</v>
      </c>
      <c r="AE167" s="22">
        <v>0</v>
      </c>
      <c r="AF167" s="22">
        <v>0</v>
      </c>
      <c r="AG167" s="22">
        <v>0</v>
      </c>
      <c r="AH167" s="22">
        <f t="shared" si="26"/>
        <v>0</v>
      </c>
      <c r="AI167" s="22">
        <v>0</v>
      </c>
      <c r="AJ167" s="22">
        <f t="shared" si="27"/>
        <v>-660000</v>
      </c>
      <c r="AK167" s="22"/>
      <c r="AL167" s="22">
        <f t="shared" si="28"/>
        <v>0</v>
      </c>
      <c r="AM167" s="22">
        <f t="shared" si="29"/>
        <v>0</v>
      </c>
    </row>
    <row r="168" spans="1:39" outlineLevel="1" x14ac:dyDescent="0.25">
      <c r="A168" s="10">
        <v>40755</v>
      </c>
      <c r="C168" s="3" t="s">
        <v>765</v>
      </c>
      <c r="D168" s="34" t="s">
        <v>766</v>
      </c>
      <c r="F168" s="4" t="s">
        <v>88</v>
      </c>
      <c r="G168" s="4" t="s">
        <v>451</v>
      </c>
      <c r="H168" s="4" t="s">
        <v>157</v>
      </c>
      <c r="N168" s="5">
        <v>1</v>
      </c>
      <c r="O168" s="5" t="s">
        <v>158</v>
      </c>
      <c r="P168" s="65">
        <v>15756.3</v>
      </c>
      <c r="Q168" s="65">
        <v>0</v>
      </c>
      <c r="R168" s="65">
        <v>0</v>
      </c>
      <c r="S168" s="65">
        <f t="shared" si="25"/>
        <v>15756.3</v>
      </c>
      <c r="T168" s="5">
        <v>120</v>
      </c>
      <c r="U168" s="22">
        <v>-15756.3</v>
      </c>
      <c r="V168" s="22">
        <v>0</v>
      </c>
      <c r="W168" s="22">
        <v>0</v>
      </c>
      <c r="X168" s="22">
        <v>0</v>
      </c>
      <c r="Y168" s="22">
        <v>0</v>
      </c>
      <c r="Z168" s="22">
        <v>0</v>
      </c>
      <c r="AA168" s="22">
        <v>0</v>
      </c>
      <c r="AB168" s="22">
        <v>0</v>
      </c>
      <c r="AC168" s="22">
        <v>0</v>
      </c>
      <c r="AD168" s="22">
        <v>0</v>
      </c>
      <c r="AE168" s="22">
        <v>0</v>
      </c>
      <c r="AF168" s="22">
        <v>0</v>
      </c>
      <c r="AG168" s="22">
        <v>0</v>
      </c>
      <c r="AH168" s="22">
        <f t="shared" si="26"/>
        <v>0</v>
      </c>
      <c r="AI168" s="22">
        <v>0</v>
      </c>
      <c r="AJ168" s="22">
        <f t="shared" si="27"/>
        <v>-15756.3</v>
      </c>
      <c r="AK168" s="22"/>
      <c r="AL168" s="22">
        <f t="shared" si="28"/>
        <v>0</v>
      </c>
      <c r="AM168" s="22">
        <f t="shared" si="29"/>
        <v>0</v>
      </c>
    </row>
    <row r="169" spans="1:39" outlineLevel="1" x14ac:dyDescent="0.25">
      <c r="A169" s="10">
        <v>40755</v>
      </c>
      <c r="C169" s="3" t="s">
        <v>767</v>
      </c>
      <c r="D169" s="34" t="s">
        <v>768</v>
      </c>
      <c r="F169" s="4" t="s">
        <v>88</v>
      </c>
      <c r="G169" s="4" t="s">
        <v>451</v>
      </c>
      <c r="H169" s="4" t="s">
        <v>157</v>
      </c>
      <c r="N169" s="5">
        <v>1</v>
      </c>
      <c r="O169" s="5" t="s">
        <v>158</v>
      </c>
      <c r="P169" s="65">
        <v>11000</v>
      </c>
      <c r="Q169" s="65">
        <v>0</v>
      </c>
      <c r="R169" s="65">
        <v>0</v>
      </c>
      <c r="S169" s="65">
        <f t="shared" si="25"/>
        <v>11000</v>
      </c>
      <c r="T169" s="5">
        <v>120</v>
      </c>
      <c r="U169" s="22">
        <v>-11000</v>
      </c>
      <c r="V169" s="22">
        <v>0</v>
      </c>
      <c r="W169" s="22">
        <v>0</v>
      </c>
      <c r="X169" s="22">
        <v>0</v>
      </c>
      <c r="Y169" s="22">
        <v>0</v>
      </c>
      <c r="Z169" s="22">
        <v>0</v>
      </c>
      <c r="AA169" s="22">
        <v>0</v>
      </c>
      <c r="AB169" s="22">
        <v>0</v>
      </c>
      <c r="AC169" s="22">
        <v>0</v>
      </c>
      <c r="AD169" s="22">
        <v>0</v>
      </c>
      <c r="AE169" s="22">
        <v>0</v>
      </c>
      <c r="AF169" s="22">
        <v>0</v>
      </c>
      <c r="AG169" s="22">
        <v>0</v>
      </c>
      <c r="AH169" s="22">
        <f t="shared" si="26"/>
        <v>0</v>
      </c>
      <c r="AI169" s="22">
        <v>0</v>
      </c>
      <c r="AJ169" s="22">
        <f t="shared" si="27"/>
        <v>-11000</v>
      </c>
      <c r="AK169" s="22"/>
      <c r="AL169" s="22">
        <f t="shared" si="28"/>
        <v>0</v>
      </c>
      <c r="AM169" s="22">
        <f t="shared" si="29"/>
        <v>0</v>
      </c>
    </row>
    <row r="170" spans="1:39" outlineLevel="1" x14ac:dyDescent="0.25">
      <c r="A170" s="10">
        <v>40755</v>
      </c>
      <c r="C170" s="3" t="s">
        <v>769</v>
      </c>
      <c r="D170" s="34" t="s">
        <v>770</v>
      </c>
      <c r="F170" s="4" t="s">
        <v>88</v>
      </c>
      <c r="G170" s="4" t="s">
        <v>451</v>
      </c>
      <c r="H170" s="4" t="s">
        <v>157</v>
      </c>
      <c r="N170" s="5">
        <v>1</v>
      </c>
      <c r="O170" s="5" t="s">
        <v>158</v>
      </c>
      <c r="P170" s="65">
        <v>3400</v>
      </c>
      <c r="Q170" s="65">
        <v>0</v>
      </c>
      <c r="R170" s="65">
        <v>0</v>
      </c>
      <c r="S170" s="65">
        <f t="shared" si="25"/>
        <v>3400</v>
      </c>
      <c r="T170" s="5">
        <v>120</v>
      </c>
      <c r="U170" s="22">
        <v>-3400</v>
      </c>
      <c r="V170" s="22">
        <v>0</v>
      </c>
      <c r="W170" s="22">
        <v>0</v>
      </c>
      <c r="X170" s="22">
        <v>0</v>
      </c>
      <c r="Y170" s="22">
        <v>0</v>
      </c>
      <c r="Z170" s="22">
        <v>0</v>
      </c>
      <c r="AA170" s="22">
        <v>0</v>
      </c>
      <c r="AB170" s="22">
        <v>0</v>
      </c>
      <c r="AC170" s="22">
        <v>0</v>
      </c>
      <c r="AD170" s="22">
        <v>0</v>
      </c>
      <c r="AE170" s="22">
        <v>0</v>
      </c>
      <c r="AF170" s="22">
        <v>0</v>
      </c>
      <c r="AG170" s="22">
        <v>0</v>
      </c>
      <c r="AH170" s="22">
        <f t="shared" si="26"/>
        <v>0</v>
      </c>
      <c r="AI170" s="22">
        <v>0</v>
      </c>
      <c r="AJ170" s="22">
        <f t="shared" si="27"/>
        <v>-3400</v>
      </c>
      <c r="AK170" s="22"/>
      <c r="AL170" s="22">
        <f t="shared" si="28"/>
        <v>0</v>
      </c>
      <c r="AM170" s="22">
        <f t="shared" si="29"/>
        <v>0</v>
      </c>
    </row>
    <row r="171" spans="1:39" outlineLevel="1" x14ac:dyDescent="0.25">
      <c r="A171" s="10">
        <v>40755</v>
      </c>
      <c r="C171" s="3" t="s">
        <v>771</v>
      </c>
      <c r="D171" s="34" t="s">
        <v>772</v>
      </c>
      <c r="F171" s="4" t="s">
        <v>88</v>
      </c>
      <c r="G171" s="4" t="s">
        <v>451</v>
      </c>
      <c r="H171" s="4" t="s">
        <v>157</v>
      </c>
      <c r="N171" s="5">
        <v>1</v>
      </c>
      <c r="O171" s="5" t="s">
        <v>158</v>
      </c>
      <c r="P171" s="65">
        <v>8231.56</v>
      </c>
      <c r="Q171" s="65">
        <v>0</v>
      </c>
      <c r="R171" s="65">
        <v>0</v>
      </c>
      <c r="S171" s="65">
        <f t="shared" si="25"/>
        <v>8231.56</v>
      </c>
      <c r="T171" s="5">
        <v>120</v>
      </c>
      <c r="U171" s="22">
        <v>-8231.56</v>
      </c>
      <c r="V171" s="22">
        <v>0</v>
      </c>
      <c r="W171" s="22">
        <v>0</v>
      </c>
      <c r="X171" s="22">
        <v>0</v>
      </c>
      <c r="Y171" s="22">
        <v>0</v>
      </c>
      <c r="Z171" s="22">
        <v>0</v>
      </c>
      <c r="AA171" s="22">
        <v>0</v>
      </c>
      <c r="AB171" s="22">
        <v>0</v>
      </c>
      <c r="AC171" s="22">
        <v>0</v>
      </c>
      <c r="AD171" s="22">
        <v>0</v>
      </c>
      <c r="AE171" s="22">
        <v>0</v>
      </c>
      <c r="AF171" s="22">
        <v>0</v>
      </c>
      <c r="AG171" s="22">
        <v>0</v>
      </c>
      <c r="AH171" s="22">
        <f t="shared" si="26"/>
        <v>0</v>
      </c>
      <c r="AI171" s="22">
        <v>0</v>
      </c>
      <c r="AJ171" s="22">
        <f t="shared" si="27"/>
        <v>-8231.56</v>
      </c>
      <c r="AK171" s="22"/>
      <c r="AL171" s="22">
        <f t="shared" si="28"/>
        <v>0</v>
      </c>
      <c r="AM171" s="22">
        <f t="shared" si="29"/>
        <v>0</v>
      </c>
    </row>
    <row r="172" spans="1:39" outlineLevel="1" x14ac:dyDescent="0.25">
      <c r="A172" s="10">
        <v>40755</v>
      </c>
      <c r="C172" s="3" t="s">
        <v>773</v>
      </c>
      <c r="D172" s="34" t="s">
        <v>774</v>
      </c>
      <c r="F172" s="4" t="s">
        <v>88</v>
      </c>
      <c r="G172" s="4" t="s">
        <v>451</v>
      </c>
      <c r="H172" s="4" t="s">
        <v>157</v>
      </c>
      <c r="N172" s="5">
        <v>1</v>
      </c>
      <c r="O172" s="5" t="s">
        <v>158</v>
      </c>
      <c r="P172" s="65">
        <v>260</v>
      </c>
      <c r="Q172" s="65">
        <v>0</v>
      </c>
      <c r="R172" s="65">
        <v>0</v>
      </c>
      <c r="S172" s="65">
        <f t="shared" si="25"/>
        <v>260</v>
      </c>
      <c r="T172" s="5">
        <v>120</v>
      </c>
      <c r="U172" s="22">
        <v>-260</v>
      </c>
      <c r="V172" s="22">
        <v>0</v>
      </c>
      <c r="W172" s="22">
        <v>0</v>
      </c>
      <c r="X172" s="22">
        <v>0</v>
      </c>
      <c r="Y172" s="22">
        <v>0</v>
      </c>
      <c r="Z172" s="22">
        <v>0</v>
      </c>
      <c r="AA172" s="22">
        <v>0</v>
      </c>
      <c r="AB172" s="22">
        <v>0</v>
      </c>
      <c r="AC172" s="22">
        <v>0</v>
      </c>
      <c r="AD172" s="22">
        <v>0</v>
      </c>
      <c r="AE172" s="22">
        <v>0</v>
      </c>
      <c r="AF172" s="22">
        <v>0</v>
      </c>
      <c r="AG172" s="22">
        <v>0</v>
      </c>
      <c r="AH172" s="22">
        <f t="shared" si="26"/>
        <v>0</v>
      </c>
      <c r="AI172" s="22">
        <v>0</v>
      </c>
      <c r="AJ172" s="22">
        <f t="shared" si="27"/>
        <v>-260</v>
      </c>
      <c r="AK172" s="22"/>
      <c r="AL172" s="22">
        <f t="shared" si="28"/>
        <v>0</v>
      </c>
      <c r="AM172" s="22">
        <f t="shared" si="29"/>
        <v>0</v>
      </c>
    </row>
    <row r="173" spans="1:39" outlineLevel="1" x14ac:dyDescent="0.25">
      <c r="A173" s="10">
        <v>40755</v>
      </c>
      <c r="C173" s="3" t="s">
        <v>775</v>
      </c>
      <c r="D173" s="34" t="s">
        <v>776</v>
      </c>
      <c r="F173" s="4" t="s">
        <v>88</v>
      </c>
      <c r="G173" s="4" t="s">
        <v>451</v>
      </c>
      <c r="H173" s="4" t="s">
        <v>157</v>
      </c>
      <c r="N173" s="5">
        <v>1</v>
      </c>
      <c r="O173" s="5" t="s">
        <v>158</v>
      </c>
      <c r="P173" s="65">
        <v>9919.7999999999993</v>
      </c>
      <c r="Q173" s="65">
        <v>0</v>
      </c>
      <c r="R173" s="65">
        <v>0</v>
      </c>
      <c r="S173" s="65">
        <f t="shared" si="25"/>
        <v>9919.7999999999993</v>
      </c>
      <c r="T173" s="5">
        <v>120</v>
      </c>
      <c r="U173" s="22">
        <v>-9919.7999999999993</v>
      </c>
      <c r="V173" s="22">
        <v>0</v>
      </c>
      <c r="W173" s="22">
        <v>0</v>
      </c>
      <c r="X173" s="22">
        <v>0</v>
      </c>
      <c r="Y173" s="22">
        <v>0</v>
      </c>
      <c r="Z173" s="22">
        <v>0</v>
      </c>
      <c r="AA173" s="22">
        <v>0</v>
      </c>
      <c r="AB173" s="22">
        <v>0</v>
      </c>
      <c r="AC173" s="22">
        <v>0</v>
      </c>
      <c r="AD173" s="22">
        <v>0</v>
      </c>
      <c r="AE173" s="22">
        <v>0</v>
      </c>
      <c r="AF173" s="22">
        <v>0</v>
      </c>
      <c r="AG173" s="22">
        <v>0</v>
      </c>
      <c r="AH173" s="22">
        <f t="shared" si="26"/>
        <v>0</v>
      </c>
      <c r="AI173" s="22">
        <v>0</v>
      </c>
      <c r="AJ173" s="22">
        <f t="shared" si="27"/>
        <v>-9919.7999999999993</v>
      </c>
      <c r="AK173" s="22"/>
      <c r="AL173" s="22">
        <f t="shared" si="28"/>
        <v>0</v>
      </c>
      <c r="AM173" s="22">
        <f t="shared" si="29"/>
        <v>0</v>
      </c>
    </row>
    <row r="174" spans="1:39" outlineLevel="1" x14ac:dyDescent="0.25">
      <c r="A174" s="10">
        <v>40755</v>
      </c>
      <c r="C174" s="3" t="s">
        <v>777</v>
      </c>
      <c r="D174" s="34" t="s">
        <v>778</v>
      </c>
      <c r="F174" s="4" t="s">
        <v>88</v>
      </c>
      <c r="G174" s="4" t="s">
        <v>451</v>
      </c>
      <c r="H174" s="4" t="s">
        <v>157</v>
      </c>
      <c r="N174" s="5">
        <v>1</v>
      </c>
      <c r="O174" s="5" t="s">
        <v>158</v>
      </c>
      <c r="P174" s="65">
        <v>9623.65</v>
      </c>
      <c r="Q174" s="65">
        <v>0</v>
      </c>
      <c r="R174" s="65">
        <v>0</v>
      </c>
      <c r="S174" s="65">
        <f t="shared" si="25"/>
        <v>9623.65</v>
      </c>
      <c r="T174" s="5">
        <v>120</v>
      </c>
      <c r="U174" s="22">
        <v>-9623.65</v>
      </c>
      <c r="V174" s="22">
        <v>0</v>
      </c>
      <c r="W174" s="22">
        <v>0</v>
      </c>
      <c r="X174" s="22">
        <v>0</v>
      </c>
      <c r="Y174" s="22">
        <v>0</v>
      </c>
      <c r="Z174" s="22">
        <v>0</v>
      </c>
      <c r="AA174" s="22">
        <v>0</v>
      </c>
      <c r="AB174" s="22">
        <v>0</v>
      </c>
      <c r="AC174" s="22">
        <v>0</v>
      </c>
      <c r="AD174" s="22">
        <v>0</v>
      </c>
      <c r="AE174" s="22">
        <v>0</v>
      </c>
      <c r="AF174" s="22">
        <v>0</v>
      </c>
      <c r="AG174" s="22">
        <v>0</v>
      </c>
      <c r="AH174" s="22">
        <f t="shared" si="26"/>
        <v>0</v>
      </c>
      <c r="AI174" s="22">
        <v>0</v>
      </c>
      <c r="AJ174" s="22">
        <f t="shared" si="27"/>
        <v>-9623.65</v>
      </c>
      <c r="AK174" s="22"/>
      <c r="AL174" s="22">
        <f t="shared" si="28"/>
        <v>0</v>
      </c>
      <c r="AM174" s="22">
        <f t="shared" si="29"/>
        <v>0</v>
      </c>
    </row>
    <row r="175" spans="1:39" outlineLevel="1" x14ac:dyDescent="0.25">
      <c r="A175" s="10">
        <v>40755</v>
      </c>
      <c r="C175" s="3" t="s">
        <v>779</v>
      </c>
      <c r="D175" s="34" t="s">
        <v>780</v>
      </c>
      <c r="F175" s="4" t="s">
        <v>88</v>
      </c>
      <c r="G175" s="4" t="s">
        <v>451</v>
      </c>
      <c r="H175" s="4" t="s">
        <v>157</v>
      </c>
      <c r="N175" s="5">
        <v>1</v>
      </c>
      <c r="O175" s="5" t="s">
        <v>158</v>
      </c>
      <c r="P175" s="65">
        <v>28458</v>
      </c>
      <c r="Q175" s="65">
        <v>0</v>
      </c>
      <c r="R175" s="65">
        <v>0</v>
      </c>
      <c r="S175" s="65">
        <f t="shared" si="25"/>
        <v>28458</v>
      </c>
      <c r="T175" s="5">
        <v>120</v>
      </c>
      <c r="U175" s="22">
        <v>-28458</v>
      </c>
      <c r="V175" s="22">
        <v>0</v>
      </c>
      <c r="W175" s="22">
        <v>0</v>
      </c>
      <c r="X175" s="22">
        <v>0</v>
      </c>
      <c r="Y175" s="22">
        <v>0</v>
      </c>
      <c r="Z175" s="22">
        <v>0</v>
      </c>
      <c r="AA175" s="22">
        <v>0</v>
      </c>
      <c r="AB175" s="22">
        <v>0</v>
      </c>
      <c r="AC175" s="22">
        <v>0</v>
      </c>
      <c r="AD175" s="22">
        <v>0</v>
      </c>
      <c r="AE175" s="22">
        <v>0</v>
      </c>
      <c r="AF175" s="22">
        <v>0</v>
      </c>
      <c r="AG175" s="22">
        <v>0</v>
      </c>
      <c r="AH175" s="22">
        <f t="shared" si="26"/>
        <v>0</v>
      </c>
      <c r="AI175" s="22">
        <v>0</v>
      </c>
      <c r="AJ175" s="22">
        <f t="shared" si="27"/>
        <v>-28458</v>
      </c>
      <c r="AK175" s="22"/>
      <c r="AL175" s="22">
        <f t="shared" si="28"/>
        <v>0</v>
      </c>
      <c r="AM175" s="22">
        <f t="shared" si="29"/>
        <v>0</v>
      </c>
    </row>
    <row r="176" spans="1:39" outlineLevel="1" x14ac:dyDescent="0.25">
      <c r="A176" s="10">
        <v>40755</v>
      </c>
      <c r="C176" s="3" t="s">
        <v>781</v>
      </c>
      <c r="D176" s="34" t="s">
        <v>782</v>
      </c>
      <c r="F176" s="4" t="s">
        <v>88</v>
      </c>
      <c r="G176" s="4" t="s">
        <v>451</v>
      </c>
      <c r="H176" s="4" t="s">
        <v>157</v>
      </c>
      <c r="N176" s="5">
        <v>1</v>
      </c>
      <c r="O176" s="5" t="s">
        <v>158</v>
      </c>
      <c r="P176" s="65">
        <v>12600</v>
      </c>
      <c r="Q176" s="65">
        <v>0</v>
      </c>
      <c r="R176" s="65">
        <v>0</v>
      </c>
      <c r="S176" s="65">
        <f t="shared" si="25"/>
        <v>12600</v>
      </c>
      <c r="T176" s="5">
        <v>120</v>
      </c>
      <c r="U176" s="22">
        <v>-12600</v>
      </c>
      <c r="V176" s="22">
        <v>0</v>
      </c>
      <c r="W176" s="22">
        <v>0</v>
      </c>
      <c r="X176" s="22">
        <v>0</v>
      </c>
      <c r="Y176" s="22">
        <v>0</v>
      </c>
      <c r="Z176" s="22">
        <v>0</v>
      </c>
      <c r="AA176" s="22">
        <v>0</v>
      </c>
      <c r="AB176" s="22">
        <v>0</v>
      </c>
      <c r="AC176" s="22">
        <v>0</v>
      </c>
      <c r="AD176" s="22">
        <v>0</v>
      </c>
      <c r="AE176" s="22">
        <v>0</v>
      </c>
      <c r="AF176" s="22">
        <v>0</v>
      </c>
      <c r="AG176" s="22">
        <v>0</v>
      </c>
      <c r="AH176" s="22">
        <f t="shared" si="26"/>
        <v>0</v>
      </c>
      <c r="AI176" s="22">
        <v>0</v>
      </c>
      <c r="AJ176" s="22">
        <f t="shared" si="27"/>
        <v>-12600</v>
      </c>
      <c r="AK176" s="22"/>
      <c r="AL176" s="22">
        <f t="shared" si="28"/>
        <v>0</v>
      </c>
      <c r="AM176" s="22">
        <f t="shared" si="29"/>
        <v>0</v>
      </c>
    </row>
    <row r="177" spans="1:39" outlineLevel="1" x14ac:dyDescent="0.25">
      <c r="A177" s="10">
        <v>40755</v>
      </c>
      <c r="C177" s="3" t="s">
        <v>783</v>
      </c>
      <c r="D177" s="34" t="s">
        <v>750</v>
      </c>
      <c r="F177" s="4" t="s">
        <v>88</v>
      </c>
      <c r="G177" s="4" t="s">
        <v>451</v>
      </c>
      <c r="H177" s="4" t="s">
        <v>157</v>
      </c>
      <c r="N177" s="5">
        <v>1</v>
      </c>
      <c r="O177" s="5" t="s">
        <v>158</v>
      </c>
      <c r="P177" s="65">
        <v>1200</v>
      </c>
      <c r="Q177" s="65">
        <v>0</v>
      </c>
      <c r="R177" s="65">
        <v>0</v>
      </c>
      <c r="S177" s="65">
        <f t="shared" si="25"/>
        <v>1200</v>
      </c>
      <c r="T177" s="5">
        <v>120</v>
      </c>
      <c r="U177" s="22">
        <v>-1200</v>
      </c>
      <c r="V177" s="22">
        <v>0</v>
      </c>
      <c r="W177" s="22">
        <v>0</v>
      </c>
      <c r="X177" s="22">
        <v>0</v>
      </c>
      <c r="Y177" s="22">
        <v>0</v>
      </c>
      <c r="Z177" s="22">
        <v>0</v>
      </c>
      <c r="AA177" s="22">
        <v>0</v>
      </c>
      <c r="AB177" s="22">
        <v>0</v>
      </c>
      <c r="AC177" s="22">
        <v>0</v>
      </c>
      <c r="AD177" s="22">
        <v>0</v>
      </c>
      <c r="AE177" s="22">
        <v>0</v>
      </c>
      <c r="AF177" s="22">
        <v>0</v>
      </c>
      <c r="AG177" s="22">
        <v>0</v>
      </c>
      <c r="AH177" s="22">
        <f t="shared" si="26"/>
        <v>0</v>
      </c>
      <c r="AI177" s="22">
        <v>0</v>
      </c>
      <c r="AJ177" s="22">
        <f t="shared" si="27"/>
        <v>-1200</v>
      </c>
      <c r="AK177" s="22"/>
      <c r="AL177" s="22">
        <f t="shared" si="28"/>
        <v>0</v>
      </c>
      <c r="AM177" s="22">
        <f t="shared" si="29"/>
        <v>0</v>
      </c>
    </row>
    <row r="178" spans="1:39" outlineLevel="1" x14ac:dyDescent="0.25">
      <c r="A178" s="10">
        <v>40755</v>
      </c>
      <c r="C178" s="3" t="s">
        <v>784</v>
      </c>
      <c r="D178" s="34" t="s">
        <v>785</v>
      </c>
      <c r="F178" s="4" t="s">
        <v>88</v>
      </c>
      <c r="G178" s="4" t="s">
        <v>451</v>
      </c>
      <c r="H178" s="4" t="s">
        <v>157</v>
      </c>
      <c r="N178" s="5">
        <v>1</v>
      </c>
      <c r="O178" s="5" t="s">
        <v>158</v>
      </c>
      <c r="P178" s="65">
        <v>2400</v>
      </c>
      <c r="Q178" s="65">
        <v>0</v>
      </c>
      <c r="R178" s="65">
        <v>0</v>
      </c>
      <c r="S178" s="65">
        <f t="shared" si="25"/>
        <v>2400</v>
      </c>
      <c r="T178" s="5">
        <v>120</v>
      </c>
      <c r="U178" s="22">
        <v>-2400</v>
      </c>
      <c r="V178" s="22">
        <v>0</v>
      </c>
      <c r="W178" s="22">
        <v>0</v>
      </c>
      <c r="X178" s="22">
        <v>0</v>
      </c>
      <c r="Y178" s="22">
        <v>0</v>
      </c>
      <c r="Z178" s="22">
        <v>0</v>
      </c>
      <c r="AA178" s="22">
        <v>0</v>
      </c>
      <c r="AB178" s="22">
        <v>0</v>
      </c>
      <c r="AC178" s="22">
        <v>0</v>
      </c>
      <c r="AD178" s="22">
        <v>0</v>
      </c>
      <c r="AE178" s="22">
        <v>0</v>
      </c>
      <c r="AF178" s="22">
        <v>0</v>
      </c>
      <c r="AG178" s="22">
        <v>0</v>
      </c>
      <c r="AH178" s="22">
        <f t="shared" si="26"/>
        <v>0</v>
      </c>
      <c r="AI178" s="22">
        <v>0</v>
      </c>
      <c r="AJ178" s="22">
        <f t="shared" si="27"/>
        <v>-2400</v>
      </c>
      <c r="AK178" s="22"/>
      <c r="AL178" s="22">
        <f t="shared" si="28"/>
        <v>0</v>
      </c>
      <c r="AM178" s="22">
        <f t="shared" si="29"/>
        <v>0</v>
      </c>
    </row>
    <row r="179" spans="1:39" outlineLevel="1" x14ac:dyDescent="0.25">
      <c r="A179" s="10">
        <v>40755</v>
      </c>
      <c r="C179" s="3" t="s">
        <v>786</v>
      </c>
      <c r="D179" s="34" t="s">
        <v>787</v>
      </c>
      <c r="F179" s="4" t="s">
        <v>88</v>
      </c>
      <c r="G179" s="4" t="s">
        <v>451</v>
      </c>
      <c r="H179" s="4" t="s">
        <v>157</v>
      </c>
      <c r="N179" s="5">
        <v>1</v>
      </c>
      <c r="O179" s="5" t="s">
        <v>158</v>
      </c>
      <c r="P179" s="65">
        <v>10720</v>
      </c>
      <c r="Q179" s="65">
        <v>0</v>
      </c>
      <c r="R179" s="65">
        <v>0</v>
      </c>
      <c r="S179" s="65">
        <f t="shared" si="25"/>
        <v>10720</v>
      </c>
      <c r="T179" s="5">
        <v>120</v>
      </c>
      <c r="U179" s="22">
        <v>-10720</v>
      </c>
      <c r="V179" s="22">
        <v>0</v>
      </c>
      <c r="W179" s="22">
        <v>0</v>
      </c>
      <c r="X179" s="22">
        <v>0</v>
      </c>
      <c r="Y179" s="22">
        <v>0</v>
      </c>
      <c r="Z179" s="22">
        <v>0</v>
      </c>
      <c r="AA179" s="22">
        <v>0</v>
      </c>
      <c r="AB179" s="22">
        <v>0</v>
      </c>
      <c r="AC179" s="22">
        <v>0</v>
      </c>
      <c r="AD179" s="22">
        <v>0</v>
      </c>
      <c r="AE179" s="22">
        <v>0</v>
      </c>
      <c r="AF179" s="22">
        <v>0</v>
      </c>
      <c r="AG179" s="22">
        <v>0</v>
      </c>
      <c r="AH179" s="22">
        <f t="shared" si="26"/>
        <v>0</v>
      </c>
      <c r="AI179" s="22">
        <v>0</v>
      </c>
      <c r="AJ179" s="22">
        <f t="shared" si="27"/>
        <v>-10720</v>
      </c>
      <c r="AK179" s="22"/>
      <c r="AL179" s="22">
        <f t="shared" si="28"/>
        <v>0</v>
      </c>
      <c r="AM179" s="22">
        <f t="shared" si="29"/>
        <v>0</v>
      </c>
    </row>
    <row r="180" spans="1:39" outlineLevel="1" x14ac:dyDescent="0.25">
      <c r="A180" s="10">
        <v>40755</v>
      </c>
      <c r="C180" s="3" t="s">
        <v>788</v>
      </c>
      <c r="D180" s="34" t="s">
        <v>789</v>
      </c>
      <c r="F180" s="4" t="s">
        <v>88</v>
      </c>
      <c r="G180" s="4" t="s">
        <v>451</v>
      </c>
      <c r="H180" s="4" t="s">
        <v>157</v>
      </c>
      <c r="N180" s="5">
        <v>1</v>
      </c>
      <c r="O180" s="5" t="s">
        <v>158</v>
      </c>
      <c r="P180" s="65">
        <v>22500</v>
      </c>
      <c r="Q180" s="65">
        <v>0</v>
      </c>
      <c r="R180" s="65">
        <v>0</v>
      </c>
      <c r="S180" s="65">
        <f t="shared" si="25"/>
        <v>22500</v>
      </c>
      <c r="T180" s="5">
        <v>120</v>
      </c>
      <c r="U180" s="22">
        <v>-22500</v>
      </c>
      <c r="V180" s="22">
        <v>0</v>
      </c>
      <c r="W180" s="22">
        <v>0</v>
      </c>
      <c r="X180" s="22">
        <v>0</v>
      </c>
      <c r="Y180" s="22">
        <v>0</v>
      </c>
      <c r="Z180" s="22">
        <v>0</v>
      </c>
      <c r="AA180" s="22">
        <v>0</v>
      </c>
      <c r="AB180" s="22">
        <v>0</v>
      </c>
      <c r="AC180" s="22">
        <v>0</v>
      </c>
      <c r="AD180" s="22">
        <v>0</v>
      </c>
      <c r="AE180" s="22">
        <v>0</v>
      </c>
      <c r="AF180" s="22">
        <v>0</v>
      </c>
      <c r="AG180" s="22">
        <v>0</v>
      </c>
      <c r="AH180" s="22">
        <f t="shared" si="26"/>
        <v>0</v>
      </c>
      <c r="AI180" s="22">
        <v>0</v>
      </c>
      <c r="AJ180" s="22">
        <f t="shared" si="27"/>
        <v>-22500</v>
      </c>
      <c r="AK180" s="22"/>
      <c r="AL180" s="22">
        <f t="shared" si="28"/>
        <v>0</v>
      </c>
      <c r="AM180" s="22">
        <f t="shared" si="29"/>
        <v>0</v>
      </c>
    </row>
    <row r="181" spans="1:39" outlineLevel="1" x14ac:dyDescent="0.25">
      <c r="A181" s="10">
        <v>40755</v>
      </c>
      <c r="C181" s="3" t="s">
        <v>790</v>
      </c>
      <c r="D181" s="34" t="s">
        <v>791</v>
      </c>
      <c r="F181" s="4" t="s">
        <v>88</v>
      </c>
      <c r="G181" s="4" t="s">
        <v>451</v>
      </c>
      <c r="H181" s="4" t="s">
        <v>157</v>
      </c>
      <c r="N181" s="5">
        <v>1</v>
      </c>
      <c r="O181" s="5" t="s">
        <v>158</v>
      </c>
      <c r="P181" s="65">
        <v>55575</v>
      </c>
      <c r="Q181" s="65">
        <v>0</v>
      </c>
      <c r="R181" s="65">
        <v>0</v>
      </c>
      <c r="S181" s="65">
        <f t="shared" si="25"/>
        <v>55575</v>
      </c>
      <c r="T181" s="5">
        <v>120</v>
      </c>
      <c r="U181" s="22">
        <v>-55575</v>
      </c>
      <c r="V181" s="22">
        <v>0</v>
      </c>
      <c r="W181" s="22">
        <v>0</v>
      </c>
      <c r="X181" s="22">
        <v>0</v>
      </c>
      <c r="Y181" s="22">
        <v>0</v>
      </c>
      <c r="Z181" s="22">
        <v>0</v>
      </c>
      <c r="AA181" s="22">
        <v>0</v>
      </c>
      <c r="AB181" s="22">
        <v>0</v>
      </c>
      <c r="AC181" s="22">
        <v>0</v>
      </c>
      <c r="AD181" s="22">
        <v>0</v>
      </c>
      <c r="AE181" s="22">
        <v>0</v>
      </c>
      <c r="AF181" s="22">
        <v>0</v>
      </c>
      <c r="AG181" s="22">
        <v>0</v>
      </c>
      <c r="AH181" s="22">
        <f t="shared" si="26"/>
        <v>0</v>
      </c>
      <c r="AI181" s="22">
        <v>0</v>
      </c>
      <c r="AJ181" s="22">
        <f t="shared" si="27"/>
        <v>-55575</v>
      </c>
      <c r="AK181" s="22"/>
      <c r="AL181" s="22">
        <f t="shared" si="28"/>
        <v>0</v>
      </c>
      <c r="AM181" s="22">
        <f t="shared" si="29"/>
        <v>0</v>
      </c>
    </row>
    <row r="182" spans="1:39" outlineLevel="1" x14ac:dyDescent="0.25">
      <c r="A182" s="10">
        <v>40755</v>
      </c>
      <c r="C182" s="3" t="s">
        <v>792</v>
      </c>
      <c r="D182" s="34" t="s">
        <v>793</v>
      </c>
      <c r="F182" s="4" t="s">
        <v>88</v>
      </c>
      <c r="G182" s="4" t="s">
        <v>451</v>
      </c>
      <c r="H182" s="4" t="s">
        <v>157</v>
      </c>
      <c r="N182" s="5">
        <v>1</v>
      </c>
      <c r="O182" s="5" t="s">
        <v>158</v>
      </c>
      <c r="P182" s="65">
        <v>28000</v>
      </c>
      <c r="Q182" s="65">
        <v>0</v>
      </c>
      <c r="R182" s="65">
        <v>0</v>
      </c>
      <c r="S182" s="65">
        <f t="shared" si="25"/>
        <v>28000</v>
      </c>
      <c r="T182" s="5">
        <v>120</v>
      </c>
      <c r="U182" s="22">
        <v>-28000</v>
      </c>
      <c r="V182" s="22">
        <v>0</v>
      </c>
      <c r="W182" s="22">
        <v>0</v>
      </c>
      <c r="X182" s="22">
        <v>0</v>
      </c>
      <c r="Y182" s="22">
        <v>0</v>
      </c>
      <c r="Z182" s="22">
        <v>0</v>
      </c>
      <c r="AA182" s="22">
        <v>0</v>
      </c>
      <c r="AB182" s="22">
        <v>0</v>
      </c>
      <c r="AC182" s="22">
        <v>0</v>
      </c>
      <c r="AD182" s="22">
        <v>0</v>
      </c>
      <c r="AE182" s="22">
        <v>0</v>
      </c>
      <c r="AF182" s="22">
        <v>0</v>
      </c>
      <c r="AG182" s="22">
        <v>0</v>
      </c>
      <c r="AH182" s="22">
        <f t="shared" si="26"/>
        <v>0</v>
      </c>
      <c r="AI182" s="22">
        <v>0</v>
      </c>
      <c r="AJ182" s="22">
        <f t="shared" si="27"/>
        <v>-28000</v>
      </c>
      <c r="AK182" s="22"/>
      <c r="AL182" s="22">
        <f t="shared" si="28"/>
        <v>0</v>
      </c>
      <c r="AM182" s="22">
        <f t="shared" si="29"/>
        <v>0</v>
      </c>
    </row>
    <row r="183" spans="1:39" outlineLevel="1" x14ac:dyDescent="0.25">
      <c r="A183" s="10">
        <v>40755</v>
      </c>
      <c r="C183" s="3" t="s">
        <v>794</v>
      </c>
      <c r="D183" s="34" t="s">
        <v>795</v>
      </c>
      <c r="F183" s="4" t="s">
        <v>88</v>
      </c>
      <c r="G183" s="4" t="s">
        <v>451</v>
      </c>
      <c r="H183" s="4" t="s">
        <v>157</v>
      </c>
      <c r="N183" s="5">
        <v>1</v>
      </c>
      <c r="O183" s="5" t="s">
        <v>158</v>
      </c>
      <c r="P183" s="65">
        <v>101500</v>
      </c>
      <c r="Q183" s="65">
        <v>0</v>
      </c>
      <c r="R183" s="65">
        <v>0</v>
      </c>
      <c r="S183" s="65">
        <f t="shared" si="25"/>
        <v>101500</v>
      </c>
      <c r="T183" s="5">
        <v>120</v>
      </c>
      <c r="U183" s="22">
        <v>-101500</v>
      </c>
      <c r="V183" s="22">
        <v>0</v>
      </c>
      <c r="W183" s="22">
        <v>0</v>
      </c>
      <c r="X183" s="22">
        <v>0</v>
      </c>
      <c r="Y183" s="22">
        <v>0</v>
      </c>
      <c r="Z183" s="22">
        <v>0</v>
      </c>
      <c r="AA183" s="22">
        <v>0</v>
      </c>
      <c r="AB183" s="22">
        <v>0</v>
      </c>
      <c r="AC183" s="22">
        <v>0</v>
      </c>
      <c r="AD183" s="22">
        <v>0</v>
      </c>
      <c r="AE183" s="22">
        <v>0</v>
      </c>
      <c r="AF183" s="22">
        <v>0</v>
      </c>
      <c r="AG183" s="22">
        <v>0</v>
      </c>
      <c r="AH183" s="22">
        <f t="shared" si="26"/>
        <v>0</v>
      </c>
      <c r="AI183" s="22">
        <v>0</v>
      </c>
      <c r="AJ183" s="22">
        <f t="shared" si="27"/>
        <v>-101500</v>
      </c>
      <c r="AK183" s="22"/>
      <c r="AL183" s="22">
        <f t="shared" si="28"/>
        <v>0</v>
      </c>
      <c r="AM183" s="22">
        <f t="shared" si="29"/>
        <v>0</v>
      </c>
    </row>
    <row r="184" spans="1:39" outlineLevel="1" x14ac:dyDescent="0.25">
      <c r="A184" s="10">
        <v>40755</v>
      </c>
      <c r="C184" s="3" t="s">
        <v>796</v>
      </c>
      <c r="D184" s="34" t="s">
        <v>207</v>
      </c>
      <c r="F184" s="4" t="s">
        <v>88</v>
      </c>
      <c r="G184" s="4" t="s">
        <v>451</v>
      </c>
      <c r="H184" s="4" t="s">
        <v>157</v>
      </c>
      <c r="N184" s="5">
        <v>1</v>
      </c>
      <c r="O184" s="5" t="s">
        <v>158</v>
      </c>
      <c r="P184" s="65">
        <v>2460</v>
      </c>
      <c r="Q184" s="65">
        <v>0</v>
      </c>
      <c r="R184" s="65">
        <v>0</v>
      </c>
      <c r="S184" s="65">
        <f t="shared" si="25"/>
        <v>2460</v>
      </c>
      <c r="T184" s="5">
        <v>120</v>
      </c>
      <c r="U184" s="22">
        <v>-2460</v>
      </c>
      <c r="V184" s="22">
        <v>0</v>
      </c>
      <c r="W184" s="22">
        <v>0</v>
      </c>
      <c r="X184" s="22">
        <v>0</v>
      </c>
      <c r="Y184" s="22">
        <v>0</v>
      </c>
      <c r="Z184" s="22">
        <v>0</v>
      </c>
      <c r="AA184" s="22">
        <v>0</v>
      </c>
      <c r="AB184" s="22">
        <v>0</v>
      </c>
      <c r="AC184" s="22">
        <v>0</v>
      </c>
      <c r="AD184" s="22">
        <v>0</v>
      </c>
      <c r="AE184" s="22">
        <v>0</v>
      </c>
      <c r="AF184" s="22">
        <v>0</v>
      </c>
      <c r="AG184" s="22">
        <v>0</v>
      </c>
      <c r="AH184" s="22">
        <f t="shared" si="26"/>
        <v>0</v>
      </c>
      <c r="AI184" s="22">
        <v>0</v>
      </c>
      <c r="AJ184" s="22">
        <f t="shared" si="27"/>
        <v>-2460</v>
      </c>
      <c r="AK184" s="22"/>
      <c r="AL184" s="22">
        <f t="shared" si="28"/>
        <v>0</v>
      </c>
      <c r="AM184" s="22">
        <f t="shared" si="29"/>
        <v>0</v>
      </c>
    </row>
    <row r="185" spans="1:39" outlineLevel="1" x14ac:dyDescent="0.25">
      <c r="A185" s="10">
        <v>40755</v>
      </c>
      <c r="C185" s="3" t="s">
        <v>797</v>
      </c>
      <c r="D185" s="34" t="s">
        <v>798</v>
      </c>
      <c r="F185" s="4" t="s">
        <v>88</v>
      </c>
      <c r="G185" s="4" t="s">
        <v>451</v>
      </c>
      <c r="H185" s="4" t="s">
        <v>157</v>
      </c>
      <c r="N185" s="5">
        <v>1</v>
      </c>
      <c r="O185" s="5" t="s">
        <v>158</v>
      </c>
      <c r="P185" s="65">
        <v>20570</v>
      </c>
      <c r="Q185" s="65">
        <v>0</v>
      </c>
      <c r="R185" s="65">
        <v>0</v>
      </c>
      <c r="S185" s="65">
        <f t="shared" si="25"/>
        <v>20570</v>
      </c>
      <c r="T185" s="5">
        <v>120</v>
      </c>
      <c r="U185" s="22">
        <v>-20570</v>
      </c>
      <c r="V185" s="22">
        <v>0</v>
      </c>
      <c r="W185" s="22">
        <v>0</v>
      </c>
      <c r="X185" s="22">
        <v>0</v>
      </c>
      <c r="Y185" s="22">
        <v>0</v>
      </c>
      <c r="Z185" s="22">
        <v>0</v>
      </c>
      <c r="AA185" s="22">
        <v>0</v>
      </c>
      <c r="AB185" s="22">
        <v>0</v>
      </c>
      <c r="AC185" s="22">
        <v>0</v>
      </c>
      <c r="AD185" s="22">
        <v>0</v>
      </c>
      <c r="AE185" s="22">
        <v>0</v>
      </c>
      <c r="AF185" s="22">
        <v>0</v>
      </c>
      <c r="AG185" s="22">
        <v>0</v>
      </c>
      <c r="AH185" s="22">
        <f t="shared" si="26"/>
        <v>0</v>
      </c>
      <c r="AI185" s="22">
        <v>0</v>
      </c>
      <c r="AJ185" s="22">
        <f t="shared" si="27"/>
        <v>-20570</v>
      </c>
      <c r="AK185" s="22"/>
      <c r="AL185" s="22">
        <f t="shared" si="28"/>
        <v>0</v>
      </c>
      <c r="AM185" s="22">
        <f t="shared" si="29"/>
        <v>0</v>
      </c>
    </row>
    <row r="186" spans="1:39" outlineLevel="1" x14ac:dyDescent="0.25">
      <c r="A186" s="10">
        <v>40755</v>
      </c>
      <c r="C186" s="3" t="s">
        <v>799</v>
      </c>
      <c r="D186" s="34" t="s">
        <v>800</v>
      </c>
      <c r="F186" s="4" t="s">
        <v>88</v>
      </c>
      <c r="G186" s="4" t="s">
        <v>451</v>
      </c>
      <c r="H186" s="4" t="s">
        <v>157</v>
      </c>
      <c r="N186" s="5">
        <v>1</v>
      </c>
      <c r="O186" s="5" t="s">
        <v>158</v>
      </c>
      <c r="P186" s="65">
        <v>94578.5</v>
      </c>
      <c r="Q186" s="65">
        <v>0</v>
      </c>
      <c r="R186" s="65">
        <v>0</v>
      </c>
      <c r="S186" s="65">
        <f t="shared" si="25"/>
        <v>94578.5</v>
      </c>
      <c r="T186" s="5">
        <v>120</v>
      </c>
      <c r="U186" s="22">
        <v>-94578.5</v>
      </c>
      <c r="V186" s="22">
        <v>0</v>
      </c>
      <c r="W186" s="22">
        <v>0</v>
      </c>
      <c r="X186" s="22">
        <v>0</v>
      </c>
      <c r="Y186" s="22">
        <v>0</v>
      </c>
      <c r="Z186" s="22">
        <v>0</v>
      </c>
      <c r="AA186" s="22">
        <v>0</v>
      </c>
      <c r="AB186" s="22">
        <v>0</v>
      </c>
      <c r="AC186" s="22">
        <v>0</v>
      </c>
      <c r="AD186" s="22">
        <v>0</v>
      </c>
      <c r="AE186" s="22">
        <v>0</v>
      </c>
      <c r="AF186" s="22">
        <v>0</v>
      </c>
      <c r="AG186" s="22">
        <v>0</v>
      </c>
      <c r="AH186" s="22">
        <f t="shared" si="26"/>
        <v>0</v>
      </c>
      <c r="AI186" s="22">
        <v>0</v>
      </c>
      <c r="AJ186" s="22">
        <f t="shared" si="27"/>
        <v>-94578.5</v>
      </c>
      <c r="AK186" s="22"/>
      <c r="AL186" s="22">
        <f t="shared" si="28"/>
        <v>0</v>
      </c>
      <c r="AM186" s="22">
        <f t="shared" si="29"/>
        <v>0</v>
      </c>
    </row>
    <row r="187" spans="1:39" outlineLevel="1" x14ac:dyDescent="0.25">
      <c r="A187" s="10">
        <v>40755</v>
      </c>
      <c r="C187" s="3" t="s">
        <v>801</v>
      </c>
      <c r="D187" s="34" t="s">
        <v>802</v>
      </c>
      <c r="F187" s="4" t="s">
        <v>88</v>
      </c>
      <c r="G187" s="4" t="s">
        <v>451</v>
      </c>
      <c r="H187" s="4" t="s">
        <v>157</v>
      </c>
      <c r="N187" s="5">
        <v>1</v>
      </c>
      <c r="O187" s="5" t="s">
        <v>158</v>
      </c>
      <c r="P187" s="65">
        <v>38425</v>
      </c>
      <c r="Q187" s="65">
        <v>0</v>
      </c>
      <c r="R187" s="65">
        <v>0</v>
      </c>
      <c r="S187" s="65">
        <f t="shared" si="25"/>
        <v>38425</v>
      </c>
      <c r="T187" s="5">
        <v>120</v>
      </c>
      <c r="U187" s="22">
        <v>-38425</v>
      </c>
      <c r="V187" s="22">
        <v>0</v>
      </c>
      <c r="W187" s="22">
        <v>0</v>
      </c>
      <c r="X187" s="22">
        <v>0</v>
      </c>
      <c r="Y187" s="22">
        <v>0</v>
      </c>
      <c r="Z187" s="22">
        <v>0</v>
      </c>
      <c r="AA187" s="22">
        <v>0</v>
      </c>
      <c r="AB187" s="22">
        <v>0</v>
      </c>
      <c r="AC187" s="22">
        <v>0</v>
      </c>
      <c r="AD187" s="22">
        <v>0</v>
      </c>
      <c r="AE187" s="22">
        <v>0</v>
      </c>
      <c r="AF187" s="22">
        <v>0</v>
      </c>
      <c r="AG187" s="22">
        <v>0</v>
      </c>
      <c r="AH187" s="22">
        <f t="shared" si="26"/>
        <v>0</v>
      </c>
      <c r="AI187" s="22">
        <v>0</v>
      </c>
      <c r="AJ187" s="22">
        <f t="shared" si="27"/>
        <v>-38425</v>
      </c>
      <c r="AK187" s="22"/>
      <c r="AL187" s="22">
        <f t="shared" si="28"/>
        <v>0</v>
      </c>
      <c r="AM187" s="22">
        <f t="shared" si="29"/>
        <v>0</v>
      </c>
    </row>
    <row r="188" spans="1:39" outlineLevel="1" x14ac:dyDescent="0.25">
      <c r="A188" s="10">
        <v>40755</v>
      </c>
      <c r="C188" s="3" t="s">
        <v>803</v>
      </c>
      <c r="D188" s="34" t="s">
        <v>802</v>
      </c>
      <c r="F188" s="4" t="s">
        <v>88</v>
      </c>
      <c r="G188" s="4" t="s">
        <v>451</v>
      </c>
      <c r="H188" s="4" t="s">
        <v>157</v>
      </c>
      <c r="N188" s="5">
        <v>1</v>
      </c>
      <c r="O188" s="5" t="s">
        <v>158</v>
      </c>
      <c r="P188" s="65">
        <v>29000</v>
      </c>
      <c r="Q188" s="65">
        <v>0</v>
      </c>
      <c r="R188" s="65">
        <v>0</v>
      </c>
      <c r="S188" s="65">
        <f t="shared" si="25"/>
        <v>29000</v>
      </c>
      <c r="T188" s="5">
        <v>120</v>
      </c>
      <c r="U188" s="22">
        <v>-29000</v>
      </c>
      <c r="V188" s="22">
        <v>0</v>
      </c>
      <c r="W188" s="22">
        <v>0</v>
      </c>
      <c r="X188" s="22">
        <v>0</v>
      </c>
      <c r="Y188" s="22">
        <v>0</v>
      </c>
      <c r="Z188" s="22">
        <v>0</v>
      </c>
      <c r="AA188" s="22">
        <v>0</v>
      </c>
      <c r="AB188" s="22">
        <v>0</v>
      </c>
      <c r="AC188" s="22">
        <v>0</v>
      </c>
      <c r="AD188" s="22">
        <v>0</v>
      </c>
      <c r="AE188" s="22">
        <v>0</v>
      </c>
      <c r="AF188" s="22">
        <v>0</v>
      </c>
      <c r="AG188" s="22">
        <v>0</v>
      </c>
      <c r="AH188" s="22">
        <f t="shared" si="26"/>
        <v>0</v>
      </c>
      <c r="AI188" s="22">
        <v>0</v>
      </c>
      <c r="AJ188" s="22">
        <f t="shared" si="27"/>
        <v>-29000</v>
      </c>
      <c r="AK188" s="22"/>
      <c r="AL188" s="22">
        <f t="shared" si="28"/>
        <v>0</v>
      </c>
      <c r="AM188" s="22">
        <f t="shared" si="29"/>
        <v>0</v>
      </c>
    </row>
    <row r="189" spans="1:39" outlineLevel="1" x14ac:dyDescent="0.25">
      <c r="A189" s="10">
        <v>40755</v>
      </c>
      <c r="C189" s="3" t="s">
        <v>804</v>
      </c>
      <c r="D189" s="34" t="s">
        <v>805</v>
      </c>
      <c r="F189" s="4" t="s">
        <v>88</v>
      </c>
      <c r="G189" s="4" t="s">
        <v>451</v>
      </c>
      <c r="H189" s="4" t="s">
        <v>157</v>
      </c>
      <c r="N189" s="5">
        <v>1</v>
      </c>
      <c r="O189" s="5" t="s">
        <v>158</v>
      </c>
      <c r="P189" s="65">
        <v>17000</v>
      </c>
      <c r="Q189" s="65">
        <v>0</v>
      </c>
      <c r="R189" s="65">
        <v>0</v>
      </c>
      <c r="S189" s="65">
        <f t="shared" si="25"/>
        <v>17000</v>
      </c>
      <c r="T189" s="5">
        <v>120</v>
      </c>
      <c r="U189" s="22">
        <v>-17000</v>
      </c>
      <c r="V189" s="22">
        <v>0</v>
      </c>
      <c r="W189" s="22">
        <v>0</v>
      </c>
      <c r="X189" s="22">
        <v>0</v>
      </c>
      <c r="Y189" s="22">
        <v>0</v>
      </c>
      <c r="Z189" s="22">
        <v>0</v>
      </c>
      <c r="AA189" s="22">
        <v>0</v>
      </c>
      <c r="AB189" s="22">
        <v>0</v>
      </c>
      <c r="AC189" s="22">
        <v>0</v>
      </c>
      <c r="AD189" s="22">
        <v>0</v>
      </c>
      <c r="AE189" s="22">
        <v>0</v>
      </c>
      <c r="AF189" s="22">
        <v>0</v>
      </c>
      <c r="AG189" s="22">
        <v>0</v>
      </c>
      <c r="AH189" s="22">
        <f t="shared" si="26"/>
        <v>0</v>
      </c>
      <c r="AI189" s="22">
        <v>0</v>
      </c>
      <c r="AJ189" s="22">
        <f t="shared" si="27"/>
        <v>-17000</v>
      </c>
      <c r="AK189" s="22"/>
      <c r="AL189" s="22">
        <f t="shared" si="28"/>
        <v>0</v>
      </c>
      <c r="AM189" s="22">
        <f t="shared" si="29"/>
        <v>0</v>
      </c>
    </row>
    <row r="190" spans="1:39" outlineLevel="1" x14ac:dyDescent="0.25">
      <c r="A190" s="10">
        <v>40755</v>
      </c>
      <c r="C190" s="3" t="s">
        <v>806</v>
      </c>
      <c r="D190" s="34" t="s">
        <v>807</v>
      </c>
      <c r="F190" s="4" t="s">
        <v>88</v>
      </c>
      <c r="G190" s="4" t="s">
        <v>451</v>
      </c>
      <c r="H190" s="4" t="s">
        <v>157</v>
      </c>
      <c r="N190" s="5">
        <v>1</v>
      </c>
      <c r="O190" s="5" t="s">
        <v>158</v>
      </c>
      <c r="P190" s="65">
        <v>3650</v>
      </c>
      <c r="Q190" s="65">
        <v>0</v>
      </c>
      <c r="R190" s="65">
        <v>0</v>
      </c>
      <c r="S190" s="65">
        <f t="shared" si="25"/>
        <v>3650</v>
      </c>
      <c r="T190" s="5">
        <v>120</v>
      </c>
      <c r="U190" s="22">
        <v>-3650</v>
      </c>
      <c r="V190" s="22">
        <v>0</v>
      </c>
      <c r="W190" s="22">
        <v>0</v>
      </c>
      <c r="X190" s="22">
        <v>0</v>
      </c>
      <c r="Y190" s="22">
        <v>0</v>
      </c>
      <c r="Z190" s="22">
        <v>0</v>
      </c>
      <c r="AA190" s="22">
        <v>0</v>
      </c>
      <c r="AB190" s="22">
        <v>0</v>
      </c>
      <c r="AC190" s="22">
        <v>0</v>
      </c>
      <c r="AD190" s="22">
        <v>0</v>
      </c>
      <c r="AE190" s="22">
        <v>0</v>
      </c>
      <c r="AF190" s="22">
        <v>0</v>
      </c>
      <c r="AG190" s="22">
        <v>0</v>
      </c>
      <c r="AH190" s="22">
        <f t="shared" si="26"/>
        <v>0</v>
      </c>
      <c r="AI190" s="22">
        <v>0</v>
      </c>
      <c r="AJ190" s="22">
        <f t="shared" si="27"/>
        <v>-3650</v>
      </c>
      <c r="AK190" s="22"/>
      <c r="AL190" s="22">
        <f t="shared" si="28"/>
        <v>0</v>
      </c>
      <c r="AM190" s="22">
        <f t="shared" si="29"/>
        <v>0</v>
      </c>
    </row>
    <row r="191" spans="1:39" outlineLevel="1" x14ac:dyDescent="0.25">
      <c r="A191" s="10">
        <v>40755</v>
      </c>
      <c r="C191" s="3" t="s">
        <v>808</v>
      </c>
      <c r="D191" s="34" t="s">
        <v>809</v>
      </c>
      <c r="F191" s="4" t="s">
        <v>88</v>
      </c>
      <c r="G191" s="4" t="s">
        <v>451</v>
      </c>
      <c r="H191" s="4" t="s">
        <v>157</v>
      </c>
      <c r="N191" s="5">
        <v>1</v>
      </c>
      <c r="O191" s="5" t="s">
        <v>158</v>
      </c>
      <c r="P191" s="65">
        <v>5300</v>
      </c>
      <c r="Q191" s="65">
        <v>0</v>
      </c>
      <c r="R191" s="65">
        <v>0</v>
      </c>
      <c r="S191" s="65">
        <f t="shared" si="25"/>
        <v>5300</v>
      </c>
      <c r="T191" s="5">
        <v>120</v>
      </c>
      <c r="U191" s="22">
        <v>-5300</v>
      </c>
      <c r="V191" s="22">
        <v>0</v>
      </c>
      <c r="W191" s="22">
        <v>0</v>
      </c>
      <c r="X191" s="22">
        <v>0</v>
      </c>
      <c r="Y191" s="22">
        <v>0</v>
      </c>
      <c r="Z191" s="22">
        <v>0</v>
      </c>
      <c r="AA191" s="22">
        <v>0</v>
      </c>
      <c r="AB191" s="22">
        <v>0</v>
      </c>
      <c r="AC191" s="22">
        <v>0</v>
      </c>
      <c r="AD191" s="22">
        <v>0</v>
      </c>
      <c r="AE191" s="22">
        <v>0</v>
      </c>
      <c r="AF191" s="22">
        <v>0</v>
      </c>
      <c r="AG191" s="22">
        <v>0</v>
      </c>
      <c r="AH191" s="22">
        <f t="shared" si="26"/>
        <v>0</v>
      </c>
      <c r="AI191" s="22">
        <v>0</v>
      </c>
      <c r="AJ191" s="22">
        <f t="shared" si="27"/>
        <v>-5300</v>
      </c>
      <c r="AK191" s="22"/>
      <c r="AL191" s="22">
        <f t="shared" si="28"/>
        <v>0</v>
      </c>
      <c r="AM191" s="22">
        <f t="shared" si="29"/>
        <v>0</v>
      </c>
    </row>
    <row r="192" spans="1:39" outlineLevel="1" x14ac:dyDescent="0.25">
      <c r="A192" s="10">
        <v>40755</v>
      </c>
      <c r="C192" s="3" t="s">
        <v>810</v>
      </c>
      <c r="D192" s="34" t="s">
        <v>811</v>
      </c>
      <c r="F192" s="4" t="s">
        <v>88</v>
      </c>
      <c r="G192" s="4" t="s">
        <v>451</v>
      </c>
      <c r="H192" s="4" t="s">
        <v>157</v>
      </c>
      <c r="N192" s="5">
        <v>1</v>
      </c>
      <c r="O192" s="5" t="s">
        <v>158</v>
      </c>
      <c r="P192" s="65">
        <v>208600</v>
      </c>
      <c r="Q192" s="65">
        <v>0</v>
      </c>
      <c r="R192" s="65">
        <v>0</v>
      </c>
      <c r="S192" s="65">
        <f t="shared" si="25"/>
        <v>208600</v>
      </c>
      <c r="T192" s="5">
        <v>120</v>
      </c>
      <c r="U192" s="22">
        <v>-208600</v>
      </c>
      <c r="V192" s="22">
        <v>0</v>
      </c>
      <c r="W192" s="22">
        <v>0</v>
      </c>
      <c r="X192" s="22">
        <v>0</v>
      </c>
      <c r="Y192" s="22">
        <v>0</v>
      </c>
      <c r="Z192" s="22">
        <v>0</v>
      </c>
      <c r="AA192" s="22">
        <v>0</v>
      </c>
      <c r="AB192" s="22">
        <v>0</v>
      </c>
      <c r="AC192" s="22">
        <v>0</v>
      </c>
      <c r="AD192" s="22">
        <v>0</v>
      </c>
      <c r="AE192" s="22">
        <v>0</v>
      </c>
      <c r="AF192" s="22">
        <v>0</v>
      </c>
      <c r="AG192" s="22">
        <v>0</v>
      </c>
      <c r="AH192" s="22">
        <f t="shared" si="26"/>
        <v>0</v>
      </c>
      <c r="AI192" s="22">
        <v>0</v>
      </c>
      <c r="AJ192" s="22">
        <f t="shared" si="27"/>
        <v>-208600</v>
      </c>
      <c r="AK192" s="22"/>
      <c r="AL192" s="22">
        <f t="shared" si="28"/>
        <v>0</v>
      </c>
      <c r="AM192" s="22">
        <f t="shared" si="29"/>
        <v>0</v>
      </c>
    </row>
    <row r="193" spans="1:39" outlineLevel="1" x14ac:dyDescent="0.25">
      <c r="A193" s="10">
        <v>40755</v>
      </c>
      <c r="C193" s="3" t="s">
        <v>812</v>
      </c>
      <c r="D193" s="34" t="s">
        <v>813</v>
      </c>
      <c r="F193" s="4" t="s">
        <v>88</v>
      </c>
      <c r="G193" s="4" t="s">
        <v>451</v>
      </c>
      <c r="H193" s="4" t="s">
        <v>157</v>
      </c>
      <c r="N193" s="5">
        <v>1</v>
      </c>
      <c r="O193" s="5" t="s">
        <v>158</v>
      </c>
      <c r="P193" s="65">
        <v>15140</v>
      </c>
      <c r="Q193" s="65">
        <v>0</v>
      </c>
      <c r="R193" s="65">
        <v>0</v>
      </c>
      <c r="S193" s="65">
        <f t="shared" si="25"/>
        <v>15140</v>
      </c>
      <c r="T193" s="5">
        <v>120</v>
      </c>
      <c r="U193" s="22">
        <v>-15140</v>
      </c>
      <c r="V193" s="22">
        <v>0</v>
      </c>
      <c r="W193" s="22">
        <v>0</v>
      </c>
      <c r="X193" s="22">
        <v>0</v>
      </c>
      <c r="Y193" s="22">
        <v>0</v>
      </c>
      <c r="Z193" s="22">
        <v>0</v>
      </c>
      <c r="AA193" s="22">
        <v>0</v>
      </c>
      <c r="AB193" s="22">
        <v>0</v>
      </c>
      <c r="AC193" s="22">
        <v>0</v>
      </c>
      <c r="AD193" s="22">
        <v>0</v>
      </c>
      <c r="AE193" s="22">
        <v>0</v>
      </c>
      <c r="AF193" s="22">
        <v>0</v>
      </c>
      <c r="AG193" s="22">
        <v>0</v>
      </c>
      <c r="AH193" s="22">
        <f t="shared" si="26"/>
        <v>0</v>
      </c>
      <c r="AI193" s="22">
        <v>0</v>
      </c>
      <c r="AJ193" s="22">
        <f t="shared" si="27"/>
        <v>-15140</v>
      </c>
      <c r="AK193" s="22"/>
      <c r="AL193" s="22">
        <f t="shared" si="28"/>
        <v>0</v>
      </c>
      <c r="AM193" s="22">
        <f t="shared" si="29"/>
        <v>0</v>
      </c>
    </row>
    <row r="194" spans="1:39" outlineLevel="1" x14ac:dyDescent="0.25">
      <c r="A194" s="10">
        <v>40755</v>
      </c>
      <c r="C194" s="3" t="s">
        <v>814</v>
      </c>
      <c r="D194" s="34" t="s">
        <v>807</v>
      </c>
      <c r="F194" s="4" t="s">
        <v>88</v>
      </c>
      <c r="G194" s="4" t="s">
        <v>451</v>
      </c>
      <c r="H194" s="4" t="s">
        <v>157</v>
      </c>
      <c r="N194" s="5">
        <v>1</v>
      </c>
      <c r="O194" s="5" t="s">
        <v>158</v>
      </c>
      <c r="P194" s="65">
        <v>7300</v>
      </c>
      <c r="Q194" s="65">
        <v>0</v>
      </c>
      <c r="R194" s="65">
        <v>0</v>
      </c>
      <c r="S194" s="65">
        <f t="shared" si="25"/>
        <v>7300</v>
      </c>
      <c r="T194" s="5">
        <v>120</v>
      </c>
      <c r="U194" s="22">
        <v>-7300</v>
      </c>
      <c r="V194" s="22">
        <v>0</v>
      </c>
      <c r="W194" s="22">
        <v>0</v>
      </c>
      <c r="X194" s="22">
        <v>0</v>
      </c>
      <c r="Y194" s="22">
        <v>0</v>
      </c>
      <c r="Z194" s="22">
        <v>0</v>
      </c>
      <c r="AA194" s="22">
        <v>0</v>
      </c>
      <c r="AB194" s="22">
        <v>0</v>
      </c>
      <c r="AC194" s="22">
        <v>0</v>
      </c>
      <c r="AD194" s="22">
        <v>0</v>
      </c>
      <c r="AE194" s="22">
        <v>0</v>
      </c>
      <c r="AF194" s="22">
        <v>0</v>
      </c>
      <c r="AG194" s="22">
        <v>0</v>
      </c>
      <c r="AH194" s="22">
        <f t="shared" si="26"/>
        <v>0</v>
      </c>
      <c r="AI194" s="22">
        <v>0</v>
      </c>
      <c r="AJ194" s="22">
        <f t="shared" si="27"/>
        <v>-7300</v>
      </c>
      <c r="AK194" s="22"/>
      <c r="AL194" s="22">
        <f t="shared" si="28"/>
        <v>0</v>
      </c>
      <c r="AM194" s="22">
        <f t="shared" si="29"/>
        <v>0</v>
      </c>
    </row>
    <row r="195" spans="1:39" outlineLevel="1" x14ac:dyDescent="0.25">
      <c r="A195" s="10">
        <v>40755</v>
      </c>
      <c r="C195" s="3" t="s">
        <v>815</v>
      </c>
      <c r="D195" s="34" t="s">
        <v>816</v>
      </c>
      <c r="F195" s="4" t="s">
        <v>88</v>
      </c>
      <c r="G195" s="4" t="s">
        <v>451</v>
      </c>
      <c r="H195" s="4" t="s">
        <v>157</v>
      </c>
      <c r="N195" s="5">
        <v>1</v>
      </c>
      <c r="O195" s="5" t="s">
        <v>158</v>
      </c>
      <c r="P195" s="65">
        <v>28444.5</v>
      </c>
      <c r="Q195" s="65">
        <v>0</v>
      </c>
      <c r="R195" s="65">
        <v>0</v>
      </c>
      <c r="S195" s="65">
        <f t="shared" si="25"/>
        <v>28444.5</v>
      </c>
      <c r="T195" s="5">
        <v>120</v>
      </c>
      <c r="U195" s="22">
        <v>-28444.5</v>
      </c>
      <c r="V195" s="22">
        <v>0</v>
      </c>
      <c r="W195" s="22">
        <v>0</v>
      </c>
      <c r="X195" s="22">
        <v>0</v>
      </c>
      <c r="Y195" s="22">
        <v>0</v>
      </c>
      <c r="Z195" s="22">
        <v>0</v>
      </c>
      <c r="AA195" s="22">
        <v>0</v>
      </c>
      <c r="AB195" s="22">
        <v>0</v>
      </c>
      <c r="AC195" s="22">
        <v>0</v>
      </c>
      <c r="AD195" s="22">
        <v>0</v>
      </c>
      <c r="AE195" s="22">
        <v>0</v>
      </c>
      <c r="AF195" s="22">
        <v>0</v>
      </c>
      <c r="AG195" s="22">
        <v>0</v>
      </c>
      <c r="AH195" s="22">
        <f t="shared" si="26"/>
        <v>0</v>
      </c>
      <c r="AI195" s="22">
        <v>0</v>
      </c>
      <c r="AJ195" s="22">
        <f t="shared" si="27"/>
        <v>-28444.5</v>
      </c>
      <c r="AK195" s="22"/>
      <c r="AL195" s="22">
        <f t="shared" si="28"/>
        <v>0</v>
      </c>
      <c r="AM195" s="22">
        <f t="shared" si="29"/>
        <v>0</v>
      </c>
    </row>
    <row r="196" spans="1:39" outlineLevel="1" x14ac:dyDescent="0.25">
      <c r="A196" s="10">
        <v>40755</v>
      </c>
      <c r="C196" s="3" t="s">
        <v>817</v>
      </c>
      <c r="D196" s="34" t="s">
        <v>818</v>
      </c>
      <c r="F196" s="4" t="s">
        <v>88</v>
      </c>
      <c r="G196" s="4" t="s">
        <v>451</v>
      </c>
      <c r="H196" s="4" t="s">
        <v>157</v>
      </c>
      <c r="N196" s="5">
        <v>1</v>
      </c>
      <c r="O196" s="5" t="s">
        <v>158</v>
      </c>
      <c r="P196" s="65">
        <v>13072.66</v>
      </c>
      <c r="Q196" s="65">
        <v>0</v>
      </c>
      <c r="R196" s="65">
        <v>0</v>
      </c>
      <c r="S196" s="65">
        <f t="shared" si="25"/>
        <v>13072.66</v>
      </c>
      <c r="T196" s="5">
        <v>120</v>
      </c>
      <c r="U196" s="22">
        <v>-13072.66</v>
      </c>
      <c r="V196" s="22">
        <v>0</v>
      </c>
      <c r="W196" s="22">
        <v>0</v>
      </c>
      <c r="X196" s="22">
        <v>0</v>
      </c>
      <c r="Y196" s="22">
        <v>0</v>
      </c>
      <c r="Z196" s="22">
        <v>0</v>
      </c>
      <c r="AA196" s="22">
        <v>0</v>
      </c>
      <c r="AB196" s="22">
        <v>0</v>
      </c>
      <c r="AC196" s="22">
        <v>0</v>
      </c>
      <c r="AD196" s="22">
        <v>0</v>
      </c>
      <c r="AE196" s="22">
        <v>0</v>
      </c>
      <c r="AF196" s="22">
        <v>0</v>
      </c>
      <c r="AG196" s="22">
        <v>0</v>
      </c>
      <c r="AH196" s="22">
        <f t="shared" si="26"/>
        <v>0</v>
      </c>
      <c r="AI196" s="22">
        <v>0</v>
      </c>
      <c r="AJ196" s="22">
        <f t="shared" si="27"/>
        <v>-13072.66</v>
      </c>
      <c r="AK196" s="22"/>
      <c r="AL196" s="22">
        <f t="shared" si="28"/>
        <v>0</v>
      </c>
      <c r="AM196" s="22">
        <f t="shared" si="29"/>
        <v>0</v>
      </c>
    </row>
    <row r="197" spans="1:39" outlineLevel="1" x14ac:dyDescent="0.25">
      <c r="A197" s="10">
        <v>40755</v>
      </c>
      <c r="C197" s="3" t="s">
        <v>819</v>
      </c>
      <c r="D197" s="34" t="s">
        <v>820</v>
      </c>
      <c r="F197" s="4" t="s">
        <v>88</v>
      </c>
      <c r="G197" s="4" t="s">
        <v>451</v>
      </c>
      <c r="H197" s="4" t="s">
        <v>157</v>
      </c>
      <c r="N197" s="5">
        <v>1</v>
      </c>
      <c r="O197" s="5" t="s">
        <v>158</v>
      </c>
      <c r="P197" s="65">
        <v>26405</v>
      </c>
      <c r="Q197" s="65">
        <v>0</v>
      </c>
      <c r="R197" s="65">
        <v>0</v>
      </c>
      <c r="S197" s="65">
        <f t="shared" si="25"/>
        <v>26405</v>
      </c>
      <c r="T197" s="5">
        <v>120</v>
      </c>
      <c r="U197" s="22">
        <v>-26405</v>
      </c>
      <c r="V197" s="22">
        <v>0</v>
      </c>
      <c r="W197" s="22">
        <v>0</v>
      </c>
      <c r="X197" s="22">
        <v>0</v>
      </c>
      <c r="Y197" s="22">
        <v>0</v>
      </c>
      <c r="Z197" s="22">
        <v>0</v>
      </c>
      <c r="AA197" s="22">
        <v>0</v>
      </c>
      <c r="AB197" s="22">
        <v>0</v>
      </c>
      <c r="AC197" s="22">
        <v>0</v>
      </c>
      <c r="AD197" s="22">
        <v>0</v>
      </c>
      <c r="AE197" s="22">
        <v>0</v>
      </c>
      <c r="AF197" s="22">
        <v>0</v>
      </c>
      <c r="AG197" s="22">
        <v>0</v>
      </c>
      <c r="AH197" s="22">
        <f t="shared" si="26"/>
        <v>0</v>
      </c>
      <c r="AI197" s="22">
        <v>0</v>
      </c>
      <c r="AJ197" s="22">
        <f t="shared" si="27"/>
        <v>-26405</v>
      </c>
      <c r="AK197" s="22"/>
      <c r="AL197" s="22">
        <f t="shared" si="28"/>
        <v>0</v>
      </c>
      <c r="AM197" s="22">
        <f t="shared" si="29"/>
        <v>0</v>
      </c>
    </row>
    <row r="198" spans="1:39" outlineLevel="1" x14ac:dyDescent="0.25">
      <c r="A198" s="10">
        <v>40755</v>
      </c>
      <c r="C198" s="3" t="s">
        <v>821</v>
      </c>
      <c r="D198" s="34" t="s">
        <v>822</v>
      </c>
      <c r="F198" s="4" t="s">
        <v>88</v>
      </c>
      <c r="G198" s="4" t="s">
        <v>451</v>
      </c>
      <c r="H198" s="4" t="s">
        <v>157</v>
      </c>
      <c r="N198" s="5">
        <v>1</v>
      </c>
      <c r="O198" s="5" t="s">
        <v>158</v>
      </c>
      <c r="P198" s="65">
        <v>35265</v>
      </c>
      <c r="Q198" s="65">
        <v>0</v>
      </c>
      <c r="R198" s="65">
        <v>0</v>
      </c>
      <c r="S198" s="65">
        <f t="shared" ref="S198:S261" si="30">SUM(P198:R198)</f>
        <v>35265</v>
      </c>
      <c r="T198" s="5">
        <v>120</v>
      </c>
      <c r="U198" s="22">
        <v>-35265</v>
      </c>
      <c r="V198" s="22">
        <v>0</v>
      </c>
      <c r="W198" s="22">
        <v>0</v>
      </c>
      <c r="X198" s="22">
        <v>0</v>
      </c>
      <c r="Y198" s="22">
        <v>0</v>
      </c>
      <c r="Z198" s="22">
        <v>0</v>
      </c>
      <c r="AA198" s="22">
        <v>0</v>
      </c>
      <c r="AB198" s="22">
        <v>0</v>
      </c>
      <c r="AC198" s="22">
        <v>0</v>
      </c>
      <c r="AD198" s="22">
        <v>0</v>
      </c>
      <c r="AE198" s="22">
        <v>0</v>
      </c>
      <c r="AF198" s="22">
        <v>0</v>
      </c>
      <c r="AG198" s="22">
        <v>0</v>
      </c>
      <c r="AH198" s="22">
        <f t="shared" ref="AH198:AH261" si="31">SUM(V198:AG198)</f>
        <v>0</v>
      </c>
      <c r="AI198" s="22">
        <v>0</v>
      </c>
      <c r="AJ198" s="22">
        <f t="shared" ref="AJ198:AJ261" si="32">U198+AH198+AI198</f>
        <v>-35265</v>
      </c>
      <c r="AK198" s="22"/>
      <c r="AL198" s="22">
        <f t="shared" ref="AL198:AL261" si="33">S198+AJ198</f>
        <v>0</v>
      </c>
      <c r="AM198" s="22">
        <f t="shared" ref="AM198:AM261" si="34">P198+U198</f>
        <v>0</v>
      </c>
    </row>
    <row r="199" spans="1:39" outlineLevel="1" x14ac:dyDescent="0.25">
      <c r="A199" s="10">
        <v>40755</v>
      </c>
      <c r="C199" s="3" t="s">
        <v>823</v>
      </c>
      <c r="D199" s="34" t="s">
        <v>824</v>
      </c>
      <c r="F199" s="4" t="s">
        <v>88</v>
      </c>
      <c r="G199" s="4" t="s">
        <v>451</v>
      </c>
      <c r="H199" s="4" t="s">
        <v>157</v>
      </c>
      <c r="N199" s="5">
        <v>1</v>
      </c>
      <c r="O199" s="5" t="s">
        <v>158</v>
      </c>
      <c r="P199" s="65">
        <v>3278</v>
      </c>
      <c r="Q199" s="65">
        <v>0</v>
      </c>
      <c r="R199" s="65">
        <v>0</v>
      </c>
      <c r="S199" s="65">
        <f t="shared" si="30"/>
        <v>3278</v>
      </c>
      <c r="T199" s="5">
        <v>120</v>
      </c>
      <c r="U199" s="22">
        <v>-3278</v>
      </c>
      <c r="V199" s="22">
        <v>0</v>
      </c>
      <c r="W199" s="22">
        <v>0</v>
      </c>
      <c r="X199" s="22">
        <v>0</v>
      </c>
      <c r="Y199" s="22">
        <v>0</v>
      </c>
      <c r="Z199" s="22">
        <v>0</v>
      </c>
      <c r="AA199" s="22">
        <v>0</v>
      </c>
      <c r="AB199" s="22">
        <v>0</v>
      </c>
      <c r="AC199" s="22">
        <v>0</v>
      </c>
      <c r="AD199" s="22">
        <v>0</v>
      </c>
      <c r="AE199" s="22">
        <v>0</v>
      </c>
      <c r="AF199" s="22">
        <v>0</v>
      </c>
      <c r="AG199" s="22">
        <v>0</v>
      </c>
      <c r="AH199" s="22">
        <f t="shared" si="31"/>
        <v>0</v>
      </c>
      <c r="AI199" s="22">
        <v>0</v>
      </c>
      <c r="AJ199" s="22">
        <f t="shared" si="32"/>
        <v>-3278</v>
      </c>
      <c r="AK199" s="22"/>
      <c r="AL199" s="22">
        <f t="shared" si="33"/>
        <v>0</v>
      </c>
      <c r="AM199" s="22">
        <f t="shared" si="34"/>
        <v>0</v>
      </c>
    </row>
    <row r="200" spans="1:39" outlineLevel="1" x14ac:dyDescent="0.25">
      <c r="A200" s="10">
        <v>40755</v>
      </c>
      <c r="C200" s="3" t="s">
        <v>825</v>
      </c>
      <c r="D200" s="34" t="s">
        <v>826</v>
      </c>
      <c r="F200" s="4" t="s">
        <v>88</v>
      </c>
      <c r="G200" s="4" t="s">
        <v>451</v>
      </c>
      <c r="H200" s="4" t="s">
        <v>157</v>
      </c>
      <c r="N200" s="5">
        <v>1</v>
      </c>
      <c r="O200" s="5" t="s">
        <v>158</v>
      </c>
      <c r="P200" s="65">
        <v>7025</v>
      </c>
      <c r="Q200" s="65">
        <v>0</v>
      </c>
      <c r="R200" s="65">
        <v>0</v>
      </c>
      <c r="S200" s="65">
        <f t="shared" si="30"/>
        <v>7025</v>
      </c>
      <c r="T200" s="5">
        <v>120</v>
      </c>
      <c r="U200" s="22">
        <v>-7025</v>
      </c>
      <c r="V200" s="22">
        <v>0</v>
      </c>
      <c r="W200" s="22">
        <v>0</v>
      </c>
      <c r="X200" s="22">
        <v>0</v>
      </c>
      <c r="Y200" s="22">
        <v>0</v>
      </c>
      <c r="Z200" s="22">
        <v>0</v>
      </c>
      <c r="AA200" s="22">
        <v>0</v>
      </c>
      <c r="AB200" s="22">
        <v>0</v>
      </c>
      <c r="AC200" s="22">
        <v>0</v>
      </c>
      <c r="AD200" s="22">
        <v>0</v>
      </c>
      <c r="AE200" s="22">
        <v>0</v>
      </c>
      <c r="AF200" s="22">
        <v>0</v>
      </c>
      <c r="AG200" s="22">
        <v>0</v>
      </c>
      <c r="AH200" s="22">
        <f t="shared" si="31"/>
        <v>0</v>
      </c>
      <c r="AI200" s="22">
        <v>0</v>
      </c>
      <c r="AJ200" s="22">
        <f t="shared" si="32"/>
        <v>-7025</v>
      </c>
      <c r="AK200" s="22"/>
      <c r="AL200" s="22">
        <f t="shared" si="33"/>
        <v>0</v>
      </c>
      <c r="AM200" s="22">
        <f t="shared" si="34"/>
        <v>0</v>
      </c>
    </row>
    <row r="201" spans="1:39" outlineLevel="1" x14ac:dyDescent="0.25">
      <c r="A201" s="10">
        <v>40755</v>
      </c>
      <c r="C201" s="3" t="s">
        <v>827</v>
      </c>
      <c r="D201" s="34" t="s">
        <v>828</v>
      </c>
      <c r="F201" s="4" t="s">
        <v>88</v>
      </c>
      <c r="G201" s="4" t="s">
        <v>451</v>
      </c>
      <c r="H201" s="4" t="s">
        <v>157</v>
      </c>
      <c r="N201" s="5">
        <v>1</v>
      </c>
      <c r="O201" s="5" t="s">
        <v>158</v>
      </c>
      <c r="P201" s="65">
        <v>15370</v>
      </c>
      <c r="Q201" s="65">
        <v>0</v>
      </c>
      <c r="R201" s="65">
        <v>0</v>
      </c>
      <c r="S201" s="65">
        <f t="shared" si="30"/>
        <v>15370</v>
      </c>
      <c r="T201" s="5">
        <v>120</v>
      </c>
      <c r="U201" s="22">
        <v>-15370</v>
      </c>
      <c r="V201" s="22">
        <v>0</v>
      </c>
      <c r="W201" s="22">
        <v>0</v>
      </c>
      <c r="X201" s="22">
        <v>0</v>
      </c>
      <c r="Y201" s="22">
        <v>0</v>
      </c>
      <c r="Z201" s="22">
        <v>0</v>
      </c>
      <c r="AA201" s="22">
        <v>0</v>
      </c>
      <c r="AB201" s="22">
        <v>0</v>
      </c>
      <c r="AC201" s="22">
        <v>0</v>
      </c>
      <c r="AD201" s="22">
        <v>0</v>
      </c>
      <c r="AE201" s="22">
        <v>0</v>
      </c>
      <c r="AF201" s="22">
        <v>0</v>
      </c>
      <c r="AG201" s="22">
        <v>0</v>
      </c>
      <c r="AH201" s="22">
        <f t="shared" si="31"/>
        <v>0</v>
      </c>
      <c r="AI201" s="22">
        <v>0</v>
      </c>
      <c r="AJ201" s="22">
        <f t="shared" si="32"/>
        <v>-15370</v>
      </c>
      <c r="AK201" s="22"/>
      <c r="AL201" s="22">
        <f t="shared" si="33"/>
        <v>0</v>
      </c>
      <c r="AM201" s="22">
        <f t="shared" si="34"/>
        <v>0</v>
      </c>
    </row>
    <row r="202" spans="1:39" outlineLevel="1" x14ac:dyDescent="0.25">
      <c r="A202" s="10">
        <v>40755</v>
      </c>
      <c r="C202" s="3" t="s">
        <v>829</v>
      </c>
      <c r="D202" s="34" t="s">
        <v>830</v>
      </c>
      <c r="F202" s="4" t="s">
        <v>88</v>
      </c>
      <c r="G202" s="4" t="s">
        <v>451</v>
      </c>
      <c r="H202" s="4" t="s">
        <v>157</v>
      </c>
      <c r="N202" s="5">
        <v>1</v>
      </c>
      <c r="O202" s="5" t="s">
        <v>158</v>
      </c>
      <c r="P202" s="65">
        <v>4321</v>
      </c>
      <c r="Q202" s="65">
        <v>0</v>
      </c>
      <c r="R202" s="65">
        <v>0</v>
      </c>
      <c r="S202" s="65">
        <f t="shared" si="30"/>
        <v>4321</v>
      </c>
      <c r="T202" s="5">
        <v>120</v>
      </c>
      <c r="U202" s="22">
        <v>-4321</v>
      </c>
      <c r="V202" s="22">
        <v>0</v>
      </c>
      <c r="W202" s="22">
        <v>0</v>
      </c>
      <c r="X202" s="22">
        <v>0</v>
      </c>
      <c r="Y202" s="22">
        <v>0</v>
      </c>
      <c r="Z202" s="22">
        <v>0</v>
      </c>
      <c r="AA202" s="22">
        <v>0</v>
      </c>
      <c r="AB202" s="22">
        <v>0</v>
      </c>
      <c r="AC202" s="22">
        <v>0</v>
      </c>
      <c r="AD202" s="22">
        <v>0</v>
      </c>
      <c r="AE202" s="22">
        <v>0</v>
      </c>
      <c r="AF202" s="22">
        <v>0</v>
      </c>
      <c r="AG202" s="22">
        <v>0</v>
      </c>
      <c r="AH202" s="22">
        <f t="shared" si="31"/>
        <v>0</v>
      </c>
      <c r="AI202" s="22">
        <v>0</v>
      </c>
      <c r="AJ202" s="22">
        <f t="shared" si="32"/>
        <v>-4321</v>
      </c>
      <c r="AK202" s="22"/>
      <c r="AL202" s="22">
        <f t="shared" si="33"/>
        <v>0</v>
      </c>
      <c r="AM202" s="22">
        <f t="shared" si="34"/>
        <v>0</v>
      </c>
    </row>
    <row r="203" spans="1:39" outlineLevel="1" x14ac:dyDescent="0.25">
      <c r="A203" s="10">
        <v>40755</v>
      </c>
      <c r="C203" s="3" t="s">
        <v>831</v>
      </c>
      <c r="D203" s="34" t="s">
        <v>832</v>
      </c>
      <c r="F203" s="4" t="s">
        <v>88</v>
      </c>
      <c r="G203" s="4" t="s">
        <v>451</v>
      </c>
      <c r="H203" s="4" t="s">
        <v>157</v>
      </c>
      <c r="N203" s="5">
        <v>1</v>
      </c>
      <c r="O203" s="5" t="s">
        <v>158</v>
      </c>
      <c r="P203" s="65">
        <v>25432</v>
      </c>
      <c r="Q203" s="65">
        <v>0</v>
      </c>
      <c r="R203" s="65">
        <v>0</v>
      </c>
      <c r="S203" s="65">
        <f t="shared" si="30"/>
        <v>25432</v>
      </c>
      <c r="T203" s="5">
        <v>120</v>
      </c>
      <c r="U203" s="22">
        <v>-25432</v>
      </c>
      <c r="V203" s="22">
        <v>0</v>
      </c>
      <c r="W203" s="22">
        <v>0</v>
      </c>
      <c r="X203" s="22">
        <v>0</v>
      </c>
      <c r="Y203" s="22">
        <v>0</v>
      </c>
      <c r="Z203" s="22">
        <v>0</v>
      </c>
      <c r="AA203" s="22">
        <v>0</v>
      </c>
      <c r="AB203" s="22">
        <v>0</v>
      </c>
      <c r="AC203" s="22">
        <v>0</v>
      </c>
      <c r="AD203" s="22">
        <v>0</v>
      </c>
      <c r="AE203" s="22">
        <v>0</v>
      </c>
      <c r="AF203" s="22">
        <v>0</v>
      </c>
      <c r="AG203" s="22">
        <v>0</v>
      </c>
      <c r="AH203" s="22">
        <f t="shared" si="31"/>
        <v>0</v>
      </c>
      <c r="AI203" s="22">
        <v>0</v>
      </c>
      <c r="AJ203" s="22">
        <f t="shared" si="32"/>
        <v>-25432</v>
      </c>
      <c r="AK203" s="22"/>
      <c r="AL203" s="22">
        <f t="shared" si="33"/>
        <v>0</v>
      </c>
      <c r="AM203" s="22">
        <f t="shared" si="34"/>
        <v>0</v>
      </c>
    </row>
    <row r="204" spans="1:39" outlineLevel="1" x14ac:dyDescent="0.25">
      <c r="A204" s="10">
        <v>40755</v>
      </c>
      <c r="C204" s="3" t="s">
        <v>833</v>
      </c>
      <c r="D204" s="34" t="s">
        <v>834</v>
      </c>
      <c r="F204" s="4" t="s">
        <v>88</v>
      </c>
      <c r="G204" s="4" t="s">
        <v>451</v>
      </c>
      <c r="H204" s="4" t="s">
        <v>157</v>
      </c>
      <c r="N204" s="5">
        <v>1</v>
      </c>
      <c r="O204" s="5" t="s">
        <v>158</v>
      </c>
      <c r="P204" s="65">
        <v>17000</v>
      </c>
      <c r="Q204" s="65">
        <v>0</v>
      </c>
      <c r="R204" s="65">
        <v>0</v>
      </c>
      <c r="S204" s="65">
        <f t="shared" si="30"/>
        <v>17000</v>
      </c>
      <c r="T204" s="5">
        <v>120</v>
      </c>
      <c r="U204" s="22">
        <v>-17000</v>
      </c>
      <c r="V204" s="22">
        <v>0</v>
      </c>
      <c r="W204" s="22">
        <v>0</v>
      </c>
      <c r="X204" s="22">
        <v>0</v>
      </c>
      <c r="Y204" s="22">
        <v>0</v>
      </c>
      <c r="Z204" s="22">
        <v>0</v>
      </c>
      <c r="AA204" s="22">
        <v>0</v>
      </c>
      <c r="AB204" s="22">
        <v>0</v>
      </c>
      <c r="AC204" s="22">
        <v>0</v>
      </c>
      <c r="AD204" s="22">
        <v>0</v>
      </c>
      <c r="AE204" s="22">
        <v>0</v>
      </c>
      <c r="AF204" s="22">
        <v>0</v>
      </c>
      <c r="AG204" s="22">
        <v>0</v>
      </c>
      <c r="AH204" s="22">
        <f t="shared" si="31"/>
        <v>0</v>
      </c>
      <c r="AI204" s="22">
        <v>0</v>
      </c>
      <c r="AJ204" s="22">
        <f t="shared" si="32"/>
        <v>-17000</v>
      </c>
      <c r="AK204" s="22"/>
      <c r="AL204" s="22">
        <f t="shared" si="33"/>
        <v>0</v>
      </c>
      <c r="AM204" s="22">
        <f t="shared" si="34"/>
        <v>0</v>
      </c>
    </row>
    <row r="205" spans="1:39" outlineLevel="1" x14ac:dyDescent="0.25">
      <c r="A205" s="10">
        <v>40755</v>
      </c>
      <c r="C205" s="3" t="s">
        <v>835</v>
      </c>
      <c r="D205" s="34" t="s">
        <v>836</v>
      </c>
      <c r="F205" s="4" t="s">
        <v>88</v>
      </c>
      <c r="G205" s="4" t="s">
        <v>451</v>
      </c>
      <c r="H205" s="4" t="s">
        <v>157</v>
      </c>
      <c r="N205" s="5">
        <v>1</v>
      </c>
      <c r="O205" s="5" t="s">
        <v>158</v>
      </c>
      <c r="P205" s="65">
        <v>16742.7</v>
      </c>
      <c r="Q205" s="65">
        <v>0</v>
      </c>
      <c r="R205" s="65">
        <v>0</v>
      </c>
      <c r="S205" s="65">
        <f t="shared" si="30"/>
        <v>16742.7</v>
      </c>
      <c r="T205" s="5">
        <v>120</v>
      </c>
      <c r="U205" s="22">
        <v>-16742.7</v>
      </c>
      <c r="V205" s="22">
        <v>0</v>
      </c>
      <c r="W205" s="22">
        <v>0</v>
      </c>
      <c r="X205" s="22">
        <v>0</v>
      </c>
      <c r="Y205" s="22">
        <v>0</v>
      </c>
      <c r="Z205" s="22">
        <v>0</v>
      </c>
      <c r="AA205" s="22">
        <v>0</v>
      </c>
      <c r="AB205" s="22">
        <v>0</v>
      </c>
      <c r="AC205" s="22">
        <v>0</v>
      </c>
      <c r="AD205" s="22">
        <v>0</v>
      </c>
      <c r="AE205" s="22">
        <v>0</v>
      </c>
      <c r="AF205" s="22">
        <v>0</v>
      </c>
      <c r="AG205" s="22">
        <v>0</v>
      </c>
      <c r="AH205" s="22">
        <f t="shared" si="31"/>
        <v>0</v>
      </c>
      <c r="AI205" s="22">
        <v>0</v>
      </c>
      <c r="AJ205" s="22">
        <f t="shared" si="32"/>
        <v>-16742.7</v>
      </c>
      <c r="AK205" s="22"/>
      <c r="AL205" s="22">
        <f t="shared" si="33"/>
        <v>0</v>
      </c>
      <c r="AM205" s="22">
        <f t="shared" si="34"/>
        <v>0</v>
      </c>
    </row>
    <row r="206" spans="1:39" outlineLevel="1" x14ac:dyDescent="0.25">
      <c r="A206" s="10">
        <v>40755</v>
      </c>
      <c r="C206" s="3" t="s">
        <v>837</v>
      </c>
      <c r="D206" s="34" t="s">
        <v>838</v>
      </c>
      <c r="F206" s="4" t="s">
        <v>88</v>
      </c>
      <c r="G206" s="4" t="s">
        <v>451</v>
      </c>
      <c r="H206" s="4" t="s">
        <v>157</v>
      </c>
      <c r="N206" s="5">
        <v>1</v>
      </c>
      <c r="O206" s="5" t="s">
        <v>158</v>
      </c>
      <c r="P206" s="65">
        <v>19472.45</v>
      </c>
      <c r="Q206" s="65">
        <v>0</v>
      </c>
      <c r="R206" s="65">
        <v>0</v>
      </c>
      <c r="S206" s="65">
        <f t="shared" si="30"/>
        <v>19472.45</v>
      </c>
      <c r="T206" s="5">
        <v>120</v>
      </c>
      <c r="U206" s="22">
        <v>-19472.45</v>
      </c>
      <c r="V206" s="22">
        <v>0</v>
      </c>
      <c r="W206" s="22">
        <v>0</v>
      </c>
      <c r="X206" s="22">
        <v>0</v>
      </c>
      <c r="Y206" s="22">
        <v>0</v>
      </c>
      <c r="Z206" s="22">
        <v>0</v>
      </c>
      <c r="AA206" s="22">
        <v>0</v>
      </c>
      <c r="AB206" s="22">
        <v>0</v>
      </c>
      <c r="AC206" s="22">
        <v>0</v>
      </c>
      <c r="AD206" s="22">
        <v>0</v>
      </c>
      <c r="AE206" s="22">
        <v>0</v>
      </c>
      <c r="AF206" s="22">
        <v>0</v>
      </c>
      <c r="AG206" s="22">
        <v>0</v>
      </c>
      <c r="AH206" s="22">
        <f t="shared" si="31"/>
        <v>0</v>
      </c>
      <c r="AI206" s="22">
        <v>0</v>
      </c>
      <c r="AJ206" s="22">
        <f t="shared" si="32"/>
        <v>-19472.45</v>
      </c>
      <c r="AK206" s="22"/>
      <c r="AL206" s="22">
        <f t="shared" si="33"/>
        <v>0</v>
      </c>
      <c r="AM206" s="22">
        <f t="shared" si="34"/>
        <v>0</v>
      </c>
    </row>
    <row r="207" spans="1:39" hidden="1" outlineLevel="1" x14ac:dyDescent="0.25">
      <c r="A207" s="10">
        <v>40755</v>
      </c>
      <c r="C207" s="3" t="s">
        <v>839</v>
      </c>
      <c r="D207" s="4" t="s">
        <v>840</v>
      </c>
      <c r="F207" s="4" t="s">
        <v>88</v>
      </c>
      <c r="G207" s="4" t="s">
        <v>451</v>
      </c>
      <c r="H207" s="4" t="s">
        <v>157</v>
      </c>
      <c r="L207" s="4" t="s">
        <v>452</v>
      </c>
      <c r="N207" s="5">
        <v>1</v>
      </c>
      <c r="O207" s="5" t="s">
        <v>158</v>
      </c>
      <c r="P207" s="65">
        <v>5215.2</v>
      </c>
      <c r="Q207" s="65">
        <v>0</v>
      </c>
      <c r="R207" s="65">
        <v>0</v>
      </c>
      <c r="S207" s="65">
        <f t="shared" si="30"/>
        <v>5215.2</v>
      </c>
      <c r="T207" s="5">
        <v>120</v>
      </c>
      <c r="U207" s="22">
        <v>-5215.2</v>
      </c>
      <c r="V207" s="22">
        <v>0</v>
      </c>
      <c r="W207" s="22">
        <v>0</v>
      </c>
      <c r="X207" s="22">
        <v>0</v>
      </c>
      <c r="Y207" s="22">
        <v>0</v>
      </c>
      <c r="Z207" s="22">
        <v>0</v>
      </c>
      <c r="AA207" s="22">
        <v>0</v>
      </c>
      <c r="AB207" s="22">
        <v>0</v>
      </c>
      <c r="AC207" s="22">
        <v>0</v>
      </c>
      <c r="AD207" s="22">
        <v>0</v>
      </c>
      <c r="AE207" s="22">
        <v>0</v>
      </c>
      <c r="AF207" s="22">
        <v>0</v>
      </c>
      <c r="AG207" s="22">
        <v>0</v>
      </c>
      <c r="AH207" s="22">
        <f t="shared" si="31"/>
        <v>0</v>
      </c>
      <c r="AI207" s="22">
        <v>0</v>
      </c>
      <c r="AJ207" s="22">
        <f t="shared" si="32"/>
        <v>-5215.2</v>
      </c>
      <c r="AK207" s="22"/>
      <c r="AL207" s="22">
        <f t="shared" si="33"/>
        <v>0</v>
      </c>
      <c r="AM207" s="22">
        <f t="shared" si="34"/>
        <v>0</v>
      </c>
    </row>
    <row r="208" spans="1:39" outlineLevel="1" x14ac:dyDescent="0.25">
      <c r="A208" s="10">
        <v>40755</v>
      </c>
      <c r="C208" s="3" t="s">
        <v>841</v>
      </c>
      <c r="D208" s="34" t="s">
        <v>842</v>
      </c>
      <c r="F208" s="4" t="s">
        <v>88</v>
      </c>
      <c r="G208" s="4" t="s">
        <v>451</v>
      </c>
      <c r="H208" s="4" t="s">
        <v>157</v>
      </c>
      <c r="N208" s="5">
        <v>1</v>
      </c>
      <c r="O208" s="5" t="s">
        <v>158</v>
      </c>
      <c r="P208" s="65">
        <v>22352</v>
      </c>
      <c r="Q208" s="65">
        <v>0</v>
      </c>
      <c r="R208" s="65">
        <v>0</v>
      </c>
      <c r="S208" s="65">
        <f t="shared" si="30"/>
        <v>22352</v>
      </c>
      <c r="T208" s="5">
        <v>120</v>
      </c>
      <c r="U208" s="22">
        <v>-22352</v>
      </c>
      <c r="V208" s="22">
        <v>0</v>
      </c>
      <c r="W208" s="22">
        <v>0</v>
      </c>
      <c r="X208" s="22">
        <v>0</v>
      </c>
      <c r="Y208" s="22">
        <v>0</v>
      </c>
      <c r="Z208" s="22">
        <v>0</v>
      </c>
      <c r="AA208" s="22">
        <v>0</v>
      </c>
      <c r="AB208" s="22">
        <v>0</v>
      </c>
      <c r="AC208" s="22">
        <v>0</v>
      </c>
      <c r="AD208" s="22">
        <v>0</v>
      </c>
      <c r="AE208" s="22">
        <v>0</v>
      </c>
      <c r="AF208" s="22">
        <v>0</v>
      </c>
      <c r="AG208" s="22">
        <v>0</v>
      </c>
      <c r="AH208" s="22">
        <f t="shared" si="31"/>
        <v>0</v>
      </c>
      <c r="AI208" s="22">
        <v>0</v>
      </c>
      <c r="AJ208" s="22">
        <f t="shared" si="32"/>
        <v>-22352</v>
      </c>
      <c r="AK208" s="22"/>
      <c r="AL208" s="22">
        <f t="shared" si="33"/>
        <v>0</v>
      </c>
      <c r="AM208" s="22">
        <f t="shared" si="34"/>
        <v>0</v>
      </c>
    </row>
    <row r="209" spans="1:39" outlineLevel="1" x14ac:dyDescent="0.25">
      <c r="A209" s="10">
        <v>40755</v>
      </c>
      <c r="C209" s="3" t="s">
        <v>843</v>
      </c>
      <c r="D209" s="34" t="s">
        <v>844</v>
      </c>
      <c r="F209" s="4" t="s">
        <v>88</v>
      </c>
      <c r="G209" s="4" t="s">
        <v>451</v>
      </c>
      <c r="H209" s="4" t="s">
        <v>157</v>
      </c>
      <c r="N209" s="5">
        <v>1</v>
      </c>
      <c r="O209" s="5" t="s">
        <v>158</v>
      </c>
      <c r="P209" s="65">
        <v>12481.5</v>
      </c>
      <c r="Q209" s="65">
        <v>0</v>
      </c>
      <c r="R209" s="65">
        <v>0</v>
      </c>
      <c r="S209" s="65">
        <f t="shared" si="30"/>
        <v>12481.5</v>
      </c>
      <c r="T209" s="5">
        <v>120</v>
      </c>
      <c r="U209" s="22">
        <v>-12481.5</v>
      </c>
      <c r="V209" s="22">
        <v>0</v>
      </c>
      <c r="W209" s="22">
        <v>0</v>
      </c>
      <c r="X209" s="22">
        <v>0</v>
      </c>
      <c r="Y209" s="22">
        <v>0</v>
      </c>
      <c r="Z209" s="22">
        <v>0</v>
      </c>
      <c r="AA209" s="22">
        <v>0</v>
      </c>
      <c r="AB209" s="22">
        <v>0</v>
      </c>
      <c r="AC209" s="22">
        <v>0</v>
      </c>
      <c r="AD209" s="22">
        <v>0</v>
      </c>
      <c r="AE209" s="22">
        <v>0</v>
      </c>
      <c r="AF209" s="22">
        <v>0</v>
      </c>
      <c r="AG209" s="22">
        <v>0</v>
      </c>
      <c r="AH209" s="22">
        <f t="shared" si="31"/>
        <v>0</v>
      </c>
      <c r="AI209" s="22">
        <v>0</v>
      </c>
      <c r="AJ209" s="22">
        <f t="shared" si="32"/>
        <v>-12481.5</v>
      </c>
      <c r="AK209" s="22"/>
      <c r="AL209" s="22">
        <f t="shared" si="33"/>
        <v>0</v>
      </c>
      <c r="AM209" s="22">
        <f t="shared" si="34"/>
        <v>0</v>
      </c>
    </row>
    <row r="210" spans="1:39" outlineLevel="1" x14ac:dyDescent="0.25">
      <c r="A210" s="10">
        <v>40755</v>
      </c>
      <c r="C210" s="3" t="s">
        <v>845</v>
      </c>
      <c r="D210" s="34" t="s">
        <v>846</v>
      </c>
      <c r="F210" s="4" t="s">
        <v>88</v>
      </c>
      <c r="G210" s="4" t="s">
        <v>451</v>
      </c>
      <c r="H210" s="4" t="s">
        <v>157</v>
      </c>
      <c r="N210" s="5">
        <v>1</v>
      </c>
      <c r="O210" s="5" t="s">
        <v>158</v>
      </c>
      <c r="P210" s="65">
        <v>5174</v>
      </c>
      <c r="Q210" s="65">
        <v>0</v>
      </c>
      <c r="R210" s="65">
        <v>0</v>
      </c>
      <c r="S210" s="65">
        <f t="shared" si="30"/>
        <v>5174</v>
      </c>
      <c r="T210" s="5">
        <v>120</v>
      </c>
      <c r="U210" s="22">
        <v>-5174</v>
      </c>
      <c r="V210" s="22">
        <v>0</v>
      </c>
      <c r="W210" s="22">
        <v>0</v>
      </c>
      <c r="X210" s="22">
        <v>0</v>
      </c>
      <c r="Y210" s="22">
        <v>0</v>
      </c>
      <c r="Z210" s="22">
        <v>0</v>
      </c>
      <c r="AA210" s="22">
        <v>0</v>
      </c>
      <c r="AB210" s="22">
        <v>0</v>
      </c>
      <c r="AC210" s="22">
        <v>0</v>
      </c>
      <c r="AD210" s="22">
        <v>0</v>
      </c>
      <c r="AE210" s="22">
        <v>0</v>
      </c>
      <c r="AF210" s="22">
        <v>0</v>
      </c>
      <c r="AG210" s="22">
        <v>0</v>
      </c>
      <c r="AH210" s="22">
        <f t="shared" si="31"/>
        <v>0</v>
      </c>
      <c r="AI210" s="22">
        <v>0</v>
      </c>
      <c r="AJ210" s="22">
        <f t="shared" si="32"/>
        <v>-5174</v>
      </c>
      <c r="AK210" s="22"/>
      <c r="AL210" s="22">
        <f t="shared" si="33"/>
        <v>0</v>
      </c>
      <c r="AM210" s="22">
        <f t="shared" si="34"/>
        <v>0</v>
      </c>
    </row>
    <row r="211" spans="1:39" outlineLevel="1" x14ac:dyDescent="0.25">
      <c r="A211" s="10">
        <v>40755</v>
      </c>
      <c r="C211" s="3" t="s">
        <v>847</v>
      </c>
      <c r="D211" s="34" t="s">
        <v>848</v>
      </c>
      <c r="F211" s="4" t="s">
        <v>88</v>
      </c>
      <c r="G211" s="4" t="s">
        <v>451</v>
      </c>
      <c r="H211" s="4" t="s">
        <v>157</v>
      </c>
      <c r="N211" s="5">
        <v>1</v>
      </c>
      <c r="O211" s="5" t="s">
        <v>158</v>
      </c>
      <c r="P211" s="65">
        <v>9753.6</v>
      </c>
      <c r="Q211" s="65">
        <v>0</v>
      </c>
      <c r="R211" s="65">
        <v>0</v>
      </c>
      <c r="S211" s="65">
        <f t="shared" si="30"/>
        <v>9753.6</v>
      </c>
      <c r="T211" s="5">
        <v>120</v>
      </c>
      <c r="U211" s="22">
        <v>-9753.6</v>
      </c>
      <c r="V211" s="22">
        <v>0</v>
      </c>
      <c r="W211" s="22">
        <v>0</v>
      </c>
      <c r="X211" s="22">
        <v>0</v>
      </c>
      <c r="Y211" s="22">
        <v>0</v>
      </c>
      <c r="Z211" s="22">
        <v>0</v>
      </c>
      <c r="AA211" s="22">
        <v>0</v>
      </c>
      <c r="AB211" s="22">
        <v>0</v>
      </c>
      <c r="AC211" s="22">
        <v>0</v>
      </c>
      <c r="AD211" s="22">
        <v>0</v>
      </c>
      <c r="AE211" s="22">
        <v>0</v>
      </c>
      <c r="AF211" s="22">
        <v>0</v>
      </c>
      <c r="AG211" s="22">
        <v>0</v>
      </c>
      <c r="AH211" s="22">
        <f t="shared" si="31"/>
        <v>0</v>
      </c>
      <c r="AI211" s="22">
        <v>0</v>
      </c>
      <c r="AJ211" s="22">
        <f t="shared" si="32"/>
        <v>-9753.6</v>
      </c>
      <c r="AK211" s="22"/>
      <c r="AL211" s="22">
        <f t="shared" si="33"/>
        <v>0</v>
      </c>
      <c r="AM211" s="22">
        <f t="shared" si="34"/>
        <v>0</v>
      </c>
    </row>
    <row r="212" spans="1:39" outlineLevel="1" x14ac:dyDescent="0.25">
      <c r="A212" s="10">
        <v>40755</v>
      </c>
      <c r="C212" s="3" t="s">
        <v>849</v>
      </c>
      <c r="D212" s="34" t="s">
        <v>850</v>
      </c>
      <c r="F212" s="4" t="s">
        <v>88</v>
      </c>
      <c r="G212" s="4" t="s">
        <v>451</v>
      </c>
      <c r="H212" s="4" t="s">
        <v>157</v>
      </c>
      <c r="N212" s="5">
        <v>1</v>
      </c>
      <c r="O212" s="5" t="s">
        <v>158</v>
      </c>
      <c r="P212" s="65">
        <v>26235</v>
      </c>
      <c r="Q212" s="65">
        <v>0</v>
      </c>
      <c r="R212" s="65">
        <v>0</v>
      </c>
      <c r="S212" s="65">
        <f t="shared" si="30"/>
        <v>26235</v>
      </c>
      <c r="T212" s="5">
        <v>120</v>
      </c>
      <c r="U212" s="22">
        <v>-26235</v>
      </c>
      <c r="V212" s="22">
        <v>0</v>
      </c>
      <c r="W212" s="22">
        <v>0</v>
      </c>
      <c r="X212" s="22">
        <v>0</v>
      </c>
      <c r="Y212" s="22">
        <v>0</v>
      </c>
      <c r="Z212" s="22">
        <v>0</v>
      </c>
      <c r="AA212" s="22">
        <v>0</v>
      </c>
      <c r="AB212" s="22">
        <v>0</v>
      </c>
      <c r="AC212" s="22">
        <v>0</v>
      </c>
      <c r="AD212" s="22">
        <v>0</v>
      </c>
      <c r="AE212" s="22">
        <v>0</v>
      </c>
      <c r="AF212" s="22">
        <v>0</v>
      </c>
      <c r="AG212" s="22">
        <v>0</v>
      </c>
      <c r="AH212" s="22">
        <f t="shared" si="31"/>
        <v>0</v>
      </c>
      <c r="AI212" s="22">
        <v>0</v>
      </c>
      <c r="AJ212" s="22">
        <f t="shared" si="32"/>
        <v>-26235</v>
      </c>
      <c r="AK212" s="22"/>
      <c r="AL212" s="22">
        <f t="shared" si="33"/>
        <v>0</v>
      </c>
      <c r="AM212" s="22">
        <f t="shared" si="34"/>
        <v>0</v>
      </c>
    </row>
    <row r="213" spans="1:39" outlineLevel="1" x14ac:dyDescent="0.25">
      <c r="A213" s="10">
        <v>40755</v>
      </c>
      <c r="C213" s="3" t="s">
        <v>851</v>
      </c>
      <c r="D213" s="34" t="s">
        <v>852</v>
      </c>
      <c r="F213" s="4" t="s">
        <v>88</v>
      </c>
      <c r="G213" s="4" t="s">
        <v>451</v>
      </c>
      <c r="H213" s="4" t="s">
        <v>157</v>
      </c>
      <c r="N213" s="5">
        <v>1</v>
      </c>
      <c r="O213" s="5" t="s">
        <v>158</v>
      </c>
      <c r="P213" s="65">
        <v>17600</v>
      </c>
      <c r="Q213" s="65">
        <v>0</v>
      </c>
      <c r="R213" s="65">
        <v>0</v>
      </c>
      <c r="S213" s="65">
        <f t="shared" si="30"/>
        <v>17600</v>
      </c>
      <c r="T213" s="5">
        <v>120</v>
      </c>
      <c r="U213" s="22">
        <v>-17600</v>
      </c>
      <c r="V213" s="22">
        <v>0</v>
      </c>
      <c r="W213" s="22">
        <v>0</v>
      </c>
      <c r="X213" s="22">
        <v>0</v>
      </c>
      <c r="Y213" s="22">
        <v>0</v>
      </c>
      <c r="Z213" s="22">
        <v>0</v>
      </c>
      <c r="AA213" s="22">
        <v>0</v>
      </c>
      <c r="AB213" s="22">
        <v>0</v>
      </c>
      <c r="AC213" s="22">
        <v>0</v>
      </c>
      <c r="AD213" s="22">
        <v>0</v>
      </c>
      <c r="AE213" s="22">
        <v>0</v>
      </c>
      <c r="AF213" s="22">
        <v>0</v>
      </c>
      <c r="AG213" s="22">
        <v>0</v>
      </c>
      <c r="AH213" s="22">
        <f t="shared" si="31"/>
        <v>0</v>
      </c>
      <c r="AI213" s="22">
        <v>0</v>
      </c>
      <c r="AJ213" s="22">
        <f t="shared" si="32"/>
        <v>-17600</v>
      </c>
      <c r="AK213" s="22"/>
      <c r="AL213" s="22">
        <f t="shared" si="33"/>
        <v>0</v>
      </c>
      <c r="AM213" s="22">
        <f t="shared" si="34"/>
        <v>0</v>
      </c>
    </row>
    <row r="214" spans="1:39" outlineLevel="1" x14ac:dyDescent="0.25">
      <c r="A214" s="10">
        <v>40755</v>
      </c>
      <c r="C214" s="3" t="s">
        <v>853</v>
      </c>
      <c r="D214" s="34" t="s">
        <v>854</v>
      </c>
      <c r="F214" s="4" t="s">
        <v>88</v>
      </c>
      <c r="G214" s="4" t="s">
        <v>451</v>
      </c>
      <c r="H214" s="4" t="s">
        <v>157</v>
      </c>
      <c r="N214" s="5">
        <v>1</v>
      </c>
      <c r="O214" s="5" t="s">
        <v>158</v>
      </c>
      <c r="P214" s="65">
        <v>14098.83</v>
      </c>
      <c r="Q214" s="65">
        <v>0</v>
      </c>
      <c r="R214" s="65">
        <v>0</v>
      </c>
      <c r="S214" s="65">
        <f t="shared" si="30"/>
        <v>14098.83</v>
      </c>
      <c r="T214" s="5">
        <v>180</v>
      </c>
      <c r="U214" s="22">
        <v>-14098.83</v>
      </c>
      <c r="V214" s="22">
        <v>0</v>
      </c>
      <c r="W214" s="22">
        <v>0</v>
      </c>
      <c r="X214" s="22">
        <v>0</v>
      </c>
      <c r="Y214" s="22">
        <v>0</v>
      </c>
      <c r="Z214" s="22">
        <v>0</v>
      </c>
      <c r="AA214" s="22">
        <v>0</v>
      </c>
      <c r="AB214" s="22">
        <v>0</v>
      </c>
      <c r="AC214" s="22">
        <v>0</v>
      </c>
      <c r="AD214" s="22">
        <v>0</v>
      </c>
      <c r="AE214" s="22">
        <v>0</v>
      </c>
      <c r="AF214" s="22">
        <v>0</v>
      </c>
      <c r="AG214" s="22">
        <v>0</v>
      </c>
      <c r="AH214" s="22">
        <f t="shared" si="31"/>
        <v>0</v>
      </c>
      <c r="AI214" s="22">
        <v>0</v>
      </c>
      <c r="AJ214" s="22">
        <f t="shared" si="32"/>
        <v>-14098.83</v>
      </c>
      <c r="AK214" s="22"/>
      <c r="AL214" s="22">
        <f t="shared" si="33"/>
        <v>0</v>
      </c>
      <c r="AM214" s="22">
        <f t="shared" si="34"/>
        <v>0</v>
      </c>
    </row>
    <row r="215" spans="1:39" outlineLevel="1" x14ac:dyDescent="0.25">
      <c r="A215" s="10">
        <v>40755</v>
      </c>
      <c r="C215" s="3" t="s">
        <v>855</v>
      </c>
      <c r="D215" s="34" t="s">
        <v>856</v>
      </c>
      <c r="F215" s="4" t="s">
        <v>88</v>
      </c>
      <c r="G215" s="4" t="s">
        <v>451</v>
      </c>
      <c r="H215" s="4" t="s">
        <v>157</v>
      </c>
      <c r="N215" s="5">
        <v>1</v>
      </c>
      <c r="O215" s="5" t="s">
        <v>158</v>
      </c>
      <c r="P215" s="65">
        <v>4500</v>
      </c>
      <c r="Q215" s="65">
        <v>0</v>
      </c>
      <c r="R215" s="65">
        <v>0</v>
      </c>
      <c r="S215" s="65">
        <f t="shared" si="30"/>
        <v>4500</v>
      </c>
      <c r="T215" s="5">
        <v>120</v>
      </c>
      <c r="U215" s="22">
        <v>-4500</v>
      </c>
      <c r="V215" s="22">
        <v>0</v>
      </c>
      <c r="W215" s="22">
        <v>0</v>
      </c>
      <c r="X215" s="22">
        <v>0</v>
      </c>
      <c r="Y215" s="22">
        <v>0</v>
      </c>
      <c r="Z215" s="22">
        <v>0</v>
      </c>
      <c r="AA215" s="22">
        <v>0</v>
      </c>
      <c r="AB215" s="22">
        <v>0</v>
      </c>
      <c r="AC215" s="22">
        <v>0</v>
      </c>
      <c r="AD215" s="22">
        <v>0</v>
      </c>
      <c r="AE215" s="22">
        <v>0</v>
      </c>
      <c r="AF215" s="22">
        <v>0</v>
      </c>
      <c r="AG215" s="22">
        <v>0</v>
      </c>
      <c r="AH215" s="22">
        <f t="shared" si="31"/>
        <v>0</v>
      </c>
      <c r="AI215" s="22">
        <v>0</v>
      </c>
      <c r="AJ215" s="22">
        <f t="shared" si="32"/>
        <v>-4500</v>
      </c>
      <c r="AK215" s="22"/>
      <c r="AL215" s="22">
        <f t="shared" si="33"/>
        <v>0</v>
      </c>
      <c r="AM215" s="22">
        <f t="shared" si="34"/>
        <v>0</v>
      </c>
    </row>
    <row r="216" spans="1:39" outlineLevel="1" x14ac:dyDescent="0.25">
      <c r="A216" s="10">
        <v>40755</v>
      </c>
      <c r="C216" s="3" t="s">
        <v>857</v>
      </c>
      <c r="D216" s="34" t="s">
        <v>858</v>
      </c>
      <c r="F216" s="4" t="s">
        <v>88</v>
      </c>
      <c r="G216" s="4" t="s">
        <v>451</v>
      </c>
      <c r="H216" s="4" t="s">
        <v>157</v>
      </c>
      <c r="N216" s="5">
        <v>1</v>
      </c>
      <c r="O216" s="5" t="s">
        <v>158</v>
      </c>
      <c r="P216" s="65">
        <v>5520</v>
      </c>
      <c r="Q216" s="65">
        <v>0</v>
      </c>
      <c r="R216" s="65">
        <v>0</v>
      </c>
      <c r="S216" s="65">
        <f t="shared" si="30"/>
        <v>5520</v>
      </c>
      <c r="T216" s="5">
        <v>120</v>
      </c>
      <c r="U216" s="22">
        <v>-5520</v>
      </c>
      <c r="V216" s="22">
        <v>0</v>
      </c>
      <c r="W216" s="22">
        <v>0</v>
      </c>
      <c r="X216" s="22">
        <v>0</v>
      </c>
      <c r="Y216" s="22">
        <v>0</v>
      </c>
      <c r="Z216" s="22">
        <v>0</v>
      </c>
      <c r="AA216" s="22">
        <v>0</v>
      </c>
      <c r="AB216" s="22">
        <v>0</v>
      </c>
      <c r="AC216" s="22">
        <v>0</v>
      </c>
      <c r="AD216" s="22">
        <v>0</v>
      </c>
      <c r="AE216" s="22">
        <v>0</v>
      </c>
      <c r="AF216" s="22">
        <v>0</v>
      </c>
      <c r="AG216" s="22">
        <v>0</v>
      </c>
      <c r="AH216" s="22">
        <f t="shared" si="31"/>
        <v>0</v>
      </c>
      <c r="AI216" s="22">
        <v>0</v>
      </c>
      <c r="AJ216" s="22">
        <f t="shared" si="32"/>
        <v>-5520</v>
      </c>
      <c r="AK216" s="22"/>
      <c r="AL216" s="22">
        <f t="shared" si="33"/>
        <v>0</v>
      </c>
      <c r="AM216" s="22">
        <f t="shared" si="34"/>
        <v>0</v>
      </c>
    </row>
    <row r="217" spans="1:39" outlineLevel="1" x14ac:dyDescent="0.25">
      <c r="A217" s="10">
        <v>40755</v>
      </c>
      <c r="C217" s="3" t="s">
        <v>859</v>
      </c>
      <c r="D217" s="34" t="s">
        <v>860</v>
      </c>
      <c r="F217" s="4" t="s">
        <v>88</v>
      </c>
      <c r="G217" s="4" t="s">
        <v>451</v>
      </c>
      <c r="H217" s="4" t="s">
        <v>157</v>
      </c>
      <c r="N217" s="5">
        <v>1</v>
      </c>
      <c r="O217" s="5" t="s">
        <v>158</v>
      </c>
      <c r="P217" s="65">
        <v>3400</v>
      </c>
      <c r="Q217" s="65">
        <v>0</v>
      </c>
      <c r="R217" s="65">
        <v>0</v>
      </c>
      <c r="S217" s="65">
        <f t="shared" si="30"/>
        <v>3400</v>
      </c>
      <c r="T217" s="5">
        <v>120</v>
      </c>
      <c r="U217" s="22">
        <v>-3400</v>
      </c>
      <c r="V217" s="22">
        <v>0</v>
      </c>
      <c r="W217" s="22">
        <v>0</v>
      </c>
      <c r="X217" s="22">
        <v>0</v>
      </c>
      <c r="Y217" s="22">
        <v>0</v>
      </c>
      <c r="Z217" s="22">
        <v>0</v>
      </c>
      <c r="AA217" s="22">
        <v>0</v>
      </c>
      <c r="AB217" s="22">
        <v>0</v>
      </c>
      <c r="AC217" s="22">
        <v>0</v>
      </c>
      <c r="AD217" s="22">
        <v>0</v>
      </c>
      <c r="AE217" s="22">
        <v>0</v>
      </c>
      <c r="AF217" s="22">
        <v>0</v>
      </c>
      <c r="AG217" s="22">
        <v>0</v>
      </c>
      <c r="AH217" s="22">
        <f t="shared" si="31"/>
        <v>0</v>
      </c>
      <c r="AI217" s="22">
        <v>0</v>
      </c>
      <c r="AJ217" s="22">
        <f t="shared" si="32"/>
        <v>-3400</v>
      </c>
      <c r="AK217" s="22"/>
      <c r="AL217" s="22">
        <f t="shared" si="33"/>
        <v>0</v>
      </c>
      <c r="AM217" s="22">
        <f t="shared" si="34"/>
        <v>0</v>
      </c>
    </row>
    <row r="218" spans="1:39" outlineLevel="1" x14ac:dyDescent="0.25">
      <c r="A218" s="10">
        <v>40755</v>
      </c>
      <c r="C218" s="3" t="s">
        <v>861</v>
      </c>
      <c r="D218" s="34" t="s">
        <v>862</v>
      </c>
      <c r="F218" s="4" t="s">
        <v>88</v>
      </c>
      <c r="G218" s="4" t="s">
        <v>451</v>
      </c>
      <c r="H218" s="4" t="s">
        <v>157</v>
      </c>
      <c r="N218" s="5">
        <v>1</v>
      </c>
      <c r="O218" s="5" t="s">
        <v>158</v>
      </c>
      <c r="P218" s="65">
        <v>130310.46</v>
      </c>
      <c r="Q218" s="65">
        <v>0</v>
      </c>
      <c r="R218" s="65">
        <v>0</v>
      </c>
      <c r="S218" s="65">
        <f t="shared" si="30"/>
        <v>130310.46</v>
      </c>
      <c r="T218" s="5">
        <v>180</v>
      </c>
      <c r="U218" s="22">
        <v>-130310.46</v>
      </c>
      <c r="V218" s="22">
        <v>0</v>
      </c>
      <c r="W218" s="22">
        <v>0</v>
      </c>
      <c r="X218" s="22">
        <v>0</v>
      </c>
      <c r="Y218" s="22">
        <v>0</v>
      </c>
      <c r="Z218" s="22">
        <v>0</v>
      </c>
      <c r="AA218" s="22">
        <v>0</v>
      </c>
      <c r="AB218" s="22">
        <v>0</v>
      </c>
      <c r="AC218" s="22">
        <v>0</v>
      </c>
      <c r="AD218" s="22">
        <v>0</v>
      </c>
      <c r="AE218" s="22">
        <v>0</v>
      </c>
      <c r="AF218" s="22">
        <v>0</v>
      </c>
      <c r="AG218" s="22">
        <v>0</v>
      </c>
      <c r="AH218" s="22">
        <f t="shared" si="31"/>
        <v>0</v>
      </c>
      <c r="AI218" s="22">
        <v>0</v>
      </c>
      <c r="AJ218" s="22">
        <f t="shared" si="32"/>
        <v>-130310.46</v>
      </c>
      <c r="AK218" s="22"/>
      <c r="AL218" s="22">
        <f t="shared" si="33"/>
        <v>0</v>
      </c>
      <c r="AM218" s="22">
        <f t="shared" si="34"/>
        <v>0</v>
      </c>
    </row>
    <row r="219" spans="1:39" outlineLevel="1" x14ac:dyDescent="0.25">
      <c r="A219" s="10">
        <v>40755</v>
      </c>
      <c r="C219" s="3" t="s">
        <v>863</v>
      </c>
      <c r="D219" s="34" t="s">
        <v>862</v>
      </c>
      <c r="F219" s="4" t="s">
        <v>88</v>
      </c>
      <c r="G219" s="4" t="s">
        <v>451</v>
      </c>
      <c r="H219" s="4" t="s">
        <v>157</v>
      </c>
      <c r="N219" s="5">
        <v>1</v>
      </c>
      <c r="O219" s="5" t="s">
        <v>158</v>
      </c>
      <c r="P219" s="65">
        <v>27490.34</v>
      </c>
      <c r="Q219" s="65">
        <v>0</v>
      </c>
      <c r="R219" s="65">
        <v>0</v>
      </c>
      <c r="S219" s="65">
        <f t="shared" si="30"/>
        <v>27490.34</v>
      </c>
      <c r="T219" s="5">
        <v>180</v>
      </c>
      <c r="U219" s="22">
        <v>-27490.34</v>
      </c>
      <c r="V219" s="22">
        <v>0</v>
      </c>
      <c r="W219" s="22">
        <v>0</v>
      </c>
      <c r="X219" s="22">
        <v>0</v>
      </c>
      <c r="Y219" s="22">
        <v>0</v>
      </c>
      <c r="Z219" s="22">
        <v>0</v>
      </c>
      <c r="AA219" s="22">
        <v>0</v>
      </c>
      <c r="AB219" s="22">
        <v>0</v>
      </c>
      <c r="AC219" s="22">
        <v>0</v>
      </c>
      <c r="AD219" s="22">
        <v>0</v>
      </c>
      <c r="AE219" s="22">
        <v>0</v>
      </c>
      <c r="AF219" s="22">
        <v>0</v>
      </c>
      <c r="AG219" s="22">
        <v>0</v>
      </c>
      <c r="AH219" s="22">
        <f t="shared" si="31"/>
        <v>0</v>
      </c>
      <c r="AI219" s="22">
        <v>0</v>
      </c>
      <c r="AJ219" s="22">
        <f t="shared" si="32"/>
        <v>-27490.34</v>
      </c>
      <c r="AK219" s="22"/>
      <c r="AL219" s="22">
        <f t="shared" si="33"/>
        <v>0</v>
      </c>
      <c r="AM219" s="22">
        <f t="shared" si="34"/>
        <v>0</v>
      </c>
    </row>
    <row r="220" spans="1:39" outlineLevel="1" x14ac:dyDescent="0.25">
      <c r="A220" s="10">
        <v>40755</v>
      </c>
      <c r="C220" s="3" t="s">
        <v>864</v>
      </c>
      <c r="D220" s="34" t="s">
        <v>865</v>
      </c>
      <c r="F220" s="4" t="s">
        <v>88</v>
      </c>
      <c r="G220" s="4" t="s">
        <v>451</v>
      </c>
      <c r="H220" s="4" t="s">
        <v>157</v>
      </c>
      <c r="N220" s="5">
        <v>1</v>
      </c>
      <c r="O220" s="5" t="s">
        <v>158</v>
      </c>
      <c r="P220" s="65">
        <v>13282.5</v>
      </c>
      <c r="Q220" s="65">
        <v>0</v>
      </c>
      <c r="R220" s="65">
        <v>0</v>
      </c>
      <c r="S220" s="65">
        <f t="shared" si="30"/>
        <v>13282.5</v>
      </c>
      <c r="T220" s="5">
        <v>120</v>
      </c>
      <c r="U220" s="22">
        <v>-13282.5</v>
      </c>
      <c r="V220" s="22">
        <v>0</v>
      </c>
      <c r="W220" s="22">
        <v>0</v>
      </c>
      <c r="X220" s="22">
        <v>0</v>
      </c>
      <c r="Y220" s="22">
        <v>0</v>
      </c>
      <c r="Z220" s="22">
        <v>0</v>
      </c>
      <c r="AA220" s="22">
        <v>0</v>
      </c>
      <c r="AB220" s="22">
        <v>0</v>
      </c>
      <c r="AC220" s="22">
        <v>0</v>
      </c>
      <c r="AD220" s="22">
        <v>0</v>
      </c>
      <c r="AE220" s="22">
        <v>0</v>
      </c>
      <c r="AF220" s="22">
        <v>0</v>
      </c>
      <c r="AG220" s="22">
        <v>0</v>
      </c>
      <c r="AH220" s="22">
        <f t="shared" si="31"/>
        <v>0</v>
      </c>
      <c r="AI220" s="22">
        <v>0</v>
      </c>
      <c r="AJ220" s="22">
        <f t="shared" si="32"/>
        <v>-13282.5</v>
      </c>
      <c r="AK220" s="22"/>
      <c r="AL220" s="22">
        <f t="shared" si="33"/>
        <v>0</v>
      </c>
      <c r="AM220" s="22">
        <f t="shared" si="34"/>
        <v>0</v>
      </c>
    </row>
    <row r="221" spans="1:39" outlineLevel="1" x14ac:dyDescent="0.25">
      <c r="A221" s="10">
        <v>40755</v>
      </c>
      <c r="C221" s="3" t="s">
        <v>866</v>
      </c>
      <c r="D221" s="34" t="s">
        <v>867</v>
      </c>
      <c r="F221" s="4" t="s">
        <v>88</v>
      </c>
      <c r="G221" s="4" t="s">
        <v>451</v>
      </c>
      <c r="H221" s="4" t="s">
        <v>157</v>
      </c>
      <c r="N221" s="5">
        <v>1</v>
      </c>
      <c r="O221" s="5" t="s">
        <v>158</v>
      </c>
      <c r="P221" s="65">
        <v>95140.5</v>
      </c>
      <c r="Q221" s="65">
        <v>0</v>
      </c>
      <c r="R221" s="65">
        <v>0</v>
      </c>
      <c r="S221" s="65">
        <f t="shared" si="30"/>
        <v>95140.5</v>
      </c>
      <c r="T221" s="5">
        <v>120</v>
      </c>
      <c r="U221" s="22">
        <v>-95140.5</v>
      </c>
      <c r="V221" s="22">
        <v>0</v>
      </c>
      <c r="W221" s="22">
        <v>0</v>
      </c>
      <c r="X221" s="22">
        <v>0</v>
      </c>
      <c r="Y221" s="22">
        <v>0</v>
      </c>
      <c r="Z221" s="22">
        <v>0</v>
      </c>
      <c r="AA221" s="22">
        <v>0</v>
      </c>
      <c r="AB221" s="22">
        <v>0</v>
      </c>
      <c r="AC221" s="22">
        <v>0</v>
      </c>
      <c r="AD221" s="22">
        <v>0</v>
      </c>
      <c r="AE221" s="22">
        <v>0</v>
      </c>
      <c r="AF221" s="22">
        <v>0</v>
      </c>
      <c r="AG221" s="22">
        <v>0</v>
      </c>
      <c r="AH221" s="22">
        <f t="shared" si="31"/>
        <v>0</v>
      </c>
      <c r="AI221" s="22">
        <v>0</v>
      </c>
      <c r="AJ221" s="22">
        <f t="shared" si="32"/>
        <v>-95140.5</v>
      </c>
      <c r="AK221" s="22"/>
      <c r="AL221" s="22">
        <f t="shared" si="33"/>
        <v>0</v>
      </c>
      <c r="AM221" s="22">
        <f t="shared" si="34"/>
        <v>0</v>
      </c>
    </row>
    <row r="222" spans="1:39" outlineLevel="1" x14ac:dyDescent="0.25">
      <c r="A222" s="10">
        <v>40755</v>
      </c>
      <c r="C222" s="3" t="s">
        <v>868</v>
      </c>
      <c r="D222" s="34" t="s">
        <v>869</v>
      </c>
      <c r="F222" s="4" t="s">
        <v>88</v>
      </c>
      <c r="G222" s="4" t="s">
        <v>451</v>
      </c>
      <c r="H222" s="4" t="s">
        <v>157</v>
      </c>
      <c r="N222" s="5">
        <v>1</v>
      </c>
      <c r="O222" s="5" t="s">
        <v>158</v>
      </c>
      <c r="P222" s="65">
        <v>85972.42</v>
      </c>
      <c r="Q222" s="65">
        <v>0</v>
      </c>
      <c r="R222" s="65">
        <v>0</v>
      </c>
      <c r="S222" s="65">
        <f t="shared" si="30"/>
        <v>85972.42</v>
      </c>
      <c r="T222" s="5">
        <v>120</v>
      </c>
      <c r="U222" s="22">
        <v>-85972.42</v>
      </c>
      <c r="V222" s="22">
        <v>0</v>
      </c>
      <c r="W222" s="22">
        <v>0</v>
      </c>
      <c r="X222" s="22">
        <v>0</v>
      </c>
      <c r="Y222" s="22">
        <v>0</v>
      </c>
      <c r="Z222" s="22">
        <v>0</v>
      </c>
      <c r="AA222" s="22">
        <v>0</v>
      </c>
      <c r="AB222" s="22">
        <v>0</v>
      </c>
      <c r="AC222" s="22">
        <v>0</v>
      </c>
      <c r="AD222" s="22">
        <v>0</v>
      </c>
      <c r="AE222" s="22">
        <v>0</v>
      </c>
      <c r="AF222" s="22">
        <v>0</v>
      </c>
      <c r="AG222" s="22">
        <v>0</v>
      </c>
      <c r="AH222" s="22">
        <f t="shared" si="31"/>
        <v>0</v>
      </c>
      <c r="AI222" s="22">
        <v>0</v>
      </c>
      <c r="AJ222" s="22">
        <f t="shared" si="32"/>
        <v>-85972.42</v>
      </c>
      <c r="AK222" s="22"/>
      <c r="AL222" s="22">
        <f t="shared" si="33"/>
        <v>0</v>
      </c>
      <c r="AM222" s="22">
        <f t="shared" si="34"/>
        <v>0</v>
      </c>
    </row>
    <row r="223" spans="1:39" outlineLevel="1" x14ac:dyDescent="0.25">
      <c r="A223" s="10">
        <v>40755</v>
      </c>
      <c r="C223" s="3" t="s">
        <v>870</v>
      </c>
      <c r="D223" s="34" t="s">
        <v>871</v>
      </c>
      <c r="F223" s="4" t="s">
        <v>88</v>
      </c>
      <c r="G223" s="4" t="s">
        <v>451</v>
      </c>
      <c r="H223" s="4" t="s">
        <v>157</v>
      </c>
      <c r="N223" s="5">
        <v>1</v>
      </c>
      <c r="O223" s="5" t="s">
        <v>158</v>
      </c>
      <c r="P223" s="65">
        <v>34.700000000000003</v>
      </c>
      <c r="Q223" s="65">
        <v>0</v>
      </c>
      <c r="R223" s="65">
        <v>0</v>
      </c>
      <c r="S223" s="65">
        <f t="shared" si="30"/>
        <v>34.700000000000003</v>
      </c>
      <c r="T223" s="5">
        <v>120</v>
      </c>
      <c r="U223" s="22">
        <v>-34.700000000000003</v>
      </c>
      <c r="V223" s="22">
        <v>0</v>
      </c>
      <c r="W223" s="22">
        <v>0</v>
      </c>
      <c r="X223" s="22">
        <v>0</v>
      </c>
      <c r="Y223" s="22">
        <v>0</v>
      </c>
      <c r="Z223" s="22">
        <v>0</v>
      </c>
      <c r="AA223" s="22">
        <v>0</v>
      </c>
      <c r="AB223" s="22">
        <v>0</v>
      </c>
      <c r="AC223" s="22">
        <v>0</v>
      </c>
      <c r="AD223" s="22">
        <v>0</v>
      </c>
      <c r="AE223" s="22">
        <v>0</v>
      </c>
      <c r="AF223" s="22">
        <v>0</v>
      </c>
      <c r="AG223" s="22">
        <v>0</v>
      </c>
      <c r="AH223" s="22">
        <f t="shared" si="31"/>
        <v>0</v>
      </c>
      <c r="AI223" s="22">
        <v>0</v>
      </c>
      <c r="AJ223" s="22">
        <f t="shared" si="32"/>
        <v>-34.700000000000003</v>
      </c>
      <c r="AK223" s="22"/>
      <c r="AL223" s="22">
        <f t="shared" si="33"/>
        <v>0</v>
      </c>
      <c r="AM223" s="22">
        <f t="shared" si="34"/>
        <v>0</v>
      </c>
    </row>
    <row r="224" spans="1:39" outlineLevel="1" x14ac:dyDescent="0.25">
      <c r="A224" s="10">
        <v>40755</v>
      </c>
      <c r="C224" s="3" t="s">
        <v>872</v>
      </c>
      <c r="D224" s="34" t="s">
        <v>873</v>
      </c>
      <c r="F224" s="4" t="s">
        <v>88</v>
      </c>
      <c r="G224" s="4" t="s">
        <v>451</v>
      </c>
      <c r="H224" s="4" t="s">
        <v>157</v>
      </c>
      <c r="N224" s="5">
        <v>1</v>
      </c>
      <c r="O224" s="5" t="s">
        <v>158</v>
      </c>
      <c r="P224" s="65">
        <v>11732.89</v>
      </c>
      <c r="Q224" s="65">
        <v>0</v>
      </c>
      <c r="R224" s="65">
        <v>0</v>
      </c>
      <c r="S224" s="65">
        <f t="shared" si="30"/>
        <v>11732.89</v>
      </c>
      <c r="T224" s="5">
        <v>120</v>
      </c>
      <c r="U224" s="22">
        <v>-11732.89</v>
      </c>
      <c r="V224" s="22">
        <v>0</v>
      </c>
      <c r="W224" s="22">
        <v>0</v>
      </c>
      <c r="X224" s="22">
        <v>0</v>
      </c>
      <c r="Y224" s="22">
        <v>0</v>
      </c>
      <c r="Z224" s="22">
        <v>0</v>
      </c>
      <c r="AA224" s="22">
        <v>0</v>
      </c>
      <c r="AB224" s="22">
        <v>0</v>
      </c>
      <c r="AC224" s="22">
        <v>0</v>
      </c>
      <c r="AD224" s="22">
        <v>0</v>
      </c>
      <c r="AE224" s="22">
        <v>0</v>
      </c>
      <c r="AF224" s="22">
        <v>0</v>
      </c>
      <c r="AG224" s="22">
        <v>0</v>
      </c>
      <c r="AH224" s="22">
        <f t="shared" si="31"/>
        <v>0</v>
      </c>
      <c r="AI224" s="22">
        <v>0</v>
      </c>
      <c r="AJ224" s="22">
        <f t="shared" si="32"/>
        <v>-11732.89</v>
      </c>
      <c r="AK224" s="22"/>
      <c r="AL224" s="22">
        <f t="shared" si="33"/>
        <v>0</v>
      </c>
      <c r="AM224" s="22">
        <f t="shared" si="34"/>
        <v>0</v>
      </c>
    </row>
    <row r="225" spans="1:39" outlineLevel="1" x14ac:dyDescent="0.25">
      <c r="A225" s="10">
        <v>40755</v>
      </c>
      <c r="C225" s="3" t="s">
        <v>874</v>
      </c>
      <c r="D225" s="34" t="s">
        <v>875</v>
      </c>
      <c r="F225" s="4" t="s">
        <v>88</v>
      </c>
      <c r="G225" s="4" t="s">
        <v>451</v>
      </c>
      <c r="H225" s="4" t="s">
        <v>157</v>
      </c>
      <c r="N225" s="5">
        <v>1</v>
      </c>
      <c r="O225" s="5" t="s">
        <v>158</v>
      </c>
      <c r="P225" s="65">
        <v>9200</v>
      </c>
      <c r="Q225" s="65">
        <v>0</v>
      </c>
      <c r="R225" s="65">
        <v>0</v>
      </c>
      <c r="S225" s="65">
        <f t="shared" si="30"/>
        <v>9200</v>
      </c>
      <c r="T225" s="5">
        <v>12</v>
      </c>
      <c r="U225" s="22">
        <v>-9200</v>
      </c>
      <c r="V225" s="22">
        <v>0</v>
      </c>
      <c r="W225" s="22">
        <v>0</v>
      </c>
      <c r="X225" s="22">
        <v>0</v>
      </c>
      <c r="Y225" s="22">
        <v>0</v>
      </c>
      <c r="Z225" s="22">
        <v>0</v>
      </c>
      <c r="AA225" s="22">
        <v>0</v>
      </c>
      <c r="AB225" s="22">
        <v>0</v>
      </c>
      <c r="AC225" s="22">
        <v>0</v>
      </c>
      <c r="AD225" s="22">
        <v>0</v>
      </c>
      <c r="AE225" s="22">
        <v>0</v>
      </c>
      <c r="AF225" s="22">
        <v>0</v>
      </c>
      <c r="AG225" s="22">
        <v>0</v>
      </c>
      <c r="AH225" s="22">
        <f t="shared" si="31"/>
        <v>0</v>
      </c>
      <c r="AI225" s="22">
        <v>0</v>
      </c>
      <c r="AJ225" s="22">
        <f t="shared" si="32"/>
        <v>-9200</v>
      </c>
      <c r="AK225" s="22"/>
      <c r="AL225" s="22">
        <f t="shared" si="33"/>
        <v>0</v>
      </c>
      <c r="AM225" s="22">
        <f t="shared" si="34"/>
        <v>0</v>
      </c>
    </row>
    <row r="226" spans="1:39" outlineLevel="1" x14ac:dyDescent="0.25">
      <c r="A226" s="10">
        <v>40755</v>
      </c>
      <c r="C226" s="3" t="s">
        <v>876</v>
      </c>
      <c r="D226" s="34" t="s">
        <v>877</v>
      </c>
      <c r="F226" s="4" t="s">
        <v>88</v>
      </c>
      <c r="G226" s="4" t="s">
        <v>451</v>
      </c>
      <c r="H226" s="4" t="s">
        <v>157</v>
      </c>
      <c r="N226" s="5">
        <v>1</v>
      </c>
      <c r="O226" s="5" t="s">
        <v>158</v>
      </c>
      <c r="P226" s="65">
        <v>6100</v>
      </c>
      <c r="Q226" s="65">
        <v>0</v>
      </c>
      <c r="R226" s="65">
        <v>0</v>
      </c>
      <c r="S226" s="65">
        <f t="shared" si="30"/>
        <v>6100</v>
      </c>
      <c r="T226" s="5">
        <v>120</v>
      </c>
      <c r="U226" s="22">
        <v>-6100</v>
      </c>
      <c r="V226" s="22">
        <v>0</v>
      </c>
      <c r="W226" s="22">
        <v>0</v>
      </c>
      <c r="X226" s="22">
        <v>0</v>
      </c>
      <c r="Y226" s="22">
        <v>0</v>
      </c>
      <c r="Z226" s="22">
        <v>0</v>
      </c>
      <c r="AA226" s="22">
        <v>0</v>
      </c>
      <c r="AB226" s="22">
        <v>0</v>
      </c>
      <c r="AC226" s="22">
        <v>0</v>
      </c>
      <c r="AD226" s="22">
        <v>0</v>
      </c>
      <c r="AE226" s="22">
        <v>0</v>
      </c>
      <c r="AF226" s="22">
        <v>0</v>
      </c>
      <c r="AG226" s="22">
        <v>0</v>
      </c>
      <c r="AH226" s="22">
        <f t="shared" si="31"/>
        <v>0</v>
      </c>
      <c r="AI226" s="22">
        <v>0</v>
      </c>
      <c r="AJ226" s="22">
        <f t="shared" si="32"/>
        <v>-6100</v>
      </c>
      <c r="AK226" s="22"/>
      <c r="AL226" s="22">
        <f t="shared" si="33"/>
        <v>0</v>
      </c>
      <c r="AM226" s="22">
        <f t="shared" si="34"/>
        <v>0</v>
      </c>
    </row>
    <row r="227" spans="1:39" outlineLevel="1" x14ac:dyDescent="0.25">
      <c r="A227" s="10">
        <v>40755</v>
      </c>
      <c r="C227" s="3" t="s">
        <v>878</v>
      </c>
      <c r="D227" s="34" t="s">
        <v>879</v>
      </c>
      <c r="F227" s="4" t="s">
        <v>88</v>
      </c>
      <c r="G227" s="4" t="s">
        <v>451</v>
      </c>
      <c r="H227" s="4" t="s">
        <v>157</v>
      </c>
      <c r="N227" s="5">
        <v>1</v>
      </c>
      <c r="O227" s="5" t="s">
        <v>158</v>
      </c>
      <c r="P227" s="65">
        <v>5255.91</v>
      </c>
      <c r="Q227" s="65">
        <v>0</v>
      </c>
      <c r="R227" s="65">
        <v>0</v>
      </c>
      <c r="S227" s="65">
        <f t="shared" si="30"/>
        <v>5255.91</v>
      </c>
      <c r="T227" s="5">
        <v>120</v>
      </c>
      <c r="U227" s="22">
        <v>-5255.91</v>
      </c>
      <c r="V227" s="22">
        <v>0</v>
      </c>
      <c r="W227" s="22">
        <v>0</v>
      </c>
      <c r="X227" s="22">
        <v>0</v>
      </c>
      <c r="Y227" s="22">
        <v>0</v>
      </c>
      <c r="Z227" s="22">
        <v>0</v>
      </c>
      <c r="AA227" s="22">
        <v>0</v>
      </c>
      <c r="AB227" s="22">
        <v>0</v>
      </c>
      <c r="AC227" s="22">
        <v>0</v>
      </c>
      <c r="AD227" s="22">
        <v>0</v>
      </c>
      <c r="AE227" s="22">
        <v>0</v>
      </c>
      <c r="AF227" s="22">
        <v>0</v>
      </c>
      <c r="AG227" s="22">
        <v>0</v>
      </c>
      <c r="AH227" s="22">
        <f t="shared" si="31"/>
        <v>0</v>
      </c>
      <c r="AI227" s="22">
        <v>0</v>
      </c>
      <c r="AJ227" s="22">
        <f t="shared" si="32"/>
        <v>-5255.91</v>
      </c>
      <c r="AK227" s="22"/>
      <c r="AL227" s="22">
        <f t="shared" si="33"/>
        <v>0</v>
      </c>
      <c r="AM227" s="22">
        <f t="shared" si="34"/>
        <v>0</v>
      </c>
    </row>
    <row r="228" spans="1:39" outlineLevel="1" x14ac:dyDescent="0.25">
      <c r="A228" s="10">
        <v>40755</v>
      </c>
      <c r="C228" s="3" t="s">
        <v>880</v>
      </c>
      <c r="D228" s="34" t="s">
        <v>881</v>
      </c>
      <c r="F228" s="4" t="s">
        <v>88</v>
      </c>
      <c r="G228" s="4" t="s">
        <v>451</v>
      </c>
      <c r="H228" s="4" t="s">
        <v>157</v>
      </c>
      <c r="N228" s="5">
        <v>1</v>
      </c>
      <c r="O228" s="5" t="s">
        <v>158</v>
      </c>
      <c r="P228" s="65">
        <v>42935</v>
      </c>
      <c r="Q228" s="65">
        <v>0</v>
      </c>
      <c r="R228" s="65">
        <v>0</v>
      </c>
      <c r="S228" s="65">
        <f t="shared" si="30"/>
        <v>42935</v>
      </c>
      <c r="T228" s="5">
        <v>120</v>
      </c>
      <c r="U228" s="22">
        <v>-42935</v>
      </c>
      <c r="V228" s="22">
        <v>0</v>
      </c>
      <c r="W228" s="22">
        <v>0</v>
      </c>
      <c r="X228" s="22">
        <v>0</v>
      </c>
      <c r="Y228" s="22">
        <v>0</v>
      </c>
      <c r="Z228" s="22">
        <v>0</v>
      </c>
      <c r="AA228" s="22">
        <v>0</v>
      </c>
      <c r="AB228" s="22">
        <v>0</v>
      </c>
      <c r="AC228" s="22">
        <v>0</v>
      </c>
      <c r="AD228" s="22">
        <v>0</v>
      </c>
      <c r="AE228" s="22">
        <v>0</v>
      </c>
      <c r="AF228" s="22">
        <v>0</v>
      </c>
      <c r="AG228" s="22">
        <v>0</v>
      </c>
      <c r="AH228" s="22">
        <f t="shared" si="31"/>
        <v>0</v>
      </c>
      <c r="AI228" s="22">
        <v>0</v>
      </c>
      <c r="AJ228" s="22">
        <f t="shared" si="32"/>
        <v>-42935</v>
      </c>
      <c r="AK228" s="22"/>
      <c r="AL228" s="22">
        <f t="shared" si="33"/>
        <v>0</v>
      </c>
      <c r="AM228" s="22">
        <f t="shared" si="34"/>
        <v>0</v>
      </c>
    </row>
    <row r="229" spans="1:39" outlineLevel="1" x14ac:dyDescent="0.25">
      <c r="A229" s="10">
        <v>40755</v>
      </c>
      <c r="C229" s="3" t="s">
        <v>882</v>
      </c>
      <c r="D229" s="34" t="s">
        <v>883</v>
      </c>
      <c r="F229" s="4" t="s">
        <v>88</v>
      </c>
      <c r="G229" s="4" t="s">
        <v>451</v>
      </c>
      <c r="H229" s="4" t="s">
        <v>157</v>
      </c>
      <c r="N229" s="5">
        <v>1</v>
      </c>
      <c r="O229" s="5" t="s">
        <v>158</v>
      </c>
      <c r="P229" s="65">
        <v>5000</v>
      </c>
      <c r="Q229" s="65">
        <v>0</v>
      </c>
      <c r="R229" s="65">
        <v>0</v>
      </c>
      <c r="S229" s="65">
        <f t="shared" si="30"/>
        <v>5000</v>
      </c>
      <c r="T229" s="5">
        <v>120</v>
      </c>
      <c r="U229" s="22">
        <v>-5000</v>
      </c>
      <c r="V229" s="22">
        <v>0</v>
      </c>
      <c r="W229" s="22">
        <v>0</v>
      </c>
      <c r="X229" s="22">
        <v>0</v>
      </c>
      <c r="Y229" s="22">
        <v>0</v>
      </c>
      <c r="Z229" s="22">
        <v>0</v>
      </c>
      <c r="AA229" s="22">
        <v>0</v>
      </c>
      <c r="AB229" s="22">
        <v>0</v>
      </c>
      <c r="AC229" s="22">
        <v>0</v>
      </c>
      <c r="AD229" s="22">
        <v>0</v>
      </c>
      <c r="AE229" s="22">
        <v>0</v>
      </c>
      <c r="AF229" s="22">
        <v>0</v>
      </c>
      <c r="AG229" s="22">
        <v>0</v>
      </c>
      <c r="AH229" s="22">
        <f t="shared" si="31"/>
        <v>0</v>
      </c>
      <c r="AI229" s="22">
        <v>0</v>
      </c>
      <c r="AJ229" s="22">
        <f t="shared" si="32"/>
        <v>-5000</v>
      </c>
      <c r="AK229" s="22"/>
      <c r="AL229" s="22">
        <f t="shared" si="33"/>
        <v>0</v>
      </c>
      <c r="AM229" s="22">
        <f t="shared" si="34"/>
        <v>0</v>
      </c>
    </row>
    <row r="230" spans="1:39" outlineLevel="1" x14ac:dyDescent="0.25">
      <c r="A230" s="10">
        <v>40755</v>
      </c>
      <c r="C230" s="3" t="s">
        <v>884</v>
      </c>
      <c r="D230" s="34" t="s">
        <v>885</v>
      </c>
      <c r="F230" s="4" t="s">
        <v>88</v>
      </c>
      <c r="G230" s="4" t="s">
        <v>451</v>
      </c>
      <c r="H230" s="4" t="s">
        <v>157</v>
      </c>
      <c r="N230" s="5">
        <v>1</v>
      </c>
      <c r="O230" s="5" t="s">
        <v>158</v>
      </c>
      <c r="P230" s="65">
        <v>3842.5</v>
      </c>
      <c r="Q230" s="65">
        <v>0</v>
      </c>
      <c r="R230" s="65">
        <v>0</v>
      </c>
      <c r="S230" s="65">
        <f t="shared" si="30"/>
        <v>3842.5</v>
      </c>
      <c r="T230" s="5">
        <v>180</v>
      </c>
      <c r="U230" s="22">
        <v>-3842.5</v>
      </c>
      <c r="V230" s="22">
        <v>0</v>
      </c>
      <c r="W230" s="22">
        <v>0</v>
      </c>
      <c r="X230" s="22">
        <v>0</v>
      </c>
      <c r="Y230" s="22">
        <v>0</v>
      </c>
      <c r="Z230" s="22">
        <v>0</v>
      </c>
      <c r="AA230" s="22">
        <v>0</v>
      </c>
      <c r="AB230" s="22">
        <v>0</v>
      </c>
      <c r="AC230" s="22">
        <v>0</v>
      </c>
      <c r="AD230" s="22">
        <v>0</v>
      </c>
      <c r="AE230" s="22">
        <v>0</v>
      </c>
      <c r="AF230" s="22">
        <v>0</v>
      </c>
      <c r="AG230" s="22">
        <v>0</v>
      </c>
      <c r="AH230" s="22">
        <f t="shared" si="31"/>
        <v>0</v>
      </c>
      <c r="AI230" s="22">
        <v>0</v>
      </c>
      <c r="AJ230" s="22">
        <f t="shared" si="32"/>
        <v>-3842.5</v>
      </c>
      <c r="AK230" s="22"/>
      <c r="AL230" s="22">
        <f t="shared" si="33"/>
        <v>0</v>
      </c>
      <c r="AM230" s="22">
        <f t="shared" si="34"/>
        <v>0</v>
      </c>
    </row>
    <row r="231" spans="1:39" outlineLevel="1" x14ac:dyDescent="0.25">
      <c r="A231" s="10">
        <v>40755</v>
      </c>
      <c r="C231" s="3" t="s">
        <v>886</v>
      </c>
      <c r="D231" s="34" t="s">
        <v>887</v>
      </c>
      <c r="F231" s="4" t="s">
        <v>88</v>
      </c>
      <c r="G231" s="4" t="s">
        <v>451</v>
      </c>
      <c r="H231" s="4" t="s">
        <v>157</v>
      </c>
      <c r="N231" s="5">
        <v>1</v>
      </c>
      <c r="O231" s="5" t="s">
        <v>158</v>
      </c>
      <c r="P231" s="65">
        <v>3906</v>
      </c>
      <c r="Q231" s="65">
        <v>0</v>
      </c>
      <c r="R231" s="65">
        <v>0</v>
      </c>
      <c r="S231" s="65">
        <f t="shared" si="30"/>
        <v>3906</v>
      </c>
      <c r="T231" s="5">
        <v>120</v>
      </c>
      <c r="U231" s="22">
        <v>-3906</v>
      </c>
      <c r="V231" s="22">
        <v>0</v>
      </c>
      <c r="W231" s="22">
        <v>0</v>
      </c>
      <c r="X231" s="22">
        <v>0</v>
      </c>
      <c r="Y231" s="22">
        <v>0</v>
      </c>
      <c r="Z231" s="22">
        <v>0</v>
      </c>
      <c r="AA231" s="22">
        <v>0</v>
      </c>
      <c r="AB231" s="22">
        <v>0</v>
      </c>
      <c r="AC231" s="22">
        <v>0</v>
      </c>
      <c r="AD231" s="22">
        <v>0</v>
      </c>
      <c r="AE231" s="22">
        <v>0</v>
      </c>
      <c r="AF231" s="22">
        <v>0</v>
      </c>
      <c r="AG231" s="22">
        <v>0</v>
      </c>
      <c r="AH231" s="22">
        <f t="shared" si="31"/>
        <v>0</v>
      </c>
      <c r="AI231" s="22">
        <v>0</v>
      </c>
      <c r="AJ231" s="22">
        <f t="shared" si="32"/>
        <v>-3906</v>
      </c>
      <c r="AK231" s="22"/>
      <c r="AL231" s="22">
        <f t="shared" si="33"/>
        <v>0</v>
      </c>
      <c r="AM231" s="22">
        <f t="shared" si="34"/>
        <v>0</v>
      </c>
    </row>
    <row r="232" spans="1:39" outlineLevel="1" x14ac:dyDescent="0.25">
      <c r="A232" s="10">
        <v>40755</v>
      </c>
      <c r="C232" s="3" t="s">
        <v>888</v>
      </c>
      <c r="D232" s="34" t="s">
        <v>889</v>
      </c>
      <c r="F232" s="4" t="s">
        <v>88</v>
      </c>
      <c r="G232" s="4" t="s">
        <v>451</v>
      </c>
      <c r="H232" s="4" t="s">
        <v>157</v>
      </c>
      <c r="N232" s="5">
        <v>1</v>
      </c>
      <c r="O232" s="5" t="s">
        <v>158</v>
      </c>
      <c r="P232" s="65">
        <v>36239</v>
      </c>
      <c r="Q232" s="65">
        <v>0</v>
      </c>
      <c r="R232" s="65">
        <v>0</v>
      </c>
      <c r="S232" s="65">
        <f t="shared" si="30"/>
        <v>36239</v>
      </c>
      <c r="T232" s="5">
        <v>120</v>
      </c>
      <c r="U232" s="22">
        <v>-36239</v>
      </c>
      <c r="V232" s="22">
        <v>0</v>
      </c>
      <c r="W232" s="22">
        <v>0</v>
      </c>
      <c r="X232" s="22">
        <v>0</v>
      </c>
      <c r="Y232" s="22">
        <v>0</v>
      </c>
      <c r="Z232" s="22">
        <v>0</v>
      </c>
      <c r="AA232" s="22">
        <v>0</v>
      </c>
      <c r="AB232" s="22">
        <v>0</v>
      </c>
      <c r="AC232" s="22">
        <v>0</v>
      </c>
      <c r="AD232" s="22">
        <v>0</v>
      </c>
      <c r="AE232" s="22">
        <v>0</v>
      </c>
      <c r="AF232" s="22">
        <v>0</v>
      </c>
      <c r="AG232" s="22">
        <v>0</v>
      </c>
      <c r="AH232" s="22">
        <f t="shared" si="31"/>
        <v>0</v>
      </c>
      <c r="AI232" s="22">
        <v>0</v>
      </c>
      <c r="AJ232" s="22">
        <f t="shared" si="32"/>
        <v>-36239</v>
      </c>
      <c r="AK232" s="22"/>
      <c r="AL232" s="22">
        <f t="shared" si="33"/>
        <v>0</v>
      </c>
      <c r="AM232" s="22">
        <f t="shared" si="34"/>
        <v>0</v>
      </c>
    </row>
    <row r="233" spans="1:39" outlineLevel="1" x14ac:dyDescent="0.25">
      <c r="A233" s="10">
        <v>40755</v>
      </c>
      <c r="C233" s="3" t="s">
        <v>890</v>
      </c>
      <c r="D233" s="34" t="s">
        <v>891</v>
      </c>
      <c r="F233" s="4" t="s">
        <v>88</v>
      </c>
      <c r="G233" s="4" t="s">
        <v>451</v>
      </c>
      <c r="H233" s="4" t="s">
        <v>157</v>
      </c>
      <c r="N233" s="5">
        <v>1</v>
      </c>
      <c r="O233" s="5" t="s">
        <v>158</v>
      </c>
      <c r="P233" s="65">
        <v>3765</v>
      </c>
      <c r="Q233" s="65">
        <v>0</v>
      </c>
      <c r="R233" s="65">
        <v>0</v>
      </c>
      <c r="S233" s="65">
        <f t="shared" si="30"/>
        <v>3765</v>
      </c>
      <c r="T233" s="5">
        <v>120</v>
      </c>
      <c r="U233" s="22">
        <v>-3765</v>
      </c>
      <c r="V233" s="22">
        <v>0</v>
      </c>
      <c r="W233" s="22">
        <v>0</v>
      </c>
      <c r="X233" s="22">
        <v>0</v>
      </c>
      <c r="Y233" s="22">
        <v>0</v>
      </c>
      <c r="Z233" s="22">
        <v>0</v>
      </c>
      <c r="AA233" s="22">
        <v>0</v>
      </c>
      <c r="AB233" s="22">
        <v>0</v>
      </c>
      <c r="AC233" s="22">
        <v>0</v>
      </c>
      <c r="AD233" s="22">
        <v>0</v>
      </c>
      <c r="AE233" s="22">
        <v>0</v>
      </c>
      <c r="AF233" s="22">
        <v>0</v>
      </c>
      <c r="AG233" s="22">
        <v>0</v>
      </c>
      <c r="AH233" s="22">
        <f t="shared" si="31"/>
        <v>0</v>
      </c>
      <c r="AI233" s="22">
        <v>0</v>
      </c>
      <c r="AJ233" s="22">
        <f t="shared" si="32"/>
        <v>-3765</v>
      </c>
      <c r="AK233" s="22"/>
      <c r="AL233" s="22">
        <f t="shared" si="33"/>
        <v>0</v>
      </c>
      <c r="AM233" s="22">
        <f t="shared" si="34"/>
        <v>0</v>
      </c>
    </row>
    <row r="234" spans="1:39" outlineLevel="1" x14ac:dyDescent="0.25">
      <c r="A234" s="10">
        <v>40755</v>
      </c>
      <c r="C234" s="3" t="s">
        <v>892</v>
      </c>
      <c r="D234" s="34" t="s">
        <v>893</v>
      </c>
      <c r="F234" s="4" t="s">
        <v>88</v>
      </c>
      <c r="G234" s="4" t="s">
        <v>451</v>
      </c>
      <c r="H234" s="4" t="s">
        <v>157</v>
      </c>
      <c r="N234" s="5">
        <v>1</v>
      </c>
      <c r="O234" s="5" t="s">
        <v>158</v>
      </c>
      <c r="P234" s="65">
        <v>5045</v>
      </c>
      <c r="Q234" s="65">
        <v>0</v>
      </c>
      <c r="R234" s="65">
        <v>0</v>
      </c>
      <c r="S234" s="65">
        <f t="shared" si="30"/>
        <v>5045</v>
      </c>
      <c r="T234" s="5">
        <v>120</v>
      </c>
      <c r="U234" s="22">
        <v>-5045</v>
      </c>
      <c r="V234" s="22">
        <v>0</v>
      </c>
      <c r="W234" s="22">
        <v>0</v>
      </c>
      <c r="X234" s="22">
        <v>0</v>
      </c>
      <c r="Y234" s="22">
        <v>0</v>
      </c>
      <c r="Z234" s="22">
        <v>0</v>
      </c>
      <c r="AA234" s="22">
        <v>0</v>
      </c>
      <c r="AB234" s="22">
        <v>0</v>
      </c>
      <c r="AC234" s="22">
        <v>0</v>
      </c>
      <c r="AD234" s="22">
        <v>0</v>
      </c>
      <c r="AE234" s="22">
        <v>0</v>
      </c>
      <c r="AF234" s="22">
        <v>0</v>
      </c>
      <c r="AG234" s="22">
        <v>0</v>
      </c>
      <c r="AH234" s="22">
        <f t="shared" si="31"/>
        <v>0</v>
      </c>
      <c r="AI234" s="22">
        <v>0</v>
      </c>
      <c r="AJ234" s="22">
        <f t="shared" si="32"/>
        <v>-5045</v>
      </c>
      <c r="AK234" s="22"/>
      <c r="AL234" s="22">
        <f t="shared" si="33"/>
        <v>0</v>
      </c>
      <c r="AM234" s="22">
        <f t="shared" si="34"/>
        <v>0</v>
      </c>
    </row>
    <row r="235" spans="1:39" outlineLevel="1" x14ac:dyDescent="0.25">
      <c r="A235" s="10">
        <v>40755</v>
      </c>
      <c r="C235" s="3" t="s">
        <v>894</v>
      </c>
      <c r="D235" s="34" t="s">
        <v>895</v>
      </c>
      <c r="F235" s="4" t="s">
        <v>88</v>
      </c>
      <c r="G235" s="4" t="s">
        <v>451</v>
      </c>
      <c r="H235" s="4" t="s">
        <v>157</v>
      </c>
      <c r="N235" s="5">
        <v>1</v>
      </c>
      <c r="O235" s="5" t="s">
        <v>158</v>
      </c>
      <c r="P235" s="65">
        <v>1600</v>
      </c>
      <c r="Q235" s="65">
        <v>0</v>
      </c>
      <c r="R235" s="65">
        <v>0</v>
      </c>
      <c r="S235" s="65">
        <f t="shared" si="30"/>
        <v>1600</v>
      </c>
      <c r="T235" s="5">
        <v>120</v>
      </c>
      <c r="U235" s="22">
        <v>-1600</v>
      </c>
      <c r="V235" s="22">
        <v>0</v>
      </c>
      <c r="W235" s="22">
        <v>0</v>
      </c>
      <c r="X235" s="22">
        <v>0</v>
      </c>
      <c r="Y235" s="22">
        <v>0</v>
      </c>
      <c r="Z235" s="22">
        <v>0</v>
      </c>
      <c r="AA235" s="22">
        <v>0</v>
      </c>
      <c r="AB235" s="22">
        <v>0</v>
      </c>
      <c r="AC235" s="22">
        <v>0</v>
      </c>
      <c r="AD235" s="22">
        <v>0</v>
      </c>
      <c r="AE235" s="22">
        <v>0</v>
      </c>
      <c r="AF235" s="22">
        <v>0</v>
      </c>
      <c r="AG235" s="22">
        <v>0</v>
      </c>
      <c r="AH235" s="22">
        <f t="shared" si="31"/>
        <v>0</v>
      </c>
      <c r="AI235" s="22">
        <v>0</v>
      </c>
      <c r="AJ235" s="22">
        <f t="shared" si="32"/>
        <v>-1600</v>
      </c>
      <c r="AK235" s="22"/>
      <c r="AL235" s="22">
        <f t="shared" si="33"/>
        <v>0</v>
      </c>
      <c r="AM235" s="22">
        <f t="shared" si="34"/>
        <v>0</v>
      </c>
    </row>
    <row r="236" spans="1:39" outlineLevel="1" x14ac:dyDescent="0.25">
      <c r="A236" s="10">
        <v>40755</v>
      </c>
      <c r="C236" s="3" t="s">
        <v>896</v>
      </c>
      <c r="D236" s="34" t="s">
        <v>897</v>
      </c>
      <c r="F236" s="4" t="s">
        <v>88</v>
      </c>
      <c r="G236" s="4" t="s">
        <v>451</v>
      </c>
      <c r="H236" s="4" t="s">
        <v>157</v>
      </c>
      <c r="N236" s="5">
        <v>1</v>
      </c>
      <c r="O236" s="5" t="s">
        <v>158</v>
      </c>
      <c r="P236" s="65">
        <v>26000</v>
      </c>
      <c r="Q236" s="65">
        <v>0</v>
      </c>
      <c r="R236" s="65">
        <v>0</v>
      </c>
      <c r="S236" s="65">
        <f t="shared" si="30"/>
        <v>26000</v>
      </c>
      <c r="T236" s="5">
        <v>120</v>
      </c>
      <c r="U236" s="22">
        <v>-26000</v>
      </c>
      <c r="V236" s="22">
        <v>0</v>
      </c>
      <c r="W236" s="22">
        <v>0</v>
      </c>
      <c r="X236" s="22">
        <v>0</v>
      </c>
      <c r="Y236" s="22">
        <v>0</v>
      </c>
      <c r="Z236" s="22">
        <v>0</v>
      </c>
      <c r="AA236" s="22">
        <v>0</v>
      </c>
      <c r="AB236" s="22">
        <v>0</v>
      </c>
      <c r="AC236" s="22">
        <v>0</v>
      </c>
      <c r="AD236" s="22">
        <v>0</v>
      </c>
      <c r="AE236" s="22">
        <v>0</v>
      </c>
      <c r="AF236" s="22">
        <v>0</v>
      </c>
      <c r="AG236" s="22">
        <v>0</v>
      </c>
      <c r="AH236" s="22">
        <f t="shared" si="31"/>
        <v>0</v>
      </c>
      <c r="AI236" s="22">
        <v>0</v>
      </c>
      <c r="AJ236" s="22">
        <f t="shared" si="32"/>
        <v>-26000</v>
      </c>
      <c r="AK236" s="22"/>
      <c r="AL236" s="22">
        <f t="shared" si="33"/>
        <v>0</v>
      </c>
      <c r="AM236" s="22">
        <f t="shared" si="34"/>
        <v>0</v>
      </c>
    </row>
    <row r="237" spans="1:39" outlineLevel="1" x14ac:dyDescent="0.25">
      <c r="A237" s="10">
        <v>40755</v>
      </c>
      <c r="C237" s="3" t="s">
        <v>898</v>
      </c>
      <c r="D237" s="34" t="s">
        <v>899</v>
      </c>
      <c r="F237" s="4" t="s">
        <v>88</v>
      </c>
      <c r="G237" s="4" t="s">
        <v>451</v>
      </c>
      <c r="H237" s="4" t="s">
        <v>157</v>
      </c>
      <c r="N237" s="5">
        <v>1</v>
      </c>
      <c r="O237" s="5" t="s">
        <v>158</v>
      </c>
      <c r="P237" s="65">
        <v>44400</v>
      </c>
      <c r="Q237" s="65">
        <v>0</v>
      </c>
      <c r="R237" s="65">
        <v>0</v>
      </c>
      <c r="S237" s="65">
        <f t="shared" si="30"/>
        <v>44400</v>
      </c>
      <c r="T237" s="5">
        <v>180</v>
      </c>
      <c r="U237" s="22">
        <v>-44400</v>
      </c>
      <c r="V237" s="22">
        <v>0</v>
      </c>
      <c r="W237" s="22">
        <v>0</v>
      </c>
      <c r="X237" s="22">
        <v>0</v>
      </c>
      <c r="Y237" s="22">
        <v>0</v>
      </c>
      <c r="Z237" s="22">
        <v>0</v>
      </c>
      <c r="AA237" s="22">
        <v>0</v>
      </c>
      <c r="AB237" s="22">
        <v>0</v>
      </c>
      <c r="AC237" s="22">
        <v>0</v>
      </c>
      <c r="AD237" s="22">
        <v>0</v>
      </c>
      <c r="AE237" s="22">
        <v>0</v>
      </c>
      <c r="AF237" s="22">
        <v>0</v>
      </c>
      <c r="AG237" s="22">
        <v>0</v>
      </c>
      <c r="AH237" s="22">
        <f t="shared" si="31"/>
        <v>0</v>
      </c>
      <c r="AI237" s="22">
        <v>0</v>
      </c>
      <c r="AJ237" s="22">
        <f t="shared" si="32"/>
        <v>-44400</v>
      </c>
      <c r="AK237" s="22"/>
      <c r="AL237" s="22">
        <f t="shared" si="33"/>
        <v>0</v>
      </c>
      <c r="AM237" s="22">
        <f t="shared" si="34"/>
        <v>0</v>
      </c>
    </row>
    <row r="238" spans="1:39" outlineLevel="1" x14ac:dyDescent="0.25">
      <c r="A238" s="10">
        <v>40755</v>
      </c>
      <c r="C238" s="3" t="s">
        <v>900</v>
      </c>
      <c r="D238" s="34" t="s">
        <v>901</v>
      </c>
      <c r="F238" s="4" t="s">
        <v>88</v>
      </c>
      <c r="G238" s="4" t="s">
        <v>451</v>
      </c>
      <c r="H238" s="4" t="s">
        <v>157</v>
      </c>
      <c r="N238" s="5">
        <v>1</v>
      </c>
      <c r="O238" s="5" t="s">
        <v>158</v>
      </c>
      <c r="P238" s="65">
        <v>18000</v>
      </c>
      <c r="Q238" s="65">
        <v>0</v>
      </c>
      <c r="R238" s="65">
        <v>0</v>
      </c>
      <c r="S238" s="65">
        <f t="shared" si="30"/>
        <v>18000</v>
      </c>
      <c r="T238" s="5">
        <v>180</v>
      </c>
      <c r="U238" s="22">
        <v>-18000</v>
      </c>
      <c r="V238" s="22">
        <v>0</v>
      </c>
      <c r="W238" s="22">
        <v>0</v>
      </c>
      <c r="X238" s="22">
        <v>0</v>
      </c>
      <c r="Y238" s="22">
        <v>0</v>
      </c>
      <c r="Z238" s="22">
        <v>0</v>
      </c>
      <c r="AA238" s="22">
        <v>0</v>
      </c>
      <c r="AB238" s="22">
        <v>0</v>
      </c>
      <c r="AC238" s="22">
        <v>0</v>
      </c>
      <c r="AD238" s="22">
        <v>0</v>
      </c>
      <c r="AE238" s="22">
        <v>0</v>
      </c>
      <c r="AF238" s="22">
        <v>0</v>
      </c>
      <c r="AG238" s="22">
        <v>0</v>
      </c>
      <c r="AH238" s="22">
        <f t="shared" si="31"/>
        <v>0</v>
      </c>
      <c r="AI238" s="22">
        <v>0</v>
      </c>
      <c r="AJ238" s="22">
        <f t="shared" si="32"/>
        <v>-18000</v>
      </c>
      <c r="AK238" s="22"/>
      <c r="AL238" s="22">
        <f t="shared" si="33"/>
        <v>0</v>
      </c>
      <c r="AM238" s="22">
        <f t="shared" si="34"/>
        <v>0</v>
      </c>
    </row>
    <row r="239" spans="1:39" outlineLevel="1" x14ac:dyDescent="0.25">
      <c r="A239" s="10">
        <v>40755</v>
      </c>
      <c r="C239" s="3" t="s">
        <v>902</v>
      </c>
      <c r="D239" s="34" t="s">
        <v>903</v>
      </c>
      <c r="F239" s="4" t="s">
        <v>88</v>
      </c>
      <c r="G239" s="4" t="s">
        <v>451</v>
      </c>
      <c r="H239" s="4" t="s">
        <v>157</v>
      </c>
      <c r="N239" s="5">
        <v>1</v>
      </c>
      <c r="O239" s="5" t="s">
        <v>158</v>
      </c>
      <c r="P239" s="65">
        <v>2900</v>
      </c>
      <c r="Q239" s="65">
        <v>0</v>
      </c>
      <c r="R239" s="65">
        <v>0</v>
      </c>
      <c r="S239" s="65">
        <f t="shared" si="30"/>
        <v>2900</v>
      </c>
      <c r="T239" s="5">
        <v>120</v>
      </c>
      <c r="U239" s="22">
        <v>-2900</v>
      </c>
      <c r="V239" s="22">
        <v>0</v>
      </c>
      <c r="W239" s="22">
        <v>0</v>
      </c>
      <c r="X239" s="22">
        <v>0</v>
      </c>
      <c r="Y239" s="22">
        <v>0</v>
      </c>
      <c r="Z239" s="22">
        <v>0</v>
      </c>
      <c r="AA239" s="22">
        <v>0</v>
      </c>
      <c r="AB239" s="22">
        <v>0</v>
      </c>
      <c r="AC239" s="22">
        <v>0</v>
      </c>
      <c r="AD239" s="22">
        <v>0</v>
      </c>
      <c r="AE239" s="22">
        <v>0</v>
      </c>
      <c r="AF239" s="22">
        <v>0</v>
      </c>
      <c r="AG239" s="22">
        <v>0</v>
      </c>
      <c r="AH239" s="22">
        <f t="shared" si="31"/>
        <v>0</v>
      </c>
      <c r="AI239" s="22">
        <v>0</v>
      </c>
      <c r="AJ239" s="22">
        <f t="shared" si="32"/>
        <v>-2900</v>
      </c>
      <c r="AK239" s="22"/>
      <c r="AL239" s="22">
        <f t="shared" si="33"/>
        <v>0</v>
      </c>
      <c r="AM239" s="22">
        <f t="shared" si="34"/>
        <v>0</v>
      </c>
    </row>
    <row r="240" spans="1:39" outlineLevel="1" x14ac:dyDescent="0.25">
      <c r="A240" s="10">
        <v>40755</v>
      </c>
      <c r="C240" s="3" t="s">
        <v>904</v>
      </c>
      <c r="D240" s="34" t="s">
        <v>905</v>
      </c>
      <c r="F240" s="4" t="s">
        <v>88</v>
      </c>
      <c r="G240" s="4" t="s">
        <v>451</v>
      </c>
      <c r="H240" s="4" t="s">
        <v>157</v>
      </c>
      <c r="N240" s="5">
        <v>1</v>
      </c>
      <c r="O240" s="5" t="s">
        <v>158</v>
      </c>
      <c r="P240" s="65">
        <v>700</v>
      </c>
      <c r="Q240" s="65">
        <v>0</v>
      </c>
      <c r="R240" s="65">
        <v>0</v>
      </c>
      <c r="S240" s="65">
        <f t="shared" si="30"/>
        <v>700</v>
      </c>
      <c r="T240" s="5">
        <v>120</v>
      </c>
      <c r="U240" s="22">
        <v>-700</v>
      </c>
      <c r="V240" s="22">
        <v>0</v>
      </c>
      <c r="W240" s="22">
        <v>0</v>
      </c>
      <c r="X240" s="22">
        <v>0</v>
      </c>
      <c r="Y240" s="22">
        <v>0</v>
      </c>
      <c r="Z240" s="22">
        <v>0</v>
      </c>
      <c r="AA240" s="22">
        <v>0</v>
      </c>
      <c r="AB240" s="22">
        <v>0</v>
      </c>
      <c r="AC240" s="22">
        <v>0</v>
      </c>
      <c r="AD240" s="22">
        <v>0</v>
      </c>
      <c r="AE240" s="22">
        <v>0</v>
      </c>
      <c r="AF240" s="22">
        <v>0</v>
      </c>
      <c r="AG240" s="22">
        <v>0</v>
      </c>
      <c r="AH240" s="22">
        <f t="shared" si="31"/>
        <v>0</v>
      </c>
      <c r="AI240" s="22">
        <v>0</v>
      </c>
      <c r="AJ240" s="22">
        <f t="shared" si="32"/>
        <v>-700</v>
      </c>
      <c r="AK240" s="22"/>
      <c r="AL240" s="22">
        <f t="shared" si="33"/>
        <v>0</v>
      </c>
      <c r="AM240" s="22">
        <f t="shared" si="34"/>
        <v>0</v>
      </c>
    </row>
    <row r="241" spans="1:39" outlineLevel="1" x14ac:dyDescent="0.25">
      <c r="A241" s="10">
        <v>40755</v>
      </c>
      <c r="C241" s="3" t="s">
        <v>906</v>
      </c>
      <c r="D241" s="34" t="s">
        <v>907</v>
      </c>
      <c r="F241" s="4" t="s">
        <v>88</v>
      </c>
      <c r="G241" s="4" t="s">
        <v>451</v>
      </c>
      <c r="H241" s="4" t="s">
        <v>157</v>
      </c>
      <c r="N241" s="5">
        <v>1</v>
      </c>
      <c r="O241" s="5" t="s">
        <v>158</v>
      </c>
      <c r="P241" s="65">
        <v>595</v>
      </c>
      <c r="Q241" s="65">
        <v>0</v>
      </c>
      <c r="R241" s="65">
        <v>0</v>
      </c>
      <c r="S241" s="65">
        <f t="shared" si="30"/>
        <v>595</v>
      </c>
      <c r="T241" s="5">
        <v>120</v>
      </c>
      <c r="U241" s="22">
        <v>-595</v>
      </c>
      <c r="V241" s="22">
        <v>0</v>
      </c>
      <c r="W241" s="22">
        <v>0</v>
      </c>
      <c r="X241" s="22">
        <v>0</v>
      </c>
      <c r="Y241" s="22">
        <v>0</v>
      </c>
      <c r="Z241" s="22">
        <v>0</v>
      </c>
      <c r="AA241" s="22">
        <v>0</v>
      </c>
      <c r="AB241" s="22">
        <v>0</v>
      </c>
      <c r="AC241" s="22">
        <v>0</v>
      </c>
      <c r="AD241" s="22">
        <v>0</v>
      </c>
      <c r="AE241" s="22">
        <v>0</v>
      </c>
      <c r="AF241" s="22">
        <v>0</v>
      </c>
      <c r="AG241" s="22">
        <v>0</v>
      </c>
      <c r="AH241" s="22">
        <f t="shared" si="31"/>
        <v>0</v>
      </c>
      <c r="AI241" s="22">
        <v>0</v>
      </c>
      <c r="AJ241" s="22">
        <f t="shared" si="32"/>
        <v>-595</v>
      </c>
      <c r="AK241" s="22"/>
      <c r="AL241" s="22">
        <f t="shared" si="33"/>
        <v>0</v>
      </c>
      <c r="AM241" s="22">
        <f t="shared" si="34"/>
        <v>0</v>
      </c>
    </row>
    <row r="242" spans="1:39" outlineLevel="1" x14ac:dyDescent="0.25">
      <c r="A242" s="10">
        <v>40755</v>
      </c>
      <c r="C242" s="3" t="s">
        <v>908</v>
      </c>
      <c r="D242" s="34" t="s">
        <v>909</v>
      </c>
      <c r="F242" s="4" t="s">
        <v>88</v>
      </c>
      <c r="G242" s="4" t="s">
        <v>451</v>
      </c>
      <c r="H242" s="4" t="s">
        <v>157</v>
      </c>
      <c r="N242" s="5">
        <v>1</v>
      </c>
      <c r="O242" s="5" t="s">
        <v>158</v>
      </c>
      <c r="P242" s="65">
        <v>2600</v>
      </c>
      <c r="Q242" s="65">
        <v>0</v>
      </c>
      <c r="R242" s="65">
        <v>0</v>
      </c>
      <c r="S242" s="65">
        <f t="shared" si="30"/>
        <v>2600</v>
      </c>
      <c r="T242" s="5">
        <v>120</v>
      </c>
      <c r="U242" s="22">
        <v>-2600</v>
      </c>
      <c r="V242" s="22">
        <v>0</v>
      </c>
      <c r="W242" s="22">
        <v>0</v>
      </c>
      <c r="X242" s="22">
        <v>0</v>
      </c>
      <c r="Y242" s="22">
        <v>0</v>
      </c>
      <c r="Z242" s="22">
        <v>0</v>
      </c>
      <c r="AA242" s="22">
        <v>0</v>
      </c>
      <c r="AB242" s="22">
        <v>0</v>
      </c>
      <c r="AC242" s="22">
        <v>0</v>
      </c>
      <c r="AD242" s="22">
        <v>0</v>
      </c>
      <c r="AE242" s="22">
        <v>0</v>
      </c>
      <c r="AF242" s="22">
        <v>0</v>
      </c>
      <c r="AG242" s="22">
        <v>0</v>
      </c>
      <c r="AH242" s="22">
        <f t="shared" si="31"/>
        <v>0</v>
      </c>
      <c r="AI242" s="22">
        <v>0</v>
      </c>
      <c r="AJ242" s="22">
        <f t="shared" si="32"/>
        <v>-2600</v>
      </c>
      <c r="AK242" s="22"/>
      <c r="AL242" s="22">
        <f t="shared" si="33"/>
        <v>0</v>
      </c>
      <c r="AM242" s="22">
        <f t="shared" si="34"/>
        <v>0</v>
      </c>
    </row>
    <row r="243" spans="1:39" outlineLevel="1" x14ac:dyDescent="0.25">
      <c r="A243" s="10">
        <v>40755</v>
      </c>
      <c r="C243" s="3" t="s">
        <v>910</v>
      </c>
      <c r="D243" s="34" t="s">
        <v>911</v>
      </c>
      <c r="F243" s="4" t="s">
        <v>88</v>
      </c>
      <c r="G243" s="4" t="s">
        <v>451</v>
      </c>
      <c r="H243" s="4" t="s">
        <v>157</v>
      </c>
      <c r="N243" s="5">
        <v>1</v>
      </c>
      <c r="O243" s="5" t="s">
        <v>158</v>
      </c>
      <c r="P243" s="65">
        <v>1000</v>
      </c>
      <c r="Q243" s="65">
        <v>0</v>
      </c>
      <c r="R243" s="65">
        <v>0</v>
      </c>
      <c r="S243" s="65">
        <f t="shared" si="30"/>
        <v>1000</v>
      </c>
      <c r="T243" s="5">
        <v>180</v>
      </c>
      <c r="U243" s="22">
        <v>-1000</v>
      </c>
      <c r="V243" s="22">
        <v>0</v>
      </c>
      <c r="W243" s="22">
        <v>0</v>
      </c>
      <c r="X243" s="22">
        <v>0</v>
      </c>
      <c r="Y243" s="22">
        <v>0</v>
      </c>
      <c r="Z243" s="22">
        <v>0</v>
      </c>
      <c r="AA243" s="22">
        <v>0</v>
      </c>
      <c r="AB243" s="22">
        <v>0</v>
      </c>
      <c r="AC243" s="22">
        <v>0</v>
      </c>
      <c r="AD243" s="22">
        <v>0</v>
      </c>
      <c r="AE243" s="22">
        <v>0</v>
      </c>
      <c r="AF243" s="22">
        <v>0</v>
      </c>
      <c r="AG243" s="22">
        <v>0</v>
      </c>
      <c r="AH243" s="22">
        <f t="shared" si="31"/>
        <v>0</v>
      </c>
      <c r="AI243" s="22">
        <v>0</v>
      </c>
      <c r="AJ243" s="22">
        <f t="shared" si="32"/>
        <v>-1000</v>
      </c>
      <c r="AK243" s="22"/>
      <c r="AL243" s="22">
        <f t="shared" si="33"/>
        <v>0</v>
      </c>
      <c r="AM243" s="22">
        <f t="shared" si="34"/>
        <v>0</v>
      </c>
    </row>
    <row r="244" spans="1:39" outlineLevel="1" x14ac:dyDescent="0.25">
      <c r="A244" s="10">
        <v>40755</v>
      </c>
      <c r="C244" s="3" t="s">
        <v>912</v>
      </c>
      <c r="D244" s="34" t="s">
        <v>913</v>
      </c>
      <c r="F244" s="4" t="s">
        <v>88</v>
      </c>
      <c r="G244" s="4" t="s">
        <v>451</v>
      </c>
      <c r="H244" s="4" t="s">
        <v>157</v>
      </c>
      <c r="N244" s="5">
        <v>1</v>
      </c>
      <c r="O244" s="5" t="s">
        <v>158</v>
      </c>
      <c r="P244" s="65">
        <v>2700</v>
      </c>
      <c r="Q244" s="65">
        <v>0</v>
      </c>
      <c r="R244" s="65">
        <v>0</v>
      </c>
      <c r="S244" s="65">
        <f t="shared" si="30"/>
        <v>2700</v>
      </c>
      <c r="T244" s="5">
        <v>120</v>
      </c>
      <c r="U244" s="22">
        <v>-2700</v>
      </c>
      <c r="V244" s="22">
        <v>0</v>
      </c>
      <c r="W244" s="22">
        <v>0</v>
      </c>
      <c r="X244" s="22">
        <v>0</v>
      </c>
      <c r="Y244" s="22">
        <v>0</v>
      </c>
      <c r="Z244" s="22">
        <v>0</v>
      </c>
      <c r="AA244" s="22">
        <v>0</v>
      </c>
      <c r="AB244" s="22">
        <v>0</v>
      </c>
      <c r="AC244" s="22">
        <v>0</v>
      </c>
      <c r="AD244" s="22">
        <v>0</v>
      </c>
      <c r="AE244" s="22">
        <v>0</v>
      </c>
      <c r="AF244" s="22">
        <v>0</v>
      </c>
      <c r="AG244" s="22">
        <v>0</v>
      </c>
      <c r="AH244" s="22">
        <f t="shared" si="31"/>
        <v>0</v>
      </c>
      <c r="AI244" s="22">
        <v>0</v>
      </c>
      <c r="AJ244" s="22">
        <f t="shared" si="32"/>
        <v>-2700</v>
      </c>
      <c r="AK244" s="22"/>
      <c r="AL244" s="22">
        <f t="shared" si="33"/>
        <v>0</v>
      </c>
      <c r="AM244" s="22">
        <f t="shared" si="34"/>
        <v>0</v>
      </c>
    </row>
    <row r="245" spans="1:39" outlineLevel="1" x14ac:dyDescent="0.25">
      <c r="A245" s="10">
        <v>40755</v>
      </c>
      <c r="C245" s="3" t="s">
        <v>914</v>
      </c>
      <c r="D245" s="34" t="s">
        <v>891</v>
      </c>
      <c r="F245" s="4" t="s">
        <v>88</v>
      </c>
      <c r="G245" s="4" t="s">
        <v>451</v>
      </c>
      <c r="H245" s="4" t="s">
        <v>157</v>
      </c>
      <c r="N245" s="5">
        <v>1</v>
      </c>
      <c r="O245" s="5" t="s">
        <v>158</v>
      </c>
      <c r="P245" s="65">
        <v>4065</v>
      </c>
      <c r="Q245" s="65">
        <v>0</v>
      </c>
      <c r="R245" s="65">
        <v>0</v>
      </c>
      <c r="S245" s="65">
        <f t="shared" si="30"/>
        <v>4065</v>
      </c>
      <c r="T245" s="5">
        <v>120</v>
      </c>
      <c r="U245" s="22">
        <v>-4065</v>
      </c>
      <c r="V245" s="22">
        <v>0</v>
      </c>
      <c r="W245" s="22">
        <v>0</v>
      </c>
      <c r="X245" s="22">
        <v>0</v>
      </c>
      <c r="Y245" s="22">
        <v>0</v>
      </c>
      <c r="Z245" s="22">
        <v>0</v>
      </c>
      <c r="AA245" s="22">
        <v>0</v>
      </c>
      <c r="AB245" s="22">
        <v>0</v>
      </c>
      <c r="AC245" s="22">
        <v>0</v>
      </c>
      <c r="AD245" s="22">
        <v>0</v>
      </c>
      <c r="AE245" s="22">
        <v>0</v>
      </c>
      <c r="AF245" s="22">
        <v>0</v>
      </c>
      <c r="AG245" s="22">
        <v>0</v>
      </c>
      <c r="AH245" s="22">
        <f t="shared" si="31"/>
        <v>0</v>
      </c>
      <c r="AI245" s="22">
        <v>0</v>
      </c>
      <c r="AJ245" s="22">
        <f t="shared" si="32"/>
        <v>-4065</v>
      </c>
      <c r="AK245" s="22"/>
      <c r="AL245" s="22">
        <f t="shared" si="33"/>
        <v>0</v>
      </c>
      <c r="AM245" s="22">
        <f t="shared" si="34"/>
        <v>0</v>
      </c>
    </row>
    <row r="246" spans="1:39" outlineLevel="1" x14ac:dyDescent="0.25">
      <c r="A246" s="10">
        <v>40755</v>
      </c>
      <c r="C246" s="3" t="s">
        <v>915</v>
      </c>
      <c r="D246" s="34" t="s">
        <v>891</v>
      </c>
      <c r="F246" s="4" t="s">
        <v>88</v>
      </c>
      <c r="G246" s="4" t="s">
        <v>451</v>
      </c>
      <c r="H246" s="4" t="s">
        <v>157</v>
      </c>
      <c r="N246" s="5">
        <v>1</v>
      </c>
      <c r="O246" s="5" t="s">
        <v>158</v>
      </c>
      <c r="P246" s="65">
        <v>2710</v>
      </c>
      <c r="Q246" s="65">
        <v>0</v>
      </c>
      <c r="R246" s="65">
        <v>0</v>
      </c>
      <c r="S246" s="65">
        <f t="shared" si="30"/>
        <v>2710</v>
      </c>
      <c r="T246" s="5">
        <v>120</v>
      </c>
      <c r="U246" s="22">
        <v>-2710</v>
      </c>
      <c r="V246" s="22">
        <v>0</v>
      </c>
      <c r="W246" s="22">
        <v>0</v>
      </c>
      <c r="X246" s="22">
        <v>0</v>
      </c>
      <c r="Y246" s="22">
        <v>0</v>
      </c>
      <c r="Z246" s="22">
        <v>0</v>
      </c>
      <c r="AA246" s="22">
        <v>0</v>
      </c>
      <c r="AB246" s="22">
        <v>0</v>
      </c>
      <c r="AC246" s="22">
        <v>0</v>
      </c>
      <c r="AD246" s="22">
        <v>0</v>
      </c>
      <c r="AE246" s="22">
        <v>0</v>
      </c>
      <c r="AF246" s="22">
        <v>0</v>
      </c>
      <c r="AG246" s="22">
        <v>0</v>
      </c>
      <c r="AH246" s="22">
        <f t="shared" si="31"/>
        <v>0</v>
      </c>
      <c r="AI246" s="22">
        <v>0</v>
      </c>
      <c r="AJ246" s="22">
        <f t="shared" si="32"/>
        <v>-2710</v>
      </c>
      <c r="AK246" s="22"/>
      <c r="AL246" s="22">
        <f t="shared" si="33"/>
        <v>0</v>
      </c>
      <c r="AM246" s="22">
        <f t="shared" si="34"/>
        <v>0</v>
      </c>
    </row>
    <row r="247" spans="1:39" outlineLevel="1" x14ac:dyDescent="0.25">
      <c r="A247" s="10">
        <v>40755</v>
      </c>
      <c r="C247" s="3" t="s">
        <v>916</v>
      </c>
      <c r="D247" s="34" t="s">
        <v>917</v>
      </c>
      <c r="F247" s="4" t="s">
        <v>88</v>
      </c>
      <c r="G247" s="4" t="s">
        <v>451</v>
      </c>
      <c r="H247" s="4" t="s">
        <v>157</v>
      </c>
      <c r="N247" s="5">
        <v>1</v>
      </c>
      <c r="O247" s="5" t="s">
        <v>158</v>
      </c>
      <c r="P247" s="65">
        <v>17608.25</v>
      </c>
      <c r="Q247" s="65">
        <v>0</v>
      </c>
      <c r="R247" s="65">
        <v>0</v>
      </c>
      <c r="S247" s="65">
        <f t="shared" si="30"/>
        <v>17608.25</v>
      </c>
      <c r="T247" s="5">
        <v>120</v>
      </c>
      <c r="U247" s="22">
        <v>-17608.25</v>
      </c>
      <c r="V247" s="22">
        <v>0</v>
      </c>
      <c r="W247" s="22">
        <v>0</v>
      </c>
      <c r="X247" s="22">
        <v>0</v>
      </c>
      <c r="Y247" s="22">
        <v>0</v>
      </c>
      <c r="Z247" s="22">
        <v>0</v>
      </c>
      <c r="AA247" s="22">
        <v>0</v>
      </c>
      <c r="AB247" s="22">
        <v>0</v>
      </c>
      <c r="AC247" s="22">
        <v>0</v>
      </c>
      <c r="AD247" s="22">
        <v>0</v>
      </c>
      <c r="AE247" s="22">
        <v>0</v>
      </c>
      <c r="AF247" s="22">
        <v>0</v>
      </c>
      <c r="AG247" s="22">
        <v>0</v>
      </c>
      <c r="AH247" s="22">
        <f t="shared" si="31"/>
        <v>0</v>
      </c>
      <c r="AI247" s="22">
        <v>0</v>
      </c>
      <c r="AJ247" s="22">
        <f t="shared" si="32"/>
        <v>-17608.25</v>
      </c>
      <c r="AK247" s="22"/>
      <c r="AL247" s="22">
        <f t="shared" si="33"/>
        <v>0</v>
      </c>
      <c r="AM247" s="22">
        <f t="shared" si="34"/>
        <v>0</v>
      </c>
    </row>
    <row r="248" spans="1:39" outlineLevel="1" x14ac:dyDescent="0.25">
      <c r="A248" s="10">
        <v>41547</v>
      </c>
      <c r="C248" s="3" t="s">
        <v>918</v>
      </c>
      <c r="D248" s="34" t="s">
        <v>919</v>
      </c>
      <c r="F248" s="4" t="s">
        <v>88</v>
      </c>
      <c r="G248" s="4" t="s">
        <v>451</v>
      </c>
      <c r="H248" s="4" t="s">
        <v>157</v>
      </c>
      <c r="N248" s="5">
        <v>1</v>
      </c>
      <c r="O248" s="5" t="s">
        <v>158</v>
      </c>
      <c r="P248" s="65">
        <v>13644.2</v>
      </c>
      <c r="Q248" s="65">
        <v>0</v>
      </c>
      <c r="R248" s="65">
        <v>0</v>
      </c>
      <c r="S248" s="65">
        <f t="shared" si="30"/>
        <v>13644.2</v>
      </c>
      <c r="T248" s="5">
        <v>120</v>
      </c>
      <c r="U248" s="22">
        <v>-13644.2</v>
      </c>
      <c r="V248" s="22">
        <v>0</v>
      </c>
      <c r="W248" s="22">
        <v>0</v>
      </c>
      <c r="X248" s="22">
        <v>0</v>
      </c>
      <c r="Y248" s="22">
        <v>0</v>
      </c>
      <c r="Z248" s="22">
        <v>0</v>
      </c>
      <c r="AA248" s="22">
        <v>0</v>
      </c>
      <c r="AB248" s="22">
        <v>0</v>
      </c>
      <c r="AC248" s="22">
        <v>0</v>
      </c>
      <c r="AD248" s="22">
        <v>0</v>
      </c>
      <c r="AE248" s="22">
        <v>0</v>
      </c>
      <c r="AF248" s="22">
        <v>0</v>
      </c>
      <c r="AG248" s="22">
        <v>0</v>
      </c>
      <c r="AH248" s="22">
        <f t="shared" si="31"/>
        <v>0</v>
      </c>
      <c r="AI248" s="22">
        <v>0</v>
      </c>
      <c r="AJ248" s="22">
        <f t="shared" si="32"/>
        <v>-13644.2</v>
      </c>
      <c r="AK248" s="22"/>
      <c r="AL248" s="22">
        <f t="shared" si="33"/>
        <v>0</v>
      </c>
      <c r="AM248" s="22">
        <f t="shared" si="34"/>
        <v>0</v>
      </c>
    </row>
    <row r="249" spans="1:39" outlineLevel="1" x14ac:dyDescent="0.25">
      <c r="A249" s="10">
        <v>40755</v>
      </c>
      <c r="C249" s="3" t="s">
        <v>920</v>
      </c>
      <c r="D249" s="34" t="s">
        <v>887</v>
      </c>
      <c r="F249" s="4" t="s">
        <v>88</v>
      </c>
      <c r="G249" s="4" t="s">
        <v>451</v>
      </c>
      <c r="H249" s="4" t="s">
        <v>157</v>
      </c>
      <c r="N249" s="5">
        <v>1</v>
      </c>
      <c r="O249" s="5" t="s">
        <v>158</v>
      </c>
      <c r="P249" s="65">
        <v>3906</v>
      </c>
      <c r="Q249" s="65">
        <v>0</v>
      </c>
      <c r="R249" s="65">
        <v>0</v>
      </c>
      <c r="S249" s="65">
        <f t="shared" si="30"/>
        <v>3906</v>
      </c>
      <c r="T249" s="5">
        <v>120</v>
      </c>
      <c r="U249" s="22">
        <v>-3906</v>
      </c>
      <c r="V249" s="22">
        <v>0</v>
      </c>
      <c r="W249" s="22">
        <v>0</v>
      </c>
      <c r="X249" s="22">
        <v>0</v>
      </c>
      <c r="Y249" s="22">
        <v>0</v>
      </c>
      <c r="Z249" s="22">
        <v>0</v>
      </c>
      <c r="AA249" s="22">
        <v>0</v>
      </c>
      <c r="AB249" s="22">
        <v>0</v>
      </c>
      <c r="AC249" s="22">
        <v>0</v>
      </c>
      <c r="AD249" s="22">
        <v>0</v>
      </c>
      <c r="AE249" s="22">
        <v>0</v>
      </c>
      <c r="AF249" s="22">
        <v>0</v>
      </c>
      <c r="AG249" s="22">
        <v>0</v>
      </c>
      <c r="AH249" s="22">
        <f t="shared" si="31"/>
        <v>0</v>
      </c>
      <c r="AI249" s="22">
        <v>0</v>
      </c>
      <c r="AJ249" s="22">
        <f t="shared" si="32"/>
        <v>-3906</v>
      </c>
      <c r="AK249" s="22"/>
      <c r="AL249" s="22">
        <f t="shared" si="33"/>
        <v>0</v>
      </c>
      <c r="AM249" s="22">
        <f t="shared" si="34"/>
        <v>0</v>
      </c>
    </row>
    <row r="250" spans="1:39" outlineLevel="1" x14ac:dyDescent="0.25">
      <c r="A250" s="10">
        <v>40755</v>
      </c>
      <c r="C250" s="3" t="s">
        <v>921</v>
      </c>
      <c r="D250" s="34" t="s">
        <v>922</v>
      </c>
      <c r="F250" s="4" t="s">
        <v>88</v>
      </c>
      <c r="G250" s="4" t="s">
        <v>451</v>
      </c>
      <c r="H250" s="4" t="s">
        <v>157</v>
      </c>
      <c r="N250" s="5">
        <v>1</v>
      </c>
      <c r="O250" s="5" t="s">
        <v>158</v>
      </c>
      <c r="P250" s="65">
        <v>61504</v>
      </c>
      <c r="Q250" s="65">
        <v>0</v>
      </c>
      <c r="R250" s="65">
        <v>0</v>
      </c>
      <c r="S250" s="65">
        <f t="shared" si="30"/>
        <v>61504</v>
      </c>
      <c r="T250" s="5">
        <v>180</v>
      </c>
      <c r="U250" s="22">
        <v>-61504</v>
      </c>
      <c r="V250" s="22">
        <v>0</v>
      </c>
      <c r="W250" s="22">
        <v>0</v>
      </c>
      <c r="X250" s="22">
        <v>0</v>
      </c>
      <c r="Y250" s="22">
        <v>0</v>
      </c>
      <c r="Z250" s="22">
        <v>0</v>
      </c>
      <c r="AA250" s="22">
        <v>0</v>
      </c>
      <c r="AB250" s="22">
        <v>0</v>
      </c>
      <c r="AC250" s="22">
        <v>0</v>
      </c>
      <c r="AD250" s="22">
        <v>0</v>
      </c>
      <c r="AE250" s="22">
        <v>0</v>
      </c>
      <c r="AF250" s="22">
        <v>0</v>
      </c>
      <c r="AG250" s="22">
        <v>0</v>
      </c>
      <c r="AH250" s="22">
        <f t="shared" si="31"/>
        <v>0</v>
      </c>
      <c r="AI250" s="22">
        <v>0</v>
      </c>
      <c r="AJ250" s="22">
        <f t="shared" si="32"/>
        <v>-61504</v>
      </c>
      <c r="AK250" s="22"/>
      <c r="AL250" s="22">
        <f t="shared" si="33"/>
        <v>0</v>
      </c>
      <c r="AM250" s="22">
        <f t="shared" si="34"/>
        <v>0</v>
      </c>
    </row>
    <row r="251" spans="1:39" outlineLevel="1" x14ac:dyDescent="0.25">
      <c r="A251" s="10">
        <v>40755</v>
      </c>
      <c r="C251" s="3" t="s">
        <v>923</v>
      </c>
      <c r="D251" s="34" t="s">
        <v>924</v>
      </c>
      <c r="F251" s="4" t="s">
        <v>88</v>
      </c>
      <c r="G251" s="4" t="s">
        <v>451</v>
      </c>
      <c r="H251" s="4" t="s">
        <v>157</v>
      </c>
      <c r="N251" s="5">
        <v>1</v>
      </c>
      <c r="O251" s="5" t="s">
        <v>158</v>
      </c>
      <c r="P251" s="65">
        <v>21700</v>
      </c>
      <c r="Q251" s="65">
        <v>0</v>
      </c>
      <c r="R251" s="65">
        <v>0</v>
      </c>
      <c r="S251" s="65">
        <f t="shared" si="30"/>
        <v>21700</v>
      </c>
      <c r="T251" s="5">
        <v>120</v>
      </c>
      <c r="U251" s="22">
        <v>-21700</v>
      </c>
      <c r="V251" s="22">
        <v>0</v>
      </c>
      <c r="W251" s="22">
        <v>0</v>
      </c>
      <c r="X251" s="22">
        <v>0</v>
      </c>
      <c r="Y251" s="22">
        <v>0</v>
      </c>
      <c r="Z251" s="22">
        <v>0</v>
      </c>
      <c r="AA251" s="22">
        <v>0</v>
      </c>
      <c r="AB251" s="22">
        <v>0</v>
      </c>
      <c r="AC251" s="22">
        <v>0</v>
      </c>
      <c r="AD251" s="22">
        <v>0</v>
      </c>
      <c r="AE251" s="22">
        <v>0</v>
      </c>
      <c r="AF251" s="22">
        <v>0</v>
      </c>
      <c r="AG251" s="22">
        <v>0</v>
      </c>
      <c r="AH251" s="22">
        <f t="shared" si="31"/>
        <v>0</v>
      </c>
      <c r="AI251" s="22">
        <v>0</v>
      </c>
      <c r="AJ251" s="22">
        <f t="shared" si="32"/>
        <v>-21700</v>
      </c>
      <c r="AK251" s="22"/>
      <c r="AL251" s="22">
        <f t="shared" si="33"/>
        <v>0</v>
      </c>
      <c r="AM251" s="22">
        <f t="shared" si="34"/>
        <v>0</v>
      </c>
    </row>
    <row r="252" spans="1:39" outlineLevel="1" x14ac:dyDescent="0.25">
      <c r="A252" s="10">
        <v>40755</v>
      </c>
      <c r="C252" s="3" t="s">
        <v>925</v>
      </c>
      <c r="D252" s="34" t="s">
        <v>926</v>
      </c>
      <c r="F252" s="4" t="s">
        <v>88</v>
      </c>
      <c r="G252" s="4" t="s">
        <v>451</v>
      </c>
      <c r="H252" s="4" t="s">
        <v>157</v>
      </c>
      <c r="N252" s="5">
        <v>1</v>
      </c>
      <c r="O252" s="5" t="s">
        <v>158</v>
      </c>
      <c r="P252" s="65">
        <v>12168.09</v>
      </c>
      <c r="Q252" s="65">
        <v>0</v>
      </c>
      <c r="R252" s="65">
        <v>0</v>
      </c>
      <c r="S252" s="65">
        <f t="shared" si="30"/>
        <v>12168.09</v>
      </c>
      <c r="T252" s="5">
        <v>120</v>
      </c>
      <c r="U252" s="22">
        <v>-12168.09</v>
      </c>
      <c r="V252" s="22">
        <v>0</v>
      </c>
      <c r="W252" s="22">
        <v>0</v>
      </c>
      <c r="X252" s="22">
        <v>0</v>
      </c>
      <c r="Y252" s="22">
        <v>0</v>
      </c>
      <c r="Z252" s="22">
        <v>0</v>
      </c>
      <c r="AA252" s="22">
        <v>0</v>
      </c>
      <c r="AB252" s="22">
        <v>0</v>
      </c>
      <c r="AC252" s="22">
        <v>0</v>
      </c>
      <c r="AD252" s="22">
        <v>0</v>
      </c>
      <c r="AE252" s="22">
        <v>0</v>
      </c>
      <c r="AF252" s="22">
        <v>0</v>
      </c>
      <c r="AG252" s="22">
        <v>0</v>
      </c>
      <c r="AH252" s="22">
        <f t="shared" si="31"/>
        <v>0</v>
      </c>
      <c r="AI252" s="22">
        <v>0</v>
      </c>
      <c r="AJ252" s="22">
        <f t="shared" si="32"/>
        <v>-12168.09</v>
      </c>
      <c r="AK252" s="22"/>
      <c r="AL252" s="22">
        <f t="shared" si="33"/>
        <v>0</v>
      </c>
      <c r="AM252" s="22">
        <f t="shared" si="34"/>
        <v>0</v>
      </c>
    </row>
    <row r="253" spans="1:39" outlineLevel="1" x14ac:dyDescent="0.25">
      <c r="A253" s="10">
        <v>40755</v>
      </c>
      <c r="C253" s="3" t="s">
        <v>927</v>
      </c>
      <c r="D253" s="34" t="s">
        <v>928</v>
      </c>
      <c r="F253" s="4" t="s">
        <v>88</v>
      </c>
      <c r="G253" s="4" t="s">
        <v>451</v>
      </c>
      <c r="H253" s="4" t="s">
        <v>157</v>
      </c>
      <c r="N253" s="5">
        <v>1</v>
      </c>
      <c r="O253" s="5" t="s">
        <v>158</v>
      </c>
      <c r="P253" s="65">
        <v>1852.5</v>
      </c>
      <c r="Q253" s="65">
        <v>0</v>
      </c>
      <c r="R253" s="65">
        <v>0</v>
      </c>
      <c r="S253" s="65">
        <f t="shared" si="30"/>
        <v>1852.5</v>
      </c>
      <c r="T253" s="5">
        <v>180</v>
      </c>
      <c r="U253" s="22">
        <v>-1852.5</v>
      </c>
      <c r="V253" s="22">
        <v>0</v>
      </c>
      <c r="W253" s="22">
        <v>0</v>
      </c>
      <c r="X253" s="22">
        <v>0</v>
      </c>
      <c r="Y253" s="22">
        <v>0</v>
      </c>
      <c r="Z253" s="22">
        <v>0</v>
      </c>
      <c r="AA253" s="22">
        <v>0</v>
      </c>
      <c r="AB253" s="22">
        <v>0</v>
      </c>
      <c r="AC253" s="22">
        <v>0</v>
      </c>
      <c r="AD253" s="22">
        <v>0</v>
      </c>
      <c r="AE253" s="22">
        <v>0</v>
      </c>
      <c r="AF253" s="22">
        <v>0</v>
      </c>
      <c r="AG253" s="22">
        <v>0</v>
      </c>
      <c r="AH253" s="22">
        <f t="shared" si="31"/>
        <v>0</v>
      </c>
      <c r="AI253" s="22">
        <v>0</v>
      </c>
      <c r="AJ253" s="22">
        <f t="shared" si="32"/>
        <v>-1852.5</v>
      </c>
      <c r="AK253" s="22"/>
      <c r="AL253" s="22">
        <f t="shared" si="33"/>
        <v>0</v>
      </c>
      <c r="AM253" s="22">
        <f t="shared" si="34"/>
        <v>0</v>
      </c>
    </row>
    <row r="254" spans="1:39" outlineLevel="1" x14ac:dyDescent="0.25">
      <c r="A254" s="10">
        <v>40755</v>
      </c>
      <c r="C254" s="3" t="s">
        <v>929</v>
      </c>
      <c r="D254" s="34" t="s">
        <v>930</v>
      </c>
      <c r="F254" s="4" t="s">
        <v>88</v>
      </c>
      <c r="G254" s="4" t="s">
        <v>451</v>
      </c>
      <c r="H254" s="4" t="s">
        <v>157</v>
      </c>
      <c r="N254" s="5">
        <v>1</v>
      </c>
      <c r="O254" s="5" t="s">
        <v>158</v>
      </c>
      <c r="P254" s="65">
        <v>2000</v>
      </c>
      <c r="Q254" s="65">
        <v>0</v>
      </c>
      <c r="R254" s="65">
        <v>0</v>
      </c>
      <c r="S254" s="65">
        <f t="shared" si="30"/>
        <v>2000</v>
      </c>
      <c r="T254" s="5">
        <v>120</v>
      </c>
      <c r="U254" s="22">
        <v>-2000</v>
      </c>
      <c r="V254" s="22">
        <v>0</v>
      </c>
      <c r="W254" s="22">
        <v>0</v>
      </c>
      <c r="X254" s="22">
        <v>0</v>
      </c>
      <c r="Y254" s="22">
        <v>0</v>
      </c>
      <c r="Z254" s="22">
        <v>0</v>
      </c>
      <c r="AA254" s="22">
        <v>0</v>
      </c>
      <c r="AB254" s="22">
        <v>0</v>
      </c>
      <c r="AC254" s="22">
        <v>0</v>
      </c>
      <c r="AD254" s="22">
        <v>0</v>
      </c>
      <c r="AE254" s="22">
        <v>0</v>
      </c>
      <c r="AF254" s="22">
        <v>0</v>
      </c>
      <c r="AG254" s="22">
        <v>0</v>
      </c>
      <c r="AH254" s="22">
        <f t="shared" si="31"/>
        <v>0</v>
      </c>
      <c r="AI254" s="22">
        <v>0</v>
      </c>
      <c r="AJ254" s="22">
        <f t="shared" si="32"/>
        <v>-2000</v>
      </c>
      <c r="AK254" s="22"/>
      <c r="AL254" s="22">
        <f t="shared" si="33"/>
        <v>0</v>
      </c>
      <c r="AM254" s="22">
        <f t="shared" si="34"/>
        <v>0</v>
      </c>
    </row>
    <row r="255" spans="1:39" outlineLevel="1" x14ac:dyDescent="0.25">
      <c r="A255" s="10">
        <v>40755</v>
      </c>
      <c r="C255" s="3" t="s">
        <v>931</v>
      </c>
      <c r="D255" s="34" t="s">
        <v>932</v>
      </c>
      <c r="F255" s="4" t="s">
        <v>88</v>
      </c>
      <c r="G255" s="4" t="s">
        <v>451</v>
      </c>
      <c r="H255" s="4" t="s">
        <v>157</v>
      </c>
      <c r="N255" s="5">
        <v>1</v>
      </c>
      <c r="O255" s="5" t="s">
        <v>158</v>
      </c>
      <c r="P255" s="65">
        <v>41431.370000000003</v>
      </c>
      <c r="Q255" s="65">
        <v>0</v>
      </c>
      <c r="R255" s="65">
        <v>0</v>
      </c>
      <c r="S255" s="65">
        <f t="shared" si="30"/>
        <v>41431.370000000003</v>
      </c>
      <c r="T255" s="5">
        <v>180</v>
      </c>
      <c r="U255" s="22">
        <v>-41431.370000000003</v>
      </c>
      <c r="V255" s="22">
        <v>0</v>
      </c>
      <c r="W255" s="22">
        <v>0</v>
      </c>
      <c r="X255" s="22">
        <v>0</v>
      </c>
      <c r="Y255" s="22">
        <v>0</v>
      </c>
      <c r="Z255" s="22">
        <v>0</v>
      </c>
      <c r="AA255" s="22">
        <v>0</v>
      </c>
      <c r="AB255" s="22">
        <v>0</v>
      </c>
      <c r="AC255" s="22">
        <v>0</v>
      </c>
      <c r="AD255" s="22">
        <v>0</v>
      </c>
      <c r="AE255" s="22">
        <v>0</v>
      </c>
      <c r="AF255" s="22">
        <v>0</v>
      </c>
      <c r="AG255" s="22">
        <v>0</v>
      </c>
      <c r="AH255" s="22">
        <f t="shared" si="31"/>
        <v>0</v>
      </c>
      <c r="AI255" s="22">
        <v>0</v>
      </c>
      <c r="AJ255" s="22">
        <f t="shared" si="32"/>
        <v>-41431.370000000003</v>
      </c>
      <c r="AK255" s="22"/>
      <c r="AL255" s="22">
        <f t="shared" si="33"/>
        <v>0</v>
      </c>
      <c r="AM255" s="22">
        <f t="shared" si="34"/>
        <v>0</v>
      </c>
    </row>
    <row r="256" spans="1:39" outlineLevel="1" x14ac:dyDescent="0.25">
      <c r="A256" s="10">
        <v>40755</v>
      </c>
      <c r="C256" s="3" t="s">
        <v>933</v>
      </c>
      <c r="D256" s="34" t="s">
        <v>934</v>
      </c>
      <c r="F256" s="4" t="s">
        <v>88</v>
      </c>
      <c r="G256" s="4" t="s">
        <v>451</v>
      </c>
      <c r="H256" s="4" t="s">
        <v>157</v>
      </c>
      <c r="N256" s="5">
        <v>1</v>
      </c>
      <c r="O256" s="5" t="s">
        <v>158</v>
      </c>
      <c r="P256" s="65">
        <v>21700</v>
      </c>
      <c r="Q256" s="65">
        <v>0</v>
      </c>
      <c r="R256" s="65">
        <v>0</v>
      </c>
      <c r="S256" s="65">
        <f t="shared" si="30"/>
        <v>21700</v>
      </c>
      <c r="T256" s="5">
        <v>120</v>
      </c>
      <c r="U256" s="22">
        <v>-21700</v>
      </c>
      <c r="V256" s="22">
        <v>0</v>
      </c>
      <c r="W256" s="22">
        <v>0</v>
      </c>
      <c r="X256" s="22">
        <v>0</v>
      </c>
      <c r="Y256" s="22">
        <v>0</v>
      </c>
      <c r="Z256" s="22">
        <v>0</v>
      </c>
      <c r="AA256" s="22">
        <v>0</v>
      </c>
      <c r="AB256" s="22">
        <v>0</v>
      </c>
      <c r="AC256" s="22">
        <v>0</v>
      </c>
      <c r="AD256" s="22">
        <v>0</v>
      </c>
      <c r="AE256" s="22">
        <v>0</v>
      </c>
      <c r="AF256" s="22">
        <v>0</v>
      </c>
      <c r="AG256" s="22">
        <v>0</v>
      </c>
      <c r="AH256" s="22">
        <f t="shared" si="31"/>
        <v>0</v>
      </c>
      <c r="AI256" s="22">
        <v>0</v>
      </c>
      <c r="AJ256" s="22">
        <f t="shared" si="32"/>
        <v>-21700</v>
      </c>
      <c r="AK256" s="22"/>
      <c r="AL256" s="22">
        <f t="shared" si="33"/>
        <v>0</v>
      </c>
      <c r="AM256" s="22">
        <f t="shared" si="34"/>
        <v>0</v>
      </c>
    </row>
    <row r="257" spans="1:39" outlineLevel="1" x14ac:dyDescent="0.25">
      <c r="A257" s="10">
        <v>40755</v>
      </c>
      <c r="C257" s="3" t="s">
        <v>935</v>
      </c>
      <c r="D257" s="34" t="s">
        <v>936</v>
      </c>
      <c r="F257" s="4" t="s">
        <v>88</v>
      </c>
      <c r="G257" s="4" t="s">
        <v>451</v>
      </c>
      <c r="H257" s="4" t="s">
        <v>157</v>
      </c>
      <c r="N257" s="5">
        <v>1</v>
      </c>
      <c r="O257" s="5" t="s">
        <v>158</v>
      </c>
      <c r="P257" s="65">
        <v>750</v>
      </c>
      <c r="Q257" s="65">
        <v>0</v>
      </c>
      <c r="R257" s="65">
        <v>0</v>
      </c>
      <c r="S257" s="65">
        <f t="shared" si="30"/>
        <v>750</v>
      </c>
      <c r="T257" s="5">
        <v>120</v>
      </c>
      <c r="U257" s="22">
        <v>-750</v>
      </c>
      <c r="V257" s="22">
        <v>0</v>
      </c>
      <c r="W257" s="22">
        <v>0</v>
      </c>
      <c r="X257" s="22">
        <v>0</v>
      </c>
      <c r="Y257" s="22">
        <v>0</v>
      </c>
      <c r="Z257" s="22">
        <v>0</v>
      </c>
      <c r="AA257" s="22">
        <v>0</v>
      </c>
      <c r="AB257" s="22">
        <v>0</v>
      </c>
      <c r="AC257" s="22">
        <v>0</v>
      </c>
      <c r="AD257" s="22">
        <v>0</v>
      </c>
      <c r="AE257" s="22">
        <v>0</v>
      </c>
      <c r="AF257" s="22">
        <v>0</v>
      </c>
      <c r="AG257" s="22">
        <v>0</v>
      </c>
      <c r="AH257" s="22">
        <f t="shared" si="31"/>
        <v>0</v>
      </c>
      <c r="AI257" s="22">
        <v>0</v>
      </c>
      <c r="AJ257" s="22">
        <f t="shared" si="32"/>
        <v>-750</v>
      </c>
      <c r="AK257" s="22"/>
      <c r="AL257" s="22">
        <f t="shared" si="33"/>
        <v>0</v>
      </c>
      <c r="AM257" s="22">
        <f t="shared" si="34"/>
        <v>0</v>
      </c>
    </row>
    <row r="258" spans="1:39" outlineLevel="1" x14ac:dyDescent="0.25">
      <c r="A258" s="10">
        <v>40755</v>
      </c>
      <c r="C258" s="3" t="s">
        <v>937</v>
      </c>
      <c r="D258" s="34" t="s">
        <v>938</v>
      </c>
      <c r="F258" s="4" t="s">
        <v>88</v>
      </c>
      <c r="G258" s="4" t="s">
        <v>451</v>
      </c>
      <c r="H258" s="4" t="s">
        <v>157</v>
      </c>
      <c r="N258" s="5">
        <v>1</v>
      </c>
      <c r="O258" s="5" t="s">
        <v>158</v>
      </c>
      <c r="P258" s="65">
        <v>16629.939999999999</v>
      </c>
      <c r="Q258" s="65">
        <v>0</v>
      </c>
      <c r="R258" s="65">
        <v>0</v>
      </c>
      <c r="S258" s="65">
        <f t="shared" si="30"/>
        <v>16629.939999999999</v>
      </c>
      <c r="T258" s="5">
        <v>120</v>
      </c>
      <c r="U258" s="22">
        <v>-16629.939999999999</v>
      </c>
      <c r="V258" s="22">
        <v>0</v>
      </c>
      <c r="W258" s="22">
        <v>0</v>
      </c>
      <c r="X258" s="22">
        <v>0</v>
      </c>
      <c r="Y258" s="22">
        <v>0</v>
      </c>
      <c r="Z258" s="22">
        <v>0</v>
      </c>
      <c r="AA258" s="22">
        <v>0</v>
      </c>
      <c r="AB258" s="22">
        <v>0</v>
      </c>
      <c r="AC258" s="22">
        <v>0</v>
      </c>
      <c r="AD258" s="22">
        <v>0</v>
      </c>
      <c r="AE258" s="22">
        <v>0</v>
      </c>
      <c r="AF258" s="22">
        <v>0</v>
      </c>
      <c r="AG258" s="22">
        <v>0</v>
      </c>
      <c r="AH258" s="22">
        <f t="shared" si="31"/>
        <v>0</v>
      </c>
      <c r="AI258" s="22">
        <v>0</v>
      </c>
      <c r="AJ258" s="22">
        <f t="shared" si="32"/>
        <v>-16629.939999999999</v>
      </c>
      <c r="AK258" s="22"/>
      <c r="AL258" s="22">
        <f t="shared" si="33"/>
        <v>0</v>
      </c>
      <c r="AM258" s="22">
        <f t="shared" si="34"/>
        <v>0</v>
      </c>
    </row>
    <row r="259" spans="1:39" outlineLevel="1" x14ac:dyDescent="0.25">
      <c r="A259" s="10">
        <v>40755</v>
      </c>
      <c r="C259" s="3" t="s">
        <v>939</v>
      </c>
      <c r="D259" s="34" t="s">
        <v>940</v>
      </c>
      <c r="F259" s="4" t="s">
        <v>88</v>
      </c>
      <c r="G259" s="4" t="s">
        <v>451</v>
      </c>
      <c r="H259" s="4" t="s">
        <v>157</v>
      </c>
      <c r="N259" s="5">
        <v>1</v>
      </c>
      <c r="O259" s="5" t="s">
        <v>158</v>
      </c>
      <c r="P259" s="65">
        <v>60375.6</v>
      </c>
      <c r="Q259" s="65">
        <v>0</v>
      </c>
      <c r="R259" s="65">
        <v>0</v>
      </c>
      <c r="S259" s="65">
        <f t="shared" si="30"/>
        <v>60375.6</v>
      </c>
      <c r="T259" s="5">
        <v>120</v>
      </c>
      <c r="U259" s="22">
        <v>-60375.6</v>
      </c>
      <c r="V259" s="22">
        <v>0</v>
      </c>
      <c r="W259" s="22">
        <v>0</v>
      </c>
      <c r="X259" s="22">
        <v>0</v>
      </c>
      <c r="Y259" s="22">
        <v>0</v>
      </c>
      <c r="Z259" s="22">
        <v>0</v>
      </c>
      <c r="AA259" s="22">
        <v>0</v>
      </c>
      <c r="AB259" s="22">
        <v>0</v>
      </c>
      <c r="AC259" s="22">
        <v>0</v>
      </c>
      <c r="AD259" s="22">
        <v>0</v>
      </c>
      <c r="AE259" s="22">
        <v>0</v>
      </c>
      <c r="AF259" s="22">
        <v>0</v>
      </c>
      <c r="AG259" s="22">
        <v>0</v>
      </c>
      <c r="AH259" s="22">
        <f t="shared" si="31"/>
        <v>0</v>
      </c>
      <c r="AI259" s="22">
        <v>0</v>
      </c>
      <c r="AJ259" s="22">
        <f t="shared" si="32"/>
        <v>-60375.6</v>
      </c>
      <c r="AK259" s="22"/>
      <c r="AL259" s="22">
        <f t="shared" si="33"/>
        <v>0</v>
      </c>
      <c r="AM259" s="22">
        <f t="shared" si="34"/>
        <v>0</v>
      </c>
    </row>
    <row r="260" spans="1:39" outlineLevel="1" x14ac:dyDescent="0.25">
      <c r="A260" s="10">
        <v>40755</v>
      </c>
      <c r="C260" s="3" t="s">
        <v>941</v>
      </c>
      <c r="D260" s="34" t="s">
        <v>942</v>
      </c>
      <c r="F260" s="4" t="s">
        <v>88</v>
      </c>
      <c r="G260" s="4" t="s">
        <v>451</v>
      </c>
      <c r="H260" s="4" t="s">
        <v>157</v>
      </c>
      <c r="N260" s="5">
        <v>1</v>
      </c>
      <c r="O260" s="5" t="s">
        <v>158</v>
      </c>
      <c r="P260" s="65">
        <v>16495</v>
      </c>
      <c r="Q260" s="65">
        <v>0</v>
      </c>
      <c r="R260" s="65">
        <v>0</v>
      </c>
      <c r="S260" s="65">
        <f t="shared" si="30"/>
        <v>16495</v>
      </c>
      <c r="T260" s="5">
        <v>120</v>
      </c>
      <c r="U260" s="22">
        <v>-16495</v>
      </c>
      <c r="V260" s="22">
        <v>0</v>
      </c>
      <c r="W260" s="22">
        <v>0</v>
      </c>
      <c r="X260" s="22">
        <v>0</v>
      </c>
      <c r="Y260" s="22">
        <v>0</v>
      </c>
      <c r="Z260" s="22">
        <v>0</v>
      </c>
      <c r="AA260" s="22">
        <v>0</v>
      </c>
      <c r="AB260" s="22">
        <v>0</v>
      </c>
      <c r="AC260" s="22">
        <v>0</v>
      </c>
      <c r="AD260" s="22">
        <v>0</v>
      </c>
      <c r="AE260" s="22">
        <v>0</v>
      </c>
      <c r="AF260" s="22">
        <v>0</v>
      </c>
      <c r="AG260" s="22">
        <v>0</v>
      </c>
      <c r="AH260" s="22">
        <f t="shared" si="31"/>
        <v>0</v>
      </c>
      <c r="AI260" s="22">
        <v>0</v>
      </c>
      <c r="AJ260" s="22">
        <f t="shared" si="32"/>
        <v>-16495</v>
      </c>
      <c r="AK260" s="22"/>
      <c r="AL260" s="22">
        <f t="shared" si="33"/>
        <v>0</v>
      </c>
      <c r="AM260" s="22">
        <f t="shared" si="34"/>
        <v>0</v>
      </c>
    </row>
    <row r="261" spans="1:39" outlineLevel="1" x14ac:dyDescent="0.25">
      <c r="A261" s="10">
        <v>40755</v>
      </c>
      <c r="C261" s="3" t="s">
        <v>943</v>
      </c>
      <c r="D261" s="34" t="s">
        <v>944</v>
      </c>
      <c r="F261" s="4" t="s">
        <v>88</v>
      </c>
      <c r="G261" s="4" t="s">
        <v>451</v>
      </c>
      <c r="H261" s="4" t="s">
        <v>157</v>
      </c>
      <c r="N261" s="5">
        <v>1</v>
      </c>
      <c r="O261" s="5" t="s">
        <v>158</v>
      </c>
      <c r="P261" s="65">
        <v>5912</v>
      </c>
      <c r="Q261" s="65">
        <v>0</v>
      </c>
      <c r="R261" s="65">
        <v>0</v>
      </c>
      <c r="S261" s="65">
        <f t="shared" si="30"/>
        <v>5912</v>
      </c>
      <c r="T261" s="5">
        <v>120</v>
      </c>
      <c r="U261" s="22">
        <v>-5912</v>
      </c>
      <c r="V261" s="22">
        <v>0</v>
      </c>
      <c r="W261" s="22">
        <v>0</v>
      </c>
      <c r="X261" s="22">
        <v>0</v>
      </c>
      <c r="Y261" s="22">
        <v>0</v>
      </c>
      <c r="Z261" s="22">
        <v>0</v>
      </c>
      <c r="AA261" s="22">
        <v>0</v>
      </c>
      <c r="AB261" s="22">
        <v>0</v>
      </c>
      <c r="AC261" s="22">
        <v>0</v>
      </c>
      <c r="AD261" s="22">
        <v>0</v>
      </c>
      <c r="AE261" s="22">
        <v>0</v>
      </c>
      <c r="AF261" s="22">
        <v>0</v>
      </c>
      <c r="AG261" s="22">
        <v>0</v>
      </c>
      <c r="AH261" s="22">
        <f t="shared" si="31"/>
        <v>0</v>
      </c>
      <c r="AI261" s="22">
        <v>0</v>
      </c>
      <c r="AJ261" s="22">
        <f t="shared" si="32"/>
        <v>-5912</v>
      </c>
      <c r="AK261" s="22"/>
      <c r="AL261" s="22">
        <f t="shared" si="33"/>
        <v>0</v>
      </c>
      <c r="AM261" s="22">
        <f t="shared" si="34"/>
        <v>0</v>
      </c>
    </row>
    <row r="262" spans="1:39" outlineLevel="1" x14ac:dyDescent="0.25">
      <c r="A262" s="10">
        <v>40755</v>
      </c>
      <c r="C262" s="3" t="s">
        <v>945</v>
      </c>
      <c r="D262" s="34" t="s">
        <v>946</v>
      </c>
      <c r="F262" s="4" t="s">
        <v>88</v>
      </c>
      <c r="G262" s="4" t="s">
        <v>451</v>
      </c>
      <c r="H262" s="4" t="s">
        <v>157</v>
      </c>
      <c r="N262" s="5">
        <v>1</v>
      </c>
      <c r="O262" s="5" t="s">
        <v>158</v>
      </c>
      <c r="P262" s="65">
        <v>20722.37</v>
      </c>
      <c r="Q262" s="65">
        <v>0</v>
      </c>
      <c r="R262" s="65">
        <v>0</v>
      </c>
      <c r="S262" s="65">
        <f t="shared" ref="S262:S325" si="35">SUM(P262:R262)</f>
        <v>20722.37</v>
      </c>
      <c r="T262" s="5">
        <v>120</v>
      </c>
      <c r="U262" s="22">
        <v>-20722.37</v>
      </c>
      <c r="V262" s="22">
        <v>0</v>
      </c>
      <c r="W262" s="22">
        <v>0</v>
      </c>
      <c r="X262" s="22">
        <v>0</v>
      </c>
      <c r="Y262" s="22">
        <v>0</v>
      </c>
      <c r="Z262" s="22">
        <v>0</v>
      </c>
      <c r="AA262" s="22">
        <v>0</v>
      </c>
      <c r="AB262" s="22">
        <v>0</v>
      </c>
      <c r="AC262" s="22">
        <v>0</v>
      </c>
      <c r="AD262" s="22">
        <v>0</v>
      </c>
      <c r="AE262" s="22">
        <v>0</v>
      </c>
      <c r="AF262" s="22">
        <v>0</v>
      </c>
      <c r="AG262" s="22">
        <v>0</v>
      </c>
      <c r="AH262" s="22">
        <f t="shared" ref="AH262:AH325" si="36">SUM(V262:AG262)</f>
        <v>0</v>
      </c>
      <c r="AI262" s="22">
        <v>0</v>
      </c>
      <c r="AJ262" s="22">
        <f t="shared" ref="AJ262:AJ325" si="37">U262+AH262+AI262</f>
        <v>-20722.37</v>
      </c>
      <c r="AK262" s="22"/>
      <c r="AL262" s="22">
        <f t="shared" ref="AL262:AL325" si="38">S262+AJ262</f>
        <v>0</v>
      </c>
      <c r="AM262" s="22">
        <f t="shared" ref="AM262:AM325" si="39">P262+U262</f>
        <v>0</v>
      </c>
    </row>
    <row r="263" spans="1:39" outlineLevel="1" x14ac:dyDescent="0.25">
      <c r="A263" s="10">
        <v>40755</v>
      </c>
      <c r="C263" s="3" t="s">
        <v>947</v>
      </c>
      <c r="D263" s="34" t="s">
        <v>948</v>
      </c>
      <c r="F263" s="4" t="s">
        <v>88</v>
      </c>
      <c r="G263" s="4" t="s">
        <v>451</v>
      </c>
      <c r="H263" s="4" t="s">
        <v>157</v>
      </c>
      <c r="N263" s="5">
        <v>1</v>
      </c>
      <c r="O263" s="5" t="s">
        <v>158</v>
      </c>
      <c r="P263" s="65">
        <v>9394.8799999999992</v>
      </c>
      <c r="Q263" s="65">
        <v>0</v>
      </c>
      <c r="R263" s="65">
        <v>0</v>
      </c>
      <c r="S263" s="65">
        <f t="shared" si="35"/>
        <v>9394.8799999999992</v>
      </c>
      <c r="T263" s="5">
        <v>120</v>
      </c>
      <c r="U263" s="22">
        <v>-9394.8799999999992</v>
      </c>
      <c r="V263" s="22">
        <v>0</v>
      </c>
      <c r="W263" s="22">
        <v>0</v>
      </c>
      <c r="X263" s="22">
        <v>0</v>
      </c>
      <c r="Y263" s="22">
        <v>0</v>
      </c>
      <c r="Z263" s="22">
        <v>0</v>
      </c>
      <c r="AA263" s="22">
        <v>0</v>
      </c>
      <c r="AB263" s="22">
        <v>0</v>
      </c>
      <c r="AC263" s="22">
        <v>0</v>
      </c>
      <c r="AD263" s="22">
        <v>0</v>
      </c>
      <c r="AE263" s="22">
        <v>0</v>
      </c>
      <c r="AF263" s="22">
        <v>0</v>
      </c>
      <c r="AG263" s="22">
        <v>0</v>
      </c>
      <c r="AH263" s="22">
        <f t="shared" si="36"/>
        <v>0</v>
      </c>
      <c r="AI263" s="22">
        <v>0</v>
      </c>
      <c r="AJ263" s="22">
        <f t="shared" si="37"/>
        <v>-9394.8799999999992</v>
      </c>
      <c r="AK263" s="22"/>
      <c r="AL263" s="22">
        <f t="shared" si="38"/>
        <v>0</v>
      </c>
      <c r="AM263" s="22">
        <f t="shared" si="39"/>
        <v>0</v>
      </c>
    </row>
    <row r="264" spans="1:39" outlineLevel="1" x14ac:dyDescent="0.25">
      <c r="A264" s="10">
        <v>40755</v>
      </c>
      <c r="C264" s="3" t="s">
        <v>949</v>
      </c>
      <c r="D264" s="34" t="s">
        <v>780</v>
      </c>
      <c r="F264" s="4" t="s">
        <v>88</v>
      </c>
      <c r="G264" s="4" t="s">
        <v>451</v>
      </c>
      <c r="H264" s="4" t="s">
        <v>157</v>
      </c>
      <c r="N264" s="5">
        <v>1</v>
      </c>
      <c r="O264" s="5" t="s">
        <v>158</v>
      </c>
      <c r="P264" s="65">
        <v>13816</v>
      </c>
      <c r="Q264" s="65">
        <v>0</v>
      </c>
      <c r="R264" s="65">
        <v>0</v>
      </c>
      <c r="S264" s="65">
        <f t="shared" si="35"/>
        <v>13816</v>
      </c>
      <c r="T264" s="5">
        <v>120</v>
      </c>
      <c r="U264" s="22">
        <v>-13816</v>
      </c>
      <c r="V264" s="22">
        <v>0</v>
      </c>
      <c r="W264" s="22">
        <v>0</v>
      </c>
      <c r="X264" s="22">
        <v>0</v>
      </c>
      <c r="Y264" s="22">
        <v>0</v>
      </c>
      <c r="Z264" s="22">
        <v>0</v>
      </c>
      <c r="AA264" s="22">
        <v>0</v>
      </c>
      <c r="AB264" s="22">
        <v>0</v>
      </c>
      <c r="AC264" s="22">
        <v>0</v>
      </c>
      <c r="AD264" s="22">
        <v>0</v>
      </c>
      <c r="AE264" s="22">
        <v>0</v>
      </c>
      <c r="AF264" s="22">
        <v>0</v>
      </c>
      <c r="AG264" s="22">
        <v>0</v>
      </c>
      <c r="AH264" s="22">
        <f t="shared" si="36"/>
        <v>0</v>
      </c>
      <c r="AI264" s="22">
        <v>0</v>
      </c>
      <c r="AJ264" s="22">
        <f t="shared" si="37"/>
        <v>-13816</v>
      </c>
      <c r="AK264" s="22"/>
      <c r="AL264" s="22">
        <f t="shared" si="38"/>
        <v>0</v>
      </c>
      <c r="AM264" s="22">
        <f t="shared" si="39"/>
        <v>0</v>
      </c>
    </row>
    <row r="265" spans="1:39" outlineLevel="1" x14ac:dyDescent="0.25">
      <c r="A265" s="10">
        <v>40755</v>
      </c>
      <c r="C265" s="3" t="s">
        <v>950</v>
      </c>
      <c r="D265" s="34" t="s">
        <v>951</v>
      </c>
      <c r="F265" s="4" t="s">
        <v>88</v>
      </c>
      <c r="G265" s="4" t="s">
        <v>451</v>
      </c>
      <c r="H265" s="4" t="s">
        <v>157</v>
      </c>
      <c r="N265" s="5">
        <v>1</v>
      </c>
      <c r="O265" s="5" t="s">
        <v>158</v>
      </c>
      <c r="P265" s="65">
        <v>1840</v>
      </c>
      <c r="Q265" s="65">
        <v>0</v>
      </c>
      <c r="R265" s="65">
        <v>0</v>
      </c>
      <c r="S265" s="65">
        <f t="shared" si="35"/>
        <v>1840</v>
      </c>
      <c r="T265" s="5">
        <v>120</v>
      </c>
      <c r="U265" s="22">
        <v>-1840</v>
      </c>
      <c r="V265" s="22">
        <v>0</v>
      </c>
      <c r="W265" s="22">
        <v>0</v>
      </c>
      <c r="X265" s="22">
        <v>0</v>
      </c>
      <c r="Y265" s="22">
        <v>0</v>
      </c>
      <c r="Z265" s="22">
        <v>0</v>
      </c>
      <c r="AA265" s="22">
        <v>0</v>
      </c>
      <c r="AB265" s="22">
        <v>0</v>
      </c>
      <c r="AC265" s="22">
        <v>0</v>
      </c>
      <c r="AD265" s="22">
        <v>0</v>
      </c>
      <c r="AE265" s="22">
        <v>0</v>
      </c>
      <c r="AF265" s="22">
        <v>0</v>
      </c>
      <c r="AG265" s="22">
        <v>0</v>
      </c>
      <c r="AH265" s="22">
        <f t="shared" si="36"/>
        <v>0</v>
      </c>
      <c r="AI265" s="22">
        <v>0</v>
      </c>
      <c r="AJ265" s="22">
        <f t="shared" si="37"/>
        <v>-1840</v>
      </c>
      <c r="AK265" s="22"/>
      <c r="AL265" s="22">
        <f t="shared" si="38"/>
        <v>0</v>
      </c>
      <c r="AM265" s="22">
        <f t="shared" si="39"/>
        <v>0</v>
      </c>
    </row>
    <row r="266" spans="1:39" outlineLevel="1" x14ac:dyDescent="0.25">
      <c r="A266" s="10">
        <v>40755</v>
      </c>
      <c r="C266" s="3" t="s">
        <v>952</v>
      </c>
      <c r="D266" s="34" t="s">
        <v>953</v>
      </c>
      <c r="F266" s="4" t="s">
        <v>88</v>
      </c>
      <c r="G266" s="4" t="s">
        <v>451</v>
      </c>
      <c r="H266" s="4" t="s">
        <v>157</v>
      </c>
      <c r="N266" s="5">
        <v>1</v>
      </c>
      <c r="O266" s="5" t="s">
        <v>158</v>
      </c>
      <c r="P266" s="65">
        <v>1530</v>
      </c>
      <c r="Q266" s="65">
        <v>0</v>
      </c>
      <c r="R266" s="65">
        <v>0</v>
      </c>
      <c r="S266" s="65">
        <f t="shared" si="35"/>
        <v>1530</v>
      </c>
      <c r="T266" s="5">
        <v>120</v>
      </c>
      <c r="U266" s="22">
        <v>-1530</v>
      </c>
      <c r="V266" s="22">
        <v>0</v>
      </c>
      <c r="W266" s="22">
        <v>0</v>
      </c>
      <c r="X266" s="22">
        <v>0</v>
      </c>
      <c r="Y266" s="22">
        <v>0</v>
      </c>
      <c r="Z266" s="22">
        <v>0</v>
      </c>
      <c r="AA266" s="22">
        <v>0</v>
      </c>
      <c r="AB266" s="22">
        <v>0</v>
      </c>
      <c r="AC266" s="22">
        <v>0</v>
      </c>
      <c r="AD266" s="22">
        <v>0</v>
      </c>
      <c r="AE266" s="22">
        <v>0</v>
      </c>
      <c r="AF266" s="22">
        <v>0</v>
      </c>
      <c r="AG266" s="22">
        <v>0</v>
      </c>
      <c r="AH266" s="22">
        <f t="shared" si="36"/>
        <v>0</v>
      </c>
      <c r="AI266" s="22">
        <v>0</v>
      </c>
      <c r="AJ266" s="22">
        <f t="shared" si="37"/>
        <v>-1530</v>
      </c>
      <c r="AK266" s="22"/>
      <c r="AL266" s="22">
        <f t="shared" si="38"/>
        <v>0</v>
      </c>
      <c r="AM266" s="22">
        <f t="shared" si="39"/>
        <v>0</v>
      </c>
    </row>
    <row r="267" spans="1:39" outlineLevel="1" x14ac:dyDescent="0.25">
      <c r="A267" s="10">
        <v>40755</v>
      </c>
      <c r="C267" s="3" t="s">
        <v>954</v>
      </c>
      <c r="D267" s="34" t="s">
        <v>955</v>
      </c>
      <c r="F267" s="4" t="s">
        <v>88</v>
      </c>
      <c r="G267" s="4" t="s">
        <v>451</v>
      </c>
      <c r="H267" s="4" t="s">
        <v>157</v>
      </c>
      <c r="N267" s="5">
        <v>1</v>
      </c>
      <c r="O267" s="5" t="s">
        <v>158</v>
      </c>
      <c r="P267" s="65">
        <v>1810</v>
      </c>
      <c r="Q267" s="65">
        <v>0</v>
      </c>
      <c r="R267" s="65">
        <v>0</v>
      </c>
      <c r="S267" s="65">
        <f t="shared" si="35"/>
        <v>1810</v>
      </c>
      <c r="T267" s="5">
        <v>120</v>
      </c>
      <c r="U267" s="22">
        <v>-1810</v>
      </c>
      <c r="V267" s="22">
        <v>0</v>
      </c>
      <c r="W267" s="22">
        <v>0</v>
      </c>
      <c r="X267" s="22">
        <v>0</v>
      </c>
      <c r="Y267" s="22">
        <v>0</v>
      </c>
      <c r="Z267" s="22">
        <v>0</v>
      </c>
      <c r="AA267" s="22">
        <v>0</v>
      </c>
      <c r="AB267" s="22">
        <v>0</v>
      </c>
      <c r="AC267" s="22">
        <v>0</v>
      </c>
      <c r="AD267" s="22">
        <v>0</v>
      </c>
      <c r="AE267" s="22">
        <v>0</v>
      </c>
      <c r="AF267" s="22">
        <v>0</v>
      </c>
      <c r="AG267" s="22">
        <v>0</v>
      </c>
      <c r="AH267" s="22">
        <f t="shared" si="36"/>
        <v>0</v>
      </c>
      <c r="AI267" s="22">
        <v>0</v>
      </c>
      <c r="AJ267" s="22">
        <f t="shared" si="37"/>
        <v>-1810</v>
      </c>
      <c r="AK267" s="22"/>
      <c r="AL267" s="22">
        <f t="shared" si="38"/>
        <v>0</v>
      </c>
      <c r="AM267" s="22">
        <f t="shared" si="39"/>
        <v>0</v>
      </c>
    </row>
    <row r="268" spans="1:39" hidden="1" outlineLevel="1" x14ac:dyDescent="0.25">
      <c r="A268" s="10">
        <v>40755</v>
      </c>
      <c r="C268" s="3" t="s">
        <v>956</v>
      </c>
      <c r="D268" s="34" t="s">
        <v>957</v>
      </c>
      <c r="F268" s="4" t="s">
        <v>88</v>
      </c>
      <c r="G268" s="4" t="s">
        <v>451</v>
      </c>
      <c r="H268" s="4" t="s">
        <v>157</v>
      </c>
      <c r="L268" s="4" t="s">
        <v>452</v>
      </c>
      <c r="N268" s="5">
        <v>1</v>
      </c>
      <c r="O268" s="5" t="s">
        <v>158</v>
      </c>
      <c r="P268" s="65">
        <v>1655</v>
      </c>
      <c r="Q268" s="65">
        <v>0</v>
      </c>
      <c r="R268" s="65">
        <v>0</v>
      </c>
      <c r="S268" s="65">
        <f t="shared" si="35"/>
        <v>1655</v>
      </c>
      <c r="T268" s="5">
        <v>120</v>
      </c>
      <c r="U268" s="22">
        <v>-1655</v>
      </c>
      <c r="V268" s="22">
        <v>0</v>
      </c>
      <c r="W268" s="22">
        <v>0</v>
      </c>
      <c r="X268" s="22">
        <v>0</v>
      </c>
      <c r="Y268" s="22">
        <v>0</v>
      </c>
      <c r="Z268" s="22">
        <v>0</v>
      </c>
      <c r="AA268" s="22">
        <v>0</v>
      </c>
      <c r="AB268" s="22">
        <v>0</v>
      </c>
      <c r="AC268" s="22">
        <v>0</v>
      </c>
      <c r="AD268" s="22">
        <v>0</v>
      </c>
      <c r="AE268" s="22">
        <v>0</v>
      </c>
      <c r="AF268" s="22">
        <v>0</v>
      </c>
      <c r="AG268" s="22">
        <v>0</v>
      </c>
      <c r="AH268" s="22">
        <f t="shared" si="36"/>
        <v>0</v>
      </c>
      <c r="AI268" s="22">
        <v>0</v>
      </c>
      <c r="AJ268" s="22">
        <f t="shared" si="37"/>
        <v>-1655</v>
      </c>
      <c r="AK268" s="22"/>
      <c r="AL268" s="22">
        <f t="shared" si="38"/>
        <v>0</v>
      </c>
      <c r="AM268" s="22">
        <f t="shared" si="39"/>
        <v>0</v>
      </c>
    </row>
    <row r="269" spans="1:39" outlineLevel="1" x14ac:dyDescent="0.25">
      <c r="A269" s="10">
        <v>40755</v>
      </c>
      <c r="C269" s="3" t="s">
        <v>958</v>
      </c>
      <c r="D269" s="34" t="s">
        <v>959</v>
      </c>
      <c r="F269" s="4" t="s">
        <v>88</v>
      </c>
      <c r="G269" s="4" t="s">
        <v>451</v>
      </c>
      <c r="H269" s="4" t="s">
        <v>157</v>
      </c>
      <c r="N269" s="5">
        <v>1</v>
      </c>
      <c r="O269" s="5" t="s">
        <v>158</v>
      </c>
      <c r="P269" s="65">
        <v>9920.5499999999993</v>
      </c>
      <c r="Q269" s="65">
        <v>0</v>
      </c>
      <c r="R269" s="65">
        <v>0</v>
      </c>
      <c r="S269" s="65">
        <f t="shared" si="35"/>
        <v>9920.5499999999993</v>
      </c>
      <c r="T269" s="5">
        <v>120</v>
      </c>
      <c r="U269" s="22">
        <v>-9920.5499999999993</v>
      </c>
      <c r="V269" s="22">
        <v>0</v>
      </c>
      <c r="W269" s="22">
        <v>0</v>
      </c>
      <c r="X269" s="22">
        <v>0</v>
      </c>
      <c r="Y269" s="22">
        <v>0</v>
      </c>
      <c r="Z269" s="22">
        <v>0</v>
      </c>
      <c r="AA269" s="22">
        <v>0</v>
      </c>
      <c r="AB269" s="22">
        <v>0</v>
      </c>
      <c r="AC269" s="22">
        <v>0</v>
      </c>
      <c r="AD269" s="22">
        <v>0</v>
      </c>
      <c r="AE269" s="22">
        <v>0</v>
      </c>
      <c r="AF269" s="22">
        <v>0</v>
      </c>
      <c r="AG269" s="22">
        <v>0</v>
      </c>
      <c r="AH269" s="22">
        <f t="shared" si="36"/>
        <v>0</v>
      </c>
      <c r="AI269" s="22">
        <v>0</v>
      </c>
      <c r="AJ269" s="22">
        <f t="shared" si="37"/>
        <v>-9920.5499999999993</v>
      </c>
      <c r="AK269" s="22"/>
      <c r="AL269" s="22">
        <f t="shared" si="38"/>
        <v>0</v>
      </c>
      <c r="AM269" s="22">
        <f t="shared" si="39"/>
        <v>0</v>
      </c>
    </row>
    <row r="270" spans="1:39" outlineLevel="1" x14ac:dyDescent="0.25">
      <c r="A270" s="10">
        <v>40755</v>
      </c>
      <c r="C270" s="3" t="s">
        <v>960</v>
      </c>
      <c r="D270" s="34" t="s">
        <v>961</v>
      </c>
      <c r="F270" s="4" t="s">
        <v>88</v>
      </c>
      <c r="G270" s="4" t="s">
        <v>451</v>
      </c>
      <c r="H270" s="4" t="s">
        <v>157</v>
      </c>
      <c r="N270" s="5">
        <v>1</v>
      </c>
      <c r="O270" s="5" t="s">
        <v>158</v>
      </c>
      <c r="P270" s="65">
        <v>2917.81</v>
      </c>
      <c r="Q270" s="65">
        <v>0</v>
      </c>
      <c r="R270" s="65">
        <v>0</v>
      </c>
      <c r="S270" s="65">
        <f t="shared" si="35"/>
        <v>2917.81</v>
      </c>
      <c r="T270" s="5">
        <v>120</v>
      </c>
      <c r="U270" s="22">
        <v>-2917.81</v>
      </c>
      <c r="V270" s="22">
        <v>0</v>
      </c>
      <c r="W270" s="22">
        <v>0</v>
      </c>
      <c r="X270" s="22">
        <v>0</v>
      </c>
      <c r="Y270" s="22">
        <v>0</v>
      </c>
      <c r="Z270" s="22">
        <v>0</v>
      </c>
      <c r="AA270" s="22">
        <v>0</v>
      </c>
      <c r="AB270" s="22">
        <v>0</v>
      </c>
      <c r="AC270" s="22">
        <v>0</v>
      </c>
      <c r="AD270" s="22">
        <v>0</v>
      </c>
      <c r="AE270" s="22">
        <v>0</v>
      </c>
      <c r="AF270" s="22">
        <v>0</v>
      </c>
      <c r="AG270" s="22">
        <v>0</v>
      </c>
      <c r="AH270" s="22">
        <f t="shared" si="36"/>
        <v>0</v>
      </c>
      <c r="AI270" s="22">
        <v>0</v>
      </c>
      <c r="AJ270" s="22">
        <f t="shared" si="37"/>
        <v>-2917.81</v>
      </c>
      <c r="AK270" s="22"/>
      <c r="AL270" s="22">
        <f t="shared" si="38"/>
        <v>0</v>
      </c>
      <c r="AM270" s="22">
        <f t="shared" si="39"/>
        <v>0</v>
      </c>
    </row>
    <row r="271" spans="1:39" outlineLevel="1" x14ac:dyDescent="0.25">
      <c r="A271" s="10">
        <v>40755</v>
      </c>
      <c r="C271" s="3" t="s">
        <v>962</v>
      </c>
      <c r="D271" s="34" t="s">
        <v>942</v>
      </c>
      <c r="F271" s="4" t="s">
        <v>88</v>
      </c>
      <c r="G271" s="4" t="s">
        <v>451</v>
      </c>
      <c r="H271" s="4" t="s">
        <v>157</v>
      </c>
      <c r="N271" s="5">
        <v>1</v>
      </c>
      <c r="O271" s="5" t="s">
        <v>158</v>
      </c>
      <c r="P271" s="65">
        <v>10800</v>
      </c>
      <c r="Q271" s="65">
        <v>0</v>
      </c>
      <c r="R271" s="65">
        <v>0</v>
      </c>
      <c r="S271" s="65">
        <f t="shared" si="35"/>
        <v>10800</v>
      </c>
      <c r="T271" s="5">
        <v>120</v>
      </c>
      <c r="U271" s="22">
        <v>-10800</v>
      </c>
      <c r="V271" s="22">
        <v>0</v>
      </c>
      <c r="W271" s="22">
        <v>0</v>
      </c>
      <c r="X271" s="22">
        <v>0</v>
      </c>
      <c r="Y271" s="22">
        <v>0</v>
      </c>
      <c r="Z271" s="22">
        <v>0</v>
      </c>
      <c r="AA271" s="22">
        <v>0</v>
      </c>
      <c r="AB271" s="22">
        <v>0</v>
      </c>
      <c r="AC271" s="22">
        <v>0</v>
      </c>
      <c r="AD271" s="22">
        <v>0</v>
      </c>
      <c r="AE271" s="22">
        <v>0</v>
      </c>
      <c r="AF271" s="22">
        <v>0</v>
      </c>
      <c r="AG271" s="22">
        <v>0</v>
      </c>
      <c r="AH271" s="22">
        <f t="shared" si="36"/>
        <v>0</v>
      </c>
      <c r="AI271" s="22">
        <v>0</v>
      </c>
      <c r="AJ271" s="22">
        <f t="shared" si="37"/>
        <v>-10800</v>
      </c>
      <c r="AK271" s="22"/>
      <c r="AL271" s="22">
        <f t="shared" si="38"/>
        <v>0</v>
      </c>
      <c r="AM271" s="22">
        <f t="shared" si="39"/>
        <v>0</v>
      </c>
    </row>
    <row r="272" spans="1:39" outlineLevel="1" x14ac:dyDescent="0.25">
      <c r="A272" s="10">
        <v>40755</v>
      </c>
      <c r="C272" s="3" t="s">
        <v>963</v>
      </c>
      <c r="D272" s="34" t="s">
        <v>964</v>
      </c>
      <c r="F272" s="4" t="s">
        <v>88</v>
      </c>
      <c r="G272" s="4" t="s">
        <v>451</v>
      </c>
      <c r="H272" s="4" t="s">
        <v>157</v>
      </c>
      <c r="N272" s="5">
        <v>1</v>
      </c>
      <c r="O272" s="5" t="s">
        <v>158</v>
      </c>
      <c r="P272" s="65">
        <v>10745.7</v>
      </c>
      <c r="Q272" s="65">
        <v>0</v>
      </c>
      <c r="R272" s="65">
        <v>0</v>
      </c>
      <c r="S272" s="65">
        <f t="shared" si="35"/>
        <v>10745.7</v>
      </c>
      <c r="T272" s="5">
        <v>120</v>
      </c>
      <c r="U272" s="22">
        <v>-10745.7</v>
      </c>
      <c r="V272" s="22">
        <v>0</v>
      </c>
      <c r="W272" s="22">
        <v>0</v>
      </c>
      <c r="X272" s="22">
        <v>0</v>
      </c>
      <c r="Y272" s="22">
        <v>0</v>
      </c>
      <c r="Z272" s="22">
        <v>0</v>
      </c>
      <c r="AA272" s="22">
        <v>0</v>
      </c>
      <c r="AB272" s="22">
        <v>0</v>
      </c>
      <c r="AC272" s="22">
        <v>0</v>
      </c>
      <c r="AD272" s="22">
        <v>0</v>
      </c>
      <c r="AE272" s="22">
        <v>0</v>
      </c>
      <c r="AF272" s="22">
        <v>0</v>
      </c>
      <c r="AG272" s="22">
        <v>0</v>
      </c>
      <c r="AH272" s="22">
        <f t="shared" si="36"/>
        <v>0</v>
      </c>
      <c r="AI272" s="22">
        <v>0</v>
      </c>
      <c r="AJ272" s="22">
        <f t="shared" si="37"/>
        <v>-10745.7</v>
      </c>
      <c r="AK272" s="22"/>
      <c r="AL272" s="22">
        <f t="shared" si="38"/>
        <v>0</v>
      </c>
      <c r="AM272" s="22">
        <f t="shared" si="39"/>
        <v>0</v>
      </c>
    </row>
    <row r="273" spans="1:39" outlineLevel="1" x14ac:dyDescent="0.25">
      <c r="A273" s="10">
        <v>40755</v>
      </c>
      <c r="C273" s="3" t="s">
        <v>965</v>
      </c>
      <c r="D273" s="34" t="s">
        <v>966</v>
      </c>
      <c r="F273" s="4" t="s">
        <v>88</v>
      </c>
      <c r="G273" s="4" t="s">
        <v>451</v>
      </c>
      <c r="H273" s="4" t="s">
        <v>157</v>
      </c>
      <c r="N273" s="5">
        <v>1</v>
      </c>
      <c r="O273" s="5" t="s">
        <v>158</v>
      </c>
      <c r="P273" s="65">
        <v>12353.7</v>
      </c>
      <c r="Q273" s="65">
        <v>0</v>
      </c>
      <c r="R273" s="65">
        <v>0</v>
      </c>
      <c r="S273" s="65">
        <f t="shared" si="35"/>
        <v>12353.7</v>
      </c>
      <c r="T273" s="5">
        <v>12</v>
      </c>
      <c r="U273" s="22">
        <v>-12353.7</v>
      </c>
      <c r="V273" s="22">
        <v>0</v>
      </c>
      <c r="W273" s="22">
        <v>0</v>
      </c>
      <c r="X273" s="22">
        <v>0</v>
      </c>
      <c r="Y273" s="22">
        <v>0</v>
      </c>
      <c r="Z273" s="22">
        <v>0</v>
      </c>
      <c r="AA273" s="22">
        <v>0</v>
      </c>
      <c r="AB273" s="22">
        <v>0</v>
      </c>
      <c r="AC273" s="22">
        <v>0</v>
      </c>
      <c r="AD273" s="22">
        <v>0</v>
      </c>
      <c r="AE273" s="22">
        <v>0</v>
      </c>
      <c r="AF273" s="22">
        <v>0</v>
      </c>
      <c r="AG273" s="22">
        <v>0</v>
      </c>
      <c r="AH273" s="22">
        <f t="shared" si="36"/>
        <v>0</v>
      </c>
      <c r="AI273" s="22">
        <v>0</v>
      </c>
      <c r="AJ273" s="22">
        <f t="shared" si="37"/>
        <v>-12353.7</v>
      </c>
      <c r="AK273" s="22"/>
      <c r="AL273" s="22">
        <f t="shared" si="38"/>
        <v>0</v>
      </c>
      <c r="AM273" s="22">
        <f t="shared" si="39"/>
        <v>0</v>
      </c>
    </row>
    <row r="274" spans="1:39" outlineLevel="1" x14ac:dyDescent="0.25">
      <c r="A274" s="10">
        <v>40755</v>
      </c>
      <c r="C274" s="3" t="s">
        <v>967</v>
      </c>
      <c r="D274" s="34" t="s">
        <v>968</v>
      </c>
      <c r="F274" s="4" t="s">
        <v>88</v>
      </c>
      <c r="G274" s="4" t="s">
        <v>451</v>
      </c>
      <c r="H274" s="4" t="s">
        <v>157</v>
      </c>
      <c r="N274" s="5">
        <v>1</v>
      </c>
      <c r="O274" s="5" t="s">
        <v>158</v>
      </c>
      <c r="P274" s="65">
        <v>17438.61</v>
      </c>
      <c r="Q274" s="65">
        <v>0</v>
      </c>
      <c r="R274" s="65">
        <v>0</v>
      </c>
      <c r="S274" s="65">
        <f t="shared" si="35"/>
        <v>17438.61</v>
      </c>
      <c r="T274" s="5">
        <v>120</v>
      </c>
      <c r="U274" s="22">
        <v>-17438.61</v>
      </c>
      <c r="V274" s="22">
        <v>0</v>
      </c>
      <c r="W274" s="22">
        <v>0</v>
      </c>
      <c r="X274" s="22">
        <v>0</v>
      </c>
      <c r="Y274" s="22">
        <v>0</v>
      </c>
      <c r="Z274" s="22">
        <v>0</v>
      </c>
      <c r="AA274" s="22">
        <v>0</v>
      </c>
      <c r="AB274" s="22">
        <v>0</v>
      </c>
      <c r="AC274" s="22">
        <v>0</v>
      </c>
      <c r="AD274" s="22">
        <v>0</v>
      </c>
      <c r="AE274" s="22">
        <v>0</v>
      </c>
      <c r="AF274" s="22">
        <v>0</v>
      </c>
      <c r="AG274" s="22">
        <v>0</v>
      </c>
      <c r="AH274" s="22">
        <f t="shared" si="36"/>
        <v>0</v>
      </c>
      <c r="AI274" s="22">
        <v>0</v>
      </c>
      <c r="AJ274" s="22">
        <f t="shared" si="37"/>
        <v>-17438.61</v>
      </c>
      <c r="AK274" s="22"/>
      <c r="AL274" s="22">
        <f t="shared" si="38"/>
        <v>0</v>
      </c>
      <c r="AM274" s="22">
        <f t="shared" si="39"/>
        <v>0</v>
      </c>
    </row>
    <row r="275" spans="1:39" outlineLevel="1" x14ac:dyDescent="0.25">
      <c r="A275" s="10">
        <v>40755</v>
      </c>
      <c r="C275" s="3" t="s">
        <v>969</v>
      </c>
      <c r="D275" s="34" t="s">
        <v>970</v>
      </c>
      <c r="F275" s="4" t="s">
        <v>88</v>
      </c>
      <c r="G275" s="4" t="s">
        <v>451</v>
      </c>
      <c r="H275" s="4" t="s">
        <v>157</v>
      </c>
      <c r="N275" s="5">
        <v>1</v>
      </c>
      <c r="O275" s="5" t="s">
        <v>158</v>
      </c>
      <c r="P275" s="65">
        <v>41944.74</v>
      </c>
      <c r="Q275" s="65">
        <v>0</v>
      </c>
      <c r="R275" s="65">
        <v>0</v>
      </c>
      <c r="S275" s="65">
        <f t="shared" si="35"/>
        <v>41944.74</v>
      </c>
      <c r="T275" s="5">
        <v>120</v>
      </c>
      <c r="U275" s="22">
        <v>-41944.74</v>
      </c>
      <c r="V275" s="22">
        <v>0</v>
      </c>
      <c r="W275" s="22">
        <v>0</v>
      </c>
      <c r="X275" s="22">
        <v>0</v>
      </c>
      <c r="Y275" s="22">
        <v>0</v>
      </c>
      <c r="Z275" s="22">
        <v>0</v>
      </c>
      <c r="AA275" s="22">
        <v>0</v>
      </c>
      <c r="AB275" s="22">
        <v>0</v>
      </c>
      <c r="AC275" s="22">
        <v>0</v>
      </c>
      <c r="AD275" s="22">
        <v>0</v>
      </c>
      <c r="AE275" s="22">
        <v>0</v>
      </c>
      <c r="AF275" s="22">
        <v>0</v>
      </c>
      <c r="AG275" s="22">
        <v>0</v>
      </c>
      <c r="AH275" s="22">
        <f t="shared" si="36"/>
        <v>0</v>
      </c>
      <c r="AI275" s="22">
        <v>0</v>
      </c>
      <c r="AJ275" s="22">
        <f t="shared" si="37"/>
        <v>-41944.74</v>
      </c>
      <c r="AK275" s="22"/>
      <c r="AL275" s="22">
        <f t="shared" si="38"/>
        <v>0</v>
      </c>
      <c r="AM275" s="22">
        <f t="shared" si="39"/>
        <v>0</v>
      </c>
    </row>
    <row r="276" spans="1:39" outlineLevel="1" x14ac:dyDescent="0.25">
      <c r="A276" s="10">
        <v>40755</v>
      </c>
      <c r="C276" s="3" t="s">
        <v>971</v>
      </c>
      <c r="D276" s="34" t="s">
        <v>972</v>
      </c>
      <c r="F276" s="4" t="s">
        <v>88</v>
      </c>
      <c r="G276" s="4" t="s">
        <v>451</v>
      </c>
      <c r="H276" s="4" t="s">
        <v>157</v>
      </c>
      <c r="N276" s="5">
        <v>1</v>
      </c>
      <c r="O276" s="5" t="s">
        <v>158</v>
      </c>
      <c r="P276" s="65">
        <v>8238.11</v>
      </c>
      <c r="Q276" s="65">
        <v>0</v>
      </c>
      <c r="R276" s="65">
        <v>0</v>
      </c>
      <c r="S276" s="65">
        <f t="shared" si="35"/>
        <v>8238.11</v>
      </c>
      <c r="T276" s="5">
        <v>120</v>
      </c>
      <c r="U276" s="22">
        <v>-8238.11</v>
      </c>
      <c r="V276" s="22">
        <v>0</v>
      </c>
      <c r="W276" s="22">
        <v>0</v>
      </c>
      <c r="X276" s="22">
        <v>0</v>
      </c>
      <c r="Y276" s="22">
        <v>0</v>
      </c>
      <c r="Z276" s="22">
        <v>0</v>
      </c>
      <c r="AA276" s="22">
        <v>0</v>
      </c>
      <c r="AB276" s="22">
        <v>0</v>
      </c>
      <c r="AC276" s="22">
        <v>0</v>
      </c>
      <c r="AD276" s="22">
        <v>0</v>
      </c>
      <c r="AE276" s="22">
        <v>0</v>
      </c>
      <c r="AF276" s="22">
        <v>0</v>
      </c>
      <c r="AG276" s="22">
        <v>0</v>
      </c>
      <c r="AH276" s="22">
        <f t="shared" si="36"/>
        <v>0</v>
      </c>
      <c r="AI276" s="22">
        <v>0</v>
      </c>
      <c r="AJ276" s="22">
        <f t="shared" si="37"/>
        <v>-8238.11</v>
      </c>
      <c r="AK276" s="22"/>
      <c r="AL276" s="22">
        <f t="shared" si="38"/>
        <v>0</v>
      </c>
      <c r="AM276" s="22">
        <f t="shared" si="39"/>
        <v>0</v>
      </c>
    </row>
    <row r="277" spans="1:39" outlineLevel="1" x14ac:dyDescent="0.25">
      <c r="A277" s="10">
        <v>40755</v>
      </c>
      <c r="C277" s="3" t="s">
        <v>973</v>
      </c>
      <c r="D277" s="34" t="s">
        <v>974</v>
      </c>
      <c r="F277" s="4" t="s">
        <v>88</v>
      </c>
      <c r="G277" s="4" t="s">
        <v>451</v>
      </c>
      <c r="H277" s="4" t="s">
        <v>157</v>
      </c>
      <c r="N277" s="5">
        <v>1</v>
      </c>
      <c r="O277" s="5" t="s">
        <v>158</v>
      </c>
      <c r="P277" s="65">
        <v>2100</v>
      </c>
      <c r="Q277" s="65">
        <v>0</v>
      </c>
      <c r="R277" s="65">
        <v>0</v>
      </c>
      <c r="S277" s="65">
        <f t="shared" si="35"/>
        <v>2100</v>
      </c>
      <c r="T277" s="5">
        <v>120</v>
      </c>
      <c r="U277" s="22">
        <v>-2100</v>
      </c>
      <c r="V277" s="22">
        <v>0</v>
      </c>
      <c r="W277" s="22">
        <v>0</v>
      </c>
      <c r="X277" s="22">
        <v>0</v>
      </c>
      <c r="Y277" s="22">
        <v>0</v>
      </c>
      <c r="Z277" s="22">
        <v>0</v>
      </c>
      <c r="AA277" s="22">
        <v>0</v>
      </c>
      <c r="AB277" s="22">
        <v>0</v>
      </c>
      <c r="AC277" s="22">
        <v>0</v>
      </c>
      <c r="AD277" s="22">
        <v>0</v>
      </c>
      <c r="AE277" s="22">
        <v>0</v>
      </c>
      <c r="AF277" s="22">
        <v>0</v>
      </c>
      <c r="AG277" s="22">
        <v>0</v>
      </c>
      <c r="AH277" s="22">
        <f t="shared" si="36"/>
        <v>0</v>
      </c>
      <c r="AI277" s="22">
        <v>0</v>
      </c>
      <c r="AJ277" s="22">
        <f t="shared" si="37"/>
        <v>-2100</v>
      </c>
      <c r="AK277" s="22"/>
      <c r="AL277" s="22">
        <f t="shared" si="38"/>
        <v>0</v>
      </c>
      <c r="AM277" s="22">
        <f t="shared" si="39"/>
        <v>0</v>
      </c>
    </row>
    <row r="278" spans="1:39" outlineLevel="1" x14ac:dyDescent="0.25">
      <c r="A278" s="10">
        <v>40755</v>
      </c>
      <c r="C278" s="3" t="s">
        <v>975</v>
      </c>
      <c r="D278" s="34" t="s">
        <v>976</v>
      </c>
      <c r="F278" s="4" t="s">
        <v>88</v>
      </c>
      <c r="G278" s="4" t="s">
        <v>451</v>
      </c>
      <c r="H278" s="4" t="s">
        <v>157</v>
      </c>
      <c r="N278" s="5">
        <v>1</v>
      </c>
      <c r="O278" s="5" t="s">
        <v>158</v>
      </c>
      <c r="P278" s="65">
        <v>7676.25</v>
      </c>
      <c r="Q278" s="65">
        <v>0</v>
      </c>
      <c r="R278" s="65">
        <v>0</v>
      </c>
      <c r="S278" s="65">
        <f t="shared" si="35"/>
        <v>7676.25</v>
      </c>
      <c r="T278" s="5">
        <v>120</v>
      </c>
      <c r="U278" s="22">
        <v>-7676.25</v>
      </c>
      <c r="V278" s="22">
        <v>0</v>
      </c>
      <c r="W278" s="22">
        <v>0</v>
      </c>
      <c r="X278" s="22">
        <v>0</v>
      </c>
      <c r="Y278" s="22">
        <v>0</v>
      </c>
      <c r="Z278" s="22">
        <v>0</v>
      </c>
      <c r="AA278" s="22">
        <v>0</v>
      </c>
      <c r="AB278" s="22">
        <v>0</v>
      </c>
      <c r="AC278" s="22">
        <v>0</v>
      </c>
      <c r="AD278" s="22">
        <v>0</v>
      </c>
      <c r="AE278" s="22">
        <v>0</v>
      </c>
      <c r="AF278" s="22">
        <v>0</v>
      </c>
      <c r="AG278" s="22">
        <v>0</v>
      </c>
      <c r="AH278" s="22">
        <f t="shared" si="36"/>
        <v>0</v>
      </c>
      <c r="AI278" s="22">
        <v>0</v>
      </c>
      <c r="AJ278" s="22">
        <f t="shared" si="37"/>
        <v>-7676.25</v>
      </c>
      <c r="AK278" s="22"/>
      <c r="AL278" s="22">
        <f t="shared" si="38"/>
        <v>0</v>
      </c>
      <c r="AM278" s="22">
        <f t="shared" si="39"/>
        <v>0</v>
      </c>
    </row>
    <row r="279" spans="1:39" outlineLevel="1" x14ac:dyDescent="0.25">
      <c r="A279" s="10">
        <v>40755</v>
      </c>
      <c r="C279" s="3" t="s">
        <v>977</v>
      </c>
      <c r="D279" s="34" t="s">
        <v>978</v>
      </c>
      <c r="F279" s="4" t="s">
        <v>88</v>
      </c>
      <c r="G279" s="4" t="s">
        <v>451</v>
      </c>
      <c r="H279" s="4" t="s">
        <v>157</v>
      </c>
      <c r="N279" s="5">
        <v>1</v>
      </c>
      <c r="O279" s="5" t="s">
        <v>158</v>
      </c>
      <c r="P279" s="65">
        <v>1392.11</v>
      </c>
      <c r="Q279" s="65">
        <v>0</v>
      </c>
      <c r="R279" s="65">
        <v>0</v>
      </c>
      <c r="S279" s="65">
        <f t="shared" si="35"/>
        <v>1392.11</v>
      </c>
      <c r="T279" s="5">
        <v>120</v>
      </c>
      <c r="U279" s="22">
        <v>-1392.11</v>
      </c>
      <c r="V279" s="22">
        <v>0</v>
      </c>
      <c r="W279" s="22">
        <v>0</v>
      </c>
      <c r="X279" s="22">
        <v>0</v>
      </c>
      <c r="Y279" s="22">
        <v>0</v>
      </c>
      <c r="Z279" s="22">
        <v>0</v>
      </c>
      <c r="AA279" s="22">
        <v>0</v>
      </c>
      <c r="AB279" s="22">
        <v>0</v>
      </c>
      <c r="AC279" s="22">
        <v>0</v>
      </c>
      <c r="AD279" s="22">
        <v>0</v>
      </c>
      <c r="AE279" s="22">
        <v>0</v>
      </c>
      <c r="AF279" s="22">
        <v>0</v>
      </c>
      <c r="AG279" s="22">
        <v>0</v>
      </c>
      <c r="AH279" s="22">
        <f t="shared" si="36"/>
        <v>0</v>
      </c>
      <c r="AI279" s="22">
        <v>0</v>
      </c>
      <c r="AJ279" s="22">
        <f t="shared" si="37"/>
        <v>-1392.11</v>
      </c>
      <c r="AK279" s="22"/>
      <c r="AL279" s="22">
        <f t="shared" si="38"/>
        <v>0</v>
      </c>
      <c r="AM279" s="22">
        <f t="shared" si="39"/>
        <v>0</v>
      </c>
    </row>
    <row r="280" spans="1:39" hidden="1" outlineLevel="1" x14ac:dyDescent="0.25">
      <c r="A280" s="10">
        <v>40755</v>
      </c>
      <c r="C280" s="3" t="s">
        <v>979</v>
      </c>
      <c r="D280" s="34" t="s">
        <v>980</v>
      </c>
      <c r="F280" s="4" t="s">
        <v>88</v>
      </c>
      <c r="G280" s="4" t="s">
        <v>451</v>
      </c>
      <c r="H280" s="4" t="s">
        <v>157</v>
      </c>
      <c r="L280" s="4" t="s">
        <v>452</v>
      </c>
      <c r="N280" s="5">
        <v>1</v>
      </c>
      <c r="O280" s="5" t="s">
        <v>158</v>
      </c>
      <c r="P280" s="65">
        <v>21209</v>
      </c>
      <c r="Q280" s="65">
        <v>0</v>
      </c>
      <c r="R280" s="65">
        <v>0</v>
      </c>
      <c r="S280" s="65">
        <f t="shared" si="35"/>
        <v>21209</v>
      </c>
      <c r="T280" s="5">
        <v>120</v>
      </c>
      <c r="U280" s="22">
        <v>-21209</v>
      </c>
      <c r="V280" s="22">
        <v>0</v>
      </c>
      <c r="W280" s="22">
        <v>0</v>
      </c>
      <c r="X280" s="22">
        <v>0</v>
      </c>
      <c r="Y280" s="22">
        <v>0</v>
      </c>
      <c r="Z280" s="22">
        <v>0</v>
      </c>
      <c r="AA280" s="22">
        <v>0</v>
      </c>
      <c r="AB280" s="22">
        <v>0</v>
      </c>
      <c r="AC280" s="22">
        <v>0</v>
      </c>
      <c r="AD280" s="22">
        <v>0</v>
      </c>
      <c r="AE280" s="22">
        <v>0</v>
      </c>
      <c r="AF280" s="22">
        <v>0</v>
      </c>
      <c r="AG280" s="22">
        <v>0</v>
      </c>
      <c r="AH280" s="22">
        <f t="shared" si="36"/>
        <v>0</v>
      </c>
      <c r="AI280" s="22">
        <v>0</v>
      </c>
      <c r="AJ280" s="22">
        <f t="shared" si="37"/>
        <v>-21209</v>
      </c>
      <c r="AK280" s="22"/>
      <c r="AL280" s="22">
        <f t="shared" si="38"/>
        <v>0</v>
      </c>
      <c r="AM280" s="22">
        <f t="shared" si="39"/>
        <v>0</v>
      </c>
    </row>
    <row r="281" spans="1:39" outlineLevel="1" x14ac:dyDescent="0.25">
      <c r="A281" s="10">
        <v>40755</v>
      </c>
      <c r="C281" s="3" t="s">
        <v>981</v>
      </c>
      <c r="D281" s="34" t="s">
        <v>982</v>
      </c>
      <c r="F281" s="4" t="s">
        <v>88</v>
      </c>
      <c r="G281" s="4" t="s">
        <v>451</v>
      </c>
      <c r="H281" s="4" t="s">
        <v>157</v>
      </c>
      <c r="N281" s="5">
        <v>1</v>
      </c>
      <c r="O281" s="5" t="s">
        <v>158</v>
      </c>
      <c r="P281" s="65">
        <v>4780</v>
      </c>
      <c r="Q281" s="65">
        <v>0</v>
      </c>
      <c r="R281" s="65">
        <v>0</v>
      </c>
      <c r="S281" s="65">
        <f t="shared" si="35"/>
        <v>4780</v>
      </c>
      <c r="T281" s="5">
        <v>120</v>
      </c>
      <c r="U281" s="22">
        <v>-4780</v>
      </c>
      <c r="V281" s="22">
        <v>0</v>
      </c>
      <c r="W281" s="22">
        <v>0</v>
      </c>
      <c r="X281" s="22">
        <v>0</v>
      </c>
      <c r="Y281" s="22">
        <v>0</v>
      </c>
      <c r="Z281" s="22">
        <v>0</v>
      </c>
      <c r="AA281" s="22">
        <v>0</v>
      </c>
      <c r="AB281" s="22">
        <v>0</v>
      </c>
      <c r="AC281" s="22">
        <v>0</v>
      </c>
      <c r="AD281" s="22">
        <v>0</v>
      </c>
      <c r="AE281" s="22">
        <v>0</v>
      </c>
      <c r="AF281" s="22">
        <v>0</v>
      </c>
      <c r="AG281" s="22">
        <v>0</v>
      </c>
      <c r="AH281" s="22">
        <f t="shared" si="36"/>
        <v>0</v>
      </c>
      <c r="AI281" s="22">
        <v>0</v>
      </c>
      <c r="AJ281" s="22">
        <f t="shared" si="37"/>
        <v>-4780</v>
      </c>
      <c r="AK281" s="22"/>
      <c r="AL281" s="22">
        <f t="shared" si="38"/>
        <v>0</v>
      </c>
      <c r="AM281" s="22">
        <f t="shared" si="39"/>
        <v>0</v>
      </c>
    </row>
    <row r="282" spans="1:39" outlineLevel="1" x14ac:dyDescent="0.25">
      <c r="A282" s="10">
        <v>40755</v>
      </c>
      <c r="C282" s="3" t="s">
        <v>983</v>
      </c>
      <c r="D282" s="34" t="s">
        <v>984</v>
      </c>
      <c r="F282" s="4" t="s">
        <v>88</v>
      </c>
      <c r="G282" s="4" t="s">
        <v>451</v>
      </c>
      <c r="H282" s="4" t="s">
        <v>157</v>
      </c>
      <c r="N282" s="5">
        <v>1</v>
      </c>
      <c r="O282" s="5" t="s">
        <v>158</v>
      </c>
      <c r="P282" s="65">
        <v>576.67999999999995</v>
      </c>
      <c r="Q282" s="65">
        <v>0</v>
      </c>
      <c r="R282" s="65">
        <v>0</v>
      </c>
      <c r="S282" s="65">
        <f t="shared" si="35"/>
        <v>576.67999999999995</v>
      </c>
      <c r="T282" s="5">
        <v>120</v>
      </c>
      <c r="U282" s="22">
        <v>-576.67999999999995</v>
      </c>
      <c r="V282" s="22">
        <v>0</v>
      </c>
      <c r="W282" s="22">
        <v>0</v>
      </c>
      <c r="X282" s="22">
        <v>0</v>
      </c>
      <c r="Y282" s="22">
        <v>0</v>
      </c>
      <c r="Z282" s="22">
        <v>0</v>
      </c>
      <c r="AA282" s="22">
        <v>0</v>
      </c>
      <c r="AB282" s="22">
        <v>0</v>
      </c>
      <c r="AC282" s="22">
        <v>0</v>
      </c>
      <c r="AD282" s="22">
        <v>0</v>
      </c>
      <c r="AE282" s="22">
        <v>0</v>
      </c>
      <c r="AF282" s="22">
        <v>0</v>
      </c>
      <c r="AG282" s="22">
        <v>0</v>
      </c>
      <c r="AH282" s="22">
        <f t="shared" si="36"/>
        <v>0</v>
      </c>
      <c r="AI282" s="22">
        <v>0</v>
      </c>
      <c r="AJ282" s="22">
        <f t="shared" si="37"/>
        <v>-576.67999999999995</v>
      </c>
      <c r="AK282" s="22"/>
      <c r="AL282" s="22">
        <f t="shared" si="38"/>
        <v>0</v>
      </c>
      <c r="AM282" s="22">
        <f t="shared" si="39"/>
        <v>0</v>
      </c>
    </row>
    <row r="283" spans="1:39" outlineLevel="1" x14ac:dyDescent="0.25">
      <c r="A283" s="10">
        <v>40755</v>
      </c>
      <c r="C283" s="3" t="s">
        <v>985</v>
      </c>
      <c r="D283" s="34" t="s">
        <v>986</v>
      </c>
      <c r="F283" s="4" t="s">
        <v>88</v>
      </c>
      <c r="G283" s="4" t="s">
        <v>451</v>
      </c>
      <c r="H283" s="4" t="s">
        <v>157</v>
      </c>
      <c r="N283" s="5">
        <v>1</v>
      </c>
      <c r="O283" s="5" t="s">
        <v>158</v>
      </c>
      <c r="P283" s="65">
        <v>2715.05</v>
      </c>
      <c r="Q283" s="65">
        <v>0</v>
      </c>
      <c r="R283" s="65">
        <v>0</v>
      </c>
      <c r="S283" s="65">
        <f t="shared" si="35"/>
        <v>2715.05</v>
      </c>
      <c r="T283" s="5">
        <v>180</v>
      </c>
      <c r="U283" s="22">
        <v>-2715.05</v>
      </c>
      <c r="V283" s="22">
        <v>0</v>
      </c>
      <c r="W283" s="22">
        <v>0</v>
      </c>
      <c r="X283" s="22">
        <v>0</v>
      </c>
      <c r="Y283" s="22">
        <v>0</v>
      </c>
      <c r="Z283" s="22">
        <v>0</v>
      </c>
      <c r="AA283" s="22">
        <v>0</v>
      </c>
      <c r="AB283" s="22">
        <v>0</v>
      </c>
      <c r="AC283" s="22">
        <v>0</v>
      </c>
      <c r="AD283" s="22">
        <v>0</v>
      </c>
      <c r="AE283" s="22">
        <v>0</v>
      </c>
      <c r="AF283" s="22">
        <v>0</v>
      </c>
      <c r="AG283" s="22">
        <v>0</v>
      </c>
      <c r="AH283" s="22">
        <f t="shared" si="36"/>
        <v>0</v>
      </c>
      <c r="AI283" s="22">
        <v>0</v>
      </c>
      <c r="AJ283" s="22">
        <f t="shared" si="37"/>
        <v>-2715.05</v>
      </c>
      <c r="AK283" s="22"/>
      <c r="AL283" s="22">
        <f t="shared" si="38"/>
        <v>0</v>
      </c>
      <c r="AM283" s="22">
        <f t="shared" si="39"/>
        <v>0</v>
      </c>
    </row>
    <row r="284" spans="1:39" outlineLevel="1" x14ac:dyDescent="0.25">
      <c r="A284" s="10">
        <v>40755</v>
      </c>
      <c r="C284" s="3" t="s">
        <v>987</v>
      </c>
      <c r="D284" s="34" t="s">
        <v>988</v>
      </c>
      <c r="F284" s="4" t="s">
        <v>88</v>
      </c>
      <c r="G284" s="4" t="s">
        <v>451</v>
      </c>
      <c r="H284" s="4" t="s">
        <v>157</v>
      </c>
      <c r="N284" s="5">
        <v>1</v>
      </c>
      <c r="O284" s="5" t="s">
        <v>158</v>
      </c>
      <c r="P284" s="65">
        <v>8050</v>
      </c>
      <c r="Q284" s="65">
        <v>0</v>
      </c>
      <c r="R284" s="65">
        <v>0</v>
      </c>
      <c r="S284" s="65">
        <f t="shared" si="35"/>
        <v>8050</v>
      </c>
      <c r="T284" s="5">
        <v>120</v>
      </c>
      <c r="U284" s="22">
        <v>-8050</v>
      </c>
      <c r="V284" s="22">
        <v>0</v>
      </c>
      <c r="W284" s="22">
        <v>0</v>
      </c>
      <c r="X284" s="22">
        <v>0</v>
      </c>
      <c r="Y284" s="22">
        <v>0</v>
      </c>
      <c r="Z284" s="22">
        <v>0</v>
      </c>
      <c r="AA284" s="22">
        <v>0</v>
      </c>
      <c r="AB284" s="22">
        <v>0</v>
      </c>
      <c r="AC284" s="22">
        <v>0</v>
      </c>
      <c r="AD284" s="22">
        <v>0</v>
      </c>
      <c r="AE284" s="22">
        <v>0</v>
      </c>
      <c r="AF284" s="22">
        <v>0</v>
      </c>
      <c r="AG284" s="22">
        <v>0</v>
      </c>
      <c r="AH284" s="22">
        <f t="shared" si="36"/>
        <v>0</v>
      </c>
      <c r="AI284" s="22">
        <v>0</v>
      </c>
      <c r="AJ284" s="22">
        <f t="shared" si="37"/>
        <v>-8050</v>
      </c>
      <c r="AK284" s="22"/>
      <c r="AL284" s="22">
        <f t="shared" si="38"/>
        <v>0</v>
      </c>
      <c r="AM284" s="22">
        <f t="shared" si="39"/>
        <v>0</v>
      </c>
    </row>
    <row r="285" spans="1:39" outlineLevel="1" x14ac:dyDescent="0.25">
      <c r="A285" s="10">
        <v>40755</v>
      </c>
      <c r="C285" s="3" t="s">
        <v>989</v>
      </c>
      <c r="D285" s="34" t="s">
        <v>990</v>
      </c>
      <c r="F285" s="4" t="s">
        <v>88</v>
      </c>
      <c r="G285" s="4" t="s">
        <v>451</v>
      </c>
      <c r="H285" s="4" t="s">
        <v>157</v>
      </c>
      <c r="N285" s="5">
        <v>1</v>
      </c>
      <c r="O285" s="5" t="s">
        <v>158</v>
      </c>
      <c r="P285" s="65">
        <v>3330</v>
      </c>
      <c r="Q285" s="65">
        <v>0</v>
      </c>
      <c r="R285" s="65">
        <v>0</v>
      </c>
      <c r="S285" s="65">
        <f t="shared" si="35"/>
        <v>3330</v>
      </c>
      <c r="T285" s="5">
        <v>120</v>
      </c>
      <c r="U285" s="22">
        <v>-3330</v>
      </c>
      <c r="V285" s="22">
        <v>0</v>
      </c>
      <c r="W285" s="22">
        <v>0</v>
      </c>
      <c r="X285" s="22">
        <v>0</v>
      </c>
      <c r="Y285" s="22">
        <v>0</v>
      </c>
      <c r="Z285" s="22">
        <v>0</v>
      </c>
      <c r="AA285" s="22">
        <v>0</v>
      </c>
      <c r="AB285" s="22">
        <v>0</v>
      </c>
      <c r="AC285" s="22">
        <v>0</v>
      </c>
      <c r="AD285" s="22">
        <v>0</v>
      </c>
      <c r="AE285" s="22">
        <v>0</v>
      </c>
      <c r="AF285" s="22">
        <v>0</v>
      </c>
      <c r="AG285" s="22">
        <v>0</v>
      </c>
      <c r="AH285" s="22">
        <f t="shared" si="36"/>
        <v>0</v>
      </c>
      <c r="AI285" s="22">
        <v>0</v>
      </c>
      <c r="AJ285" s="22">
        <f t="shared" si="37"/>
        <v>-3330</v>
      </c>
      <c r="AK285" s="22"/>
      <c r="AL285" s="22">
        <f t="shared" si="38"/>
        <v>0</v>
      </c>
      <c r="AM285" s="22">
        <f t="shared" si="39"/>
        <v>0</v>
      </c>
    </row>
    <row r="286" spans="1:39" outlineLevel="1" x14ac:dyDescent="0.25">
      <c r="A286" s="10">
        <v>40755</v>
      </c>
      <c r="C286" s="3" t="s">
        <v>991</v>
      </c>
      <c r="D286" s="34" t="s">
        <v>968</v>
      </c>
      <c r="F286" s="4" t="s">
        <v>88</v>
      </c>
      <c r="G286" s="4" t="s">
        <v>451</v>
      </c>
      <c r="H286" s="4" t="s">
        <v>157</v>
      </c>
      <c r="N286" s="5">
        <v>1</v>
      </c>
      <c r="O286" s="5" t="s">
        <v>158</v>
      </c>
      <c r="P286" s="65">
        <v>1860</v>
      </c>
      <c r="Q286" s="65">
        <v>0</v>
      </c>
      <c r="R286" s="65">
        <v>0</v>
      </c>
      <c r="S286" s="65">
        <f t="shared" si="35"/>
        <v>1860</v>
      </c>
      <c r="T286" s="5">
        <v>120</v>
      </c>
      <c r="U286" s="22">
        <v>-1860</v>
      </c>
      <c r="V286" s="22">
        <v>0</v>
      </c>
      <c r="W286" s="22">
        <v>0</v>
      </c>
      <c r="X286" s="22">
        <v>0</v>
      </c>
      <c r="Y286" s="22">
        <v>0</v>
      </c>
      <c r="Z286" s="22">
        <v>0</v>
      </c>
      <c r="AA286" s="22">
        <v>0</v>
      </c>
      <c r="AB286" s="22">
        <v>0</v>
      </c>
      <c r="AC286" s="22">
        <v>0</v>
      </c>
      <c r="AD286" s="22">
        <v>0</v>
      </c>
      <c r="AE286" s="22">
        <v>0</v>
      </c>
      <c r="AF286" s="22">
        <v>0</v>
      </c>
      <c r="AG286" s="22">
        <v>0</v>
      </c>
      <c r="AH286" s="22">
        <f t="shared" si="36"/>
        <v>0</v>
      </c>
      <c r="AI286" s="22">
        <v>0</v>
      </c>
      <c r="AJ286" s="22">
        <f t="shared" si="37"/>
        <v>-1860</v>
      </c>
      <c r="AK286" s="22"/>
      <c r="AL286" s="22">
        <f t="shared" si="38"/>
        <v>0</v>
      </c>
      <c r="AM286" s="22">
        <f t="shared" si="39"/>
        <v>0</v>
      </c>
    </row>
    <row r="287" spans="1:39" outlineLevel="1" x14ac:dyDescent="0.25">
      <c r="A287" s="10">
        <v>40755</v>
      </c>
      <c r="C287" s="3" t="s">
        <v>992</v>
      </c>
      <c r="D287" s="34" t="s">
        <v>993</v>
      </c>
      <c r="F287" s="4" t="s">
        <v>88</v>
      </c>
      <c r="G287" s="4" t="s">
        <v>451</v>
      </c>
      <c r="H287" s="4" t="s">
        <v>157</v>
      </c>
      <c r="N287" s="5">
        <v>1</v>
      </c>
      <c r="O287" s="5" t="s">
        <v>158</v>
      </c>
      <c r="P287" s="65">
        <v>1604.99</v>
      </c>
      <c r="Q287" s="65">
        <v>0</v>
      </c>
      <c r="R287" s="65">
        <v>0</v>
      </c>
      <c r="S287" s="65">
        <f t="shared" si="35"/>
        <v>1604.99</v>
      </c>
      <c r="T287" s="5">
        <v>180</v>
      </c>
      <c r="U287" s="22">
        <v>-1604.99</v>
      </c>
      <c r="V287" s="22">
        <v>0</v>
      </c>
      <c r="W287" s="22">
        <v>0</v>
      </c>
      <c r="X287" s="22">
        <v>0</v>
      </c>
      <c r="Y287" s="22">
        <v>0</v>
      </c>
      <c r="Z287" s="22">
        <v>0</v>
      </c>
      <c r="AA287" s="22">
        <v>0</v>
      </c>
      <c r="AB287" s="22">
        <v>0</v>
      </c>
      <c r="AC287" s="22">
        <v>0</v>
      </c>
      <c r="AD287" s="22">
        <v>0</v>
      </c>
      <c r="AE287" s="22">
        <v>0</v>
      </c>
      <c r="AF287" s="22">
        <v>0</v>
      </c>
      <c r="AG287" s="22">
        <v>0</v>
      </c>
      <c r="AH287" s="22">
        <f t="shared" si="36"/>
        <v>0</v>
      </c>
      <c r="AI287" s="22">
        <v>0</v>
      </c>
      <c r="AJ287" s="22">
        <f t="shared" si="37"/>
        <v>-1604.99</v>
      </c>
      <c r="AK287" s="22"/>
      <c r="AL287" s="22">
        <f t="shared" si="38"/>
        <v>0</v>
      </c>
      <c r="AM287" s="22">
        <f t="shared" si="39"/>
        <v>0</v>
      </c>
    </row>
    <row r="288" spans="1:39" outlineLevel="1" x14ac:dyDescent="0.25">
      <c r="A288" s="10">
        <v>40755</v>
      </c>
      <c r="C288" s="3" t="s">
        <v>994</v>
      </c>
      <c r="D288" s="34" t="s">
        <v>993</v>
      </c>
      <c r="F288" s="4" t="s">
        <v>88</v>
      </c>
      <c r="G288" s="4" t="s">
        <v>451</v>
      </c>
      <c r="H288" s="4" t="s">
        <v>157</v>
      </c>
      <c r="N288" s="5">
        <v>1</v>
      </c>
      <c r="O288" s="5" t="s">
        <v>158</v>
      </c>
      <c r="P288" s="65">
        <v>8071.51</v>
      </c>
      <c r="Q288" s="65">
        <v>0</v>
      </c>
      <c r="R288" s="65">
        <v>0</v>
      </c>
      <c r="S288" s="65">
        <f t="shared" si="35"/>
        <v>8071.51</v>
      </c>
      <c r="T288" s="5">
        <v>180</v>
      </c>
      <c r="U288" s="22">
        <v>-8071.51</v>
      </c>
      <c r="V288" s="22">
        <v>0</v>
      </c>
      <c r="W288" s="22">
        <v>0</v>
      </c>
      <c r="X288" s="22">
        <v>0</v>
      </c>
      <c r="Y288" s="22">
        <v>0</v>
      </c>
      <c r="Z288" s="22">
        <v>0</v>
      </c>
      <c r="AA288" s="22">
        <v>0</v>
      </c>
      <c r="AB288" s="22">
        <v>0</v>
      </c>
      <c r="AC288" s="22">
        <v>0</v>
      </c>
      <c r="AD288" s="22">
        <v>0</v>
      </c>
      <c r="AE288" s="22">
        <v>0</v>
      </c>
      <c r="AF288" s="22">
        <v>0</v>
      </c>
      <c r="AG288" s="22">
        <v>0</v>
      </c>
      <c r="AH288" s="22">
        <f t="shared" si="36"/>
        <v>0</v>
      </c>
      <c r="AI288" s="22">
        <v>0</v>
      </c>
      <c r="AJ288" s="22">
        <f t="shared" si="37"/>
        <v>-8071.51</v>
      </c>
      <c r="AK288" s="22"/>
      <c r="AL288" s="22">
        <f t="shared" si="38"/>
        <v>0</v>
      </c>
      <c r="AM288" s="22">
        <f t="shared" si="39"/>
        <v>0</v>
      </c>
    </row>
    <row r="289" spans="1:39" outlineLevel="1" x14ac:dyDescent="0.25">
      <c r="A289" s="10">
        <v>40755</v>
      </c>
      <c r="C289" s="3" t="s">
        <v>995</v>
      </c>
      <c r="D289" s="34" t="s">
        <v>996</v>
      </c>
      <c r="F289" s="4" t="s">
        <v>88</v>
      </c>
      <c r="G289" s="4" t="s">
        <v>451</v>
      </c>
      <c r="H289" s="4" t="s">
        <v>157</v>
      </c>
      <c r="N289" s="5">
        <v>1</v>
      </c>
      <c r="O289" s="5" t="s">
        <v>158</v>
      </c>
      <c r="P289" s="65">
        <v>2358.5100000000002</v>
      </c>
      <c r="Q289" s="65">
        <v>0</v>
      </c>
      <c r="R289" s="65">
        <v>0</v>
      </c>
      <c r="S289" s="65">
        <f t="shared" si="35"/>
        <v>2358.5100000000002</v>
      </c>
      <c r="T289" s="5">
        <v>180</v>
      </c>
      <c r="U289" s="22">
        <v>-2358.5100000000002</v>
      </c>
      <c r="V289" s="22">
        <v>0</v>
      </c>
      <c r="W289" s="22">
        <v>0</v>
      </c>
      <c r="X289" s="22">
        <v>0</v>
      </c>
      <c r="Y289" s="22">
        <v>0</v>
      </c>
      <c r="Z289" s="22">
        <v>0</v>
      </c>
      <c r="AA289" s="22">
        <v>0</v>
      </c>
      <c r="AB289" s="22">
        <v>0</v>
      </c>
      <c r="AC289" s="22">
        <v>0</v>
      </c>
      <c r="AD289" s="22">
        <v>0</v>
      </c>
      <c r="AE289" s="22">
        <v>0</v>
      </c>
      <c r="AF289" s="22">
        <v>0</v>
      </c>
      <c r="AG289" s="22">
        <v>0</v>
      </c>
      <c r="AH289" s="22">
        <f t="shared" si="36"/>
        <v>0</v>
      </c>
      <c r="AI289" s="22">
        <v>0</v>
      </c>
      <c r="AJ289" s="22">
        <f t="shared" si="37"/>
        <v>-2358.5100000000002</v>
      </c>
      <c r="AK289" s="22"/>
      <c r="AL289" s="22">
        <f t="shared" si="38"/>
        <v>0</v>
      </c>
      <c r="AM289" s="22">
        <f t="shared" si="39"/>
        <v>0</v>
      </c>
    </row>
    <row r="290" spans="1:39" outlineLevel="1" x14ac:dyDescent="0.25">
      <c r="A290" s="10">
        <v>40755</v>
      </c>
      <c r="C290" s="3" t="s">
        <v>997</v>
      </c>
      <c r="D290" s="34" t="s">
        <v>998</v>
      </c>
      <c r="F290" s="4" t="s">
        <v>88</v>
      </c>
      <c r="G290" s="4" t="s">
        <v>451</v>
      </c>
      <c r="H290" s="4" t="s">
        <v>157</v>
      </c>
      <c r="N290" s="5">
        <v>1</v>
      </c>
      <c r="O290" s="5" t="s">
        <v>158</v>
      </c>
      <c r="P290" s="65">
        <v>711.74</v>
      </c>
      <c r="Q290" s="65">
        <v>0</v>
      </c>
      <c r="R290" s="65">
        <v>0</v>
      </c>
      <c r="S290" s="65">
        <f t="shared" si="35"/>
        <v>711.74</v>
      </c>
      <c r="T290" s="5">
        <v>180</v>
      </c>
      <c r="U290" s="22">
        <v>-711.74</v>
      </c>
      <c r="V290" s="22">
        <v>0</v>
      </c>
      <c r="W290" s="22">
        <v>0</v>
      </c>
      <c r="X290" s="22">
        <v>0</v>
      </c>
      <c r="Y290" s="22">
        <v>0</v>
      </c>
      <c r="Z290" s="22">
        <v>0</v>
      </c>
      <c r="AA290" s="22">
        <v>0</v>
      </c>
      <c r="AB290" s="22">
        <v>0</v>
      </c>
      <c r="AC290" s="22">
        <v>0</v>
      </c>
      <c r="AD290" s="22">
        <v>0</v>
      </c>
      <c r="AE290" s="22">
        <v>0</v>
      </c>
      <c r="AF290" s="22">
        <v>0</v>
      </c>
      <c r="AG290" s="22">
        <v>0</v>
      </c>
      <c r="AH290" s="22">
        <f t="shared" si="36"/>
        <v>0</v>
      </c>
      <c r="AI290" s="22">
        <v>0</v>
      </c>
      <c r="AJ290" s="22">
        <f t="shared" si="37"/>
        <v>-711.74</v>
      </c>
      <c r="AK290" s="22"/>
      <c r="AL290" s="22">
        <f t="shared" si="38"/>
        <v>0</v>
      </c>
      <c r="AM290" s="22">
        <f t="shared" si="39"/>
        <v>0</v>
      </c>
    </row>
    <row r="291" spans="1:39" outlineLevel="1" x14ac:dyDescent="0.25">
      <c r="A291" s="10">
        <v>40755</v>
      </c>
      <c r="C291" s="3" t="s">
        <v>999</v>
      </c>
      <c r="D291" s="34" t="s">
        <v>1000</v>
      </c>
      <c r="F291" s="4" t="s">
        <v>88</v>
      </c>
      <c r="G291" s="4" t="s">
        <v>451</v>
      </c>
      <c r="H291" s="4" t="s">
        <v>157</v>
      </c>
      <c r="N291" s="5">
        <v>1</v>
      </c>
      <c r="O291" s="5" t="s">
        <v>158</v>
      </c>
      <c r="P291" s="65">
        <v>965</v>
      </c>
      <c r="Q291" s="65">
        <v>0</v>
      </c>
      <c r="R291" s="65">
        <v>0</v>
      </c>
      <c r="S291" s="65">
        <f t="shared" si="35"/>
        <v>965</v>
      </c>
      <c r="T291" s="5">
        <v>180</v>
      </c>
      <c r="U291" s="22">
        <v>-965</v>
      </c>
      <c r="V291" s="22">
        <v>0</v>
      </c>
      <c r="W291" s="22">
        <v>0</v>
      </c>
      <c r="X291" s="22">
        <v>0</v>
      </c>
      <c r="Y291" s="22">
        <v>0</v>
      </c>
      <c r="Z291" s="22">
        <v>0</v>
      </c>
      <c r="AA291" s="22">
        <v>0</v>
      </c>
      <c r="AB291" s="22">
        <v>0</v>
      </c>
      <c r="AC291" s="22">
        <v>0</v>
      </c>
      <c r="AD291" s="22">
        <v>0</v>
      </c>
      <c r="AE291" s="22">
        <v>0</v>
      </c>
      <c r="AF291" s="22">
        <v>0</v>
      </c>
      <c r="AG291" s="22">
        <v>0</v>
      </c>
      <c r="AH291" s="22">
        <f t="shared" si="36"/>
        <v>0</v>
      </c>
      <c r="AI291" s="22">
        <v>0</v>
      </c>
      <c r="AJ291" s="22">
        <f t="shared" si="37"/>
        <v>-965</v>
      </c>
      <c r="AK291" s="22"/>
      <c r="AL291" s="22">
        <f t="shared" si="38"/>
        <v>0</v>
      </c>
      <c r="AM291" s="22">
        <f t="shared" si="39"/>
        <v>0</v>
      </c>
    </row>
    <row r="292" spans="1:39" outlineLevel="1" x14ac:dyDescent="0.25">
      <c r="A292" s="10">
        <v>40755</v>
      </c>
      <c r="C292" s="3" t="s">
        <v>1001</v>
      </c>
      <c r="D292" s="34" t="s">
        <v>1002</v>
      </c>
      <c r="F292" s="4" t="s">
        <v>88</v>
      </c>
      <c r="G292" s="4" t="s">
        <v>451</v>
      </c>
      <c r="H292" s="4" t="s">
        <v>157</v>
      </c>
      <c r="N292" s="5">
        <v>1</v>
      </c>
      <c r="O292" s="5" t="s">
        <v>158</v>
      </c>
      <c r="P292" s="65">
        <v>19300</v>
      </c>
      <c r="Q292" s="65">
        <v>0</v>
      </c>
      <c r="R292" s="65">
        <v>0</v>
      </c>
      <c r="S292" s="65">
        <f t="shared" si="35"/>
        <v>19300</v>
      </c>
      <c r="T292" s="5">
        <v>180</v>
      </c>
      <c r="U292" s="22">
        <v>-19300</v>
      </c>
      <c r="V292" s="22">
        <v>0</v>
      </c>
      <c r="W292" s="22">
        <v>0</v>
      </c>
      <c r="X292" s="22">
        <v>0</v>
      </c>
      <c r="Y292" s="22">
        <v>0</v>
      </c>
      <c r="Z292" s="22">
        <v>0</v>
      </c>
      <c r="AA292" s="22">
        <v>0</v>
      </c>
      <c r="AB292" s="22">
        <v>0</v>
      </c>
      <c r="AC292" s="22">
        <v>0</v>
      </c>
      <c r="AD292" s="22">
        <v>0</v>
      </c>
      <c r="AE292" s="22">
        <v>0</v>
      </c>
      <c r="AF292" s="22">
        <v>0</v>
      </c>
      <c r="AG292" s="22">
        <v>0</v>
      </c>
      <c r="AH292" s="22">
        <f t="shared" si="36"/>
        <v>0</v>
      </c>
      <c r="AI292" s="22">
        <v>0</v>
      </c>
      <c r="AJ292" s="22">
        <f t="shared" si="37"/>
        <v>-19300</v>
      </c>
      <c r="AK292" s="22"/>
      <c r="AL292" s="22">
        <f t="shared" si="38"/>
        <v>0</v>
      </c>
      <c r="AM292" s="22">
        <f t="shared" si="39"/>
        <v>0</v>
      </c>
    </row>
    <row r="293" spans="1:39" outlineLevel="1" x14ac:dyDescent="0.25">
      <c r="A293" s="10">
        <v>40755</v>
      </c>
      <c r="C293" s="3" t="s">
        <v>1003</v>
      </c>
      <c r="D293" s="34" t="s">
        <v>1002</v>
      </c>
      <c r="F293" s="4" t="s">
        <v>88</v>
      </c>
      <c r="G293" s="4" t="s">
        <v>451</v>
      </c>
      <c r="H293" s="4" t="s">
        <v>157</v>
      </c>
      <c r="N293" s="5">
        <v>1</v>
      </c>
      <c r="O293" s="5" t="s">
        <v>158</v>
      </c>
      <c r="P293" s="65">
        <v>21900</v>
      </c>
      <c r="Q293" s="65">
        <v>0</v>
      </c>
      <c r="R293" s="65">
        <v>0</v>
      </c>
      <c r="S293" s="65">
        <f t="shared" si="35"/>
        <v>21900</v>
      </c>
      <c r="T293" s="5">
        <v>180</v>
      </c>
      <c r="U293" s="22">
        <v>-21900</v>
      </c>
      <c r="V293" s="22">
        <v>0</v>
      </c>
      <c r="W293" s="22">
        <v>0</v>
      </c>
      <c r="X293" s="22">
        <v>0</v>
      </c>
      <c r="Y293" s="22">
        <v>0</v>
      </c>
      <c r="Z293" s="22">
        <v>0</v>
      </c>
      <c r="AA293" s="22">
        <v>0</v>
      </c>
      <c r="AB293" s="22">
        <v>0</v>
      </c>
      <c r="AC293" s="22">
        <v>0</v>
      </c>
      <c r="AD293" s="22">
        <v>0</v>
      </c>
      <c r="AE293" s="22">
        <v>0</v>
      </c>
      <c r="AF293" s="22">
        <v>0</v>
      </c>
      <c r="AG293" s="22">
        <v>0</v>
      </c>
      <c r="AH293" s="22">
        <f t="shared" si="36"/>
        <v>0</v>
      </c>
      <c r="AI293" s="22">
        <v>0</v>
      </c>
      <c r="AJ293" s="22">
        <f t="shared" si="37"/>
        <v>-21900</v>
      </c>
      <c r="AK293" s="22"/>
      <c r="AL293" s="22">
        <f t="shared" si="38"/>
        <v>0</v>
      </c>
      <c r="AM293" s="22">
        <f t="shared" si="39"/>
        <v>0</v>
      </c>
    </row>
    <row r="294" spans="1:39" outlineLevel="1" x14ac:dyDescent="0.25">
      <c r="A294" s="10">
        <v>40755</v>
      </c>
      <c r="C294" s="3" t="s">
        <v>1004</v>
      </c>
      <c r="D294" s="34" t="s">
        <v>1005</v>
      </c>
      <c r="F294" s="4" t="s">
        <v>88</v>
      </c>
      <c r="G294" s="4" t="s">
        <v>451</v>
      </c>
      <c r="H294" s="4" t="s">
        <v>157</v>
      </c>
      <c r="N294" s="5">
        <v>1</v>
      </c>
      <c r="O294" s="5" t="s">
        <v>158</v>
      </c>
      <c r="P294" s="65">
        <v>18942</v>
      </c>
      <c r="Q294" s="65">
        <v>0</v>
      </c>
      <c r="R294" s="65">
        <v>0</v>
      </c>
      <c r="S294" s="65">
        <f t="shared" si="35"/>
        <v>18942</v>
      </c>
      <c r="T294" s="5">
        <v>180</v>
      </c>
      <c r="U294" s="22">
        <v>-18942</v>
      </c>
      <c r="V294" s="22">
        <v>0</v>
      </c>
      <c r="W294" s="22">
        <v>0</v>
      </c>
      <c r="X294" s="22">
        <v>0</v>
      </c>
      <c r="Y294" s="22">
        <v>0</v>
      </c>
      <c r="Z294" s="22">
        <v>0</v>
      </c>
      <c r="AA294" s="22">
        <v>0</v>
      </c>
      <c r="AB294" s="22">
        <v>0</v>
      </c>
      <c r="AC294" s="22">
        <v>0</v>
      </c>
      <c r="AD294" s="22">
        <v>0</v>
      </c>
      <c r="AE294" s="22">
        <v>0</v>
      </c>
      <c r="AF294" s="22">
        <v>0</v>
      </c>
      <c r="AG294" s="22">
        <v>0</v>
      </c>
      <c r="AH294" s="22">
        <f t="shared" si="36"/>
        <v>0</v>
      </c>
      <c r="AI294" s="22">
        <v>0</v>
      </c>
      <c r="AJ294" s="22">
        <f t="shared" si="37"/>
        <v>-18942</v>
      </c>
      <c r="AK294" s="22"/>
      <c r="AL294" s="22">
        <f t="shared" si="38"/>
        <v>0</v>
      </c>
      <c r="AM294" s="22">
        <f t="shared" si="39"/>
        <v>0</v>
      </c>
    </row>
    <row r="295" spans="1:39" outlineLevel="1" x14ac:dyDescent="0.25">
      <c r="A295" s="10">
        <v>40755</v>
      </c>
      <c r="C295" s="3" t="s">
        <v>1006</v>
      </c>
      <c r="D295" s="34" t="s">
        <v>1005</v>
      </c>
      <c r="F295" s="4" t="s">
        <v>88</v>
      </c>
      <c r="G295" s="4" t="s">
        <v>451</v>
      </c>
      <c r="H295" s="4" t="s">
        <v>157</v>
      </c>
      <c r="N295" s="5">
        <v>1</v>
      </c>
      <c r="O295" s="5" t="s">
        <v>158</v>
      </c>
      <c r="P295" s="65">
        <v>32433</v>
      </c>
      <c r="Q295" s="65">
        <v>0</v>
      </c>
      <c r="R295" s="65">
        <v>0</v>
      </c>
      <c r="S295" s="65">
        <f t="shared" si="35"/>
        <v>32433</v>
      </c>
      <c r="T295" s="5">
        <v>180</v>
      </c>
      <c r="U295" s="22">
        <v>-32433</v>
      </c>
      <c r="V295" s="22">
        <v>0</v>
      </c>
      <c r="W295" s="22">
        <v>0</v>
      </c>
      <c r="X295" s="22">
        <v>0</v>
      </c>
      <c r="Y295" s="22">
        <v>0</v>
      </c>
      <c r="Z295" s="22">
        <v>0</v>
      </c>
      <c r="AA295" s="22">
        <v>0</v>
      </c>
      <c r="AB295" s="22">
        <v>0</v>
      </c>
      <c r="AC295" s="22">
        <v>0</v>
      </c>
      <c r="AD295" s="22">
        <v>0</v>
      </c>
      <c r="AE295" s="22">
        <v>0</v>
      </c>
      <c r="AF295" s="22">
        <v>0</v>
      </c>
      <c r="AG295" s="22">
        <v>0</v>
      </c>
      <c r="AH295" s="22">
        <f t="shared" si="36"/>
        <v>0</v>
      </c>
      <c r="AI295" s="22">
        <v>0</v>
      </c>
      <c r="AJ295" s="22">
        <f t="shared" si="37"/>
        <v>-32433</v>
      </c>
      <c r="AK295" s="22"/>
      <c r="AL295" s="22">
        <f t="shared" si="38"/>
        <v>0</v>
      </c>
      <c r="AM295" s="22">
        <f t="shared" si="39"/>
        <v>0</v>
      </c>
    </row>
    <row r="296" spans="1:39" outlineLevel="1" x14ac:dyDescent="0.25">
      <c r="A296" s="10">
        <v>40755</v>
      </c>
      <c r="C296" s="3" t="s">
        <v>1007</v>
      </c>
      <c r="D296" s="34" t="s">
        <v>1008</v>
      </c>
      <c r="F296" s="4" t="s">
        <v>88</v>
      </c>
      <c r="G296" s="4" t="s">
        <v>451</v>
      </c>
      <c r="H296" s="4" t="s">
        <v>157</v>
      </c>
      <c r="N296" s="5">
        <v>1</v>
      </c>
      <c r="O296" s="5" t="s">
        <v>158</v>
      </c>
      <c r="P296" s="65">
        <v>40581.15</v>
      </c>
      <c r="Q296" s="65">
        <v>0</v>
      </c>
      <c r="R296" s="65">
        <v>0</v>
      </c>
      <c r="S296" s="65">
        <f t="shared" si="35"/>
        <v>40581.15</v>
      </c>
      <c r="T296" s="5">
        <v>180</v>
      </c>
      <c r="U296" s="22">
        <v>-40581.15</v>
      </c>
      <c r="V296" s="22">
        <v>0</v>
      </c>
      <c r="W296" s="22">
        <v>0</v>
      </c>
      <c r="X296" s="22">
        <v>0</v>
      </c>
      <c r="Y296" s="22">
        <v>0</v>
      </c>
      <c r="Z296" s="22">
        <v>0</v>
      </c>
      <c r="AA296" s="22">
        <v>0</v>
      </c>
      <c r="AB296" s="22">
        <v>0</v>
      </c>
      <c r="AC296" s="22">
        <v>0</v>
      </c>
      <c r="AD296" s="22">
        <v>0</v>
      </c>
      <c r="AE296" s="22">
        <v>0</v>
      </c>
      <c r="AF296" s="22">
        <v>0</v>
      </c>
      <c r="AG296" s="22">
        <v>0</v>
      </c>
      <c r="AH296" s="22">
        <f t="shared" si="36"/>
        <v>0</v>
      </c>
      <c r="AI296" s="22">
        <v>0</v>
      </c>
      <c r="AJ296" s="22">
        <f t="shared" si="37"/>
        <v>-40581.15</v>
      </c>
      <c r="AK296" s="22"/>
      <c r="AL296" s="22">
        <f t="shared" si="38"/>
        <v>0</v>
      </c>
      <c r="AM296" s="22">
        <f t="shared" si="39"/>
        <v>0</v>
      </c>
    </row>
    <row r="297" spans="1:39" outlineLevel="1" x14ac:dyDescent="0.25">
      <c r="A297" s="10">
        <v>40755</v>
      </c>
      <c r="C297" s="3" t="s">
        <v>1009</v>
      </c>
      <c r="D297" s="34" t="s">
        <v>1010</v>
      </c>
      <c r="F297" s="4" t="s">
        <v>88</v>
      </c>
      <c r="G297" s="4" t="s">
        <v>451</v>
      </c>
      <c r="H297" s="4" t="s">
        <v>157</v>
      </c>
      <c r="N297" s="5">
        <v>1</v>
      </c>
      <c r="O297" s="5" t="s">
        <v>158</v>
      </c>
      <c r="P297" s="65">
        <v>126001.33</v>
      </c>
      <c r="Q297" s="65">
        <v>0</v>
      </c>
      <c r="R297" s="65">
        <v>0</v>
      </c>
      <c r="S297" s="65">
        <f t="shared" si="35"/>
        <v>126001.33</v>
      </c>
      <c r="T297" s="5">
        <v>120</v>
      </c>
      <c r="U297" s="22">
        <v>-126001.33</v>
      </c>
      <c r="V297" s="22">
        <v>0</v>
      </c>
      <c r="W297" s="22">
        <v>0</v>
      </c>
      <c r="X297" s="22">
        <v>0</v>
      </c>
      <c r="Y297" s="22">
        <v>0</v>
      </c>
      <c r="Z297" s="22">
        <v>0</v>
      </c>
      <c r="AA297" s="22">
        <v>0</v>
      </c>
      <c r="AB297" s="22">
        <v>0</v>
      </c>
      <c r="AC297" s="22">
        <v>0</v>
      </c>
      <c r="AD297" s="22">
        <v>0</v>
      </c>
      <c r="AE297" s="22">
        <v>0</v>
      </c>
      <c r="AF297" s="22">
        <v>0</v>
      </c>
      <c r="AG297" s="22">
        <v>0</v>
      </c>
      <c r="AH297" s="22">
        <f t="shared" si="36"/>
        <v>0</v>
      </c>
      <c r="AI297" s="22">
        <v>0</v>
      </c>
      <c r="AJ297" s="22">
        <f t="shared" si="37"/>
        <v>-126001.33</v>
      </c>
      <c r="AK297" s="22"/>
      <c r="AL297" s="22">
        <f t="shared" si="38"/>
        <v>0</v>
      </c>
      <c r="AM297" s="22">
        <f t="shared" si="39"/>
        <v>0</v>
      </c>
    </row>
    <row r="298" spans="1:39" outlineLevel="1" x14ac:dyDescent="0.25">
      <c r="A298" s="10">
        <v>40755</v>
      </c>
      <c r="C298" s="3" t="s">
        <v>1011</v>
      </c>
      <c r="D298" s="34" t="s">
        <v>1012</v>
      </c>
      <c r="F298" s="4" t="s">
        <v>88</v>
      </c>
      <c r="G298" s="4" t="s">
        <v>451</v>
      </c>
      <c r="H298" s="4" t="s">
        <v>157</v>
      </c>
      <c r="N298" s="5">
        <v>1</v>
      </c>
      <c r="O298" s="5" t="s">
        <v>158</v>
      </c>
      <c r="P298" s="65">
        <v>81000</v>
      </c>
      <c r="Q298" s="65">
        <v>0</v>
      </c>
      <c r="R298" s="65">
        <v>0</v>
      </c>
      <c r="S298" s="65">
        <f t="shared" si="35"/>
        <v>81000</v>
      </c>
      <c r="T298" s="5">
        <v>120</v>
      </c>
      <c r="U298" s="22">
        <v>-81000</v>
      </c>
      <c r="V298" s="22">
        <v>0</v>
      </c>
      <c r="W298" s="22">
        <v>0</v>
      </c>
      <c r="X298" s="22">
        <v>0</v>
      </c>
      <c r="Y298" s="22">
        <v>0</v>
      </c>
      <c r="Z298" s="22">
        <v>0</v>
      </c>
      <c r="AA298" s="22">
        <v>0</v>
      </c>
      <c r="AB298" s="22">
        <v>0</v>
      </c>
      <c r="AC298" s="22">
        <v>0</v>
      </c>
      <c r="AD298" s="22">
        <v>0</v>
      </c>
      <c r="AE298" s="22">
        <v>0</v>
      </c>
      <c r="AF298" s="22">
        <v>0</v>
      </c>
      <c r="AG298" s="22">
        <v>0</v>
      </c>
      <c r="AH298" s="22">
        <f t="shared" si="36"/>
        <v>0</v>
      </c>
      <c r="AI298" s="22">
        <v>0</v>
      </c>
      <c r="AJ298" s="22">
        <f t="shared" si="37"/>
        <v>-81000</v>
      </c>
      <c r="AK298" s="22"/>
      <c r="AL298" s="22">
        <f t="shared" si="38"/>
        <v>0</v>
      </c>
      <c r="AM298" s="22">
        <f t="shared" si="39"/>
        <v>0</v>
      </c>
    </row>
    <row r="299" spans="1:39" outlineLevel="1" x14ac:dyDescent="0.25">
      <c r="A299" s="10">
        <v>40755</v>
      </c>
      <c r="C299" s="3" t="s">
        <v>1013</v>
      </c>
      <c r="D299" s="34" t="s">
        <v>1014</v>
      </c>
      <c r="F299" s="4" t="s">
        <v>88</v>
      </c>
      <c r="G299" s="4" t="s">
        <v>451</v>
      </c>
      <c r="H299" s="4" t="s">
        <v>157</v>
      </c>
      <c r="N299" s="5">
        <v>1</v>
      </c>
      <c r="O299" s="5" t="s">
        <v>158</v>
      </c>
      <c r="P299" s="65">
        <v>21700</v>
      </c>
      <c r="Q299" s="65">
        <v>0</v>
      </c>
      <c r="R299" s="65">
        <v>0</v>
      </c>
      <c r="S299" s="65">
        <f t="shared" si="35"/>
        <v>21700</v>
      </c>
      <c r="T299" s="5">
        <v>120</v>
      </c>
      <c r="U299" s="22">
        <v>-21700</v>
      </c>
      <c r="V299" s="22">
        <v>0</v>
      </c>
      <c r="W299" s="22">
        <v>0</v>
      </c>
      <c r="X299" s="22">
        <v>0</v>
      </c>
      <c r="Y299" s="22">
        <v>0</v>
      </c>
      <c r="Z299" s="22">
        <v>0</v>
      </c>
      <c r="AA299" s="22">
        <v>0</v>
      </c>
      <c r="AB299" s="22">
        <v>0</v>
      </c>
      <c r="AC299" s="22">
        <v>0</v>
      </c>
      <c r="AD299" s="22">
        <v>0</v>
      </c>
      <c r="AE299" s="22">
        <v>0</v>
      </c>
      <c r="AF299" s="22">
        <v>0</v>
      </c>
      <c r="AG299" s="22">
        <v>0</v>
      </c>
      <c r="AH299" s="22">
        <f t="shared" si="36"/>
        <v>0</v>
      </c>
      <c r="AI299" s="22">
        <v>0</v>
      </c>
      <c r="AJ299" s="22">
        <f t="shared" si="37"/>
        <v>-21700</v>
      </c>
      <c r="AK299" s="22"/>
      <c r="AL299" s="22">
        <f t="shared" si="38"/>
        <v>0</v>
      </c>
      <c r="AM299" s="22">
        <f t="shared" si="39"/>
        <v>0</v>
      </c>
    </row>
    <row r="300" spans="1:39" outlineLevel="1" x14ac:dyDescent="0.25">
      <c r="A300" s="10">
        <v>40755</v>
      </c>
      <c r="C300" s="3" t="s">
        <v>1015</v>
      </c>
      <c r="D300" s="34" t="s">
        <v>1016</v>
      </c>
      <c r="F300" s="4" t="s">
        <v>88</v>
      </c>
      <c r="G300" s="4" t="s">
        <v>451</v>
      </c>
      <c r="H300" s="4" t="s">
        <v>157</v>
      </c>
      <c r="N300" s="5">
        <v>1</v>
      </c>
      <c r="O300" s="5" t="s">
        <v>158</v>
      </c>
      <c r="P300" s="65">
        <v>12500</v>
      </c>
      <c r="Q300" s="65">
        <v>0</v>
      </c>
      <c r="R300" s="65">
        <v>0</v>
      </c>
      <c r="S300" s="65">
        <f t="shared" si="35"/>
        <v>12500</v>
      </c>
      <c r="T300" s="5">
        <v>120</v>
      </c>
      <c r="U300" s="22">
        <v>-12500</v>
      </c>
      <c r="V300" s="22">
        <v>0</v>
      </c>
      <c r="W300" s="22">
        <v>0</v>
      </c>
      <c r="X300" s="22">
        <v>0</v>
      </c>
      <c r="Y300" s="22">
        <v>0</v>
      </c>
      <c r="Z300" s="22">
        <v>0</v>
      </c>
      <c r="AA300" s="22">
        <v>0</v>
      </c>
      <c r="AB300" s="22">
        <v>0</v>
      </c>
      <c r="AC300" s="22">
        <v>0</v>
      </c>
      <c r="AD300" s="22">
        <v>0</v>
      </c>
      <c r="AE300" s="22">
        <v>0</v>
      </c>
      <c r="AF300" s="22">
        <v>0</v>
      </c>
      <c r="AG300" s="22">
        <v>0</v>
      </c>
      <c r="AH300" s="22">
        <f t="shared" si="36"/>
        <v>0</v>
      </c>
      <c r="AI300" s="22">
        <v>0</v>
      </c>
      <c r="AJ300" s="22">
        <f t="shared" si="37"/>
        <v>-12500</v>
      </c>
      <c r="AK300" s="22"/>
      <c r="AL300" s="22">
        <f t="shared" si="38"/>
        <v>0</v>
      </c>
      <c r="AM300" s="22">
        <f t="shared" si="39"/>
        <v>0</v>
      </c>
    </row>
    <row r="301" spans="1:39" outlineLevel="1" x14ac:dyDescent="0.25">
      <c r="A301" s="10">
        <v>40755</v>
      </c>
      <c r="C301" s="3" t="s">
        <v>1017</v>
      </c>
      <c r="D301" s="34" t="s">
        <v>1018</v>
      </c>
      <c r="F301" s="4" t="s">
        <v>88</v>
      </c>
      <c r="G301" s="4" t="s">
        <v>451</v>
      </c>
      <c r="H301" s="4" t="s">
        <v>157</v>
      </c>
      <c r="N301" s="5">
        <v>1</v>
      </c>
      <c r="O301" s="5" t="s">
        <v>158</v>
      </c>
      <c r="P301" s="65">
        <v>1950</v>
      </c>
      <c r="Q301" s="65">
        <v>0</v>
      </c>
      <c r="R301" s="65">
        <v>0</v>
      </c>
      <c r="S301" s="65">
        <f t="shared" si="35"/>
        <v>1950</v>
      </c>
      <c r="T301" s="5">
        <v>120</v>
      </c>
      <c r="U301" s="22">
        <v>-1950</v>
      </c>
      <c r="V301" s="22">
        <v>0</v>
      </c>
      <c r="W301" s="22">
        <v>0</v>
      </c>
      <c r="X301" s="22">
        <v>0</v>
      </c>
      <c r="Y301" s="22">
        <v>0</v>
      </c>
      <c r="Z301" s="22">
        <v>0</v>
      </c>
      <c r="AA301" s="22">
        <v>0</v>
      </c>
      <c r="AB301" s="22">
        <v>0</v>
      </c>
      <c r="AC301" s="22">
        <v>0</v>
      </c>
      <c r="AD301" s="22">
        <v>0</v>
      </c>
      <c r="AE301" s="22">
        <v>0</v>
      </c>
      <c r="AF301" s="22">
        <v>0</v>
      </c>
      <c r="AG301" s="22">
        <v>0</v>
      </c>
      <c r="AH301" s="22">
        <f t="shared" si="36"/>
        <v>0</v>
      </c>
      <c r="AI301" s="22">
        <v>0</v>
      </c>
      <c r="AJ301" s="22">
        <f t="shared" si="37"/>
        <v>-1950</v>
      </c>
      <c r="AK301" s="22"/>
      <c r="AL301" s="22">
        <f t="shared" si="38"/>
        <v>0</v>
      </c>
      <c r="AM301" s="22">
        <f t="shared" si="39"/>
        <v>0</v>
      </c>
    </row>
    <row r="302" spans="1:39" outlineLevel="1" x14ac:dyDescent="0.25">
      <c r="A302" s="10">
        <v>40755</v>
      </c>
      <c r="C302" s="3" t="s">
        <v>1019</v>
      </c>
      <c r="D302" s="34" t="s">
        <v>1020</v>
      </c>
      <c r="F302" s="4" t="s">
        <v>88</v>
      </c>
      <c r="G302" s="4" t="s">
        <v>451</v>
      </c>
      <c r="H302" s="4" t="s">
        <v>157</v>
      </c>
      <c r="N302" s="5">
        <v>1</v>
      </c>
      <c r="O302" s="5" t="s">
        <v>158</v>
      </c>
      <c r="P302" s="65">
        <v>22958.11</v>
      </c>
      <c r="Q302" s="65">
        <v>0</v>
      </c>
      <c r="R302" s="65">
        <v>0</v>
      </c>
      <c r="S302" s="65">
        <f t="shared" si="35"/>
        <v>22958.11</v>
      </c>
      <c r="T302" s="5">
        <v>120</v>
      </c>
      <c r="U302" s="22">
        <v>-22958.11</v>
      </c>
      <c r="V302" s="22">
        <v>0</v>
      </c>
      <c r="W302" s="22">
        <v>0</v>
      </c>
      <c r="X302" s="22">
        <v>0</v>
      </c>
      <c r="Y302" s="22">
        <v>0</v>
      </c>
      <c r="Z302" s="22">
        <v>0</v>
      </c>
      <c r="AA302" s="22">
        <v>0</v>
      </c>
      <c r="AB302" s="22">
        <v>0</v>
      </c>
      <c r="AC302" s="22">
        <v>0</v>
      </c>
      <c r="AD302" s="22">
        <v>0</v>
      </c>
      <c r="AE302" s="22">
        <v>0</v>
      </c>
      <c r="AF302" s="22">
        <v>0</v>
      </c>
      <c r="AG302" s="22">
        <v>0</v>
      </c>
      <c r="AH302" s="22">
        <f t="shared" si="36"/>
        <v>0</v>
      </c>
      <c r="AI302" s="22">
        <v>0</v>
      </c>
      <c r="AJ302" s="22">
        <f t="shared" si="37"/>
        <v>-22958.11</v>
      </c>
      <c r="AK302" s="22"/>
      <c r="AL302" s="22">
        <f t="shared" si="38"/>
        <v>0</v>
      </c>
      <c r="AM302" s="22">
        <f t="shared" si="39"/>
        <v>0</v>
      </c>
    </row>
    <row r="303" spans="1:39" outlineLevel="1" x14ac:dyDescent="0.25">
      <c r="A303" s="10">
        <v>40755</v>
      </c>
      <c r="C303" s="3" t="s">
        <v>1021</v>
      </c>
      <c r="D303" s="34" t="s">
        <v>1022</v>
      </c>
      <c r="F303" s="4" t="s">
        <v>88</v>
      </c>
      <c r="G303" s="4" t="s">
        <v>451</v>
      </c>
      <c r="H303" s="4" t="s">
        <v>157</v>
      </c>
      <c r="N303" s="5">
        <v>1</v>
      </c>
      <c r="O303" s="5" t="s">
        <v>158</v>
      </c>
      <c r="P303" s="65">
        <v>16074.94</v>
      </c>
      <c r="Q303" s="65">
        <v>0</v>
      </c>
      <c r="R303" s="65">
        <v>0</v>
      </c>
      <c r="S303" s="65">
        <f t="shared" si="35"/>
        <v>16074.94</v>
      </c>
      <c r="T303" s="5">
        <v>120</v>
      </c>
      <c r="U303" s="22">
        <v>-16074.94</v>
      </c>
      <c r="V303" s="22">
        <v>0</v>
      </c>
      <c r="W303" s="22">
        <v>0</v>
      </c>
      <c r="X303" s="22">
        <v>0</v>
      </c>
      <c r="Y303" s="22">
        <v>0</v>
      </c>
      <c r="Z303" s="22">
        <v>0</v>
      </c>
      <c r="AA303" s="22">
        <v>0</v>
      </c>
      <c r="AB303" s="22">
        <v>0</v>
      </c>
      <c r="AC303" s="22">
        <v>0</v>
      </c>
      <c r="AD303" s="22">
        <v>0</v>
      </c>
      <c r="AE303" s="22">
        <v>0</v>
      </c>
      <c r="AF303" s="22">
        <v>0</v>
      </c>
      <c r="AG303" s="22">
        <v>0</v>
      </c>
      <c r="AH303" s="22">
        <f t="shared" si="36"/>
        <v>0</v>
      </c>
      <c r="AI303" s="22">
        <v>0</v>
      </c>
      <c r="AJ303" s="22">
        <f t="shared" si="37"/>
        <v>-16074.94</v>
      </c>
      <c r="AK303" s="22"/>
      <c r="AL303" s="22">
        <f t="shared" si="38"/>
        <v>0</v>
      </c>
      <c r="AM303" s="22">
        <f t="shared" si="39"/>
        <v>0</v>
      </c>
    </row>
    <row r="304" spans="1:39" outlineLevel="1" x14ac:dyDescent="0.25">
      <c r="A304" s="10">
        <v>40755</v>
      </c>
      <c r="C304" s="3" t="s">
        <v>1023</v>
      </c>
      <c r="D304" s="34" t="s">
        <v>1024</v>
      </c>
      <c r="F304" s="4" t="s">
        <v>88</v>
      </c>
      <c r="G304" s="4" t="s">
        <v>451</v>
      </c>
      <c r="H304" s="4" t="s">
        <v>157</v>
      </c>
      <c r="N304" s="5">
        <v>1</v>
      </c>
      <c r="O304" s="5" t="s">
        <v>158</v>
      </c>
      <c r="P304" s="65">
        <v>40320.25</v>
      </c>
      <c r="Q304" s="65">
        <v>0</v>
      </c>
      <c r="R304" s="65">
        <v>0</v>
      </c>
      <c r="S304" s="65">
        <f t="shared" si="35"/>
        <v>40320.25</v>
      </c>
      <c r="T304" s="5">
        <v>180</v>
      </c>
      <c r="U304" s="22">
        <v>-40320.25</v>
      </c>
      <c r="V304" s="22">
        <v>0</v>
      </c>
      <c r="W304" s="22">
        <v>0</v>
      </c>
      <c r="X304" s="22">
        <v>0</v>
      </c>
      <c r="Y304" s="22">
        <v>0</v>
      </c>
      <c r="Z304" s="22">
        <v>0</v>
      </c>
      <c r="AA304" s="22">
        <v>0</v>
      </c>
      <c r="AB304" s="22">
        <v>0</v>
      </c>
      <c r="AC304" s="22">
        <v>0</v>
      </c>
      <c r="AD304" s="22">
        <v>0</v>
      </c>
      <c r="AE304" s="22">
        <v>0</v>
      </c>
      <c r="AF304" s="22">
        <v>0</v>
      </c>
      <c r="AG304" s="22">
        <v>0</v>
      </c>
      <c r="AH304" s="22">
        <f t="shared" si="36"/>
        <v>0</v>
      </c>
      <c r="AI304" s="22">
        <v>0</v>
      </c>
      <c r="AJ304" s="22">
        <f t="shared" si="37"/>
        <v>-40320.25</v>
      </c>
      <c r="AK304" s="22"/>
      <c r="AL304" s="22">
        <f t="shared" si="38"/>
        <v>0</v>
      </c>
      <c r="AM304" s="22">
        <f t="shared" si="39"/>
        <v>0</v>
      </c>
    </row>
    <row r="305" spans="1:39" outlineLevel="1" x14ac:dyDescent="0.25">
      <c r="A305" s="10">
        <v>40755</v>
      </c>
      <c r="C305" s="3" t="s">
        <v>1025</v>
      </c>
      <c r="D305" s="34" t="s">
        <v>1026</v>
      </c>
      <c r="F305" s="4" t="s">
        <v>88</v>
      </c>
      <c r="G305" s="4" t="s">
        <v>451</v>
      </c>
      <c r="H305" s="4" t="s">
        <v>157</v>
      </c>
      <c r="N305" s="5">
        <v>1</v>
      </c>
      <c r="O305" s="5" t="s">
        <v>158</v>
      </c>
      <c r="P305" s="65">
        <v>20956.509999999998</v>
      </c>
      <c r="Q305" s="65">
        <v>0</v>
      </c>
      <c r="R305" s="65">
        <v>0</v>
      </c>
      <c r="S305" s="65">
        <f t="shared" si="35"/>
        <v>20956.509999999998</v>
      </c>
      <c r="T305" s="5">
        <v>120</v>
      </c>
      <c r="U305" s="22">
        <v>-20956.509999999998</v>
      </c>
      <c r="V305" s="22">
        <v>0</v>
      </c>
      <c r="W305" s="22">
        <v>0</v>
      </c>
      <c r="X305" s="22">
        <v>0</v>
      </c>
      <c r="Y305" s="22">
        <v>0</v>
      </c>
      <c r="Z305" s="22">
        <v>0</v>
      </c>
      <c r="AA305" s="22">
        <v>0</v>
      </c>
      <c r="AB305" s="22">
        <v>0</v>
      </c>
      <c r="AC305" s="22">
        <v>0</v>
      </c>
      <c r="AD305" s="22">
        <v>0</v>
      </c>
      <c r="AE305" s="22">
        <v>0</v>
      </c>
      <c r="AF305" s="22">
        <v>0</v>
      </c>
      <c r="AG305" s="22">
        <v>0</v>
      </c>
      <c r="AH305" s="22">
        <f t="shared" si="36"/>
        <v>0</v>
      </c>
      <c r="AI305" s="22">
        <v>0</v>
      </c>
      <c r="AJ305" s="22">
        <f t="shared" si="37"/>
        <v>-20956.509999999998</v>
      </c>
      <c r="AK305" s="22"/>
      <c r="AL305" s="22">
        <f t="shared" si="38"/>
        <v>0</v>
      </c>
      <c r="AM305" s="22">
        <f t="shared" si="39"/>
        <v>0</v>
      </c>
    </row>
    <row r="306" spans="1:39" outlineLevel="1" x14ac:dyDescent="0.25">
      <c r="A306" s="10">
        <v>40755</v>
      </c>
      <c r="C306" s="3" t="s">
        <v>1027</v>
      </c>
      <c r="D306" s="34" t="s">
        <v>1028</v>
      </c>
      <c r="F306" s="4" t="s">
        <v>88</v>
      </c>
      <c r="G306" s="4" t="s">
        <v>451</v>
      </c>
      <c r="H306" s="4" t="s">
        <v>157</v>
      </c>
      <c r="N306" s="5">
        <v>1</v>
      </c>
      <c r="O306" s="5" t="s">
        <v>158</v>
      </c>
      <c r="P306" s="65">
        <v>22587.03</v>
      </c>
      <c r="Q306" s="65">
        <v>0</v>
      </c>
      <c r="R306" s="65">
        <v>0</v>
      </c>
      <c r="S306" s="65">
        <f t="shared" si="35"/>
        <v>22587.03</v>
      </c>
      <c r="T306" s="5">
        <v>180</v>
      </c>
      <c r="U306" s="22">
        <v>-22587.03</v>
      </c>
      <c r="V306" s="22">
        <v>0</v>
      </c>
      <c r="W306" s="22">
        <v>0</v>
      </c>
      <c r="X306" s="22">
        <v>0</v>
      </c>
      <c r="Y306" s="22">
        <v>0</v>
      </c>
      <c r="Z306" s="22">
        <v>0</v>
      </c>
      <c r="AA306" s="22">
        <v>0</v>
      </c>
      <c r="AB306" s="22">
        <v>0</v>
      </c>
      <c r="AC306" s="22">
        <v>0</v>
      </c>
      <c r="AD306" s="22">
        <v>0</v>
      </c>
      <c r="AE306" s="22">
        <v>0</v>
      </c>
      <c r="AF306" s="22">
        <v>0</v>
      </c>
      <c r="AG306" s="22">
        <v>0</v>
      </c>
      <c r="AH306" s="22">
        <f t="shared" si="36"/>
        <v>0</v>
      </c>
      <c r="AI306" s="22">
        <v>0</v>
      </c>
      <c r="AJ306" s="22">
        <f t="shared" si="37"/>
        <v>-22587.03</v>
      </c>
      <c r="AK306" s="22"/>
      <c r="AL306" s="22">
        <f t="shared" si="38"/>
        <v>0</v>
      </c>
      <c r="AM306" s="22">
        <f t="shared" si="39"/>
        <v>0</v>
      </c>
    </row>
    <row r="307" spans="1:39" outlineLevel="1" x14ac:dyDescent="0.25">
      <c r="A307" s="10">
        <v>40755</v>
      </c>
      <c r="C307" s="3" t="s">
        <v>1029</v>
      </c>
      <c r="D307" s="34" t="s">
        <v>1030</v>
      </c>
      <c r="F307" s="4" t="s">
        <v>88</v>
      </c>
      <c r="G307" s="4" t="s">
        <v>451</v>
      </c>
      <c r="H307" s="4" t="s">
        <v>157</v>
      </c>
      <c r="N307" s="5">
        <v>1</v>
      </c>
      <c r="O307" s="5" t="s">
        <v>158</v>
      </c>
      <c r="P307" s="65">
        <v>1840.39</v>
      </c>
      <c r="Q307" s="65">
        <v>0</v>
      </c>
      <c r="R307" s="65">
        <v>0</v>
      </c>
      <c r="S307" s="65">
        <f t="shared" si="35"/>
        <v>1840.39</v>
      </c>
      <c r="T307" s="5">
        <v>120</v>
      </c>
      <c r="U307" s="22">
        <v>-1840.39</v>
      </c>
      <c r="V307" s="22">
        <v>0</v>
      </c>
      <c r="W307" s="22">
        <v>0</v>
      </c>
      <c r="X307" s="22">
        <v>0</v>
      </c>
      <c r="Y307" s="22">
        <v>0</v>
      </c>
      <c r="Z307" s="22">
        <v>0</v>
      </c>
      <c r="AA307" s="22">
        <v>0</v>
      </c>
      <c r="AB307" s="22">
        <v>0</v>
      </c>
      <c r="AC307" s="22">
        <v>0</v>
      </c>
      <c r="AD307" s="22">
        <v>0</v>
      </c>
      <c r="AE307" s="22">
        <v>0</v>
      </c>
      <c r="AF307" s="22">
        <v>0</v>
      </c>
      <c r="AG307" s="22">
        <v>0</v>
      </c>
      <c r="AH307" s="22">
        <f t="shared" si="36"/>
        <v>0</v>
      </c>
      <c r="AI307" s="22">
        <v>0</v>
      </c>
      <c r="AJ307" s="22">
        <f t="shared" si="37"/>
        <v>-1840.39</v>
      </c>
      <c r="AK307" s="22"/>
      <c r="AL307" s="22">
        <f t="shared" si="38"/>
        <v>0</v>
      </c>
      <c r="AM307" s="22">
        <f t="shared" si="39"/>
        <v>0</v>
      </c>
    </row>
    <row r="308" spans="1:39" outlineLevel="1" x14ac:dyDescent="0.25">
      <c r="A308" s="10">
        <v>40755</v>
      </c>
      <c r="C308" s="3" t="s">
        <v>1031</v>
      </c>
      <c r="D308" s="34" t="s">
        <v>1032</v>
      </c>
      <c r="F308" s="4" t="s">
        <v>88</v>
      </c>
      <c r="G308" s="4" t="s">
        <v>451</v>
      </c>
      <c r="H308" s="4" t="s">
        <v>157</v>
      </c>
      <c r="N308" s="5">
        <v>1</v>
      </c>
      <c r="O308" s="5" t="s">
        <v>158</v>
      </c>
      <c r="P308" s="65">
        <v>8988.6299999999992</v>
      </c>
      <c r="Q308" s="65">
        <v>0</v>
      </c>
      <c r="R308" s="65">
        <v>0</v>
      </c>
      <c r="S308" s="65">
        <f t="shared" si="35"/>
        <v>8988.6299999999992</v>
      </c>
      <c r="T308" s="5">
        <v>180</v>
      </c>
      <c r="U308" s="22">
        <v>-8988.6299999999992</v>
      </c>
      <c r="V308" s="22">
        <v>0</v>
      </c>
      <c r="W308" s="22">
        <v>0</v>
      </c>
      <c r="X308" s="22">
        <v>0</v>
      </c>
      <c r="Y308" s="22">
        <v>0</v>
      </c>
      <c r="Z308" s="22">
        <v>0</v>
      </c>
      <c r="AA308" s="22">
        <v>0</v>
      </c>
      <c r="AB308" s="22">
        <v>0</v>
      </c>
      <c r="AC308" s="22">
        <v>0</v>
      </c>
      <c r="AD308" s="22">
        <v>0</v>
      </c>
      <c r="AE308" s="22">
        <v>0</v>
      </c>
      <c r="AF308" s="22">
        <v>0</v>
      </c>
      <c r="AG308" s="22">
        <v>0</v>
      </c>
      <c r="AH308" s="22">
        <f t="shared" si="36"/>
        <v>0</v>
      </c>
      <c r="AI308" s="22">
        <v>0</v>
      </c>
      <c r="AJ308" s="22">
        <f t="shared" si="37"/>
        <v>-8988.6299999999992</v>
      </c>
      <c r="AK308" s="22"/>
      <c r="AL308" s="22">
        <f t="shared" si="38"/>
        <v>0</v>
      </c>
      <c r="AM308" s="22">
        <f t="shared" si="39"/>
        <v>0</v>
      </c>
    </row>
    <row r="309" spans="1:39" outlineLevel="1" x14ac:dyDescent="0.25">
      <c r="A309" s="10">
        <v>40755</v>
      </c>
      <c r="C309" s="3" t="s">
        <v>1033</v>
      </c>
      <c r="D309" s="34" t="s">
        <v>1034</v>
      </c>
      <c r="F309" s="4" t="s">
        <v>88</v>
      </c>
      <c r="G309" s="4" t="s">
        <v>451</v>
      </c>
      <c r="H309" s="4" t="s">
        <v>157</v>
      </c>
      <c r="N309" s="5">
        <v>1</v>
      </c>
      <c r="O309" s="5" t="s">
        <v>158</v>
      </c>
      <c r="P309" s="65">
        <v>744.85</v>
      </c>
      <c r="Q309" s="65">
        <v>0</v>
      </c>
      <c r="R309" s="65">
        <v>0</v>
      </c>
      <c r="S309" s="65">
        <f t="shared" si="35"/>
        <v>744.85</v>
      </c>
      <c r="T309" s="5">
        <v>180</v>
      </c>
      <c r="U309" s="22">
        <v>-744.85</v>
      </c>
      <c r="V309" s="22">
        <v>0</v>
      </c>
      <c r="W309" s="22">
        <v>0</v>
      </c>
      <c r="X309" s="22">
        <v>0</v>
      </c>
      <c r="Y309" s="22">
        <v>0</v>
      </c>
      <c r="Z309" s="22">
        <v>0</v>
      </c>
      <c r="AA309" s="22">
        <v>0</v>
      </c>
      <c r="AB309" s="22">
        <v>0</v>
      </c>
      <c r="AC309" s="22">
        <v>0</v>
      </c>
      <c r="AD309" s="22">
        <v>0</v>
      </c>
      <c r="AE309" s="22">
        <v>0</v>
      </c>
      <c r="AF309" s="22">
        <v>0</v>
      </c>
      <c r="AG309" s="22">
        <v>0</v>
      </c>
      <c r="AH309" s="22">
        <f t="shared" si="36"/>
        <v>0</v>
      </c>
      <c r="AI309" s="22">
        <v>0</v>
      </c>
      <c r="AJ309" s="22">
        <f t="shared" si="37"/>
        <v>-744.85</v>
      </c>
      <c r="AK309" s="22"/>
      <c r="AL309" s="22">
        <f t="shared" si="38"/>
        <v>0</v>
      </c>
      <c r="AM309" s="22">
        <f t="shared" si="39"/>
        <v>0</v>
      </c>
    </row>
    <row r="310" spans="1:39" outlineLevel="1" x14ac:dyDescent="0.25">
      <c r="A310" s="10">
        <v>40755</v>
      </c>
      <c r="C310" s="3" t="s">
        <v>1035</v>
      </c>
      <c r="D310" s="34" t="s">
        <v>1034</v>
      </c>
      <c r="F310" s="4" t="s">
        <v>88</v>
      </c>
      <c r="G310" s="4" t="s">
        <v>451</v>
      </c>
      <c r="H310" s="4" t="s">
        <v>157</v>
      </c>
      <c r="N310" s="5">
        <v>1</v>
      </c>
      <c r="O310" s="5" t="s">
        <v>158</v>
      </c>
      <c r="P310" s="65">
        <v>269.91000000000003</v>
      </c>
      <c r="Q310" s="65">
        <v>0</v>
      </c>
      <c r="R310" s="65">
        <v>0</v>
      </c>
      <c r="S310" s="65">
        <f t="shared" si="35"/>
        <v>269.91000000000003</v>
      </c>
      <c r="T310" s="5">
        <v>180</v>
      </c>
      <c r="U310" s="22">
        <v>-269.91000000000003</v>
      </c>
      <c r="V310" s="22">
        <v>0</v>
      </c>
      <c r="W310" s="22">
        <v>0</v>
      </c>
      <c r="X310" s="22">
        <v>0</v>
      </c>
      <c r="Y310" s="22">
        <v>0</v>
      </c>
      <c r="Z310" s="22">
        <v>0</v>
      </c>
      <c r="AA310" s="22">
        <v>0</v>
      </c>
      <c r="AB310" s="22">
        <v>0</v>
      </c>
      <c r="AC310" s="22">
        <v>0</v>
      </c>
      <c r="AD310" s="22">
        <v>0</v>
      </c>
      <c r="AE310" s="22">
        <v>0</v>
      </c>
      <c r="AF310" s="22">
        <v>0</v>
      </c>
      <c r="AG310" s="22">
        <v>0</v>
      </c>
      <c r="AH310" s="22">
        <f t="shared" si="36"/>
        <v>0</v>
      </c>
      <c r="AI310" s="22">
        <v>0</v>
      </c>
      <c r="AJ310" s="22">
        <f t="shared" si="37"/>
        <v>-269.91000000000003</v>
      </c>
      <c r="AK310" s="22"/>
      <c r="AL310" s="22">
        <f t="shared" si="38"/>
        <v>0</v>
      </c>
      <c r="AM310" s="22">
        <f t="shared" si="39"/>
        <v>0</v>
      </c>
    </row>
    <row r="311" spans="1:39" outlineLevel="1" x14ac:dyDescent="0.25">
      <c r="A311" s="10">
        <v>40755</v>
      </c>
      <c r="C311" s="3" t="s">
        <v>1036</v>
      </c>
      <c r="D311" s="34" t="s">
        <v>1037</v>
      </c>
      <c r="F311" s="4" t="s">
        <v>88</v>
      </c>
      <c r="G311" s="4" t="s">
        <v>451</v>
      </c>
      <c r="H311" s="4" t="s">
        <v>157</v>
      </c>
      <c r="N311" s="5">
        <v>1</v>
      </c>
      <c r="O311" s="5" t="s">
        <v>158</v>
      </c>
      <c r="P311" s="65">
        <v>12560</v>
      </c>
      <c r="Q311" s="65">
        <v>0</v>
      </c>
      <c r="R311" s="65">
        <v>0</v>
      </c>
      <c r="S311" s="65">
        <f t="shared" si="35"/>
        <v>12560</v>
      </c>
      <c r="T311" s="5">
        <v>120</v>
      </c>
      <c r="U311" s="22">
        <v>-12560</v>
      </c>
      <c r="V311" s="22">
        <v>0</v>
      </c>
      <c r="W311" s="22">
        <v>0</v>
      </c>
      <c r="X311" s="22">
        <v>0</v>
      </c>
      <c r="Y311" s="22">
        <v>0</v>
      </c>
      <c r="Z311" s="22">
        <v>0</v>
      </c>
      <c r="AA311" s="22">
        <v>0</v>
      </c>
      <c r="AB311" s="22">
        <v>0</v>
      </c>
      <c r="AC311" s="22">
        <v>0</v>
      </c>
      <c r="AD311" s="22">
        <v>0</v>
      </c>
      <c r="AE311" s="22">
        <v>0</v>
      </c>
      <c r="AF311" s="22">
        <v>0</v>
      </c>
      <c r="AG311" s="22">
        <v>0</v>
      </c>
      <c r="AH311" s="22">
        <f t="shared" si="36"/>
        <v>0</v>
      </c>
      <c r="AI311" s="22">
        <v>0</v>
      </c>
      <c r="AJ311" s="22">
        <f t="shared" si="37"/>
        <v>-12560</v>
      </c>
      <c r="AK311" s="22"/>
      <c r="AL311" s="22">
        <f t="shared" si="38"/>
        <v>0</v>
      </c>
      <c r="AM311" s="22">
        <f t="shared" si="39"/>
        <v>0</v>
      </c>
    </row>
    <row r="312" spans="1:39" outlineLevel="1" x14ac:dyDescent="0.25">
      <c r="A312" s="10">
        <v>40755</v>
      </c>
      <c r="C312" s="3" t="s">
        <v>1038</v>
      </c>
      <c r="D312" s="34" t="s">
        <v>1039</v>
      </c>
      <c r="F312" s="4" t="s">
        <v>88</v>
      </c>
      <c r="G312" s="4" t="s">
        <v>451</v>
      </c>
      <c r="H312" s="4" t="s">
        <v>157</v>
      </c>
      <c r="N312" s="5">
        <v>1</v>
      </c>
      <c r="O312" s="5" t="s">
        <v>158</v>
      </c>
      <c r="P312" s="65">
        <v>2400</v>
      </c>
      <c r="Q312" s="65">
        <v>0</v>
      </c>
      <c r="R312" s="65">
        <v>0</v>
      </c>
      <c r="S312" s="65">
        <f t="shared" si="35"/>
        <v>2400</v>
      </c>
      <c r="T312" s="5">
        <v>120</v>
      </c>
      <c r="U312" s="22">
        <v>-2400</v>
      </c>
      <c r="V312" s="22">
        <v>0</v>
      </c>
      <c r="W312" s="22">
        <v>0</v>
      </c>
      <c r="X312" s="22">
        <v>0</v>
      </c>
      <c r="Y312" s="22">
        <v>0</v>
      </c>
      <c r="Z312" s="22">
        <v>0</v>
      </c>
      <c r="AA312" s="22">
        <v>0</v>
      </c>
      <c r="AB312" s="22">
        <v>0</v>
      </c>
      <c r="AC312" s="22">
        <v>0</v>
      </c>
      <c r="AD312" s="22">
        <v>0</v>
      </c>
      <c r="AE312" s="22">
        <v>0</v>
      </c>
      <c r="AF312" s="22">
        <v>0</v>
      </c>
      <c r="AG312" s="22">
        <v>0</v>
      </c>
      <c r="AH312" s="22">
        <f t="shared" si="36"/>
        <v>0</v>
      </c>
      <c r="AI312" s="22">
        <v>0</v>
      </c>
      <c r="AJ312" s="22">
        <f t="shared" si="37"/>
        <v>-2400</v>
      </c>
      <c r="AK312" s="22"/>
      <c r="AL312" s="22">
        <f t="shared" si="38"/>
        <v>0</v>
      </c>
      <c r="AM312" s="22">
        <f t="shared" si="39"/>
        <v>0</v>
      </c>
    </row>
    <row r="313" spans="1:39" outlineLevel="1" x14ac:dyDescent="0.25">
      <c r="A313" s="10">
        <v>40755</v>
      </c>
      <c r="C313" s="3" t="s">
        <v>1040</v>
      </c>
      <c r="D313" s="34" t="s">
        <v>1041</v>
      </c>
      <c r="F313" s="4" t="s">
        <v>88</v>
      </c>
      <c r="G313" s="4" t="s">
        <v>451</v>
      </c>
      <c r="H313" s="4" t="s">
        <v>157</v>
      </c>
      <c r="N313" s="5">
        <v>1</v>
      </c>
      <c r="O313" s="5" t="s">
        <v>158</v>
      </c>
      <c r="P313" s="65">
        <v>1789.8</v>
      </c>
      <c r="Q313" s="65">
        <v>0</v>
      </c>
      <c r="R313" s="65">
        <v>0</v>
      </c>
      <c r="S313" s="65">
        <f t="shared" si="35"/>
        <v>1789.8</v>
      </c>
      <c r="T313" s="5">
        <v>120</v>
      </c>
      <c r="U313" s="22">
        <v>-1789.8</v>
      </c>
      <c r="V313" s="22">
        <v>0</v>
      </c>
      <c r="W313" s="22">
        <v>0</v>
      </c>
      <c r="X313" s="22">
        <v>0</v>
      </c>
      <c r="Y313" s="22">
        <v>0</v>
      </c>
      <c r="Z313" s="22">
        <v>0</v>
      </c>
      <c r="AA313" s="22">
        <v>0</v>
      </c>
      <c r="AB313" s="22">
        <v>0</v>
      </c>
      <c r="AC313" s="22">
        <v>0</v>
      </c>
      <c r="AD313" s="22">
        <v>0</v>
      </c>
      <c r="AE313" s="22">
        <v>0</v>
      </c>
      <c r="AF313" s="22">
        <v>0</v>
      </c>
      <c r="AG313" s="22">
        <v>0</v>
      </c>
      <c r="AH313" s="22">
        <f t="shared" si="36"/>
        <v>0</v>
      </c>
      <c r="AI313" s="22">
        <v>0</v>
      </c>
      <c r="AJ313" s="22">
        <f t="shared" si="37"/>
        <v>-1789.8</v>
      </c>
      <c r="AK313" s="22"/>
      <c r="AL313" s="22">
        <f t="shared" si="38"/>
        <v>0</v>
      </c>
      <c r="AM313" s="22">
        <f t="shared" si="39"/>
        <v>0</v>
      </c>
    </row>
    <row r="314" spans="1:39" outlineLevel="1" x14ac:dyDescent="0.25">
      <c r="A314" s="10">
        <v>40755</v>
      </c>
      <c r="C314" s="3" t="s">
        <v>1042</v>
      </c>
      <c r="D314" s="34" t="s">
        <v>1043</v>
      </c>
      <c r="F314" s="4" t="s">
        <v>88</v>
      </c>
      <c r="G314" s="4" t="s">
        <v>451</v>
      </c>
      <c r="H314" s="4" t="s">
        <v>157</v>
      </c>
      <c r="N314" s="5">
        <v>1</v>
      </c>
      <c r="O314" s="5" t="s">
        <v>158</v>
      </c>
      <c r="P314" s="65">
        <v>7959.33</v>
      </c>
      <c r="Q314" s="65">
        <v>0</v>
      </c>
      <c r="R314" s="65">
        <v>0</v>
      </c>
      <c r="S314" s="65">
        <f t="shared" si="35"/>
        <v>7959.33</v>
      </c>
      <c r="T314" s="5">
        <v>120</v>
      </c>
      <c r="U314" s="22">
        <v>-7959.33</v>
      </c>
      <c r="V314" s="22">
        <v>0</v>
      </c>
      <c r="W314" s="22">
        <v>0</v>
      </c>
      <c r="X314" s="22">
        <v>0</v>
      </c>
      <c r="Y314" s="22">
        <v>0</v>
      </c>
      <c r="Z314" s="22">
        <v>0</v>
      </c>
      <c r="AA314" s="22">
        <v>0</v>
      </c>
      <c r="AB314" s="22">
        <v>0</v>
      </c>
      <c r="AC314" s="22">
        <v>0</v>
      </c>
      <c r="AD314" s="22">
        <v>0</v>
      </c>
      <c r="AE314" s="22">
        <v>0</v>
      </c>
      <c r="AF314" s="22">
        <v>0</v>
      </c>
      <c r="AG314" s="22">
        <v>0</v>
      </c>
      <c r="AH314" s="22">
        <f t="shared" si="36"/>
        <v>0</v>
      </c>
      <c r="AI314" s="22">
        <v>0</v>
      </c>
      <c r="AJ314" s="22">
        <f t="shared" si="37"/>
        <v>-7959.33</v>
      </c>
      <c r="AK314" s="22"/>
      <c r="AL314" s="22">
        <f t="shared" si="38"/>
        <v>0</v>
      </c>
      <c r="AM314" s="22">
        <f t="shared" si="39"/>
        <v>0</v>
      </c>
    </row>
    <row r="315" spans="1:39" outlineLevel="1" x14ac:dyDescent="0.25">
      <c r="A315" s="10">
        <v>40755</v>
      </c>
      <c r="C315" s="3" t="s">
        <v>1044</v>
      </c>
      <c r="D315" s="34" t="s">
        <v>1045</v>
      </c>
      <c r="F315" s="4" t="s">
        <v>88</v>
      </c>
      <c r="G315" s="4" t="s">
        <v>451</v>
      </c>
      <c r="H315" s="4" t="s">
        <v>157</v>
      </c>
      <c r="N315" s="5">
        <v>1</v>
      </c>
      <c r="O315" s="5" t="s">
        <v>158</v>
      </c>
      <c r="P315" s="65">
        <v>3700</v>
      </c>
      <c r="Q315" s="65">
        <v>0</v>
      </c>
      <c r="R315" s="65">
        <v>0</v>
      </c>
      <c r="S315" s="65">
        <f t="shared" si="35"/>
        <v>3700</v>
      </c>
      <c r="T315" s="5">
        <v>120</v>
      </c>
      <c r="U315" s="22">
        <v>-3700</v>
      </c>
      <c r="V315" s="22">
        <v>0</v>
      </c>
      <c r="W315" s="22">
        <v>0</v>
      </c>
      <c r="X315" s="22">
        <v>0</v>
      </c>
      <c r="Y315" s="22">
        <v>0</v>
      </c>
      <c r="Z315" s="22">
        <v>0</v>
      </c>
      <c r="AA315" s="22">
        <v>0</v>
      </c>
      <c r="AB315" s="22">
        <v>0</v>
      </c>
      <c r="AC315" s="22">
        <v>0</v>
      </c>
      <c r="AD315" s="22">
        <v>0</v>
      </c>
      <c r="AE315" s="22">
        <v>0</v>
      </c>
      <c r="AF315" s="22">
        <v>0</v>
      </c>
      <c r="AG315" s="22">
        <v>0</v>
      </c>
      <c r="AH315" s="22">
        <f t="shared" si="36"/>
        <v>0</v>
      </c>
      <c r="AI315" s="22">
        <v>0</v>
      </c>
      <c r="AJ315" s="22">
        <f t="shared" si="37"/>
        <v>-3700</v>
      </c>
      <c r="AK315" s="22"/>
      <c r="AL315" s="22">
        <f t="shared" si="38"/>
        <v>0</v>
      </c>
      <c r="AM315" s="22">
        <f t="shared" si="39"/>
        <v>0</v>
      </c>
    </row>
    <row r="316" spans="1:39" outlineLevel="1" x14ac:dyDescent="0.25">
      <c r="A316" s="10">
        <v>40755</v>
      </c>
      <c r="C316" s="3" t="s">
        <v>1046</v>
      </c>
      <c r="D316" s="34" t="s">
        <v>1047</v>
      </c>
      <c r="F316" s="4" t="s">
        <v>88</v>
      </c>
      <c r="G316" s="4" t="s">
        <v>451</v>
      </c>
      <c r="H316" s="4" t="s">
        <v>157</v>
      </c>
      <c r="N316" s="5">
        <v>1</v>
      </c>
      <c r="O316" s="5" t="s">
        <v>158</v>
      </c>
      <c r="P316" s="65">
        <v>4970.62</v>
      </c>
      <c r="Q316" s="65">
        <v>0</v>
      </c>
      <c r="R316" s="65">
        <v>0</v>
      </c>
      <c r="S316" s="65">
        <f t="shared" si="35"/>
        <v>4970.62</v>
      </c>
      <c r="T316" s="5">
        <v>120</v>
      </c>
      <c r="U316" s="22">
        <v>-4970.62</v>
      </c>
      <c r="V316" s="22">
        <v>0</v>
      </c>
      <c r="W316" s="22">
        <v>0</v>
      </c>
      <c r="X316" s="22">
        <v>0</v>
      </c>
      <c r="Y316" s="22">
        <v>0</v>
      </c>
      <c r="Z316" s="22">
        <v>0</v>
      </c>
      <c r="AA316" s="22">
        <v>0</v>
      </c>
      <c r="AB316" s="22">
        <v>0</v>
      </c>
      <c r="AC316" s="22">
        <v>0</v>
      </c>
      <c r="AD316" s="22">
        <v>0</v>
      </c>
      <c r="AE316" s="22">
        <v>0</v>
      </c>
      <c r="AF316" s="22">
        <v>0</v>
      </c>
      <c r="AG316" s="22">
        <v>0</v>
      </c>
      <c r="AH316" s="22">
        <f t="shared" si="36"/>
        <v>0</v>
      </c>
      <c r="AI316" s="22">
        <v>0</v>
      </c>
      <c r="AJ316" s="22">
        <f t="shared" si="37"/>
        <v>-4970.62</v>
      </c>
      <c r="AK316" s="22"/>
      <c r="AL316" s="22">
        <f t="shared" si="38"/>
        <v>0</v>
      </c>
      <c r="AM316" s="22">
        <f t="shared" si="39"/>
        <v>0</v>
      </c>
    </row>
    <row r="317" spans="1:39" outlineLevel="1" x14ac:dyDescent="0.25">
      <c r="A317" s="10">
        <v>40755</v>
      </c>
      <c r="C317" s="3" t="s">
        <v>1048</v>
      </c>
      <c r="D317" s="34" t="s">
        <v>1049</v>
      </c>
      <c r="F317" s="4" t="s">
        <v>88</v>
      </c>
      <c r="G317" s="4" t="s">
        <v>451</v>
      </c>
      <c r="H317" s="4" t="s">
        <v>157</v>
      </c>
      <c r="N317" s="5">
        <v>1</v>
      </c>
      <c r="O317" s="5" t="s">
        <v>158</v>
      </c>
      <c r="P317" s="65">
        <v>3956.4</v>
      </c>
      <c r="Q317" s="65">
        <v>0</v>
      </c>
      <c r="R317" s="65">
        <v>0</v>
      </c>
      <c r="S317" s="65">
        <f t="shared" si="35"/>
        <v>3956.4</v>
      </c>
      <c r="T317" s="5">
        <v>120</v>
      </c>
      <c r="U317" s="22">
        <v>-3956.4</v>
      </c>
      <c r="V317" s="22">
        <v>0</v>
      </c>
      <c r="W317" s="22">
        <v>0</v>
      </c>
      <c r="X317" s="22">
        <v>0</v>
      </c>
      <c r="Y317" s="22">
        <v>0</v>
      </c>
      <c r="Z317" s="22">
        <v>0</v>
      </c>
      <c r="AA317" s="22">
        <v>0</v>
      </c>
      <c r="AB317" s="22">
        <v>0</v>
      </c>
      <c r="AC317" s="22">
        <v>0</v>
      </c>
      <c r="AD317" s="22">
        <v>0</v>
      </c>
      <c r="AE317" s="22">
        <v>0</v>
      </c>
      <c r="AF317" s="22">
        <v>0</v>
      </c>
      <c r="AG317" s="22">
        <v>0</v>
      </c>
      <c r="AH317" s="22">
        <f t="shared" si="36"/>
        <v>0</v>
      </c>
      <c r="AI317" s="22">
        <v>0</v>
      </c>
      <c r="AJ317" s="22">
        <f t="shared" si="37"/>
        <v>-3956.4</v>
      </c>
      <c r="AK317" s="22"/>
      <c r="AL317" s="22">
        <f t="shared" si="38"/>
        <v>0</v>
      </c>
      <c r="AM317" s="22">
        <f t="shared" si="39"/>
        <v>0</v>
      </c>
    </row>
    <row r="318" spans="1:39" outlineLevel="1" x14ac:dyDescent="0.25">
      <c r="A318" s="10">
        <v>40755</v>
      </c>
      <c r="C318" s="3" t="s">
        <v>1050</v>
      </c>
      <c r="D318" s="34" t="s">
        <v>1051</v>
      </c>
      <c r="F318" s="4" t="s">
        <v>88</v>
      </c>
      <c r="G318" s="4" t="s">
        <v>451</v>
      </c>
      <c r="H318" s="4" t="s">
        <v>157</v>
      </c>
      <c r="N318" s="5">
        <v>1</v>
      </c>
      <c r="O318" s="5" t="s">
        <v>158</v>
      </c>
      <c r="P318" s="65">
        <v>3136.32</v>
      </c>
      <c r="Q318" s="65">
        <v>0</v>
      </c>
      <c r="R318" s="65">
        <v>0</v>
      </c>
      <c r="S318" s="65">
        <f t="shared" si="35"/>
        <v>3136.32</v>
      </c>
      <c r="T318" s="5">
        <v>120</v>
      </c>
      <c r="U318" s="22">
        <v>-3136.32</v>
      </c>
      <c r="V318" s="22">
        <v>0</v>
      </c>
      <c r="W318" s="22">
        <v>0</v>
      </c>
      <c r="X318" s="22">
        <v>0</v>
      </c>
      <c r="Y318" s="22">
        <v>0</v>
      </c>
      <c r="Z318" s="22">
        <v>0</v>
      </c>
      <c r="AA318" s="22">
        <v>0</v>
      </c>
      <c r="AB318" s="22">
        <v>0</v>
      </c>
      <c r="AC318" s="22">
        <v>0</v>
      </c>
      <c r="AD318" s="22">
        <v>0</v>
      </c>
      <c r="AE318" s="22">
        <v>0</v>
      </c>
      <c r="AF318" s="22">
        <v>0</v>
      </c>
      <c r="AG318" s="22">
        <v>0</v>
      </c>
      <c r="AH318" s="22">
        <f t="shared" si="36"/>
        <v>0</v>
      </c>
      <c r="AI318" s="22">
        <v>0</v>
      </c>
      <c r="AJ318" s="22">
        <f t="shared" si="37"/>
        <v>-3136.32</v>
      </c>
      <c r="AK318" s="22"/>
      <c r="AL318" s="22">
        <f t="shared" si="38"/>
        <v>0</v>
      </c>
      <c r="AM318" s="22">
        <f t="shared" si="39"/>
        <v>0</v>
      </c>
    </row>
    <row r="319" spans="1:39" outlineLevel="1" x14ac:dyDescent="0.25">
      <c r="A319" s="10">
        <v>40755</v>
      </c>
      <c r="C319" s="3" t="s">
        <v>1052</v>
      </c>
      <c r="D319" s="34" t="s">
        <v>1043</v>
      </c>
      <c r="F319" s="4" t="s">
        <v>88</v>
      </c>
      <c r="G319" s="4" t="s">
        <v>451</v>
      </c>
      <c r="H319" s="4" t="s">
        <v>157</v>
      </c>
      <c r="N319" s="5">
        <v>1</v>
      </c>
      <c r="O319" s="5" t="s">
        <v>158</v>
      </c>
      <c r="P319" s="65">
        <v>6888.64</v>
      </c>
      <c r="Q319" s="65">
        <v>0</v>
      </c>
      <c r="R319" s="65">
        <v>0</v>
      </c>
      <c r="S319" s="65">
        <f t="shared" si="35"/>
        <v>6888.64</v>
      </c>
      <c r="T319" s="5">
        <v>120</v>
      </c>
      <c r="U319" s="22">
        <v>-6888.64</v>
      </c>
      <c r="V319" s="22">
        <v>0</v>
      </c>
      <c r="W319" s="22">
        <v>0</v>
      </c>
      <c r="X319" s="22">
        <v>0</v>
      </c>
      <c r="Y319" s="22">
        <v>0</v>
      </c>
      <c r="Z319" s="22">
        <v>0</v>
      </c>
      <c r="AA319" s="22">
        <v>0</v>
      </c>
      <c r="AB319" s="22">
        <v>0</v>
      </c>
      <c r="AC319" s="22">
        <v>0</v>
      </c>
      <c r="AD319" s="22">
        <v>0</v>
      </c>
      <c r="AE319" s="22">
        <v>0</v>
      </c>
      <c r="AF319" s="22">
        <v>0</v>
      </c>
      <c r="AG319" s="22">
        <v>0</v>
      </c>
      <c r="AH319" s="22">
        <f t="shared" si="36"/>
        <v>0</v>
      </c>
      <c r="AI319" s="22">
        <v>0</v>
      </c>
      <c r="AJ319" s="22">
        <f t="shared" si="37"/>
        <v>-6888.64</v>
      </c>
      <c r="AK319" s="22"/>
      <c r="AL319" s="22">
        <f t="shared" si="38"/>
        <v>0</v>
      </c>
      <c r="AM319" s="22">
        <f t="shared" si="39"/>
        <v>0</v>
      </c>
    </row>
    <row r="320" spans="1:39" outlineLevel="1" x14ac:dyDescent="0.25">
      <c r="A320" s="10">
        <v>40755</v>
      </c>
      <c r="C320" s="3" t="s">
        <v>1053</v>
      </c>
      <c r="D320" s="34" t="s">
        <v>1054</v>
      </c>
      <c r="F320" s="4" t="s">
        <v>88</v>
      </c>
      <c r="G320" s="4" t="s">
        <v>451</v>
      </c>
      <c r="H320" s="4" t="s">
        <v>157</v>
      </c>
      <c r="N320" s="5">
        <v>1</v>
      </c>
      <c r="O320" s="5" t="s">
        <v>158</v>
      </c>
      <c r="P320" s="65">
        <v>56650</v>
      </c>
      <c r="Q320" s="65">
        <v>0</v>
      </c>
      <c r="R320" s="65">
        <v>0</v>
      </c>
      <c r="S320" s="65">
        <f t="shared" si="35"/>
        <v>56650</v>
      </c>
      <c r="T320" s="5">
        <v>120</v>
      </c>
      <c r="U320" s="22">
        <v>-56650</v>
      </c>
      <c r="V320" s="22">
        <v>0</v>
      </c>
      <c r="W320" s="22">
        <v>0</v>
      </c>
      <c r="X320" s="22">
        <v>0</v>
      </c>
      <c r="Y320" s="22">
        <v>0</v>
      </c>
      <c r="Z320" s="22">
        <v>0</v>
      </c>
      <c r="AA320" s="22">
        <v>0</v>
      </c>
      <c r="AB320" s="22">
        <v>0</v>
      </c>
      <c r="AC320" s="22">
        <v>0</v>
      </c>
      <c r="AD320" s="22">
        <v>0</v>
      </c>
      <c r="AE320" s="22">
        <v>0</v>
      </c>
      <c r="AF320" s="22">
        <v>0</v>
      </c>
      <c r="AG320" s="22">
        <v>0</v>
      </c>
      <c r="AH320" s="22">
        <f t="shared" si="36"/>
        <v>0</v>
      </c>
      <c r="AI320" s="22">
        <v>0</v>
      </c>
      <c r="AJ320" s="22">
        <f t="shared" si="37"/>
        <v>-56650</v>
      </c>
      <c r="AK320" s="22"/>
      <c r="AL320" s="22">
        <f t="shared" si="38"/>
        <v>0</v>
      </c>
      <c r="AM320" s="22">
        <f t="shared" si="39"/>
        <v>0</v>
      </c>
    </row>
    <row r="321" spans="1:39" outlineLevel="1" x14ac:dyDescent="0.25">
      <c r="A321" s="10">
        <v>40755</v>
      </c>
      <c r="C321" s="3" t="s">
        <v>1055</v>
      </c>
      <c r="D321" s="34" t="s">
        <v>1056</v>
      </c>
      <c r="F321" s="4" t="s">
        <v>88</v>
      </c>
      <c r="G321" s="4" t="s">
        <v>451</v>
      </c>
      <c r="H321" s="4" t="s">
        <v>157</v>
      </c>
      <c r="N321" s="5">
        <v>1</v>
      </c>
      <c r="O321" s="5" t="s">
        <v>158</v>
      </c>
      <c r="P321" s="65">
        <v>1200</v>
      </c>
      <c r="Q321" s="65">
        <v>0</v>
      </c>
      <c r="R321" s="65">
        <v>0</v>
      </c>
      <c r="S321" s="65">
        <f t="shared" si="35"/>
        <v>1200</v>
      </c>
      <c r="T321" s="5">
        <v>120</v>
      </c>
      <c r="U321" s="22">
        <v>-1200</v>
      </c>
      <c r="V321" s="22">
        <v>0</v>
      </c>
      <c r="W321" s="22">
        <v>0</v>
      </c>
      <c r="X321" s="22">
        <v>0</v>
      </c>
      <c r="Y321" s="22">
        <v>0</v>
      </c>
      <c r="Z321" s="22">
        <v>0</v>
      </c>
      <c r="AA321" s="22">
        <v>0</v>
      </c>
      <c r="AB321" s="22">
        <v>0</v>
      </c>
      <c r="AC321" s="22">
        <v>0</v>
      </c>
      <c r="AD321" s="22">
        <v>0</v>
      </c>
      <c r="AE321" s="22">
        <v>0</v>
      </c>
      <c r="AF321" s="22">
        <v>0</v>
      </c>
      <c r="AG321" s="22">
        <v>0</v>
      </c>
      <c r="AH321" s="22">
        <f t="shared" si="36"/>
        <v>0</v>
      </c>
      <c r="AI321" s="22">
        <v>0</v>
      </c>
      <c r="AJ321" s="22">
        <f t="shared" si="37"/>
        <v>-1200</v>
      </c>
      <c r="AK321" s="22"/>
      <c r="AL321" s="22">
        <f t="shared" si="38"/>
        <v>0</v>
      </c>
      <c r="AM321" s="22">
        <f t="shared" si="39"/>
        <v>0</v>
      </c>
    </row>
    <row r="322" spans="1:39" outlineLevel="1" x14ac:dyDescent="0.25">
      <c r="A322" s="10">
        <v>40755</v>
      </c>
      <c r="C322" s="3" t="s">
        <v>1057</v>
      </c>
      <c r="D322" s="34" t="s">
        <v>1058</v>
      </c>
      <c r="F322" s="4" t="s">
        <v>88</v>
      </c>
      <c r="G322" s="4" t="s">
        <v>451</v>
      </c>
      <c r="H322" s="4" t="s">
        <v>157</v>
      </c>
      <c r="N322" s="5">
        <v>1</v>
      </c>
      <c r="O322" s="5" t="s">
        <v>158</v>
      </c>
      <c r="P322" s="65">
        <v>1200</v>
      </c>
      <c r="Q322" s="65">
        <v>0</v>
      </c>
      <c r="R322" s="65">
        <v>0</v>
      </c>
      <c r="S322" s="65">
        <f t="shared" si="35"/>
        <v>1200</v>
      </c>
      <c r="T322" s="5">
        <v>120</v>
      </c>
      <c r="U322" s="22">
        <v>-1200</v>
      </c>
      <c r="V322" s="22">
        <v>0</v>
      </c>
      <c r="W322" s="22">
        <v>0</v>
      </c>
      <c r="X322" s="22">
        <v>0</v>
      </c>
      <c r="Y322" s="22">
        <v>0</v>
      </c>
      <c r="Z322" s="22">
        <v>0</v>
      </c>
      <c r="AA322" s="22">
        <v>0</v>
      </c>
      <c r="AB322" s="22">
        <v>0</v>
      </c>
      <c r="AC322" s="22">
        <v>0</v>
      </c>
      <c r="AD322" s="22">
        <v>0</v>
      </c>
      <c r="AE322" s="22">
        <v>0</v>
      </c>
      <c r="AF322" s="22">
        <v>0</v>
      </c>
      <c r="AG322" s="22">
        <v>0</v>
      </c>
      <c r="AH322" s="22">
        <f t="shared" si="36"/>
        <v>0</v>
      </c>
      <c r="AI322" s="22">
        <v>0</v>
      </c>
      <c r="AJ322" s="22">
        <f t="shared" si="37"/>
        <v>-1200</v>
      </c>
      <c r="AK322" s="22"/>
      <c r="AL322" s="22">
        <f t="shared" si="38"/>
        <v>0</v>
      </c>
      <c r="AM322" s="22">
        <f t="shared" si="39"/>
        <v>0</v>
      </c>
    </row>
    <row r="323" spans="1:39" outlineLevel="1" x14ac:dyDescent="0.25">
      <c r="A323" s="10">
        <v>40755</v>
      </c>
      <c r="C323" s="3" t="s">
        <v>1059</v>
      </c>
      <c r="D323" s="34" t="s">
        <v>1060</v>
      </c>
      <c r="F323" s="4" t="s">
        <v>88</v>
      </c>
      <c r="G323" s="4" t="s">
        <v>451</v>
      </c>
      <c r="H323" s="4" t="s">
        <v>157</v>
      </c>
      <c r="N323" s="5">
        <v>1</v>
      </c>
      <c r="O323" s="5" t="s">
        <v>158</v>
      </c>
      <c r="P323" s="65">
        <v>3100</v>
      </c>
      <c r="Q323" s="65">
        <v>0</v>
      </c>
      <c r="R323" s="65">
        <v>0</v>
      </c>
      <c r="S323" s="65">
        <f t="shared" si="35"/>
        <v>3100</v>
      </c>
      <c r="T323" s="5">
        <v>120</v>
      </c>
      <c r="U323" s="22">
        <v>-3100</v>
      </c>
      <c r="V323" s="22">
        <v>0</v>
      </c>
      <c r="W323" s="22">
        <v>0</v>
      </c>
      <c r="X323" s="22">
        <v>0</v>
      </c>
      <c r="Y323" s="22">
        <v>0</v>
      </c>
      <c r="Z323" s="22">
        <v>0</v>
      </c>
      <c r="AA323" s="22">
        <v>0</v>
      </c>
      <c r="AB323" s="22">
        <v>0</v>
      </c>
      <c r="AC323" s="22">
        <v>0</v>
      </c>
      <c r="AD323" s="22">
        <v>0</v>
      </c>
      <c r="AE323" s="22">
        <v>0</v>
      </c>
      <c r="AF323" s="22">
        <v>0</v>
      </c>
      <c r="AG323" s="22">
        <v>0</v>
      </c>
      <c r="AH323" s="22">
        <f t="shared" si="36"/>
        <v>0</v>
      </c>
      <c r="AI323" s="22">
        <v>0</v>
      </c>
      <c r="AJ323" s="22">
        <f t="shared" si="37"/>
        <v>-3100</v>
      </c>
      <c r="AK323" s="22"/>
      <c r="AL323" s="22">
        <f t="shared" si="38"/>
        <v>0</v>
      </c>
      <c r="AM323" s="22">
        <f t="shared" si="39"/>
        <v>0</v>
      </c>
    </row>
    <row r="324" spans="1:39" outlineLevel="1" x14ac:dyDescent="0.25">
      <c r="A324" s="10">
        <v>40755</v>
      </c>
      <c r="C324" s="3" t="s">
        <v>1061</v>
      </c>
      <c r="D324" s="34" t="s">
        <v>1056</v>
      </c>
      <c r="F324" s="4" t="s">
        <v>88</v>
      </c>
      <c r="G324" s="4" t="s">
        <v>451</v>
      </c>
      <c r="H324" s="4" t="s">
        <v>157</v>
      </c>
      <c r="N324" s="5">
        <v>1</v>
      </c>
      <c r="O324" s="5" t="s">
        <v>158</v>
      </c>
      <c r="P324" s="65">
        <v>920</v>
      </c>
      <c r="Q324" s="65">
        <v>0</v>
      </c>
      <c r="R324" s="65">
        <v>0</v>
      </c>
      <c r="S324" s="65">
        <f t="shared" si="35"/>
        <v>920</v>
      </c>
      <c r="T324" s="5">
        <v>120</v>
      </c>
      <c r="U324" s="22">
        <v>-920</v>
      </c>
      <c r="V324" s="22">
        <v>0</v>
      </c>
      <c r="W324" s="22">
        <v>0</v>
      </c>
      <c r="X324" s="22">
        <v>0</v>
      </c>
      <c r="Y324" s="22">
        <v>0</v>
      </c>
      <c r="Z324" s="22">
        <v>0</v>
      </c>
      <c r="AA324" s="22">
        <v>0</v>
      </c>
      <c r="AB324" s="22">
        <v>0</v>
      </c>
      <c r="AC324" s="22">
        <v>0</v>
      </c>
      <c r="AD324" s="22">
        <v>0</v>
      </c>
      <c r="AE324" s="22">
        <v>0</v>
      </c>
      <c r="AF324" s="22">
        <v>0</v>
      </c>
      <c r="AG324" s="22">
        <v>0</v>
      </c>
      <c r="AH324" s="22">
        <f t="shared" si="36"/>
        <v>0</v>
      </c>
      <c r="AI324" s="22">
        <v>0</v>
      </c>
      <c r="AJ324" s="22">
        <f t="shared" si="37"/>
        <v>-920</v>
      </c>
      <c r="AK324" s="22"/>
      <c r="AL324" s="22">
        <f t="shared" si="38"/>
        <v>0</v>
      </c>
      <c r="AM324" s="22">
        <f t="shared" si="39"/>
        <v>0</v>
      </c>
    </row>
    <row r="325" spans="1:39" outlineLevel="1" x14ac:dyDescent="0.25">
      <c r="A325" s="10">
        <v>40755</v>
      </c>
      <c r="C325" s="3" t="s">
        <v>1062</v>
      </c>
      <c r="D325" s="34" t="s">
        <v>1063</v>
      </c>
      <c r="F325" s="4" t="s">
        <v>88</v>
      </c>
      <c r="G325" s="4" t="s">
        <v>451</v>
      </c>
      <c r="H325" s="4" t="s">
        <v>157</v>
      </c>
      <c r="N325" s="5">
        <v>1</v>
      </c>
      <c r="O325" s="5" t="s">
        <v>158</v>
      </c>
      <c r="P325" s="65">
        <v>15104</v>
      </c>
      <c r="Q325" s="65">
        <v>0</v>
      </c>
      <c r="R325" s="65">
        <v>0</v>
      </c>
      <c r="S325" s="65">
        <f t="shared" si="35"/>
        <v>15104</v>
      </c>
      <c r="T325" s="5">
        <v>120</v>
      </c>
      <c r="U325" s="22">
        <v>-15104</v>
      </c>
      <c r="V325" s="22">
        <v>0</v>
      </c>
      <c r="W325" s="22">
        <v>0</v>
      </c>
      <c r="X325" s="22">
        <v>0</v>
      </c>
      <c r="Y325" s="22">
        <v>0</v>
      </c>
      <c r="Z325" s="22">
        <v>0</v>
      </c>
      <c r="AA325" s="22">
        <v>0</v>
      </c>
      <c r="AB325" s="22">
        <v>0</v>
      </c>
      <c r="AC325" s="22">
        <v>0</v>
      </c>
      <c r="AD325" s="22">
        <v>0</v>
      </c>
      <c r="AE325" s="22">
        <v>0</v>
      </c>
      <c r="AF325" s="22">
        <v>0</v>
      </c>
      <c r="AG325" s="22">
        <v>0</v>
      </c>
      <c r="AH325" s="22">
        <f t="shared" si="36"/>
        <v>0</v>
      </c>
      <c r="AI325" s="22">
        <v>0</v>
      </c>
      <c r="AJ325" s="22">
        <f t="shared" si="37"/>
        <v>-15104</v>
      </c>
      <c r="AK325" s="22"/>
      <c r="AL325" s="22">
        <f t="shared" si="38"/>
        <v>0</v>
      </c>
      <c r="AM325" s="22">
        <f t="shared" si="39"/>
        <v>0</v>
      </c>
    </row>
    <row r="326" spans="1:39" outlineLevel="1" x14ac:dyDescent="0.25">
      <c r="A326" s="10">
        <v>40755</v>
      </c>
      <c r="C326" s="3" t="s">
        <v>1064</v>
      </c>
      <c r="D326" s="34" t="s">
        <v>1065</v>
      </c>
      <c r="F326" s="4" t="s">
        <v>88</v>
      </c>
      <c r="G326" s="4" t="s">
        <v>451</v>
      </c>
      <c r="H326" s="4" t="s">
        <v>157</v>
      </c>
      <c r="N326" s="5">
        <v>1</v>
      </c>
      <c r="O326" s="5" t="s">
        <v>158</v>
      </c>
      <c r="P326" s="65">
        <v>1500</v>
      </c>
      <c r="Q326" s="65">
        <v>0</v>
      </c>
      <c r="R326" s="65">
        <v>0</v>
      </c>
      <c r="S326" s="65">
        <f t="shared" ref="S326:S389" si="40">SUM(P326:R326)</f>
        <v>1500</v>
      </c>
      <c r="T326" s="5">
        <v>120</v>
      </c>
      <c r="U326" s="22">
        <v>-1500</v>
      </c>
      <c r="V326" s="22">
        <v>0</v>
      </c>
      <c r="W326" s="22">
        <v>0</v>
      </c>
      <c r="X326" s="22">
        <v>0</v>
      </c>
      <c r="Y326" s="22">
        <v>0</v>
      </c>
      <c r="Z326" s="22">
        <v>0</v>
      </c>
      <c r="AA326" s="22">
        <v>0</v>
      </c>
      <c r="AB326" s="22">
        <v>0</v>
      </c>
      <c r="AC326" s="22">
        <v>0</v>
      </c>
      <c r="AD326" s="22">
        <v>0</v>
      </c>
      <c r="AE326" s="22">
        <v>0</v>
      </c>
      <c r="AF326" s="22">
        <v>0</v>
      </c>
      <c r="AG326" s="22">
        <v>0</v>
      </c>
      <c r="AH326" s="22">
        <f t="shared" ref="AH326:AH389" si="41">SUM(V326:AG326)</f>
        <v>0</v>
      </c>
      <c r="AI326" s="22">
        <v>0</v>
      </c>
      <c r="AJ326" s="22">
        <f t="shared" ref="AJ326:AJ389" si="42">U326+AH326+AI326</f>
        <v>-1500</v>
      </c>
      <c r="AK326" s="22"/>
      <c r="AL326" s="22">
        <f t="shared" ref="AL326:AL389" si="43">S326+AJ326</f>
        <v>0</v>
      </c>
      <c r="AM326" s="22">
        <f t="shared" ref="AM326:AM389" si="44">P326+U326</f>
        <v>0</v>
      </c>
    </row>
    <row r="327" spans="1:39" outlineLevel="1" x14ac:dyDescent="0.25">
      <c r="A327" s="10">
        <v>40755</v>
      </c>
      <c r="C327" s="3" t="s">
        <v>1066</v>
      </c>
      <c r="D327" s="34" t="s">
        <v>1067</v>
      </c>
      <c r="F327" s="4" t="s">
        <v>88</v>
      </c>
      <c r="G327" s="4" t="s">
        <v>451</v>
      </c>
      <c r="H327" s="4" t="s">
        <v>157</v>
      </c>
      <c r="N327" s="5">
        <v>1</v>
      </c>
      <c r="O327" s="5" t="s">
        <v>158</v>
      </c>
      <c r="P327" s="65">
        <v>12463</v>
      </c>
      <c r="Q327" s="65">
        <v>0</v>
      </c>
      <c r="R327" s="65">
        <v>0</v>
      </c>
      <c r="S327" s="65">
        <f t="shared" si="40"/>
        <v>12463</v>
      </c>
      <c r="T327" s="5">
        <v>120</v>
      </c>
      <c r="U327" s="22">
        <v>-12463</v>
      </c>
      <c r="V327" s="22">
        <v>0</v>
      </c>
      <c r="W327" s="22">
        <v>0</v>
      </c>
      <c r="X327" s="22">
        <v>0</v>
      </c>
      <c r="Y327" s="22">
        <v>0</v>
      </c>
      <c r="Z327" s="22">
        <v>0</v>
      </c>
      <c r="AA327" s="22">
        <v>0</v>
      </c>
      <c r="AB327" s="22">
        <v>0</v>
      </c>
      <c r="AC327" s="22">
        <v>0</v>
      </c>
      <c r="AD327" s="22">
        <v>0</v>
      </c>
      <c r="AE327" s="22">
        <v>0</v>
      </c>
      <c r="AF327" s="22">
        <v>0</v>
      </c>
      <c r="AG327" s="22">
        <v>0</v>
      </c>
      <c r="AH327" s="22">
        <f t="shared" si="41"/>
        <v>0</v>
      </c>
      <c r="AI327" s="22">
        <v>0</v>
      </c>
      <c r="AJ327" s="22">
        <f t="shared" si="42"/>
        <v>-12463</v>
      </c>
      <c r="AK327" s="22"/>
      <c r="AL327" s="22">
        <f t="shared" si="43"/>
        <v>0</v>
      </c>
      <c r="AM327" s="22">
        <f t="shared" si="44"/>
        <v>0</v>
      </c>
    </row>
    <row r="328" spans="1:39" outlineLevel="1" x14ac:dyDescent="0.25">
      <c r="A328" s="10">
        <v>40755</v>
      </c>
      <c r="C328" s="3" t="s">
        <v>1068</v>
      </c>
      <c r="D328" s="34" t="s">
        <v>968</v>
      </c>
      <c r="F328" s="4" t="s">
        <v>88</v>
      </c>
      <c r="G328" s="4" t="s">
        <v>451</v>
      </c>
      <c r="H328" s="4" t="s">
        <v>157</v>
      </c>
      <c r="N328" s="5">
        <v>1</v>
      </c>
      <c r="O328" s="5" t="s">
        <v>158</v>
      </c>
      <c r="P328" s="65">
        <v>3956.4</v>
      </c>
      <c r="Q328" s="65">
        <v>0</v>
      </c>
      <c r="R328" s="65">
        <v>0</v>
      </c>
      <c r="S328" s="65">
        <f t="shared" si="40"/>
        <v>3956.4</v>
      </c>
      <c r="T328" s="5">
        <v>120</v>
      </c>
      <c r="U328" s="22">
        <v>-3956.4</v>
      </c>
      <c r="V328" s="22">
        <v>0</v>
      </c>
      <c r="W328" s="22">
        <v>0</v>
      </c>
      <c r="X328" s="22">
        <v>0</v>
      </c>
      <c r="Y328" s="22">
        <v>0</v>
      </c>
      <c r="Z328" s="22">
        <v>0</v>
      </c>
      <c r="AA328" s="22">
        <v>0</v>
      </c>
      <c r="AB328" s="22">
        <v>0</v>
      </c>
      <c r="AC328" s="22">
        <v>0</v>
      </c>
      <c r="AD328" s="22">
        <v>0</v>
      </c>
      <c r="AE328" s="22">
        <v>0</v>
      </c>
      <c r="AF328" s="22">
        <v>0</v>
      </c>
      <c r="AG328" s="22">
        <v>0</v>
      </c>
      <c r="AH328" s="22">
        <f t="shared" si="41"/>
        <v>0</v>
      </c>
      <c r="AI328" s="22">
        <v>0</v>
      </c>
      <c r="AJ328" s="22">
        <f t="shared" si="42"/>
        <v>-3956.4</v>
      </c>
      <c r="AK328" s="22"/>
      <c r="AL328" s="22">
        <f t="shared" si="43"/>
        <v>0</v>
      </c>
      <c r="AM328" s="22">
        <f t="shared" si="44"/>
        <v>0</v>
      </c>
    </row>
    <row r="329" spans="1:39" outlineLevel="1" x14ac:dyDescent="0.25">
      <c r="A329" s="10">
        <v>40755</v>
      </c>
      <c r="C329" s="3" t="s">
        <v>1069</v>
      </c>
      <c r="D329" s="34" t="s">
        <v>1070</v>
      </c>
      <c r="F329" s="4" t="s">
        <v>88</v>
      </c>
      <c r="G329" s="4" t="s">
        <v>451</v>
      </c>
      <c r="H329" s="4" t="s">
        <v>157</v>
      </c>
      <c r="N329" s="5">
        <v>1</v>
      </c>
      <c r="O329" s="5" t="s">
        <v>158</v>
      </c>
      <c r="P329" s="65">
        <v>14631.79</v>
      </c>
      <c r="Q329" s="65">
        <v>0</v>
      </c>
      <c r="R329" s="65">
        <v>0</v>
      </c>
      <c r="S329" s="65">
        <f t="shared" si="40"/>
        <v>14631.79</v>
      </c>
      <c r="T329" s="5">
        <v>120</v>
      </c>
      <c r="U329" s="22">
        <v>-14631.79</v>
      </c>
      <c r="V329" s="22">
        <v>0</v>
      </c>
      <c r="W329" s="22">
        <v>0</v>
      </c>
      <c r="X329" s="22">
        <v>0</v>
      </c>
      <c r="Y329" s="22">
        <v>0</v>
      </c>
      <c r="Z329" s="22">
        <v>0</v>
      </c>
      <c r="AA329" s="22">
        <v>0</v>
      </c>
      <c r="AB329" s="22">
        <v>0</v>
      </c>
      <c r="AC329" s="22">
        <v>0</v>
      </c>
      <c r="AD329" s="22">
        <v>0</v>
      </c>
      <c r="AE329" s="22">
        <v>0</v>
      </c>
      <c r="AF329" s="22">
        <v>0</v>
      </c>
      <c r="AG329" s="22">
        <v>0</v>
      </c>
      <c r="AH329" s="22">
        <f t="shared" si="41"/>
        <v>0</v>
      </c>
      <c r="AI329" s="22">
        <v>0</v>
      </c>
      <c r="AJ329" s="22">
        <f t="shared" si="42"/>
        <v>-14631.79</v>
      </c>
      <c r="AK329" s="22"/>
      <c r="AL329" s="22">
        <f t="shared" si="43"/>
        <v>0</v>
      </c>
      <c r="AM329" s="22">
        <f t="shared" si="44"/>
        <v>0</v>
      </c>
    </row>
    <row r="330" spans="1:39" outlineLevel="1" x14ac:dyDescent="0.25">
      <c r="A330" s="10">
        <v>40755</v>
      </c>
      <c r="C330" s="3" t="s">
        <v>1071</v>
      </c>
      <c r="D330" s="34" t="s">
        <v>1072</v>
      </c>
      <c r="F330" s="4" t="s">
        <v>88</v>
      </c>
      <c r="G330" s="4" t="s">
        <v>451</v>
      </c>
      <c r="H330" s="4" t="s">
        <v>157</v>
      </c>
      <c r="N330" s="5">
        <v>1</v>
      </c>
      <c r="O330" s="5" t="s">
        <v>158</v>
      </c>
      <c r="P330" s="65">
        <v>2270</v>
      </c>
      <c r="Q330" s="65">
        <v>0</v>
      </c>
      <c r="R330" s="65">
        <v>0</v>
      </c>
      <c r="S330" s="65">
        <f t="shared" si="40"/>
        <v>2270</v>
      </c>
      <c r="T330" s="5">
        <v>120</v>
      </c>
      <c r="U330" s="22">
        <v>-2270</v>
      </c>
      <c r="V330" s="22">
        <v>0</v>
      </c>
      <c r="W330" s="22">
        <v>0</v>
      </c>
      <c r="X330" s="22">
        <v>0</v>
      </c>
      <c r="Y330" s="22">
        <v>0</v>
      </c>
      <c r="Z330" s="22">
        <v>0</v>
      </c>
      <c r="AA330" s="22">
        <v>0</v>
      </c>
      <c r="AB330" s="22">
        <v>0</v>
      </c>
      <c r="AC330" s="22">
        <v>0</v>
      </c>
      <c r="AD330" s="22">
        <v>0</v>
      </c>
      <c r="AE330" s="22">
        <v>0</v>
      </c>
      <c r="AF330" s="22">
        <v>0</v>
      </c>
      <c r="AG330" s="22">
        <v>0</v>
      </c>
      <c r="AH330" s="22">
        <f t="shared" si="41"/>
        <v>0</v>
      </c>
      <c r="AI330" s="22">
        <v>0</v>
      </c>
      <c r="AJ330" s="22">
        <f t="shared" si="42"/>
        <v>-2270</v>
      </c>
      <c r="AK330" s="22"/>
      <c r="AL330" s="22">
        <f t="shared" si="43"/>
        <v>0</v>
      </c>
      <c r="AM330" s="22">
        <f t="shared" si="44"/>
        <v>0</v>
      </c>
    </row>
    <row r="331" spans="1:39" outlineLevel="1" x14ac:dyDescent="0.25">
      <c r="A331" s="10">
        <v>40755</v>
      </c>
      <c r="C331" s="3" t="s">
        <v>1073</v>
      </c>
      <c r="D331" s="34" t="s">
        <v>1074</v>
      </c>
      <c r="F331" s="4" t="s">
        <v>88</v>
      </c>
      <c r="G331" s="4" t="s">
        <v>451</v>
      </c>
      <c r="H331" s="4" t="s">
        <v>157</v>
      </c>
      <c r="N331" s="5">
        <v>1</v>
      </c>
      <c r="O331" s="5" t="s">
        <v>158</v>
      </c>
      <c r="P331" s="65">
        <v>446.5</v>
      </c>
      <c r="Q331" s="65">
        <v>0</v>
      </c>
      <c r="R331" s="65">
        <v>0</v>
      </c>
      <c r="S331" s="65">
        <f t="shared" si="40"/>
        <v>446.5</v>
      </c>
      <c r="T331" s="5">
        <v>120</v>
      </c>
      <c r="U331" s="22">
        <v>-446.5</v>
      </c>
      <c r="V331" s="22">
        <v>0</v>
      </c>
      <c r="W331" s="22">
        <v>0</v>
      </c>
      <c r="X331" s="22">
        <v>0</v>
      </c>
      <c r="Y331" s="22">
        <v>0</v>
      </c>
      <c r="Z331" s="22">
        <v>0</v>
      </c>
      <c r="AA331" s="22">
        <v>0</v>
      </c>
      <c r="AB331" s="22">
        <v>0</v>
      </c>
      <c r="AC331" s="22">
        <v>0</v>
      </c>
      <c r="AD331" s="22">
        <v>0</v>
      </c>
      <c r="AE331" s="22">
        <v>0</v>
      </c>
      <c r="AF331" s="22">
        <v>0</v>
      </c>
      <c r="AG331" s="22">
        <v>0</v>
      </c>
      <c r="AH331" s="22">
        <f t="shared" si="41"/>
        <v>0</v>
      </c>
      <c r="AI331" s="22">
        <v>0</v>
      </c>
      <c r="AJ331" s="22">
        <f t="shared" si="42"/>
        <v>-446.5</v>
      </c>
      <c r="AK331" s="22"/>
      <c r="AL331" s="22">
        <f t="shared" si="43"/>
        <v>0</v>
      </c>
      <c r="AM331" s="22">
        <f t="shared" si="44"/>
        <v>0</v>
      </c>
    </row>
    <row r="332" spans="1:39" outlineLevel="1" x14ac:dyDescent="0.25">
      <c r="A332" s="10">
        <v>40755</v>
      </c>
      <c r="C332" s="3" t="s">
        <v>1075</v>
      </c>
      <c r="D332" s="34" t="s">
        <v>1076</v>
      </c>
      <c r="F332" s="4" t="s">
        <v>88</v>
      </c>
      <c r="G332" s="4" t="s">
        <v>451</v>
      </c>
      <c r="H332" s="4" t="s">
        <v>157</v>
      </c>
      <c r="N332" s="5">
        <v>1</v>
      </c>
      <c r="O332" s="5" t="s">
        <v>158</v>
      </c>
      <c r="P332" s="65">
        <v>2337</v>
      </c>
      <c r="Q332" s="65">
        <v>0</v>
      </c>
      <c r="R332" s="65">
        <v>0</v>
      </c>
      <c r="S332" s="65">
        <f t="shared" si="40"/>
        <v>2337</v>
      </c>
      <c r="T332" s="5">
        <v>120</v>
      </c>
      <c r="U332" s="22">
        <v>-2337</v>
      </c>
      <c r="V332" s="22">
        <v>0</v>
      </c>
      <c r="W332" s="22">
        <v>0</v>
      </c>
      <c r="X332" s="22">
        <v>0</v>
      </c>
      <c r="Y332" s="22">
        <v>0</v>
      </c>
      <c r="Z332" s="22">
        <v>0</v>
      </c>
      <c r="AA332" s="22">
        <v>0</v>
      </c>
      <c r="AB332" s="22">
        <v>0</v>
      </c>
      <c r="AC332" s="22">
        <v>0</v>
      </c>
      <c r="AD332" s="22">
        <v>0</v>
      </c>
      <c r="AE332" s="22">
        <v>0</v>
      </c>
      <c r="AF332" s="22">
        <v>0</v>
      </c>
      <c r="AG332" s="22">
        <v>0</v>
      </c>
      <c r="AH332" s="22">
        <f t="shared" si="41"/>
        <v>0</v>
      </c>
      <c r="AI332" s="22">
        <v>0</v>
      </c>
      <c r="AJ332" s="22">
        <f t="shared" si="42"/>
        <v>-2337</v>
      </c>
      <c r="AK332" s="22"/>
      <c r="AL332" s="22">
        <f t="shared" si="43"/>
        <v>0</v>
      </c>
      <c r="AM332" s="22">
        <f t="shared" si="44"/>
        <v>0</v>
      </c>
    </row>
    <row r="333" spans="1:39" outlineLevel="1" x14ac:dyDescent="0.25">
      <c r="A333" s="10">
        <v>40755</v>
      </c>
      <c r="C333" s="3" t="s">
        <v>1077</v>
      </c>
      <c r="D333" s="34" t="s">
        <v>1078</v>
      </c>
      <c r="F333" s="4" t="s">
        <v>88</v>
      </c>
      <c r="G333" s="4" t="s">
        <v>451</v>
      </c>
      <c r="H333" s="4" t="s">
        <v>157</v>
      </c>
      <c r="N333" s="5">
        <v>1</v>
      </c>
      <c r="O333" s="5" t="s">
        <v>158</v>
      </c>
      <c r="P333" s="65">
        <v>2350</v>
      </c>
      <c r="Q333" s="65">
        <v>0</v>
      </c>
      <c r="R333" s="65">
        <v>0</v>
      </c>
      <c r="S333" s="65">
        <f t="shared" si="40"/>
        <v>2350</v>
      </c>
      <c r="T333" s="5">
        <v>120</v>
      </c>
      <c r="U333" s="22">
        <v>-2350</v>
      </c>
      <c r="V333" s="22">
        <v>0</v>
      </c>
      <c r="W333" s="22">
        <v>0</v>
      </c>
      <c r="X333" s="22">
        <v>0</v>
      </c>
      <c r="Y333" s="22">
        <v>0</v>
      </c>
      <c r="Z333" s="22">
        <v>0</v>
      </c>
      <c r="AA333" s="22">
        <v>0</v>
      </c>
      <c r="AB333" s="22">
        <v>0</v>
      </c>
      <c r="AC333" s="22">
        <v>0</v>
      </c>
      <c r="AD333" s="22">
        <v>0</v>
      </c>
      <c r="AE333" s="22">
        <v>0</v>
      </c>
      <c r="AF333" s="22">
        <v>0</v>
      </c>
      <c r="AG333" s="22">
        <v>0</v>
      </c>
      <c r="AH333" s="22">
        <f t="shared" si="41"/>
        <v>0</v>
      </c>
      <c r="AI333" s="22">
        <v>0</v>
      </c>
      <c r="AJ333" s="22">
        <f t="shared" si="42"/>
        <v>-2350</v>
      </c>
      <c r="AK333" s="22"/>
      <c r="AL333" s="22">
        <f t="shared" si="43"/>
        <v>0</v>
      </c>
      <c r="AM333" s="22">
        <f t="shared" si="44"/>
        <v>0</v>
      </c>
    </row>
    <row r="334" spans="1:39" outlineLevel="1" x14ac:dyDescent="0.25">
      <c r="A334" s="10">
        <v>40755</v>
      </c>
      <c r="C334" s="3" t="s">
        <v>1079</v>
      </c>
      <c r="D334" s="34" t="s">
        <v>1080</v>
      </c>
      <c r="F334" s="4" t="s">
        <v>88</v>
      </c>
      <c r="G334" s="4" t="s">
        <v>451</v>
      </c>
      <c r="H334" s="4" t="s">
        <v>157</v>
      </c>
      <c r="N334" s="5">
        <v>1</v>
      </c>
      <c r="O334" s="5" t="s">
        <v>158</v>
      </c>
      <c r="P334" s="65">
        <v>900</v>
      </c>
      <c r="Q334" s="65">
        <v>0</v>
      </c>
      <c r="R334" s="65">
        <v>0</v>
      </c>
      <c r="S334" s="65">
        <f t="shared" si="40"/>
        <v>900</v>
      </c>
      <c r="T334" s="5">
        <v>120</v>
      </c>
      <c r="U334" s="22">
        <v>-900</v>
      </c>
      <c r="V334" s="22">
        <v>0</v>
      </c>
      <c r="W334" s="22">
        <v>0</v>
      </c>
      <c r="X334" s="22">
        <v>0</v>
      </c>
      <c r="Y334" s="22">
        <v>0</v>
      </c>
      <c r="Z334" s="22">
        <v>0</v>
      </c>
      <c r="AA334" s="22">
        <v>0</v>
      </c>
      <c r="AB334" s="22">
        <v>0</v>
      </c>
      <c r="AC334" s="22">
        <v>0</v>
      </c>
      <c r="AD334" s="22">
        <v>0</v>
      </c>
      <c r="AE334" s="22">
        <v>0</v>
      </c>
      <c r="AF334" s="22">
        <v>0</v>
      </c>
      <c r="AG334" s="22">
        <v>0</v>
      </c>
      <c r="AH334" s="22">
        <f t="shared" si="41"/>
        <v>0</v>
      </c>
      <c r="AI334" s="22">
        <v>0</v>
      </c>
      <c r="AJ334" s="22">
        <f t="shared" si="42"/>
        <v>-900</v>
      </c>
      <c r="AK334" s="22"/>
      <c r="AL334" s="22">
        <f t="shared" si="43"/>
        <v>0</v>
      </c>
      <c r="AM334" s="22">
        <f t="shared" si="44"/>
        <v>0</v>
      </c>
    </row>
    <row r="335" spans="1:39" outlineLevel="1" x14ac:dyDescent="0.25">
      <c r="A335" s="10">
        <v>40755</v>
      </c>
      <c r="C335" s="3" t="s">
        <v>1081</v>
      </c>
      <c r="D335" s="34" t="s">
        <v>1082</v>
      </c>
      <c r="F335" s="4" t="s">
        <v>88</v>
      </c>
      <c r="G335" s="4" t="s">
        <v>451</v>
      </c>
      <c r="H335" s="4" t="s">
        <v>157</v>
      </c>
      <c r="N335" s="5">
        <v>1</v>
      </c>
      <c r="O335" s="5" t="s">
        <v>158</v>
      </c>
      <c r="P335" s="65">
        <v>5892.5</v>
      </c>
      <c r="Q335" s="65">
        <v>0</v>
      </c>
      <c r="R335" s="65">
        <v>0</v>
      </c>
      <c r="S335" s="65">
        <f t="shared" si="40"/>
        <v>5892.5</v>
      </c>
      <c r="T335" s="5">
        <v>120</v>
      </c>
      <c r="U335" s="22">
        <v>-5892.5</v>
      </c>
      <c r="V335" s="22">
        <v>0</v>
      </c>
      <c r="W335" s="22">
        <v>0</v>
      </c>
      <c r="X335" s="22">
        <v>0</v>
      </c>
      <c r="Y335" s="22">
        <v>0</v>
      </c>
      <c r="Z335" s="22">
        <v>0</v>
      </c>
      <c r="AA335" s="22">
        <v>0</v>
      </c>
      <c r="AB335" s="22">
        <v>0</v>
      </c>
      <c r="AC335" s="22">
        <v>0</v>
      </c>
      <c r="AD335" s="22">
        <v>0</v>
      </c>
      <c r="AE335" s="22">
        <v>0</v>
      </c>
      <c r="AF335" s="22">
        <v>0</v>
      </c>
      <c r="AG335" s="22">
        <v>0</v>
      </c>
      <c r="AH335" s="22">
        <f t="shared" si="41"/>
        <v>0</v>
      </c>
      <c r="AI335" s="22">
        <v>0</v>
      </c>
      <c r="AJ335" s="22">
        <f t="shared" si="42"/>
        <v>-5892.5</v>
      </c>
      <c r="AK335" s="22"/>
      <c r="AL335" s="22">
        <f t="shared" si="43"/>
        <v>0</v>
      </c>
      <c r="AM335" s="22">
        <f t="shared" si="44"/>
        <v>0</v>
      </c>
    </row>
    <row r="336" spans="1:39" outlineLevel="1" x14ac:dyDescent="0.25">
      <c r="A336" s="10">
        <v>40755</v>
      </c>
      <c r="C336" s="3" t="s">
        <v>1083</v>
      </c>
      <c r="D336" s="34" t="s">
        <v>816</v>
      </c>
      <c r="F336" s="4" t="s">
        <v>88</v>
      </c>
      <c r="G336" s="4" t="s">
        <v>451</v>
      </c>
      <c r="H336" s="4" t="s">
        <v>157</v>
      </c>
      <c r="N336" s="5">
        <v>1</v>
      </c>
      <c r="O336" s="5" t="s">
        <v>158</v>
      </c>
      <c r="P336" s="65">
        <v>20495</v>
      </c>
      <c r="Q336" s="65">
        <v>0</v>
      </c>
      <c r="R336" s="65">
        <v>0</v>
      </c>
      <c r="S336" s="65">
        <f t="shared" si="40"/>
        <v>20495</v>
      </c>
      <c r="T336" s="5">
        <v>120</v>
      </c>
      <c r="U336" s="22">
        <v>-20495</v>
      </c>
      <c r="V336" s="22">
        <v>0</v>
      </c>
      <c r="W336" s="22">
        <v>0</v>
      </c>
      <c r="X336" s="22">
        <v>0</v>
      </c>
      <c r="Y336" s="22">
        <v>0</v>
      </c>
      <c r="Z336" s="22">
        <v>0</v>
      </c>
      <c r="AA336" s="22">
        <v>0</v>
      </c>
      <c r="AB336" s="22">
        <v>0</v>
      </c>
      <c r="AC336" s="22">
        <v>0</v>
      </c>
      <c r="AD336" s="22">
        <v>0</v>
      </c>
      <c r="AE336" s="22">
        <v>0</v>
      </c>
      <c r="AF336" s="22">
        <v>0</v>
      </c>
      <c r="AG336" s="22">
        <v>0</v>
      </c>
      <c r="AH336" s="22">
        <f t="shared" si="41"/>
        <v>0</v>
      </c>
      <c r="AI336" s="22">
        <v>0</v>
      </c>
      <c r="AJ336" s="22">
        <f t="shared" si="42"/>
        <v>-20495</v>
      </c>
      <c r="AK336" s="22"/>
      <c r="AL336" s="22">
        <f t="shared" si="43"/>
        <v>0</v>
      </c>
      <c r="AM336" s="22">
        <f t="shared" si="44"/>
        <v>0</v>
      </c>
    </row>
    <row r="337" spans="1:39" outlineLevel="1" x14ac:dyDescent="0.25">
      <c r="A337" s="10">
        <v>40755</v>
      </c>
      <c r="C337" s="3" t="s">
        <v>1084</v>
      </c>
      <c r="D337" s="34" t="s">
        <v>887</v>
      </c>
      <c r="F337" s="4" t="s">
        <v>88</v>
      </c>
      <c r="G337" s="4" t="s">
        <v>451</v>
      </c>
      <c r="H337" s="4" t="s">
        <v>157</v>
      </c>
      <c r="N337" s="5">
        <v>1</v>
      </c>
      <c r="O337" s="5" t="s">
        <v>158</v>
      </c>
      <c r="P337" s="65">
        <v>4032</v>
      </c>
      <c r="Q337" s="65">
        <v>0</v>
      </c>
      <c r="R337" s="65">
        <v>0</v>
      </c>
      <c r="S337" s="65">
        <f t="shared" si="40"/>
        <v>4032</v>
      </c>
      <c r="T337" s="5">
        <v>120</v>
      </c>
      <c r="U337" s="22">
        <v>-4032</v>
      </c>
      <c r="V337" s="22">
        <v>0</v>
      </c>
      <c r="W337" s="22">
        <v>0</v>
      </c>
      <c r="X337" s="22">
        <v>0</v>
      </c>
      <c r="Y337" s="22">
        <v>0</v>
      </c>
      <c r="Z337" s="22">
        <v>0</v>
      </c>
      <c r="AA337" s="22">
        <v>0</v>
      </c>
      <c r="AB337" s="22">
        <v>0</v>
      </c>
      <c r="AC337" s="22">
        <v>0</v>
      </c>
      <c r="AD337" s="22">
        <v>0</v>
      </c>
      <c r="AE337" s="22">
        <v>0</v>
      </c>
      <c r="AF337" s="22">
        <v>0</v>
      </c>
      <c r="AG337" s="22">
        <v>0</v>
      </c>
      <c r="AH337" s="22">
        <f t="shared" si="41"/>
        <v>0</v>
      </c>
      <c r="AI337" s="22">
        <v>0</v>
      </c>
      <c r="AJ337" s="22">
        <f t="shared" si="42"/>
        <v>-4032</v>
      </c>
      <c r="AK337" s="22"/>
      <c r="AL337" s="22">
        <f t="shared" si="43"/>
        <v>0</v>
      </c>
      <c r="AM337" s="22">
        <f t="shared" si="44"/>
        <v>0</v>
      </c>
    </row>
    <row r="338" spans="1:39" outlineLevel="1" x14ac:dyDescent="0.25">
      <c r="A338" s="10">
        <v>40755</v>
      </c>
      <c r="C338" s="3" t="s">
        <v>1085</v>
      </c>
      <c r="D338" s="34" t="s">
        <v>1086</v>
      </c>
      <c r="F338" s="4" t="s">
        <v>88</v>
      </c>
      <c r="G338" s="4" t="s">
        <v>451</v>
      </c>
      <c r="H338" s="4" t="s">
        <v>157</v>
      </c>
      <c r="N338" s="5">
        <v>1</v>
      </c>
      <c r="O338" s="5" t="s">
        <v>158</v>
      </c>
      <c r="P338" s="65">
        <v>4220</v>
      </c>
      <c r="Q338" s="65">
        <v>0</v>
      </c>
      <c r="R338" s="65">
        <v>0</v>
      </c>
      <c r="S338" s="65">
        <f t="shared" si="40"/>
        <v>4220</v>
      </c>
      <c r="T338" s="5">
        <v>120</v>
      </c>
      <c r="U338" s="22">
        <v>-4220</v>
      </c>
      <c r="V338" s="22">
        <v>0</v>
      </c>
      <c r="W338" s="22">
        <v>0</v>
      </c>
      <c r="X338" s="22">
        <v>0</v>
      </c>
      <c r="Y338" s="22">
        <v>0</v>
      </c>
      <c r="Z338" s="22">
        <v>0</v>
      </c>
      <c r="AA338" s="22">
        <v>0</v>
      </c>
      <c r="AB338" s="22">
        <v>0</v>
      </c>
      <c r="AC338" s="22">
        <v>0</v>
      </c>
      <c r="AD338" s="22">
        <v>0</v>
      </c>
      <c r="AE338" s="22">
        <v>0</v>
      </c>
      <c r="AF338" s="22">
        <v>0</v>
      </c>
      <c r="AG338" s="22">
        <v>0</v>
      </c>
      <c r="AH338" s="22">
        <f t="shared" si="41"/>
        <v>0</v>
      </c>
      <c r="AI338" s="22">
        <v>0</v>
      </c>
      <c r="AJ338" s="22">
        <f t="shared" si="42"/>
        <v>-4220</v>
      </c>
      <c r="AK338" s="22"/>
      <c r="AL338" s="22">
        <f t="shared" si="43"/>
        <v>0</v>
      </c>
      <c r="AM338" s="22">
        <f t="shared" si="44"/>
        <v>0</v>
      </c>
    </row>
    <row r="339" spans="1:39" outlineLevel="1" x14ac:dyDescent="0.25">
      <c r="A339" s="10">
        <v>40755</v>
      </c>
      <c r="C339" s="3" t="s">
        <v>1087</v>
      </c>
      <c r="D339" s="34" t="s">
        <v>1088</v>
      </c>
      <c r="F339" s="4" t="s">
        <v>88</v>
      </c>
      <c r="G339" s="4" t="s">
        <v>451</v>
      </c>
      <c r="H339" s="4" t="s">
        <v>157</v>
      </c>
      <c r="N339" s="5">
        <v>1</v>
      </c>
      <c r="O339" s="5" t="s">
        <v>158</v>
      </c>
      <c r="P339" s="65">
        <v>900</v>
      </c>
      <c r="Q339" s="65">
        <v>0</v>
      </c>
      <c r="R339" s="65">
        <v>0</v>
      </c>
      <c r="S339" s="65">
        <f t="shared" si="40"/>
        <v>900</v>
      </c>
      <c r="T339" s="5">
        <v>120</v>
      </c>
      <c r="U339" s="22">
        <v>-900</v>
      </c>
      <c r="V339" s="22">
        <v>0</v>
      </c>
      <c r="W339" s="22">
        <v>0</v>
      </c>
      <c r="X339" s="22">
        <v>0</v>
      </c>
      <c r="Y339" s="22">
        <v>0</v>
      </c>
      <c r="Z339" s="22">
        <v>0</v>
      </c>
      <c r="AA339" s="22">
        <v>0</v>
      </c>
      <c r="AB339" s="22">
        <v>0</v>
      </c>
      <c r="AC339" s="22">
        <v>0</v>
      </c>
      <c r="AD339" s="22">
        <v>0</v>
      </c>
      <c r="AE339" s="22">
        <v>0</v>
      </c>
      <c r="AF339" s="22">
        <v>0</v>
      </c>
      <c r="AG339" s="22">
        <v>0</v>
      </c>
      <c r="AH339" s="22">
        <f t="shared" si="41"/>
        <v>0</v>
      </c>
      <c r="AI339" s="22">
        <v>0</v>
      </c>
      <c r="AJ339" s="22">
        <f t="shared" si="42"/>
        <v>-900</v>
      </c>
      <c r="AK339" s="22"/>
      <c r="AL339" s="22">
        <f t="shared" si="43"/>
        <v>0</v>
      </c>
      <c r="AM339" s="22">
        <f t="shared" si="44"/>
        <v>0</v>
      </c>
    </row>
    <row r="340" spans="1:39" outlineLevel="1" x14ac:dyDescent="0.25">
      <c r="A340" s="10">
        <v>40755</v>
      </c>
      <c r="C340" s="3" t="s">
        <v>1089</v>
      </c>
      <c r="D340" s="34" t="s">
        <v>1090</v>
      </c>
      <c r="F340" s="4" t="s">
        <v>88</v>
      </c>
      <c r="G340" s="4" t="s">
        <v>451</v>
      </c>
      <c r="H340" s="4" t="s">
        <v>157</v>
      </c>
      <c r="N340" s="5">
        <v>1</v>
      </c>
      <c r="O340" s="5" t="s">
        <v>158</v>
      </c>
      <c r="P340" s="65">
        <v>1582</v>
      </c>
      <c r="Q340" s="65">
        <v>0</v>
      </c>
      <c r="R340" s="65">
        <v>0</v>
      </c>
      <c r="S340" s="65">
        <f t="shared" si="40"/>
        <v>1582</v>
      </c>
      <c r="T340" s="5">
        <v>120</v>
      </c>
      <c r="U340" s="22">
        <v>-1582</v>
      </c>
      <c r="V340" s="22">
        <v>0</v>
      </c>
      <c r="W340" s="22">
        <v>0</v>
      </c>
      <c r="X340" s="22">
        <v>0</v>
      </c>
      <c r="Y340" s="22">
        <v>0</v>
      </c>
      <c r="Z340" s="22">
        <v>0</v>
      </c>
      <c r="AA340" s="22">
        <v>0</v>
      </c>
      <c r="AB340" s="22">
        <v>0</v>
      </c>
      <c r="AC340" s="22">
        <v>0</v>
      </c>
      <c r="AD340" s="22">
        <v>0</v>
      </c>
      <c r="AE340" s="22">
        <v>0</v>
      </c>
      <c r="AF340" s="22">
        <v>0</v>
      </c>
      <c r="AG340" s="22">
        <v>0</v>
      </c>
      <c r="AH340" s="22">
        <f t="shared" si="41"/>
        <v>0</v>
      </c>
      <c r="AI340" s="22">
        <v>0</v>
      </c>
      <c r="AJ340" s="22">
        <f t="shared" si="42"/>
        <v>-1582</v>
      </c>
      <c r="AK340" s="22"/>
      <c r="AL340" s="22">
        <f t="shared" si="43"/>
        <v>0</v>
      </c>
      <c r="AM340" s="22">
        <f t="shared" si="44"/>
        <v>0</v>
      </c>
    </row>
    <row r="341" spans="1:39" outlineLevel="1" x14ac:dyDescent="0.25">
      <c r="A341" s="10">
        <v>40755</v>
      </c>
      <c r="C341" s="3" t="s">
        <v>1091</v>
      </c>
      <c r="D341" s="34" t="s">
        <v>1092</v>
      </c>
      <c r="F341" s="4" t="s">
        <v>88</v>
      </c>
      <c r="G341" s="4" t="s">
        <v>451</v>
      </c>
      <c r="H341" s="4" t="s">
        <v>157</v>
      </c>
      <c r="N341" s="5">
        <v>1</v>
      </c>
      <c r="O341" s="5" t="s">
        <v>158</v>
      </c>
      <c r="P341" s="65">
        <v>4000</v>
      </c>
      <c r="Q341" s="65">
        <v>0</v>
      </c>
      <c r="R341" s="65">
        <v>0</v>
      </c>
      <c r="S341" s="65">
        <f t="shared" si="40"/>
        <v>4000</v>
      </c>
      <c r="T341" s="5">
        <v>120</v>
      </c>
      <c r="U341" s="22">
        <v>-4000</v>
      </c>
      <c r="V341" s="22">
        <v>0</v>
      </c>
      <c r="W341" s="22">
        <v>0</v>
      </c>
      <c r="X341" s="22">
        <v>0</v>
      </c>
      <c r="Y341" s="22">
        <v>0</v>
      </c>
      <c r="Z341" s="22">
        <v>0</v>
      </c>
      <c r="AA341" s="22">
        <v>0</v>
      </c>
      <c r="AB341" s="22">
        <v>0</v>
      </c>
      <c r="AC341" s="22">
        <v>0</v>
      </c>
      <c r="AD341" s="22">
        <v>0</v>
      </c>
      <c r="AE341" s="22">
        <v>0</v>
      </c>
      <c r="AF341" s="22">
        <v>0</v>
      </c>
      <c r="AG341" s="22">
        <v>0</v>
      </c>
      <c r="AH341" s="22">
        <f t="shared" si="41"/>
        <v>0</v>
      </c>
      <c r="AI341" s="22">
        <v>0</v>
      </c>
      <c r="AJ341" s="22">
        <f t="shared" si="42"/>
        <v>-4000</v>
      </c>
      <c r="AK341" s="22"/>
      <c r="AL341" s="22">
        <f t="shared" si="43"/>
        <v>0</v>
      </c>
      <c r="AM341" s="22">
        <f t="shared" si="44"/>
        <v>0</v>
      </c>
    </row>
    <row r="342" spans="1:39" outlineLevel="1" x14ac:dyDescent="0.25">
      <c r="A342" s="10">
        <v>40755</v>
      </c>
      <c r="C342" s="3" t="s">
        <v>1093</v>
      </c>
      <c r="D342" s="34" t="s">
        <v>816</v>
      </c>
      <c r="F342" s="4" t="s">
        <v>88</v>
      </c>
      <c r="G342" s="4" t="s">
        <v>451</v>
      </c>
      <c r="H342" s="4" t="s">
        <v>157</v>
      </c>
      <c r="N342" s="5">
        <v>1</v>
      </c>
      <c r="O342" s="5" t="s">
        <v>158</v>
      </c>
      <c r="P342" s="65">
        <v>3000</v>
      </c>
      <c r="Q342" s="65">
        <v>0</v>
      </c>
      <c r="R342" s="65">
        <v>0</v>
      </c>
      <c r="S342" s="65">
        <f t="shared" si="40"/>
        <v>3000</v>
      </c>
      <c r="T342" s="5">
        <v>120</v>
      </c>
      <c r="U342" s="22">
        <v>-3000</v>
      </c>
      <c r="V342" s="22">
        <v>0</v>
      </c>
      <c r="W342" s="22">
        <v>0</v>
      </c>
      <c r="X342" s="22">
        <v>0</v>
      </c>
      <c r="Y342" s="22">
        <v>0</v>
      </c>
      <c r="Z342" s="22">
        <v>0</v>
      </c>
      <c r="AA342" s="22">
        <v>0</v>
      </c>
      <c r="AB342" s="22">
        <v>0</v>
      </c>
      <c r="AC342" s="22">
        <v>0</v>
      </c>
      <c r="AD342" s="22">
        <v>0</v>
      </c>
      <c r="AE342" s="22">
        <v>0</v>
      </c>
      <c r="AF342" s="22">
        <v>0</v>
      </c>
      <c r="AG342" s="22">
        <v>0</v>
      </c>
      <c r="AH342" s="22">
        <f t="shared" si="41"/>
        <v>0</v>
      </c>
      <c r="AI342" s="22">
        <v>0</v>
      </c>
      <c r="AJ342" s="22">
        <f t="shared" si="42"/>
        <v>-3000</v>
      </c>
      <c r="AK342" s="22"/>
      <c r="AL342" s="22">
        <f t="shared" si="43"/>
        <v>0</v>
      </c>
      <c r="AM342" s="22">
        <f t="shared" si="44"/>
        <v>0</v>
      </c>
    </row>
    <row r="343" spans="1:39" outlineLevel="1" x14ac:dyDescent="0.25">
      <c r="A343" s="10">
        <v>40755</v>
      </c>
      <c r="C343" s="3" t="s">
        <v>1094</v>
      </c>
      <c r="D343" s="34" t="s">
        <v>1095</v>
      </c>
      <c r="F343" s="4" t="s">
        <v>88</v>
      </c>
      <c r="G343" s="4" t="s">
        <v>451</v>
      </c>
      <c r="H343" s="4" t="s">
        <v>157</v>
      </c>
      <c r="N343" s="5">
        <v>1</v>
      </c>
      <c r="O343" s="5" t="s">
        <v>158</v>
      </c>
      <c r="P343" s="65">
        <v>2360</v>
      </c>
      <c r="Q343" s="65">
        <v>0</v>
      </c>
      <c r="R343" s="65">
        <v>0</v>
      </c>
      <c r="S343" s="65">
        <f t="shared" si="40"/>
        <v>2360</v>
      </c>
      <c r="T343" s="5">
        <v>120</v>
      </c>
      <c r="U343" s="22">
        <v>-2360</v>
      </c>
      <c r="V343" s="22">
        <v>0</v>
      </c>
      <c r="W343" s="22">
        <v>0</v>
      </c>
      <c r="X343" s="22">
        <v>0</v>
      </c>
      <c r="Y343" s="22">
        <v>0</v>
      </c>
      <c r="Z343" s="22">
        <v>0</v>
      </c>
      <c r="AA343" s="22">
        <v>0</v>
      </c>
      <c r="AB343" s="22">
        <v>0</v>
      </c>
      <c r="AC343" s="22">
        <v>0</v>
      </c>
      <c r="AD343" s="22">
        <v>0</v>
      </c>
      <c r="AE343" s="22">
        <v>0</v>
      </c>
      <c r="AF343" s="22">
        <v>0</v>
      </c>
      <c r="AG343" s="22">
        <v>0</v>
      </c>
      <c r="AH343" s="22">
        <f t="shared" si="41"/>
        <v>0</v>
      </c>
      <c r="AI343" s="22">
        <v>0</v>
      </c>
      <c r="AJ343" s="22">
        <f t="shared" si="42"/>
        <v>-2360</v>
      </c>
      <c r="AK343" s="22"/>
      <c r="AL343" s="22">
        <f t="shared" si="43"/>
        <v>0</v>
      </c>
      <c r="AM343" s="22">
        <f t="shared" si="44"/>
        <v>0</v>
      </c>
    </row>
    <row r="344" spans="1:39" outlineLevel="1" x14ac:dyDescent="0.25">
      <c r="A344" s="10">
        <v>40755</v>
      </c>
      <c r="C344" s="3" t="s">
        <v>1096</v>
      </c>
      <c r="D344" s="34" t="s">
        <v>1097</v>
      </c>
      <c r="F344" s="4" t="s">
        <v>88</v>
      </c>
      <c r="G344" s="4" t="s">
        <v>451</v>
      </c>
      <c r="H344" s="4" t="s">
        <v>157</v>
      </c>
      <c r="N344" s="5">
        <v>1</v>
      </c>
      <c r="O344" s="5" t="s">
        <v>158</v>
      </c>
      <c r="P344" s="65">
        <v>1382</v>
      </c>
      <c r="Q344" s="65">
        <v>0</v>
      </c>
      <c r="R344" s="65">
        <v>0</v>
      </c>
      <c r="S344" s="65">
        <f t="shared" si="40"/>
        <v>1382</v>
      </c>
      <c r="T344" s="5">
        <v>120</v>
      </c>
      <c r="U344" s="22">
        <v>-1382</v>
      </c>
      <c r="V344" s="22">
        <v>0</v>
      </c>
      <c r="W344" s="22">
        <v>0</v>
      </c>
      <c r="X344" s="22">
        <v>0</v>
      </c>
      <c r="Y344" s="22">
        <v>0</v>
      </c>
      <c r="Z344" s="22">
        <v>0</v>
      </c>
      <c r="AA344" s="22">
        <v>0</v>
      </c>
      <c r="AB344" s="22">
        <v>0</v>
      </c>
      <c r="AC344" s="22">
        <v>0</v>
      </c>
      <c r="AD344" s="22">
        <v>0</v>
      </c>
      <c r="AE344" s="22">
        <v>0</v>
      </c>
      <c r="AF344" s="22">
        <v>0</v>
      </c>
      <c r="AG344" s="22">
        <v>0</v>
      </c>
      <c r="AH344" s="22">
        <f t="shared" si="41"/>
        <v>0</v>
      </c>
      <c r="AI344" s="22">
        <v>0</v>
      </c>
      <c r="AJ344" s="22">
        <f t="shared" si="42"/>
        <v>-1382</v>
      </c>
      <c r="AK344" s="22"/>
      <c r="AL344" s="22">
        <f t="shared" si="43"/>
        <v>0</v>
      </c>
      <c r="AM344" s="22">
        <f t="shared" si="44"/>
        <v>0</v>
      </c>
    </row>
    <row r="345" spans="1:39" outlineLevel="1" x14ac:dyDescent="0.25">
      <c r="A345" s="10">
        <v>40755</v>
      </c>
      <c r="C345" s="3" t="s">
        <v>1098</v>
      </c>
      <c r="D345" s="34" t="s">
        <v>1099</v>
      </c>
      <c r="F345" s="4" t="s">
        <v>88</v>
      </c>
      <c r="G345" s="4" t="s">
        <v>451</v>
      </c>
      <c r="H345" s="4" t="s">
        <v>157</v>
      </c>
      <c r="N345" s="5">
        <v>1</v>
      </c>
      <c r="O345" s="5" t="s">
        <v>158</v>
      </c>
      <c r="P345" s="65">
        <v>2370</v>
      </c>
      <c r="Q345" s="65">
        <v>0</v>
      </c>
      <c r="R345" s="65">
        <v>0</v>
      </c>
      <c r="S345" s="65">
        <f t="shared" si="40"/>
        <v>2370</v>
      </c>
      <c r="T345" s="5">
        <v>120</v>
      </c>
      <c r="U345" s="22">
        <v>-2370</v>
      </c>
      <c r="V345" s="22">
        <v>0</v>
      </c>
      <c r="W345" s="22">
        <v>0</v>
      </c>
      <c r="X345" s="22">
        <v>0</v>
      </c>
      <c r="Y345" s="22">
        <v>0</v>
      </c>
      <c r="Z345" s="22">
        <v>0</v>
      </c>
      <c r="AA345" s="22">
        <v>0</v>
      </c>
      <c r="AB345" s="22">
        <v>0</v>
      </c>
      <c r="AC345" s="22">
        <v>0</v>
      </c>
      <c r="AD345" s="22">
        <v>0</v>
      </c>
      <c r="AE345" s="22">
        <v>0</v>
      </c>
      <c r="AF345" s="22">
        <v>0</v>
      </c>
      <c r="AG345" s="22">
        <v>0</v>
      </c>
      <c r="AH345" s="22">
        <f t="shared" si="41"/>
        <v>0</v>
      </c>
      <c r="AI345" s="22">
        <v>0</v>
      </c>
      <c r="AJ345" s="22">
        <f t="shared" si="42"/>
        <v>-2370</v>
      </c>
      <c r="AK345" s="22"/>
      <c r="AL345" s="22">
        <f t="shared" si="43"/>
        <v>0</v>
      </c>
      <c r="AM345" s="22">
        <f t="shared" si="44"/>
        <v>0</v>
      </c>
    </row>
    <row r="346" spans="1:39" outlineLevel="1" x14ac:dyDescent="0.25">
      <c r="A346" s="10">
        <v>40755</v>
      </c>
      <c r="C346" s="3" t="s">
        <v>1100</v>
      </c>
      <c r="D346" s="34" t="s">
        <v>1101</v>
      </c>
      <c r="F346" s="4" t="s">
        <v>88</v>
      </c>
      <c r="G346" s="4" t="s">
        <v>451</v>
      </c>
      <c r="H346" s="4" t="s">
        <v>157</v>
      </c>
      <c r="N346" s="5">
        <v>1</v>
      </c>
      <c r="O346" s="5" t="s">
        <v>158</v>
      </c>
      <c r="P346" s="65">
        <v>1480</v>
      </c>
      <c r="Q346" s="65">
        <v>0</v>
      </c>
      <c r="R346" s="65">
        <v>0</v>
      </c>
      <c r="S346" s="65">
        <f t="shared" si="40"/>
        <v>1480</v>
      </c>
      <c r="T346" s="5">
        <v>120</v>
      </c>
      <c r="U346" s="22">
        <v>-1480</v>
      </c>
      <c r="V346" s="22">
        <v>0</v>
      </c>
      <c r="W346" s="22">
        <v>0</v>
      </c>
      <c r="X346" s="22">
        <v>0</v>
      </c>
      <c r="Y346" s="22">
        <v>0</v>
      </c>
      <c r="Z346" s="22">
        <v>0</v>
      </c>
      <c r="AA346" s="22">
        <v>0</v>
      </c>
      <c r="AB346" s="22">
        <v>0</v>
      </c>
      <c r="AC346" s="22">
        <v>0</v>
      </c>
      <c r="AD346" s="22">
        <v>0</v>
      </c>
      <c r="AE346" s="22">
        <v>0</v>
      </c>
      <c r="AF346" s="22">
        <v>0</v>
      </c>
      <c r="AG346" s="22">
        <v>0</v>
      </c>
      <c r="AH346" s="22">
        <f t="shared" si="41"/>
        <v>0</v>
      </c>
      <c r="AI346" s="22">
        <v>0</v>
      </c>
      <c r="AJ346" s="22">
        <f t="shared" si="42"/>
        <v>-1480</v>
      </c>
      <c r="AK346" s="22"/>
      <c r="AL346" s="22">
        <f t="shared" si="43"/>
        <v>0</v>
      </c>
      <c r="AM346" s="22">
        <f t="shared" si="44"/>
        <v>0</v>
      </c>
    </row>
    <row r="347" spans="1:39" outlineLevel="1" x14ac:dyDescent="0.25">
      <c r="A347" s="10">
        <v>40755</v>
      </c>
      <c r="C347" s="3" t="s">
        <v>1102</v>
      </c>
      <c r="D347" s="34" t="s">
        <v>1103</v>
      </c>
      <c r="F347" s="4" t="s">
        <v>88</v>
      </c>
      <c r="G347" s="4" t="s">
        <v>451</v>
      </c>
      <c r="H347" s="4" t="s">
        <v>157</v>
      </c>
      <c r="N347" s="5">
        <v>1</v>
      </c>
      <c r="O347" s="5" t="s">
        <v>158</v>
      </c>
      <c r="P347" s="65">
        <v>14622.3</v>
      </c>
      <c r="Q347" s="65">
        <v>0</v>
      </c>
      <c r="R347" s="65">
        <v>0</v>
      </c>
      <c r="S347" s="65">
        <f t="shared" si="40"/>
        <v>14622.3</v>
      </c>
      <c r="T347" s="5">
        <v>120</v>
      </c>
      <c r="U347" s="22">
        <v>-14622.3</v>
      </c>
      <c r="V347" s="22">
        <v>0</v>
      </c>
      <c r="W347" s="22">
        <v>0</v>
      </c>
      <c r="X347" s="22">
        <v>0</v>
      </c>
      <c r="Y347" s="22">
        <v>0</v>
      </c>
      <c r="Z347" s="22">
        <v>0</v>
      </c>
      <c r="AA347" s="22">
        <v>0</v>
      </c>
      <c r="AB347" s="22">
        <v>0</v>
      </c>
      <c r="AC347" s="22">
        <v>0</v>
      </c>
      <c r="AD347" s="22">
        <v>0</v>
      </c>
      <c r="AE347" s="22">
        <v>0</v>
      </c>
      <c r="AF347" s="22">
        <v>0</v>
      </c>
      <c r="AG347" s="22">
        <v>0</v>
      </c>
      <c r="AH347" s="22">
        <f t="shared" si="41"/>
        <v>0</v>
      </c>
      <c r="AI347" s="22">
        <v>0</v>
      </c>
      <c r="AJ347" s="22">
        <f t="shared" si="42"/>
        <v>-14622.3</v>
      </c>
      <c r="AK347" s="22"/>
      <c r="AL347" s="22">
        <f t="shared" si="43"/>
        <v>0</v>
      </c>
      <c r="AM347" s="22">
        <f t="shared" si="44"/>
        <v>0</v>
      </c>
    </row>
    <row r="348" spans="1:39" outlineLevel="1" x14ac:dyDescent="0.25">
      <c r="A348" s="10">
        <v>40755</v>
      </c>
      <c r="C348" s="3" t="s">
        <v>1104</v>
      </c>
      <c r="D348" s="34" t="s">
        <v>1105</v>
      </c>
      <c r="F348" s="4" t="s">
        <v>88</v>
      </c>
      <c r="G348" s="4" t="s">
        <v>451</v>
      </c>
      <c r="H348" s="4" t="s">
        <v>157</v>
      </c>
      <c r="N348" s="5">
        <v>1</v>
      </c>
      <c r="O348" s="5" t="s">
        <v>158</v>
      </c>
      <c r="P348" s="65">
        <v>5793</v>
      </c>
      <c r="Q348" s="65">
        <v>0</v>
      </c>
      <c r="R348" s="65">
        <v>0</v>
      </c>
      <c r="S348" s="65">
        <f t="shared" si="40"/>
        <v>5793</v>
      </c>
      <c r="T348" s="5">
        <v>120</v>
      </c>
      <c r="U348" s="22">
        <v>-5793</v>
      </c>
      <c r="V348" s="22">
        <v>0</v>
      </c>
      <c r="W348" s="22">
        <v>0</v>
      </c>
      <c r="X348" s="22">
        <v>0</v>
      </c>
      <c r="Y348" s="22">
        <v>0</v>
      </c>
      <c r="Z348" s="22">
        <v>0</v>
      </c>
      <c r="AA348" s="22">
        <v>0</v>
      </c>
      <c r="AB348" s="22">
        <v>0</v>
      </c>
      <c r="AC348" s="22">
        <v>0</v>
      </c>
      <c r="AD348" s="22">
        <v>0</v>
      </c>
      <c r="AE348" s="22">
        <v>0</v>
      </c>
      <c r="AF348" s="22">
        <v>0</v>
      </c>
      <c r="AG348" s="22">
        <v>0</v>
      </c>
      <c r="AH348" s="22">
        <f t="shared" si="41"/>
        <v>0</v>
      </c>
      <c r="AI348" s="22">
        <v>0</v>
      </c>
      <c r="AJ348" s="22">
        <f t="shared" si="42"/>
        <v>-5793</v>
      </c>
      <c r="AK348" s="22"/>
      <c r="AL348" s="22">
        <f t="shared" si="43"/>
        <v>0</v>
      </c>
      <c r="AM348" s="22">
        <f t="shared" si="44"/>
        <v>0</v>
      </c>
    </row>
    <row r="349" spans="1:39" outlineLevel="1" x14ac:dyDescent="0.25">
      <c r="A349" s="10">
        <v>40755</v>
      </c>
      <c r="C349" s="3" t="s">
        <v>1106</v>
      </c>
      <c r="D349" s="34" t="s">
        <v>1107</v>
      </c>
      <c r="F349" s="4" t="s">
        <v>88</v>
      </c>
      <c r="G349" s="4" t="s">
        <v>451</v>
      </c>
      <c r="H349" s="4" t="s">
        <v>157</v>
      </c>
      <c r="N349" s="5">
        <v>1</v>
      </c>
      <c r="O349" s="5" t="s">
        <v>158</v>
      </c>
      <c r="P349" s="65">
        <v>27990.05</v>
      </c>
      <c r="Q349" s="65">
        <v>0</v>
      </c>
      <c r="R349" s="65">
        <v>0</v>
      </c>
      <c r="S349" s="65">
        <f t="shared" si="40"/>
        <v>27990.05</v>
      </c>
      <c r="T349" s="5">
        <v>120</v>
      </c>
      <c r="U349" s="22">
        <v>-27990.05</v>
      </c>
      <c r="V349" s="22">
        <v>0</v>
      </c>
      <c r="W349" s="22">
        <v>0</v>
      </c>
      <c r="X349" s="22">
        <v>0</v>
      </c>
      <c r="Y349" s="22">
        <v>0</v>
      </c>
      <c r="Z349" s="22">
        <v>0</v>
      </c>
      <c r="AA349" s="22">
        <v>0</v>
      </c>
      <c r="AB349" s="22">
        <v>0</v>
      </c>
      <c r="AC349" s="22">
        <v>0</v>
      </c>
      <c r="AD349" s="22">
        <v>0</v>
      </c>
      <c r="AE349" s="22">
        <v>0</v>
      </c>
      <c r="AF349" s="22">
        <v>0</v>
      </c>
      <c r="AG349" s="22">
        <v>0</v>
      </c>
      <c r="AH349" s="22">
        <f t="shared" si="41"/>
        <v>0</v>
      </c>
      <c r="AI349" s="22">
        <v>0</v>
      </c>
      <c r="AJ349" s="22">
        <f t="shared" si="42"/>
        <v>-27990.05</v>
      </c>
      <c r="AK349" s="22"/>
      <c r="AL349" s="22">
        <f t="shared" si="43"/>
        <v>0</v>
      </c>
      <c r="AM349" s="22">
        <f t="shared" si="44"/>
        <v>0</v>
      </c>
    </row>
    <row r="350" spans="1:39" outlineLevel="1" x14ac:dyDescent="0.25">
      <c r="A350" s="10">
        <v>40755</v>
      </c>
      <c r="C350" s="3" t="s">
        <v>1108</v>
      </c>
      <c r="D350" s="34" t="s">
        <v>1109</v>
      </c>
      <c r="F350" s="4" t="s">
        <v>88</v>
      </c>
      <c r="G350" s="4" t="s">
        <v>451</v>
      </c>
      <c r="H350" s="4" t="s">
        <v>157</v>
      </c>
      <c r="N350" s="5">
        <v>1</v>
      </c>
      <c r="O350" s="5" t="s">
        <v>158</v>
      </c>
      <c r="P350" s="65">
        <v>13293.69</v>
      </c>
      <c r="Q350" s="65">
        <v>0</v>
      </c>
      <c r="R350" s="65">
        <v>0</v>
      </c>
      <c r="S350" s="65">
        <f t="shared" si="40"/>
        <v>13293.69</v>
      </c>
      <c r="T350" s="5">
        <v>120</v>
      </c>
      <c r="U350" s="22">
        <v>-13293.69</v>
      </c>
      <c r="V350" s="22">
        <v>0</v>
      </c>
      <c r="W350" s="22">
        <v>0</v>
      </c>
      <c r="X350" s="22">
        <v>0</v>
      </c>
      <c r="Y350" s="22">
        <v>0</v>
      </c>
      <c r="Z350" s="22">
        <v>0</v>
      </c>
      <c r="AA350" s="22">
        <v>0</v>
      </c>
      <c r="AB350" s="22">
        <v>0</v>
      </c>
      <c r="AC350" s="22">
        <v>0</v>
      </c>
      <c r="AD350" s="22">
        <v>0</v>
      </c>
      <c r="AE350" s="22">
        <v>0</v>
      </c>
      <c r="AF350" s="22">
        <v>0</v>
      </c>
      <c r="AG350" s="22">
        <v>0</v>
      </c>
      <c r="AH350" s="22">
        <f t="shared" si="41"/>
        <v>0</v>
      </c>
      <c r="AI350" s="22">
        <v>0</v>
      </c>
      <c r="AJ350" s="22">
        <f t="shared" si="42"/>
        <v>-13293.69</v>
      </c>
      <c r="AK350" s="22"/>
      <c r="AL350" s="22">
        <f t="shared" si="43"/>
        <v>0</v>
      </c>
      <c r="AM350" s="22">
        <f t="shared" si="44"/>
        <v>0</v>
      </c>
    </row>
    <row r="351" spans="1:39" outlineLevel="1" x14ac:dyDescent="0.25">
      <c r="A351" s="10">
        <v>40755</v>
      </c>
      <c r="C351" s="3" t="s">
        <v>1110</v>
      </c>
      <c r="D351" s="34" t="s">
        <v>1111</v>
      </c>
      <c r="F351" s="4" t="s">
        <v>88</v>
      </c>
      <c r="G351" s="4" t="s">
        <v>451</v>
      </c>
      <c r="H351" s="4" t="s">
        <v>157</v>
      </c>
      <c r="N351" s="5">
        <v>1</v>
      </c>
      <c r="O351" s="5" t="s">
        <v>158</v>
      </c>
      <c r="P351" s="65">
        <v>28793.27</v>
      </c>
      <c r="Q351" s="65">
        <v>0</v>
      </c>
      <c r="R351" s="65">
        <v>0</v>
      </c>
      <c r="S351" s="65">
        <f t="shared" si="40"/>
        <v>28793.27</v>
      </c>
      <c r="T351" s="5">
        <v>180</v>
      </c>
      <c r="U351" s="22">
        <v>-28793.27</v>
      </c>
      <c r="V351" s="22">
        <v>0</v>
      </c>
      <c r="W351" s="22">
        <v>0</v>
      </c>
      <c r="X351" s="22">
        <v>0</v>
      </c>
      <c r="Y351" s="22">
        <v>0</v>
      </c>
      <c r="Z351" s="22">
        <v>0</v>
      </c>
      <c r="AA351" s="22">
        <v>0</v>
      </c>
      <c r="AB351" s="22">
        <v>0</v>
      </c>
      <c r="AC351" s="22">
        <v>0</v>
      </c>
      <c r="AD351" s="22">
        <v>0</v>
      </c>
      <c r="AE351" s="22">
        <v>0</v>
      </c>
      <c r="AF351" s="22">
        <v>0</v>
      </c>
      <c r="AG351" s="22">
        <v>0</v>
      </c>
      <c r="AH351" s="22">
        <f t="shared" si="41"/>
        <v>0</v>
      </c>
      <c r="AI351" s="22">
        <v>0</v>
      </c>
      <c r="AJ351" s="22">
        <f t="shared" si="42"/>
        <v>-28793.27</v>
      </c>
      <c r="AK351" s="22"/>
      <c r="AL351" s="22">
        <f t="shared" si="43"/>
        <v>0</v>
      </c>
      <c r="AM351" s="22">
        <f t="shared" si="44"/>
        <v>0</v>
      </c>
    </row>
    <row r="352" spans="1:39" outlineLevel="1" x14ac:dyDescent="0.25">
      <c r="A352" s="10">
        <v>40755</v>
      </c>
      <c r="C352" s="3" t="s">
        <v>1112</v>
      </c>
      <c r="D352" s="34" t="s">
        <v>1113</v>
      </c>
      <c r="F352" s="4" t="s">
        <v>88</v>
      </c>
      <c r="G352" s="4" t="s">
        <v>451</v>
      </c>
      <c r="H352" s="4" t="s">
        <v>157</v>
      </c>
      <c r="N352" s="5">
        <v>1</v>
      </c>
      <c r="O352" s="5" t="s">
        <v>158</v>
      </c>
      <c r="P352" s="65">
        <v>4956.8</v>
      </c>
      <c r="Q352" s="65">
        <v>0</v>
      </c>
      <c r="R352" s="65">
        <v>0</v>
      </c>
      <c r="S352" s="65">
        <f t="shared" si="40"/>
        <v>4956.8</v>
      </c>
      <c r="T352" s="5">
        <v>180</v>
      </c>
      <c r="U352" s="22">
        <v>-4956.8</v>
      </c>
      <c r="V352" s="22">
        <v>0</v>
      </c>
      <c r="W352" s="22">
        <v>0</v>
      </c>
      <c r="X352" s="22">
        <v>0</v>
      </c>
      <c r="Y352" s="22">
        <v>0</v>
      </c>
      <c r="Z352" s="22">
        <v>0</v>
      </c>
      <c r="AA352" s="22">
        <v>0</v>
      </c>
      <c r="AB352" s="22">
        <v>0</v>
      </c>
      <c r="AC352" s="22">
        <v>0</v>
      </c>
      <c r="AD352" s="22">
        <v>0</v>
      </c>
      <c r="AE352" s="22">
        <v>0</v>
      </c>
      <c r="AF352" s="22">
        <v>0</v>
      </c>
      <c r="AG352" s="22">
        <v>0</v>
      </c>
      <c r="AH352" s="22">
        <f t="shared" si="41"/>
        <v>0</v>
      </c>
      <c r="AI352" s="22">
        <v>0</v>
      </c>
      <c r="AJ352" s="22">
        <f t="shared" si="42"/>
        <v>-4956.8</v>
      </c>
      <c r="AK352" s="22"/>
      <c r="AL352" s="22">
        <f t="shared" si="43"/>
        <v>0</v>
      </c>
      <c r="AM352" s="22">
        <f t="shared" si="44"/>
        <v>0</v>
      </c>
    </row>
    <row r="353" spans="1:39" outlineLevel="1" x14ac:dyDescent="0.25">
      <c r="A353" s="10">
        <v>40755</v>
      </c>
      <c r="C353" s="3" t="s">
        <v>1114</v>
      </c>
      <c r="D353" s="34" t="s">
        <v>1115</v>
      </c>
      <c r="F353" s="4" t="s">
        <v>88</v>
      </c>
      <c r="G353" s="4" t="s">
        <v>451</v>
      </c>
      <c r="H353" s="4" t="s">
        <v>157</v>
      </c>
      <c r="N353" s="5">
        <v>1</v>
      </c>
      <c r="O353" s="5" t="s">
        <v>158</v>
      </c>
      <c r="P353" s="65">
        <v>43965.42</v>
      </c>
      <c r="Q353" s="65">
        <v>0</v>
      </c>
      <c r="R353" s="65">
        <v>0</v>
      </c>
      <c r="S353" s="65">
        <f t="shared" si="40"/>
        <v>43965.42</v>
      </c>
      <c r="T353" s="5">
        <v>120</v>
      </c>
      <c r="U353" s="22">
        <v>-43965.42</v>
      </c>
      <c r="V353" s="22">
        <v>0</v>
      </c>
      <c r="W353" s="22">
        <v>0</v>
      </c>
      <c r="X353" s="22">
        <v>0</v>
      </c>
      <c r="Y353" s="22">
        <v>0</v>
      </c>
      <c r="Z353" s="22">
        <v>0</v>
      </c>
      <c r="AA353" s="22">
        <v>0</v>
      </c>
      <c r="AB353" s="22">
        <v>0</v>
      </c>
      <c r="AC353" s="22">
        <v>0</v>
      </c>
      <c r="AD353" s="22">
        <v>0</v>
      </c>
      <c r="AE353" s="22">
        <v>0</v>
      </c>
      <c r="AF353" s="22">
        <v>0</v>
      </c>
      <c r="AG353" s="22">
        <v>0</v>
      </c>
      <c r="AH353" s="22">
        <f t="shared" si="41"/>
        <v>0</v>
      </c>
      <c r="AI353" s="22">
        <v>0</v>
      </c>
      <c r="AJ353" s="22">
        <f t="shared" si="42"/>
        <v>-43965.42</v>
      </c>
      <c r="AK353" s="22"/>
      <c r="AL353" s="22">
        <f t="shared" si="43"/>
        <v>0</v>
      </c>
      <c r="AM353" s="22">
        <f t="shared" si="44"/>
        <v>0</v>
      </c>
    </row>
    <row r="354" spans="1:39" outlineLevel="1" x14ac:dyDescent="0.25">
      <c r="A354" s="10">
        <v>40755</v>
      </c>
      <c r="C354" s="3" t="s">
        <v>1116</v>
      </c>
      <c r="D354" s="34" t="s">
        <v>1117</v>
      </c>
      <c r="F354" s="4" t="s">
        <v>88</v>
      </c>
      <c r="G354" s="4" t="s">
        <v>451</v>
      </c>
      <c r="H354" s="4" t="s">
        <v>157</v>
      </c>
      <c r="N354" s="5">
        <v>1</v>
      </c>
      <c r="O354" s="5" t="s">
        <v>158</v>
      </c>
      <c r="P354" s="65">
        <v>8147.6</v>
      </c>
      <c r="Q354" s="65">
        <v>0</v>
      </c>
      <c r="R354" s="65">
        <v>0</v>
      </c>
      <c r="S354" s="65">
        <f t="shared" si="40"/>
        <v>8147.6</v>
      </c>
      <c r="T354" s="5">
        <v>120</v>
      </c>
      <c r="U354" s="22">
        <v>-8147.6</v>
      </c>
      <c r="V354" s="22">
        <v>0</v>
      </c>
      <c r="W354" s="22">
        <v>0</v>
      </c>
      <c r="X354" s="22">
        <v>0</v>
      </c>
      <c r="Y354" s="22">
        <v>0</v>
      </c>
      <c r="Z354" s="22">
        <v>0</v>
      </c>
      <c r="AA354" s="22">
        <v>0</v>
      </c>
      <c r="AB354" s="22">
        <v>0</v>
      </c>
      <c r="AC354" s="22">
        <v>0</v>
      </c>
      <c r="AD354" s="22">
        <v>0</v>
      </c>
      <c r="AE354" s="22">
        <v>0</v>
      </c>
      <c r="AF354" s="22">
        <v>0</v>
      </c>
      <c r="AG354" s="22">
        <v>0</v>
      </c>
      <c r="AH354" s="22">
        <f t="shared" si="41"/>
        <v>0</v>
      </c>
      <c r="AI354" s="22">
        <v>0</v>
      </c>
      <c r="AJ354" s="22">
        <f t="shared" si="42"/>
        <v>-8147.6</v>
      </c>
      <c r="AK354" s="22"/>
      <c r="AL354" s="22">
        <f t="shared" si="43"/>
        <v>0</v>
      </c>
      <c r="AM354" s="22">
        <f t="shared" si="44"/>
        <v>0</v>
      </c>
    </row>
    <row r="355" spans="1:39" outlineLevel="1" x14ac:dyDescent="0.25">
      <c r="A355" s="10">
        <v>40755</v>
      </c>
      <c r="C355" s="3" t="s">
        <v>1118</v>
      </c>
      <c r="D355" s="34" t="s">
        <v>1119</v>
      </c>
      <c r="F355" s="4" t="s">
        <v>88</v>
      </c>
      <c r="G355" s="4" t="s">
        <v>451</v>
      </c>
      <c r="H355" s="4" t="s">
        <v>157</v>
      </c>
      <c r="N355" s="5">
        <v>1</v>
      </c>
      <c r="O355" s="5" t="s">
        <v>158</v>
      </c>
      <c r="P355" s="65">
        <v>3394.82</v>
      </c>
      <c r="Q355" s="65">
        <v>0</v>
      </c>
      <c r="R355" s="65">
        <v>0</v>
      </c>
      <c r="S355" s="65">
        <f t="shared" si="40"/>
        <v>3394.82</v>
      </c>
      <c r="T355" s="5">
        <v>180</v>
      </c>
      <c r="U355" s="22">
        <v>-3394.82</v>
      </c>
      <c r="V355" s="22">
        <v>0</v>
      </c>
      <c r="W355" s="22">
        <v>0</v>
      </c>
      <c r="X355" s="22">
        <v>0</v>
      </c>
      <c r="Y355" s="22">
        <v>0</v>
      </c>
      <c r="Z355" s="22">
        <v>0</v>
      </c>
      <c r="AA355" s="22">
        <v>0</v>
      </c>
      <c r="AB355" s="22">
        <v>0</v>
      </c>
      <c r="AC355" s="22">
        <v>0</v>
      </c>
      <c r="AD355" s="22">
        <v>0</v>
      </c>
      <c r="AE355" s="22">
        <v>0</v>
      </c>
      <c r="AF355" s="22">
        <v>0</v>
      </c>
      <c r="AG355" s="22">
        <v>0</v>
      </c>
      <c r="AH355" s="22">
        <f t="shared" si="41"/>
        <v>0</v>
      </c>
      <c r="AI355" s="22">
        <v>0</v>
      </c>
      <c r="AJ355" s="22">
        <f t="shared" si="42"/>
        <v>-3394.82</v>
      </c>
      <c r="AK355" s="22"/>
      <c r="AL355" s="22">
        <f t="shared" si="43"/>
        <v>0</v>
      </c>
      <c r="AM355" s="22">
        <f t="shared" si="44"/>
        <v>0</v>
      </c>
    </row>
    <row r="356" spans="1:39" outlineLevel="1" x14ac:dyDescent="0.25">
      <c r="A356" s="10">
        <v>40755</v>
      </c>
      <c r="C356" s="3" t="s">
        <v>1120</v>
      </c>
      <c r="D356" s="34" t="s">
        <v>1121</v>
      </c>
      <c r="F356" s="4" t="s">
        <v>88</v>
      </c>
      <c r="G356" s="4" t="s">
        <v>451</v>
      </c>
      <c r="H356" s="4" t="s">
        <v>157</v>
      </c>
      <c r="N356" s="5">
        <v>1</v>
      </c>
      <c r="O356" s="5" t="s">
        <v>158</v>
      </c>
      <c r="P356" s="65">
        <v>15147.83</v>
      </c>
      <c r="Q356" s="65">
        <v>0</v>
      </c>
      <c r="R356" s="65">
        <v>0</v>
      </c>
      <c r="S356" s="65">
        <f t="shared" si="40"/>
        <v>15147.83</v>
      </c>
      <c r="T356" s="5">
        <v>180</v>
      </c>
      <c r="U356" s="22">
        <v>-15147.83</v>
      </c>
      <c r="V356" s="22">
        <v>0</v>
      </c>
      <c r="W356" s="22">
        <v>0</v>
      </c>
      <c r="X356" s="22">
        <v>0</v>
      </c>
      <c r="Y356" s="22">
        <v>0</v>
      </c>
      <c r="Z356" s="22">
        <v>0</v>
      </c>
      <c r="AA356" s="22">
        <v>0</v>
      </c>
      <c r="AB356" s="22">
        <v>0</v>
      </c>
      <c r="AC356" s="22">
        <v>0</v>
      </c>
      <c r="AD356" s="22">
        <v>0</v>
      </c>
      <c r="AE356" s="22">
        <v>0</v>
      </c>
      <c r="AF356" s="22">
        <v>0</v>
      </c>
      <c r="AG356" s="22">
        <v>0</v>
      </c>
      <c r="AH356" s="22">
        <f t="shared" si="41"/>
        <v>0</v>
      </c>
      <c r="AI356" s="22">
        <v>0</v>
      </c>
      <c r="AJ356" s="22">
        <f t="shared" si="42"/>
        <v>-15147.83</v>
      </c>
      <c r="AK356" s="22"/>
      <c r="AL356" s="22">
        <f t="shared" si="43"/>
        <v>0</v>
      </c>
      <c r="AM356" s="22">
        <f t="shared" si="44"/>
        <v>0</v>
      </c>
    </row>
    <row r="357" spans="1:39" outlineLevel="1" x14ac:dyDescent="0.25">
      <c r="A357" s="10">
        <v>40755</v>
      </c>
      <c r="C357" s="3" t="s">
        <v>1122</v>
      </c>
      <c r="D357" s="34" t="s">
        <v>1123</v>
      </c>
      <c r="F357" s="4" t="s">
        <v>88</v>
      </c>
      <c r="G357" s="4" t="s">
        <v>451</v>
      </c>
      <c r="H357" s="4" t="s">
        <v>157</v>
      </c>
      <c r="N357" s="5">
        <v>1</v>
      </c>
      <c r="O357" s="5" t="s">
        <v>158</v>
      </c>
      <c r="P357" s="65">
        <v>1153.6600000000001</v>
      </c>
      <c r="Q357" s="65">
        <v>0</v>
      </c>
      <c r="R357" s="65">
        <v>0</v>
      </c>
      <c r="S357" s="65">
        <f t="shared" si="40"/>
        <v>1153.6600000000001</v>
      </c>
      <c r="T357" s="5">
        <v>120</v>
      </c>
      <c r="U357" s="22">
        <v>-1153.6600000000001</v>
      </c>
      <c r="V357" s="22">
        <v>0</v>
      </c>
      <c r="W357" s="22">
        <v>0</v>
      </c>
      <c r="X357" s="22">
        <v>0</v>
      </c>
      <c r="Y357" s="22">
        <v>0</v>
      </c>
      <c r="Z357" s="22">
        <v>0</v>
      </c>
      <c r="AA357" s="22">
        <v>0</v>
      </c>
      <c r="AB357" s="22">
        <v>0</v>
      </c>
      <c r="AC357" s="22">
        <v>0</v>
      </c>
      <c r="AD357" s="22">
        <v>0</v>
      </c>
      <c r="AE357" s="22">
        <v>0</v>
      </c>
      <c r="AF357" s="22">
        <v>0</v>
      </c>
      <c r="AG357" s="22">
        <v>0</v>
      </c>
      <c r="AH357" s="22">
        <f t="shared" si="41"/>
        <v>0</v>
      </c>
      <c r="AI357" s="22">
        <v>0</v>
      </c>
      <c r="AJ357" s="22">
        <f t="shared" si="42"/>
        <v>-1153.6600000000001</v>
      </c>
      <c r="AK357" s="22"/>
      <c r="AL357" s="22">
        <f t="shared" si="43"/>
        <v>0</v>
      </c>
      <c r="AM357" s="22">
        <f t="shared" si="44"/>
        <v>0</v>
      </c>
    </row>
    <row r="358" spans="1:39" outlineLevel="1" x14ac:dyDescent="0.25">
      <c r="A358" s="10">
        <v>40755</v>
      </c>
      <c r="C358" s="3" t="s">
        <v>1124</v>
      </c>
      <c r="D358" s="34" t="s">
        <v>1125</v>
      </c>
      <c r="F358" s="4" t="s">
        <v>88</v>
      </c>
      <c r="G358" s="4" t="s">
        <v>451</v>
      </c>
      <c r="H358" s="4" t="s">
        <v>157</v>
      </c>
      <c r="N358" s="5">
        <v>1</v>
      </c>
      <c r="O358" s="5" t="s">
        <v>158</v>
      </c>
      <c r="P358" s="65">
        <v>23000</v>
      </c>
      <c r="Q358" s="65">
        <v>0</v>
      </c>
      <c r="R358" s="65">
        <v>0</v>
      </c>
      <c r="S358" s="65">
        <f t="shared" si="40"/>
        <v>23000</v>
      </c>
      <c r="T358" s="5">
        <v>120</v>
      </c>
      <c r="U358" s="22">
        <v>-23000</v>
      </c>
      <c r="V358" s="22">
        <v>0</v>
      </c>
      <c r="W358" s="22">
        <v>0</v>
      </c>
      <c r="X358" s="22">
        <v>0</v>
      </c>
      <c r="Y358" s="22">
        <v>0</v>
      </c>
      <c r="Z358" s="22">
        <v>0</v>
      </c>
      <c r="AA358" s="22">
        <v>0</v>
      </c>
      <c r="AB358" s="22">
        <v>0</v>
      </c>
      <c r="AC358" s="22">
        <v>0</v>
      </c>
      <c r="AD358" s="22">
        <v>0</v>
      </c>
      <c r="AE358" s="22">
        <v>0</v>
      </c>
      <c r="AF358" s="22">
        <v>0</v>
      </c>
      <c r="AG358" s="22">
        <v>0</v>
      </c>
      <c r="AH358" s="22">
        <f t="shared" si="41"/>
        <v>0</v>
      </c>
      <c r="AI358" s="22">
        <v>0</v>
      </c>
      <c r="AJ358" s="22">
        <f t="shared" si="42"/>
        <v>-23000</v>
      </c>
      <c r="AK358" s="22"/>
      <c r="AL358" s="22">
        <f t="shared" si="43"/>
        <v>0</v>
      </c>
      <c r="AM358" s="22">
        <f t="shared" si="44"/>
        <v>0</v>
      </c>
    </row>
    <row r="359" spans="1:39" outlineLevel="1" x14ac:dyDescent="0.25">
      <c r="A359" s="10">
        <v>40755</v>
      </c>
      <c r="C359" s="3" t="s">
        <v>1126</v>
      </c>
      <c r="D359" s="34" t="s">
        <v>1127</v>
      </c>
      <c r="F359" s="4" t="s">
        <v>88</v>
      </c>
      <c r="G359" s="4" t="s">
        <v>451</v>
      </c>
      <c r="H359" s="4" t="s">
        <v>157</v>
      </c>
      <c r="N359" s="5">
        <v>1</v>
      </c>
      <c r="O359" s="5" t="s">
        <v>158</v>
      </c>
      <c r="P359" s="65">
        <v>2360</v>
      </c>
      <c r="Q359" s="65">
        <v>0</v>
      </c>
      <c r="R359" s="65">
        <v>0</v>
      </c>
      <c r="S359" s="65">
        <f t="shared" si="40"/>
        <v>2360</v>
      </c>
      <c r="T359" s="5">
        <v>180</v>
      </c>
      <c r="U359" s="22">
        <v>-2360</v>
      </c>
      <c r="V359" s="22">
        <v>0</v>
      </c>
      <c r="W359" s="22">
        <v>0</v>
      </c>
      <c r="X359" s="22">
        <v>0</v>
      </c>
      <c r="Y359" s="22">
        <v>0</v>
      </c>
      <c r="Z359" s="22">
        <v>0</v>
      </c>
      <c r="AA359" s="22">
        <v>0</v>
      </c>
      <c r="AB359" s="22">
        <v>0</v>
      </c>
      <c r="AC359" s="22">
        <v>0</v>
      </c>
      <c r="AD359" s="22">
        <v>0</v>
      </c>
      <c r="AE359" s="22">
        <v>0</v>
      </c>
      <c r="AF359" s="22">
        <v>0</v>
      </c>
      <c r="AG359" s="22">
        <v>0</v>
      </c>
      <c r="AH359" s="22">
        <f t="shared" si="41"/>
        <v>0</v>
      </c>
      <c r="AI359" s="22">
        <v>0</v>
      </c>
      <c r="AJ359" s="22">
        <f t="shared" si="42"/>
        <v>-2360</v>
      </c>
      <c r="AK359" s="22"/>
      <c r="AL359" s="22">
        <f t="shared" si="43"/>
        <v>0</v>
      </c>
      <c r="AM359" s="22">
        <f t="shared" si="44"/>
        <v>0</v>
      </c>
    </row>
    <row r="360" spans="1:39" outlineLevel="1" x14ac:dyDescent="0.25">
      <c r="A360" s="10">
        <v>40755</v>
      </c>
      <c r="C360" s="3" t="s">
        <v>1128</v>
      </c>
      <c r="D360" s="34" t="s">
        <v>1109</v>
      </c>
      <c r="F360" s="4" t="s">
        <v>88</v>
      </c>
      <c r="G360" s="4" t="s">
        <v>451</v>
      </c>
      <c r="H360" s="4" t="s">
        <v>157</v>
      </c>
      <c r="N360" s="5">
        <v>1</v>
      </c>
      <c r="O360" s="5" t="s">
        <v>158</v>
      </c>
      <c r="P360" s="65">
        <v>25341.21</v>
      </c>
      <c r="Q360" s="65">
        <v>0</v>
      </c>
      <c r="R360" s="65">
        <v>0</v>
      </c>
      <c r="S360" s="65">
        <f t="shared" si="40"/>
        <v>25341.21</v>
      </c>
      <c r="T360" s="5">
        <v>120</v>
      </c>
      <c r="U360" s="22">
        <v>-25341.21</v>
      </c>
      <c r="V360" s="22">
        <v>0</v>
      </c>
      <c r="W360" s="22">
        <v>0</v>
      </c>
      <c r="X360" s="22">
        <v>0</v>
      </c>
      <c r="Y360" s="22">
        <v>0</v>
      </c>
      <c r="Z360" s="22">
        <v>0</v>
      </c>
      <c r="AA360" s="22">
        <v>0</v>
      </c>
      <c r="AB360" s="22">
        <v>0</v>
      </c>
      <c r="AC360" s="22">
        <v>0</v>
      </c>
      <c r="AD360" s="22">
        <v>0</v>
      </c>
      <c r="AE360" s="22">
        <v>0</v>
      </c>
      <c r="AF360" s="22">
        <v>0</v>
      </c>
      <c r="AG360" s="22">
        <v>0</v>
      </c>
      <c r="AH360" s="22">
        <f t="shared" si="41"/>
        <v>0</v>
      </c>
      <c r="AI360" s="22">
        <v>0</v>
      </c>
      <c r="AJ360" s="22">
        <f t="shared" si="42"/>
        <v>-25341.21</v>
      </c>
      <c r="AK360" s="22"/>
      <c r="AL360" s="22">
        <f t="shared" si="43"/>
        <v>0</v>
      </c>
      <c r="AM360" s="22">
        <f t="shared" si="44"/>
        <v>0</v>
      </c>
    </row>
    <row r="361" spans="1:39" hidden="1" outlineLevel="1" x14ac:dyDescent="0.25">
      <c r="A361" s="10">
        <v>40755</v>
      </c>
      <c r="C361" s="3" t="s">
        <v>1129</v>
      </c>
      <c r="D361" s="4" t="s">
        <v>1130</v>
      </c>
      <c r="F361" s="4" t="s">
        <v>88</v>
      </c>
      <c r="G361" s="4" t="s">
        <v>451</v>
      </c>
      <c r="H361" s="4" t="s">
        <v>157</v>
      </c>
      <c r="L361" s="4" t="s">
        <v>452</v>
      </c>
      <c r="N361" s="5">
        <v>1</v>
      </c>
      <c r="O361" s="5" t="s">
        <v>158</v>
      </c>
      <c r="P361" s="65">
        <v>10919.44</v>
      </c>
      <c r="Q361" s="65">
        <v>0</v>
      </c>
      <c r="R361" s="65">
        <v>0</v>
      </c>
      <c r="S361" s="65">
        <f t="shared" si="40"/>
        <v>10919.44</v>
      </c>
      <c r="T361" s="5">
        <v>120</v>
      </c>
      <c r="U361" s="22">
        <v>-10919.44</v>
      </c>
      <c r="V361" s="22">
        <v>0</v>
      </c>
      <c r="W361" s="22">
        <v>0</v>
      </c>
      <c r="X361" s="22">
        <v>0</v>
      </c>
      <c r="Y361" s="22">
        <v>0</v>
      </c>
      <c r="Z361" s="22">
        <v>0</v>
      </c>
      <c r="AA361" s="22">
        <v>0</v>
      </c>
      <c r="AB361" s="22">
        <v>0</v>
      </c>
      <c r="AC361" s="22">
        <v>0</v>
      </c>
      <c r="AD361" s="22">
        <v>0</v>
      </c>
      <c r="AE361" s="22">
        <v>0</v>
      </c>
      <c r="AF361" s="22">
        <v>0</v>
      </c>
      <c r="AG361" s="22">
        <v>0</v>
      </c>
      <c r="AH361" s="22">
        <f t="shared" si="41"/>
        <v>0</v>
      </c>
      <c r="AI361" s="22">
        <v>0</v>
      </c>
      <c r="AJ361" s="22">
        <f t="shared" si="42"/>
        <v>-10919.44</v>
      </c>
      <c r="AK361" s="22"/>
      <c r="AL361" s="22">
        <f t="shared" si="43"/>
        <v>0</v>
      </c>
      <c r="AM361" s="22">
        <f t="shared" si="44"/>
        <v>0</v>
      </c>
    </row>
    <row r="362" spans="1:39" outlineLevel="1" x14ac:dyDescent="0.25">
      <c r="A362" s="10">
        <v>40755</v>
      </c>
      <c r="C362" s="3" t="s">
        <v>1131</v>
      </c>
      <c r="D362" s="34" t="s">
        <v>1132</v>
      </c>
      <c r="F362" s="4" t="s">
        <v>88</v>
      </c>
      <c r="G362" s="4" t="s">
        <v>451</v>
      </c>
      <c r="H362" s="4" t="s">
        <v>157</v>
      </c>
      <c r="N362" s="5">
        <v>1</v>
      </c>
      <c r="O362" s="5" t="s">
        <v>158</v>
      </c>
      <c r="P362" s="65">
        <v>50900.78</v>
      </c>
      <c r="Q362" s="65">
        <v>0</v>
      </c>
      <c r="R362" s="65">
        <v>0</v>
      </c>
      <c r="S362" s="65">
        <f t="shared" si="40"/>
        <v>50900.78</v>
      </c>
      <c r="T362" s="5">
        <v>120</v>
      </c>
      <c r="U362" s="22">
        <v>-50900.78</v>
      </c>
      <c r="V362" s="22">
        <v>0</v>
      </c>
      <c r="W362" s="22">
        <v>0</v>
      </c>
      <c r="X362" s="22">
        <v>0</v>
      </c>
      <c r="Y362" s="22">
        <v>0</v>
      </c>
      <c r="Z362" s="22">
        <v>0</v>
      </c>
      <c r="AA362" s="22">
        <v>0</v>
      </c>
      <c r="AB362" s="22">
        <v>0</v>
      </c>
      <c r="AC362" s="22">
        <v>0</v>
      </c>
      <c r="AD362" s="22">
        <v>0</v>
      </c>
      <c r="AE362" s="22">
        <v>0</v>
      </c>
      <c r="AF362" s="22">
        <v>0</v>
      </c>
      <c r="AG362" s="22">
        <v>0</v>
      </c>
      <c r="AH362" s="22">
        <f t="shared" si="41"/>
        <v>0</v>
      </c>
      <c r="AI362" s="22">
        <v>0</v>
      </c>
      <c r="AJ362" s="22">
        <f t="shared" si="42"/>
        <v>-50900.78</v>
      </c>
      <c r="AK362" s="22"/>
      <c r="AL362" s="22">
        <f t="shared" si="43"/>
        <v>0</v>
      </c>
      <c r="AM362" s="22">
        <f t="shared" si="44"/>
        <v>0</v>
      </c>
    </row>
    <row r="363" spans="1:39" outlineLevel="1" x14ac:dyDescent="0.25">
      <c r="A363" s="10">
        <v>40755</v>
      </c>
      <c r="C363" s="3" t="s">
        <v>1133</v>
      </c>
      <c r="D363" s="34" t="s">
        <v>1134</v>
      </c>
      <c r="F363" s="4" t="s">
        <v>88</v>
      </c>
      <c r="G363" s="4" t="s">
        <v>451</v>
      </c>
      <c r="H363" s="4" t="s">
        <v>157</v>
      </c>
      <c r="N363" s="5">
        <v>1</v>
      </c>
      <c r="O363" s="5" t="s">
        <v>158</v>
      </c>
      <c r="P363" s="65">
        <v>2572</v>
      </c>
      <c r="Q363" s="65">
        <v>0</v>
      </c>
      <c r="R363" s="65">
        <v>0</v>
      </c>
      <c r="S363" s="65">
        <f t="shared" si="40"/>
        <v>2572</v>
      </c>
      <c r="T363" s="5">
        <v>120</v>
      </c>
      <c r="U363" s="22">
        <v>-2572</v>
      </c>
      <c r="V363" s="22">
        <v>0</v>
      </c>
      <c r="W363" s="22">
        <v>0</v>
      </c>
      <c r="X363" s="22">
        <v>0</v>
      </c>
      <c r="Y363" s="22">
        <v>0</v>
      </c>
      <c r="Z363" s="22">
        <v>0</v>
      </c>
      <c r="AA363" s="22">
        <v>0</v>
      </c>
      <c r="AB363" s="22">
        <v>0</v>
      </c>
      <c r="AC363" s="22">
        <v>0</v>
      </c>
      <c r="AD363" s="22">
        <v>0</v>
      </c>
      <c r="AE363" s="22">
        <v>0</v>
      </c>
      <c r="AF363" s="22">
        <v>0</v>
      </c>
      <c r="AG363" s="22">
        <v>0</v>
      </c>
      <c r="AH363" s="22">
        <f t="shared" si="41"/>
        <v>0</v>
      </c>
      <c r="AI363" s="22">
        <v>0</v>
      </c>
      <c r="AJ363" s="22">
        <f t="shared" si="42"/>
        <v>-2572</v>
      </c>
      <c r="AK363" s="22"/>
      <c r="AL363" s="22">
        <f t="shared" si="43"/>
        <v>0</v>
      </c>
      <c r="AM363" s="22">
        <f t="shared" si="44"/>
        <v>0</v>
      </c>
    </row>
    <row r="364" spans="1:39" outlineLevel="1" x14ac:dyDescent="0.25">
      <c r="A364" s="10">
        <v>40755</v>
      </c>
      <c r="C364" s="3" t="s">
        <v>1135</v>
      </c>
      <c r="D364" s="34" t="s">
        <v>1136</v>
      </c>
      <c r="F364" s="4" t="s">
        <v>88</v>
      </c>
      <c r="G364" s="4" t="s">
        <v>451</v>
      </c>
      <c r="H364" s="4" t="s">
        <v>157</v>
      </c>
      <c r="N364" s="5">
        <v>1</v>
      </c>
      <c r="O364" s="5" t="s">
        <v>158</v>
      </c>
      <c r="P364" s="65">
        <v>6000</v>
      </c>
      <c r="Q364" s="65">
        <v>0</v>
      </c>
      <c r="R364" s="65">
        <v>0</v>
      </c>
      <c r="S364" s="65">
        <f t="shared" si="40"/>
        <v>6000</v>
      </c>
      <c r="T364" s="5">
        <v>120</v>
      </c>
      <c r="U364" s="22">
        <v>-6000</v>
      </c>
      <c r="V364" s="22">
        <v>0</v>
      </c>
      <c r="W364" s="22">
        <v>0</v>
      </c>
      <c r="X364" s="22">
        <v>0</v>
      </c>
      <c r="Y364" s="22">
        <v>0</v>
      </c>
      <c r="Z364" s="22">
        <v>0</v>
      </c>
      <c r="AA364" s="22">
        <v>0</v>
      </c>
      <c r="AB364" s="22">
        <v>0</v>
      </c>
      <c r="AC364" s="22">
        <v>0</v>
      </c>
      <c r="AD364" s="22">
        <v>0</v>
      </c>
      <c r="AE364" s="22">
        <v>0</v>
      </c>
      <c r="AF364" s="22">
        <v>0</v>
      </c>
      <c r="AG364" s="22">
        <v>0</v>
      </c>
      <c r="AH364" s="22">
        <f t="shared" si="41"/>
        <v>0</v>
      </c>
      <c r="AI364" s="22">
        <v>0</v>
      </c>
      <c r="AJ364" s="22">
        <f t="shared" si="42"/>
        <v>-6000</v>
      </c>
      <c r="AK364" s="22"/>
      <c r="AL364" s="22">
        <f t="shared" si="43"/>
        <v>0</v>
      </c>
      <c r="AM364" s="22">
        <f t="shared" si="44"/>
        <v>0</v>
      </c>
    </row>
    <row r="365" spans="1:39" outlineLevel="1" x14ac:dyDescent="0.25">
      <c r="A365" s="10">
        <v>40755</v>
      </c>
      <c r="C365" s="3" t="s">
        <v>1137</v>
      </c>
      <c r="D365" s="34" t="s">
        <v>1138</v>
      </c>
      <c r="F365" s="4" t="s">
        <v>88</v>
      </c>
      <c r="G365" s="4" t="s">
        <v>451</v>
      </c>
      <c r="H365" s="4" t="s">
        <v>157</v>
      </c>
      <c r="N365" s="5">
        <v>1</v>
      </c>
      <c r="O365" s="5" t="s">
        <v>158</v>
      </c>
      <c r="P365" s="65">
        <v>22400</v>
      </c>
      <c r="Q365" s="65">
        <v>0</v>
      </c>
      <c r="R365" s="65">
        <v>0</v>
      </c>
      <c r="S365" s="65">
        <f t="shared" si="40"/>
        <v>22400</v>
      </c>
      <c r="T365" s="5">
        <v>120</v>
      </c>
      <c r="U365" s="22">
        <v>-22400</v>
      </c>
      <c r="V365" s="22">
        <v>0</v>
      </c>
      <c r="W365" s="22">
        <v>0</v>
      </c>
      <c r="X365" s="22">
        <v>0</v>
      </c>
      <c r="Y365" s="22">
        <v>0</v>
      </c>
      <c r="Z365" s="22">
        <v>0</v>
      </c>
      <c r="AA365" s="22">
        <v>0</v>
      </c>
      <c r="AB365" s="22">
        <v>0</v>
      </c>
      <c r="AC365" s="22">
        <v>0</v>
      </c>
      <c r="AD365" s="22">
        <v>0</v>
      </c>
      <c r="AE365" s="22">
        <v>0</v>
      </c>
      <c r="AF365" s="22">
        <v>0</v>
      </c>
      <c r="AG365" s="22">
        <v>0</v>
      </c>
      <c r="AH365" s="22">
        <f t="shared" si="41"/>
        <v>0</v>
      </c>
      <c r="AI365" s="22">
        <v>0</v>
      </c>
      <c r="AJ365" s="22">
        <f t="shared" si="42"/>
        <v>-22400</v>
      </c>
      <c r="AK365" s="22"/>
      <c r="AL365" s="22">
        <f t="shared" si="43"/>
        <v>0</v>
      </c>
      <c r="AM365" s="22">
        <f t="shared" si="44"/>
        <v>0</v>
      </c>
    </row>
    <row r="366" spans="1:39" outlineLevel="1" x14ac:dyDescent="0.25">
      <c r="A366" s="10">
        <v>40755</v>
      </c>
      <c r="C366" s="3" t="s">
        <v>1139</v>
      </c>
      <c r="D366" s="34" t="s">
        <v>1140</v>
      </c>
      <c r="F366" s="4" t="s">
        <v>88</v>
      </c>
      <c r="G366" s="4" t="s">
        <v>451</v>
      </c>
      <c r="H366" s="4" t="s">
        <v>157</v>
      </c>
      <c r="N366" s="5">
        <v>1</v>
      </c>
      <c r="O366" s="5" t="s">
        <v>158</v>
      </c>
      <c r="P366" s="65">
        <v>6000</v>
      </c>
      <c r="Q366" s="65">
        <v>0</v>
      </c>
      <c r="R366" s="65">
        <v>0</v>
      </c>
      <c r="S366" s="65">
        <f t="shared" si="40"/>
        <v>6000</v>
      </c>
      <c r="T366" s="5">
        <v>180</v>
      </c>
      <c r="U366" s="22">
        <v>-6000</v>
      </c>
      <c r="V366" s="22">
        <v>0</v>
      </c>
      <c r="W366" s="22">
        <v>0</v>
      </c>
      <c r="X366" s="22">
        <v>0</v>
      </c>
      <c r="Y366" s="22">
        <v>0</v>
      </c>
      <c r="Z366" s="22">
        <v>0</v>
      </c>
      <c r="AA366" s="22">
        <v>0</v>
      </c>
      <c r="AB366" s="22">
        <v>0</v>
      </c>
      <c r="AC366" s="22">
        <v>0</v>
      </c>
      <c r="AD366" s="22">
        <v>0</v>
      </c>
      <c r="AE366" s="22">
        <v>0</v>
      </c>
      <c r="AF366" s="22">
        <v>0</v>
      </c>
      <c r="AG366" s="22">
        <v>0</v>
      </c>
      <c r="AH366" s="22">
        <f t="shared" si="41"/>
        <v>0</v>
      </c>
      <c r="AI366" s="22">
        <v>0</v>
      </c>
      <c r="AJ366" s="22">
        <f t="shared" si="42"/>
        <v>-6000</v>
      </c>
      <c r="AK366" s="22"/>
      <c r="AL366" s="22">
        <f t="shared" si="43"/>
        <v>0</v>
      </c>
      <c r="AM366" s="22">
        <f t="shared" si="44"/>
        <v>0</v>
      </c>
    </row>
    <row r="367" spans="1:39" outlineLevel="1" x14ac:dyDescent="0.25">
      <c r="A367" s="10">
        <v>40755</v>
      </c>
      <c r="C367" s="3" t="s">
        <v>1141</v>
      </c>
      <c r="D367" s="34" t="s">
        <v>1142</v>
      </c>
      <c r="F367" s="4" t="s">
        <v>88</v>
      </c>
      <c r="G367" s="4" t="s">
        <v>451</v>
      </c>
      <c r="H367" s="4" t="s">
        <v>157</v>
      </c>
      <c r="N367" s="5">
        <v>1</v>
      </c>
      <c r="O367" s="5" t="s">
        <v>158</v>
      </c>
      <c r="P367" s="65">
        <v>4483.8999999999996</v>
      </c>
      <c r="Q367" s="65">
        <v>0</v>
      </c>
      <c r="R367" s="65">
        <v>0</v>
      </c>
      <c r="S367" s="65">
        <f t="shared" si="40"/>
        <v>4483.8999999999996</v>
      </c>
      <c r="T367" s="5">
        <v>180</v>
      </c>
      <c r="U367" s="22">
        <v>-4483.8999999999996</v>
      </c>
      <c r="V367" s="22">
        <v>0</v>
      </c>
      <c r="W367" s="22">
        <v>0</v>
      </c>
      <c r="X367" s="22">
        <v>0</v>
      </c>
      <c r="Y367" s="22">
        <v>0</v>
      </c>
      <c r="Z367" s="22">
        <v>0</v>
      </c>
      <c r="AA367" s="22">
        <v>0</v>
      </c>
      <c r="AB367" s="22">
        <v>0</v>
      </c>
      <c r="AC367" s="22">
        <v>0</v>
      </c>
      <c r="AD367" s="22">
        <v>0</v>
      </c>
      <c r="AE367" s="22">
        <v>0</v>
      </c>
      <c r="AF367" s="22">
        <v>0</v>
      </c>
      <c r="AG367" s="22">
        <v>0</v>
      </c>
      <c r="AH367" s="22">
        <f t="shared" si="41"/>
        <v>0</v>
      </c>
      <c r="AI367" s="22">
        <v>0</v>
      </c>
      <c r="AJ367" s="22">
        <f t="shared" si="42"/>
        <v>-4483.8999999999996</v>
      </c>
      <c r="AK367" s="22"/>
      <c r="AL367" s="22">
        <f t="shared" si="43"/>
        <v>0</v>
      </c>
      <c r="AM367" s="22">
        <f t="shared" si="44"/>
        <v>0</v>
      </c>
    </row>
    <row r="368" spans="1:39" outlineLevel="1" x14ac:dyDescent="0.25">
      <c r="A368" s="10">
        <v>40755</v>
      </c>
      <c r="C368" s="3" t="s">
        <v>1143</v>
      </c>
      <c r="D368" s="34" t="s">
        <v>1142</v>
      </c>
      <c r="F368" s="4" t="s">
        <v>88</v>
      </c>
      <c r="G368" s="4" t="s">
        <v>451</v>
      </c>
      <c r="H368" s="4" t="s">
        <v>157</v>
      </c>
      <c r="N368" s="5">
        <v>1</v>
      </c>
      <c r="O368" s="5" t="s">
        <v>158</v>
      </c>
      <c r="P368" s="65">
        <v>7457.6</v>
      </c>
      <c r="Q368" s="65">
        <v>0</v>
      </c>
      <c r="R368" s="65">
        <v>0</v>
      </c>
      <c r="S368" s="65">
        <f t="shared" si="40"/>
        <v>7457.6</v>
      </c>
      <c r="T368" s="5">
        <v>180</v>
      </c>
      <c r="U368" s="22">
        <v>-7457.6</v>
      </c>
      <c r="V368" s="22">
        <v>0</v>
      </c>
      <c r="W368" s="22">
        <v>0</v>
      </c>
      <c r="X368" s="22">
        <v>0</v>
      </c>
      <c r="Y368" s="22">
        <v>0</v>
      </c>
      <c r="Z368" s="22">
        <v>0</v>
      </c>
      <c r="AA368" s="22">
        <v>0</v>
      </c>
      <c r="AB368" s="22">
        <v>0</v>
      </c>
      <c r="AC368" s="22">
        <v>0</v>
      </c>
      <c r="AD368" s="22">
        <v>0</v>
      </c>
      <c r="AE368" s="22">
        <v>0</v>
      </c>
      <c r="AF368" s="22">
        <v>0</v>
      </c>
      <c r="AG368" s="22">
        <v>0</v>
      </c>
      <c r="AH368" s="22">
        <f t="shared" si="41"/>
        <v>0</v>
      </c>
      <c r="AI368" s="22">
        <v>0</v>
      </c>
      <c r="AJ368" s="22">
        <f t="shared" si="42"/>
        <v>-7457.6</v>
      </c>
      <c r="AK368" s="22"/>
      <c r="AL368" s="22">
        <f t="shared" si="43"/>
        <v>0</v>
      </c>
      <c r="AM368" s="22">
        <f t="shared" si="44"/>
        <v>0</v>
      </c>
    </row>
    <row r="369" spans="1:39" outlineLevel="1" x14ac:dyDescent="0.25">
      <c r="A369" s="10">
        <v>40755</v>
      </c>
      <c r="C369" s="3" t="s">
        <v>1144</v>
      </c>
      <c r="D369" s="34" t="s">
        <v>1145</v>
      </c>
      <c r="F369" s="4" t="s">
        <v>88</v>
      </c>
      <c r="G369" s="4" t="s">
        <v>451</v>
      </c>
      <c r="H369" s="4" t="s">
        <v>157</v>
      </c>
      <c r="N369" s="5">
        <v>1</v>
      </c>
      <c r="O369" s="5" t="s">
        <v>158</v>
      </c>
      <c r="P369" s="65">
        <v>2020</v>
      </c>
      <c r="Q369" s="65">
        <v>0</v>
      </c>
      <c r="R369" s="65">
        <v>0</v>
      </c>
      <c r="S369" s="65">
        <f t="shared" si="40"/>
        <v>2020</v>
      </c>
      <c r="T369" s="5">
        <v>120</v>
      </c>
      <c r="U369" s="22">
        <v>-2020</v>
      </c>
      <c r="V369" s="22">
        <v>0</v>
      </c>
      <c r="W369" s="22">
        <v>0</v>
      </c>
      <c r="X369" s="22">
        <v>0</v>
      </c>
      <c r="Y369" s="22">
        <v>0</v>
      </c>
      <c r="Z369" s="22">
        <v>0</v>
      </c>
      <c r="AA369" s="22">
        <v>0</v>
      </c>
      <c r="AB369" s="22">
        <v>0</v>
      </c>
      <c r="AC369" s="22">
        <v>0</v>
      </c>
      <c r="AD369" s="22">
        <v>0</v>
      </c>
      <c r="AE369" s="22">
        <v>0</v>
      </c>
      <c r="AF369" s="22">
        <v>0</v>
      </c>
      <c r="AG369" s="22">
        <v>0</v>
      </c>
      <c r="AH369" s="22">
        <f t="shared" si="41"/>
        <v>0</v>
      </c>
      <c r="AI369" s="22">
        <v>0</v>
      </c>
      <c r="AJ369" s="22">
        <f t="shared" si="42"/>
        <v>-2020</v>
      </c>
      <c r="AK369" s="22"/>
      <c r="AL369" s="22">
        <f t="shared" si="43"/>
        <v>0</v>
      </c>
      <c r="AM369" s="22">
        <f t="shared" si="44"/>
        <v>0</v>
      </c>
    </row>
    <row r="370" spans="1:39" outlineLevel="1" x14ac:dyDescent="0.25">
      <c r="A370" s="10">
        <v>40755</v>
      </c>
      <c r="C370" s="3" t="s">
        <v>1146</v>
      </c>
      <c r="D370" s="34" t="s">
        <v>1147</v>
      </c>
      <c r="F370" s="4" t="s">
        <v>88</v>
      </c>
      <c r="G370" s="4" t="s">
        <v>451</v>
      </c>
      <c r="H370" s="4" t="s">
        <v>157</v>
      </c>
      <c r="N370" s="5">
        <v>1</v>
      </c>
      <c r="O370" s="5" t="s">
        <v>158</v>
      </c>
      <c r="P370" s="65">
        <v>1450</v>
      </c>
      <c r="Q370" s="65">
        <v>0</v>
      </c>
      <c r="R370" s="65">
        <v>0</v>
      </c>
      <c r="S370" s="65">
        <f t="shared" si="40"/>
        <v>1450</v>
      </c>
      <c r="T370" s="5">
        <v>120</v>
      </c>
      <c r="U370" s="22">
        <v>-1450</v>
      </c>
      <c r="V370" s="22">
        <v>0</v>
      </c>
      <c r="W370" s="22">
        <v>0</v>
      </c>
      <c r="X370" s="22">
        <v>0</v>
      </c>
      <c r="Y370" s="22">
        <v>0</v>
      </c>
      <c r="Z370" s="22">
        <v>0</v>
      </c>
      <c r="AA370" s="22">
        <v>0</v>
      </c>
      <c r="AB370" s="22">
        <v>0</v>
      </c>
      <c r="AC370" s="22">
        <v>0</v>
      </c>
      <c r="AD370" s="22">
        <v>0</v>
      </c>
      <c r="AE370" s="22">
        <v>0</v>
      </c>
      <c r="AF370" s="22">
        <v>0</v>
      </c>
      <c r="AG370" s="22">
        <v>0</v>
      </c>
      <c r="AH370" s="22">
        <f t="shared" si="41"/>
        <v>0</v>
      </c>
      <c r="AI370" s="22">
        <v>0</v>
      </c>
      <c r="AJ370" s="22">
        <f t="shared" si="42"/>
        <v>-1450</v>
      </c>
      <c r="AK370" s="22"/>
      <c r="AL370" s="22">
        <f t="shared" si="43"/>
        <v>0</v>
      </c>
      <c r="AM370" s="22">
        <f t="shared" si="44"/>
        <v>0</v>
      </c>
    </row>
    <row r="371" spans="1:39" outlineLevel="1" x14ac:dyDescent="0.25">
      <c r="A371" s="10">
        <v>40755</v>
      </c>
      <c r="C371" s="3" t="s">
        <v>1148</v>
      </c>
      <c r="D371" s="34" t="s">
        <v>1149</v>
      </c>
      <c r="F371" s="4" t="s">
        <v>88</v>
      </c>
      <c r="G371" s="4" t="s">
        <v>451</v>
      </c>
      <c r="H371" s="4" t="s">
        <v>157</v>
      </c>
      <c r="N371" s="5">
        <v>1</v>
      </c>
      <c r="O371" s="5" t="s">
        <v>158</v>
      </c>
      <c r="P371" s="65">
        <v>1664</v>
      </c>
      <c r="Q371" s="65">
        <v>0</v>
      </c>
      <c r="R371" s="65">
        <v>0</v>
      </c>
      <c r="S371" s="65">
        <f t="shared" si="40"/>
        <v>1664</v>
      </c>
      <c r="T371" s="5">
        <v>120</v>
      </c>
      <c r="U371" s="22">
        <v>-1664</v>
      </c>
      <c r="V371" s="22">
        <v>0</v>
      </c>
      <c r="W371" s="22">
        <v>0</v>
      </c>
      <c r="X371" s="22">
        <v>0</v>
      </c>
      <c r="Y371" s="22">
        <v>0</v>
      </c>
      <c r="Z371" s="22">
        <v>0</v>
      </c>
      <c r="AA371" s="22">
        <v>0</v>
      </c>
      <c r="AB371" s="22">
        <v>0</v>
      </c>
      <c r="AC371" s="22">
        <v>0</v>
      </c>
      <c r="AD371" s="22">
        <v>0</v>
      </c>
      <c r="AE371" s="22">
        <v>0</v>
      </c>
      <c r="AF371" s="22">
        <v>0</v>
      </c>
      <c r="AG371" s="22">
        <v>0</v>
      </c>
      <c r="AH371" s="22">
        <f t="shared" si="41"/>
        <v>0</v>
      </c>
      <c r="AI371" s="22">
        <v>0</v>
      </c>
      <c r="AJ371" s="22">
        <f t="shared" si="42"/>
        <v>-1664</v>
      </c>
      <c r="AK371" s="22"/>
      <c r="AL371" s="22">
        <f t="shared" si="43"/>
        <v>0</v>
      </c>
      <c r="AM371" s="22">
        <f t="shared" si="44"/>
        <v>0</v>
      </c>
    </row>
    <row r="372" spans="1:39" outlineLevel="1" x14ac:dyDescent="0.25">
      <c r="A372" s="10">
        <v>40755</v>
      </c>
      <c r="C372" s="3" t="s">
        <v>1150</v>
      </c>
      <c r="D372" s="34" t="s">
        <v>1151</v>
      </c>
      <c r="F372" s="4" t="s">
        <v>88</v>
      </c>
      <c r="G372" s="4" t="s">
        <v>451</v>
      </c>
      <c r="H372" s="4" t="s">
        <v>157</v>
      </c>
      <c r="N372" s="5">
        <v>1</v>
      </c>
      <c r="O372" s="5" t="s">
        <v>158</v>
      </c>
      <c r="P372" s="65">
        <v>1540</v>
      </c>
      <c r="Q372" s="65">
        <v>0</v>
      </c>
      <c r="R372" s="65">
        <v>0</v>
      </c>
      <c r="S372" s="65">
        <f t="shared" si="40"/>
        <v>1540</v>
      </c>
      <c r="T372" s="5">
        <v>120</v>
      </c>
      <c r="U372" s="22">
        <v>-1540</v>
      </c>
      <c r="V372" s="22">
        <v>0</v>
      </c>
      <c r="W372" s="22">
        <v>0</v>
      </c>
      <c r="X372" s="22">
        <v>0</v>
      </c>
      <c r="Y372" s="22">
        <v>0</v>
      </c>
      <c r="Z372" s="22">
        <v>0</v>
      </c>
      <c r="AA372" s="22">
        <v>0</v>
      </c>
      <c r="AB372" s="22">
        <v>0</v>
      </c>
      <c r="AC372" s="22">
        <v>0</v>
      </c>
      <c r="AD372" s="22">
        <v>0</v>
      </c>
      <c r="AE372" s="22">
        <v>0</v>
      </c>
      <c r="AF372" s="22">
        <v>0</v>
      </c>
      <c r="AG372" s="22">
        <v>0</v>
      </c>
      <c r="AH372" s="22">
        <f t="shared" si="41"/>
        <v>0</v>
      </c>
      <c r="AI372" s="22">
        <v>0</v>
      </c>
      <c r="AJ372" s="22">
        <f t="shared" si="42"/>
        <v>-1540</v>
      </c>
      <c r="AK372" s="22"/>
      <c r="AL372" s="22">
        <f t="shared" si="43"/>
        <v>0</v>
      </c>
      <c r="AM372" s="22">
        <f t="shared" si="44"/>
        <v>0</v>
      </c>
    </row>
    <row r="373" spans="1:39" outlineLevel="1" x14ac:dyDescent="0.25">
      <c r="A373" s="10">
        <v>40755</v>
      </c>
      <c r="C373" s="3" t="s">
        <v>1152</v>
      </c>
      <c r="D373" s="34" t="s">
        <v>1153</v>
      </c>
      <c r="F373" s="4" t="s">
        <v>88</v>
      </c>
      <c r="G373" s="4" t="s">
        <v>451</v>
      </c>
      <c r="H373" s="4" t="s">
        <v>157</v>
      </c>
      <c r="N373" s="5">
        <v>1</v>
      </c>
      <c r="O373" s="5" t="s">
        <v>158</v>
      </c>
      <c r="P373" s="65">
        <v>3200</v>
      </c>
      <c r="Q373" s="65">
        <v>0</v>
      </c>
      <c r="R373" s="65">
        <v>0</v>
      </c>
      <c r="S373" s="65">
        <f t="shared" si="40"/>
        <v>3200</v>
      </c>
      <c r="T373" s="5">
        <v>120</v>
      </c>
      <c r="U373" s="22">
        <v>-3200</v>
      </c>
      <c r="V373" s="22">
        <v>0</v>
      </c>
      <c r="W373" s="22">
        <v>0</v>
      </c>
      <c r="X373" s="22">
        <v>0</v>
      </c>
      <c r="Y373" s="22">
        <v>0</v>
      </c>
      <c r="Z373" s="22">
        <v>0</v>
      </c>
      <c r="AA373" s="22">
        <v>0</v>
      </c>
      <c r="AB373" s="22">
        <v>0</v>
      </c>
      <c r="AC373" s="22">
        <v>0</v>
      </c>
      <c r="AD373" s="22">
        <v>0</v>
      </c>
      <c r="AE373" s="22">
        <v>0</v>
      </c>
      <c r="AF373" s="22">
        <v>0</v>
      </c>
      <c r="AG373" s="22">
        <v>0</v>
      </c>
      <c r="AH373" s="22">
        <f t="shared" si="41"/>
        <v>0</v>
      </c>
      <c r="AI373" s="22">
        <v>0</v>
      </c>
      <c r="AJ373" s="22">
        <f t="shared" si="42"/>
        <v>-3200</v>
      </c>
      <c r="AK373" s="22"/>
      <c r="AL373" s="22">
        <f t="shared" si="43"/>
        <v>0</v>
      </c>
      <c r="AM373" s="22">
        <f t="shared" si="44"/>
        <v>0</v>
      </c>
    </row>
    <row r="374" spans="1:39" outlineLevel="1" x14ac:dyDescent="0.25">
      <c r="A374" s="10">
        <v>40755</v>
      </c>
      <c r="C374" s="3" t="s">
        <v>1154</v>
      </c>
      <c r="D374" s="34" t="s">
        <v>1008</v>
      </c>
      <c r="F374" s="4" t="s">
        <v>88</v>
      </c>
      <c r="G374" s="4" t="s">
        <v>451</v>
      </c>
      <c r="H374" s="4" t="s">
        <v>157</v>
      </c>
      <c r="N374" s="5">
        <v>1</v>
      </c>
      <c r="O374" s="5" t="s">
        <v>158</v>
      </c>
      <c r="P374" s="65">
        <v>5800</v>
      </c>
      <c r="Q374" s="65">
        <v>0</v>
      </c>
      <c r="R374" s="65">
        <v>0</v>
      </c>
      <c r="S374" s="65">
        <f t="shared" si="40"/>
        <v>5800</v>
      </c>
      <c r="T374" s="5">
        <v>180</v>
      </c>
      <c r="U374" s="22">
        <v>-5800</v>
      </c>
      <c r="V374" s="22">
        <v>0</v>
      </c>
      <c r="W374" s="22">
        <v>0</v>
      </c>
      <c r="X374" s="22">
        <v>0</v>
      </c>
      <c r="Y374" s="22">
        <v>0</v>
      </c>
      <c r="Z374" s="22">
        <v>0</v>
      </c>
      <c r="AA374" s="22">
        <v>0</v>
      </c>
      <c r="AB374" s="22">
        <v>0</v>
      </c>
      <c r="AC374" s="22">
        <v>0</v>
      </c>
      <c r="AD374" s="22">
        <v>0</v>
      </c>
      <c r="AE374" s="22">
        <v>0</v>
      </c>
      <c r="AF374" s="22">
        <v>0</v>
      </c>
      <c r="AG374" s="22">
        <v>0</v>
      </c>
      <c r="AH374" s="22">
        <f t="shared" si="41"/>
        <v>0</v>
      </c>
      <c r="AI374" s="22">
        <v>0</v>
      </c>
      <c r="AJ374" s="22">
        <f t="shared" si="42"/>
        <v>-5800</v>
      </c>
      <c r="AK374" s="22"/>
      <c r="AL374" s="22">
        <f t="shared" si="43"/>
        <v>0</v>
      </c>
      <c r="AM374" s="22">
        <f t="shared" si="44"/>
        <v>0</v>
      </c>
    </row>
    <row r="375" spans="1:39" outlineLevel="1" x14ac:dyDescent="0.25">
      <c r="A375" s="10">
        <v>40755</v>
      </c>
      <c r="C375" s="3" t="s">
        <v>1155</v>
      </c>
      <c r="D375" s="34" t="s">
        <v>1156</v>
      </c>
      <c r="F375" s="4" t="s">
        <v>88</v>
      </c>
      <c r="G375" s="4" t="s">
        <v>451</v>
      </c>
      <c r="H375" s="4" t="s">
        <v>157</v>
      </c>
      <c r="N375" s="5">
        <v>1</v>
      </c>
      <c r="O375" s="5" t="s">
        <v>158</v>
      </c>
      <c r="P375" s="65">
        <v>11224.4</v>
      </c>
      <c r="Q375" s="65">
        <v>0</v>
      </c>
      <c r="R375" s="65">
        <v>0</v>
      </c>
      <c r="S375" s="65">
        <f t="shared" si="40"/>
        <v>11224.4</v>
      </c>
      <c r="T375" s="5">
        <v>120</v>
      </c>
      <c r="U375" s="22">
        <v>-11224.4</v>
      </c>
      <c r="V375" s="22">
        <v>0</v>
      </c>
      <c r="W375" s="22">
        <v>0</v>
      </c>
      <c r="X375" s="22">
        <v>0</v>
      </c>
      <c r="Y375" s="22">
        <v>0</v>
      </c>
      <c r="Z375" s="22">
        <v>0</v>
      </c>
      <c r="AA375" s="22">
        <v>0</v>
      </c>
      <c r="AB375" s="22">
        <v>0</v>
      </c>
      <c r="AC375" s="22">
        <v>0</v>
      </c>
      <c r="AD375" s="22">
        <v>0</v>
      </c>
      <c r="AE375" s="22">
        <v>0</v>
      </c>
      <c r="AF375" s="22">
        <v>0</v>
      </c>
      <c r="AG375" s="22">
        <v>0</v>
      </c>
      <c r="AH375" s="22">
        <f t="shared" si="41"/>
        <v>0</v>
      </c>
      <c r="AI375" s="22">
        <v>0</v>
      </c>
      <c r="AJ375" s="22">
        <f t="shared" si="42"/>
        <v>-11224.4</v>
      </c>
      <c r="AK375" s="22"/>
      <c r="AL375" s="22">
        <f t="shared" si="43"/>
        <v>0</v>
      </c>
      <c r="AM375" s="22">
        <f t="shared" si="44"/>
        <v>0</v>
      </c>
    </row>
    <row r="376" spans="1:39" outlineLevel="1" x14ac:dyDescent="0.25">
      <c r="A376" s="10">
        <v>40755</v>
      </c>
      <c r="C376" s="3" t="s">
        <v>1157</v>
      </c>
      <c r="D376" s="34" t="s">
        <v>1158</v>
      </c>
      <c r="F376" s="4" t="s">
        <v>88</v>
      </c>
      <c r="G376" s="4" t="s">
        <v>451</v>
      </c>
      <c r="H376" s="4" t="s">
        <v>157</v>
      </c>
      <c r="N376" s="5">
        <v>1</v>
      </c>
      <c r="O376" s="5" t="s">
        <v>158</v>
      </c>
      <c r="P376" s="65">
        <v>11232</v>
      </c>
      <c r="Q376" s="65">
        <v>0</v>
      </c>
      <c r="R376" s="65">
        <v>0</v>
      </c>
      <c r="S376" s="65">
        <f t="shared" si="40"/>
        <v>11232</v>
      </c>
      <c r="T376" s="5">
        <v>120</v>
      </c>
      <c r="U376" s="22">
        <v>-11232</v>
      </c>
      <c r="V376" s="22">
        <v>0</v>
      </c>
      <c r="W376" s="22">
        <v>0</v>
      </c>
      <c r="X376" s="22">
        <v>0</v>
      </c>
      <c r="Y376" s="22">
        <v>0</v>
      </c>
      <c r="Z376" s="22">
        <v>0</v>
      </c>
      <c r="AA376" s="22">
        <v>0</v>
      </c>
      <c r="AB376" s="22">
        <v>0</v>
      </c>
      <c r="AC376" s="22">
        <v>0</v>
      </c>
      <c r="AD376" s="22">
        <v>0</v>
      </c>
      <c r="AE376" s="22">
        <v>0</v>
      </c>
      <c r="AF376" s="22">
        <v>0</v>
      </c>
      <c r="AG376" s="22">
        <v>0</v>
      </c>
      <c r="AH376" s="22">
        <f t="shared" si="41"/>
        <v>0</v>
      </c>
      <c r="AI376" s="22">
        <v>0</v>
      </c>
      <c r="AJ376" s="22">
        <f t="shared" si="42"/>
        <v>-11232</v>
      </c>
      <c r="AK376" s="22"/>
      <c r="AL376" s="22">
        <f t="shared" si="43"/>
        <v>0</v>
      </c>
      <c r="AM376" s="22">
        <f t="shared" si="44"/>
        <v>0</v>
      </c>
    </row>
    <row r="377" spans="1:39" outlineLevel="1" x14ac:dyDescent="0.25">
      <c r="A377" s="10">
        <v>40755</v>
      </c>
      <c r="C377" s="3" t="s">
        <v>1159</v>
      </c>
      <c r="D377" s="34" t="s">
        <v>1160</v>
      </c>
      <c r="F377" s="4" t="s">
        <v>88</v>
      </c>
      <c r="G377" s="4" t="s">
        <v>451</v>
      </c>
      <c r="H377" s="4" t="s">
        <v>157</v>
      </c>
      <c r="N377" s="5">
        <v>1</v>
      </c>
      <c r="O377" s="5" t="s">
        <v>158</v>
      </c>
      <c r="P377" s="65">
        <v>9750</v>
      </c>
      <c r="Q377" s="65">
        <v>0</v>
      </c>
      <c r="R377" s="65">
        <v>0</v>
      </c>
      <c r="S377" s="65">
        <f t="shared" si="40"/>
        <v>9750</v>
      </c>
      <c r="T377" s="5">
        <v>120</v>
      </c>
      <c r="U377" s="22">
        <v>-9750</v>
      </c>
      <c r="V377" s="22">
        <v>0</v>
      </c>
      <c r="W377" s="22">
        <v>0</v>
      </c>
      <c r="X377" s="22">
        <v>0</v>
      </c>
      <c r="Y377" s="22">
        <v>0</v>
      </c>
      <c r="Z377" s="22">
        <v>0</v>
      </c>
      <c r="AA377" s="22">
        <v>0</v>
      </c>
      <c r="AB377" s="22">
        <v>0</v>
      </c>
      <c r="AC377" s="22">
        <v>0</v>
      </c>
      <c r="AD377" s="22">
        <v>0</v>
      </c>
      <c r="AE377" s="22">
        <v>0</v>
      </c>
      <c r="AF377" s="22">
        <v>0</v>
      </c>
      <c r="AG377" s="22">
        <v>0</v>
      </c>
      <c r="AH377" s="22">
        <f t="shared" si="41"/>
        <v>0</v>
      </c>
      <c r="AI377" s="22">
        <v>0</v>
      </c>
      <c r="AJ377" s="22">
        <f t="shared" si="42"/>
        <v>-9750</v>
      </c>
      <c r="AK377" s="22"/>
      <c r="AL377" s="22">
        <f t="shared" si="43"/>
        <v>0</v>
      </c>
      <c r="AM377" s="22">
        <f t="shared" si="44"/>
        <v>0</v>
      </c>
    </row>
    <row r="378" spans="1:39" outlineLevel="1" x14ac:dyDescent="0.25">
      <c r="A378" s="10">
        <v>40755</v>
      </c>
      <c r="C378" s="3" t="s">
        <v>1161</v>
      </c>
      <c r="D378" s="34" t="s">
        <v>1162</v>
      </c>
      <c r="F378" s="4" t="s">
        <v>88</v>
      </c>
      <c r="G378" s="4" t="s">
        <v>451</v>
      </c>
      <c r="H378" s="4" t="s">
        <v>157</v>
      </c>
      <c r="N378" s="5">
        <v>1</v>
      </c>
      <c r="O378" s="5" t="s">
        <v>158</v>
      </c>
      <c r="P378" s="65">
        <v>10112.719999999999</v>
      </c>
      <c r="Q378" s="65">
        <v>0</v>
      </c>
      <c r="R378" s="65">
        <v>0</v>
      </c>
      <c r="S378" s="65">
        <f t="shared" si="40"/>
        <v>10112.719999999999</v>
      </c>
      <c r="T378" s="5">
        <v>120</v>
      </c>
      <c r="U378" s="22">
        <v>-10112.719999999999</v>
      </c>
      <c r="V378" s="22">
        <v>0</v>
      </c>
      <c r="W378" s="22">
        <v>0</v>
      </c>
      <c r="X378" s="22">
        <v>0</v>
      </c>
      <c r="Y378" s="22">
        <v>0</v>
      </c>
      <c r="Z378" s="22">
        <v>0</v>
      </c>
      <c r="AA378" s="22">
        <v>0</v>
      </c>
      <c r="AB378" s="22">
        <v>0</v>
      </c>
      <c r="AC378" s="22">
        <v>0</v>
      </c>
      <c r="AD378" s="22">
        <v>0</v>
      </c>
      <c r="AE378" s="22">
        <v>0</v>
      </c>
      <c r="AF378" s="22">
        <v>0</v>
      </c>
      <c r="AG378" s="22">
        <v>0</v>
      </c>
      <c r="AH378" s="22">
        <f t="shared" si="41"/>
        <v>0</v>
      </c>
      <c r="AI378" s="22">
        <v>0</v>
      </c>
      <c r="AJ378" s="22">
        <f t="shared" si="42"/>
        <v>-10112.719999999999</v>
      </c>
      <c r="AK378" s="22"/>
      <c r="AL378" s="22">
        <f t="shared" si="43"/>
        <v>0</v>
      </c>
      <c r="AM378" s="22">
        <f t="shared" si="44"/>
        <v>0</v>
      </c>
    </row>
    <row r="379" spans="1:39" outlineLevel="1" x14ac:dyDescent="0.25">
      <c r="A379" s="10">
        <v>40755</v>
      </c>
      <c r="C379" s="3" t="s">
        <v>1163</v>
      </c>
      <c r="D379" s="34" t="s">
        <v>1164</v>
      </c>
      <c r="F379" s="4" t="s">
        <v>88</v>
      </c>
      <c r="G379" s="4" t="s">
        <v>451</v>
      </c>
      <c r="H379" s="4" t="s">
        <v>157</v>
      </c>
      <c r="N379" s="5">
        <v>1</v>
      </c>
      <c r="O379" s="5" t="s">
        <v>158</v>
      </c>
      <c r="P379" s="65">
        <v>3024</v>
      </c>
      <c r="Q379" s="65">
        <v>0</v>
      </c>
      <c r="R379" s="65">
        <v>0</v>
      </c>
      <c r="S379" s="65">
        <f t="shared" si="40"/>
        <v>3024</v>
      </c>
      <c r="T379" s="5">
        <v>120</v>
      </c>
      <c r="U379" s="22">
        <v>-3024</v>
      </c>
      <c r="V379" s="22">
        <v>0</v>
      </c>
      <c r="W379" s="22">
        <v>0</v>
      </c>
      <c r="X379" s="22">
        <v>0</v>
      </c>
      <c r="Y379" s="22">
        <v>0</v>
      </c>
      <c r="Z379" s="22">
        <v>0</v>
      </c>
      <c r="AA379" s="22">
        <v>0</v>
      </c>
      <c r="AB379" s="22">
        <v>0</v>
      </c>
      <c r="AC379" s="22">
        <v>0</v>
      </c>
      <c r="AD379" s="22">
        <v>0</v>
      </c>
      <c r="AE379" s="22">
        <v>0</v>
      </c>
      <c r="AF379" s="22">
        <v>0</v>
      </c>
      <c r="AG379" s="22">
        <v>0</v>
      </c>
      <c r="AH379" s="22">
        <f t="shared" si="41"/>
        <v>0</v>
      </c>
      <c r="AI379" s="22">
        <v>0</v>
      </c>
      <c r="AJ379" s="22">
        <f t="shared" si="42"/>
        <v>-3024</v>
      </c>
      <c r="AK379" s="22"/>
      <c r="AL379" s="22">
        <f t="shared" si="43"/>
        <v>0</v>
      </c>
      <c r="AM379" s="22">
        <f t="shared" si="44"/>
        <v>0</v>
      </c>
    </row>
    <row r="380" spans="1:39" outlineLevel="1" x14ac:dyDescent="0.25">
      <c r="A380" s="10">
        <v>40755</v>
      </c>
      <c r="C380" s="3" t="s">
        <v>1165</v>
      </c>
      <c r="D380" s="34" t="s">
        <v>1166</v>
      </c>
      <c r="F380" s="4" t="s">
        <v>88</v>
      </c>
      <c r="G380" s="4" t="s">
        <v>451</v>
      </c>
      <c r="H380" s="4" t="s">
        <v>157</v>
      </c>
      <c r="N380" s="5">
        <v>1</v>
      </c>
      <c r="O380" s="5" t="s">
        <v>158</v>
      </c>
      <c r="P380" s="65">
        <v>9066.02</v>
      </c>
      <c r="Q380" s="65">
        <v>0</v>
      </c>
      <c r="R380" s="65">
        <v>0</v>
      </c>
      <c r="S380" s="65">
        <f t="shared" si="40"/>
        <v>9066.02</v>
      </c>
      <c r="T380" s="5">
        <v>120</v>
      </c>
      <c r="U380" s="22">
        <v>-9066.02</v>
      </c>
      <c r="V380" s="22">
        <v>0</v>
      </c>
      <c r="W380" s="22">
        <v>0</v>
      </c>
      <c r="X380" s="22">
        <v>0</v>
      </c>
      <c r="Y380" s="22">
        <v>0</v>
      </c>
      <c r="Z380" s="22">
        <v>0</v>
      </c>
      <c r="AA380" s="22">
        <v>0</v>
      </c>
      <c r="AB380" s="22">
        <v>0</v>
      </c>
      <c r="AC380" s="22">
        <v>0</v>
      </c>
      <c r="AD380" s="22">
        <v>0</v>
      </c>
      <c r="AE380" s="22">
        <v>0</v>
      </c>
      <c r="AF380" s="22">
        <v>0</v>
      </c>
      <c r="AG380" s="22">
        <v>0</v>
      </c>
      <c r="AH380" s="22">
        <f t="shared" si="41"/>
        <v>0</v>
      </c>
      <c r="AI380" s="22">
        <v>0</v>
      </c>
      <c r="AJ380" s="22">
        <f t="shared" si="42"/>
        <v>-9066.02</v>
      </c>
      <c r="AK380" s="22"/>
      <c r="AL380" s="22">
        <f t="shared" si="43"/>
        <v>0</v>
      </c>
      <c r="AM380" s="22">
        <f t="shared" si="44"/>
        <v>0</v>
      </c>
    </row>
    <row r="381" spans="1:39" outlineLevel="1" x14ac:dyDescent="0.25">
      <c r="A381" s="10">
        <v>40755</v>
      </c>
      <c r="C381" s="3" t="s">
        <v>1167</v>
      </c>
      <c r="D381" s="34" t="s">
        <v>1168</v>
      </c>
      <c r="F381" s="4" t="s">
        <v>88</v>
      </c>
      <c r="G381" s="4" t="s">
        <v>451</v>
      </c>
      <c r="H381" s="4" t="s">
        <v>157</v>
      </c>
      <c r="N381" s="5">
        <v>1</v>
      </c>
      <c r="O381" s="5" t="s">
        <v>158</v>
      </c>
      <c r="P381" s="65">
        <v>10718.4</v>
      </c>
      <c r="Q381" s="65">
        <v>0</v>
      </c>
      <c r="R381" s="65">
        <v>0</v>
      </c>
      <c r="S381" s="65">
        <f t="shared" si="40"/>
        <v>10718.4</v>
      </c>
      <c r="T381" s="5">
        <v>180</v>
      </c>
      <c r="U381" s="22">
        <v>-10718.4</v>
      </c>
      <c r="V381" s="22">
        <v>0</v>
      </c>
      <c r="W381" s="22">
        <v>0</v>
      </c>
      <c r="X381" s="22">
        <v>0</v>
      </c>
      <c r="Y381" s="22">
        <v>0</v>
      </c>
      <c r="Z381" s="22">
        <v>0</v>
      </c>
      <c r="AA381" s="22">
        <v>0</v>
      </c>
      <c r="AB381" s="22">
        <v>0</v>
      </c>
      <c r="AC381" s="22">
        <v>0</v>
      </c>
      <c r="AD381" s="22">
        <v>0</v>
      </c>
      <c r="AE381" s="22">
        <v>0</v>
      </c>
      <c r="AF381" s="22">
        <v>0</v>
      </c>
      <c r="AG381" s="22">
        <v>0</v>
      </c>
      <c r="AH381" s="22">
        <f t="shared" si="41"/>
        <v>0</v>
      </c>
      <c r="AI381" s="22">
        <v>0</v>
      </c>
      <c r="AJ381" s="22">
        <f t="shared" si="42"/>
        <v>-10718.4</v>
      </c>
      <c r="AK381" s="22"/>
      <c r="AL381" s="22">
        <f t="shared" si="43"/>
        <v>0</v>
      </c>
      <c r="AM381" s="22">
        <f t="shared" si="44"/>
        <v>0</v>
      </c>
    </row>
    <row r="382" spans="1:39" outlineLevel="1" x14ac:dyDescent="0.25">
      <c r="A382" s="10">
        <v>40755</v>
      </c>
      <c r="C382" s="3" t="s">
        <v>1169</v>
      </c>
      <c r="D382" s="34" t="s">
        <v>1170</v>
      </c>
      <c r="F382" s="4" t="s">
        <v>88</v>
      </c>
      <c r="G382" s="4" t="s">
        <v>451</v>
      </c>
      <c r="H382" s="4" t="s">
        <v>157</v>
      </c>
      <c r="N382" s="5">
        <v>1</v>
      </c>
      <c r="O382" s="5" t="s">
        <v>158</v>
      </c>
      <c r="P382" s="65">
        <v>46753.2</v>
      </c>
      <c r="Q382" s="65">
        <v>0</v>
      </c>
      <c r="R382" s="65">
        <v>0</v>
      </c>
      <c r="S382" s="65">
        <f t="shared" si="40"/>
        <v>46753.2</v>
      </c>
      <c r="T382" s="5">
        <v>120</v>
      </c>
      <c r="U382" s="22">
        <v>-46753.2</v>
      </c>
      <c r="V382" s="22">
        <v>0</v>
      </c>
      <c r="W382" s="22">
        <v>0</v>
      </c>
      <c r="X382" s="22">
        <v>0</v>
      </c>
      <c r="Y382" s="22">
        <v>0</v>
      </c>
      <c r="Z382" s="22">
        <v>0</v>
      </c>
      <c r="AA382" s="22">
        <v>0</v>
      </c>
      <c r="AB382" s="22">
        <v>0</v>
      </c>
      <c r="AC382" s="22">
        <v>0</v>
      </c>
      <c r="AD382" s="22">
        <v>0</v>
      </c>
      <c r="AE382" s="22">
        <v>0</v>
      </c>
      <c r="AF382" s="22">
        <v>0</v>
      </c>
      <c r="AG382" s="22">
        <v>0</v>
      </c>
      <c r="AH382" s="22">
        <f t="shared" si="41"/>
        <v>0</v>
      </c>
      <c r="AI382" s="22">
        <v>0</v>
      </c>
      <c r="AJ382" s="22">
        <f t="shared" si="42"/>
        <v>-46753.2</v>
      </c>
      <c r="AK382" s="22"/>
      <c r="AL382" s="22">
        <f t="shared" si="43"/>
        <v>0</v>
      </c>
      <c r="AM382" s="22">
        <f t="shared" si="44"/>
        <v>0</v>
      </c>
    </row>
    <row r="383" spans="1:39" outlineLevel="1" x14ac:dyDescent="0.25">
      <c r="A383" s="10">
        <v>40755</v>
      </c>
      <c r="C383" s="3" t="s">
        <v>1171</v>
      </c>
      <c r="D383" s="34" t="s">
        <v>1172</v>
      </c>
      <c r="F383" s="4" t="s">
        <v>88</v>
      </c>
      <c r="G383" s="4" t="s">
        <v>451</v>
      </c>
      <c r="H383" s="4" t="s">
        <v>157</v>
      </c>
      <c r="N383" s="5">
        <v>1</v>
      </c>
      <c r="O383" s="5" t="s">
        <v>158</v>
      </c>
      <c r="P383" s="65">
        <v>5440</v>
      </c>
      <c r="Q383" s="65">
        <v>0</v>
      </c>
      <c r="R383" s="65">
        <v>0</v>
      </c>
      <c r="S383" s="65">
        <f t="shared" si="40"/>
        <v>5440</v>
      </c>
      <c r="T383" s="5">
        <v>120</v>
      </c>
      <c r="U383" s="22">
        <v>-5440</v>
      </c>
      <c r="V383" s="22">
        <v>0</v>
      </c>
      <c r="W383" s="22">
        <v>0</v>
      </c>
      <c r="X383" s="22">
        <v>0</v>
      </c>
      <c r="Y383" s="22">
        <v>0</v>
      </c>
      <c r="Z383" s="22">
        <v>0</v>
      </c>
      <c r="AA383" s="22">
        <v>0</v>
      </c>
      <c r="AB383" s="22">
        <v>0</v>
      </c>
      <c r="AC383" s="22">
        <v>0</v>
      </c>
      <c r="AD383" s="22">
        <v>0</v>
      </c>
      <c r="AE383" s="22">
        <v>0</v>
      </c>
      <c r="AF383" s="22">
        <v>0</v>
      </c>
      <c r="AG383" s="22">
        <v>0</v>
      </c>
      <c r="AH383" s="22">
        <f t="shared" si="41"/>
        <v>0</v>
      </c>
      <c r="AI383" s="22">
        <v>0</v>
      </c>
      <c r="AJ383" s="22">
        <f t="shared" si="42"/>
        <v>-5440</v>
      </c>
      <c r="AK383" s="22"/>
      <c r="AL383" s="22">
        <f t="shared" si="43"/>
        <v>0</v>
      </c>
      <c r="AM383" s="22">
        <f t="shared" si="44"/>
        <v>0</v>
      </c>
    </row>
    <row r="384" spans="1:39" outlineLevel="1" x14ac:dyDescent="0.25">
      <c r="A384" s="10">
        <v>40755</v>
      </c>
      <c r="C384" s="3" t="s">
        <v>1173</v>
      </c>
      <c r="D384" s="34" t="s">
        <v>1174</v>
      </c>
      <c r="F384" s="4" t="s">
        <v>88</v>
      </c>
      <c r="G384" s="4" t="s">
        <v>451</v>
      </c>
      <c r="H384" s="4" t="s">
        <v>157</v>
      </c>
      <c r="N384" s="5">
        <v>1</v>
      </c>
      <c r="O384" s="5" t="s">
        <v>158</v>
      </c>
      <c r="P384" s="65">
        <v>2200</v>
      </c>
      <c r="Q384" s="65">
        <v>0</v>
      </c>
      <c r="R384" s="65">
        <v>0</v>
      </c>
      <c r="S384" s="65">
        <f t="shared" si="40"/>
        <v>2200</v>
      </c>
      <c r="T384" s="5">
        <v>180</v>
      </c>
      <c r="U384" s="22">
        <v>-2200</v>
      </c>
      <c r="V384" s="22">
        <v>0</v>
      </c>
      <c r="W384" s="22">
        <v>0</v>
      </c>
      <c r="X384" s="22">
        <v>0</v>
      </c>
      <c r="Y384" s="22">
        <v>0</v>
      </c>
      <c r="Z384" s="22">
        <v>0</v>
      </c>
      <c r="AA384" s="22">
        <v>0</v>
      </c>
      <c r="AB384" s="22">
        <v>0</v>
      </c>
      <c r="AC384" s="22">
        <v>0</v>
      </c>
      <c r="AD384" s="22">
        <v>0</v>
      </c>
      <c r="AE384" s="22">
        <v>0</v>
      </c>
      <c r="AF384" s="22">
        <v>0</v>
      </c>
      <c r="AG384" s="22">
        <v>0</v>
      </c>
      <c r="AH384" s="22">
        <f t="shared" si="41"/>
        <v>0</v>
      </c>
      <c r="AI384" s="22">
        <v>0</v>
      </c>
      <c r="AJ384" s="22">
        <f t="shared" si="42"/>
        <v>-2200</v>
      </c>
      <c r="AK384" s="22"/>
      <c r="AL384" s="22">
        <f t="shared" si="43"/>
        <v>0</v>
      </c>
      <c r="AM384" s="22">
        <f t="shared" si="44"/>
        <v>0</v>
      </c>
    </row>
    <row r="385" spans="1:39" outlineLevel="1" x14ac:dyDescent="0.25">
      <c r="A385" s="10">
        <v>40755</v>
      </c>
      <c r="C385" s="3" t="s">
        <v>1175</v>
      </c>
      <c r="D385" s="34" t="s">
        <v>1176</v>
      </c>
      <c r="F385" s="4" t="s">
        <v>88</v>
      </c>
      <c r="G385" s="4" t="s">
        <v>451</v>
      </c>
      <c r="H385" s="4" t="s">
        <v>157</v>
      </c>
      <c r="N385" s="5">
        <v>1</v>
      </c>
      <c r="O385" s="5" t="s">
        <v>158</v>
      </c>
      <c r="P385" s="65">
        <v>8064</v>
      </c>
      <c r="Q385" s="65">
        <v>0</v>
      </c>
      <c r="R385" s="65">
        <v>0</v>
      </c>
      <c r="S385" s="65">
        <f t="shared" si="40"/>
        <v>8064</v>
      </c>
      <c r="T385" s="5">
        <v>120</v>
      </c>
      <c r="U385" s="22">
        <v>-8064</v>
      </c>
      <c r="V385" s="22">
        <v>0</v>
      </c>
      <c r="W385" s="22">
        <v>0</v>
      </c>
      <c r="X385" s="22">
        <v>0</v>
      </c>
      <c r="Y385" s="22">
        <v>0</v>
      </c>
      <c r="Z385" s="22">
        <v>0</v>
      </c>
      <c r="AA385" s="22">
        <v>0</v>
      </c>
      <c r="AB385" s="22">
        <v>0</v>
      </c>
      <c r="AC385" s="22">
        <v>0</v>
      </c>
      <c r="AD385" s="22">
        <v>0</v>
      </c>
      <c r="AE385" s="22">
        <v>0</v>
      </c>
      <c r="AF385" s="22">
        <v>0</v>
      </c>
      <c r="AG385" s="22">
        <v>0</v>
      </c>
      <c r="AH385" s="22">
        <f t="shared" si="41"/>
        <v>0</v>
      </c>
      <c r="AI385" s="22">
        <v>0</v>
      </c>
      <c r="AJ385" s="22">
        <f t="shared" si="42"/>
        <v>-8064</v>
      </c>
      <c r="AK385" s="22"/>
      <c r="AL385" s="22">
        <f t="shared" si="43"/>
        <v>0</v>
      </c>
      <c r="AM385" s="22">
        <f t="shared" si="44"/>
        <v>0</v>
      </c>
    </row>
    <row r="386" spans="1:39" outlineLevel="1" x14ac:dyDescent="0.25">
      <c r="A386" s="10">
        <v>40755</v>
      </c>
      <c r="C386" s="3" t="s">
        <v>1177</v>
      </c>
      <c r="D386" s="34" t="s">
        <v>1178</v>
      </c>
      <c r="F386" s="4" t="s">
        <v>88</v>
      </c>
      <c r="G386" s="4" t="s">
        <v>451</v>
      </c>
      <c r="H386" s="4" t="s">
        <v>157</v>
      </c>
      <c r="N386" s="5">
        <v>1</v>
      </c>
      <c r="O386" s="5" t="s">
        <v>158</v>
      </c>
      <c r="P386" s="65">
        <v>8350</v>
      </c>
      <c r="Q386" s="65">
        <v>0</v>
      </c>
      <c r="R386" s="65">
        <v>0</v>
      </c>
      <c r="S386" s="65">
        <f t="shared" si="40"/>
        <v>8350</v>
      </c>
      <c r="T386" s="5">
        <v>120</v>
      </c>
      <c r="U386" s="22">
        <v>-8350</v>
      </c>
      <c r="V386" s="22">
        <v>0</v>
      </c>
      <c r="W386" s="22">
        <v>0</v>
      </c>
      <c r="X386" s="22">
        <v>0</v>
      </c>
      <c r="Y386" s="22">
        <v>0</v>
      </c>
      <c r="Z386" s="22">
        <v>0</v>
      </c>
      <c r="AA386" s="22">
        <v>0</v>
      </c>
      <c r="AB386" s="22">
        <v>0</v>
      </c>
      <c r="AC386" s="22">
        <v>0</v>
      </c>
      <c r="AD386" s="22">
        <v>0</v>
      </c>
      <c r="AE386" s="22">
        <v>0</v>
      </c>
      <c r="AF386" s="22">
        <v>0</v>
      </c>
      <c r="AG386" s="22">
        <v>0</v>
      </c>
      <c r="AH386" s="22">
        <f t="shared" si="41"/>
        <v>0</v>
      </c>
      <c r="AI386" s="22">
        <v>0</v>
      </c>
      <c r="AJ386" s="22">
        <f t="shared" si="42"/>
        <v>-8350</v>
      </c>
      <c r="AK386" s="22"/>
      <c r="AL386" s="22">
        <f t="shared" si="43"/>
        <v>0</v>
      </c>
      <c r="AM386" s="22">
        <f t="shared" si="44"/>
        <v>0</v>
      </c>
    </row>
    <row r="387" spans="1:39" outlineLevel="1" x14ac:dyDescent="0.25">
      <c r="A387" s="10">
        <v>40755</v>
      </c>
      <c r="C387" s="3" t="s">
        <v>1179</v>
      </c>
      <c r="D387" s="34" t="s">
        <v>1180</v>
      </c>
      <c r="F387" s="4" t="s">
        <v>88</v>
      </c>
      <c r="G387" s="4" t="s">
        <v>451</v>
      </c>
      <c r="H387" s="4" t="s">
        <v>157</v>
      </c>
      <c r="N387" s="5">
        <v>1</v>
      </c>
      <c r="O387" s="5" t="s">
        <v>158</v>
      </c>
      <c r="P387" s="65">
        <v>4820.92</v>
      </c>
      <c r="Q387" s="65">
        <v>0</v>
      </c>
      <c r="R387" s="65">
        <v>0</v>
      </c>
      <c r="S387" s="65">
        <f t="shared" si="40"/>
        <v>4820.92</v>
      </c>
      <c r="T387" s="5">
        <v>120</v>
      </c>
      <c r="U387" s="22">
        <v>-4820.92</v>
      </c>
      <c r="V387" s="22">
        <v>0</v>
      </c>
      <c r="W387" s="22">
        <v>0</v>
      </c>
      <c r="X387" s="22">
        <v>0</v>
      </c>
      <c r="Y387" s="22">
        <v>0</v>
      </c>
      <c r="Z387" s="22">
        <v>0</v>
      </c>
      <c r="AA387" s="22">
        <v>0</v>
      </c>
      <c r="AB387" s="22">
        <v>0</v>
      </c>
      <c r="AC387" s="22">
        <v>0</v>
      </c>
      <c r="AD387" s="22">
        <v>0</v>
      </c>
      <c r="AE387" s="22">
        <v>0</v>
      </c>
      <c r="AF387" s="22">
        <v>0</v>
      </c>
      <c r="AG387" s="22">
        <v>0</v>
      </c>
      <c r="AH387" s="22">
        <f t="shared" si="41"/>
        <v>0</v>
      </c>
      <c r="AI387" s="22">
        <v>0</v>
      </c>
      <c r="AJ387" s="22">
        <f t="shared" si="42"/>
        <v>-4820.92</v>
      </c>
      <c r="AK387" s="22"/>
      <c r="AL387" s="22">
        <f t="shared" si="43"/>
        <v>0</v>
      </c>
      <c r="AM387" s="22">
        <f t="shared" si="44"/>
        <v>0</v>
      </c>
    </row>
    <row r="388" spans="1:39" outlineLevel="1" x14ac:dyDescent="0.25">
      <c r="A388" s="10">
        <v>40755</v>
      </c>
      <c r="C388" s="3" t="s">
        <v>1181</v>
      </c>
      <c r="D388" s="34" t="s">
        <v>1182</v>
      </c>
      <c r="F388" s="4" t="s">
        <v>88</v>
      </c>
      <c r="G388" s="4" t="s">
        <v>451</v>
      </c>
      <c r="H388" s="4" t="s">
        <v>157</v>
      </c>
      <c r="N388" s="5">
        <v>1</v>
      </c>
      <c r="O388" s="5" t="s">
        <v>158</v>
      </c>
      <c r="P388" s="65">
        <v>1362</v>
      </c>
      <c r="Q388" s="65">
        <v>0</v>
      </c>
      <c r="R388" s="65">
        <v>0</v>
      </c>
      <c r="S388" s="65">
        <f t="shared" si="40"/>
        <v>1362</v>
      </c>
      <c r="T388" s="5">
        <v>120</v>
      </c>
      <c r="U388" s="22">
        <v>-1362</v>
      </c>
      <c r="V388" s="22">
        <v>0</v>
      </c>
      <c r="W388" s="22">
        <v>0</v>
      </c>
      <c r="X388" s="22">
        <v>0</v>
      </c>
      <c r="Y388" s="22">
        <v>0</v>
      </c>
      <c r="Z388" s="22">
        <v>0</v>
      </c>
      <c r="AA388" s="22">
        <v>0</v>
      </c>
      <c r="AB388" s="22">
        <v>0</v>
      </c>
      <c r="AC388" s="22">
        <v>0</v>
      </c>
      <c r="AD388" s="22">
        <v>0</v>
      </c>
      <c r="AE388" s="22">
        <v>0</v>
      </c>
      <c r="AF388" s="22">
        <v>0</v>
      </c>
      <c r="AG388" s="22">
        <v>0</v>
      </c>
      <c r="AH388" s="22">
        <f t="shared" si="41"/>
        <v>0</v>
      </c>
      <c r="AI388" s="22">
        <v>0</v>
      </c>
      <c r="AJ388" s="22">
        <f t="shared" si="42"/>
        <v>-1362</v>
      </c>
      <c r="AK388" s="22"/>
      <c r="AL388" s="22">
        <f t="shared" si="43"/>
        <v>0</v>
      </c>
      <c r="AM388" s="22">
        <f t="shared" si="44"/>
        <v>0</v>
      </c>
    </row>
    <row r="389" spans="1:39" outlineLevel="1" x14ac:dyDescent="0.25">
      <c r="A389" s="10">
        <v>40755</v>
      </c>
      <c r="C389" s="3" t="s">
        <v>1183</v>
      </c>
      <c r="D389" s="34" t="s">
        <v>1184</v>
      </c>
      <c r="F389" s="4" t="s">
        <v>88</v>
      </c>
      <c r="G389" s="4" t="s">
        <v>451</v>
      </c>
      <c r="H389" s="4" t="s">
        <v>157</v>
      </c>
      <c r="N389" s="5">
        <v>1</v>
      </c>
      <c r="O389" s="5" t="s">
        <v>158</v>
      </c>
      <c r="P389" s="65">
        <v>64915.86</v>
      </c>
      <c r="Q389" s="65">
        <v>0</v>
      </c>
      <c r="R389" s="65">
        <v>0</v>
      </c>
      <c r="S389" s="65">
        <f t="shared" si="40"/>
        <v>64915.86</v>
      </c>
      <c r="T389" s="5">
        <v>120</v>
      </c>
      <c r="U389" s="22">
        <v>-64915.86</v>
      </c>
      <c r="V389" s="22">
        <v>0</v>
      </c>
      <c r="W389" s="22">
        <v>0</v>
      </c>
      <c r="X389" s="22">
        <v>0</v>
      </c>
      <c r="Y389" s="22">
        <v>0</v>
      </c>
      <c r="Z389" s="22">
        <v>0</v>
      </c>
      <c r="AA389" s="22">
        <v>0</v>
      </c>
      <c r="AB389" s="22">
        <v>0</v>
      </c>
      <c r="AC389" s="22">
        <v>0</v>
      </c>
      <c r="AD389" s="22">
        <v>0</v>
      </c>
      <c r="AE389" s="22">
        <v>0</v>
      </c>
      <c r="AF389" s="22">
        <v>0</v>
      </c>
      <c r="AG389" s="22">
        <v>0</v>
      </c>
      <c r="AH389" s="22">
        <f t="shared" si="41"/>
        <v>0</v>
      </c>
      <c r="AI389" s="22">
        <v>0</v>
      </c>
      <c r="AJ389" s="22">
        <f t="shared" si="42"/>
        <v>-64915.86</v>
      </c>
      <c r="AK389" s="22"/>
      <c r="AL389" s="22">
        <f t="shared" si="43"/>
        <v>0</v>
      </c>
      <c r="AM389" s="22">
        <f t="shared" si="44"/>
        <v>0</v>
      </c>
    </row>
    <row r="390" spans="1:39" outlineLevel="1" x14ac:dyDescent="0.25">
      <c r="A390" s="10">
        <v>40755</v>
      </c>
      <c r="C390" s="3" t="s">
        <v>1185</v>
      </c>
      <c r="D390" s="34" t="s">
        <v>1186</v>
      </c>
      <c r="F390" s="4" t="s">
        <v>88</v>
      </c>
      <c r="G390" s="4" t="s">
        <v>451</v>
      </c>
      <c r="H390" s="4" t="s">
        <v>157</v>
      </c>
      <c r="N390" s="5">
        <v>1</v>
      </c>
      <c r="O390" s="5" t="s">
        <v>158</v>
      </c>
      <c r="P390" s="65">
        <v>36835.879999999997</v>
      </c>
      <c r="Q390" s="65">
        <v>0</v>
      </c>
      <c r="R390" s="65">
        <v>0</v>
      </c>
      <c r="S390" s="65">
        <f t="shared" ref="S390:S453" si="45">SUM(P390:R390)</f>
        <v>36835.879999999997</v>
      </c>
      <c r="T390" s="5">
        <v>120</v>
      </c>
      <c r="U390" s="22">
        <v>-36835.879999999997</v>
      </c>
      <c r="V390" s="22">
        <v>0</v>
      </c>
      <c r="W390" s="22">
        <v>0</v>
      </c>
      <c r="X390" s="22">
        <v>0</v>
      </c>
      <c r="Y390" s="22">
        <v>0</v>
      </c>
      <c r="Z390" s="22">
        <v>0</v>
      </c>
      <c r="AA390" s="22">
        <v>0</v>
      </c>
      <c r="AB390" s="22">
        <v>0</v>
      </c>
      <c r="AC390" s="22">
        <v>0</v>
      </c>
      <c r="AD390" s="22">
        <v>0</v>
      </c>
      <c r="AE390" s="22">
        <v>0</v>
      </c>
      <c r="AF390" s="22">
        <v>0</v>
      </c>
      <c r="AG390" s="22">
        <v>0</v>
      </c>
      <c r="AH390" s="22">
        <f t="shared" ref="AH390:AH453" si="46">SUM(V390:AG390)</f>
        <v>0</v>
      </c>
      <c r="AI390" s="22">
        <v>0</v>
      </c>
      <c r="AJ390" s="22">
        <f t="shared" ref="AJ390:AJ453" si="47">U390+AH390+AI390</f>
        <v>-36835.879999999997</v>
      </c>
      <c r="AK390" s="22"/>
      <c r="AL390" s="22">
        <f t="shared" ref="AL390:AL453" si="48">S390+AJ390</f>
        <v>0</v>
      </c>
      <c r="AM390" s="22">
        <f t="shared" ref="AM390:AM453" si="49">P390+U390</f>
        <v>0</v>
      </c>
    </row>
    <row r="391" spans="1:39" outlineLevel="1" x14ac:dyDescent="0.25">
      <c r="A391" s="10">
        <v>40755</v>
      </c>
      <c r="C391" s="3" t="s">
        <v>1187</v>
      </c>
      <c r="D391" s="34" t="s">
        <v>1188</v>
      </c>
      <c r="F391" s="4" t="s">
        <v>88</v>
      </c>
      <c r="G391" s="4" t="s">
        <v>451</v>
      </c>
      <c r="H391" s="4" t="s">
        <v>157</v>
      </c>
      <c r="N391" s="5">
        <v>1</v>
      </c>
      <c r="O391" s="5" t="s">
        <v>158</v>
      </c>
      <c r="P391" s="65">
        <v>7142.86</v>
      </c>
      <c r="Q391" s="65">
        <v>0</v>
      </c>
      <c r="R391" s="65">
        <v>0</v>
      </c>
      <c r="S391" s="65">
        <f t="shared" si="45"/>
        <v>7142.86</v>
      </c>
      <c r="T391" s="5">
        <v>120</v>
      </c>
      <c r="U391" s="22">
        <v>-7142.86</v>
      </c>
      <c r="V391" s="22">
        <v>0</v>
      </c>
      <c r="W391" s="22">
        <v>0</v>
      </c>
      <c r="X391" s="22">
        <v>0</v>
      </c>
      <c r="Y391" s="22">
        <v>0</v>
      </c>
      <c r="Z391" s="22">
        <v>0</v>
      </c>
      <c r="AA391" s="22">
        <v>0</v>
      </c>
      <c r="AB391" s="22">
        <v>0</v>
      </c>
      <c r="AC391" s="22">
        <v>0</v>
      </c>
      <c r="AD391" s="22">
        <v>0</v>
      </c>
      <c r="AE391" s="22">
        <v>0</v>
      </c>
      <c r="AF391" s="22">
        <v>0</v>
      </c>
      <c r="AG391" s="22">
        <v>0</v>
      </c>
      <c r="AH391" s="22">
        <f t="shared" si="46"/>
        <v>0</v>
      </c>
      <c r="AI391" s="22">
        <v>0</v>
      </c>
      <c r="AJ391" s="22">
        <f t="shared" si="47"/>
        <v>-7142.86</v>
      </c>
      <c r="AK391" s="22"/>
      <c r="AL391" s="22">
        <f t="shared" si="48"/>
        <v>0</v>
      </c>
      <c r="AM391" s="22">
        <f t="shared" si="49"/>
        <v>0</v>
      </c>
    </row>
    <row r="392" spans="1:39" outlineLevel="1" x14ac:dyDescent="0.25">
      <c r="A392" s="10">
        <v>40755</v>
      </c>
      <c r="C392" s="3" t="s">
        <v>1189</v>
      </c>
      <c r="D392" s="34" t="s">
        <v>1190</v>
      </c>
      <c r="F392" s="4" t="s">
        <v>88</v>
      </c>
      <c r="G392" s="4" t="s">
        <v>451</v>
      </c>
      <c r="H392" s="4" t="s">
        <v>157</v>
      </c>
      <c r="N392" s="5">
        <v>1</v>
      </c>
      <c r="O392" s="5" t="s">
        <v>158</v>
      </c>
      <c r="P392" s="65">
        <v>1255</v>
      </c>
      <c r="Q392" s="65">
        <v>0</v>
      </c>
      <c r="R392" s="65">
        <v>0</v>
      </c>
      <c r="S392" s="65">
        <f t="shared" si="45"/>
        <v>1255</v>
      </c>
      <c r="T392" s="5">
        <v>120</v>
      </c>
      <c r="U392" s="22">
        <v>-1255</v>
      </c>
      <c r="V392" s="22">
        <v>0</v>
      </c>
      <c r="W392" s="22">
        <v>0</v>
      </c>
      <c r="X392" s="22">
        <v>0</v>
      </c>
      <c r="Y392" s="22">
        <v>0</v>
      </c>
      <c r="Z392" s="22">
        <v>0</v>
      </c>
      <c r="AA392" s="22">
        <v>0</v>
      </c>
      <c r="AB392" s="22">
        <v>0</v>
      </c>
      <c r="AC392" s="22">
        <v>0</v>
      </c>
      <c r="AD392" s="22">
        <v>0</v>
      </c>
      <c r="AE392" s="22">
        <v>0</v>
      </c>
      <c r="AF392" s="22">
        <v>0</v>
      </c>
      <c r="AG392" s="22">
        <v>0</v>
      </c>
      <c r="AH392" s="22">
        <f t="shared" si="46"/>
        <v>0</v>
      </c>
      <c r="AI392" s="22">
        <v>0</v>
      </c>
      <c r="AJ392" s="22">
        <f t="shared" si="47"/>
        <v>-1255</v>
      </c>
      <c r="AK392" s="22"/>
      <c r="AL392" s="22">
        <f t="shared" si="48"/>
        <v>0</v>
      </c>
      <c r="AM392" s="22">
        <f t="shared" si="49"/>
        <v>0</v>
      </c>
    </row>
    <row r="393" spans="1:39" outlineLevel="1" x14ac:dyDescent="0.25">
      <c r="A393" s="10">
        <v>40755</v>
      </c>
      <c r="C393" s="3" t="s">
        <v>1191</v>
      </c>
      <c r="D393" s="34" t="s">
        <v>1192</v>
      </c>
      <c r="F393" s="4" t="s">
        <v>88</v>
      </c>
      <c r="G393" s="4" t="s">
        <v>451</v>
      </c>
      <c r="H393" s="4" t="s">
        <v>157</v>
      </c>
      <c r="N393" s="5">
        <v>1</v>
      </c>
      <c r="O393" s="5" t="s">
        <v>158</v>
      </c>
      <c r="P393" s="65">
        <v>2110</v>
      </c>
      <c r="Q393" s="65">
        <v>0</v>
      </c>
      <c r="R393" s="65">
        <v>0</v>
      </c>
      <c r="S393" s="65">
        <f t="shared" si="45"/>
        <v>2110</v>
      </c>
      <c r="T393" s="5">
        <v>120</v>
      </c>
      <c r="U393" s="22">
        <v>-2110</v>
      </c>
      <c r="V393" s="22">
        <v>0</v>
      </c>
      <c r="W393" s="22">
        <v>0</v>
      </c>
      <c r="X393" s="22">
        <v>0</v>
      </c>
      <c r="Y393" s="22">
        <v>0</v>
      </c>
      <c r="Z393" s="22">
        <v>0</v>
      </c>
      <c r="AA393" s="22">
        <v>0</v>
      </c>
      <c r="AB393" s="22">
        <v>0</v>
      </c>
      <c r="AC393" s="22">
        <v>0</v>
      </c>
      <c r="AD393" s="22">
        <v>0</v>
      </c>
      <c r="AE393" s="22">
        <v>0</v>
      </c>
      <c r="AF393" s="22">
        <v>0</v>
      </c>
      <c r="AG393" s="22">
        <v>0</v>
      </c>
      <c r="AH393" s="22">
        <f t="shared" si="46"/>
        <v>0</v>
      </c>
      <c r="AI393" s="22">
        <v>0</v>
      </c>
      <c r="AJ393" s="22">
        <f t="shared" si="47"/>
        <v>-2110</v>
      </c>
      <c r="AK393" s="22"/>
      <c r="AL393" s="22">
        <f t="shared" si="48"/>
        <v>0</v>
      </c>
      <c r="AM393" s="22">
        <f t="shared" si="49"/>
        <v>0</v>
      </c>
    </row>
    <row r="394" spans="1:39" outlineLevel="1" x14ac:dyDescent="0.25">
      <c r="A394" s="10">
        <v>40755</v>
      </c>
      <c r="C394" s="3" t="s">
        <v>1193</v>
      </c>
      <c r="D394" s="34" t="s">
        <v>1194</v>
      </c>
      <c r="F394" s="4" t="s">
        <v>88</v>
      </c>
      <c r="G394" s="4" t="s">
        <v>451</v>
      </c>
      <c r="H394" s="4" t="s">
        <v>157</v>
      </c>
      <c r="N394" s="5">
        <v>1</v>
      </c>
      <c r="O394" s="5" t="s">
        <v>158</v>
      </c>
      <c r="P394" s="65">
        <v>1152</v>
      </c>
      <c r="Q394" s="65">
        <v>0</v>
      </c>
      <c r="R394" s="65">
        <v>0</v>
      </c>
      <c r="S394" s="65">
        <f t="shared" si="45"/>
        <v>1152</v>
      </c>
      <c r="T394" s="5">
        <v>120</v>
      </c>
      <c r="U394" s="22">
        <v>-1152</v>
      </c>
      <c r="V394" s="22">
        <v>0</v>
      </c>
      <c r="W394" s="22">
        <v>0</v>
      </c>
      <c r="X394" s="22">
        <v>0</v>
      </c>
      <c r="Y394" s="22">
        <v>0</v>
      </c>
      <c r="Z394" s="22">
        <v>0</v>
      </c>
      <c r="AA394" s="22">
        <v>0</v>
      </c>
      <c r="AB394" s="22">
        <v>0</v>
      </c>
      <c r="AC394" s="22">
        <v>0</v>
      </c>
      <c r="AD394" s="22">
        <v>0</v>
      </c>
      <c r="AE394" s="22">
        <v>0</v>
      </c>
      <c r="AF394" s="22">
        <v>0</v>
      </c>
      <c r="AG394" s="22">
        <v>0</v>
      </c>
      <c r="AH394" s="22">
        <f t="shared" si="46"/>
        <v>0</v>
      </c>
      <c r="AI394" s="22">
        <v>0</v>
      </c>
      <c r="AJ394" s="22">
        <f t="shared" si="47"/>
        <v>-1152</v>
      </c>
      <c r="AK394" s="22"/>
      <c r="AL394" s="22">
        <f t="shared" si="48"/>
        <v>0</v>
      </c>
      <c r="AM394" s="22">
        <f t="shared" si="49"/>
        <v>0</v>
      </c>
    </row>
    <row r="395" spans="1:39" outlineLevel="1" x14ac:dyDescent="0.25">
      <c r="A395" s="10">
        <v>40755</v>
      </c>
      <c r="C395" s="3" t="s">
        <v>1195</v>
      </c>
      <c r="D395" s="34" t="s">
        <v>1196</v>
      </c>
      <c r="F395" s="4" t="s">
        <v>88</v>
      </c>
      <c r="G395" s="4" t="s">
        <v>451</v>
      </c>
      <c r="H395" s="4" t="s">
        <v>157</v>
      </c>
      <c r="N395" s="5">
        <v>1</v>
      </c>
      <c r="O395" s="5" t="s">
        <v>158</v>
      </c>
      <c r="P395" s="65">
        <v>4032</v>
      </c>
      <c r="Q395" s="65">
        <v>0</v>
      </c>
      <c r="R395" s="65">
        <v>0</v>
      </c>
      <c r="S395" s="65">
        <f t="shared" si="45"/>
        <v>4032</v>
      </c>
      <c r="T395" s="5">
        <v>120</v>
      </c>
      <c r="U395" s="22">
        <v>-4032</v>
      </c>
      <c r="V395" s="22">
        <v>0</v>
      </c>
      <c r="W395" s="22">
        <v>0</v>
      </c>
      <c r="X395" s="22">
        <v>0</v>
      </c>
      <c r="Y395" s="22">
        <v>0</v>
      </c>
      <c r="Z395" s="22">
        <v>0</v>
      </c>
      <c r="AA395" s="22">
        <v>0</v>
      </c>
      <c r="AB395" s="22">
        <v>0</v>
      </c>
      <c r="AC395" s="22">
        <v>0</v>
      </c>
      <c r="AD395" s="22">
        <v>0</v>
      </c>
      <c r="AE395" s="22">
        <v>0</v>
      </c>
      <c r="AF395" s="22">
        <v>0</v>
      </c>
      <c r="AG395" s="22">
        <v>0</v>
      </c>
      <c r="AH395" s="22">
        <f t="shared" si="46"/>
        <v>0</v>
      </c>
      <c r="AI395" s="22">
        <v>0</v>
      </c>
      <c r="AJ395" s="22">
        <f t="shared" si="47"/>
        <v>-4032</v>
      </c>
      <c r="AK395" s="22"/>
      <c r="AL395" s="22">
        <f t="shared" si="48"/>
        <v>0</v>
      </c>
      <c r="AM395" s="22">
        <f t="shared" si="49"/>
        <v>0</v>
      </c>
    </row>
    <row r="396" spans="1:39" outlineLevel="1" x14ac:dyDescent="0.25">
      <c r="A396" s="10">
        <v>40755</v>
      </c>
      <c r="C396" s="3" t="s">
        <v>1197</v>
      </c>
      <c r="D396" s="34" t="s">
        <v>1198</v>
      </c>
      <c r="F396" s="4" t="s">
        <v>88</v>
      </c>
      <c r="G396" s="4" t="s">
        <v>451</v>
      </c>
      <c r="H396" s="4" t="s">
        <v>157</v>
      </c>
      <c r="N396" s="5">
        <v>1</v>
      </c>
      <c r="O396" s="5" t="s">
        <v>158</v>
      </c>
      <c r="P396" s="65">
        <v>3300</v>
      </c>
      <c r="Q396" s="65">
        <v>0</v>
      </c>
      <c r="R396" s="65">
        <v>0</v>
      </c>
      <c r="S396" s="65">
        <f t="shared" si="45"/>
        <v>3300</v>
      </c>
      <c r="T396" s="5">
        <v>120</v>
      </c>
      <c r="U396" s="22">
        <v>-3300</v>
      </c>
      <c r="V396" s="22">
        <v>0</v>
      </c>
      <c r="W396" s="22">
        <v>0</v>
      </c>
      <c r="X396" s="22">
        <v>0</v>
      </c>
      <c r="Y396" s="22">
        <v>0</v>
      </c>
      <c r="Z396" s="22">
        <v>0</v>
      </c>
      <c r="AA396" s="22">
        <v>0</v>
      </c>
      <c r="AB396" s="22">
        <v>0</v>
      </c>
      <c r="AC396" s="22">
        <v>0</v>
      </c>
      <c r="AD396" s="22">
        <v>0</v>
      </c>
      <c r="AE396" s="22">
        <v>0</v>
      </c>
      <c r="AF396" s="22">
        <v>0</v>
      </c>
      <c r="AG396" s="22">
        <v>0</v>
      </c>
      <c r="AH396" s="22">
        <f t="shared" si="46"/>
        <v>0</v>
      </c>
      <c r="AI396" s="22">
        <v>0</v>
      </c>
      <c r="AJ396" s="22">
        <f t="shared" si="47"/>
        <v>-3300</v>
      </c>
      <c r="AK396" s="22"/>
      <c r="AL396" s="22">
        <f t="shared" si="48"/>
        <v>0</v>
      </c>
      <c r="AM396" s="22">
        <f t="shared" si="49"/>
        <v>0</v>
      </c>
    </row>
    <row r="397" spans="1:39" outlineLevel="1" x14ac:dyDescent="0.25">
      <c r="A397" s="10">
        <v>40755</v>
      </c>
      <c r="C397" s="3" t="s">
        <v>1199</v>
      </c>
      <c r="D397" s="34" t="s">
        <v>1200</v>
      </c>
      <c r="F397" s="4" t="s">
        <v>88</v>
      </c>
      <c r="G397" s="4" t="s">
        <v>451</v>
      </c>
      <c r="H397" s="4" t="s">
        <v>157</v>
      </c>
      <c r="N397" s="5">
        <v>1</v>
      </c>
      <c r="O397" s="5" t="s">
        <v>158</v>
      </c>
      <c r="P397" s="65">
        <v>3680</v>
      </c>
      <c r="Q397" s="65">
        <v>0</v>
      </c>
      <c r="R397" s="65">
        <v>0</v>
      </c>
      <c r="S397" s="65">
        <f t="shared" si="45"/>
        <v>3680</v>
      </c>
      <c r="T397" s="5">
        <v>120</v>
      </c>
      <c r="U397" s="22">
        <v>-3680</v>
      </c>
      <c r="V397" s="22">
        <v>0</v>
      </c>
      <c r="W397" s="22">
        <v>0</v>
      </c>
      <c r="X397" s="22">
        <v>0</v>
      </c>
      <c r="Y397" s="22">
        <v>0</v>
      </c>
      <c r="Z397" s="22">
        <v>0</v>
      </c>
      <c r="AA397" s="22">
        <v>0</v>
      </c>
      <c r="AB397" s="22">
        <v>0</v>
      </c>
      <c r="AC397" s="22">
        <v>0</v>
      </c>
      <c r="AD397" s="22">
        <v>0</v>
      </c>
      <c r="AE397" s="22">
        <v>0</v>
      </c>
      <c r="AF397" s="22">
        <v>0</v>
      </c>
      <c r="AG397" s="22">
        <v>0</v>
      </c>
      <c r="AH397" s="22">
        <f t="shared" si="46"/>
        <v>0</v>
      </c>
      <c r="AI397" s="22">
        <v>0</v>
      </c>
      <c r="AJ397" s="22">
        <f t="shared" si="47"/>
        <v>-3680</v>
      </c>
      <c r="AK397" s="22"/>
      <c r="AL397" s="22">
        <f t="shared" si="48"/>
        <v>0</v>
      </c>
      <c r="AM397" s="22">
        <f t="shared" si="49"/>
        <v>0</v>
      </c>
    </row>
    <row r="398" spans="1:39" outlineLevel="1" x14ac:dyDescent="0.25">
      <c r="A398" s="10">
        <v>40755</v>
      </c>
      <c r="C398" s="3" t="s">
        <v>1201</v>
      </c>
      <c r="D398" s="34" t="s">
        <v>1202</v>
      </c>
      <c r="F398" s="4" t="s">
        <v>88</v>
      </c>
      <c r="G398" s="4" t="s">
        <v>451</v>
      </c>
      <c r="H398" s="4" t="s">
        <v>157</v>
      </c>
      <c r="N398" s="5">
        <v>1</v>
      </c>
      <c r="O398" s="5" t="s">
        <v>158</v>
      </c>
      <c r="P398" s="65">
        <v>12937.23</v>
      </c>
      <c r="Q398" s="65">
        <v>0</v>
      </c>
      <c r="R398" s="65">
        <v>0</v>
      </c>
      <c r="S398" s="65">
        <f t="shared" si="45"/>
        <v>12937.23</v>
      </c>
      <c r="T398" s="5">
        <v>120</v>
      </c>
      <c r="U398" s="22">
        <v>-12937.23</v>
      </c>
      <c r="V398" s="22">
        <v>0</v>
      </c>
      <c r="W398" s="22">
        <v>0</v>
      </c>
      <c r="X398" s="22">
        <v>0</v>
      </c>
      <c r="Y398" s="22">
        <v>0</v>
      </c>
      <c r="Z398" s="22">
        <v>0</v>
      </c>
      <c r="AA398" s="22">
        <v>0</v>
      </c>
      <c r="AB398" s="22">
        <v>0</v>
      </c>
      <c r="AC398" s="22">
        <v>0</v>
      </c>
      <c r="AD398" s="22">
        <v>0</v>
      </c>
      <c r="AE398" s="22">
        <v>0</v>
      </c>
      <c r="AF398" s="22">
        <v>0</v>
      </c>
      <c r="AG398" s="22">
        <v>0</v>
      </c>
      <c r="AH398" s="22">
        <f t="shared" si="46"/>
        <v>0</v>
      </c>
      <c r="AI398" s="22">
        <v>0</v>
      </c>
      <c r="AJ398" s="22">
        <f t="shared" si="47"/>
        <v>-12937.23</v>
      </c>
      <c r="AK398" s="22"/>
      <c r="AL398" s="22">
        <f t="shared" si="48"/>
        <v>0</v>
      </c>
      <c r="AM398" s="22">
        <f t="shared" si="49"/>
        <v>0</v>
      </c>
    </row>
    <row r="399" spans="1:39" outlineLevel="1" x14ac:dyDescent="0.25">
      <c r="A399" s="10">
        <v>40755</v>
      </c>
      <c r="C399" s="3" t="s">
        <v>1203</v>
      </c>
      <c r="D399" s="34" t="s">
        <v>1204</v>
      </c>
      <c r="F399" s="4" t="s">
        <v>88</v>
      </c>
      <c r="G399" s="4" t="s">
        <v>451</v>
      </c>
      <c r="H399" s="4" t="s">
        <v>157</v>
      </c>
      <c r="N399" s="5">
        <v>1</v>
      </c>
      <c r="O399" s="5" t="s">
        <v>158</v>
      </c>
      <c r="P399" s="65">
        <v>10883.55</v>
      </c>
      <c r="Q399" s="65">
        <v>0</v>
      </c>
      <c r="R399" s="65">
        <v>0</v>
      </c>
      <c r="S399" s="65">
        <f t="shared" si="45"/>
        <v>10883.55</v>
      </c>
      <c r="T399" s="5">
        <v>120</v>
      </c>
      <c r="U399" s="22">
        <v>-10883.55</v>
      </c>
      <c r="V399" s="22">
        <v>0</v>
      </c>
      <c r="W399" s="22">
        <v>0</v>
      </c>
      <c r="X399" s="22">
        <v>0</v>
      </c>
      <c r="Y399" s="22">
        <v>0</v>
      </c>
      <c r="Z399" s="22">
        <v>0</v>
      </c>
      <c r="AA399" s="22">
        <v>0</v>
      </c>
      <c r="AB399" s="22">
        <v>0</v>
      </c>
      <c r="AC399" s="22">
        <v>0</v>
      </c>
      <c r="AD399" s="22">
        <v>0</v>
      </c>
      <c r="AE399" s="22">
        <v>0</v>
      </c>
      <c r="AF399" s="22">
        <v>0</v>
      </c>
      <c r="AG399" s="22">
        <v>0</v>
      </c>
      <c r="AH399" s="22">
        <f t="shared" si="46"/>
        <v>0</v>
      </c>
      <c r="AI399" s="22">
        <v>0</v>
      </c>
      <c r="AJ399" s="22">
        <f t="shared" si="47"/>
        <v>-10883.55</v>
      </c>
      <c r="AK399" s="22"/>
      <c r="AL399" s="22">
        <f t="shared" si="48"/>
        <v>0</v>
      </c>
      <c r="AM399" s="22">
        <f t="shared" si="49"/>
        <v>0</v>
      </c>
    </row>
    <row r="400" spans="1:39" outlineLevel="1" x14ac:dyDescent="0.25">
      <c r="A400" s="10">
        <v>40755</v>
      </c>
      <c r="C400" s="3" t="s">
        <v>1205</v>
      </c>
      <c r="D400" s="34" t="s">
        <v>1206</v>
      </c>
      <c r="F400" s="4" t="s">
        <v>88</v>
      </c>
      <c r="G400" s="4" t="s">
        <v>451</v>
      </c>
      <c r="H400" s="4" t="s">
        <v>157</v>
      </c>
      <c r="N400" s="5">
        <v>1</v>
      </c>
      <c r="O400" s="5" t="s">
        <v>158</v>
      </c>
      <c r="P400" s="65">
        <v>14747.67</v>
      </c>
      <c r="Q400" s="65">
        <v>0</v>
      </c>
      <c r="R400" s="65">
        <v>0</v>
      </c>
      <c r="S400" s="65">
        <f t="shared" si="45"/>
        <v>14747.67</v>
      </c>
      <c r="T400" s="5">
        <v>120</v>
      </c>
      <c r="U400" s="22">
        <v>-14747.67</v>
      </c>
      <c r="V400" s="22">
        <v>0</v>
      </c>
      <c r="W400" s="22">
        <v>0</v>
      </c>
      <c r="X400" s="22">
        <v>0</v>
      </c>
      <c r="Y400" s="22">
        <v>0</v>
      </c>
      <c r="Z400" s="22">
        <v>0</v>
      </c>
      <c r="AA400" s="22">
        <v>0</v>
      </c>
      <c r="AB400" s="22">
        <v>0</v>
      </c>
      <c r="AC400" s="22">
        <v>0</v>
      </c>
      <c r="AD400" s="22">
        <v>0</v>
      </c>
      <c r="AE400" s="22">
        <v>0</v>
      </c>
      <c r="AF400" s="22">
        <v>0</v>
      </c>
      <c r="AG400" s="22">
        <v>0</v>
      </c>
      <c r="AH400" s="22">
        <f t="shared" si="46"/>
        <v>0</v>
      </c>
      <c r="AI400" s="22">
        <v>0</v>
      </c>
      <c r="AJ400" s="22">
        <f t="shared" si="47"/>
        <v>-14747.67</v>
      </c>
      <c r="AK400" s="22"/>
      <c r="AL400" s="22">
        <f t="shared" si="48"/>
        <v>0</v>
      </c>
      <c r="AM400" s="22">
        <f t="shared" si="49"/>
        <v>0</v>
      </c>
    </row>
    <row r="401" spans="1:39" outlineLevel="1" x14ac:dyDescent="0.25">
      <c r="A401" s="10">
        <v>40755</v>
      </c>
      <c r="C401" s="3" t="s">
        <v>1207</v>
      </c>
      <c r="D401" s="34" t="s">
        <v>1063</v>
      </c>
      <c r="F401" s="4" t="s">
        <v>88</v>
      </c>
      <c r="G401" s="4" t="s">
        <v>451</v>
      </c>
      <c r="H401" s="4" t="s">
        <v>157</v>
      </c>
      <c r="N401" s="5">
        <v>1</v>
      </c>
      <c r="O401" s="5" t="s">
        <v>158</v>
      </c>
      <c r="P401" s="65">
        <v>2220</v>
      </c>
      <c r="Q401" s="65">
        <v>0</v>
      </c>
      <c r="R401" s="65">
        <v>0</v>
      </c>
      <c r="S401" s="65">
        <f t="shared" si="45"/>
        <v>2220</v>
      </c>
      <c r="T401" s="5">
        <v>120</v>
      </c>
      <c r="U401" s="22">
        <v>-2220</v>
      </c>
      <c r="V401" s="22">
        <v>0</v>
      </c>
      <c r="W401" s="22">
        <v>0</v>
      </c>
      <c r="X401" s="22">
        <v>0</v>
      </c>
      <c r="Y401" s="22">
        <v>0</v>
      </c>
      <c r="Z401" s="22">
        <v>0</v>
      </c>
      <c r="AA401" s="22">
        <v>0</v>
      </c>
      <c r="AB401" s="22">
        <v>0</v>
      </c>
      <c r="AC401" s="22">
        <v>0</v>
      </c>
      <c r="AD401" s="22">
        <v>0</v>
      </c>
      <c r="AE401" s="22">
        <v>0</v>
      </c>
      <c r="AF401" s="22">
        <v>0</v>
      </c>
      <c r="AG401" s="22">
        <v>0</v>
      </c>
      <c r="AH401" s="22">
        <f t="shared" si="46"/>
        <v>0</v>
      </c>
      <c r="AI401" s="22">
        <v>0</v>
      </c>
      <c r="AJ401" s="22">
        <f t="shared" si="47"/>
        <v>-2220</v>
      </c>
      <c r="AK401" s="22"/>
      <c r="AL401" s="22">
        <f t="shared" si="48"/>
        <v>0</v>
      </c>
      <c r="AM401" s="22">
        <f t="shared" si="49"/>
        <v>0</v>
      </c>
    </row>
    <row r="402" spans="1:39" outlineLevel="1" x14ac:dyDescent="0.25">
      <c r="A402" s="10">
        <v>40755</v>
      </c>
      <c r="C402" s="3" t="s">
        <v>1208</v>
      </c>
      <c r="D402" s="34" t="s">
        <v>881</v>
      </c>
      <c r="F402" s="4" t="s">
        <v>88</v>
      </c>
      <c r="G402" s="4" t="s">
        <v>451</v>
      </c>
      <c r="H402" s="4" t="s">
        <v>157</v>
      </c>
      <c r="N402" s="5">
        <v>1</v>
      </c>
      <c r="O402" s="5" t="s">
        <v>158</v>
      </c>
      <c r="P402" s="65">
        <v>360</v>
      </c>
      <c r="Q402" s="65">
        <v>0</v>
      </c>
      <c r="R402" s="65">
        <v>0</v>
      </c>
      <c r="S402" s="65">
        <f t="shared" si="45"/>
        <v>360</v>
      </c>
      <c r="T402" s="5">
        <v>120</v>
      </c>
      <c r="U402" s="22">
        <v>-360</v>
      </c>
      <c r="V402" s="22">
        <v>0</v>
      </c>
      <c r="W402" s="22">
        <v>0</v>
      </c>
      <c r="X402" s="22">
        <v>0</v>
      </c>
      <c r="Y402" s="22">
        <v>0</v>
      </c>
      <c r="Z402" s="22">
        <v>0</v>
      </c>
      <c r="AA402" s="22">
        <v>0</v>
      </c>
      <c r="AB402" s="22">
        <v>0</v>
      </c>
      <c r="AC402" s="22">
        <v>0</v>
      </c>
      <c r="AD402" s="22">
        <v>0</v>
      </c>
      <c r="AE402" s="22">
        <v>0</v>
      </c>
      <c r="AF402" s="22">
        <v>0</v>
      </c>
      <c r="AG402" s="22">
        <v>0</v>
      </c>
      <c r="AH402" s="22">
        <f t="shared" si="46"/>
        <v>0</v>
      </c>
      <c r="AI402" s="22">
        <v>0</v>
      </c>
      <c r="AJ402" s="22">
        <f t="shared" si="47"/>
        <v>-360</v>
      </c>
      <c r="AK402" s="22"/>
      <c r="AL402" s="22">
        <f t="shared" si="48"/>
        <v>0</v>
      </c>
      <c r="AM402" s="22">
        <f t="shared" si="49"/>
        <v>0</v>
      </c>
    </row>
    <row r="403" spans="1:39" outlineLevel="1" x14ac:dyDescent="0.25">
      <c r="A403" s="10">
        <v>40755</v>
      </c>
      <c r="C403" s="3" t="s">
        <v>1209</v>
      </c>
      <c r="D403" s="34" t="s">
        <v>1210</v>
      </c>
      <c r="F403" s="4" t="s">
        <v>88</v>
      </c>
      <c r="G403" s="4" t="s">
        <v>451</v>
      </c>
      <c r="H403" s="4" t="s">
        <v>157</v>
      </c>
      <c r="N403" s="5">
        <v>1</v>
      </c>
      <c r="O403" s="5" t="s">
        <v>158</v>
      </c>
      <c r="P403" s="65">
        <v>1670</v>
      </c>
      <c r="Q403" s="65">
        <v>0</v>
      </c>
      <c r="R403" s="65">
        <v>0</v>
      </c>
      <c r="S403" s="65">
        <f t="shared" si="45"/>
        <v>1670</v>
      </c>
      <c r="T403" s="5">
        <v>120</v>
      </c>
      <c r="U403" s="22">
        <v>-1670</v>
      </c>
      <c r="V403" s="22">
        <v>0</v>
      </c>
      <c r="W403" s="22">
        <v>0</v>
      </c>
      <c r="X403" s="22">
        <v>0</v>
      </c>
      <c r="Y403" s="22">
        <v>0</v>
      </c>
      <c r="Z403" s="22">
        <v>0</v>
      </c>
      <c r="AA403" s="22">
        <v>0</v>
      </c>
      <c r="AB403" s="22">
        <v>0</v>
      </c>
      <c r="AC403" s="22">
        <v>0</v>
      </c>
      <c r="AD403" s="22">
        <v>0</v>
      </c>
      <c r="AE403" s="22">
        <v>0</v>
      </c>
      <c r="AF403" s="22">
        <v>0</v>
      </c>
      <c r="AG403" s="22">
        <v>0</v>
      </c>
      <c r="AH403" s="22">
        <f t="shared" si="46"/>
        <v>0</v>
      </c>
      <c r="AI403" s="22">
        <v>0</v>
      </c>
      <c r="AJ403" s="22">
        <f t="shared" si="47"/>
        <v>-1670</v>
      </c>
      <c r="AK403" s="22"/>
      <c r="AL403" s="22">
        <f t="shared" si="48"/>
        <v>0</v>
      </c>
      <c r="AM403" s="22">
        <f t="shared" si="49"/>
        <v>0</v>
      </c>
    </row>
    <row r="404" spans="1:39" outlineLevel="1" x14ac:dyDescent="0.25">
      <c r="A404" s="10">
        <v>40755</v>
      </c>
      <c r="C404" s="3" t="s">
        <v>1211</v>
      </c>
      <c r="D404" s="34" t="s">
        <v>1212</v>
      </c>
      <c r="F404" s="4" t="s">
        <v>88</v>
      </c>
      <c r="G404" s="4" t="s">
        <v>451</v>
      </c>
      <c r="H404" s="4" t="s">
        <v>157</v>
      </c>
      <c r="N404" s="5">
        <v>1</v>
      </c>
      <c r="O404" s="5" t="s">
        <v>158</v>
      </c>
      <c r="P404" s="65">
        <v>4032</v>
      </c>
      <c r="Q404" s="65">
        <v>0</v>
      </c>
      <c r="R404" s="65">
        <v>0</v>
      </c>
      <c r="S404" s="65">
        <f t="shared" si="45"/>
        <v>4032</v>
      </c>
      <c r="T404" s="5">
        <v>120</v>
      </c>
      <c r="U404" s="22">
        <v>-4032</v>
      </c>
      <c r="V404" s="22">
        <v>0</v>
      </c>
      <c r="W404" s="22">
        <v>0</v>
      </c>
      <c r="X404" s="22">
        <v>0</v>
      </c>
      <c r="Y404" s="22">
        <v>0</v>
      </c>
      <c r="Z404" s="22">
        <v>0</v>
      </c>
      <c r="AA404" s="22">
        <v>0</v>
      </c>
      <c r="AB404" s="22">
        <v>0</v>
      </c>
      <c r="AC404" s="22">
        <v>0</v>
      </c>
      <c r="AD404" s="22">
        <v>0</v>
      </c>
      <c r="AE404" s="22">
        <v>0</v>
      </c>
      <c r="AF404" s="22">
        <v>0</v>
      </c>
      <c r="AG404" s="22">
        <v>0</v>
      </c>
      <c r="AH404" s="22">
        <f t="shared" si="46"/>
        <v>0</v>
      </c>
      <c r="AI404" s="22">
        <v>0</v>
      </c>
      <c r="AJ404" s="22">
        <f t="shared" si="47"/>
        <v>-4032</v>
      </c>
      <c r="AK404" s="22"/>
      <c r="AL404" s="22">
        <f t="shared" si="48"/>
        <v>0</v>
      </c>
      <c r="AM404" s="22">
        <f t="shared" si="49"/>
        <v>0</v>
      </c>
    </row>
    <row r="405" spans="1:39" outlineLevel="1" x14ac:dyDescent="0.25">
      <c r="A405" s="10">
        <v>40755</v>
      </c>
      <c r="C405" s="3" t="s">
        <v>1213</v>
      </c>
      <c r="D405" s="34" t="s">
        <v>1214</v>
      </c>
      <c r="F405" s="4" t="s">
        <v>88</v>
      </c>
      <c r="G405" s="4" t="s">
        <v>451</v>
      </c>
      <c r="H405" s="4" t="s">
        <v>157</v>
      </c>
      <c r="N405" s="5">
        <v>1</v>
      </c>
      <c r="O405" s="5" t="s">
        <v>158</v>
      </c>
      <c r="P405" s="65">
        <v>2080</v>
      </c>
      <c r="Q405" s="65">
        <v>0</v>
      </c>
      <c r="R405" s="65">
        <v>0</v>
      </c>
      <c r="S405" s="65">
        <f t="shared" si="45"/>
        <v>2080</v>
      </c>
      <c r="T405" s="5">
        <v>120</v>
      </c>
      <c r="U405" s="22">
        <v>-2080</v>
      </c>
      <c r="V405" s="22">
        <v>0</v>
      </c>
      <c r="W405" s="22">
        <v>0</v>
      </c>
      <c r="X405" s="22">
        <v>0</v>
      </c>
      <c r="Y405" s="22">
        <v>0</v>
      </c>
      <c r="Z405" s="22">
        <v>0</v>
      </c>
      <c r="AA405" s="22">
        <v>0</v>
      </c>
      <c r="AB405" s="22">
        <v>0</v>
      </c>
      <c r="AC405" s="22">
        <v>0</v>
      </c>
      <c r="AD405" s="22">
        <v>0</v>
      </c>
      <c r="AE405" s="22">
        <v>0</v>
      </c>
      <c r="AF405" s="22">
        <v>0</v>
      </c>
      <c r="AG405" s="22">
        <v>0</v>
      </c>
      <c r="AH405" s="22">
        <f t="shared" si="46"/>
        <v>0</v>
      </c>
      <c r="AI405" s="22">
        <v>0</v>
      </c>
      <c r="AJ405" s="22">
        <f t="shared" si="47"/>
        <v>-2080</v>
      </c>
      <c r="AK405" s="22"/>
      <c r="AL405" s="22">
        <f t="shared" si="48"/>
        <v>0</v>
      </c>
      <c r="AM405" s="22">
        <f t="shared" si="49"/>
        <v>0</v>
      </c>
    </row>
    <row r="406" spans="1:39" outlineLevel="1" x14ac:dyDescent="0.25">
      <c r="A406" s="10">
        <v>40755</v>
      </c>
      <c r="C406" s="3" t="s">
        <v>1215</v>
      </c>
      <c r="D406" s="34" t="s">
        <v>1216</v>
      </c>
      <c r="F406" s="4" t="s">
        <v>88</v>
      </c>
      <c r="G406" s="4" t="s">
        <v>451</v>
      </c>
      <c r="H406" s="4" t="s">
        <v>157</v>
      </c>
      <c r="N406" s="5">
        <v>1</v>
      </c>
      <c r="O406" s="5" t="s">
        <v>158</v>
      </c>
      <c r="P406" s="65">
        <v>818.8</v>
      </c>
      <c r="Q406" s="65">
        <v>0</v>
      </c>
      <c r="R406" s="65">
        <v>0</v>
      </c>
      <c r="S406" s="65">
        <f t="shared" si="45"/>
        <v>818.8</v>
      </c>
      <c r="T406" s="5">
        <v>120</v>
      </c>
      <c r="U406" s="22">
        <v>-818.8</v>
      </c>
      <c r="V406" s="22">
        <v>0</v>
      </c>
      <c r="W406" s="22">
        <v>0</v>
      </c>
      <c r="X406" s="22">
        <v>0</v>
      </c>
      <c r="Y406" s="22">
        <v>0</v>
      </c>
      <c r="Z406" s="22">
        <v>0</v>
      </c>
      <c r="AA406" s="22">
        <v>0</v>
      </c>
      <c r="AB406" s="22">
        <v>0</v>
      </c>
      <c r="AC406" s="22">
        <v>0</v>
      </c>
      <c r="AD406" s="22">
        <v>0</v>
      </c>
      <c r="AE406" s="22">
        <v>0</v>
      </c>
      <c r="AF406" s="22">
        <v>0</v>
      </c>
      <c r="AG406" s="22">
        <v>0</v>
      </c>
      <c r="AH406" s="22">
        <f t="shared" si="46"/>
        <v>0</v>
      </c>
      <c r="AI406" s="22">
        <v>0</v>
      </c>
      <c r="AJ406" s="22">
        <f t="shared" si="47"/>
        <v>-818.8</v>
      </c>
      <c r="AK406" s="22"/>
      <c r="AL406" s="22">
        <f t="shared" si="48"/>
        <v>0</v>
      </c>
      <c r="AM406" s="22">
        <f t="shared" si="49"/>
        <v>0</v>
      </c>
    </row>
    <row r="407" spans="1:39" outlineLevel="1" x14ac:dyDescent="0.25">
      <c r="A407" s="10">
        <v>40755</v>
      </c>
      <c r="C407" s="3" t="s">
        <v>1217</v>
      </c>
      <c r="D407" s="34" t="s">
        <v>1218</v>
      </c>
      <c r="F407" s="4" t="s">
        <v>88</v>
      </c>
      <c r="G407" s="4" t="s">
        <v>451</v>
      </c>
      <c r="H407" s="4" t="s">
        <v>157</v>
      </c>
      <c r="N407" s="5">
        <v>1</v>
      </c>
      <c r="O407" s="5" t="s">
        <v>158</v>
      </c>
      <c r="P407" s="65">
        <v>7449</v>
      </c>
      <c r="Q407" s="65">
        <v>0</v>
      </c>
      <c r="R407" s="65">
        <v>0</v>
      </c>
      <c r="S407" s="65">
        <f t="shared" si="45"/>
        <v>7449</v>
      </c>
      <c r="T407" s="5">
        <v>120</v>
      </c>
      <c r="U407" s="22">
        <v>-7449</v>
      </c>
      <c r="V407" s="22">
        <v>0</v>
      </c>
      <c r="W407" s="22">
        <v>0</v>
      </c>
      <c r="X407" s="22">
        <v>0</v>
      </c>
      <c r="Y407" s="22">
        <v>0</v>
      </c>
      <c r="Z407" s="22">
        <v>0</v>
      </c>
      <c r="AA407" s="22">
        <v>0</v>
      </c>
      <c r="AB407" s="22">
        <v>0</v>
      </c>
      <c r="AC407" s="22">
        <v>0</v>
      </c>
      <c r="AD407" s="22">
        <v>0</v>
      </c>
      <c r="AE407" s="22">
        <v>0</v>
      </c>
      <c r="AF407" s="22">
        <v>0</v>
      </c>
      <c r="AG407" s="22">
        <v>0</v>
      </c>
      <c r="AH407" s="22">
        <f t="shared" si="46"/>
        <v>0</v>
      </c>
      <c r="AI407" s="22">
        <v>0</v>
      </c>
      <c r="AJ407" s="22">
        <f t="shared" si="47"/>
        <v>-7449</v>
      </c>
      <c r="AK407" s="22"/>
      <c r="AL407" s="22">
        <f t="shared" si="48"/>
        <v>0</v>
      </c>
      <c r="AM407" s="22">
        <f t="shared" si="49"/>
        <v>0</v>
      </c>
    </row>
    <row r="408" spans="1:39" outlineLevel="1" x14ac:dyDescent="0.25">
      <c r="A408" s="10">
        <v>40755</v>
      </c>
      <c r="C408" s="3" t="s">
        <v>1219</v>
      </c>
      <c r="D408" s="34" t="s">
        <v>1220</v>
      </c>
      <c r="F408" s="4" t="s">
        <v>88</v>
      </c>
      <c r="G408" s="4" t="s">
        <v>451</v>
      </c>
      <c r="H408" s="4" t="s">
        <v>157</v>
      </c>
      <c r="N408" s="5">
        <v>1</v>
      </c>
      <c r="O408" s="5" t="s">
        <v>158</v>
      </c>
      <c r="P408" s="65">
        <v>17600</v>
      </c>
      <c r="Q408" s="65">
        <v>0</v>
      </c>
      <c r="R408" s="65">
        <v>0</v>
      </c>
      <c r="S408" s="65">
        <f t="shared" si="45"/>
        <v>17600</v>
      </c>
      <c r="T408" s="5">
        <v>120</v>
      </c>
      <c r="U408" s="22">
        <v>-17600</v>
      </c>
      <c r="V408" s="22">
        <v>0</v>
      </c>
      <c r="W408" s="22">
        <v>0</v>
      </c>
      <c r="X408" s="22">
        <v>0</v>
      </c>
      <c r="Y408" s="22">
        <v>0</v>
      </c>
      <c r="Z408" s="22">
        <v>0</v>
      </c>
      <c r="AA408" s="22">
        <v>0</v>
      </c>
      <c r="AB408" s="22">
        <v>0</v>
      </c>
      <c r="AC408" s="22">
        <v>0</v>
      </c>
      <c r="AD408" s="22">
        <v>0</v>
      </c>
      <c r="AE408" s="22">
        <v>0</v>
      </c>
      <c r="AF408" s="22">
        <v>0</v>
      </c>
      <c r="AG408" s="22">
        <v>0</v>
      </c>
      <c r="AH408" s="22">
        <f t="shared" si="46"/>
        <v>0</v>
      </c>
      <c r="AI408" s="22">
        <v>0</v>
      </c>
      <c r="AJ408" s="22">
        <f t="shared" si="47"/>
        <v>-17600</v>
      </c>
      <c r="AK408" s="22"/>
      <c r="AL408" s="22">
        <f t="shared" si="48"/>
        <v>0</v>
      </c>
      <c r="AM408" s="22">
        <f t="shared" si="49"/>
        <v>0</v>
      </c>
    </row>
    <row r="409" spans="1:39" outlineLevel="1" x14ac:dyDescent="0.25">
      <c r="A409" s="10">
        <v>40755</v>
      </c>
      <c r="C409" s="3" t="s">
        <v>1221</v>
      </c>
      <c r="D409" s="34" t="s">
        <v>1222</v>
      </c>
      <c r="F409" s="4" t="s">
        <v>88</v>
      </c>
      <c r="G409" s="4" t="s">
        <v>451</v>
      </c>
      <c r="H409" s="4" t="s">
        <v>157</v>
      </c>
      <c r="N409" s="5">
        <v>1</v>
      </c>
      <c r="O409" s="5" t="s">
        <v>158</v>
      </c>
      <c r="P409" s="65">
        <v>1400</v>
      </c>
      <c r="Q409" s="65">
        <v>0</v>
      </c>
      <c r="R409" s="65">
        <v>0</v>
      </c>
      <c r="S409" s="65">
        <f t="shared" si="45"/>
        <v>1400</v>
      </c>
      <c r="T409" s="5">
        <v>120</v>
      </c>
      <c r="U409" s="22">
        <v>-1400</v>
      </c>
      <c r="V409" s="22">
        <v>0</v>
      </c>
      <c r="W409" s="22">
        <v>0</v>
      </c>
      <c r="X409" s="22">
        <v>0</v>
      </c>
      <c r="Y409" s="22">
        <v>0</v>
      </c>
      <c r="Z409" s="22">
        <v>0</v>
      </c>
      <c r="AA409" s="22">
        <v>0</v>
      </c>
      <c r="AB409" s="22">
        <v>0</v>
      </c>
      <c r="AC409" s="22">
        <v>0</v>
      </c>
      <c r="AD409" s="22">
        <v>0</v>
      </c>
      <c r="AE409" s="22">
        <v>0</v>
      </c>
      <c r="AF409" s="22">
        <v>0</v>
      </c>
      <c r="AG409" s="22">
        <v>0</v>
      </c>
      <c r="AH409" s="22">
        <f t="shared" si="46"/>
        <v>0</v>
      </c>
      <c r="AI409" s="22">
        <v>0</v>
      </c>
      <c r="AJ409" s="22">
        <f t="shared" si="47"/>
        <v>-1400</v>
      </c>
      <c r="AK409" s="22"/>
      <c r="AL409" s="22">
        <f t="shared" si="48"/>
        <v>0</v>
      </c>
      <c r="AM409" s="22">
        <f t="shared" si="49"/>
        <v>0</v>
      </c>
    </row>
    <row r="410" spans="1:39" outlineLevel="1" x14ac:dyDescent="0.25">
      <c r="A410" s="10">
        <v>40755</v>
      </c>
      <c r="C410" s="3" t="s">
        <v>1223</v>
      </c>
      <c r="D410" s="34" t="s">
        <v>1224</v>
      </c>
      <c r="F410" s="4" t="s">
        <v>88</v>
      </c>
      <c r="G410" s="4" t="s">
        <v>451</v>
      </c>
      <c r="H410" s="4" t="s">
        <v>157</v>
      </c>
      <c r="N410" s="5">
        <v>1</v>
      </c>
      <c r="O410" s="5" t="s">
        <v>158</v>
      </c>
      <c r="P410" s="65">
        <v>3460</v>
      </c>
      <c r="Q410" s="65">
        <v>0</v>
      </c>
      <c r="R410" s="65">
        <v>0</v>
      </c>
      <c r="S410" s="65">
        <f t="shared" si="45"/>
        <v>3460</v>
      </c>
      <c r="T410" s="5">
        <v>120</v>
      </c>
      <c r="U410" s="22">
        <v>-3460</v>
      </c>
      <c r="V410" s="22">
        <v>0</v>
      </c>
      <c r="W410" s="22">
        <v>0</v>
      </c>
      <c r="X410" s="22">
        <v>0</v>
      </c>
      <c r="Y410" s="22">
        <v>0</v>
      </c>
      <c r="Z410" s="22">
        <v>0</v>
      </c>
      <c r="AA410" s="22">
        <v>0</v>
      </c>
      <c r="AB410" s="22">
        <v>0</v>
      </c>
      <c r="AC410" s="22">
        <v>0</v>
      </c>
      <c r="AD410" s="22">
        <v>0</v>
      </c>
      <c r="AE410" s="22">
        <v>0</v>
      </c>
      <c r="AF410" s="22">
        <v>0</v>
      </c>
      <c r="AG410" s="22">
        <v>0</v>
      </c>
      <c r="AH410" s="22">
        <f t="shared" si="46"/>
        <v>0</v>
      </c>
      <c r="AI410" s="22">
        <v>0</v>
      </c>
      <c r="AJ410" s="22">
        <f t="shared" si="47"/>
        <v>-3460</v>
      </c>
      <c r="AK410" s="22"/>
      <c r="AL410" s="22">
        <f t="shared" si="48"/>
        <v>0</v>
      </c>
      <c r="AM410" s="22">
        <f t="shared" si="49"/>
        <v>0</v>
      </c>
    </row>
    <row r="411" spans="1:39" outlineLevel="1" x14ac:dyDescent="0.25">
      <c r="A411" s="10">
        <v>40755</v>
      </c>
      <c r="C411" s="3" t="s">
        <v>1225</v>
      </c>
      <c r="D411" s="34" t="s">
        <v>1226</v>
      </c>
      <c r="F411" s="4" t="s">
        <v>88</v>
      </c>
      <c r="G411" s="4" t="s">
        <v>451</v>
      </c>
      <c r="H411" s="4" t="s">
        <v>157</v>
      </c>
      <c r="N411" s="5">
        <v>1</v>
      </c>
      <c r="O411" s="5" t="s">
        <v>158</v>
      </c>
      <c r="P411" s="65">
        <v>1910</v>
      </c>
      <c r="Q411" s="65">
        <v>0</v>
      </c>
      <c r="R411" s="65">
        <v>0</v>
      </c>
      <c r="S411" s="65">
        <f t="shared" si="45"/>
        <v>1910</v>
      </c>
      <c r="T411" s="5">
        <v>120</v>
      </c>
      <c r="U411" s="22">
        <v>-1910</v>
      </c>
      <c r="V411" s="22">
        <v>0</v>
      </c>
      <c r="W411" s="22">
        <v>0</v>
      </c>
      <c r="X411" s="22">
        <v>0</v>
      </c>
      <c r="Y411" s="22">
        <v>0</v>
      </c>
      <c r="Z411" s="22">
        <v>0</v>
      </c>
      <c r="AA411" s="22">
        <v>0</v>
      </c>
      <c r="AB411" s="22">
        <v>0</v>
      </c>
      <c r="AC411" s="22">
        <v>0</v>
      </c>
      <c r="AD411" s="22">
        <v>0</v>
      </c>
      <c r="AE411" s="22">
        <v>0</v>
      </c>
      <c r="AF411" s="22">
        <v>0</v>
      </c>
      <c r="AG411" s="22">
        <v>0</v>
      </c>
      <c r="AH411" s="22">
        <f t="shared" si="46"/>
        <v>0</v>
      </c>
      <c r="AI411" s="22">
        <v>0</v>
      </c>
      <c r="AJ411" s="22">
        <f t="shared" si="47"/>
        <v>-1910</v>
      </c>
      <c r="AK411" s="22"/>
      <c r="AL411" s="22">
        <f t="shared" si="48"/>
        <v>0</v>
      </c>
      <c r="AM411" s="22">
        <f t="shared" si="49"/>
        <v>0</v>
      </c>
    </row>
    <row r="412" spans="1:39" outlineLevel="1" x14ac:dyDescent="0.25">
      <c r="A412" s="10">
        <v>40755</v>
      </c>
      <c r="C412" s="3" t="s">
        <v>1227</v>
      </c>
      <c r="D412" s="34" t="s">
        <v>1228</v>
      </c>
      <c r="F412" s="4" t="s">
        <v>88</v>
      </c>
      <c r="G412" s="4" t="s">
        <v>451</v>
      </c>
      <c r="H412" s="4" t="s">
        <v>157</v>
      </c>
      <c r="N412" s="5">
        <v>1</v>
      </c>
      <c r="O412" s="5" t="s">
        <v>158</v>
      </c>
      <c r="P412" s="65">
        <v>1350</v>
      </c>
      <c r="Q412" s="65">
        <v>0</v>
      </c>
      <c r="R412" s="65">
        <v>0</v>
      </c>
      <c r="S412" s="65">
        <f t="shared" si="45"/>
        <v>1350</v>
      </c>
      <c r="T412" s="5">
        <v>120</v>
      </c>
      <c r="U412" s="22">
        <v>-1350</v>
      </c>
      <c r="V412" s="22">
        <v>0</v>
      </c>
      <c r="W412" s="22">
        <v>0</v>
      </c>
      <c r="X412" s="22">
        <v>0</v>
      </c>
      <c r="Y412" s="22">
        <v>0</v>
      </c>
      <c r="Z412" s="22">
        <v>0</v>
      </c>
      <c r="AA412" s="22">
        <v>0</v>
      </c>
      <c r="AB412" s="22">
        <v>0</v>
      </c>
      <c r="AC412" s="22">
        <v>0</v>
      </c>
      <c r="AD412" s="22">
        <v>0</v>
      </c>
      <c r="AE412" s="22">
        <v>0</v>
      </c>
      <c r="AF412" s="22">
        <v>0</v>
      </c>
      <c r="AG412" s="22">
        <v>0</v>
      </c>
      <c r="AH412" s="22">
        <f t="shared" si="46"/>
        <v>0</v>
      </c>
      <c r="AI412" s="22">
        <v>0</v>
      </c>
      <c r="AJ412" s="22">
        <f t="shared" si="47"/>
        <v>-1350</v>
      </c>
      <c r="AK412" s="22"/>
      <c r="AL412" s="22">
        <f t="shared" si="48"/>
        <v>0</v>
      </c>
      <c r="AM412" s="22">
        <f t="shared" si="49"/>
        <v>0</v>
      </c>
    </row>
    <row r="413" spans="1:39" outlineLevel="1" x14ac:dyDescent="0.25">
      <c r="A413" s="10">
        <v>40755</v>
      </c>
      <c r="C413" s="3" t="s">
        <v>1229</v>
      </c>
      <c r="D413" s="34" t="s">
        <v>1230</v>
      </c>
      <c r="F413" s="4" t="s">
        <v>88</v>
      </c>
      <c r="G413" s="4" t="s">
        <v>451</v>
      </c>
      <c r="H413" s="4" t="s">
        <v>157</v>
      </c>
      <c r="N413" s="5">
        <v>1</v>
      </c>
      <c r="O413" s="5" t="s">
        <v>158</v>
      </c>
      <c r="P413" s="65">
        <v>4874.1000000000004</v>
      </c>
      <c r="Q413" s="65">
        <v>0</v>
      </c>
      <c r="R413" s="65">
        <v>0</v>
      </c>
      <c r="S413" s="65">
        <f t="shared" si="45"/>
        <v>4874.1000000000004</v>
      </c>
      <c r="T413" s="5">
        <v>120</v>
      </c>
      <c r="U413" s="22">
        <v>-4874.1000000000004</v>
      </c>
      <c r="V413" s="22">
        <v>0</v>
      </c>
      <c r="W413" s="22">
        <v>0</v>
      </c>
      <c r="X413" s="22">
        <v>0</v>
      </c>
      <c r="Y413" s="22">
        <v>0</v>
      </c>
      <c r="Z413" s="22">
        <v>0</v>
      </c>
      <c r="AA413" s="22">
        <v>0</v>
      </c>
      <c r="AB413" s="22">
        <v>0</v>
      </c>
      <c r="AC413" s="22">
        <v>0</v>
      </c>
      <c r="AD413" s="22">
        <v>0</v>
      </c>
      <c r="AE413" s="22">
        <v>0</v>
      </c>
      <c r="AF413" s="22">
        <v>0</v>
      </c>
      <c r="AG413" s="22">
        <v>0</v>
      </c>
      <c r="AH413" s="22">
        <f t="shared" si="46"/>
        <v>0</v>
      </c>
      <c r="AI413" s="22">
        <v>0</v>
      </c>
      <c r="AJ413" s="22">
        <f t="shared" si="47"/>
        <v>-4874.1000000000004</v>
      </c>
      <c r="AK413" s="22"/>
      <c r="AL413" s="22">
        <f t="shared" si="48"/>
        <v>0</v>
      </c>
      <c r="AM413" s="22">
        <f t="shared" si="49"/>
        <v>0</v>
      </c>
    </row>
    <row r="414" spans="1:39" outlineLevel="1" x14ac:dyDescent="0.25">
      <c r="A414" s="10">
        <v>40755</v>
      </c>
      <c r="C414" s="3" t="s">
        <v>1231</v>
      </c>
      <c r="D414" s="34" t="s">
        <v>1232</v>
      </c>
      <c r="F414" s="4" t="s">
        <v>88</v>
      </c>
      <c r="G414" s="4" t="s">
        <v>451</v>
      </c>
      <c r="H414" s="4" t="s">
        <v>157</v>
      </c>
      <c r="N414" s="5">
        <v>1</v>
      </c>
      <c r="O414" s="5" t="s">
        <v>158</v>
      </c>
      <c r="P414" s="65">
        <v>840</v>
      </c>
      <c r="Q414" s="65">
        <v>0</v>
      </c>
      <c r="R414" s="65">
        <v>0</v>
      </c>
      <c r="S414" s="65">
        <f t="shared" si="45"/>
        <v>840</v>
      </c>
      <c r="T414" s="5">
        <v>120</v>
      </c>
      <c r="U414" s="22">
        <v>-840</v>
      </c>
      <c r="V414" s="22">
        <v>0</v>
      </c>
      <c r="W414" s="22">
        <v>0</v>
      </c>
      <c r="X414" s="22">
        <v>0</v>
      </c>
      <c r="Y414" s="22">
        <v>0</v>
      </c>
      <c r="Z414" s="22">
        <v>0</v>
      </c>
      <c r="AA414" s="22">
        <v>0</v>
      </c>
      <c r="AB414" s="22">
        <v>0</v>
      </c>
      <c r="AC414" s="22">
        <v>0</v>
      </c>
      <c r="AD414" s="22">
        <v>0</v>
      </c>
      <c r="AE414" s="22">
        <v>0</v>
      </c>
      <c r="AF414" s="22">
        <v>0</v>
      </c>
      <c r="AG414" s="22">
        <v>0</v>
      </c>
      <c r="AH414" s="22">
        <f t="shared" si="46"/>
        <v>0</v>
      </c>
      <c r="AI414" s="22">
        <v>0</v>
      </c>
      <c r="AJ414" s="22">
        <f t="shared" si="47"/>
        <v>-840</v>
      </c>
      <c r="AK414" s="22"/>
      <c r="AL414" s="22">
        <f t="shared" si="48"/>
        <v>0</v>
      </c>
      <c r="AM414" s="22">
        <f t="shared" si="49"/>
        <v>0</v>
      </c>
    </row>
    <row r="415" spans="1:39" outlineLevel="1" x14ac:dyDescent="0.25">
      <c r="A415" s="10">
        <v>40755</v>
      </c>
      <c r="C415" s="3" t="s">
        <v>1233</v>
      </c>
      <c r="D415" s="34" t="s">
        <v>1234</v>
      </c>
      <c r="F415" s="4" t="s">
        <v>88</v>
      </c>
      <c r="G415" s="4" t="s">
        <v>451</v>
      </c>
      <c r="H415" s="4" t="s">
        <v>157</v>
      </c>
      <c r="N415" s="5">
        <v>1</v>
      </c>
      <c r="O415" s="5" t="s">
        <v>158</v>
      </c>
      <c r="P415" s="65">
        <v>5680</v>
      </c>
      <c r="Q415" s="65">
        <v>0</v>
      </c>
      <c r="R415" s="65">
        <v>0</v>
      </c>
      <c r="S415" s="65">
        <f t="shared" si="45"/>
        <v>5680</v>
      </c>
      <c r="T415" s="5">
        <v>120</v>
      </c>
      <c r="U415" s="22">
        <v>-5680</v>
      </c>
      <c r="V415" s="22">
        <v>0</v>
      </c>
      <c r="W415" s="22">
        <v>0</v>
      </c>
      <c r="X415" s="22">
        <v>0</v>
      </c>
      <c r="Y415" s="22">
        <v>0</v>
      </c>
      <c r="Z415" s="22">
        <v>0</v>
      </c>
      <c r="AA415" s="22">
        <v>0</v>
      </c>
      <c r="AB415" s="22">
        <v>0</v>
      </c>
      <c r="AC415" s="22">
        <v>0</v>
      </c>
      <c r="AD415" s="22">
        <v>0</v>
      </c>
      <c r="AE415" s="22">
        <v>0</v>
      </c>
      <c r="AF415" s="22">
        <v>0</v>
      </c>
      <c r="AG415" s="22">
        <v>0</v>
      </c>
      <c r="AH415" s="22">
        <f t="shared" si="46"/>
        <v>0</v>
      </c>
      <c r="AI415" s="22">
        <v>0</v>
      </c>
      <c r="AJ415" s="22">
        <f t="shared" si="47"/>
        <v>-5680</v>
      </c>
      <c r="AK415" s="22"/>
      <c r="AL415" s="22">
        <f t="shared" si="48"/>
        <v>0</v>
      </c>
      <c r="AM415" s="22">
        <f t="shared" si="49"/>
        <v>0</v>
      </c>
    </row>
    <row r="416" spans="1:39" outlineLevel="1" x14ac:dyDescent="0.25">
      <c r="A416" s="10">
        <v>40755</v>
      </c>
      <c r="C416" s="3" t="s">
        <v>1235</v>
      </c>
      <c r="D416" s="34" t="s">
        <v>1236</v>
      </c>
      <c r="F416" s="4" t="s">
        <v>88</v>
      </c>
      <c r="G416" s="4" t="s">
        <v>451</v>
      </c>
      <c r="H416" s="4" t="s">
        <v>157</v>
      </c>
      <c r="N416" s="5">
        <v>1</v>
      </c>
      <c r="O416" s="5" t="s">
        <v>158</v>
      </c>
      <c r="P416" s="65">
        <v>2280</v>
      </c>
      <c r="Q416" s="65">
        <v>0</v>
      </c>
      <c r="R416" s="65">
        <v>0</v>
      </c>
      <c r="S416" s="65">
        <f t="shared" si="45"/>
        <v>2280</v>
      </c>
      <c r="T416" s="5">
        <v>120</v>
      </c>
      <c r="U416" s="22">
        <v>-2280</v>
      </c>
      <c r="V416" s="22">
        <v>0</v>
      </c>
      <c r="W416" s="22">
        <v>0</v>
      </c>
      <c r="X416" s="22">
        <v>0</v>
      </c>
      <c r="Y416" s="22">
        <v>0</v>
      </c>
      <c r="Z416" s="22">
        <v>0</v>
      </c>
      <c r="AA416" s="22">
        <v>0</v>
      </c>
      <c r="AB416" s="22">
        <v>0</v>
      </c>
      <c r="AC416" s="22">
        <v>0</v>
      </c>
      <c r="AD416" s="22">
        <v>0</v>
      </c>
      <c r="AE416" s="22">
        <v>0</v>
      </c>
      <c r="AF416" s="22">
        <v>0</v>
      </c>
      <c r="AG416" s="22">
        <v>0</v>
      </c>
      <c r="AH416" s="22">
        <f t="shared" si="46"/>
        <v>0</v>
      </c>
      <c r="AI416" s="22">
        <v>0</v>
      </c>
      <c r="AJ416" s="22">
        <f t="shared" si="47"/>
        <v>-2280</v>
      </c>
      <c r="AK416" s="22"/>
      <c r="AL416" s="22">
        <f t="shared" si="48"/>
        <v>0</v>
      </c>
      <c r="AM416" s="22">
        <f t="shared" si="49"/>
        <v>0</v>
      </c>
    </row>
    <row r="417" spans="1:39" outlineLevel="1" x14ac:dyDescent="0.25">
      <c r="A417" s="10">
        <v>40755</v>
      </c>
      <c r="C417" s="3" t="s">
        <v>1237</v>
      </c>
      <c r="D417" s="34" t="s">
        <v>1238</v>
      </c>
      <c r="F417" s="4" t="s">
        <v>88</v>
      </c>
      <c r="G417" s="4" t="s">
        <v>451</v>
      </c>
      <c r="H417" s="4" t="s">
        <v>157</v>
      </c>
      <c r="N417" s="5">
        <v>1</v>
      </c>
      <c r="O417" s="5" t="s">
        <v>158</v>
      </c>
      <c r="P417" s="65">
        <v>3500</v>
      </c>
      <c r="Q417" s="65">
        <v>0</v>
      </c>
      <c r="R417" s="65">
        <v>0</v>
      </c>
      <c r="S417" s="65">
        <f t="shared" si="45"/>
        <v>3500</v>
      </c>
      <c r="T417" s="5">
        <v>120</v>
      </c>
      <c r="U417" s="22">
        <v>-3500</v>
      </c>
      <c r="V417" s="22">
        <v>0</v>
      </c>
      <c r="W417" s="22">
        <v>0</v>
      </c>
      <c r="X417" s="22">
        <v>0</v>
      </c>
      <c r="Y417" s="22">
        <v>0</v>
      </c>
      <c r="Z417" s="22">
        <v>0</v>
      </c>
      <c r="AA417" s="22">
        <v>0</v>
      </c>
      <c r="AB417" s="22">
        <v>0</v>
      </c>
      <c r="AC417" s="22">
        <v>0</v>
      </c>
      <c r="AD417" s="22">
        <v>0</v>
      </c>
      <c r="AE417" s="22">
        <v>0</v>
      </c>
      <c r="AF417" s="22">
        <v>0</v>
      </c>
      <c r="AG417" s="22">
        <v>0</v>
      </c>
      <c r="AH417" s="22">
        <f t="shared" si="46"/>
        <v>0</v>
      </c>
      <c r="AI417" s="22">
        <v>0</v>
      </c>
      <c r="AJ417" s="22">
        <f t="shared" si="47"/>
        <v>-3500</v>
      </c>
      <c r="AK417" s="22"/>
      <c r="AL417" s="22">
        <f t="shared" si="48"/>
        <v>0</v>
      </c>
      <c r="AM417" s="22">
        <f t="shared" si="49"/>
        <v>0</v>
      </c>
    </row>
    <row r="418" spans="1:39" outlineLevel="1" x14ac:dyDescent="0.25">
      <c r="A418" s="10">
        <v>40755</v>
      </c>
      <c r="C418" s="3" t="s">
        <v>1239</v>
      </c>
      <c r="D418" s="34" t="s">
        <v>1240</v>
      </c>
      <c r="F418" s="4" t="s">
        <v>88</v>
      </c>
      <c r="G418" s="4" t="s">
        <v>451</v>
      </c>
      <c r="H418" s="4" t="s">
        <v>157</v>
      </c>
      <c r="N418" s="5">
        <v>1</v>
      </c>
      <c r="O418" s="5" t="s">
        <v>158</v>
      </c>
      <c r="P418" s="65">
        <v>2548</v>
      </c>
      <c r="Q418" s="65">
        <v>0</v>
      </c>
      <c r="R418" s="65">
        <v>0</v>
      </c>
      <c r="S418" s="65">
        <f t="shared" si="45"/>
        <v>2548</v>
      </c>
      <c r="T418" s="5">
        <v>120</v>
      </c>
      <c r="U418" s="22">
        <v>-2548</v>
      </c>
      <c r="V418" s="22">
        <v>0</v>
      </c>
      <c r="W418" s="22">
        <v>0</v>
      </c>
      <c r="X418" s="22">
        <v>0</v>
      </c>
      <c r="Y418" s="22">
        <v>0</v>
      </c>
      <c r="Z418" s="22">
        <v>0</v>
      </c>
      <c r="AA418" s="22">
        <v>0</v>
      </c>
      <c r="AB418" s="22">
        <v>0</v>
      </c>
      <c r="AC418" s="22">
        <v>0</v>
      </c>
      <c r="AD418" s="22">
        <v>0</v>
      </c>
      <c r="AE418" s="22">
        <v>0</v>
      </c>
      <c r="AF418" s="22">
        <v>0</v>
      </c>
      <c r="AG418" s="22">
        <v>0</v>
      </c>
      <c r="AH418" s="22">
        <f t="shared" si="46"/>
        <v>0</v>
      </c>
      <c r="AI418" s="22">
        <v>0</v>
      </c>
      <c r="AJ418" s="22">
        <f t="shared" si="47"/>
        <v>-2548</v>
      </c>
      <c r="AK418" s="22"/>
      <c r="AL418" s="22">
        <f t="shared" si="48"/>
        <v>0</v>
      </c>
      <c r="AM418" s="22">
        <f t="shared" si="49"/>
        <v>0</v>
      </c>
    </row>
    <row r="419" spans="1:39" outlineLevel="1" x14ac:dyDescent="0.25">
      <c r="A419" s="10">
        <v>40755</v>
      </c>
      <c r="C419" s="3" t="s">
        <v>1241</v>
      </c>
      <c r="D419" s="34" t="s">
        <v>1242</v>
      </c>
      <c r="F419" s="4" t="s">
        <v>88</v>
      </c>
      <c r="G419" s="4" t="s">
        <v>451</v>
      </c>
      <c r="H419" s="4" t="s">
        <v>157</v>
      </c>
      <c r="N419" s="5">
        <v>1</v>
      </c>
      <c r="O419" s="5" t="s">
        <v>158</v>
      </c>
      <c r="P419" s="65">
        <v>5722.88</v>
      </c>
      <c r="Q419" s="65">
        <v>0</v>
      </c>
      <c r="R419" s="65">
        <v>0</v>
      </c>
      <c r="S419" s="65">
        <f t="shared" si="45"/>
        <v>5722.88</v>
      </c>
      <c r="T419" s="5">
        <v>180</v>
      </c>
      <c r="U419" s="22">
        <v>-5722.88</v>
      </c>
      <c r="V419" s="22">
        <v>0</v>
      </c>
      <c r="W419" s="22">
        <v>0</v>
      </c>
      <c r="X419" s="22">
        <v>0</v>
      </c>
      <c r="Y419" s="22">
        <v>0</v>
      </c>
      <c r="Z419" s="22">
        <v>0</v>
      </c>
      <c r="AA419" s="22">
        <v>0</v>
      </c>
      <c r="AB419" s="22">
        <v>0</v>
      </c>
      <c r="AC419" s="22">
        <v>0</v>
      </c>
      <c r="AD419" s="22">
        <v>0</v>
      </c>
      <c r="AE419" s="22">
        <v>0</v>
      </c>
      <c r="AF419" s="22">
        <v>0</v>
      </c>
      <c r="AG419" s="22">
        <v>0</v>
      </c>
      <c r="AH419" s="22">
        <f t="shared" si="46"/>
        <v>0</v>
      </c>
      <c r="AI419" s="22">
        <v>0</v>
      </c>
      <c r="AJ419" s="22">
        <f t="shared" si="47"/>
        <v>-5722.88</v>
      </c>
      <c r="AK419" s="22"/>
      <c r="AL419" s="22">
        <f t="shared" si="48"/>
        <v>0</v>
      </c>
      <c r="AM419" s="22">
        <f t="shared" si="49"/>
        <v>0</v>
      </c>
    </row>
    <row r="420" spans="1:39" outlineLevel="1" x14ac:dyDescent="0.25">
      <c r="A420" s="10">
        <v>40755</v>
      </c>
      <c r="C420" s="3" t="s">
        <v>1243</v>
      </c>
      <c r="D420" s="34" t="s">
        <v>1244</v>
      </c>
      <c r="F420" s="4" t="s">
        <v>88</v>
      </c>
      <c r="G420" s="4" t="s">
        <v>451</v>
      </c>
      <c r="H420" s="4" t="s">
        <v>157</v>
      </c>
      <c r="N420" s="5">
        <v>1</v>
      </c>
      <c r="O420" s="5" t="s">
        <v>158</v>
      </c>
      <c r="P420" s="65">
        <v>1842.69</v>
      </c>
      <c r="Q420" s="65">
        <v>0</v>
      </c>
      <c r="R420" s="65">
        <v>0</v>
      </c>
      <c r="S420" s="65">
        <f t="shared" si="45"/>
        <v>1842.69</v>
      </c>
      <c r="T420" s="5">
        <v>180</v>
      </c>
      <c r="U420" s="22">
        <v>-1842.69</v>
      </c>
      <c r="V420" s="22">
        <v>0</v>
      </c>
      <c r="W420" s="22">
        <v>0</v>
      </c>
      <c r="X420" s="22">
        <v>0</v>
      </c>
      <c r="Y420" s="22">
        <v>0</v>
      </c>
      <c r="Z420" s="22">
        <v>0</v>
      </c>
      <c r="AA420" s="22">
        <v>0</v>
      </c>
      <c r="AB420" s="22">
        <v>0</v>
      </c>
      <c r="AC420" s="22">
        <v>0</v>
      </c>
      <c r="AD420" s="22">
        <v>0</v>
      </c>
      <c r="AE420" s="22">
        <v>0</v>
      </c>
      <c r="AF420" s="22">
        <v>0</v>
      </c>
      <c r="AG420" s="22">
        <v>0</v>
      </c>
      <c r="AH420" s="22">
        <f t="shared" si="46"/>
        <v>0</v>
      </c>
      <c r="AI420" s="22">
        <v>0</v>
      </c>
      <c r="AJ420" s="22">
        <f t="shared" si="47"/>
        <v>-1842.69</v>
      </c>
      <c r="AK420" s="22"/>
      <c r="AL420" s="22">
        <f t="shared" si="48"/>
        <v>0</v>
      </c>
      <c r="AM420" s="22">
        <f t="shared" si="49"/>
        <v>0</v>
      </c>
    </row>
    <row r="421" spans="1:39" outlineLevel="1" x14ac:dyDescent="0.25">
      <c r="A421" s="10">
        <v>40755</v>
      </c>
      <c r="C421" s="3" t="s">
        <v>1245</v>
      </c>
      <c r="D421" s="34" t="s">
        <v>1246</v>
      </c>
      <c r="F421" s="4" t="s">
        <v>88</v>
      </c>
      <c r="G421" s="4" t="s">
        <v>451</v>
      </c>
      <c r="H421" s="4" t="s">
        <v>157</v>
      </c>
      <c r="N421" s="5">
        <v>1</v>
      </c>
      <c r="O421" s="5" t="s">
        <v>158</v>
      </c>
      <c r="P421" s="65">
        <v>1063.2</v>
      </c>
      <c r="Q421" s="65">
        <v>0</v>
      </c>
      <c r="R421" s="65">
        <v>0</v>
      </c>
      <c r="S421" s="65">
        <f t="shared" si="45"/>
        <v>1063.2</v>
      </c>
      <c r="T421" s="5">
        <v>180</v>
      </c>
      <c r="U421" s="22">
        <v>-1063.2</v>
      </c>
      <c r="V421" s="22">
        <v>0</v>
      </c>
      <c r="W421" s="22">
        <v>0</v>
      </c>
      <c r="X421" s="22">
        <v>0</v>
      </c>
      <c r="Y421" s="22">
        <v>0</v>
      </c>
      <c r="Z421" s="22">
        <v>0</v>
      </c>
      <c r="AA421" s="22">
        <v>0</v>
      </c>
      <c r="AB421" s="22">
        <v>0</v>
      </c>
      <c r="AC421" s="22">
        <v>0</v>
      </c>
      <c r="AD421" s="22">
        <v>0</v>
      </c>
      <c r="AE421" s="22">
        <v>0</v>
      </c>
      <c r="AF421" s="22">
        <v>0</v>
      </c>
      <c r="AG421" s="22">
        <v>0</v>
      </c>
      <c r="AH421" s="22">
        <f t="shared" si="46"/>
        <v>0</v>
      </c>
      <c r="AI421" s="22">
        <v>0</v>
      </c>
      <c r="AJ421" s="22">
        <f t="shared" si="47"/>
        <v>-1063.2</v>
      </c>
      <c r="AK421" s="22"/>
      <c r="AL421" s="22">
        <f t="shared" si="48"/>
        <v>0</v>
      </c>
      <c r="AM421" s="22">
        <f t="shared" si="49"/>
        <v>0</v>
      </c>
    </row>
    <row r="422" spans="1:39" outlineLevel="1" x14ac:dyDescent="0.25">
      <c r="A422" s="10">
        <v>40755</v>
      </c>
      <c r="C422" s="3" t="s">
        <v>1247</v>
      </c>
      <c r="D422" s="34" t="s">
        <v>1244</v>
      </c>
      <c r="F422" s="4" t="s">
        <v>88</v>
      </c>
      <c r="G422" s="4" t="s">
        <v>451</v>
      </c>
      <c r="H422" s="4" t="s">
        <v>157</v>
      </c>
      <c r="N422" s="5">
        <v>1</v>
      </c>
      <c r="O422" s="5" t="s">
        <v>158</v>
      </c>
      <c r="P422" s="65">
        <v>1025.67</v>
      </c>
      <c r="Q422" s="65">
        <v>0</v>
      </c>
      <c r="R422" s="65">
        <v>0</v>
      </c>
      <c r="S422" s="65">
        <f t="shared" si="45"/>
        <v>1025.67</v>
      </c>
      <c r="T422" s="5">
        <v>180</v>
      </c>
      <c r="U422" s="22">
        <v>-1025.67</v>
      </c>
      <c r="V422" s="22">
        <v>0</v>
      </c>
      <c r="W422" s="22">
        <v>0</v>
      </c>
      <c r="X422" s="22">
        <v>0</v>
      </c>
      <c r="Y422" s="22">
        <v>0</v>
      </c>
      <c r="Z422" s="22">
        <v>0</v>
      </c>
      <c r="AA422" s="22">
        <v>0</v>
      </c>
      <c r="AB422" s="22">
        <v>0</v>
      </c>
      <c r="AC422" s="22">
        <v>0</v>
      </c>
      <c r="AD422" s="22">
        <v>0</v>
      </c>
      <c r="AE422" s="22">
        <v>0</v>
      </c>
      <c r="AF422" s="22">
        <v>0</v>
      </c>
      <c r="AG422" s="22">
        <v>0</v>
      </c>
      <c r="AH422" s="22">
        <f t="shared" si="46"/>
        <v>0</v>
      </c>
      <c r="AI422" s="22">
        <v>0</v>
      </c>
      <c r="AJ422" s="22">
        <f t="shared" si="47"/>
        <v>-1025.67</v>
      </c>
      <c r="AK422" s="22"/>
      <c r="AL422" s="22">
        <f t="shared" si="48"/>
        <v>0</v>
      </c>
      <c r="AM422" s="22">
        <f t="shared" si="49"/>
        <v>0</v>
      </c>
    </row>
    <row r="423" spans="1:39" outlineLevel="1" x14ac:dyDescent="0.25">
      <c r="A423" s="10">
        <v>40755</v>
      </c>
      <c r="C423" s="3" t="s">
        <v>1248</v>
      </c>
      <c r="D423" s="34" t="s">
        <v>1249</v>
      </c>
      <c r="F423" s="4" t="s">
        <v>88</v>
      </c>
      <c r="G423" s="4" t="s">
        <v>451</v>
      </c>
      <c r="H423" s="4" t="s">
        <v>157</v>
      </c>
      <c r="N423" s="5">
        <v>1</v>
      </c>
      <c r="O423" s="5" t="s">
        <v>158</v>
      </c>
      <c r="P423" s="65">
        <v>17960.099999999999</v>
      </c>
      <c r="Q423" s="65">
        <v>0</v>
      </c>
      <c r="R423" s="65">
        <v>0</v>
      </c>
      <c r="S423" s="65">
        <f t="shared" si="45"/>
        <v>17960.099999999999</v>
      </c>
      <c r="T423" s="5">
        <v>120</v>
      </c>
      <c r="U423" s="22">
        <v>-17960.099999999999</v>
      </c>
      <c r="V423" s="22">
        <v>0</v>
      </c>
      <c r="W423" s="22">
        <v>0</v>
      </c>
      <c r="X423" s="22">
        <v>0</v>
      </c>
      <c r="Y423" s="22">
        <v>0</v>
      </c>
      <c r="Z423" s="22">
        <v>0</v>
      </c>
      <c r="AA423" s="22">
        <v>0</v>
      </c>
      <c r="AB423" s="22">
        <v>0</v>
      </c>
      <c r="AC423" s="22">
        <v>0</v>
      </c>
      <c r="AD423" s="22">
        <v>0</v>
      </c>
      <c r="AE423" s="22">
        <v>0</v>
      </c>
      <c r="AF423" s="22">
        <v>0</v>
      </c>
      <c r="AG423" s="22">
        <v>0</v>
      </c>
      <c r="AH423" s="22">
        <f t="shared" si="46"/>
        <v>0</v>
      </c>
      <c r="AI423" s="22">
        <v>0</v>
      </c>
      <c r="AJ423" s="22">
        <f t="shared" si="47"/>
        <v>-17960.099999999999</v>
      </c>
      <c r="AK423" s="22"/>
      <c r="AL423" s="22">
        <f t="shared" si="48"/>
        <v>0</v>
      </c>
      <c r="AM423" s="22">
        <f t="shared" si="49"/>
        <v>0</v>
      </c>
    </row>
    <row r="424" spans="1:39" outlineLevel="1" x14ac:dyDescent="0.25">
      <c r="A424" s="10">
        <v>40755</v>
      </c>
      <c r="C424" s="3" t="s">
        <v>1250</v>
      </c>
      <c r="D424" s="34" t="s">
        <v>1251</v>
      </c>
      <c r="F424" s="4" t="s">
        <v>88</v>
      </c>
      <c r="G424" s="4" t="s">
        <v>451</v>
      </c>
      <c r="H424" s="4" t="s">
        <v>157</v>
      </c>
      <c r="N424" s="5">
        <v>1</v>
      </c>
      <c r="O424" s="5" t="s">
        <v>158</v>
      </c>
      <c r="P424" s="65">
        <v>20864.12</v>
      </c>
      <c r="Q424" s="65">
        <v>0</v>
      </c>
      <c r="R424" s="65">
        <v>0</v>
      </c>
      <c r="S424" s="65">
        <f t="shared" si="45"/>
        <v>20864.12</v>
      </c>
      <c r="T424" s="5">
        <v>120</v>
      </c>
      <c r="U424" s="22">
        <v>-20864.12</v>
      </c>
      <c r="V424" s="22">
        <v>0</v>
      </c>
      <c r="W424" s="22">
        <v>0</v>
      </c>
      <c r="X424" s="22">
        <v>0</v>
      </c>
      <c r="Y424" s="22">
        <v>0</v>
      </c>
      <c r="Z424" s="22">
        <v>0</v>
      </c>
      <c r="AA424" s="22">
        <v>0</v>
      </c>
      <c r="AB424" s="22">
        <v>0</v>
      </c>
      <c r="AC424" s="22">
        <v>0</v>
      </c>
      <c r="AD424" s="22">
        <v>0</v>
      </c>
      <c r="AE424" s="22">
        <v>0</v>
      </c>
      <c r="AF424" s="22">
        <v>0</v>
      </c>
      <c r="AG424" s="22">
        <v>0</v>
      </c>
      <c r="AH424" s="22">
        <f t="shared" si="46"/>
        <v>0</v>
      </c>
      <c r="AI424" s="22">
        <v>0</v>
      </c>
      <c r="AJ424" s="22">
        <f t="shared" si="47"/>
        <v>-20864.12</v>
      </c>
      <c r="AK424" s="22"/>
      <c r="AL424" s="22">
        <f t="shared" si="48"/>
        <v>0</v>
      </c>
      <c r="AM424" s="22">
        <f t="shared" si="49"/>
        <v>0</v>
      </c>
    </row>
    <row r="425" spans="1:39" outlineLevel="1" x14ac:dyDescent="0.25">
      <c r="A425" s="10">
        <v>40755</v>
      </c>
      <c r="C425" s="3" t="s">
        <v>1252</v>
      </c>
      <c r="D425" s="34" t="s">
        <v>1253</v>
      </c>
      <c r="F425" s="4" t="s">
        <v>88</v>
      </c>
      <c r="G425" s="4" t="s">
        <v>451</v>
      </c>
      <c r="H425" s="4" t="s">
        <v>157</v>
      </c>
      <c r="N425" s="5">
        <v>1</v>
      </c>
      <c r="O425" s="5" t="s">
        <v>158</v>
      </c>
      <c r="P425" s="65">
        <v>1819.95</v>
      </c>
      <c r="Q425" s="65">
        <v>0</v>
      </c>
      <c r="R425" s="65">
        <v>0</v>
      </c>
      <c r="S425" s="65">
        <f t="shared" si="45"/>
        <v>1819.95</v>
      </c>
      <c r="T425" s="5">
        <v>120</v>
      </c>
      <c r="U425" s="22">
        <v>-1819.95</v>
      </c>
      <c r="V425" s="22">
        <v>0</v>
      </c>
      <c r="W425" s="22">
        <v>0</v>
      </c>
      <c r="X425" s="22">
        <v>0</v>
      </c>
      <c r="Y425" s="22">
        <v>0</v>
      </c>
      <c r="Z425" s="22">
        <v>0</v>
      </c>
      <c r="AA425" s="22">
        <v>0</v>
      </c>
      <c r="AB425" s="22">
        <v>0</v>
      </c>
      <c r="AC425" s="22">
        <v>0</v>
      </c>
      <c r="AD425" s="22">
        <v>0</v>
      </c>
      <c r="AE425" s="22">
        <v>0</v>
      </c>
      <c r="AF425" s="22">
        <v>0</v>
      </c>
      <c r="AG425" s="22">
        <v>0</v>
      </c>
      <c r="AH425" s="22">
        <f t="shared" si="46"/>
        <v>0</v>
      </c>
      <c r="AI425" s="22">
        <v>0</v>
      </c>
      <c r="AJ425" s="22">
        <f t="shared" si="47"/>
        <v>-1819.95</v>
      </c>
      <c r="AK425" s="22"/>
      <c r="AL425" s="22">
        <f t="shared" si="48"/>
        <v>0</v>
      </c>
      <c r="AM425" s="22">
        <f t="shared" si="49"/>
        <v>0</v>
      </c>
    </row>
    <row r="426" spans="1:39" outlineLevel="1" x14ac:dyDescent="0.25">
      <c r="A426" s="10">
        <v>40755</v>
      </c>
      <c r="C426" s="3" t="s">
        <v>1254</v>
      </c>
      <c r="D426" s="34" t="s">
        <v>1255</v>
      </c>
      <c r="F426" s="4" t="s">
        <v>88</v>
      </c>
      <c r="G426" s="4" t="s">
        <v>451</v>
      </c>
      <c r="H426" s="4" t="s">
        <v>157</v>
      </c>
      <c r="N426" s="5">
        <v>1</v>
      </c>
      <c r="O426" s="5" t="s">
        <v>158</v>
      </c>
      <c r="P426" s="65">
        <v>27744</v>
      </c>
      <c r="Q426" s="65">
        <v>0</v>
      </c>
      <c r="R426" s="65">
        <v>0</v>
      </c>
      <c r="S426" s="65">
        <f t="shared" si="45"/>
        <v>27744</v>
      </c>
      <c r="T426" s="5">
        <v>120</v>
      </c>
      <c r="U426" s="22">
        <v>-27744</v>
      </c>
      <c r="V426" s="22">
        <v>0</v>
      </c>
      <c r="W426" s="22">
        <v>0</v>
      </c>
      <c r="X426" s="22">
        <v>0</v>
      </c>
      <c r="Y426" s="22">
        <v>0</v>
      </c>
      <c r="Z426" s="22">
        <v>0</v>
      </c>
      <c r="AA426" s="22">
        <v>0</v>
      </c>
      <c r="AB426" s="22">
        <v>0</v>
      </c>
      <c r="AC426" s="22">
        <v>0</v>
      </c>
      <c r="AD426" s="22">
        <v>0</v>
      </c>
      <c r="AE426" s="22">
        <v>0</v>
      </c>
      <c r="AF426" s="22">
        <v>0</v>
      </c>
      <c r="AG426" s="22">
        <v>0</v>
      </c>
      <c r="AH426" s="22">
        <f t="shared" si="46"/>
        <v>0</v>
      </c>
      <c r="AI426" s="22">
        <v>0</v>
      </c>
      <c r="AJ426" s="22">
        <f t="shared" si="47"/>
        <v>-27744</v>
      </c>
      <c r="AK426" s="22"/>
      <c r="AL426" s="22">
        <f t="shared" si="48"/>
        <v>0</v>
      </c>
      <c r="AM426" s="22">
        <f t="shared" si="49"/>
        <v>0</v>
      </c>
    </row>
    <row r="427" spans="1:39" outlineLevel="1" x14ac:dyDescent="0.25">
      <c r="A427" s="10">
        <v>40755</v>
      </c>
      <c r="C427" s="3" t="s">
        <v>1256</v>
      </c>
      <c r="D427" s="34" t="s">
        <v>1257</v>
      </c>
      <c r="F427" s="4" t="s">
        <v>88</v>
      </c>
      <c r="G427" s="4" t="s">
        <v>451</v>
      </c>
      <c r="H427" s="4" t="s">
        <v>157</v>
      </c>
      <c r="N427" s="5">
        <v>1</v>
      </c>
      <c r="O427" s="5" t="s">
        <v>158</v>
      </c>
      <c r="P427" s="65">
        <v>24045.56</v>
      </c>
      <c r="Q427" s="65">
        <v>0</v>
      </c>
      <c r="R427" s="65">
        <v>0</v>
      </c>
      <c r="S427" s="65">
        <f t="shared" si="45"/>
        <v>24045.56</v>
      </c>
      <c r="T427" s="5">
        <v>120</v>
      </c>
      <c r="U427" s="22">
        <v>-24045.56</v>
      </c>
      <c r="V427" s="22">
        <v>0</v>
      </c>
      <c r="W427" s="22">
        <v>0</v>
      </c>
      <c r="X427" s="22">
        <v>0</v>
      </c>
      <c r="Y427" s="22">
        <v>0</v>
      </c>
      <c r="Z427" s="22">
        <v>0</v>
      </c>
      <c r="AA427" s="22">
        <v>0</v>
      </c>
      <c r="AB427" s="22">
        <v>0</v>
      </c>
      <c r="AC427" s="22">
        <v>0</v>
      </c>
      <c r="AD427" s="22">
        <v>0</v>
      </c>
      <c r="AE427" s="22">
        <v>0</v>
      </c>
      <c r="AF427" s="22">
        <v>0</v>
      </c>
      <c r="AG427" s="22">
        <v>0</v>
      </c>
      <c r="AH427" s="22">
        <f t="shared" si="46"/>
        <v>0</v>
      </c>
      <c r="AI427" s="22">
        <v>0</v>
      </c>
      <c r="AJ427" s="22">
        <f t="shared" si="47"/>
        <v>-24045.56</v>
      </c>
      <c r="AK427" s="22"/>
      <c r="AL427" s="22">
        <f t="shared" si="48"/>
        <v>0</v>
      </c>
      <c r="AM427" s="22">
        <f t="shared" si="49"/>
        <v>0</v>
      </c>
    </row>
    <row r="428" spans="1:39" outlineLevel="1" x14ac:dyDescent="0.25">
      <c r="A428" s="10">
        <v>40755</v>
      </c>
      <c r="C428" s="3" t="s">
        <v>1258</v>
      </c>
      <c r="D428" s="34" t="s">
        <v>919</v>
      </c>
      <c r="F428" s="4" t="s">
        <v>88</v>
      </c>
      <c r="G428" s="4" t="s">
        <v>451</v>
      </c>
      <c r="H428" s="4" t="s">
        <v>157</v>
      </c>
      <c r="N428" s="5">
        <v>1</v>
      </c>
      <c r="O428" s="5" t="s">
        <v>158</v>
      </c>
      <c r="P428" s="65">
        <v>476</v>
      </c>
      <c r="Q428" s="65">
        <v>0</v>
      </c>
      <c r="R428" s="65">
        <v>0</v>
      </c>
      <c r="S428" s="65">
        <f t="shared" si="45"/>
        <v>476</v>
      </c>
      <c r="T428" s="5">
        <v>120</v>
      </c>
      <c r="U428" s="22">
        <v>-476</v>
      </c>
      <c r="V428" s="22">
        <v>0</v>
      </c>
      <c r="W428" s="22">
        <v>0</v>
      </c>
      <c r="X428" s="22">
        <v>0</v>
      </c>
      <c r="Y428" s="22">
        <v>0</v>
      </c>
      <c r="Z428" s="22">
        <v>0</v>
      </c>
      <c r="AA428" s="22">
        <v>0</v>
      </c>
      <c r="AB428" s="22">
        <v>0</v>
      </c>
      <c r="AC428" s="22">
        <v>0</v>
      </c>
      <c r="AD428" s="22">
        <v>0</v>
      </c>
      <c r="AE428" s="22">
        <v>0</v>
      </c>
      <c r="AF428" s="22">
        <v>0</v>
      </c>
      <c r="AG428" s="22">
        <v>0</v>
      </c>
      <c r="AH428" s="22">
        <f t="shared" si="46"/>
        <v>0</v>
      </c>
      <c r="AI428" s="22">
        <v>0</v>
      </c>
      <c r="AJ428" s="22">
        <f t="shared" si="47"/>
        <v>-476</v>
      </c>
      <c r="AK428" s="22"/>
      <c r="AL428" s="22">
        <f t="shared" si="48"/>
        <v>0</v>
      </c>
      <c r="AM428" s="22">
        <f t="shared" si="49"/>
        <v>0</v>
      </c>
    </row>
    <row r="429" spans="1:39" outlineLevel="1" x14ac:dyDescent="0.25">
      <c r="A429" s="10">
        <v>40755</v>
      </c>
      <c r="C429" s="3" t="s">
        <v>1259</v>
      </c>
      <c r="D429" s="34" t="s">
        <v>1260</v>
      </c>
      <c r="F429" s="4" t="s">
        <v>88</v>
      </c>
      <c r="G429" s="4" t="s">
        <v>451</v>
      </c>
      <c r="H429" s="4" t="s">
        <v>157</v>
      </c>
      <c r="N429" s="5">
        <v>1</v>
      </c>
      <c r="O429" s="5" t="s">
        <v>158</v>
      </c>
      <c r="P429" s="65">
        <v>4032</v>
      </c>
      <c r="Q429" s="65">
        <v>0</v>
      </c>
      <c r="R429" s="65">
        <v>0</v>
      </c>
      <c r="S429" s="65">
        <f t="shared" si="45"/>
        <v>4032</v>
      </c>
      <c r="T429" s="5">
        <v>120</v>
      </c>
      <c r="U429" s="22">
        <v>-4032</v>
      </c>
      <c r="V429" s="22">
        <v>0</v>
      </c>
      <c r="W429" s="22">
        <v>0</v>
      </c>
      <c r="X429" s="22">
        <v>0</v>
      </c>
      <c r="Y429" s="22">
        <v>0</v>
      </c>
      <c r="Z429" s="22">
        <v>0</v>
      </c>
      <c r="AA429" s="22">
        <v>0</v>
      </c>
      <c r="AB429" s="22">
        <v>0</v>
      </c>
      <c r="AC429" s="22">
        <v>0</v>
      </c>
      <c r="AD429" s="22">
        <v>0</v>
      </c>
      <c r="AE429" s="22">
        <v>0</v>
      </c>
      <c r="AF429" s="22">
        <v>0</v>
      </c>
      <c r="AG429" s="22">
        <v>0</v>
      </c>
      <c r="AH429" s="22">
        <f t="shared" si="46"/>
        <v>0</v>
      </c>
      <c r="AI429" s="22">
        <v>0</v>
      </c>
      <c r="AJ429" s="22">
        <f t="shared" si="47"/>
        <v>-4032</v>
      </c>
      <c r="AK429" s="22"/>
      <c r="AL429" s="22">
        <f t="shared" si="48"/>
        <v>0</v>
      </c>
      <c r="AM429" s="22">
        <f t="shared" si="49"/>
        <v>0</v>
      </c>
    </row>
    <row r="430" spans="1:39" outlineLevel="1" x14ac:dyDescent="0.25">
      <c r="A430" s="10">
        <v>40755</v>
      </c>
      <c r="C430" s="3" t="s">
        <v>1261</v>
      </c>
      <c r="D430" s="34" t="s">
        <v>1262</v>
      </c>
      <c r="F430" s="4" t="s">
        <v>88</v>
      </c>
      <c r="G430" s="4" t="s">
        <v>451</v>
      </c>
      <c r="H430" s="4" t="s">
        <v>157</v>
      </c>
      <c r="N430" s="5">
        <v>1</v>
      </c>
      <c r="O430" s="5" t="s">
        <v>158</v>
      </c>
      <c r="P430" s="65">
        <v>747.5</v>
      </c>
      <c r="Q430" s="65">
        <v>0</v>
      </c>
      <c r="R430" s="65">
        <v>0</v>
      </c>
      <c r="S430" s="65">
        <f t="shared" si="45"/>
        <v>747.5</v>
      </c>
      <c r="T430" s="5">
        <v>120</v>
      </c>
      <c r="U430" s="22">
        <v>-747.5</v>
      </c>
      <c r="V430" s="22">
        <v>0</v>
      </c>
      <c r="W430" s="22">
        <v>0</v>
      </c>
      <c r="X430" s="22">
        <v>0</v>
      </c>
      <c r="Y430" s="22">
        <v>0</v>
      </c>
      <c r="Z430" s="22">
        <v>0</v>
      </c>
      <c r="AA430" s="22">
        <v>0</v>
      </c>
      <c r="AB430" s="22">
        <v>0</v>
      </c>
      <c r="AC430" s="22">
        <v>0</v>
      </c>
      <c r="AD430" s="22">
        <v>0</v>
      </c>
      <c r="AE430" s="22">
        <v>0</v>
      </c>
      <c r="AF430" s="22">
        <v>0</v>
      </c>
      <c r="AG430" s="22">
        <v>0</v>
      </c>
      <c r="AH430" s="22">
        <f t="shared" si="46"/>
        <v>0</v>
      </c>
      <c r="AI430" s="22">
        <v>0</v>
      </c>
      <c r="AJ430" s="22">
        <f t="shared" si="47"/>
        <v>-747.5</v>
      </c>
      <c r="AK430" s="22"/>
      <c r="AL430" s="22">
        <f t="shared" si="48"/>
        <v>0</v>
      </c>
      <c r="AM430" s="22">
        <f t="shared" si="49"/>
        <v>0</v>
      </c>
    </row>
    <row r="431" spans="1:39" outlineLevel="1" x14ac:dyDescent="0.25">
      <c r="A431" s="10">
        <v>40755</v>
      </c>
      <c r="C431" s="3" t="s">
        <v>1263</v>
      </c>
      <c r="D431" s="34" t="s">
        <v>1264</v>
      </c>
      <c r="F431" s="4" t="s">
        <v>88</v>
      </c>
      <c r="G431" s="4" t="s">
        <v>451</v>
      </c>
      <c r="H431" s="4" t="s">
        <v>157</v>
      </c>
      <c r="N431" s="5">
        <v>1</v>
      </c>
      <c r="O431" s="5" t="s">
        <v>158</v>
      </c>
      <c r="P431" s="65">
        <v>12370.93</v>
      </c>
      <c r="Q431" s="65">
        <v>0</v>
      </c>
      <c r="R431" s="65">
        <v>0</v>
      </c>
      <c r="S431" s="65">
        <f t="shared" si="45"/>
        <v>12370.93</v>
      </c>
      <c r="T431" s="5">
        <v>120</v>
      </c>
      <c r="U431" s="22">
        <v>-12370.93</v>
      </c>
      <c r="V431" s="22">
        <v>0</v>
      </c>
      <c r="W431" s="22">
        <v>0</v>
      </c>
      <c r="X431" s="22">
        <v>0</v>
      </c>
      <c r="Y431" s="22">
        <v>0</v>
      </c>
      <c r="Z431" s="22">
        <v>0</v>
      </c>
      <c r="AA431" s="22">
        <v>0</v>
      </c>
      <c r="AB431" s="22">
        <v>0</v>
      </c>
      <c r="AC431" s="22">
        <v>0</v>
      </c>
      <c r="AD431" s="22">
        <v>0</v>
      </c>
      <c r="AE431" s="22">
        <v>0</v>
      </c>
      <c r="AF431" s="22">
        <v>0</v>
      </c>
      <c r="AG431" s="22">
        <v>0</v>
      </c>
      <c r="AH431" s="22">
        <f t="shared" si="46"/>
        <v>0</v>
      </c>
      <c r="AI431" s="22">
        <v>0</v>
      </c>
      <c r="AJ431" s="22">
        <f t="shared" si="47"/>
        <v>-12370.93</v>
      </c>
      <c r="AK431" s="22"/>
      <c r="AL431" s="22">
        <f t="shared" si="48"/>
        <v>0</v>
      </c>
      <c r="AM431" s="22">
        <f t="shared" si="49"/>
        <v>0</v>
      </c>
    </row>
    <row r="432" spans="1:39" outlineLevel="1" x14ac:dyDescent="0.25">
      <c r="A432" s="10">
        <v>40755</v>
      </c>
      <c r="C432" s="3" t="s">
        <v>1265</v>
      </c>
      <c r="D432" s="34" t="s">
        <v>1266</v>
      </c>
      <c r="F432" s="4" t="s">
        <v>88</v>
      </c>
      <c r="G432" s="4" t="s">
        <v>451</v>
      </c>
      <c r="H432" s="4" t="s">
        <v>157</v>
      </c>
      <c r="N432" s="5">
        <v>1</v>
      </c>
      <c r="O432" s="5" t="s">
        <v>158</v>
      </c>
      <c r="P432" s="65">
        <v>13733.72</v>
      </c>
      <c r="Q432" s="65">
        <v>0</v>
      </c>
      <c r="R432" s="65">
        <v>0</v>
      </c>
      <c r="S432" s="65">
        <f t="shared" si="45"/>
        <v>13733.72</v>
      </c>
      <c r="T432" s="5">
        <v>120</v>
      </c>
      <c r="U432" s="22">
        <v>-13733.72</v>
      </c>
      <c r="V432" s="22">
        <v>0</v>
      </c>
      <c r="W432" s="22">
        <v>0</v>
      </c>
      <c r="X432" s="22">
        <v>0</v>
      </c>
      <c r="Y432" s="22">
        <v>0</v>
      </c>
      <c r="Z432" s="22">
        <v>0</v>
      </c>
      <c r="AA432" s="22">
        <v>0</v>
      </c>
      <c r="AB432" s="22">
        <v>0</v>
      </c>
      <c r="AC432" s="22">
        <v>0</v>
      </c>
      <c r="AD432" s="22">
        <v>0</v>
      </c>
      <c r="AE432" s="22">
        <v>0</v>
      </c>
      <c r="AF432" s="22">
        <v>0</v>
      </c>
      <c r="AG432" s="22">
        <v>0</v>
      </c>
      <c r="AH432" s="22">
        <f t="shared" si="46"/>
        <v>0</v>
      </c>
      <c r="AI432" s="22">
        <v>0</v>
      </c>
      <c r="AJ432" s="22">
        <f t="shared" si="47"/>
        <v>-13733.72</v>
      </c>
      <c r="AK432" s="22"/>
      <c r="AL432" s="22">
        <f t="shared" si="48"/>
        <v>0</v>
      </c>
      <c r="AM432" s="22">
        <f t="shared" si="49"/>
        <v>0</v>
      </c>
    </row>
    <row r="433" spans="1:39" outlineLevel="1" x14ac:dyDescent="0.25">
      <c r="A433" s="10">
        <v>40755</v>
      </c>
      <c r="C433" s="3" t="s">
        <v>1267</v>
      </c>
      <c r="D433" s="34" t="s">
        <v>1268</v>
      </c>
      <c r="F433" s="4" t="s">
        <v>88</v>
      </c>
      <c r="G433" s="4" t="s">
        <v>451</v>
      </c>
      <c r="H433" s="4" t="s">
        <v>157</v>
      </c>
      <c r="N433" s="5">
        <v>1</v>
      </c>
      <c r="O433" s="5" t="s">
        <v>158</v>
      </c>
      <c r="P433" s="65">
        <v>3300</v>
      </c>
      <c r="Q433" s="65">
        <v>0</v>
      </c>
      <c r="R433" s="65">
        <v>0</v>
      </c>
      <c r="S433" s="65">
        <f t="shared" si="45"/>
        <v>3300</v>
      </c>
      <c r="T433" s="5">
        <v>120</v>
      </c>
      <c r="U433" s="22">
        <v>-3300</v>
      </c>
      <c r="V433" s="22">
        <v>0</v>
      </c>
      <c r="W433" s="22">
        <v>0</v>
      </c>
      <c r="X433" s="22">
        <v>0</v>
      </c>
      <c r="Y433" s="22">
        <v>0</v>
      </c>
      <c r="Z433" s="22">
        <v>0</v>
      </c>
      <c r="AA433" s="22">
        <v>0</v>
      </c>
      <c r="AB433" s="22">
        <v>0</v>
      </c>
      <c r="AC433" s="22">
        <v>0</v>
      </c>
      <c r="AD433" s="22">
        <v>0</v>
      </c>
      <c r="AE433" s="22">
        <v>0</v>
      </c>
      <c r="AF433" s="22">
        <v>0</v>
      </c>
      <c r="AG433" s="22">
        <v>0</v>
      </c>
      <c r="AH433" s="22">
        <f t="shared" si="46"/>
        <v>0</v>
      </c>
      <c r="AI433" s="22">
        <v>0</v>
      </c>
      <c r="AJ433" s="22">
        <f t="shared" si="47"/>
        <v>-3300</v>
      </c>
      <c r="AK433" s="22"/>
      <c r="AL433" s="22">
        <f t="shared" si="48"/>
        <v>0</v>
      </c>
      <c r="AM433" s="22">
        <f t="shared" si="49"/>
        <v>0</v>
      </c>
    </row>
    <row r="434" spans="1:39" outlineLevel="1" x14ac:dyDescent="0.25">
      <c r="A434" s="10">
        <v>40755</v>
      </c>
      <c r="C434" s="3" t="s">
        <v>1269</v>
      </c>
      <c r="D434" s="34" t="s">
        <v>1270</v>
      </c>
      <c r="F434" s="4" t="s">
        <v>88</v>
      </c>
      <c r="G434" s="4" t="s">
        <v>451</v>
      </c>
      <c r="H434" s="4" t="s">
        <v>157</v>
      </c>
      <c r="N434" s="5">
        <v>1</v>
      </c>
      <c r="O434" s="5" t="s">
        <v>158</v>
      </c>
      <c r="P434" s="65">
        <v>5886.78</v>
      </c>
      <c r="Q434" s="65">
        <v>0</v>
      </c>
      <c r="R434" s="65">
        <v>0</v>
      </c>
      <c r="S434" s="65">
        <f t="shared" si="45"/>
        <v>5886.78</v>
      </c>
      <c r="T434" s="5">
        <v>120</v>
      </c>
      <c r="U434" s="22">
        <v>-5886.78</v>
      </c>
      <c r="V434" s="22">
        <v>0</v>
      </c>
      <c r="W434" s="22">
        <v>0</v>
      </c>
      <c r="X434" s="22">
        <v>0</v>
      </c>
      <c r="Y434" s="22">
        <v>0</v>
      </c>
      <c r="Z434" s="22">
        <v>0</v>
      </c>
      <c r="AA434" s="22">
        <v>0</v>
      </c>
      <c r="AB434" s="22">
        <v>0</v>
      </c>
      <c r="AC434" s="22">
        <v>0</v>
      </c>
      <c r="AD434" s="22">
        <v>0</v>
      </c>
      <c r="AE434" s="22">
        <v>0</v>
      </c>
      <c r="AF434" s="22">
        <v>0</v>
      </c>
      <c r="AG434" s="22">
        <v>0</v>
      </c>
      <c r="AH434" s="22">
        <f t="shared" si="46"/>
        <v>0</v>
      </c>
      <c r="AI434" s="22">
        <v>0</v>
      </c>
      <c r="AJ434" s="22">
        <f t="shared" si="47"/>
        <v>-5886.78</v>
      </c>
      <c r="AK434" s="22"/>
      <c r="AL434" s="22">
        <f t="shared" si="48"/>
        <v>0</v>
      </c>
      <c r="AM434" s="22">
        <f t="shared" si="49"/>
        <v>0</v>
      </c>
    </row>
    <row r="435" spans="1:39" outlineLevel="1" x14ac:dyDescent="0.25">
      <c r="A435" s="10">
        <v>40755</v>
      </c>
      <c r="C435" s="3" t="s">
        <v>1271</v>
      </c>
      <c r="D435" s="34" t="s">
        <v>1272</v>
      </c>
      <c r="F435" s="4" t="s">
        <v>88</v>
      </c>
      <c r="G435" s="4" t="s">
        <v>451</v>
      </c>
      <c r="H435" s="4" t="s">
        <v>157</v>
      </c>
      <c r="N435" s="5">
        <v>1</v>
      </c>
      <c r="O435" s="5" t="s">
        <v>158</v>
      </c>
      <c r="P435" s="65">
        <v>675.42</v>
      </c>
      <c r="Q435" s="65">
        <v>0</v>
      </c>
      <c r="R435" s="65">
        <v>0</v>
      </c>
      <c r="S435" s="65">
        <f t="shared" si="45"/>
        <v>675.42</v>
      </c>
      <c r="T435" s="5">
        <v>180</v>
      </c>
      <c r="U435" s="22">
        <v>-675.42</v>
      </c>
      <c r="V435" s="22">
        <v>0</v>
      </c>
      <c r="W435" s="22">
        <v>0</v>
      </c>
      <c r="X435" s="22">
        <v>0</v>
      </c>
      <c r="Y435" s="22">
        <v>0</v>
      </c>
      <c r="Z435" s="22">
        <v>0</v>
      </c>
      <c r="AA435" s="22">
        <v>0</v>
      </c>
      <c r="AB435" s="22">
        <v>0</v>
      </c>
      <c r="AC435" s="22">
        <v>0</v>
      </c>
      <c r="AD435" s="22">
        <v>0</v>
      </c>
      <c r="AE435" s="22">
        <v>0</v>
      </c>
      <c r="AF435" s="22">
        <v>0</v>
      </c>
      <c r="AG435" s="22">
        <v>0</v>
      </c>
      <c r="AH435" s="22">
        <f t="shared" si="46"/>
        <v>0</v>
      </c>
      <c r="AI435" s="22">
        <v>0</v>
      </c>
      <c r="AJ435" s="22">
        <f t="shared" si="47"/>
        <v>-675.42</v>
      </c>
      <c r="AK435" s="22"/>
      <c r="AL435" s="22">
        <f t="shared" si="48"/>
        <v>0</v>
      </c>
      <c r="AM435" s="22">
        <f t="shared" si="49"/>
        <v>0</v>
      </c>
    </row>
    <row r="436" spans="1:39" outlineLevel="1" x14ac:dyDescent="0.25">
      <c r="A436" s="10">
        <v>40755</v>
      </c>
      <c r="C436" s="3" t="s">
        <v>1273</v>
      </c>
      <c r="D436" s="34" t="s">
        <v>1272</v>
      </c>
      <c r="F436" s="4" t="s">
        <v>88</v>
      </c>
      <c r="G436" s="4" t="s">
        <v>451</v>
      </c>
      <c r="H436" s="4" t="s">
        <v>157</v>
      </c>
      <c r="N436" s="5">
        <v>1</v>
      </c>
      <c r="O436" s="5" t="s">
        <v>158</v>
      </c>
      <c r="P436" s="65">
        <v>299</v>
      </c>
      <c r="Q436" s="65">
        <v>0</v>
      </c>
      <c r="R436" s="65">
        <v>0</v>
      </c>
      <c r="S436" s="65">
        <f t="shared" si="45"/>
        <v>299</v>
      </c>
      <c r="T436" s="5">
        <v>180</v>
      </c>
      <c r="U436" s="22">
        <v>-299</v>
      </c>
      <c r="V436" s="22">
        <v>0</v>
      </c>
      <c r="W436" s="22">
        <v>0</v>
      </c>
      <c r="X436" s="22">
        <v>0</v>
      </c>
      <c r="Y436" s="22">
        <v>0</v>
      </c>
      <c r="Z436" s="22">
        <v>0</v>
      </c>
      <c r="AA436" s="22">
        <v>0</v>
      </c>
      <c r="AB436" s="22">
        <v>0</v>
      </c>
      <c r="AC436" s="22">
        <v>0</v>
      </c>
      <c r="AD436" s="22">
        <v>0</v>
      </c>
      <c r="AE436" s="22">
        <v>0</v>
      </c>
      <c r="AF436" s="22">
        <v>0</v>
      </c>
      <c r="AG436" s="22">
        <v>0</v>
      </c>
      <c r="AH436" s="22">
        <f t="shared" si="46"/>
        <v>0</v>
      </c>
      <c r="AI436" s="22">
        <v>0</v>
      </c>
      <c r="AJ436" s="22">
        <f t="shared" si="47"/>
        <v>-299</v>
      </c>
      <c r="AK436" s="22"/>
      <c r="AL436" s="22">
        <f t="shared" si="48"/>
        <v>0</v>
      </c>
      <c r="AM436" s="22">
        <f t="shared" si="49"/>
        <v>0</v>
      </c>
    </row>
    <row r="437" spans="1:39" outlineLevel="1" x14ac:dyDescent="0.25">
      <c r="A437" s="10">
        <v>40755</v>
      </c>
      <c r="C437" s="3" t="s">
        <v>1274</v>
      </c>
      <c r="D437" s="34" t="s">
        <v>887</v>
      </c>
      <c r="F437" s="4" t="s">
        <v>88</v>
      </c>
      <c r="G437" s="4" t="s">
        <v>451</v>
      </c>
      <c r="H437" s="4" t="s">
        <v>157</v>
      </c>
      <c r="N437" s="5">
        <v>1</v>
      </c>
      <c r="O437" s="5" t="s">
        <v>158</v>
      </c>
      <c r="P437" s="65">
        <v>14912</v>
      </c>
      <c r="Q437" s="65">
        <v>0</v>
      </c>
      <c r="R437" s="65">
        <v>0</v>
      </c>
      <c r="S437" s="65">
        <f t="shared" si="45"/>
        <v>14912</v>
      </c>
      <c r="T437" s="5">
        <v>120</v>
      </c>
      <c r="U437" s="22">
        <v>-14912</v>
      </c>
      <c r="V437" s="22">
        <v>0</v>
      </c>
      <c r="W437" s="22">
        <v>0</v>
      </c>
      <c r="X437" s="22">
        <v>0</v>
      </c>
      <c r="Y437" s="22">
        <v>0</v>
      </c>
      <c r="Z437" s="22">
        <v>0</v>
      </c>
      <c r="AA437" s="22">
        <v>0</v>
      </c>
      <c r="AB437" s="22">
        <v>0</v>
      </c>
      <c r="AC437" s="22">
        <v>0</v>
      </c>
      <c r="AD437" s="22">
        <v>0</v>
      </c>
      <c r="AE437" s="22">
        <v>0</v>
      </c>
      <c r="AF437" s="22">
        <v>0</v>
      </c>
      <c r="AG437" s="22">
        <v>0</v>
      </c>
      <c r="AH437" s="22">
        <f t="shared" si="46"/>
        <v>0</v>
      </c>
      <c r="AI437" s="22">
        <v>0</v>
      </c>
      <c r="AJ437" s="22">
        <f t="shared" si="47"/>
        <v>-14912</v>
      </c>
      <c r="AK437" s="22"/>
      <c r="AL437" s="22">
        <f t="shared" si="48"/>
        <v>0</v>
      </c>
      <c r="AM437" s="22">
        <f t="shared" si="49"/>
        <v>0</v>
      </c>
    </row>
    <row r="438" spans="1:39" outlineLevel="1" x14ac:dyDescent="0.25">
      <c r="A438" s="10">
        <v>40755</v>
      </c>
      <c r="C438" s="3" t="s">
        <v>1275</v>
      </c>
      <c r="D438" s="34" t="s">
        <v>1276</v>
      </c>
      <c r="F438" s="4" t="s">
        <v>88</v>
      </c>
      <c r="G438" s="4" t="s">
        <v>451</v>
      </c>
      <c r="H438" s="4" t="s">
        <v>157</v>
      </c>
      <c r="N438" s="5">
        <v>1</v>
      </c>
      <c r="O438" s="5" t="s">
        <v>158</v>
      </c>
      <c r="P438" s="65">
        <v>1600</v>
      </c>
      <c r="Q438" s="65">
        <v>0</v>
      </c>
      <c r="R438" s="65">
        <v>0</v>
      </c>
      <c r="S438" s="65">
        <f t="shared" si="45"/>
        <v>1600</v>
      </c>
      <c r="T438" s="5">
        <v>120</v>
      </c>
      <c r="U438" s="22">
        <v>-1600</v>
      </c>
      <c r="V438" s="22">
        <v>0</v>
      </c>
      <c r="W438" s="22">
        <v>0</v>
      </c>
      <c r="X438" s="22">
        <v>0</v>
      </c>
      <c r="Y438" s="22">
        <v>0</v>
      </c>
      <c r="Z438" s="22">
        <v>0</v>
      </c>
      <c r="AA438" s="22">
        <v>0</v>
      </c>
      <c r="AB438" s="22">
        <v>0</v>
      </c>
      <c r="AC438" s="22">
        <v>0</v>
      </c>
      <c r="AD438" s="22">
        <v>0</v>
      </c>
      <c r="AE438" s="22">
        <v>0</v>
      </c>
      <c r="AF438" s="22">
        <v>0</v>
      </c>
      <c r="AG438" s="22">
        <v>0</v>
      </c>
      <c r="AH438" s="22">
        <f t="shared" si="46"/>
        <v>0</v>
      </c>
      <c r="AI438" s="22">
        <v>0</v>
      </c>
      <c r="AJ438" s="22">
        <f t="shared" si="47"/>
        <v>-1600</v>
      </c>
      <c r="AK438" s="22"/>
      <c r="AL438" s="22">
        <f t="shared" si="48"/>
        <v>0</v>
      </c>
      <c r="AM438" s="22">
        <f t="shared" si="49"/>
        <v>0</v>
      </c>
    </row>
    <row r="439" spans="1:39" outlineLevel="1" x14ac:dyDescent="0.25">
      <c r="A439" s="10">
        <v>40755</v>
      </c>
      <c r="C439" s="3" t="s">
        <v>1277</v>
      </c>
      <c r="D439" s="34" t="s">
        <v>1272</v>
      </c>
      <c r="F439" s="4" t="s">
        <v>88</v>
      </c>
      <c r="G439" s="4" t="s">
        <v>451</v>
      </c>
      <c r="H439" s="4" t="s">
        <v>157</v>
      </c>
      <c r="N439" s="5">
        <v>1</v>
      </c>
      <c r="O439" s="5" t="s">
        <v>158</v>
      </c>
      <c r="P439" s="65">
        <v>3135.86</v>
      </c>
      <c r="Q439" s="65">
        <v>0</v>
      </c>
      <c r="R439" s="65">
        <v>0</v>
      </c>
      <c r="S439" s="65">
        <f t="shared" si="45"/>
        <v>3135.86</v>
      </c>
      <c r="T439" s="5">
        <v>120</v>
      </c>
      <c r="U439" s="22">
        <v>-3135.86</v>
      </c>
      <c r="V439" s="22">
        <v>0</v>
      </c>
      <c r="W439" s="22">
        <v>0</v>
      </c>
      <c r="X439" s="22">
        <v>0</v>
      </c>
      <c r="Y439" s="22">
        <v>0</v>
      </c>
      <c r="Z439" s="22">
        <v>0</v>
      </c>
      <c r="AA439" s="22">
        <v>0</v>
      </c>
      <c r="AB439" s="22">
        <v>0</v>
      </c>
      <c r="AC439" s="22">
        <v>0</v>
      </c>
      <c r="AD439" s="22">
        <v>0</v>
      </c>
      <c r="AE439" s="22">
        <v>0</v>
      </c>
      <c r="AF439" s="22">
        <v>0</v>
      </c>
      <c r="AG439" s="22">
        <v>0</v>
      </c>
      <c r="AH439" s="22">
        <f t="shared" si="46"/>
        <v>0</v>
      </c>
      <c r="AI439" s="22">
        <v>0</v>
      </c>
      <c r="AJ439" s="22">
        <f t="shared" si="47"/>
        <v>-3135.86</v>
      </c>
      <c r="AK439" s="22"/>
      <c r="AL439" s="22">
        <f t="shared" si="48"/>
        <v>0</v>
      </c>
      <c r="AM439" s="22">
        <f t="shared" si="49"/>
        <v>0</v>
      </c>
    </row>
    <row r="440" spans="1:39" outlineLevel="1" x14ac:dyDescent="0.25">
      <c r="A440" s="10">
        <v>40755</v>
      </c>
      <c r="C440" s="3" t="s">
        <v>1278</v>
      </c>
      <c r="D440" s="34" t="s">
        <v>1279</v>
      </c>
      <c r="F440" s="4" t="s">
        <v>88</v>
      </c>
      <c r="G440" s="4" t="s">
        <v>451</v>
      </c>
      <c r="H440" s="4" t="s">
        <v>157</v>
      </c>
      <c r="N440" s="5">
        <v>1</v>
      </c>
      <c r="O440" s="5" t="s">
        <v>158</v>
      </c>
      <c r="P440" s="65">
        <v>6102</v>
      </c>
      <c r="Q440" s="65">
        <v>0</v>
      </c>
      <c r="R440" s="65">
        <v>0</v>
      </c>
      <c r="S440" s="65">
        <f t="shared" si="45"/>
        <v>6102</v>
      </c>
      <c r="T440" s="5">
        <v>120</v>
      </c>
      <c r="U440" s="22">
        <v>-6102</v>
      </c>
      <c r="V440" s="22">
        <v>0</v>
      </c>
      <c r="W440" s="22">
        <v>0</v>
      </c>
      <c r="X440" s="22">
        <v>0</v>
      </c>
      <c r="Y440" s="22">
        <v>0</v>
      </c>
      <c r="Z440" s="22">
        <v>0</v>
      </c>
      <c r="AA440" s="22">
        <v>0</v>
      </c>
      <c r="AB440" s="22">
        <v>0</v>
      </c>
      <c r="AC440" s="22">
        <v>0</v>
      </c>
      <c r="AD440" s="22">
        <v>0</v>
      </c>
      <c r="AE440" s="22">
        <v>0</v>
      </c>
      <c r="AF440" s="22">
        <v>0</v>
      </c>
      <c r="AG440" s="22">
        <v>0</v>
      </c>
      <c r="AH440" s="22">
        <f t="shared" si="46"/>
        <v>0</v>
      </c>
      <c r="AI440" s="22">
        <v>0</v>
      </c>
      <c r="AJ440" s="22">
        <f t="shared" si="47"/>
        <v>-6102</v>
      </c>
      <c r="AK440" s="22"/>
      <c r="AL440" s="22">
        <f t="shared" si="48"/>
        <v>0</v>
      </c>
      <c r="AM440" s="22">
        <f t="shared" si="49"/>
        <v>0</v>
      </c>
    </row>
    <row r="441" spans="1:39" outlineLevel="1" x14ac:dyDescent="0.25">
      <c r="A441" s="10">
        <v>40755</v>
      </c>
      <c r="C441" s="3" t="s">
        <v>1280</v>
      </c>
      <c r="D441" s="34" t="s">
        <v>1281</v>
      </c>
      <c r="F441" s="4" t="s">
        <v>88</v>
      </c>
      <c r="G441" s="4" t="s">
        <v>451</v>
      </c>
      <c r="H441" s="4" t="s">
        <v>157</v>
      </c>
      <c r="N441" s="5">
        <v>1</v>
      </c>
      <c r="O441" s="5" t="s">
        <v>158</v>
      </c>
      <c r="P441" s="65">
        <v>5200</v>
      </c>
      <c r="Q441" s="65">
        <v>0</v>
      </c>
      <c r="R441" s="65">
        <v>0</v>
      </c>
      <c r="S441" s="65">
        <f t="shared" si="45"/>
        <v>5200</v>
      </c>
      <c r="T441" s="5">
        <v>120</v>
      </c>
      <c r="U441" s="22">
        <v>-5200</v>
      </c>
      <c r="V441" s="22">
        <v>0</v>
      </c>
      <c r="W441" s="22">
        <v>0</v>
      </c>
      <c r="X441" s="22">
        <v>0</v>
      </c>
      <c r="Y441" s="22">
        <v>0</v>
      </c>
      <c r="Z441" s="22">
        <v>0</v>
      </c>
      <c r="AA441" s="22">
        <v>0</v>
      </c>
      <c r="AB441" s="22">
        <v>0</v>
      </c>
      <c r="AC441" s="22">
        <v>0</v>
      </c>
      <c r="AD441" s="22">
        <v>0</v>
      </c>
      <c r="AE441" s="22">
        <v>0</v>
      </c>
      <c r="AF441" s="22">
        <v>0</v>
      </c>
      <c r="AG441" s="22">
        <v>0</v>
      </c>
      <c r="AH441" s="22">
        <f t="shared" si="46"/>
        <v>0</v>
      </c>
      <c r="AI441" s="22">
        <v>0</v>
      </c>
      <c r="AJ441" s="22">
        <f t="shared" si="47"/>
        <v>-5200</v>
      </c>
      <c r="AK441" s="22"/>
      <c r="AL441" s="22">
        <f t="shared" si="48"/>
        <v>0</v>
      </c>
      <c r="AM441" s="22">
        <f t="shared" si="49"/>
        <v>0</v>
      </c>
    </row>
    <row r="442" spans="1:39" outlineLevel="1" x14ac:dyDescent="0.25">
      <c r="A442" s="10">
        <v>40755</v>
      </c>
      <c r="C442" s="3" t="s">
        <v>1282</v>
      </c>
      <c r="D442" s="34" t="s">
        <v>948</v>
      </c>
      <c r="F442" s="4" t="s">
        <v>88</v>
      </c>
      <c r="G442" s="4" t="s">
        <v>451</v>
      </c>
      <c r="H442" s="4" t="s">
        <v>157</v>
      </c>
      <c r="N442" s="5">
        <v>1</v>
      </c>
      <c r="O442" s="5" t="s">
        <v>158</v>
      </c>
      <c r="P442" s="65">
        <v>1200</v>
      </c>
      <c r="Q442" s="65">
        <v>0</v>
      </c>
      <c r="R442" s="65">
        <v>0</v>
      </c>
      <c r="S442" s="65">
        <f t="shared" si="45"/>
        <v>1200</v>
      </c>
      <c r="T442" s="5">
        <v>120</v>
      </c>
      <c r="U442" s="22">
        <v>-1200</v>
      </c>
      <c r="V442" s="22">
        <v>0</v>
      </c>
      <c r="W442" s="22">
        <v>0</v>
      </c>
      <c r="X442" s="22">
        <v>0</v>
      </c>
      <c r="Y442" s="22">
        <v>0</v>
      </c>
      <c r="Z442" s="22">
        <v>0</v>
      </c>
      <c r="AA442" s="22">
        <v>0</v>
      </c>
      <c r="AB442" s="22">
        <v>0</v>
      </c>
      <c r="AC442" s="22">
        <v>0</v>
      </c>
      <c r="AD442" s="22">
        <v>0</v>
      </c>
      <c r="AE442" s="22">
        <v>0</v>
      </c>
      <c r="AF442" s="22">
        <v>0</v>
      </c>
      <c r="AG442" s="22">
        <v>0</v>
      </c>
      <c r="AH442" s="22">
        <f t="shared" si="46"/>
        <v>0</v>
      </c>
      <c r="AI442" s="22">
        <v>0</v>
      </c>
      <c r="AJ442" s="22">
        <f t="shared" si="47"/>
        <v>-1200</v>
      </c>
      <c r="AK442" s="22"/>
      <c r="AL442" s="22">
        <f t="shared" si="48"/>
        <v>0</v>
      </c>
      <c r="AM442" s="22">
        <f t="shared" si="49"/>
        <v>0</v>
      </c>
    </row>
    <row r="443" spans="1:39" outlineLevel="1" x14ac:dyDescent="0.25">
      <c r="A443" s="10">
        <v>40755</v>
      </c>
      <c r="C443" s="3" t="s">
        <v>1283</v>
      </c>
      <c r="D443" s="34" t="s">
        <v>1284</v>
      </c>
      <c r="F443" s="4" t="s">
        <v>88</v>
      </c>
      <c r="G443" s="4" t="s">
        <v>451</v>
      </c>
      <c r="H443" s="4" t="s">
        <v>157</v>
      </c>
      <c r="N443" s="5">
        <v>1</v>
      </c>
      <c r="O443" s="5" t="s">
        <v>158</v>
      </c>
      <c r="P443" s="65">
        <v>60979.12</v>
      </c>
      <c r="Q443" s="65">
        <v>0</v>
      </c>
      <c r="R443" s="65">
        <v>0</v>
      </c>
      <c r="S443" s="65">
        <f t="shared" si="45"/>
        <v>60979.12</v>
      </c>
      <c r="T443" s="5">
        <v>180</v>
      </c>
      <c r="U443" s="22">
        <v>-60979.12</v>
      </c>
      <c r="V443" s="22">
        <v>0</v>
      </c>
      <c r="W443" s="22">
        <v>0</v>
      </c>
      <c r="X443" s="22">
        <v>0</v>
      </c>
      <c r="Y443" s="22">
        <v>0</v>
      </c>
      <c r="Z443" s="22">
        <v>0</v>
      </c>
      <c r="AA443" s="22">
        <v>0</v>
      </c>
      <c r="AB443" s="22">
        <v>0</v>
      </c>
      <c r="AC443" s="22">
        <v>0</v>
      </c>
      <c r="AD443" s="22">
        <v>0</v>
      </c>
      <c r="AE443" s="22">
        <v>0</v>
      </c>
      <c r="AF443" s="22">
        <v>0</v>
      </c>
      <c r="AG443" s="22">
        <v>0</v>
      </c>
      <c r="AH443" s="22">
        <f t="shared" si="46"/>
        <v>0</v>
      </c>
      <c r="AI443" s="22">
        <v>0</v>
      </c>
      <c r="AJ443" s="22">
        <f t="shared" si="47"/>
        <v>-60979.12</v>
      </c>
      <c r="AK443" s="22"/>
      <c r="AL443" s="22">
        <f t="shared" si="48"/>
        <v>0</v>
      </c>
      <c r="AM443" s="22">
        <f t="shared" si="49"/>
        <v>0</v>
      </c>
    </row>
    <row r="444" spans="1:39" outlineLevel="1" x14ac:dyDescent="0.25">
      <c r="A444" s="10">
        <v>40755</v>
      </c>
      <c r="C444" s="3" t="s">
        <v>1285</v>
      </c>
      <c r="D444" s="34" t="s">
        <v>1286</v>
      </c>
      <c r="F444" s="4" t="s">
        <v>88</v>
      </c>
      <c r="G444" s="4" t="s">
        <v>451</v>
      </c>
      <c r="H444" s="4" t="s">
        <v>157</v>
      </c>
      <c r="N444" s="5">
        <v>1</v>
      </c>
      <c r="O444" s="5" t="s">
        <v>158</v>
      </c>
      <c r="P444" s="65">
        <v>55176.02</v>
      </c>
      <c r="Q444" s="65">
        <v>0</v>
      </c>
      <c r="R444" s="65">
        <v>0</v>
      </c>
      <c r="S444" s="65">
        <f t="shared" si="45"/>
        <v>55176.02</v>
      </c>
      <c r="T444" s="5">
        <v>180</v>
      </c>
      <c r="U444" s="22">
        <v>-55176.02</v>
      </c>
      <c r="V444" s="22">
        <v>0</v>
      </c>
      <c r="W444" s="22">
        <v>0</v>
      </c>
      <c r="X444" s="22">
        <v>0</v>
      </c>
      <c r="Y444" s="22">
        <v>0</v>
      </c>
      <c r="Z444" s="22">
        <v>0</v>
      </c>
      <c r="AA444" s="22">
        <v>0</v>
      </c>
      <c r="AB444" s="22">
        <v>0</v>
      </c>
      <c r="AC444" s="22">
        <v>0</v>
      </c>
      <c r="AD444" s="22">
        <v>0</v>
      </c>
      <c r="AE444" s="22">
        <v>0</v>
      </c>
      <c r="AF444" s="22">
        <v>0</v>
      </c>
      <c r="AG444" s="22">
        <v>0</v>
      </c>
      <c r="AH444" s="22">
        <f t="shared" si="46"/>
        <v>0</v>
      </c>
      <c r="AI444" s="22">
        <v>0</v>
      </c>
      <c r="AJ444" s="22">
        <f t="shared" si="47"/>
        <v>-55176.02</v>
      </c>
      <c r="AK444" s="22"/>
      <c r="AL444" s="22">
        <f t="shared" si="48"/>
        <v>0</v>
      </c>
      <c r="AM444" s="22">
        <f t="shared" si="49"/>
        <v>0</v>
      </c>
    </row>
    <row r="445" spans="1:39" outlineLevel="1" x14ac:dyDescent="0.25">
      <c r="A445" s="10">
        <v>40755</v>
      </c>
      <c r="C445" s="3" t="s">
        <v>1287</v>
      </c>
      <c r="D445" s="34" t="s">
        <v>1288</v>
      </c>
      <c r="F445" s="4" t="s">
        <v>88</v>
      </c>
      <c r="G445" s="4" t="s">
        <v>451</v>
      </c>
      <c r="H445" s="4" t="s">
        <v>157</v>
      </c>
      <c r="N445" s="5">
        <v>1</v>
      </c>
      <c r="O445" s="5" t="s">
        <v>158</v>
      </c>
      <c r="P445" s="65">
        <v>1309.53</v>
      </c>
      <c r="Q445" s="65">
        <v>0</v>
      </c>
      <c r="R445" s="65">
        <v>0</v>
      </c>
      <c r="S445" s="65">
        <f t="shared" si="45"/>
        <v>1309.53</v>
      </c>
      <c r="T445" s="5">
        <v>180</v>
      </c>
      <c r="U445" s="22">
        <v>-1309.53</v>
      </c>
      <c r="V445" s="22">
        <v>0</v>
      </c>
      <c r="W445" s="22">
        <v>0</v>
      </c>
      <c r="X445" s="22">
        <v>0</v>
      </c>
      <c r="Y445" s="22">
        <v>0</v>
      </c>
      <c r="Z445" s="22">
        <v>0</v>
      </c>
      <c r="AA445" s="22">
        <v>0</v>
      </c>
      <c r="AB445" s="22">
        <v>0</v>
      </c>
      <c r="AC445" s="22">
        <v>0</v>
      </c>
      <c r="AD445" s="22">
        <v>0</v>
      </c>
      <c r="AE445" s="22">
        <v>0</v>
      </c>
      <c r="AF445" s="22">
        <v>0</v>
      </c>
      <c r="AG445" s="22">
        <v>0</v>
      </c>
      <c r="AH445" s="22">
        <f t="shared" si="46"/>
        <v>0</v>
      </c>
      <c r="AI445" s="22">
        <v>0</v>
      </c>
      <c r="AJ445" s="22">
        <f t="shared" si="47"/>
        <v>-1309.53</v>
      </c>
      <c r="AK445" s="22"/>
      <c r="AL445" s="22">
        <f t="shared" si="48"/>
        <v>0</v>
      </c>
      <c r="AM445" s="22">
        <f t="shared" si="49"/>
        <v>0</v>
      </c>
    </row>
    <row r="446" spans="1:39" outlineLevel="1" x14ac:dyDescent="0.25">
      <c r="A446" s="10">
        <v>40755</v>
      </c>
      <c r="C446" s="3" t="s">
        <v>1289</v>
      </c>
      <c r="D446" s="34" t="s">
        <v>1290</v>
      </c>
      <c r="F446" s="4" t="s">
        <v>88</v>
      </c>
      <c r="G446" s="4" t="s">
        <v>451</v>
      </c>
      <c r="H446" s="4" t="s">
        <v>157</v>
      </c>
      <c r="N446" s="5">
        <v>1</v>
      </c>
      <c r="O446" s="5" t="s">
        <v>158</v>
      </c>
      <c r="P446" s="65">
        <v>374.26</v>
      </c>
      <c r="Q446" s="65">
        <v>0</v>
      </c>
      <c r="R446" s="65">
        <v>0</v>
      </c>
      <c r="S446" s="65">
        <f t="shared" si="45"/>
        <v>374.26</v>
      </c>
      <c r="T446" s="5">
        <v>180</v>
      </c>
      <c r="U446" s="22">
        <v>-374.26</v>
      </c>
      <c r="V446" s="22">
        <v>0</v>
      </c>
      <c r="W446" s="22">
        <v>0</v>
      </c>
      <c r="X446" s="22">
        <v>0</v>
      </c>
      <c r="Y446" s="22">
        <v>0</v>
      </c>
      <c r="Z446" s="22">
        <v>0</v>
      </c>
      <c r="AA446" s="22">
        <v>0</v>
      </c>
      <c r="AB446" s="22">
        <v>0</v>
      </c>
      <c r="AC446" s="22">
        <v>0</v>
      </c>
      <c r="AD446" s="22">
        <v>0</v>
      </c>
      <c r="AE446" s="22">
        <v>0</v>
      </c>
      <c r="AF446" s="22">
        <v>0</v>
      </c>
      <c r="AG446" s="22">
        <v>0</v>
      </c>
      <c r="AH446" s="22">
        <f t="shared" si="46"/>
        <v>0</v>
      </c>
      <c r="AI446" s="22">
        <v>0</v>
      </c>
      <c r="AJ446" s="22">
        <f t="shared" si="47"/>
        <v>-374.26</v>
      </c>
      <c r="AK446" s="22"/>
      <c r="AL446" s="22">
        <f t="shared" si="48"/>
        <v>0</v>
      </c>
      <c r="AM446" s="22">
        <f t="shared" si="49"/>
        <v>0</v>
      </c>
    </row>
    <row r="447" spans="1:39" outlineLevel="1" x14ac:dyDescent="0.25">
      <c r="A447" s="10">
        <v>40755</v>
      </c>
      <c r="C447" s="3" t="s">
        <v>1291</v>
      </c>
      <c r="D447" s="34" t="s">
        <v>1292</v>
      </c>
      <c r="F447" s="4" t="s">
        <v>88</v>
      </c>
      <c r="G447" s="4" t="s">
        <v>451</v>
      </c>
      <c r="H447" s="4" t="s">
        <v>157</v>
      </c>
      <c r="N447" s="5">
        <v>1</v>
      </c>
      <c r="O447" s="5" t="s">
        <v>158</v>
      </c>
      <c r="P447" s="65">
        <v>7341</v>
      </c>
      <c r="Q447" s="65">
        <v>0</v>
      </c>
      <c r="R447" s="65">
        <v>0</v>
      </c>
      <c r="S447" s="65">
        <f t="shared" si="45"/>
        <v>7341</v>
      </c>
      <c r="T447" s="5">
        <v>120</v>
      </c>
      <c r="U447" s="22">
        <v>-7341</v>
      </c>
      <c r="V447" s="22">
        <v>0</v>
      </c>
      <c r="W447" s="22">
        <v>0</v>
      </c>
      <c r="X447" s="22">
        <v>0</v>
      </c>
      <c r="Y447" s="22">
        <v>0</v>
      </c>
      <c r="Z447" s="22">
        <v>0</v>
      </c>
      <c r="AA447" s="22">
        <v>0</v>
      </c>
      <c r="AB447" s="22">
        <v>0</v>
      </c>
      <c r="AC447" s="22">
        <v>0</v>
      </c>
      <c r="AD447" s="22">
        <v>0</v>
      </c>
      <c r="AE447" s="22">
        <v>0</v>
      </c>
      <c r="AF447" s="22">
        <v>0</v>
      </c>
      <c r="AG447" s="22">
        <v>0</v>
      </c>
      <c r="AH447" s="22">
        <f t="shared" si="46"/>
        <v>0</v>
      </c>
      <c r="AI447" s="22">
        <v>0</v>
      </c>
      <c r="AJ447" s="22">
        <f t="shared" si="47"/>
        <v>-7341</v>
      </c>
      <c r="AK447" s="22"/>
      <c r="AL447" s="22">
        <f t="shared" si="48"/>
        <v>0</v>
      </c>
      <c r="AM447" s="22">
        <f t="shared" si="49"/>
        <v>0</v>
      </c>
    </row>
    <row r="448" spans="1:39" outlineLevel="1" x14ac:dyDescent="0.25">
      <c r="A448" s="10">
        <v>40755</v>
      </c>
      <c r="C448" s="3" t="s">
        <v>1293</v>
      </c>
      <c r="D448" s="34" t="s">
        <v>1294</v>
      </c>
      <c r="F448" s="4" t="s">
        <v>88</v>
      </c>
      <c r="G448" s="4" t="s">
        <v>451</v>
      </c>
      <c r="H448" s="4" t="s">
        <v>157</v>
      </c>
      <c r="N448" s="5">
        <v>1</v>
      </c>
      <c r="O448" s="5" t="s">
        <v>158</v>
      </c>
      <c r="P448" s="65">
        <v>6800</v>
      </c>
      <c r="Q448" s="65">
        <v>0</v>
      </c>
      <c r="R448" s="65">
        <v>0</v>
      </c>
      <c r="S448" s="65">
        <f t="shared" si="45"/>
        <v>6800</v>
      </c>
      <c r="T448" s="5">
        <v>120</v>
      </c>
      <c r="U448" s="22">
        <v>-6800</v>
      </c>
      <c r="V448" s="22">
        <v>0</v>
      </c>
      <c r="W448" s="22">
        <v>0</v>
      </c>
      <c r="X448" s="22">
        <v>0</v>
      </c>
      <c r="Y448" s="22">
        <v>0</v>
      </c>
      <c r="Z448" s="22">
        <v>0</v>
      </c>
      <c r="AA448" s="22">
        <v>0</v>
      </c>
      <c r="AB448" s="22">
        <v>0</v>
      </c>
      <c r="AC448" s="22">
        <v>0</v>
      </c>
      <c r="AD448" s="22">
        <v>0</v>
      </c>
      <c r="AE448" s="22">
        <v>0</v>
      </c>
      <c r="AF448" s="22">
        <v>0</v>
      </c>
      <c r="AG448" s="22">
        <v>0</v>
      </c>
      <c r="AH448" s="22">
        <f t="shared" si="46"/>
        <v>0</v>
      </c>
      <c r="AI448" s="22">
        <v>0</v>
      </c>
      <c r="AJ448" s="22">
        <f t="shared" si="47"/>
        <v>-6800</v>
      </c>
      <c r="AK448" s="22"/>
      <c r="AL448" s="22">
        <f t="shared" si="48"/>
        <v>0</v>
      </c>
      <c r="AM448" s="22">
        <f t="shared" si="49"/>
        <v>0</v>
      </c>
    </row>
    <row r="449" spans="1:39" outlineLevel="1" x14ac:dyDescent="0.25">
      <c r="A449" s="10">
        <v>40755</v>
      </c>
      <c r="C449" s="3" t="s">
        <v>1295</v>
      </c>
      <c r="D449" s="34" t="s">
        <v>1296</v>
      </c>
      <c r="F449" s="4" t="s">
        <v>88</v>
      </c>
      <c r="G449" s="4" t="s">
        <v>451</v>
      </c>
      <c r="H449" s="4" t="s">
        <v>157</v>
      </c>
      <c r="N449" s="5">
        <v>1</v>
      </c>
      <c r="O449" s="5" t="s">
        <v>158</v>
      </c>
      <c r="P449" s="65">
        <v>17444.349999999999</v>
      </c>
      <c r="Q449" s="65">
        <v>0</v>
      </c>
      <c r="R449" s="65">
        <v>0</v>
      </c>
      <c r="S449" s="65">
        <f t="shared" si="45"/>
        <v>17444.349999999999</v>
      </c>
      <c r="T449" s="5">
        <v>120</v>
      </c>
      <c r="U449" s="22">
        <v>-17444.349999999999</v>
      </c>
      <c r="V449" s="22">
        <v>0</v>
      </c>
      <c r="W449" s="22">
        <v>0</v>
      </c>
      <c r="X449" s="22">
        <v>0</v>
      </c>
      <c r="Y449" s="22">
        <v>0</v>
      </c>
      <c r="Z449" s="22">
        <v>0</v>
      </c>
      <c r="AA449" s="22">
        <v>0</v>
      </c>
      <c r="AB449" s="22">
        <v>0</v>
      </c>
      <c r="AC449" s="22">
        <v>0</v>
      </c>
      <c r="AD449" s="22">
        <v>0</v>
      </c>
      <c r="AE449" s="22">
        <v>0</v>
      </c>
      <c r="AF449" s="22">
        <v>0</v>
      </c>
      <c r="AG449" s="22">
        <v>0</v>
      </c>
      <c r="AH449" s="22">
        <f t="shared" si="46"/>
        <v>0</v>
      </c>
      <c r="AI449" s="22">
        <v>0</v>
      </c>
      <c r="AJ449" s="22">
        <f t="shared" si="47"/>
        <v>-17444.349999999999</v>
      </c>
      <c r="AK449" s="22"/>
      <c r="AL449" s="22">
        <f t="shared" si="48"/>
        <v>0</v>
      </c>
      <c r="AM449" s="22">
        <f t="shared" si="49"/>
        <v>0</v>
      </c>
    </row>
    <row r="450" spans="1:39" outlineLevel="1" x14ac:dyDescent="0.25">
      <c r="A450" s="10">
        <v>40755</v>
      </c>
      <c r="C450" s="3" t="s">
        <v>1297</v>
      </c>
      <c r="D450" s="34" t="s">
        <v>1298</v>
      </c>
      <c r="F450" s="4" t="s">
        <v>88</v>
      </c>
      <c r="G450" s="4" t="s">
        <v>451</v>
      </c>
      <c r="H450" s="4" t="s">
        <v>157</v>
      </c>
      <c r="N450" s="5">
        <v>1</v>
      </c>
      <c r="O450" s="5" t="s">
        <v>158</v>
      </c>
      <c r="P450" s="65">
        <v>5826.24</v>
      </c>
      <c r="Q450" s="65">
        <v>0</v>
      </c>
      <c r="R450" s="65">
        <v>0</v>
      </c>
      <c r="S450" s="65">
        <f t="shared" si="45"/>
        <v>5826.24</v>
      </c>
      <c r="T450" s="5">
        <v>120</v>
      </c>
      <c r="U450" s="22">
        <v>-5826.24</v>
      </c>
      <c r="V450" s="22">
        <v>0</v>
      </c>
      <c r="W450" s="22">
        <v>0</v>
      </c>
      <c r="X450" s="22">
        <v>0</v>
      </c>
      <c r="Y450" s="22">
        <v>0</v>
      </c>
      <c r="Z450" s="22">
        <v>0</v>
      </c>
      <c r="AA450" s="22">
        <v>0</v>
      </c>
      <c r="AB450" s="22">
        <v>0</v>
      </c>
      <c r="AC450" s="22">
        <v>0</v>
      </c>
      <c r="AD450" s="22">
        <v>0</v>
      </c>
      <c r="AE450" s="22">
        <v>0</v>
      </c>
      <c r="AF450" s="22">
        <v>0</v>
      </c>
      <c r="AG450" s="22">
        <v>0</v>
      </c>
      <c r="AH450" s="22">
        <f t="shared" si="46"/>
        <v>0</v>
      </c>
      <c r="AI450" s="22">
        <v>0</v>
      </c>
      <c r="AJ450" s="22">
        <f t="shared" si="47"/>
        <v>-5826.24</v>
      </c>
      <c r="AK450" s="22"/>
      <c r="AL450" s="22">
        <f t="shared" si="48"/>
        <v>0</v>
      </c>
      <c r="AM450" s="22">
        <f t="shared" si="49"/>
        <v>0</v>
      </c>
    </row>
    <row r="451" spans="1:39" outlineLevel="1" x14ac:dyDescent="0.25">
      <c r="A451" s="10">
        <v>40755</v>
      </c>
      <c r="C451" s="3" t="s">
        <v>1299</v>
      </c>
      <c r="D451" s="34" t="s">
        <v>1300</v>
      </c>
      <c r="F451" s="4" t="s">
        <v>88</v>
      </c>
      <c r="G451" s="4" t="s">
        <v>451</v>
      </c>
      <c r="H451" s="4" t="s">
        <v>157</v>
      </c>
      <c r="N451" s="5">
        <v>1</v>
      </c>
      <c r="O451" s="5" t="s">
        <v>158</v>
      </c>
      <c r="P451" s="65">
        <v>5601</v>
      </c>
      <c r="Q451" s="65">
        <v>0</v>
      </c>
      <c r="R451" s="65">
        <v>0</v>
      </c>
      <c r="S451" s="65">
        <f t="shared" si="45"/>
        <v>5601</v>
      </c>
      <c r="T451" s="5">
        <v>120</v>
      </c>
      <c r="U451" s="22">
        <v>-5601</v>
      </c>
      <c r="V451" s="22">
        <v>0</v>
      </c>
      <c r="W451" s="22">
        <v>0</v>
      </c>
      <c r="X451" s="22">
        <v>0</v>
      </c>
      <c r="Y451" s="22">
        <v>0</v>
      </c>
      <c r="Z451" s="22">
        <v>0</v>
      </c>
      <c r="AA451" s="22">
        <v>0</v>
      </c>
      <c r="AB451" s="22">
        <v>0</v>
      </c>
      <c r="AC451" s="22">
        <v>0</v>
      </c>
      <c r="AD451" s="22">
        <v>0</v>
      </c>
      <c r="AE451" s="22">
        <v>0</v>
      </c>
      <c r="AF451" s="22">
        <v>0</v>
      </c>
      <c r="AG451" s="22">
        <v>0</v>
      </c>
      <c r="AH451" s="22">
        <f t="shared" si="46"/>
        <v>0</v>
      </c>
      <c r="AI451" s="22">
        <v>0</v>
      </c>
      <c r="AJ451" s="22">
        <f t="shared" si="47"/>
        <v>-5601</v>
      </c>
      <c r="AK451" s="22"/>
      <c r="AL451" s="22">
        <f t="shared" si="48"/>
        <v>0</v>
      </c>
      <c r="AM451" s="22">
        <f t="shared" si="49"/>
        <v>0</v>
      </c>
    </row>
    <row r="452" spans="1:39" outlineLevel="1" x14ac:dyDescent="0.25">
      <c r="A452" s="10">
        <v>40755</v>
      </c>
      <c r="C452" s="3" t="s">
        <v>1301</v>
      </c>
      <c r="D452" s="34" t="s">
        <v>1302</v>
      </c>
      <c r="F452" s="4" t="s">
        <v>88</v>
      </c>
      <c r="G452" s="4" t="s">
        <v>451</v>
      </c>
      <c r="H452" s="4" t="s">
        <v>157</v>
      </c>
      <c r="N452" s="5">
        <v>1</v>
      </c>
      <c r="O452" s="5" t="s">
        <v>158</v>
      </c>
      <c r="P452" s="65">
        <v>22400</v>
      </c>
      <c r="Q452" s="65">
        <v>0</v>
      </c>
      <c r="R452" s="65">
        <v>0</v>
      </c>
      <c r="S452" s="65">
        <f t="shared" si="45"/>
        <v>22400</v>
      </c>
      <c r="T452" s="5">
        <v>120</v>
      </c>
      <c r="U452" s="22">
        <v>-22400</v>
      </c>
      <c r="V452" s="22">
        <v>0</v>
      </c>
      <c r="W452" s="22">
        <v>0</v>
      </c>
      <c r="X452" s="22">
        <v>0</v>
      </c>
      <c r="Y452" s="22">
        <v>0</v>
      </c>
      <c r="Z452" s="22">
        <v>0</v>
      </c>
      <c r="AA452" s="22">
        <v>0</v>
      </c>
      <c r="AB452" s="22">
        <v>0</v>
      </c>
      <c r="AC452" s="22">
        <v>0</v>
      </c>
      <c r="AD452" s="22">
        <v>0</v>
      </c>
      <c r="AE452" s="22">
        <v>0</v>
      </c>
      <c r="AF452" s="22">
        <v>0</v>
      </c>
      <c r="AG452" s="22">
        <v>0</v>
      </c>
      <c r="AH452" s="22">
        <f t="shared" si="46"/>
        <v>0</v>
      </c>
      <c r="AI452" s="22">
        <v>0</v>
      </c>
      <c r="AJ452" s="22">
        <f t="shared" si="47"/>
        <v>-22400</v>
      </c>
      <c r="AK452" s="22"/>
      <c r="AL452" s="22">
        <f t="shared" si="48"/>
        <v>0</v>
      </c>
      <c r="AM452" s="22">
        <f t="shared" si="49"/>
        <v>0</v>
      </c>
    </row>
    <row r="453" spans="1:39" outlineLevel="1" x14ac:dyDescent="0.25">
      <c r="A453" s="10">
        <v>40755</v>
      </c>
      <c r="C453" s="3" t="s">
        <v>1303</v>
      </c>
      <c r="D453" s="34" t="s">
        <v>1304</v>
      </c>
      <c r="F453" s="4" t="s">
        <v>88</v>
      </c>
      <c r="G453" s="4" t="s">
        <v>451</v>
      </c>
      <c r="H453" s="4" t="s">
        <v>157</v>
      </c>
      <c r="N453" s="5">
        <v>1</v>
      </c>
      <c r="O453" s="5" t="s">
        <v>158</v>
      </c>
      <c r="P453" s="65">
        <v>1920</v>
      </c>
      <c r="Q453" s="65">
        <v>0</v>
      </c>
      <c r="R453" s="65">
        <v>0</v>
      </c>
      <c r="S453" s="65">
        <f t="shared" si="45"/>
        <v>1920</v>
      </c>
      <c r="T453" s="5">
        <v>120</v>
      </c>
      <c r="U453" s="22">
        <v>-1920</v>
      </c>
      <c r="V453" s="22">
        <v>0</v>
      </c>
      <c r="W453" s="22">
        <v>0</v>
      </c>
      <c r="X453" s="22">
        <v>0</v>
      </c>
      <c r="Y453" s="22">
        <v>0</v>
      </c>
      <c r="Z453" s="22">
        <v>0</v>
      </c>
      <c r="AA453" s="22">
        <v>0</v>
      </c>
      <c r="AB453" s="22">
        <v>0</v>
      </c>
      <c r="AC453" s="22">
        <v>0</v>
      </c>
      <c r="AD453" s="22">
        <v>0</v>
      </c>
      <c r="AE453" s="22">
        <v>0</v>
      </c>
      <c r="AF453" s="22">
        <v>0</v>
      </c>
      <c r="AG453" s="22">
        <v>0</v>
      </c>
      <c r="AH453" s="22">
        <f t="shared" si="46"/>
        <v>0</v>
      </c>
      <c r="AI453" s="22">
        <v>0</v>
      </c>
      <c r="AJ453" s="22">
        <f t="shared" si="47"/>
        <v>-1920</v>
      </c>
      <c r="AK453" s="22"/>
      <c r="AL453" s="22">
        <f t="shared" si="48"/>
        <v>0</v>
      </c>
      <c r="AM453" s="22">
        <f t="shared" si="49"/>
        <v>0</v>
      </c>
    </row>
    <row r="454" spans="1:39" outlineLevel="1" x14ac:dyDescent="0.25">
      <c r="A454" s="10">
        <v>40755</v>
      </c>
      <c r="C454" s="3" t="s">
        <v>1305</v>
      </c>
      <c r="D454" s="34" t="s">
        <v>1306</v>
      </c>
      <c r="F454" s="4" t="s">
        <v>88</v>
      </c>
      <c r="G454" s="4" t="s">
        <v>451</v>
      </c>
      <c r="H454" s="4" t="s">
        <v>157</v>
      </c>
      <c r="N454" s="5">
        <v>1</v>
      </c>
      <c r="O454" s="5" t="s">
        <v>158</v>
      </c>
      <c r="P454" s="65">
        <v>4185</v>
      </c>
      <c r="Q454" s="65">
        <v>0</v>
      </c>
      <c r="R454" s="65">
        <v>0</v>
      </c>
      <c r="S454" s="65">
        <f t="shared" ref="S454:S517" si="50">SUM(P454:R454)</f>
        <v>4185</v>
      </c>
      <c r="T454" s="5">
        <v>120</v>
      </c>
      <c r="U454" s="22">
        <v>-4185</v>
      </c>
      <c r="V454" s="22">
        <v>0</v>
      </c>
      <c r="W454" s="22">
        <v>0</v>
      </c>
      <c r="X454" s="22">
        <v>0</v>
      </c>
      <c r="Y454" s="22">
        <v>0</v>
      </c>
      <c r="Z454" s="22">
        <v>0</v>
      </c>
      <c r="AA454" s="22">
        <v>0</v>
      </c>
      <c r="AB454" s="22">
        <v>0</v>
      </c>
      <c r="AC454" s="22">
        <v>0</v>
      </c>
      <c r="AD454" s="22">
        <v>0</v>
      </c>
      <c r="AE454" s="22">
        <v>0</v>
      </c>
      <c r="AF454" s="22">
        <v>0</v>
      </c>
      <c r="AG454" s="22">
        <v>0</v>
      </c>
      <c r="AH454" s="22">
        <f t="shared" ref="AH454:AH517" si="51">SUM(V454:AG454)</f>
        <v>0</v>
      </c>
      <c r="AI454" s="22">
        <v>0</v>
      </c>
      <c r="AJ454" s="22">
        <f t="shared" ref="AJ454:AJ517" si="52">U454+AH454+AI454</f>
        <v>-4185</v>
      </c>
      <c r="AK454" s="22"/>
      <c r="AL454" s="22">
        <f t="shared" ref="AL454:AL517" si="53">S454+AJ454</f>
        <v>0</v>
      </c>
      <c r="AM454" s="22">
        <f t="shared" ref="AM454:AM517" si="54">P454+U454</f>
        <v>0</v>
      </c>
    </row>
    <row r="455" spans="1:39" outlineLevel="1" x14ac:dyDescent="0.25">
      <c r="A455" s="10">
        <v>40755</v>
      </c>
      <c r="C455" s="3" t="s">
        <v>1307</v>
      </c>
      <c r="D455" s="34" t="s">
        <v>1308</v>
      </c>
      <c r="F455" s="4" t="s">
        <v>88</v>
      </c>
      <c r="G455" s="4" t="s">
        <v>451</v>
      </c>
      <c r="H455" s="4" t="s">
        <v>157</v>
      </c>
      <c r="N455" s="5">
        <v>1</v>
      </c>
      <c r="O455" s="5" t="s">
        <v>158</v>
      </c>
      <c r="P455" s="65">
        <v>1120</v>
      </c>
      <c r="Q455" s="65">
        <v>0</v>
      </c>
      <c r="R455" s="65">
        <v>0</v>
      </c>
      <c r="S455" s="65">
        <f t="shared" si="50"/>
        <v>1120</v>
      </c>
      <c r="T455" s="5">
        <v>120</v>
      </c>
      <c r="U455" s="22">
        <v>-1120</v>
      </c>
      <c r="V455" s="22">
        <v>0</v>
      </c>
      <c r="W455" s="22">
        <v>0</v>
      </c>
      <c r="X455" s="22">
        <v>0</v>
      </c>
      <c r="Y455" s="22">
        <v>0</v>
      </c>
      <c r="Z455" s="22">
        <v>0</v>
      </c>
      <c r="AA455" s="22">
        <v>0</v>
      </c>
      <c r="AB455" s="22">
        <v>0</v>
      </c>
      <c r="AC455" s="22">
        <v>0</v>
      </c>
      <c r="AD455" s="22">
        <v>0</v>
      </c>
      <c r="AE455" s="22">
        <v>0</v>
      </c>
      <c r="AF455" s="22">
        <v>0</v>
      </c>
      <c r="AG455" s="22">
        <v>0</v>
      </c>
      <c r="AH455" s="22">
        <f t="shared" si="51"/>
        <v>0</v>
      </c>
      <c r="AI455" s="22">
        <v>0</v>
      </c>
      <c r="AJ455" s="22">
        <f t="shared" si="52"/>
        <v>-1120</v>
      </c>
      <c r="AK455" s="22"/>
      <c r="AL455" s="22">
        <f t="shared" si="53"/>
        <v>0</v>
      </c>
      <c r="AM455" s="22">
        <f t="shared" si="54"/>
        <v>0</v>
      </c>
    </row>
    <row r="456" spans="1:39" outlineLevel="1" x14ac:dyDescent="0.25">
      <c r="A456" s="10">
        <v>40755</v>
      </c>
      <c r="C456" s="3" t="s">
        <v>1309</v>
      </c>
      <c r="D456" s="34" t="s">
        <v>1310</v>
      </c>
      <c r="F456" s="4" t="s">
        <v>88</v>
      </c>
      <c r="G456" s="4" t="s">
        <v>451</v>
      </c>
      <c r="H456" s="4" t="s">
        <v>157</v>
      </c>
      <c r="N456" s="5">
        <v>1</v>
      </c>
      <c r="O456" s="5" t="s">
        <v>158</v>
      </c>
      <c r="P456" s="65">
        <v>12096</v>
      </c>
      <c r="Q456" s="65">
        <v>0</v>
      </c>
      <c r="R456" s="65">
        <v>0</v>
      </c>
      <c r="S456" s="65">
        <f t="shared" si="50"/>
        <v>12096</v>
      </c>
      <c r="T456" s="5">
        <v>120</v>
      </c>
      <c r="U456" s="22">
        <v>-12096</v>
      </c>
      <c r="V456" s="22">
        <v>0</v>
      </c>
      <c r="W456" s="22">
        <v>0</v>
      </c>
      <c r="X456" s="22">
        <v>0</v>
      </c>
      <c r="Y456" s="22">
        <v>0</v>
      </c>
      <c r="Z456" s="22">
        <v>0</v>
      </c>
      <c r="AA456" s="22">
        <v>0</v>
      </c>
      <c r="AB456" s="22">
        <v>0</v>
      </c>
      <c r="AC456" s="22">
        <v>0</v>
      </c>
      <c r="AD456" s="22">
        <v>0</v>
      </c>
      <c r="AE456" s="22">
        <v>0</v>
      </c>
      <c r="AF456" s="22">
        <v>0</v>
      </c>
      <c r="AG456" s="22">
        <v>0</v>
      </c>
      <c r="AH456" s="22">
        <f t="shared" si="51"/>
        <v>0</v>
      </c>
      <c r="AI456" s="22">
        <v>0</v>
      </c>
      <c r="AJ456" s="22">
        <f t="shared" si="52"/>
        <v>-12096</v>
      </c>
      <c r="AK456" s="22"/>
      <c r="AL456" s="22">
        <f t="shared" si="53"/>
        <v>0</v>
      </c>
      <c r="AM456" s="22">
        <f t="shared" si="54"/>
        <v>0</v>
      </c>
    </row>
    <row r="457" spans="1:39" outlineLevel="1" x14ac:dyDescent="0.25">
      <c r="A457" s="10">
        <v>40755</v>
      </c>
      <c r="C457" s="3" t="s">
        <v>1311</v>
      </c>
      <c r="D457" s="34" t="s">
        <v>1312</v>
      </c>
      <c r="F457" s="4" t="s">
        <v>88</v>
      </c>
      <c r="G457" s="4" t="s">
        <v>451</v>
      </c>
      <c r="H457" s="4" t="s">
        <v>157</v>
      </c>
      <c r="N457" s="5">
        <v>1</v>
      </c>
      <c r="O457" s="5" t="s">
        <v>158</v>
      </c>
      <c r="P457" s="65">
        <v>3440</v>
      </c>
      <c r="Q457" s="65">
        <v>0</v>
      </c>
      <c r="R457" s="65">
        <v>0</v>
      </c>
      <c r="S457" s="65">
        <f t="shared" si="50"/>
        <v>3440</v>
      </c>
      <c r="T457" s="5">
        <v>120</v>
      </c>
      <c r="U457" s="22">
        <v>-3440</v>
      </c>
      <c r="V457" s="22">
        <v>0</v>
      </c>
      <c r="W457" s="22">
        <v>0</v>
      </c>
      <c r="X457" s="22">
        <v>0</v>
      </c>
      <c r="Y457" s="22">
        <v>0</v>
      </c>
      <c r="Z457" s="22">
        <v>0</v>
      </c>
      <c r="AA457" s="22">
        <v>0</v>
      </c>
      <c r="AB457" s="22">
        <v>0</v>
      </c>
      <c r="AC457" s="22">
        <v>0</v>
      </c>
      <c r="AD457" s="22">
        <v>0</v>
      </c>
      <c r="AE457" s="22">
        <v>0</v>
      </c>
      <c r="AF457" s="22">
        <v>0</v>
      </c>
      <c r="AG457" s="22">
        <v>0</v>
      </c>
      <c r="AH457" s="22">
        <f t="shared" si="51"/>
        <v>0</v>
      </c>
      <c r="AI457" s="22">
        <v>0</v>
      </c>
      <c r="AJ457" s="22">
        <f t="shared" si="52"/>
        <v>-3440</v>
      </c>
      <c r="AK457" s="22"/>
      <c r="AL457" s="22">
        <f t="shared" si="53"/>
        <v>0</v>
      </c>
      <c r="AM457" s="22">
        <f t="shared" si="54"/>
        <v>0</v>
      </c>
    </row>
    <row r="458" spans="1:39" outlineLevel="1" x14ac:dyDescent="0.25">
      <c r="A458" s="10">
        <v>40755</v>
      </c>
      <c r="C458" s="3" t="s">
        <v>1313</v>
      </c>
      <c r="D458" s="34" t="s">
        <v>1314</v>
      </c>
      <c r="F458" s="4" t="s">
        <v>88</v>
      </c>
      <c r="G458" s="4" t="s">
        <v>451</v>
      </c>
      <c r="H458" s="4" t="s">
        <v>157</v>
      </c>
      <c r="N458" s="5">
        <v>1</v>
      </c>
      <c r="O458" s="5" t="s">
        <v>158</v>
      </c>
      <c r="P458" s="65">
        <v>2800</v>
      </c>
      <c r="Q458" s="65">
        <v>0</v>
      </c>
      <c r="R458" s="65">
        <v>0</v>
      </c>
      <c r="S458" s="65">
        <f t="shared" si="50"/>
        <v>2800</v>
      </c>
      <c r="T458" s="5">
        <v>120</v>
      </c>
      <c r="U458" s="22">
        <v>-2800</v>
      </c>
      <c r="V458" s="22">
        <v>0</v>
      </c>
      <c r="W458" s="22">
        <v>0</v>
      </c>
      <c r="X458" s="22">
        <v>0</v>
      </c>
      <c r="Y458" s="22">
        <v>0</v>
      </c>
      <c r="Z458" s="22">
        <v>0</v>
      </c>
      <c r="AA458" s="22">
        <v>0</v>
      </c>
      <c r="AB458" s="22">
        <v>0</v>
      </c>
      <c r="AC458" s="22">
        <v>0</v>
      </c>
      <c r="AD458" s="22">
        <v>0</v>
      </c>
      <c r="AE458" s="22">
        <v>0</v>
      </c>
      <c r="AF458" s="22">
        <v>0</v>
      </c>
      <c r="AG458" s="22">
        <v>0</v>
      </c>
      <c r="AH458" s="22">
        <f t="shared" si="51"/>
        <v>0</v>
      </c>
      <c r="AI458" s="22">
        <v>0</v>
      </c>
      <c r="AJ458" s="22">
        <f t="shared" si="52"/>
        <v>-2800</v>
      </c>
      <c r="AK458" s="22"/>
      <c r="AL458" s="22">
        <f t="shared" si="53"/>
        <v>0</v>
      </c>
      <c r="AM458" s="22">
        <f t="shared" si="54"/>
        <v>0</v>
      </c>
    </row>
    <row r="459" spans="1:39" outlineLevel="1" x14ac:dyDescent="0.25">
      <c r="A459" s="10">
        <v>40755</v>
      </c>
      <c r="C459" s="3" t="s">
        <v>1315</v>
      </c>
      <c r="D459" s="34" t="s">
        <v>1316</v>
      </c>
      <c r="F459" s="4" t="s">
        <v>88</v>
      </c>
      <c r="G459" s="4" t="s">
        <v>451</v>
      </c>
      <c r="H459" s="4" t="s">
        <v>157</v>
      </c>
      <c r="N459" s="5">
        <v>1</v>
      </c>
      <c r="O459" s="5" t="s">
        <v>158</v>
      </c>
      <c r="P459" s="65">
        <v>270</v>
      </c>
      <c r="Q459" s="65">
        <v>0</v>
      </c>
      <c r="R459" s="65">
        <v>0</v>
      </c>
      <c r="S459" s="65">
        <f t="shared" si="50"/>
        <v>270</v>
      </c>
      <c r="T459" s="5">
        <v>120</v>
      </c>
      <c r="U459" s="22">
        <v>-270</v>
      </c>
      <c r="V459" s="22">
        <v>0</v>
      </c>
      <c r="W459" s="22">
        <v>0</v>
      </c>
      <c r="X459" s="22">
        <v>0</v>
      </c>
      <c r="Y459" s="22">
        <v>0</v>
      </c>
      <c r="Z459" s="22">
        <v>0</v>
      </c>
      <c r="AA459" s="22">
        <v>0</v>
      </c>
      <c r="AB459" s="22">
        <v>0</v>
      </c>
      <c r="AC459" s="22">
        <v>0</v>
      </c>
      <c r="AD459" s="22">
        <v>0</v>
      </c>
      <c r="AE459" s="22">
        <v>0</v>
      </c>
      <c r="AF459" s="22">
        <v>0</v>
      </c>
      <c r="AG459" s="22">
        <v>0</v>
      </c>
      <c r="AH459" s="22">
        <f t="shared" si="51"/>
        <v>0</v>
      </c>
      <c r="AI459" s="22">
        <v>0</v>
      </c>
      <c r="AJ459" s="22">
        <f t="shared" si="52"/>
        <v>-270</v>
      </c>
      <c r="AK459" s="22"/>
      <c r="AL459" s="22">
        <f t="shared" si="53"/>
        <v>0</v>
      </c>
      <c r="AM459" s="22">
        <f t="shared" si="54"/>
        <v>0</v>
      </c>
    </row>
    <row r="460" spans="1:39" outlineLevel="1" x14ac:dyDescent="0.25">
      <c r="A460" s="10">
        <v>40755</v>
      </c>
      <c r="C460" s="3" t="s">
        <v>1317</v>
      </c>
      <c r="D460" s="34" t="s">
        <v>1318</v>
      </c>
      <c r="F460" s="4" t="s">
        <v>88</v>
      </c>
      <c r="G460" s="4" t="s">
        <v>451</v>
      </c>
      <c r="H460" s="4" t="s">
        <v>157</v>
      </c>
      <c r="N460" s="5">
        <v>1</v>
      </c>
      <c r="O460" s="5" t="s">
        <v>158</v>
      </c>
      <c r="P460" s="65">
        <v>580</v>
      </c>
      <c r="Q460" s="65">
        <v>0</v>
      </c>
      <c r="R460" s="65">
        <v>0</v>
      </c>
      <c r="S460" s="65">
        <f t="shared" si="50"/>
        <v>580</v>
      </c>
      <c r="T460" s="5">
        <v>120</v>
      </c>
      <c r="U460" s="22">
        <v>-580</v>
      </c>
      <c r="V460" s="22">
        <v>0</v>
      </c>
      <c r="W460" s="22">
        <v>0</v>
      </c>
      <c r="X460" s="22">
        <v>0</v>
      </c>
      <c r="Y460" s="22">
        <v>0</v>
      </c>
      <c r="Z460" s="22">
        <v>0</v>
      </c>
      <c r="AA460" s="22">
        <v>0</v>
      </c>
      <c r="AB460" s="22">
        <v>0</v>
      </c>
      <c r="AC460" s="22">
        <v>0</v>
      </c>
      <c r="AD460" s="22">
        <v>0</v>
      </c>
      <c r="AE460" s="22">
        <v>0</v>
      </c>
      <c r="AF460" s="22">
        <v>0</v>
      </c>
      <c r="AG460" s="22">
        <v>0</v>
      </c>
      <c r="AH460" s="22">
        <f t="shared" si="51"/>
        <v>0</v>
      </c>
      <c r="AI460" s="22">
        <v>0</v>
      </c>
      <c r="AJ460" s="22">
        <f t="shared" si="52"/>
        <v>-580</v>
      </c>
      <c r="AK460" s="22"/>
      <c r="AL460" s="22">
        <f t="shared" si="53"/>
        <v>0</v>
      </c>
      <c r="AM460" s="22">
        <f t="shared" si="54"/>
        <v>0</v>
      </c>
    </row>
    <row r="461" spans="1:39" outlineLevel="1" x14ac:dyDescent="0.25">
      <c r="A461" s="10">
        <v>40755</v>
      </c>
      <c r="C461" s="3" t="s">
        <v>1319</v>
      </c>
      <c r="D461" s="34" t="s">
        <v>1320</v>
      </c>
      <c r="F461" s="4" t="s">
        <v>88</v>
      </c>
      <c r="G461" s="4" t="s">
        <v>451</v>
      </c>
      <c r="H461" s="4" t="s">
        <v>157</v>
      </c>
      <c r="N461" s="5">
        <v>1</v>
      </c>
      <c r="O461" s="5" t="s">
        <v>158</v>
      </c>
      <c r="P461" s="65">
        <v>28466</v>
      </c>
      <c r="Q461" s="65">
        <v>0</v>
      </c>
      <c r="R461" s="65">
        <v>0</v>
      </c>
      <c r="S461" s="65">
        <f t="shared" si="50"/>
        <v>28466</v>
      </c>
      <c r="T461" s="5">
        <v>120</v>
      </c>
      <c r="U461" s="22">
        <v>-28466</v>
      </c>
      <c r="V461" s="22">
        <v>0</v>
      </c>
      <c r="W461" s="22">
        <v>0</v>
      </c>
      <c r="X461" s="22">
        <v>0</v>
      </c>
      <c r="Y461" s="22">
        <v>0</v>
      </c>
      <c r="Z461" s="22">
        <v>0</v>
      </c>
      <c r="AA461" s="22">
        <v>0</v>
      </c>
      <c r="AB461" s="22">
        <v>0</v>
      </c>
      <c r="AC461" s="22">
        <v>0</v>
      </c>
      <c r="AD461" s="22">
        <v>0</v>
      </c>
      <c r="AE461" s="22">
        <v>0</v>
      </c>
      <c r="AF461" s="22">
        <v>0</v>
      </c>
      <c r="AG461" s="22">
        <v>0</v>
      </c>
      <c r="AH461" s="22">
        <f t="shared" si="51"/>
        <v>0</v>
      </c>
      <c r="AI461" s="22">
        <v>0</v>
      </c>
      <c r="AJ461" s="22">
        <f t="shared" si="52"/>
        <v>-28466</v>
      </c>
      <c r="AK461" s="22"/>
      <c r="AL461" s="22">
        <f t="shared" si="53"/>
        <v>0</v>
      </c>
      <c r="AM461" s="22">
        <f t="shared" si="54"/>
        <v>0</v>
      </c>
    </row>
    <row r="462" spans="1:39" outlineLevel="1" x14ac:dyDescent="0.25">
      <c r="A462" s="10">
        <v>40755</v>
      </c>
      <c r="C462" s="3" t="s">
        <v>1321</v>
      </c>
      <c r="D462" s="34" t="s">
        <v>1322</v>
      </c>
      <c r="F462" s="4" t="s">
        <v>88</v>
      </c>
      <c r="G462" s="4" t="s">
        <v>451</v>
      </c>
      <c r="H462" s="4" t="s">
        <v>157</v>
      </c>
      <c r="N462" s="5">
        <v>1</v>
      </c>
      <c r="O462" s="5" t="s">
        <v>158</v>
      </c>
      <c r="P462" s="65">
        <v>7296</v>
      </c>
      <c r="Q462" s="65">
        <v>0</v>
      </c>
      <c r="R462" s="65">
        <v>0</v>
      </c>
      <c r="S462" s="65">
        <f t="shared" si="50"/>
        <v>7296</v>
      </c>
      <c r="T462" s="5">
        <v>120</v>
      </c>
      <c r="U462" s="22">
        <v>-7296</v>
      </c>
      <c r="V462" s="22">
        <v>0</v>
      </c>
      <c r="W462" s="22">
        <v>0</v>
      </c>
      <c r="X462" s="22">
        <v>0</v>
      </c>
      <c r="Y462" s="22">
        <v>0</v>
      </c>
      <c r="Z462" s="22">
        <v>0</v>
      </c>
      <c r="AA462" s="22">
        <v>0</v>
      </c>
      <c r="AB462" s="22">
        <v>0</v>
      </c>
      <c r="AC462" s="22">
        <v>0</v>
      </c>
      <c r="AD462" s="22">
        <v>0</v>
      </c>
      <c r="AE462" s="22">
        <v>0</v>
      </c>
      <c r="AF462" s="22">
        <v>0</v>
      </c>
      <c r="AG462" s="22">
        <v>0</v>
      </c>
      <c r="AH462" s="22">
        <f t="shared" si="51"/>
        <v>0</v>
      </c>
      <c r="AI462" s="22">
        <v>0</v>
      </c>
      <c r="AJ462" s="22">
        <f t="shared" si="52"/>
        <v>-7296</v>
      </c>
      <c r="AK462" s="22"/>
      <c r="AL462" s="22">
        <f t="shared" si="53"/>
        <v>0</v>
      </c>
      <c r="AM462" s="22">
        <f t="shared" si="54"/>
        <v>0</v>
      </c>
    </row>
    <row r="463" spans="1:39" outlineLevel="1" x14ac:dyDescent="0.25">
      <c r="A463" s="10">
        <v>40755</v>
      </c>
      <c r="C463" s="3" t="s">
        <v>1323</v>
      </c>
      <c r="D463" s="34" t="s">
        <v>1324</v>
      </c>
      <c r="F463" s="4" t="s">
        <v>88</v>
      </c>
      <c r="G463" s="4" t="s">
        <v>451</v>
      </c>
      <c r="H463" s="4" t="s">
        <v>157</v>
      </c>
      <c r="N463" s="5">
        <v>1</v>
      </c>
      <c r="O463" s="5" t="s">
        <v>158</v>
      </c>
      <c r="P463" s="65">
        <v>1544.56</v>
      </c>
      <c r="Q463" s="65">
        <v>0</v>
      </c>
      <c r="R463" s="65">
        <v>0</v>
      </c>
      <c r="S463" s="65">
        <f t="shared" si="50"/>
        <v>1544.56</v>
      </c>
      <c r="T463" s="5">
        <v>120</v>
      </c>
      <c r="U463" s="22">
        <v>-1544.56</v>
      </c>
      <c r="V463" s="22">
        <v>0</v>
      </c>
      <c r="W463" s="22">
        <v>0</v>
      </c>
      <c r="X463" s="22">
        <v>0</v>
      </c>
      <c r="Y463" s="22">
        <v>0</v>
      </c>
      <c r="Z463" s="22">
        <v>0</v>
      </c>
      <c r="AA463" s="22">
        <v>0</v>
      </c>
      <c r="AB463" s="22">
        <v>0</v>
      </c>
      <c r="AC463" s="22">
        <v>0</v>
      </c>
      <c r="AD463" s="22">
        <v>0</v>
      </c>
      <c r="AE463" s="22">
        <v>0</v>
      </c>
      <c r="AF463" s="22">
        <v>0</v>
      </c>
      <c r="AG463" s="22">
        <v>0</v>
      </c>
      <c r="AH463" s="22">
        <f t="shared" si="51"/>
        <v>0</v>
      </c>
      <c r="AI463" s="22">
        <v>0</v>
      </c>
      <c r="AJ463" s="22">
        <f t="shared" si="52"/>
        <v>-1544.56</v>
      </c>
      <c r="AK463" s="22"/>
      <c r="AL463" s="22">
        <f t="shared" si="53"/>
        <v>0</v>
      </c>
      <c r="AM463" s="22">
        <f t="shared" si="54"/>
        <v>0</v>
      </c>
    </row>
    <row r="464" spans="1:39" outlineLevel="1" x14ac:dyDescent="0.25">
      <c r="A464" s="10">
        <v>40755</v>
      </c>
      <c r="C464" s="3" t="s">
        <v>1325</v>
      </c>
      <c r="D464" s="34" t="s">
        <v>1326</v>
      </c>
      <c r="F464" s="4" t="s">
        <v>88</v>
      </c>
      <c r="G464" s="4" t="s">
        <v>451</v>
      </c>
      <c r="H464" s="4" t="s">
        <v>157</v>
      </c>
      <c r="N464" s="5">
        <v>1</v>
      </c>
      <c r="O464" s="5" t="s">
        <v>158</v>
      </c>
      <c r="P464" s="65">
        <v>1180</v>
      </c>
      <c r="Q464" s="65">
        <v>0</v>
      </c>
      <c r="R464" s="65">
        <v>0</v>
      </c>
      <c r="S464" s="65">
        <f t="shared" si="50"/>
        <v>1180</v>
      </c>
      <c r="T464" s="5">
        <v>120</v>
      </c>
      <c r="U464" s="22">
        <v>-1180</v>
      </c>
      <c r="V464" s="22">
        <v>0</v>
      </c>
      <c r="W464" s="22">
        <v>0</v>
      </c>
      <c r="X464" s="22">
        <v>0</v>
      </c>
      <c r="Y464" s="22">
        <v>0</v>
      </c>
      <c r="Z464" s="22">
        <v>0</v>
      </c>
      <c r="AA464" s="22">
        <v>0</v>
      </c>
      <c r="AB464" s="22">
        <v>0</v>
      </c>
      <c r="AC464" s="22">
        <v>0</v>
      </c>
      <c r="AD464" s="22">
        <v>0</v>
      </c>
      <c r="AE464" s="22">
        <v>0</v>
      </c>
      <c r="AF464" s="22">
        <v>0</v>
      </c>
      <c r="AG464" s="22">
        <v>0</v>
      </c>
      <c r="AH464" s="22">
        <f t="shared" si="51"/>
        <v>0</v>
      </c>
      <c r="AI464" s="22">
        <v>0</v>
      </c>
      <c r="AJ464" s="22">
        <f t="shared" si="52"/>
        <v>-1180</v>
      </c>
      <c r="AK464" s="22"/>
      <c r="AL464" s="22">
        <f t="shared" si="53"/>
        <v>0</v>
      </c>
      <c r="AM464" s="22">
        <f t="shared" si="54"/>
        <v>0</v>
      </c>
    </row>
    <row r="465" spans="1:39" outlineLevel="1" x14ac:dyDescent="0.25">
      <c r="A465" s="10">
        <v>40755</v>
      </c>
      <c r="C465" s="3" t="s">
        <v>1327</v>
      </c>
      <c r="D465" s="34" t="s">
        <v>1328</v>
      </c>
      <c r="F465" s="4" t="s">
        <v>88</v>
      </c>
      <c r="G465" s="4" t="s">
        <v>451</v>
      </c>
      <c r="H465" s="4" t="s">
        <v>157</v>
      </c>
      <c r="N465" s="5">
        <v>1</v>
      </c>
      <c r="O465" s="5" t="s">
        <v>158</v>
      </c>
      <c r="P465" s="65">
        <v>4530</v>
      </c>
      <c r="Q465" s="65">
        <v>0</v>
      </c>
      <c r="R465" s="65">
        <v>0</v>
      </c>
      <c r="S465" s="65">
        <f t="shared" si="50"/>
        <v>4530</v>
      </c>
      <c r="T465" s="5">
        <v>120</v>
      </c>
      <c r="U465" s="22">
        <v>-4530</v>
      </c>
      <c r="V465" s="22">
        <v>0</v>
      </c>
      <c r="W465" s="22">
        <v>0</v>
      </c>
      <c r="X465" s="22">
        <v>0</v>
      </c>
      <c r="Y465" s="22">
        <v>0</v>
      </c>
      <c r="Z465" s="22">
        <v>0</v>
      </c>
      <c r="AA465" s="22">
        <v>0</v>
      </c>
      <c r="AB465" s="22">
        <v>0</v>
      </c>
      <c r="AC465" s="22">
        <v>0</v>
      </c>
      <c r="AD465" s="22">
        <v>0</v>
      </c>
      <c r="AE465" s="22">
        <v>0</v>
      </c>
      <c r="AF465" s="22">
        <v>0</v>
      </c>
      <c r="AG465" s="22">
        <v>0</v>
      </c>
      <c r="AH465" s="22">
        <f t="shared" si="51"/>
        <v>0</v>
      </c>
      <c r="AI465" s="22">
        <v>0</v>
      </c>
      <c r="AJ465" s="22">
        <f t="shared" si="52"/>
        <v>-4530</v>
      </c>
      <c r="AK465" s="22"/>
      <c r="AL465" s="22">
        <f t="shared" si="53"/>
        <v>0</v>
      </c>
      <c r="AM465" s="22">
        <f t="shared" si="54"/>
        <v>0</v>
      </c>
    </row>
    <row r="466" spans="1:39" outlineLevel="1" x14ac:dyDescent="0.25">
      <c r="A466" s="10">
        <v>40755</v>
      </c>
      <c r="C466" s="3" t="s">
        <v>1329</v>
      </c>
      <c r="D466" s="34" t="s">
        <v>1330</v>
      </c>
      <c r="F466" s="4" t="s">
        <v>88</v>
      </c>
      <c r="G466" s="4" t="s">
        <v>451</v>
      </c>
      <c r="H466" s="4" t="s">
        <v>157</v>
      </c>
      <c r="N466" s="5">
        <v>1</v>
      </c>
      <c r="O466" s="5" t="s">
        <v>158</v>
      </c>
      <c r="P466" s="65">
        <v>2310</v>
      </c>
      <c r="Q466" s="65">
        <v>0</v>
      </c>
      <c r="R466" s="65">
        <v>0</v>
      </c>
      <c r="S466" s="65">
        <f t="shared" si="50"/>
        <v>2310</v>
      </c>
      <c r="T466" s="5">
        <v>120</v>
      </c>
      <c r="U466" s="22">
        <v>-2310</v>
      </c>
      <c r="V466" s="22">
        <v>0</v>
      </c>
      <c r="W466" s="22">
        <v>0</v>
      </c>
      <c r="X466" s="22">
        <v>0</v>
      </c>
      <c r="Y466" s="22">
        <v>0</v>
      </c>
      <c r="Z466" s="22">
        <v>0</v>
      </c>
      <c r="AA466" s="22">
        <v>0</v>
      </c>
      <c r="AB466" s="22">
        <v>0</v>
      </c>
      <c r="AC466" s="22">
        <v>0</v>
      </c>
      <c r="AD466" s="22">
        <v>0</v>
      </c>
      <c r="AE466" s="22">
        <v>0</v>
      </c>
      <c r="AF466" s="22">
        <v>0</v>
      </c>
      <c r="AG466" s="22">
        <v>0</v>
      </c>
      <c r="AH466" s="22">
        <f t="shared" si="51"/>
        <v>0</v>
      </c>
      <c r="AI466" s="22">
        <v>0</v>
      </c>
      <c r="AJ466" s="22">
        <f t="shared" si="52"/>
        <v>-2310</v>
      </c>
      <c r="AK466" s="22"/>
      <c r="AL466" s="22">
        <f t="shared" si="53"/>
        <v>0</v>
      </c>
      <c r="AM466" s="22">
        <f t="shared" si="54"/>
        <v>0</v>
      </c>
    </row>
    <row r="467" spans="1:39" outlineLevel="1" x14ac:dyDescent="0.25">
      <c r="A467" s="10">
        <v>40755</v>
      </c>
      <c r="C467" s="3" t="s">
        <v>1331</v>
      </c>
      <c r="D467" s="34" t="s">
        <v>1332</v>
      </c>
      <c r="F467" s="4" t="s">
        <v>88</v>
      </c>
      <c r="G467" s="4" t="s">
        <v>451</v>
      </c>
      <c r="H467" s="4" t="s">
        <v>157</v>
      </c>
      <c r="N467" s="5">
        <v>1</v>
      </c>
      <c r="O467" s="5" t="s">
        <v>158</v>
      </c>
      <c r="P467" s="65">
        <v>1232</v>
      </c>
      <c r="Q467" s="65">
        <v>0</v>
      </c>
      <c r="R467" s="65">
        <v>0</v>
      </c>
      <c r="S467" s="65">
        <f t="shared" si="50"/>
        <v>1232</v>
      </c>
      <c r="T467" s="5">
        <v>120</v>
      </c>
      <c r="U467" s="22">
        <v>-1232</v>
      </c>
      <c r="V467" s="22">
        <v>0</v>
      </c>
      <c r="W467" s="22">
        <v>0</v>
      </c>
      <c r="X467" s="22">
        <v>0</v>
      </c>
      <c r="Y467" s="22">
        <v>0</v>
      </c>
      <c r="Z467" s="22">
        <v>0</v>
      </c>
      <c r="AA467" s="22">
        <v>0</v>
      </c>
      <c r="AB467" s="22">
        <v>0</v>
      </c>
      <c r="AC467" s="22">
        <v>0</v>
      </c>
      <c r="AD467" s="22">
        <v>0</v>
      </c>
      <c r="AE467" s="22">
        <v>0</v>
      </c>
      <c r="AF467" s="22">
        <v>0</v>
      </c>
      <c r="AG467" s="22">
        <v>0</v>
      </c>
      <c r="AH467" s="22">
        <f t="shared" si="51"/>
        <v>0</v>
      </c>
      <c r="AI467" s="22">
        <v>0</v>
      </c>
      <c r="AJ467" s="22">
        <f t="shared" si="52"/>
        <v>-1232</v>
      </c>
      <c r="AK467" s="22"/>
      <c r="AL467" s="22">
        <f t="shared" si="53"/>
        <v>0</v>
      </c>
      <c r="AM467" s="22">
        <f t="shared" si="54"/>
        <v>0</v>
      </c>
    </row>
    <row r="468" spans="1:39" outlineLevel="1" x14ac:dyDescent="0.25">
      <c r="A468" s="10">
        <v>40755</v>
      </c>
      <c r="C468" s="3" t="s">
        <v>1333</v>
      </c>
      <c r="D468" s="34" t="s">
        <v>1334</v>
      </c>
      <c r="F468" s="4" t="s">
        <v>88</v>
      </c>
      <c r="G468" s="4" t="s">
        <v>451</v>
      </c>
      <c r="H468" s="4" t="s">
        <v>157</v>
      </c>
      <c r="N468" s="5">
        <v>1</v>
      </c>
      <c r="O468" s="5" t="s">
        <v>158</v>
      </c>
      <c r="P468" s="65">
        <v>1340</v>
      </c>
      <c r="Q468" s="65">
        <v>0</v>
      </c>
      <c r="R468" s="65">
        <v>0</v>
      </c>
      <c r="S468" s="65">
        <f t="shared" si="50"/>
        <v>1340</v>
      </c>
      <c r="T468" s="5">
        <v>120</v>
      </c>
      <c r="U468" s="22">
        <v>-1340</v>
      </c>
      <c r="V468" s="22">
        <v>0</v>
      </c>
      <c r="W468" s="22">
        <v>0</v>
      </c>
      <c r="X468" s="22">
        <v>0</v>
      </c>
      <c r="Y468" s="22">
        <v>0</v>
      </c>
      <c r="Z468" s="22">
        <v>0</v>
      </c>
      <c r="AA468" s="22">
        <v>0</v>
      </c>
      <c r="AB468" s="22">
        <v>0</v>
      </c>
      <c r="AC468" s="22">
        <v>0</v>
      </c>
      <c r="AD468" s="22">
        <v>0</v>
      </c>
      <c r="AE468" s="22">
        <v>0</v>
      </c>
      <c r="AF468" s="22">
        <v>0</v>
      </c>
      <c r="AG468" s="22">
        <v>0</v>
      </c>
      <c r="AH468" s="22">
        <f t="shared" si="51"/>
        <v>0</v>
      </c>
      <c r="AI468" s="22">
        <v>0</v>
      </c>
      <c r="AJ468" s="22">
        <f t="shared" si="52"/>
        <v>-1340</v>
      </c>
      <c r="AK468" s="22"/>
      <c r="AL468" s="22">
        <f t="shared" si="53"/>
        <v>0</v>
      </c>
      <c r="AM468" s="22">
        <f t="shared" si="54"/>
        <v>0</v>
      </c>
    </row>
    <row r="469" spans="1:39" outlineLevel="1" x14ac:dyDescent="0.25">
      <c r="A469" s="10">
        <v>40755</v>
      </c>
      <c r="C469" s="3" t="s">
        <v>1335</v>
      </c>
      <c r="D469" s="34" t="s">
        <v>1336</v>
      </c>
      <c r="F469" s="4" t="s">
        <v>88</v>
      </c>
      <c r="G469" s="4" t="s">
        <v>451</v>
      </c>
      <c r="H469" s="4" t="s">
        <v>157</v>
      </c>
      <c r="N469" s="5">
        <v>1</v>
      </c>
      <c r="O469" s="5" t="s">
        <v>158</v>
      </c>
      <c r="P469" s="65">
        <v>2400</v>
      </c>
      <c r="Q469" s="65">
        <v>0</v>
      </c>
      <c r="R469" s="65">
        <v>0</v>
      </c>
      <c r="S469" s="65">
        <f t="shared" si="50"/>
        <v>2400</v>
      </c>
      <c r="T469" s="5">
        <v>120</v>
      </c>
      <c r="U469" s="22">
        <v>-2400</v>
      </c>
      <c r="V469" s="22">
        <v>0</v>
      </c>
      <c r="W469" s="22">
        <v>0</v>
      </c>
      <c r="X469" s="22">
        <v>0</v>
      </c>
      <c r="Y469" s="22">
        <v>0</v>
      </c>
      <c r="Z469" s="22">
        <v>0</v>
      </c>
      <c r="AA469" s="22">
        <v>0</v>
      </c>
      <c r="AB469" s="22">
        <v>0</v>
      </c>
      <c r="AC469" s="22">
        <v>0</v>
      </c>
      <c r="AD469" s="22">
        <v>0</v>
      </c>
      <c r="AE469" s="22">
        <v>0</v>
      </c>
      <c r="AF469" s="22">
        <v>0</v>
      </c>
      <c r="AG469" s="22">
        <v>0</v>
      </c>
      <c r="AH469" s="22">
        <f t="shared" si="51"/>
        <v>0</v>
      </c>
      <c r="AI469" s="22">
        <v>0</v>
      </c>
      <c r="AJ469" s="22">
        <f t="shared" si="52"/>
        <v>-2400</v>
      </c>
      <c r="AK469" s="22"/>
      <c r="AL469" s="22">
        <f t="shared" si="53"/>
        <v>0</v>
      </c>
      <c r="AM469" s="22">
        <f t="shared" si="54"/>
        <v>0</v>
      </c>
    </row>
    <row r="470" spans="1:39" outlineLevel="1" x14ac:dyDescent="0.25">
      <c r="A470" s="10">
        <v>40755</v>
      </c>
      <c r="C470" s="3" t="s">
        <v>1337</v>
      </c>
      <c r="D470" s="34" t="s">
        <v>1338</v>
      </c>
      <c r="F470" s="4" t="s">
        <v>88</v>
      </c>
      <c r="G470" s="4" t="s">
        <v>451</v>
      </c>
      <c r="H470" s="4" t="s">
        <v>157</v>
      </c>
      <c r="N470" s="5">
        <v>1</v>
      </c>
      <c r="O470" s="5" t="s">
        <v>158</v>
      </c>
      <c r="P470" s="65">
        <v>6500</v>
      </c>
      <c r="Q470" s="65">
        <v>0</v>
      </c>
      <c r="R470" s="65">
        <v>0</v>
      </c>
      <c r="S470" s="65">
        <f t="shared" si="50"/>
        <v>6500</v>
      </c>
      <c r="T470" s="5">
        <v>120</v>
      </c>
      <c r="U470" s="22">
        <v>-6500</v>
      </c>
      <c r="V470" s="22">
        <v>0</v>
      </c>
      <c r="W470" s="22">
        <v>0</v>
      </c>
      <c r="X470" s="22">
        <v>0</v>
      </c>
      <c r="Y470" s="22">
        <v>0</v>
      </c>
      <c r="Z470" s="22">
        <v>0</v>
      </c>
      <c r="AA470" s="22">
        <v>0</v>
      </c>
      <c r="AB470" s="22">
        <v>0</v>
      </c>
      <c r="AC470" s="22">
        <v>0</v>
      </c>
      <c r="AD470" s="22">
        <v>0</v>
      </c>
      <c r="AE470" s="22">
        <v>0</v>
      </c>
      <c r="AF470" s="22">
        <v>0</v>
      </c>
      <c r="AG470" s="22">
        <v>0</v>
      </c>
      <c r="AH470" s="22">
        <f t="shared" si="51"/>
        <v>0</v>
      </c>
      <c r="AI470" s="22">
        <v>0</v>
      </c>
      <c r="AJ470" s="22">
        <f t="shared" si="52"/>
        <v>-6500</v>
      </c>
      <c r="AK470" s="22"/>
      <c r="AL470" s="22">
        <f t="shared" si="53"/>
        <v>0</v>
      </c>
      <c r="AM470" s="22">
        <f t="shared" si="54"/>
        <v>0</v>
      </c>
    </row>
    <row r="471" spans="1:39" outlineLevel="1" x14ac:dyDescent="0.25">
      <c r="A471" s="10">
        <v>40755</v>
      </c>
      <c r="C471" s="3" t="s">
        <v>1339</v>
      </c>
      <c r="D471" s="34" t="s">
        <v>1340</v>
      </c>
      <c r="F471" s="4" t="s">
        <v>88</v>
      </c>
      <c r="G471" s="4" t="s">
        <v>451</v>
      </c>
      <c r="H471" s="4" t="s">
        <v>157</v>
      </c>
      <c r="N471" s="5">
        <v>1</v>
      </c>
      <c r="O471" s="5" t="s">
        <v>158</v>
      </c>
      <c r="P471" s="65">
        <v>24399</v>
      </c>
      <c r="Q471" s="65">
        <v>0</v>
      </c>
      <c r="R471" s="65">
        <v>0</v>
      </c>
      <c r="S471" s="65">
        <f t="shared" si="50"/>
        <v>24399</v>
      </c>
      <c r="T471" s="5">
        <v>180</v>
      </c>
      <c r="U471" s="22">
        <v>-24399</v>
      </c>
      <c r="V471" s="22">
        <v>0</v>
      </c>
      <c r="W471" s="22">
        <v>0</v>
      </c>
      <c r="X471" s="22">
        <v>0</v>
      </c>
      <c r="Y471" s="22">
        <v>0</v>
      </c>
      <c r="Z471" s="22">
        <v>0</v>
      </c>
      <c r="AA471" s="22">
        <v>0</v>
      </c>
      <c r="AB471" s="22">
        <v>0</v>
      </c>
      <c r="AC471" s="22">
        <v>0</v>
      </c>
      <c r="AD471" s="22">
        <v>0</v>
      </c>
      <c r="AE471" s="22">
        <v>0</v>
      </c>
      <c r="AF471" s="22">
        <v>0</v>
      </c>
      <c r="AG471" s="22">
        <v>0</v>
      </c>
      <c r="AH471" s="22">
        <f t="shared" si="51"/>
        <v>0</v>
      </c>
      <c r="AI471" s="22">
        <v>0</v>
      </c>
      <c r="AJ471" s="22">
        <f t="shared" si="52"/>
        <v>-24399</v>
      </c>
      <c r="AK471" s="22"/>
      <c r="AL471" s="22">
        <f t="shared" si="53"/>
        <v>0</v>
      </c>
      <c r="AM471" s="22">
        <f t="shared" si="54"/>
        <v>0</v>
      </c>
    </row>
    <row r="472" spans="1:39" outlineLevel="1" x14ac:dyDescent="0.25">
      <c r="A472" s="10">
        <v>40755</v>
      </c>
      <c r="C472" s="3" t="s">
        <v>1341</v>
      </c>
      <c r="D472" s="34" t="s">
        <v>1342</v>
      </c>
      <c r="F472" s="4" t="s">
        <v>88</v>
      </c>
      <c r="G472" s="4" t="s">
        <v>451</v>
      </c>
      <c r="H472" s="4" t="s">
        <v>157</v>
      </c>
      <c r="N472" s="5">
        <v>1</v>
      </c>
      <c r="O472" s="5" t="s">
        <v>158</v>
      </c>
      <c r="P472" s="65">
        <v>20416.45</v>
      </c>
      <c r="Q472" s="65">
        <v>0</v>
      </c>
      <c r="R472" s="65">
        <v>0</v>
      </c>
      <c r="S472" s="65">
        <f t="shared" si="50"/>
        <v>20416.45</v>
      </c>
      <c r="T472" s="5">
        <v>120</v>
      </c>
      <c r="U472" s="22">
        <v>-20416.45</v>
      </c>
      <c r="V472" s="22">
        <v>0</v>
      </c>
      <c r="W472" s="22">
        <v>0</v>
      </c>
      <c r="X472" s="22">
        <v>0</v>
      </c>
      <c r="Y472" s="22">
        <v>0</v>
      </c>
      <c r="Z472" s="22">
        <v>0</v>
      </c>
      <c r="AA472" s="22">
        <v>0</v>
      </c>
      <c r="AB472" s="22">
        <v>0</v>
      </c>
      <c r="AC472" s="22">
        <v>0</v>
      </c>
      <c r="AD472" s="22">
        <v>0</v>
      </c>
      <c r="AE472" s="22">
        <v>0</v>
      </c>
      <c r="AF472" s="22">
        <v>0</v>
      </c>
      <c r="AG472" s="22">
        <v>0</v>
      </c>
      <c r="AH472" s="22">
        <f t="shared" si="51"/>
        <v>0</v>
      </c>
      <c r="AI472" s="22">
        <v>0</v>
      </c>
      <c r="AJ472" s="22">
        <f t="shared" si="52"/>
        <v>-20416.45</v>
      </c>
      <c r="AK472" s="22"/>
      <c r="AL472" s="22">
        <f t="shared" si="53"/>
        <v>0</v>
      </c>
      <c r="AM472" s="22">
        <f t="shared" si="54"/>
        <v>0</v>
      </c>
    </row>
    <row r="473" spans="1:39" outlineLevel="1" x14ac:dyDescent="0.25">
      <c r="A473" s="10">
        <v>40755</v>
      </c>
      <c r="C473" s="3" t="s">
        <v>1343</v>
      </c>
      <c r="D473" s="34" t="s">
        <v>1344</v>
      </c>
      <c r="F473" s="4" t="s">
        <v>88</v>
      </c>
      <c r="G473" s="4" t="s">
        <v>451</v>
      </c>
      <c r="H473" s="4" t="s">
        <v>157</v>
      </c>
      <c r="N473" s="5">
        <v>1</v>
      </c>
      <c r="O473" s="5" t="s">
        <v>158</v>
      </c>
      <c r="P473" s="65">
        <v>5900</v>
      </c>
      <c r="Q473" s="65">
        <v>0</v>
      </c>
      <c r="R473" s="65">
        <v>0</v>
      </c>
      <c r="S473" s="65">
        <f t="shared" si="50"/>
        <v>5900</v>
      </c>
      <c r="T473" s="5">
        <v>120</v>
      </c>
      <c r="U473" s="22">
        <v>-5900</v>
      </c>
      <c r="V473" s="22">
        <v>0</v>
      </c>
      <c r="W473" s="22">
        <v>0</v>
      </c>
      <c r="X473" s="22">
        <v>0</v>
      </c>
      <c r="Y473" s="22">
        <v>0</v>
      </c>
      <c r="Z473" s="22">
        <v>0</v>
      </c>
      <c r="AA473" s="22">
        <v>0</v>
      </c>
      <c r="AB473" s="22">
        <v>0</v>
      </c>
      <c r="AC473" s="22">
        <v>0</v>
      </c>
      <c r="AD473" s="22">
        <v>0</v>
      </c>
      <c r="AE473" s="22">
        <v>0</v>
      </c>
      <c r="AF473" s="22">
        <v>0</v>
      </c>
      <c r="AG473" s="22">
        <v>0</v>
      </c>
      <c r="AH473" s="22">
        <f t="shared" si="51"/>
        <v>0</v>
      </c>
      <c r="AI473" s="22">
        <v>0</v>
      </c>
      <c r="AJ473" s="22">
        <f t="shared" si="52"/>
        <v>-5900</v>
      </c>
      <c r="AK473" s="22"/>
      <c r="AL473" s="22">
        <f t="shared" si="53"/>
        <v>0</v>
      </c>
      <c r="AM473" s="22">
        <f t="shared" si="54"/>
        <v>0</v>
      </c>
    </row>
    <row r="474" spans="1:39" outlineLevel="1" x14ac:dyDescent="0.25">
      <c r="A474" s="10">
        <v>40755</v>
      </c>
      <c r="C474" s="3" t="s">
        <v>1345</v>
      </c>
      <c r="D474" s="34" t="s">
        <v>1346</v>
      </c>
      <c r="F474" s="4" t="s">
        <v>88</v>
      </c>
      <c r="G474" s="4" t="s">
        <v>451</v>
      </c>
      <c r="H474" s="4" t="s">
        <v>157</v>
      </c>
      <c r="N474" s="5">
        <v>1</v>
      </c>
      <c r="O474" s="5" t="s">
        <v>158</v>
      </c>
      <c r="P474" s="65">
        <v>8668.7999999999993</v>
      </c>
      <c r="Q474" s="65">
        <v>0</v>
      </c>
      <c r="R474" s="65">
        <v>0</v>
      </c>
      <c r="S474" s="65">
        <f t="shared" si="50"/>
        <v>8668.7999999999993</v>
      </c>
      <c r="T474" s="5">
        <v>120</v>
      </c>
      <c r="U474" s="22">
        <v>-8668.7999999999993</v>
      </c>
      <c r="V474" s="22">
        <v>0</v>
      </c>
      <c r="W474" s="22">
        <v>0</v>
      </c>
      <c r="X474" s="22">
        <v>0</v>
      </c>
      <c r="Y474" s="22">
        <v>0</v>
      </c>
      <c r="Z474" s="22">
        <v>0</v>
      </c>
      <c r="AA474" s="22">
        <v>0</v>
      </c>
      <c r="AB474" s="22">
        <v>0</v>
      </c>
      <c r="AC474" s="22">
        <v>0</v>
      </c>
      <c r="AD474" s="22">
        <v>0</v>
      </c>
      <c r="AE474" s="22">
        <v>0</v>
      </c>
      <c r="AF474" s="22">
        <v>0</v>
      </c>
      <c r="AG474" s="22">
        <v>0</v>
      </c>
      <c r="AH474" s="22">
        <f t="shared" si="51"/>
        <v>0</v>
      </c>
      <c r="AI474" s="22">
        <v>0</v>
      </c>
      <c r="AJ474" s="22">
        <f t="shared" si="52"/>
        <v>-8668.7999999999993</v>
      </c>
      <c r="AK474" s="22"/>
      <c r="AL474" s="22">
        <f t="shared" si="53"/>
        <v>0</v>
      </c>
      <c r="AM474" s="22">
        <f t="shared" si="54"/>
        <v>0</v>
      </c>
    </row>
    <row r="475" spans="1:39" outlineLevel="1" x14ac:dyDescent="0.25">
      <c r="A475" s="10">
        <v>40755</v>
      </c>
      <c r="C475" s="3" t="s">
        <v>1347</v>
      </c>
      <c r="D475" s="34" t="s">
        <v>1348</v>
      </c>
      <c r="F475" s="4" t="s">
        <v>88</v>
      </c>
      <c r="G475" s="4" t="s">
        <v>451</v>
      </c>
      <c r="H475" s="4" t="s">
        <v>157</v>
      </c>
      <c r="N475" s="5">
        <v>1</v>
      </c>
      <c r="O475" s="5" t="s">
        <v>158</v>
      </c>
      <c r="P475" s="65">
        <v>2200</v>
      </c>
      <c r="Q475" s="65">
        <v>0</v>
      </c>
      <c r="R475" s="65">
        <v>0</v>
      </c>
      <c r="S475" s="65">
        <f t="shared" si="50"/>
        <v>2200</v>
      </c>
      <c r="T475" s="5">
        <v>120</v>
      </c>
      <c r="U475" s="22">
        <v>-2200</v>
      </c>
      <c r="V475" s="22">
        <v>0</v>
      </c>
      <c r="W475" s="22">
        <v>0</v>
      </c>
      <c r="X475" s="22">
        <v>0</v>
      </c>
      <c r="Y475" s="22">
        <v>0</v>
      </c>
      <c r="Z475" s="22">
        <v>0</v>
      </c>
      <c r="AA475" s="22">
        <v>0</v>
      </c>
      <c r="AB475" s="22">
        <v>0</v>
      </c>
      <c r="AC475" s="22">
        <v>0</v>
      </c>
      <c r="AD475" s="22">
        <v>0</v>
      </c>
      <c r="AE475" s="22">
        <v>0</v>
      </c>
      <c r="AF475" s="22">
        <v>0</v>
      </c>
      <c r="AG475" s="22">
        <v>0</v>
      </c>
      <c r="AH475" s="22">
        <f t="shared" si="51"/>
        <v>0</v>
      </c>
      <c r="AI475" s="22">
        <v>0</v>
      </c>
      <c r="AJ475" s="22">
        <f t="shared" si="52"/>
        <v>-2200</v>
      </c>
      <c r="AK475" s="22"/>
      <c r="AL475" s="22">
        <f t="shared" si="53"/>
        <v>0</v>
      </c>
      <c r="AM475" s="22">
        <f t="shared" si="54"/>
        <v>0</v>
      </c>
    </row>
    <row r="476" spans="1:39" outlineLevel="1" x14ac:dyDescent="0.25">
      <c r="A476" s="10">
        <v>40755</v>
      </c>
      <c r="C476" s="3" t="s">
        <v>1349</v>
      </c>
      <c r="D476" s="34" t="s">
        <v>1350</v>
      </c>
      <c r="F476" s="4" t="s">
        <v>88</v>
      </c>
      <c r="G476" s="4" t="s">
        <v>451</v>
      </c>
      <c r="H476" s="4" t="s">
        <v>157</v>
      </c>
      <c r="N476" s="5">
        <v>1</v>
      </c>
      <c r="O476" s="5" t="s">
        <v>158</v>
      </c>
      <c r="P476" s="65">
        <v>4145.2</v>
      </c>
      <c r="Q476" s="65">
        <v>0</v>
      </c>
      <c r="R476" s="65">
        <v>0</v>
      </c>
      <c r="S476" s="65">
        <f t="shared" si="50"/>
        <v>4145.2</v>
      </c>
      <c r="T476" s="5">
        <v>120</v>
      </c>
      <c r="U476" s="22">
        <v>-4145.2</v>
      </c>
      <c r="V476" s="22">
        <v>0</v>
      </c>
      <c r="W476" s="22">
        <v>0</v>
      </c>
      <c r="X476" s="22">
        <v>0</v>
      </c>
      <c r="Y476" s="22">
        <v>0</v>
      </c>
      <c r="Z476" s="22">
        <v>0</v>
      </c>
      <c r="AA476" s="22">
        <v>0</v>
      </c>
      <c r="AB476" s="22">
        <v>0</v>
      </c>
      <c r="AC476" s="22">
        <v>0</v>
      </c>
      <c r="AD476" s="22">
        <v>0</v>
      </c>
      <c r="AE476" s="22">
        <v>0</v>
      </c>
      <c r="AF476" s="22">
        <v>0</v>
      </c>
      <c r="AG476" s="22">
        <v>0</v>
      </c>
      <c r="AH476" s="22">
        <f t="shared" si="51"/>
        <v>0</v>
      </c>
      <c r="AI476" s="22">
        <v>0</v>
      </c>
      <c r="AJ476" s="22">
        <f t="shared" si="52"/>
        <v>-4145.2</v>
      </c>
      <c r="AK476" s="22"/>
      <c r="AL476" s="22">
        <f t="shared" si="53"/>
        <v>0</v>
      </c>
      <c r="AM476" s="22">
        <f t="shared" si="54"/>
        <v>0</v>
      </c>
    </row>
    <row r="477" spans="1:39" outlineLevel="1" x14ac:dyDescent="0.25">
      <c r="A477" s="10">
        <v>40755</v>
      </c>
      <c r="C477" s="3" t="s">
        <v>1351</v>
      </c>
      <c r="D477" s="34" t="s">
        <v>1352</v>
      </c>
      <c r="F477" s="4" t="s">
        <v>88</v>
      </c>
      <c r="G477" s="4" t="s">
        <v>451</v>
      </c>
      <c r="H477" s="4" t="s">
        <v>157</v>
      </c>
      <c r="N477" s="5">
        <v>1</v>
      </c>
      <c r="O477" s="5" t="s">
        <v>158</v>
      </c>
      <c r="P477" s="65">
        <v>1857</v>
      </c>
      <c r="Q477" s="65">
        <v>0</v>
      </c>
      <c r="R477" s="65">
        <v>0</v>
      </c>
      <c r="S477" s="65">
        <f t="shared" si="50"/>
        <v>1857</v>
      </c>
      <c r="T477" s="5">
        <v>120</v>
      </c>
      <c r="U477" s="22">
        <v>-1857</v>
      </c>
      <c r="V477" s="22">
        <v>0</v>
      </c>
      <c r="W477" s="22">
        <v>0</v>
      </c>
      <c r="X477" s="22">
        <v>0</v>
      </c>
      <c r="Y477" s="22">
        <v>0</v>
      </c>
      <c r="Z477" s="22">
        <v>0</v>
      </c>
      <c r="AA477" s="22">
        <v>0</v>
      </c>
      <c r="AB477" s="22">
        <v>0</v>
      </c>
      <c r="AC477" s="22">
        <v>0</v>
      </c>
      <c r="AD477" s="22">
        <v>0</v>
      </c>
      <c r="AE477" s="22">
        <v>0</v>
      </c>
      <c r="AF477" s="22">
        <v>0</v>
      </c>
      <c r="AG477" s="22">
        <v>0</v>
      </c>
      <c r="AH477" s="22">
        <f t="shared" si="51"/>
        <v>0</v>
      </c>
      <c r="AI477" s="22">
        <v>0</v>
      </c>
      <c r="AJ477" s="22">
        <f t="shared" si="52"/>
        <v>-1857</v>
      </c>
      <c r="AK477" s="22"/>
      <c r="AL477" s="22">
        <f t="shared" si="53"/>
        <v>0</v>
      </c>
      <c r="AM477" s="22">
        <f t="shared" si="54"/>
        <v>0</v>
      </c>
    </row>
    <row r="478" spans="1:39" outlineLevel="1" x14ac:dyDescent="0.25">
      <c r="A478" s="10">
        <v>40755</v>
      </c>
      <c r="C478" s="3" t="s">
        <v>1353</v>
      </c>
      <c r="D478" s="34" t="s">
        <v>1354</v>
      </c>
      <c r="F478" s="4" t="s">
        <v>88</v>
      </c>
      <c r="G478" s="4" t="s">
        <v>451</v>
      </c>
      <c r="H478" s="4" t="s">
        <v>157</v>
      </c>
      <c r="N478" s="5">
        <v>1</v>
      </c>
      <c r="O478" s="5" t="s">
        <v>158</v>
      </c>
      <c r="P478" s="65">
        <v>1890</v>
      </c>
      <c r="Q478" s="65">
        <v>0</v>
      </c>
      <c r="R478" s="65">
        <v>0</v>
      </c>
      <c r="S478" s="65">
        <f t="shared" si="50"/>
        <v>1890</v>
      </c>
      <c r="T478" s="5">
        <v>120</v>
      </c>
      <c r="U478" s="22">
        <v>-1890</v>
      </c>
      <c r="V478" s="22">
        <v>0</v>
      </c>
      <c r="W478" s="22">
        <v>0</v>
      </c>
      <c r="X478" s="22">
        <v>0</v>
      </c>
      <c r="Y478" s="22">
        <v>0</v>
      </c>
      <c r="Z478" s="22">
        <v>0</v>
      </c>
      <c r="AA478" s="22">
        <v>0</v>
      </c>
      <c r="AB478" s="22">
        <v>0</v>
      </c>
      <c r="AC478" s="22">
        <v>0</v>
      </c>
      <c r="AD478" s="22">
        <v>0</v>
      </c>
      <c r="AE478" s="22">
        <v>0</v>
      </c>
      <c r="AF478" s="22">
        <v>0</v>
      </c>
      <c r="AG478" s="22">
        <v>0</v>
      </c>
      <c r="AH478" s="22">
        <f t="shared" si="51"/>
        <v>0</v>
      </c>
      <c r="AI478" s="22">
        <v>0</v>
      </c>
      <c r="AJ478" s="22">
        <f t="shared" si="52"/>
        <v>-1890</v>
      </c>
      <c r="AK478" s="22"/>
      <c r="AL478" s="22">
        <f t="shared" si="53"/>
        <v>0</v>
      </c>
      <c r="AM478" s="22">
        <f t="shared" si="54"/>
        <v>0</v>
      </c>
    </row>
    <row r="479" spans="1:39" outlineLevel="1" x14ac:dyDescent="0.25">
      <c r="A479" s="10">
        <v>40755</v>
      </c>
      <c r="C479" s="3" t="s">
        <v>1355</v>
      </c>
      <c r="D479" s="34" t="s">
        <v>1356</v>
      </c>
      <c r="F479" s="4" t="s">
        <v>88</v>
      </c>
      <c r="G479" s="4" t="s">
        <v>451</v>
      </c>
      <c r="H479" s="4" t="s">
        <v>157</v>
      </c>
      <c r="N479" s="5">
        <v>1</v>
      </c>
      <c r="O479" s="5" t="s">
        <v>158</v>
      </c>
      <c r="P479" s="65">
        <v>3880</v>
      </c>
      <c r="Q479" s="65">
        <v>0</v>
      </c>
      <c r="R479" s="65">
        <v>0</v>
      </c>
      <c r="S479" s="65">
        <f t="shared" si="50"/>
        <v>3880</v>
      </c>
      <c r="T479" s="5">
        <v>120</v>
      </c>
      <c r="U479" s="22">
        <v>-3880</v>
      </c>
      <c r="V479" s="22">
        <v>0</v>
      </c>
      <c r="W479" s="22">
        <v>0</v>
      </c>
      <c r="X479" s="22">
        <v>0</v>
      </c>
      <c r="Y479" s="22">
        <v>0</v>
      </c>
      <c r="Z479" s="22">
        <v>0</v>
      </c>
      <c r="AA479" s="22">
        <v>0</v>
      </c>
      <c r="AB479" s="22">
        <v>0</v>
      </c>
      <c r="AC479" s="22">
        <v>0</v>
      </c>
      <c r="AD479" s="22">
        <v>0</v>
      </c>
      <c r="AE479" s="22">
        <v>0</v>
      </c>
      <c r="AF479" s="22">
        <v>0</v>
      </c>
      <c r="AG479" s="22">
        <v>0</v>
      </c>
      <c r="AH479" s="22">
        <f t="shared" si="51"/>
        <v>0</v>
      </c>
      <c r="AI479" s="22">
        <v>0</v>
      </c>
      <c r="AJ479" s="22">
        <f t="shared" si="52"/>
        <v>-3880</v>
      </c>
      <c r="AK479" s="22"/>
      <c r="AL479" s="22">
        <f t="shared" si="53"/>
        <v>0</v>
      </c>
      <c r="AM479" s="22">
        <f t="shared" si="54"/>
        <v>0</v>
      </c>
    </row>
    <row r="480" spans="1:39" outlineLevel="1" x14ac:dyDescent="0.25">
      <c r="A480" s="10">
        <v>40755</v>
      </c>
      <c r="C480" s="3" t="s">
        <v>1357</v>
      </c>
      <c r="D480" s="34" t="s">
        <v>1358</v>
      </c>
      <c r="F480" s="4" t="s">
        <v>88</v>
      </c>
      <c r="G480" s="4" t="s">
        <v>451</v>
      </c>
      <c r="H480" s="4" t="s">
        <v>157</v>
      </c>
      <c r="N480" s="5">
        <v>1</v>
      </c>
      <c r="O480" s="5" t="s">
        <v>158</v>
      </c>
      <c r="P480" s="65">
        <v>1060</v>
      </c>
      <c r="Q480" s="65">
        <v>0</v>
      </c>
      <c r="R480" s="65">
        <v>0</v>
      </c>
      <c r="S480" s="65">
        <f t="shared" si="50"/>
        <v>1060</v>
      </c>
      <c r="T480" s="5">
        <v>120</v>
      </c>
      <c r="U480" s="22">
        <v>-1060</v>
      </c>
      <c r="V480" s="22">
        <v>0</v>
      </c>
      <c r="W480" s="22">
        <v>0</v>
      </c>
      <c r="X480" s="22">
        <v>0</v>
      </c>
      <c r="Y480" s="22">
        <v>0</v>
      </c>
      <c r="Z480" s="22">
        <v>0</v>
      </c>
      <c r="AA480" s="22">
        <v>0</v>
      </c>
      <c r="AB480" s="22">
        <v>0</v>
      </c>
      <c r="AC480" s="22">
        <v>0</v>
      </c>
      <c r="AD480" s="22">
        <v>0</v>
      </c>
      <c r="AE480" s="22">
        <v>0</v>
      </c>
      <c r="AF480" s="22">
        <v>0</v>
      </c>
      <c r="AG480" s="22">
        <v>0</v>
      </c>
      <c r="AH480" s="22">
        <f t="shared" si="51"/>
        <v>0</v>
      </c>
      <c r="AI480" s="22">
        <v>0</v>
      </c>
      <c r="AJ480" s="22">
        <f t="shared" si="52"/>
        <v>-1060</v>
      </c>
      <c r="AK480" s="22"/>
      <c r="AL480" s="22">
        <f t="shared" si="53"/>
        <v>0</v>
      </c>
      <c r="AM480" s="22">
        <f t="shared" si="54"/>
        <v>0</v>
      </c>
    </row>
    <row r="481" spans="1:39" outlineLevel="1" x14ac:dyDescent="0.25">
      <c r="A481" s="10">
        <v>40755</v>
      </c>
      <c r="C481" s="3" t="s">
        <v>1359</v>
      </c>
      <c r="D481" s="34" t="s">
        <v>1360</v>
      </c>
      <c r="F481" s="4" t="s">
        <v>88</v>
      </c>
      <c r="G481" s="4" t="s">
        <v>451</v>
      </c>
      <c r="H481" s="4" t="s">
        <v>157</v>
      </c>
      <c r="N481" s="5">
        <v>1</v>
      </c>
      <c r="O481" s="5" t="s">
        <v>158</v>
      </c>
      <c r="P481" s="65">
        <v>2260</v>
      </c>
      <c r="Q481" s="65">
        <v>0</v>
      </c>
      <c r="R481" s="65">
        <v>0</v>
      </c>
      <c r="S481" s="65">
        <f t="shared" si="50"/>
        <v>2260</v>
      </c>
      <c r="T481" s="5">
        <v>120</v>
      </c>
      <c r="U481" s="22">
        <v>-2260</v>
      </c>
      <c r="V481" s="22">
        <v>0</v>
      </c>
      <c r="W481" s="22">
        <v>0</v>
      </c>
      <c r="X481" s="22">
        <v>0</v>
      </c>
      <c r="Y481" s="22">
        <v>0</v>
      </c>
      <c r="Z481" s="22">
        <v>0</v>
      </c>
      <c r="AA481" s="22">
        <v>0</v>
      </c>
      <c r="AB481" s="22">
        <v>0</v>
      </c>
      <c r="AC481" s="22">
        <v>0</v>
      </c>
      <c r="AD481" s="22">
        <v>0</v>
      </c>
      <c r="AE481" s="22">
        <v>0</v>
      </c>
      <c r="AF481" s="22">
        <v>0</v>
      </c>
      <c r="AG481" s="22">
        <v>0</v>
      </c>
      <c r="AH481" s="22">
        <f t="shared" si="51"/>
        <v>0</v>
      </c>
      <c r="AI481" s="22">
        <v>0</v>
      </c>
      <c r="AJ481" s="22">
        <f t="shared" si="52"/>
        <v>-2260</v>
      </c>
      <c r="AK481" s="22"/>
      <c r="AL481" s="22">
        <f t="shared" si="53"/>
        <v>0</v>
      </c>
      <c r="AM481" s="22">
        <f t="shared" si="54"/>
        <v>0</v>
      </c>
    </row>
    <row r="482" spans="1:39" outlineLevel="1" x14ac:dyDescent="0.25">
      <c r="A482" s="10">
        <v>40755</v>
      </c>
      <c r="C482" s="3" t="s">
        <v>1361</v>
      </c>
      <c r="D482" s="34" t="s">
        <v>1362</v>
      </c>
      <c r="F482" s="4" t="s">
        <v>88</v>
      </c>
      <c r="G482" s="4" t="s">
        <v>451</v>
      </c>
      <c r="H482" s="4" t="s">
        <v>157</v>
      </c>
      <c r="N482" s="5">
        <v>1</v>
      </c>
      <c r="O482" s="5" t="s">
        <v>158</v>
      </c>
      <c r="P482" s="65">
        <v>2760</v>
      </c>
      <c r="Q482" s="65">
        <v>0</v>
      </c>
      <c r="R482" s="65">
        <v>0</v>
      </c>
      <c r="S482" s="65">
        <f t="shared" si="50"/>
        <v>2760</v>
      </c>
      <c r="T482" s="5">
        <v>120</v>
      </c>
      <c r="U482" s="22">
        <v>-2760</v>
      </c>
      <c r="V482" s="22">
        <v>0</v>
      </c>
      <c r="W482" s="22">
        <v>0</v>
      </c>
      <c r="X482" s="22">
        <v>0</v>
      </c>
      <c r="Y482" s="22">
        <v>0</v>
      </c>
      <c r="Z482" s="22">
        <v>0</v>
      </c>
      <c r="AA482" s="22">
        <v>0</v>
      </c>
      <c r="AB482" s="22">
        <v>0</v>
      </c>
      <c r="AC482" s="22">
        <v>0</v>
      </c>
      <c r="AD482" s="22">
        <v>0</v>
      </c>
      <c r="AE482" s="22">
        <v>0</v>
      </c>
      <c r="AF482" s="22">
        <v>0</v>
      </c>
      <c r="AG482" s="22">
        <v>0</v>
      </c>
      <c r="AH482" s="22">
        <f t="shared" si="51"/>
        <v>0</v>
      </c>
      <c r="AI482" s="22">
        <v>0</v>
      </c>
      <c r="AJ482" s="22">
        <f t="shared" si="52"/>
        <v>-2760</v>
      </c>
      <c r="AK482" s="22"/>
      <c r="AL482" s="22">
        <f t="shared" si="53"/>
        <v>0</v>
      </c>
      <c r="AM482" s="22">
        <f t="shared" si="54"/>
        <v>0</v>
      </c>
    </row>
    <row r="483" spans="1:39" outlineLevel="1" x14ac:dyDescent="0.25">
      <c r="A483" s="10">
        <v>40755</v>
      </c>
      <c r="C483" s="3" t="s">
        <v>1363</v>
      </c>
      <c r="D483" s="34" t="s">
        <v>1364</v>
      </c>
      <c r="F483" s="4" t="s">
        <v>88</v>
      </c>
      <c r="G483" s="4" t="s">
        <v>451</v>
      </c>
      <c r="H483" s="4" t="s">
        <v>157</v>
      </c>
      <c r="N483" s="5">
        <v>1</v>
      </c>
      <c r="O483" s="5" t="s">
        <v>158</v>
      </c>
      <c r="P483" s="65">
        <v>5332</v>
      </c>
      <c r="Q483" s="65">
        <v>0</v>
      </c>
      <c r="R483" s="65">
        <v>0</v>
      </c>
      <c r="S483" s="65">
        <f t="shared" si="50"/>
        <v>5332</v>
      </c>
      <c r="T483" s="5">
        <v>120</v>
      </c>
      <c r="U483" s="22">
        <v>-5332</v>
      </c>
      <c r="V483" s="22">
        <v>0</v>
      </c>
      <c r="W483" s="22">
        <v>0</v>
      </c>
      <c r="X483" s="22">
        <v>0</v>
      </c>
      <c r="Y483" s="22">
        <v>0</v>
      </c>
      <c r="Z483" s="22">
        <v>0</v>
      </c>
      <c r="AA483" s="22">
        <v>0</v>
      </c>
      <c r="AB483" s="22">
        <v>0</v>
      </c>
      <c r="AC483" s="22">
        <v>0</v>
      </c>
      <c r="AD483" s="22">
        <v>0</v>
      </c>
      <c r="AE483" s="22">
        <v>0</v>
      </c>
      <c r="AF483" s="22">
        <v>0</v>
      </c>
      <c r="AG483" s="22">
        <v>0</v>
      </c>
      <c r="AH483" s="22">
        <f t="shared" si="51"/>
        <v>0</v>
      </c>
      <c r="AI483" s="22">
        <v>0</v>
      </c>
      <c r="AJ483" s="22">
        <f t="shared" si="52"/>
        <v>-5332</v>
      </c>
      <c r="AK483" s="22"/>
      <c r="AL483" s="22">
        <f t="shared" si="53"/>
        <v>0</v>
      </c>
      <c r="AM483" s="22">
        <f t="shared" si="54"/>
        <v>0</v>
      </c>
    </row>
    <row r="484" spans="1:39" outlineLevel="1" x14ac:dyDescent="0.25">
      <c r="A484" s="10">
        <v>40755</v>
      </c>
      <c r="C484" s="3" t="s">
        <v>1365</v>
      </c>
      <c r="D484" s="34" t="s">
        <v>1366</v>
      </c>
      <c r="F484" s="4" t="s">
        <v>88</v>
      </c>
      <c r="G484" s="4" t="s">
        <v>451</v>
      </c>
      <c r="H484" s="4" t="s">
        <v>157</v>
      </c>
      <c r="N484" s="5">
        <v>1</v>
      </c>
      <c r="O484" s="5" t="s">
        <v>158</v>
      </c>
      <c r="P484" s="65">
        <v>16454.599999999999</v>
      </c>
      <c r="Q484" s="65">
        <v>0</v>
      </c>
      <c r="R484" s="65">
        <v>0</v>
      </c>
      <c r="S484" s="65">
        <f t="shared" si="50"/>
        <v>16454.599999999999</v>
      </c>
      <c r="T484" s="5">
        <v>120</v>
      </c>
      <c r="U484" s="22">
        <v>-16454.599999999999</v>
      </c>
      <c r="V484" s="22">
        <v>0</v>
      </c>
      <c r="W484" s="22">
        <v>0</v>
      </c>
      <c r="X484" s="22">
        <v>0</v>
      </c>
      <c r="Y484" s="22">
        <v>0</v>
      </c>
      <c r="Z484" s="22">
        <v>0</v>
      </c>
      <c r="AA484" s="22">
        <v>0</v>
      </c>
      <c r="AB484" s="22">
        <v>0</v>
      </c>
      <c r="AC484" s="22">
        <v>0</v>
      </c>
      <c r="AD484" s="22">
        <v>0</v>
      </c>
      <c r="AE484" s="22">
        <v>0</v>
      </c>
      <c r="AF484" s="22">
        <v>0</v>
      </c>
      <c r="AG484" s="22">
        <v>0</v>
      </c>
      <c r="AH484" s="22">
        <f t="shared" si="51"/>
        <v>0</v>
      </c>
      <c r="AI484" s="22">
        <v>0</v>
      </c>
      <c r="AJ484" s="22">
        <f t="shared" si="52"/>
        <v>-16454.599999999999</v>
      </c>
      <c r="AK484" s="22"/>
      <c r="AL484" s="22">
        <f t="shared" si="53"/>
        <v>0</v>
      </c>
      <c r="AM484" s="22">
        <f t="shared" si="54"/>
        <v>0</v>
      </c>
    </row>
    <row r="485" spans="1:39" outlineLevel="1" x14ac:dyDescent="0.25">
      <c r="A485" s="10">
        <v>40755</v>
      </c>
      <c r="C485" s="3" t="s">
        <v>1367</v>
      </c>
      <c r="D485" s="34" t="s">
        <v>1368</v>
      </c>
      <c r="F485" s="4" t="s">
        <v>88</v>
      </c>
      <c r="G485" s="4" t="s">
        <v>451</v>
      </c>
      <c r="H485" s="4" t="s">
        <v>157</v>
      </c>
      <c r="N485" s="5">
        <v>1</v>
      </c>
      <c r="O485" s="5" t="s">
        <v>158</v>
      </c>
      <c r="P485" s="65">
        <v>1610</v>
      </c>
      <c r="Q485" s="65">
        <v>0</v>
      </c>
      <c r="R485" s="65">
        <v>0</v>
      </c>
      <c r="S485" s="65">
        <f t="shared" si="50"/>
        <v>1610</v>
      </c>
      <c r="T485" s="5">
        <v>120</v>
      </c>
      <c r="U485" s="22">
        <v>-1610</v>
      </c>
      <c r="V485" s="22">
        <v>0</v>
      </c>
      <c r="W485" s="22">
        <v>0</v>
      </c>
      <c r="X485" s="22">
        <v>0</v>
      </c>
      <c r="Y485" s="22">
        <v>0</v>
      </c>
      <c r="Z485" s="22">
        <v>0</v>
      </c>
      <c r="AA485" s="22">
        <v>0</v>
      </c>
      <c r="AB485" s="22">
        <v>0</v>
      </c>
      <c r="AC485" s="22">
        <v>0</v>
      </c>
      <c r="AD485" s="22">
        <v>0</v>
      </c>
      <c r="AE485" s="22">
        <v>0</v>
      </c>
      <c r="AF485" s="22">
        <v>0</v>
      </c>
      <c r="AG485" s="22">
        <v>0</v>
      </c>
      <c r="AH485" s="22">
        <f t="shared" si="51"/>
        <v>0</v>
      </c>
      <c r="AI485" s="22">
        <v>0</v>
      </c>
      <c r="AJ485" s="22">
        <f t="shared" si="52"/>
        <v>-1610</v>
      </c>
      <c r="AK485" s="22"/>
      <c r="AL485" s="22">
        <f t="shared" si="53"/>
        <v>0</v>
      </c>
      <c r="AM485" s="22">
        <f t="shared" si="54"/>
        <v>0</v>
      </c>
    </row>
    <row r="486" spans="1:39" outlineLevel="1" x14ac:dyDescent="0.25">
      <c r="A486" s="10">
        <v>40755</v>
      </c>
      <c r="C486" s="3" t="s">
        <v>1369</v>
      </c>
      <c r="D486" s="34" t="s">
        <v>1370</v>
      </c>
      <c r="F486" s="4" t="s">
        <v>88</v>
      </c>
      <c r="G486" s="4" t="s">
        <v>451</v>
      </c>
      <c r="H486" s="4" t="s">
        <v>157</v>
      </c>
      <c r="N486" s="5">
        <v>1</v>
      </c>
      <c r="O486" s="5" t="s">
        <v>158</v>
      </c>
      <c r="P486" s="65">
        <v>2780</v>
      </c>
      <c r="Q486" s="65">
        <v>0</v>
      </c>
      <c r="R486" s="65">
        <v>0</v>
      </c>
      <c r="S486" s="65">
        <f t="shared" si="50"/>
        <v>2780</v>
      </c>
      <c r="T486" s="5">
        <v>120</v>
      </c>
      <c r="U486" s="22">
        <v>-2780</v>
      </c>
      <c r="V486" s="22">
        <v>0</v>
      </c>
      <c r="W486" s="22">
        <v>0</v>
      </c>
      <c r="X486" s="22">
        <v>0</v>
      </c>
      <c r="Y486" s="22">
        <v>0</v>
      </c>
      <c r="Z486" s="22">
        <v>0</v>
      </c>
      <c r="AA486" s="22">
        <v>0</v>
      </c>
      <c r="AB486" s="22">
        <v>0</v>
      </c>
      <c r="AC486" s="22">
        <v>0</v>
      </c>
      <c r="AD486" s="22">
        <v>0</v>
      </c>
      <c r="AE486" s="22">
        <v>0</v>
      </c>
      <c r="AF486" s="22">
        <v>0</v>
      </c>
      <c r="AG486" s="22">
        <v>0</v>
      </c>
      <c r="AH486" s="22">
        <f t="shared" si="51"/>
        <v>0</v>
      </c>
      <c r="AI486" s="22">
        <v>0</v>
      </c>
      <c r="AJ486" s="22">
        <f t="shared" si="52"/>
        <v>-2780</v>
      </c>
      <c r="AK486" s="22"/>
      <c r="AL486" s="22">
        <f t="shared" si="53"/>
        <v>0</v>
      </c>
      <c r="AM486" s="22">
        <f t="shared" si="54"/>
        <v>0</v>
      </c>
    </row>
    <row r="487" spans="1:39" outlineLevel="1" x14ac:dyDescent="0.25">
      <c r="A487" s="10">
        <v>40755</v>
      </c>
      <c r="C487" s="3" t="s">
        <v>1371</v>
      </c>
      <c r="D487" s="34" t="s">
        <v>1088</v>
      </c>
      <c r="F487" s="4" t="s">
        <v>88</v>
      </c>
      <c r="G487" s="4" t="s">
        <v>451</v>
      </c>
      <c r="H487" s="4" t="s">
        <v>157</v>
      </c>
      <c r="N487" s="5">
        <v>1</v>
      </c>
      <c r="O487" s="5" t="s">
        <v>158</v>
      </c>
      <c r="P487" s="65">
        <v>1000</v>
      </c>
      <c r="Q487" s="65">
        <v>0</v>
      </c>
      <c r="R487" s="65">
        <v>0</v>
      </c>
      <c r="S487" s="65">
        <f t="shared" si="50"/>
        <v>1000</v>
      </c>
      <c r="T487" s="5">
        <v>120</v>
      </c>
      <c r="U487" s="22">
        <v>-1000</v>
      </c>
      <c r="V487" s="22">
        <v>0</v>
      </c>
      <c r="W487" s="22">
        <v>0</v>
      </c>
      <c r="X487" s="22">
        <v>0</v>
      </c>
      <c r="Y487" s="22">
        <v>0</v>
      </c>
      <c r="Z487" s="22">
        <v>0</v>
      </c>
      <c r="AA487" s="22">
        <v>0</v>
      </c>
      <c r="AB487" s="22">
        <v>0</v>
      </c>
      <c r="AC487" s="22">
        <v>0</v>
      </c>
      <c r="AD487" s="22">
        <v>0</v>
      </c>
      <c r="AE487" s="22">
        <v>0</v>
      </c>
      <c r="AF487" s="22">
        <v>0</v>
      </c>
      <c r="AG487" s="22">
        <v>0</v>
      </c>
      <c r="AH487" s="22">
        <f t="shared" si="51"/>
        <v>0</v>
      </c>
      <c r="AI487" s="22">
        <v>0</v>
      </c>
      <c r="AJ487" s="22">
        <f t="shared" si="52"/>
        <v>-1000</v>
      </c>
      <c r="AK487" s="22"/>
      <c r="AL487" s="22">
        <f t="shared" si="53"/>
        <v>0</v>
      </c>
      <c r="AM487" s="22">
        <f t="shared" si="54"/>
        <v>0</v>
      </c>
    </row>
    <row r="488" spans="1:39" outlineLevel="1" x14ac:dyDescent="0.25">
      <c r="A488" s="10">
        <v>40755</v>
      </c>
      <c r="C488" s="3" t="s">
        <v>1372</v>
      </c>
      <c r="D488" s="34" t="s">
        <v>1088</v>
      </c>
      <c r="F488" s="4" t="s">
        <v>88</v>
      </c>
      <c r="G488" s="4" t="s">
        <v>451</v>
      </c>
      <c r="H488" s="4" t="s">
        <v>157</v>
      </c>
      <c r="N488" s="5">
        <v>1</v>
      </c>
      <c r="O488" s="5" t="s">
        <v>158</v>
      </c>
      <c r="P488" s="65">
        <v>3210</v>
      </c>
      <c r="Q488" s="65">
        <v>0</v>
      </c>
      <c r="R488" s="65">
        <v>0</v>
      </c>
      <c r="S488" s="65">
        <f t="shared" si="50"/>
        <v>3210</v>
      </c>
      <c r="T488" s="5">
        <v>120</v>
      </c>
      <c r="U488" s="22">
        <v>-3210</v>
      </c>
      <c r="V488" s="22">
        <v>0</v>
      </c>
      <c r="W488" s="22">
        <v>0</v>
      </c>
      <c r="X488" s="22">
        <v>0</v>
      </c>
      <c r="Y488" s="22">
        <v>0</v>
      </c>
      <c r="Z488" s="22">
        <v>0</v>
      </c>
      <c r="AA488" s="22">
        <v>0</v>
      </c>
      <c r="AB488" s="22">
        <v>0</v>
      </c>
      <c r="AC488" s="22">
        <v>0</v>
      </c>
      <c r="AD488" s="22">
        <v>0</v>
      </c>
      <c r="AE488" s="22">
        <v>0</v>
      </c>
      <c r="AF488" s="22">
        <v>0</v>
      </c>
      <c r="AG488" s="22">
        <v>0</v>
      </c>
      <c r="AH488" s="22">
        <f t="shared" si="51"/>
        <v>0</v>
      </c>
      <c r="AI488" s="22">
        <v>0</v>
      </c>
      <c r="AJ488" s="22">
        <f t="shared" si="52"/>
        <v>-3210</v>
      </c>
      <c r="AK488" s="22"/>
      <c r="AL488" s="22">
        <f t="shared" si="53"/>
        <v>0</v>
      </c>
      <c r="AM488" s="22">
        <f t="shared" si="54"/>
        <v>0</v>
      </c>
    </row>
    <row r="489" spans="1:39" outlineLevel="1" x14ac:dyDescent="0.25">
      <c r="A489" s="10">
        <v>40755</v>
      </c>
      <c r="C489" s="3" t="s">
        <v>1373</v>
      </c>
      <c r="D489" s="34" t="s">
        <v>1374</v>
      </c>
      <c r="F489" s="4" t="s">
        <v>88</v>
      </c>
      <c r="G489" s="4" t="s">
        <v>451</v>
      </c>
      <c r="H489" s="4" t="s">
        <v>157</v>
      </c>
      <c r="N489" s="5">
        <v>1</v>
      </c>
      <c r="O489" s="5" t="s">
        <v>158</v>
      </c>
      <c r="P489" s="65">
        <v>1840</v>
      </c>
      <c r="Q489" s="65">
        <v>0</v>
      </c>
      <c r="R489" s="65">
        <v>0</v>
      </c>
      <c r="S489" s="65">
        <f t="shared" si="50"/>
        <v>1840</v>
      </c>
      <c r="T489" s="5">
        <v>120</v>
      </c>
      <c r="U489" s="22">
        <v>-1840</v>
      </c>
      <c r="V489" s="22">
        <v>0</v>
      </c>
      <c r="W489" s="22">
        <v>0</v>
      </c>
      <c r="X489" s="22">
        <v>0</v>
      </c>
      <c r="Y489" s="22">
        <v>0</v>
      </c>
      <c r="Z489" s="22">
        <v>0</v>
      </c>
      <c r="AA489" s="22">
        <v>0</v>
      </c>
      <c r="AB489" s="22">
        <v>0</v>
      </c>
      <c r="AC489" s="22">
        <v>0</v>
      </c>
      <c r="AD489" s="22">
        <v>0</v>
      </c>
      <c r="AE489" s="22">
        <v>0</v>
      </c>
      <c r="AF489" s="22">
        <v>0</v>
      </c>
      <c r="AG489" s="22">
        <v>0</v>
      </c>
      <c r="AH489" s="22">
        <f t="shared" si="51"/>
        <v>0</v>
      </c>
      <c r="AI489" s="22">
        <v>0</v>
      </c>
      <c r="AJ489" s="22">
        <f t="shared" si="52"/>
        <v>-1840</v>
      </c>
      <c r="AK489" s="22"/>
      <c r="AL489" s="22">
        <f t="shared" si="53"/>
        <v>0</v>
      </c>
      <c r="AM489" s="22">
        <f t="shared" si="54"/>
        <v>0</v>
      </c>
    </row>
    <row r="490" spans="1:39" outlineLevel="1" x14ac:dyDescent="0.25">
      <c r="A490" s="10">
        <v>40755</v>
      </c>
      <c r="C490" s="3" t="s">
        <v>1375</v>
      </c>
      <c r="D490" s="34" t="s">
        <v>1376</v>
      </c>
      <c r="F490" s="4" t="s">
        <v>88</v>
      </c>
      <c r="G490" s="4" t="s">
        <v>451</v>
      </c>
      <c r="H490" s="4" t="s">
        <v>157</v>
      </c>
      <c r="N490" s="5">
        <v>1</v>
      </c>
      <c r="O490" s="5" t="s">
        <v>158</v>
      </c>
      <c r="P490" s="65">
        <v>5080</v>
      </c>
      <c r="Q490" s="65">
        <v>0</v>
      </c>
      <c r="R490" s="65">
        <v>0</v>
      </c>
      <c r="S490" s="65">
        <f t="shared" si="50"/>
        <v>5080</v>
      </c>
      <c r="T490" s="5">
        <v>120</v>
      </c>
      <c r="U490" s="22">
        <v>-5080</v>
      </c>
      <c r="V490" s="22">
        <v>0</v>
      </c>
      <c r="W490" s="22">
        <v>0</v>
      </c>
      <c r="X490" s="22">
        <v>0</v>
      </c>
      <c r="Y490" s="22">
        <v>0</v>
      </c>
      <c r="Z490" s="22">
        <v>0</v>
      </c>
      <c r="AA490" s="22">
        <v>0</v>
      </c>
      <c r="AB490" s="22">
        <v>0</v>
      </c>
      <c r="AC490" s="22">
        <v>0</v>
      </c>
      <c r="AD490" s="22">
        <v>0</v>
      </c>
      <c r="AE490" s="22">
        <v>0</v>
      </c>
      <c r="AF490" s="22">
        <v>0</v>
      </c>
      <c r="AG490" s="22">
        <v>0</v>
      </c>
      <c r="AH490" s="22">
        <f t="shared" si="51"/>
        <v>0</v>
      </c>
      <c r="AI490" s="22">
        <v>0</v>
      </c>
      <c r="AJ490" s="22">
        <f t="shared" si="52"/>
        <v>-5080</v>
      </c>
      <c r="AK490" s="22"/>
      <c r="AL490" s="22">
        <f t="shared" si="53"/>
        <v>0</v>
      </c>
      <c r="AM490" s="22">
        <f t="shared" si="54"/>
        <v>0</v>
      </c>
    </row>
    <row r="491" spans="1:39" outlineLevel="1" x14ac:dyDescent="0.25">
      <c r="A491" s="10">
        <v>40755</v>
      </c>
      <c r="C491" s="3" t="s">
        <v>1377</v>
      </c>
      <c r="D491" s="34" t="s">
        <v>1378</v>
      </c>
      <c r="F491" s="4" t="s">
        <v>88</v>
      </c>
      <c r="G491" s="4" t="s">
        <v>451</v>
      </c>
      <c r="H491" s="4" t="s">
        <v>157</v>
      </c>
      <c r="N491" s="5">
        <v>1</v>
      </c>
      <c r="O491" s="5" t="s">
        <v>158</v>
      </c>
      <c r="P491" s="65">
        <v>1650</v>
      </c>
      <c r="Q491" s="65">
        <v>0</v>
      </c>
      <c r="R491" s="65">
        <v>0</v>
      </c>
      <c r="S491" s="65">
        <f t="shared" si="50"/>
        <v>1650</v>
      </c>
      <c r="T491" s="5">
        <v>120</v>
      </c>
      <c r="U491" s="22">
        <v>-1650</v>
      </c>
      <c r="V491" s="22">
        <v>0</v>
      </c>
      <c r="W491" s="22">
        <v>0</v>
      </c>
      <c r="X491" s="22">
        <v>0</v>
      </c>
      <c r="Y491" s="22">
        <v>0</v>
      </c>
      <c r="Z491" s="22">
        <v>0</v>
      </c>
      <c r="AA491" s="22">
        <v>0</v>
      </c>
      <c r="AB491" s="22">
        <v>0</v>
      </c>
      <c r="AC491" s="22">
        <v>0</v>
      </c>
      <c r="AD491" s="22">
        <v>0</v>
      </c>
      <c r="AE491" s="22">
        <v>0</v>
      </c>
      <c r="AF491" s="22">
        <v>0</v>
      </c>
      <c r="AG491" s="22">
        <v>0</v>
      </c>
      <c r="AH491" s="22">
        <f t="shared" si="51"/>
        <v>0</v>
      </c>
      <c r="AI491" s="22">
        <v>0</v>
      </c>
      <c r="AJ491" s="22">
        <f t="shared" si="52"/>
        <v>-1650</v>
      </c>
      <c r="AK491" s="22"/>
      <c r="AL491" s="22">
        <f t="shared" si="53"/>
        <v>0</v>
      </c>
      <c r="AM491" s="22">
        <f t="shared" si="54"/>
        <v>0</v>
      </c>
    </row>
    <row r="492" spans="1:39" outlineLevel="1" x14ac:dyDescent="0.25">
      <c r="A492" s="10">
        <v>40755</v>
      </c>
      <c r="C492" s="3" t="s">
        <v>1379</v>
      </c>
      <c r="D492" s="34" t="s">
        <v>1380</v>
      </c>
      <c r="F492" s="4" t="s">
        <v>88</v>
      </c>
      <c r="G492" s="4" t="s">
        <v>451</v>
      </c>
      <c r="H492" s="4" t="s">
        <v>157</v>
      </c>
      <c r="N492" s="5">
        <v>1</v>
      </c>
      <c r="O492" s="5" t="s">
        <v>158</v>
      </c>
      <c r="P492" s="65">
        <v>490</v>
      </c>
      <c r="Q492" s="65">
        <v>0</v>
      </c>
      <c r="R492" s="65">
        <v>0</v>
      </c>
      <c r="S492" s="65">
        <f t="shared" si="50"/>
        <v>490</v>
      </c>
      <c r="T492" s="5">
        <v>120</v>
      </c>
      <c r="U492" s="22">
        <v>-490</v>
      </c>
      <c r="V492" s="22">
        <v>0</v>
      </c>
      <c r="W492" s="22">
        <v>0</v>
      </c>
      <c r="X492" s="22">
        <v>0</v>
      </c>
      <c r="Y492" s="22">
        <v>0</v>
      </c>
      <c r="Z492" s="22">
        <v>0</v>
      </c>
      <c r="AA492" s="22">
        <v>0</v>
      </c>
      <c r="AB492" s="22">
        <v>0</v>
      </c>
      <c r="AC492" s="22">
        <v>0</v>
      </c>
      <c r="AD492" s="22">
        <v>0</v>
      </c>
      <c r="AE492" s="22">
        <v>0</v>
      </c>
      <c r="AF492" s="22">
        <v>0</v>
      </c>
      <c r="AG492" s="22">
        <v>0</v>
      </c>
      <c r="AH492" s="22">
        <f t="shared" si="51"/>
        <v>0</v>
      </c>
      <c r="AI492" s="22">
        <v>0</v>
      </c>
      <c r="AJ492" s="22">
        <f t="shared" si="52"/>
        <v>-490</v>
      </c>
      <c r="AK492" s="22"/>
      <c r="AL492" s="22">
        <f t="shared" si="53"/>
        <v>0</v>
      </c>
      <c r="AM492" s="22">
        <f t="shared" si="54"/>
        <v>0</v>
      </c>
    </row>
    <row r="493" spans="1:39" outlineLevel="1" x14ac:dyDescent="0.25">
      <c r="A493" s="10">
        <v>40755</v>
      </c>
      <c r="C493" s="3" t="s">
        <v>1381</v>
      </c>
      <c r="D493" s="34" t="s">
        <v>1382</v>
      </c>
      <c r="F493" s="4" t="s">
        <v>88</v>
      </c>
      <c r="G493" s="4" t="s">
        <v>451</v>
      </c>
      <c r="H493" s="4" t="s">
        <v>157</v>
      </c>
      <c r="N493" s="5">
        <v>1</v>
      </c>
      <c r="O493" s="5" t="s">
        <v>158</v>
      </c>
      <c r="P493" s="65">
        <v>800</v>
      </c>
      <c r="Q493" s="65">
        <v>0</v>
      </c>
      <c r="R493" s="65">
        <v>0</v>
      </c>
      <c r="S493" s="65">
        <f t="shared" si="50"/>
        <v>800</v>
      </c>
      <c r="T493" s="5">
        <v>120</v>
      </c>
      <c r="U493" s="22">
        <v>-800</v>
      </c>
      <c r="V493" s="22">
        <v>0</v>
      </c>
      <c r="W493" s="22">
        <v>0</v>
      </c>
      <c r="X493" s="22">
        <v>0</v>
      </c>
      <c r="Y493" s="22">
        <v>0</v>
      </c>
      <c r="Z493" s="22">
        <v>0</v>
      </c>
      <c r="AA493" s="22">
        <v>0</v>
      </c>
      <c r="AB493" s="22">
        <v>0</v>
      </c>
      <c r="AC493" s="22">
        <v>0</v>
      </c>
      <c r="AD493" s="22">
        <v>0</v>
      </c>
      <c r="AE493" s="22">
        <v>0</v>
      </c>
      <c r="AF493" s="22">
        <v>0</v>
      </c>
      <c r="AG493" s="22">
        <v>0</v>
      </c>
      <c r="AH493" s="22">
        <f t="shared" si="51"/>
        <v>0</v>
      </c>
      <c r="AI493" s="22">
        <v>0</v>
      </c>
      <c r="AJ493" s="22">
        <f t="shared" si="52"/>
        <v>-800</v>
      </c>
      <c r="AK493" s="22"/>
      <c r="AL493" s="22">
        <f t="shared" si="53"/>
        <v>0</v>
      </c>
      <c r="AM493" s="22">
        <f t="shared" si="54"/>
        <v>0</v>
      </c>
    </row>
    <row r="494" spans="1:39" outlineLevel="1" x14ac:dyDescent="0.25">
      <c r="A494" s="10">
        <v>40755</v>
      </c>
      <c r="C494" s="3" t="s">
        <v>1383</v>
      </c>
      <c r="D494" s="34" t="s">
        <v>1384</v>
      </c>
      <c r="F494" s="4" t="s">
        <v>88</v>
      </c>
      <c r="G494" s="4" t="s">
        <v>451</v>
      </c>
      <c r="H494" s="4" t="s">
        <v>157</v>
      </c>
      <c r="N494" s="5">
        <v>1</v>
      </c>
      <c r="O494" s="5" t="s">
        <v>158</v>
      </c>
      <c r="P494" s="65">
        <v>2000</v>
      </c>
      <c r="Q494" s="65">
        <v>0</v>
      </c>
      <c r="R494" s="65">
        <v>0</v>
      </c>
      <c r="S494" s="65">
        <f t="shared" si="50"/>
        <v>2000</v>
      </c>
      <c r="T494" s="5">
        <v>120</v>
      </c>
      <c r="U494" s="22">
        <v>-2000</v>
      </c>
      <c r="V494" s="22">
        <v>0</v>
      </c>
      <c r="W494" s="22">
        <v>0</v>
      </c>
      <c r="X494" s="22">
        <v>0</v>
      </c>
      <c r="Y494" s="22">
        <v>0</v>
      </c>
      <c r="Z494" s="22">
        <v>0</v>
      </c>
      <c r="AA494" s="22">
        <v>0</v>
      </c>
      <c r="AB494" s="22">
        <v>0</v>
      </c>
      <c r="AC494" s="22">
        <v>0</v>
      </c>
      <c r="AD494" s="22">
        <v>0</v>
      </c>
      <c r="AE494" s="22">
        <v>0</v>
      </c>
      <c r="AF494" s="22">
        <v>0</v>
      </c>
      <c r="AG494" s="22">
        <v>0</v>
      </c>
      <c r="AH494" s="22">
        <f t="shared" si="51"/>
        <v>0</v>
      </c>
      <c r="AI494" s="22">
        <v>0</v>
      </c>
      <c r="AJ494" s="22">
        <f t="shared" si="52"/>
        <v>-2000</v>
      </c>
      <c r="AK494" s="22"/>
      <c r="AL494" s="22">
        <f t="shared" si="53"/>
        <v>0</v>
      </c>
      <c r="AM494" s="22">
        <f t="shared" si="54"/>
        <v>0</v>
      </c>
    </row>
    <row r="495" spans="1:39" outlineLevel="1" x14ac:dyDescent="0.25">
      <c r="A495" s="10">
        <v>40755</v>
      </c>
      <c r="C495" s="3" t="s">
        <v>1385</v>
      </c>
      <c r="D495" s="34" t="s">
        <v>982</v>
      </c>
      <c r="F495" s="4" t="s">
        <v>88</v>
      </c>
      <c r="G495" s="4" t="s">
        <v>451</v>
      </c>
      <c r="H495" s="4" t="s">
        <v>157</v>
      </c>
      <c r="N495" s="5">
        <v>1</v>
      </c>
      <c r="O495" s="5" t="s">
        <v>158</v>
      </c>
      <c r="P495" s="65">
        <v>9000</v>
      </c>
      <c r="Q495" s="65">
        <v>0</v>
      </c>
      <c r="R495" s="65">
        <v>0</v>
      </c>
      <c r="S495" s="65">
        <f t="shared" si="50"/>
        <v>9000</v>
      </c>
      <c r="T495" s="5">
        <v>120</v>
      </c>
      <c r="U495" s="22">
        <v>-9000</v>
      </c>
      <c r="V495" s="22">
        <v>0</v>
      </c>
      <c r="W495" s="22">
        <v>0</v>
      </c>
      <c r="X495" s="22">
        <v>0</v>
      </c>
      <c r="Y495" s="22">
        <v>0</v>
      </c>
      <c r="Z495" s="22">
        <v>0</v>
      </c>
      <c r="AA495" s="22">
        <v>0</v>
      </c>
      <c r="AB495" s="22">
        <v>0</v>
      </c>
      <c r="AC495" s="22">
        <v>0</v>
      </c>
      <c r="AD495" s="22">
        <v>0</v>
      </c>
      <c r="AE495" s="22">
        <v>0</v>
      </c>
      <c r="AF495" s="22">
        <v>0</v>
      </c>
      <c r="AG495" s="22">
        <v>0</v>
      </c>
      <c r="AH495" s="22">
        <f t="shared" si="51"/>
        <v>0</v>
      </c>
      <c r="AI495" s="22">
        <v>0</v>
      </c>
      <c r="AJ495" s="22">
        <f t="shared" si="52"/>
        <v>-9000</v>
      </c>
      <c r="AK495" s="22"/>
      <c r="AL495" s="22">
        <f t="shared" si="53"/>
        <v>0</v>
      </c>
      <c r="AM495" s="22">
        <f t="shared" si="54"/>
        <v>0</v>
      </c>
    </row>
    <row r="496" spans="1:39" outlineLevel="1" x14ac:dyDescent="0.25">
      <c r="A496" s="10">
        <v>40755</v>
      </c>
      <c r="C496" s="3" t="s">
        <v>1386</v>
      </c>
      <c r="D496" s="34" t="s">
        <v>1387</v>
      </c>
      <c r="F496" s="4" t="s">
        <v>88</v>
      </c>
      <c r="G496" s="4" t="s">
        <v>451</v>
      </c>
      <c r="H496" s="4" t="s">
        <v>157</v>
      </c>
      <c r="N496" s="5">
        <v>1</v>
      </c>
      <c r="O496" s="5" t="s">
        <v>158</v>
      </c>
      <c r="P496" s="65">
        <v>74048.77</v>
      </c>
      <c r="Q496" s="65">
        <v>0</v>
      </c>
      <c r="R496" s="65">
        <v>0</v>
      </c>
      <c r="S496" s="65">
        <f t="shared" si="50"/>
        <v>74048.77</v>
      </c>
      <c r="T496" s="5">
        <v>120</v>
      </c>
      <c r="U496" s="22">
        <v>-74048.77</v>
      </c>
      <c r="V496" s="22">
        <v>0</v>
      </c>
      <c r="W496" s="22">
        <v>0</v>
      </c>
      <c r="X496" s="22">
        <v>0</v>
      </c>
      <c r="Y496" s="22">
        <v>0</v>
      </c>
      <c r="Z496" s="22">
        <v>0</v>
      </c>
      <c r="AA496" s="22">
        <v>0</v>
      </c>
      <c r="AB496" s="22">
        <v>0</v>
      </c>
      <c r="AC496" s="22">
        <v>0</v>
      </c>
      <c r="AD496" s="22">
        <v>0</v>
      </c>
      <c r="AE496" s="22">
        <v>0</v>
      </c>
      <c r="AF496" s="22">
        <v>0</v>
      </c>
      <c r="AG496" s="22">
        <v>0</v>
      </c>
      <c r="AH496" s="22">
        <f t="shared" si="51"/>
        <v>0</v>
      </c>
      <c r="AI496" s="22">
        <v>0</v>
      </c>
      <c r="AJ496" s="22">
        <f t="shared" si="52"/>
        <v>-74048.77</v>
      </c>
      <c r="AK496" s="22"/>
      <c r="AL496" s="22">
        <f t="shared" si="53"/>
        <v>0</v>
      </c>
      <c r="AM496" s="22">
        <f t="shared" si="54"/>
        <v>0</v>
      </c>
    </row>
    <row r="497" spans="1:39" outlineLevel="1" x14ac:dyDescent="0.25">
      <c r="A497" s="10">
        <v>40755</v>
      </c>
      <c r="C497" s="3" t="s">
        <v>1388</v>
      </c>
      <c r="D497" s="34" t="s">
        <v>1389</v>
      </c>
      <c r="F497" s="4" t="s">
        <v>88</v>
      </c>
      <c r="G497" s="4" t="s">
        <v>451</v>
      </c>
      <c r="H497" s="4" t="s">
        <v>157</v>
      </c>
      <c r="N497" s="5">
        <v>1</v>
      </c>
      <c r="O497" s="5" t="s">
        <v>158</v>
      </c>
      <c r="P497" s="65">
        <v>5723.36</v>
      </c>
      <c r="Q497" s="65">
        <v>0</v>
      </c>
      <c r="R497" s="65">
        <v>0</v>
      </c>
      <c r="S497" s="65">
        <f t="shared" si="50"/>
        <v>5723.36</v>
      </c>
      <c r="T497" s="5">
        <v>120</v>
      </c>
      <c r="U497" s="22">
        <v>-5723.36</v>
      </c>
      <c r="V497" s="22">
        <v>0</v>
      </c>
      <c r="W497" s="22">
        <v>0</v>
      </c>
      <c r="X497" s="22">
        <v>0</v>
      </c>
      <c r="Y497" s="22">
        <v>0</v>
      </c>
      <c r="Z497" s="22">
        <v>0</v>
      </c>
      <c r="AA497" s="22">
        <v>0</v>
      </c>
      <c r="AB497" s="22">
        <v>0</v>
      </c>
      <c r="AC497" s="22">
        <v>0</v>
      </c>
      <c r="AD497" s="22">
        <v>0</v>
      </c>
      <c r="AE497" s="22">
        <v>0</v>
      </c>
      <c r="AF497" s="22">
        <v>0</v>
      </c>
      <c r="AG497" s="22">
        <v>0</v>
      </c>
      <c r="AH497" s="22">
        <f t="shared" si="51"/>
        <v>0</v>
      </c>
      <c r="AI497" s="22">
        <v>0</v>
      </c>
      <c r="AJ497" s="22">
        <f t="shared" si="52"/>
        <v>-5723.36</v>
      </c>
      <c r="AK497" s="22"/>
      <c r="AL497" s="22">
        <f t="shared" si="53"/>
        <v>0</v>
      </c>
      <c r="AM497" s="22">
        <f t="shared" si="54"/>
        <v>0</v>
      </c>
    </row>
    <row r="498" spans="1:39" outlineLevel="1" x14ac:dyDescent="0.25">
      <c r="A498" s="10">
        <v>40755</v>
      </c>
      <c r="C498" s="3" t="s">
        <v>1390</v>
      </c>
      <c r="D498" s="34" t="s">
        <v>1391</v>
      </c>
      <c r="F498" s="4" t="s">
        <v>88</v>
      </c>
      <c r="G498" s="4" t="s">
        <v>451</v>
      </c>
      <c r="H498" s="4" t="s">
        <v>157</v>
      </c>
      <c r="N498" s="5">
        <v>1</v>
      </c>
      <c r="O498" s="5" t="s">
        <v>158</v>
      </c>
      <c r="P498" s="65">
        <v>3263.4</v>
      </c>
      <c r="Q498" s="65">
        <v>0</v>
      </c>
      <c r="R498" s="65">
        <v>0</v>
      </c>
      <c r="S498" s="65">
        <f t="shared" si="50"/>
        <v>3263.4</v>
      </c>
      <c r="T498" s="5">
        <v>120</v>
      </c>
      <c r="U498" s="22">
        <v>-3263.4</v>
      </c>
      <c r="V498" s="22">
        <v>0</v>
      </c>
      <c r="W498" s="22">
        <v>0</v>
      </c>
      <c r="X498" s="22">
        <v>0</v>
      </c>
      <c r="Y498" s="22">
        <v>0</v>
      </c>
      <c r="Z498" s="22">
        <v>0</v>
      </c>
      <c r="AA498" s="22">
        <v>0</v>
      </c>
      <c r="AB498" s="22">
        <v>0</v>
      </c>
      <c r="AC498" s="22">
        <v>0</v>
      </c>
      <c r="AD498" s="22">
        <v>0</v>
      </c>
      <c r="AE498" s="22">
        <v>0</v>
      </c>
      <c r="AF498" s="22">
        <v>0</v>
      </c>
      <c r="AG498" s="22">
        <v>0</v>
      </c>
      <c r="AH498" s="22">
        <f t="shared" si="51"/>
        <v>0</v>
      </c>
      <c r="AI498" s="22">
        <v>0</v>
      </c>
      <c r="AJ498" s="22">
        <f t="shared" si="52"/>
        <v>-3263.4</v>
      </c>
      <c r="AK498" s="22"/>
      <c r="AL498" s="22">
        <f t="shared" si="53"/>
        <v>0</v>
      </c>
      <c r="AM498" s="22">
        <f t="shared" si="54"/>
        <v>0</v>
      </c>
    </row>
    <row r="499" spans="1:39" outlineLevel="1" x14ac:dyDescent="0.25">
      <c r="A499" s="10">
        <v>40755</v>
      </c>
      <c r="C499" s="3" t="s">
        <v>1392</v>
      </c>
      <c r="D499" s="34" t="s">
        <v>1393</v>
      </c>
      <c r="F499" s="4" t="s">
        <v>88</v>
      </c>
      <c r="G499" s="4" t="s">
        <v>451</v>
      </c>
      <c r="H499" s="4" t="s">
        <v>157</v>
      </c>
      <c r="N499" s="5">
        <v>1</v>
      </c>
      <c r="O499" s="5" t="s">
        <v>158</v>
      </c>
      <c r="P499" s="65">
        <v>9100</v>
      </c>
      <c r="Q499" s="65">
        <v>0</v>
      </c>
      <c r="R499" s="65">
        <v>0</v>
      </c>
      <c r="S499" s="65">
        <f t="shared" si="50"/>
        <v>9100</v>
      </c>
      <c r="T499" s="5">
        <v>120</v>
      </c>
      <c r="U499" s="22">
        <v>-9100</v>
      </c>
      <c r="V499" s="22">
        <v>0</v>
      </c>
      <c r="W499" s="22">
        <v>0</v>
      </c>
      <c r="X499" s="22">
        <v>0</v>
      </c>
      <c r="Y499" s="22">
        <v>0</v>
      </c>
      <c r="Z499" s="22">
        <v>0</v>
      </c>
      <c r="AA499" s="22">
        <v>0</v>
      </c>
      <c r="AB499" s="22">
        <v>0</v>
      </c>
      <c r="AC499" s="22">
        <v>0</v>
      </c>
      <c r="AD499" s="22">
        <v>0</v>
      </c>
      <c r="AE499" s="22">
        <v>0</v>
      </c>
      <c r="AF499" s="22">
        <v>0</v>
      </c>
      <c r="AG499" s="22">
        <v>0</v>
      </c>
      <c r="AH499" s="22">
        <f t="shared" si="51"/>
        <v>0</v>
      </c>
      <c r="AI499" s="22">
        <v>0</v>
      </c>
      <c r="AJ499" s="22">
        <f t="shared" si="52"/>
        <v>-9100</v>
      </c>
      <c r="AK499" s="22"/>
      <c r="AL499" s="22">
        <f t="shared" si="53"/>
        <v>0</v>
      </c>
      <c r="AM499" s="22">
        <f t="shared" si="54"/>
        <v>0</v>
      </c>
    </row>
    <row r="500" spans="1:39" outlineLevel="1" x14ac:dyDescent="0.25">
      <c r="A500" s="10">
        <v>40755</v>
      </c>
      <c r="C500" s="3" t="s">
        <v>1394</v>
      </c>
      <c r="D500" s="34" t="s">
        <v>1395</v>
      </c>
      <c r="F500" s="4" t="s">
        <v>88</v>
      </c>
      <c r="G500" s="4" t="s">
        <v>451</v>
      </c>
      <c r="H500" s="4" t="s">
        <v>157</v>
      </c>
      <c r="N500" s="5">
        <v>1</v>
      </c>
      <c r="O500" s="5" t="s">
        <v>158</v>
      </c>
      <c r="P500" s="65">
        <v>1405</v>
      </c>
      <c r="Q500" s="65">
        <v>0</v>
      </c>
      <c r="R500" s="65">
        <v>0</v>
      </c>
      <c r="S500" s="65">
        <f t="shared" si="50"/>
        <v>1405</v>
      </c>
      <c r="T500" s="5">
        <v>120</v>
      </c>
      <c r="U500" s="22">
        <v>-1405</v>
      </c>
      <c r="V500" s="22">
        <v>0</v>
      </c>
      <c r="W500" s="22">
        <v>0</v>
      </c>
      <c r="X500" s="22">
        <v>0</v>
      </c>
      <c r="Y500" s="22">
        <v>0</v>
      </c>
      <c r="Z500" s="22">
        <v>0</v>
      </c>
      <c r="AA500" s="22">
        <v>0</v>
      </c>
      <c r="AB500" s="22">
        <v>0</v>
      </c>
      <c r="AC500" s="22">
        <v>0</v>
      </c>
      <c r="AD500" s="22">
        <v>0</v>
      </c>
      <c r="AE500" s="22">
        <v>0</v>
      </c>
      <c r="AF500" s="22">
        <v>0</v>
      </c>
      <c r="AG500" s="22">
        <v>0</v>
      </c>
      <c r="AH500" s="22">
        <f t="shared" si="51"/>
        <v>0</v>
      </c>
      <c r="AI500" s="22">
        <v>0</v>
      </c>
      <c r="AJ500" s="22">
        <f t="shared" si="52"/>
        <v>-1405</v>
      </c>
      <c r="AK500" s="22"/>
      <c r="AL500" s="22">
        <f t="shared" si="53"/>
        <v>0</v>
      </c>
      <c r="AM500" s="22">
        <f t="shared" si="54"/>
        <v>0</v>
      </c>
    </row>
    <row r="501" spans="1:39" outlineLevel="1" x14ac:dyDescent="0.25">
      <c r="A501" s="10">
        <v>40755</v>
      </c>
      <c r="C501" s="3" t="s">
        <v>1396</v>
      </c>
      <c r="D501" s="34" t="s">
        <v>1397</v>
      </c>
      <c r="F501" s="4" t="s">
        <v>88</v>
      </c>
      <c r="G501" s="4" t="s">
        <v>451</v>
      </c>
      <c r="H501" s="4" t="s">
        <v>157</v>
      </c>
      <c r="N501" s="5">
        <v>1</v>
      </c>
      <c r="O501" s="5" t="s">
        <v>158</v>
      </c>
      <c r="P501" s="65">
        <v>1545</v>
      </c>
      <c r="Q501" s="65">
        <v>0</v>
      </c>
      <c r="R501" s="65">
        <v>0</v>
      </c>
      <c r="S501" s="65">
        <f t="shared" si="50"/>
        <v>1545</v>
      </c>
      <c r="T501" s="5">
        <v>120</v>
      </c>
      <c r="U501" s="22">
        <v>-1545</v>
      </c>
      <c r="V501" s="22">
        <v>0</v>
      </c>
      <c r="W501" s="22">
        <v>0</v>
      </c>
      <c r="X501" s="22">
        <v>0</v>
      </c>
      <c r="Y501" s="22">
        <v>0</v>
      </c>
      <c r="Z501" s="22">
        <v>0</v>
      </c>
      <c r="AA501" s="22">
        <v>0</v>
      </c>
      <c r="AB501" s="22">
        <v>0</v>
      </c>
      <c r="AC501" s="22">
        <v>0</v>
      </c>
      <c r="AD501" s="22">
        <v>0</v>
      </c>
      <c r="AE501" s="22">
        <v>0</v>
      </c>
      <c r="AF501" s="22">
        <v>0</v>
      </c>
      <c r="AG501" s="22">
        <v>0</v>
      </c>
      <c r="AH501" s="22">
        <f t="shared" si="51"/>
        <v>0</v>
      </c>
      <c r="AI501" s="22">
        <v>0</v>
      </c>
      <c r="AJ501" s="22">
        <f t="shared" si="52"/>
        <v>-1545</v>
      </c>
      <c r="AK501" s="22"/>
      <c r="AL501" s="22">
        <f t="shared" si="53"/>
        <v>0</v>
      </c>
      <c r="AM501" s="22">
        <f t="shared" si="54"/>
        <v>0</v>
      </c>
    </row>
    <row r="502" spans="1:39" outlineLevel="1" x14ac:dyDescent="0.25">
      <c r="A502" s="10">
        <v>40755</v>
      </c>
      <c r="C502" s="3" t="s">
        <v>1398</v>
      </c>
      <c r="D502" s="34" t="s">
        <v>1399</v>
      </c>
      <c r="F502" s="4" t="s">
        <v>88</v>
      </c>
      <c r="G502" s="4" t="s">
        <v>451</v>
      </c>
      <c r="H502" s="4" t="s">
        <v>157</v>
      </c>
      <c r="N502" s="5">
        <v>1</v>
      </c>
      <c r="O502" s="5" t="s">
        <v>158</v>
      </c>
      <c r="P502" s="65">
        <v>3122</v>
      </c>
      <c r="Q502" s="65">
        <v>0</v>
      </c>
      <c r="R502" s="65">
        <v>0</v>
      </c>
      <c r="S502" s="65">
        <f t="shared" si="50"/>
        <v>3122</v>
      </c>
      <c r="T502" s="5">
        <v>120</v>
      </c>
      <c r="U502" s="22">
        <v>-3122</v>
      </c>
      <c r="V502" s="22">
        <v>0</v>
      </c>
      <c r="W502" s="22">
        <v>0</v>
      </c>
      <c r="X502" s="22">
        <v>0</v>
      </c>
      <c r="Y502" s="22">
        <v>0</v>
      </c>
      <c r="Z502" s="22">
        <v>0</v>
      </c>
      <c r="AA502" s="22">
        <v>0</v>
      </c>
      <c r="AB502" s="22">
        <v>0</v>
      </c>
      <c r="AC502" s="22">
        <v>0</v>
      </c>
      <c r="AD502" s="22">
        <v>0</v>
      </c>
      <c r="AE502" s="22">
        <v>0</v>
      </c>
      <c r="AF502" s="22">
        <v>0</v>
      </c>
      <c r="AG502" s="22">
        <v>0</v>
      </c>
      <c r="AH502" s="22">
        <f t="shared" si="51"/>
        <v>0</v>
      </c>
      <c r="AI502" s="22">
        <v>0</v>
      </c>
      <c r="AJ502" s="22">
        <f t="shared" si="52"/>
        <v>-3122</v>
      </c>
      <c r="AK502" s="22"/>
      <c r="AL502" s="22">
        <f t="shared" si="53"/>
        <v>0</v>
      </c>
      <c r="AM502" s="22">
        <f t="shared" si="54"/>
        <v>0</v>
      </c>
    </row>
    <row r="503" spans="1:39" outlineLevel="1" x14ac:dyDescent="0.25">
      <c r="A503" s="10">
        <v>40755</v>
      </c>
      <c r="C503" s="3" t="s">
        <v>1400</v>
      </c>
      <c r="D503" s="34" t="s">
        <v>1401</v>
      </c>
      <c r="F503" s="4" t="s">
        <v>88</v>
      </c>
      <c r="G503" s="4" t="s">
        <v>451</v>
      </c>
      <c r="H503" s="4" t="s">
        <v>157</v>
      </c>
      <c r="N503" s="5">
        <v>1</v>
      </c>
      <c r="O503" s="5" t="s">
        <v>158</v>
      </c>
      <c r="P503" s="65">
        <v>2900</v>
      </c>
      <c r="Q503" s="65">
        <v>0</v>
      </c>
      <c r="R503" s="65">
        <v>0</v>
      </c>
      <c r="S503" s="65">
        <f t="shared" si="50"/>
        <v>2900</v>
      </c>
      <c r="T503" s="5">
        <v>12</v>
      </c>
      <c r="U503" s="22">
        <v>-2900</v>
      </c>
      <c r="V503" s="22">
        <v>0</v>
      </c>
      <c r="W503" s="22">
        <v>0</v>
      </c>
      <c r="X503" s="22">
        <v>0</v>
      </c>
      <c r="Y503" s="22">
        <v>0</v>
      </c>
      <c r="Z503" s="22">
        <v>0</v>
      </c>
      <c r="AA503" s="22">
        <v>0</v>
      </c>
      <c r="AB503" s="22">
        <v>0</v>
      </c>
      <c r="AC503" s="22">
        <v>0</v>
      </c>
      <c r="AD503" s="22">
        <v>0</v>
      </c>
      <c r="AE503" s="22">
        <v>0</v>
      </c>
      <c r="AF503" s="22">
        <v>0</v>
      </c>
      <c r="AG503" s="22">
        <v>0</v>
      </c>
      <c r="AH503" s="22">
        <f t="shared" si="51"/>
        <v>0</v>
      </c>
      <c r="AI503" s="22">
        <v>0</v>
      </c>
      <c r="AJ503" s="22">
        <f t="shared" si="52"/>
        <v>-2900</v>
      </c>
      <c r="AK503" s="22"/>
      <c r="AL503" s="22">
        <f t="shared" si="53"/>
        <v>0</v>
      </c>
      <c r="AM503" s="22">
        <f t="shared" si="54"/>
        <v>0</v>
      </c>
    </row>
    <row r="504" spans="1:39" outlineLevel="1" x14ac:dyDescent="0.25">
      <c r="A504" s="10">
        <v>40755</v>
      </c>
      <c r="C504" s="3" t="s">
        <v>1402</v>
      </c>
      <c r="D504" s="34" t="s">
        <v>948</v>
      </c>
      <c r="F504" s="4" t="s">
        <v>88</v>
      </c>
      <c r="G504" s="4" t="s">
        <v>451</v>
      </c>
      <c r="H504" s="4" t="s">
        <v>157</v>
      </c>
      <c r="N504" s="5">
        <v>1</v>
      </c>
      <c r="O504" s="5" t="s">
        <v>158</v>
      </c>
      <c r="P504" s="65">
        <v>1500</v>
      </c>
      <c r="Q504" s="65">
        <v>0</v>
      </c>
      <c r="R504" s="65">
        <v>0</v>
      </c>
      <c r="S504" s="65">
        <f t="shared" si="50"/>
        <v>1500</v>
      </c>
      <c r="T504" s="5">
        <v>12</v>
      </c>
      <c r="U504" s="22">
        <v>-1500</v>
      </c>
      <c r="V504" s="22">
        <v>0</v>
      </c>
      <c r="W504" s="22">
        <v>0</v>
      </c>
      <c r="X504" s="22">
        <v>0</v>
      </c>
      <c r="Y504" s="22">
        <v>0</v>
      </c>
      <c r="Z504" s="22">
        <v>0</v>
      </c>
      <c r="AA504" s="22">
        <v>0</v>
      </c>
      <c r="AB504" s="22">
        <v>0</v>
      </c>
      <c r="AC504" s="22">
        <v>0</v>
      </c>
      <c r="AD504" s="22">
        <v>0</v>
      </c>
      <c r="AE504" s="22">
        <v>0</v>
      </c>
      <c r="AF504" s="22">
        <v>0</v>
      </c>
      <c r="AG504" s="22">
        <v>0</v>
      </c>
      <c r="AH504" s="22">
        <f t="shared" si="51"/>
        <v>0</v>
      </c>
      <c r="AI504" s="22">
        <v>0</v>
      </c>
      <c r="AJ504" s="22">
        <f t="shared" si="52"/>
        <v>-1500</v>
      </c>
      <c r="AK504" s="22"/>
      <c r="AL504" s="22">
        <f t="shared" si="53"/>
        <v>0</v>
      </c>
      <c r="AM504" s="22">
        <f t="shared" si="54"/>
        <v>0</v>
      </c>
    </row>
    <row r="505" spans="1:39" outlineLevel="1" x14ac:dyDescent="0.25">
      <c r="A505" s="10">
        <v>40755</v>
      </c>
      <c r="C505" s="3" t="s">
        <v>1403</v>
      </c>
      <c r="D505" s="34" t="s">
        <v>1404</v>
      </c>
      <c r="F505" s="4" t="s">
        <v>88</v>
      </c>
      <c r="G505" s="4" t="s">
        <v>451</v>
      </c>
      <c r="H505" s="4" t="s">
        <v>157</v>
      </c>
      <c r="N505" s="5">
        <v>1</v>
      </c>
      <c r="O505" s="5" t="s">
        <v>158</v>
      </c>
      <c r="P505" s="65">
        <v>3870</v>
      </c>
      <c r="Q505" s="65">
        <v>0</v>
      </c>
      <c r="R505" s="65">
        <v>0</v>
      </c>
      <c r="S505" s="65">
        <f t="shared" si="50"/>
        <v>3870</v>
      </c>
      <c r="T505" s="5">
        <v>12</v>
      </c>
      <c r="U505" s="22">
        <v>-3870</v>
      </c>
      <c r="V505" s="22">
        <v>0</v>
      </c>
      <c r="W505" s="22">
        <v>0</v>
      </c>
      <c r="X505" s="22">
        <v>0</v>
      </c>
      <c r="Y505" s="22">
        <v>0</v>
      </c>
      <c r="Z505" s="22">
        <v>0</v>
      </c>
      <c r="AA505" s="22">
        <v>0</v>
      </c>
      <c r="AB505" s="22">
        <v>0</v>
      </c>
      <c r="AC505" s="22">
        <v>0</v>
      </c>
      <c r="AD505" s="22">
        <v>0</v>
      </c>
      <c r="AE505" s="22">
        <v>0</v>
      </c>
      <c r="AF505" s="22">
        <v>0</v>
      </c>
      <c r="AG505" s="22">
        <v>0</v>
      </c>
      <c r="AH505" s="22">
        <f t="shared" si="51"/>
        <v>0</v>
      </c>
      <c r="AI505" s="22">
        <v>0</v>
      </c>
      <c r="AJ505" s="22">
        <f t="shared" si="52"/>
        <v>-3870</v>
      </c>
      <c r="AK505" s="22"/>
      <c r="AL505" s="22">
        <f t="shared" si="53"/>
        <v>0</v>
      </c>
      <c r="AM505" s="22">
        <f t="shared" si="54"/>
        <v>0</v>
      </c>
    </row>
    <row r="506" spans="1:39" outlineLevel="1" x14ac:dyDescent="0.25">
      <c r="A506" s="10">
        <v>40755</v>
      </c>
      <c r="C506" s="3" t="s">
        <v>1405</v>
      </c>
      <c r="D506" s="34" t="s">
        <v>948</v>
      </c>
      <c r="F506" s="4" t="s">
        <v>88</v>
      </c>
      <c r="G506" s="4" t="s">
        <v>451</v>
      </c>
      <c r="H506" s="4" t="s">
        <v>157</v>
      </c>
      <c r="N506" s="5">
        <v>1</v>
      </c>
      <c r="O506" s="5" t="s">
        <v>158</v>
      </c>
      <c r="P506" s="65">
        <v>1885</v>
      </c>
      <c r="Q506" s="65">
        <v>0</v>
      </c>
      <c r="R506" s="65">
        <v>0</v>
      </c>
      <c r="S506" s="65">
        <f t="shared" si="50"/>
        <v>1885</v>
      </c>
      <c r="T506" s="5">
        <v>120</v>
      </c>
      <c r="U506" s="22">
        <v>-1885</v>
      </c>
      <c r="V506" s="22">
        <v>0</v>
      </c>
      <c r="W506" s="22">
        <v>0</v>
      </c>
      <c r="X506" s="22">
        <v>0</v>
      </c>
      <c r="Y506" s="22">
        <v>0</v>
      </c>
      <c r="Z506" s="22">
        <v>0</v>
      </c>
      <c r="AA506" s="22">
        <v>0</v>
      </c>
      <c r="AB506" s="22">
        <v>0</v>
      </c>
      <c r="AC506" s="22">
        <v>0</v>
      </c>
      <c r="AD506" s="22">
        <v>0</v>
      </c>
      <c r="AE506" s="22">
        <v>0</v>
      </c>
      <c r="AF506" s="22">
        <v>0</v>
      </c>
      <c r="AG506" s="22">
        <v>0</v>
      </c>
      <c r="AH506" s="22">
        <f t="shared" si="51"/>
        <v>0</v>
      </c>
      <c r="AI506" s="22">
        <v>0</v>
      </c>
      <c r="AJ506" s="22">
        <f t="shared" si="52"/>
        <v>-1885</v>
      </c>
      <c r="AK506" s="22"/>
      <c r="AL506" s="22">
        <f t="shared" si="53"/>
        <v>0</v>
      </c>
      <c r="AM506" s="22">
        <f t="shared" si="54"/>
        <v>0</v>
      </c>
    </row>
    <row r="507" spans="1:39" outlineLevel="1" x14ac:dyDescent="0.25">
      <c r="A507" s="10">
        <v>40755</v>
      </c>
      <c r="C507" s="3" t="s">
        <v>1406</v>
      </c>
      <c r="D507" s="34" t="s">
        <v>1407</v>
      </c>
      <c r="F507" s="4" t="s">
        <v>88</v>
      </c>
      <c r="G507" s="4" t="s">
        <v>451</v>
      </c>
      <c r="H507" s="4" t="s">
        <v>157</v>
      </c>
      <c r="N507" s="5">
        <v>1</v>
      </c>
      <c r="O507" s="5" t="s">
        <v>158</v>
      </c>
      <c r="P507" s="65">
        <v>1280</v>
      </c>
      <c r="Q507" s="65">
        <v>0</v>
      </c>
      <c r="R507" s="65">
        <v>0</v>
      </c>
      <c r="S507" s="65">
        <f t="shared" si="50"/>
        <v>1280</v>
      </c>
      <c r="T507" s="5">
        <v>120</v>
      </c>
      <c r="U507" s="22">
        <v>-1280</v>
      </c>
      <c r="V507" s="22">
        <v>0</v>
      </c>
      <c r="W507" s="22">
        <v>0</v>
      </c>
      <c r="X507" s="22">
        <v>0</v>
      </c>
      <c r="Y507" s="22">
        <v>0</v>
      </c>
      <c r="Z507" s="22">
        <v>0</v>
      </c>
      <c r="AA507" s="22">
        <v>0</v>
      </c>
      <c r="AB507" s="22">
        <v>0</v>
      </c>
      <c r="AC507" s="22">
        <v>0</v>
      </c>
      <c r="AD507" s="22">
        <v>0</v>
      </c>
      <c r="AE507" s="22">
        <v>0</v>
      </c>
      <c r="AF507" s="22">
        <v>0</v>
      </c>
      <c r="AG507" s="22">
        <v>0</v>
      </c>
      <c r="AH507" s="22">
        <f t="shared" si="51"/>
        <v>0</v>
      </c>
      <c r="AI507" s="22">
        <v>0</v>
      </c>
      <c r="AJ507" s="22">
        <f t="shared" si="52"/>
        <v>-1280</v>
      </c>
      <c r="AK507" s="22"/>
      <c r="AL507" s="22">
        <f t="shared" si="53"/>
        <v>0</v>
      </c>
      <c r="AM507" s="22">
        <f t="shared" si="54"/>
        <v>0</v>
      </c>
    </row>
    <row r="508" spans="1:39" outlineLevel="1" x14ac:dyDescent="0.25">
      <c r="A508" s="10">
        <v>40755</v>
      </c>
      <c r="C508" s="3" t="s">
        <v>1408</v>
      </c>
      <c r="D508" s="34" t="s">
        <v>1409</v>
      </c>
      <c r="F508" s="4" t="s">
        <v>88</v>
      </c>
      <c r="G508" s="4" t="s">
        <v>451</v>
      </c>
      <c r="H508" s="4" t="s">
        <v>157</v>
      </c>
      <c r="N508" s="5">
        <v>1</v>
      </c>
      <c r="O508" s="5" t="s">
        <v>158</v>
      </c>
      <c r="P508" s="65">
        <v>1100</v>
      </c>
      <c r="Q508" s="65">
        <v>0</v>
      </c>
      <c r="R508" s="65">
        <v>0</v>
      </c>
      <c r="S508" s="65">
        <f t="shared" si="50"/>
        <v>1100</v>
      </c>
      <c r="T508" s="5">
        <v>120</v>
      </c>
      <c r="U508" s="22">
        <v>-1100</v>
      </c>
      <c r="V508" s="22">
        <v>0</v>
      </c>
      <c r="W508" s="22">
        <v>0</v>
      </c>
      <c r="X508" s="22">
        <v>0</v>
      </c>
      <c r="Y508" s="22">
        <v>0</v>
      </c>
      <c r="Z508" s="22">
        <v>0</v>
      </c>
      <c r="AA508" s="22">
        <v>0</v>
      </c>
      <c r="AB508" s="22">
        <v>0</v>
      </c>
      <c r="AC508" s="22">
        <v>0</v>
      </c>
      <c r="AD508" s="22">
        <v>0</v>
      </c>
      <c r="AE508" s="22">
        <v>0</v>
      </c>
      <c r="AF508" s="22">
        <v>0</v>
      </c>
      <c r="AG508" s="22">
        <v>0</v>
      </c>
      <c r="AH508" s="22">
        <f t="shared" si="51"/>
        <v>0</v>
      </c>
      <c r="AI508" s="22">
        <v>0</v>
      </c>
      <c r="AJ508" s="22">
        <f t="shared" si="52"/>
        <v>-1100</v>
      </c>
      <c r="AK508" s="22"/>
      <c r="AL508" s="22">
        <f t="shared" si="53"/>
        <v>0</v>
      </c>
      <c r="AM508" s="22">
        <f t="shared" si="54"/>
        <v>0</v>
      </c>
    </row>
    <row r="509" spans="1:39" outlineLevel="1" x14ac:dyDescent="0.25">
      <c r="A509" s="10">
        <v>40755</v>
      </c>
      <c r="C509" s="3" t="s">
        <v>1410</v>
      </c>
      <c r="D509" s="34" t="s">
        <v>1411</v>
      </c>
      <c r="F509" s="4" t="s">
        <v>88</v>
      </c>
      <c r="G509" s="4" t="s">
        <v>451</v>
      </c>
      <c r="H509" s="4" t="s">
        <v>157</v>
      </c>
      <c r="N509" s="5">
        <v>1</v>
      </c>
      <c r="O509" s="5" t="s">
        <v>158</v>
      </c>
      <c r="P509" s="65">
        <v>1750</v>
      </c>
      <c r="Q509" s="65">
        <v>0</v>
      </c>
      <c r="R509" s="65">
        <v>0</v>
      </c>
      <c r="S509" s="65">
        <f t="shared" si="50"/>
        <v>1750</v>
      </c>
      <c r="T509" s="5">
        <v>120</v>
      </c>
      <c r="U509" s="22">
        <v>-1750</v>
      </c>
      <c r="V509" s="22">
        <v>0</v>
      </c>
      <c r="W509" s="22">
        <v>0</v>
      </c>
      <c r="X509" s="22">
        <v>0</v>
      </c>
      <c r="Y509" s="22">
        <v>0</v>
      </c>
      <c r="Z509" s="22">
        <v>0</v>
      </c>
      <c r="AA509" s="22">
        <v>0</v>
      </c>
      <c r="AB509" s="22">
        <v>0</v>
      </c>
      <c r="AC509" s="22">
        <v>0</v>
      </c>
      <c r="AD509" s="22">
        <v>0</v>
      </c>
      <c r="AE509" s="22">
        <v>0</v>
      </c>
      <c r="AF509" s="22">
        <v>0</v>
      </c>
      <c r="AG509" s="22">
        <v>0</v>
      </c>
      <c r="AH509" s="22">
        <f t="shared" si="51"/>
        <v>0</v>
      </c>
      <c r="AI509" s="22">
        <v>0</v>
      </c>
      <c r="AJ509" s="22">
        <f t="shared" si="52"/>
        <v>-1750</v>
      </c>
      <c r="AK509" s="22"/>
      <c r="AL509" s="22">
        <f t="shared" si="53"/>
        <v>0</v>
      </c>
      <c r="AM509" s="22">
        <f t="shared" si="54"/>
        <v>0</v>
      </c>
    </row>
    <row r="510" spans="1:39" outlineLevel="1" x14ac:dyDescent="0.25">
      <c r="A510" s="10">
        <v>40755</v>
      </c>
      <c r="C510" s="3" t="s">
        <v>1412</v>
      </c>
      <c r="D510" s="34" t="s">
        <v>1413</v>
      </c>
      <c r="F510" s="4" t="s">
        <v>88</v>
      </c>
      <c r="G510" s="4" t="s">
        <v>451</v>
      </c>
      <c r="H510" s="4" t="s">
        <v>157</v>
      </c>
      <c r="N510" s="5">
        <v>1</v>
      </c>
      <c r="O510" s="5" t="s">
        <v>158</v>
      </c>
      <c r="P510" s="65">
        <v>6200</v>
      </c>
      <c r="Q510" s="65">
        <v>0</v>
      </c>
      <c r="R510" s="65">
        <v>0</v>
      </c>
      <c r="S510" s="65">
        <f t="shared" si="50"/>
        <v>6200</v>
      </c>
      <c r="T510" s="5">
        <v>120</v>
      </c>
      <c r="U510" s="22">
        <v>-6200</v>
      </c>
      <c r="V510" s="22">
        <v>0</v>
      </c>
      <c r="W510" s="22">
        <v>0</v>
      </c>
      <c r="X510" s="22">
        <v>0</v>
      </c>
      <c r="Y510" s="22">
        <v>0</v>
      </c>
      <c r="Z510" s="22">
        <v>0</v>
      </c>
      <c r="AA510" s="22">
        <v>0</v>
      </c>
      <c r="AB510" s="22">
        <v>0</v>
      </c>
      <c r="AC510" s="22">
        <v>0</v>
      </c>
      <c r="AD510" s="22">
        <v>0</v>
      </c>
      <c r="AE510" s="22">
        <v>0</v>
      </c>
      <c r="AF510" s="22">
        <v>0</v>
      </c>
      <c r="AG510" s="22">
        <v>0</v>
      </c>
      <c r="AH510" s="22">
        <f t="shared" si="51"/>
        <v>0</v>
      </c>
      <c r="AI510" s="22">
        <v>0</v>
      </c>
      <c r="AJ510" s="22">
        <f t="shared" si="52"/>
        <v>-6200</v>
      </c>
      <c r="AK510" s="22"/>
      <c r="AL510" s="22">
        <f t="shared" si="53"/>
        <v>0</v>
      </c>
      <c r="AM510" s="22">
        <f t="shared" si="54"/>
        <v>0</v>
      </c>
    </row>
    <row r="511" spans="1:39" outlineLevel="1" x14ac:dyDescent="0.25">
      <c r="A511" s="10">
        <v>40755</v>
      </c>
      <c r="C511" s="3" t="s">
        <v>1414</v>
      </c>
      <c r="D511" s="34" t="s">
        <v>1415</v>
      </c>
      <c r="F511" s="4" t="s">
        <v>88</v>
      </c>
      <c r="G511" s="4" t="s">
        <v>451</v>
      </c>
      <c r="H511" s="4" t="s">
        <v>157</v>
      </c>
      <c r="N511" s="5">
        <v>1</v>
      </c>
      <c r="O511" s="5" t="s">
        <v>158</v>
      </c>
      <c r="P511" s="65">
        <v>7642.56</v>
      </c>
      <c r="Q511" s="65">
        <v>0</v>
      </c>
      <c r="R511" s="65">
        <v>0</v>
      </c>
      <c r="S511" s="65">
        <f t="shared" si="50"/>
        <v>7642.56</v>
      </c>
      <c r="T511" s="5">
        <v>120</v>
      </c>
      <c r="U511" s="22">
        <v>-7642.56</v>
      </c>
      <c r="V511" s="22">
        <v>0</v>
      </c>
      <c r="W511" s="22">
        <v>0</v>
      </c>
      <c r="X511" s="22">
        <v>0</v>
      </c>
      <c r="Y511" s="22">
        <v>0</v>
      </c>
      <c r="Z511" s="22">
        <v>0</v>
      </c>
      <c r="AA511" s="22">
        <v>0</v>
      </c>
      <c r="AB511" s="22">
        <v>0</v>
      </c>
      <c r="AC511" s="22">
        <v>0</v>
      </c>
      <c r="AD511" s="22">
        <v>0</v>
      </c>
      <c r="AE511" s="22">
        <v>0</v>
      </c>
      <c r="AF511" s="22">
        <v>0</v>
      </c>
      <c r="AG511" s="22">
        <v>0</v>
      </c>
      <c r="AH511" s="22">
        <f t="shared" si="51"/>
        <v>0</v>
      </c>
      <c r="AI511" s="22">
        <v>0</v>
      </c>
      <c r="AJ511" s="22">
        <f t="shared" si="52"/>
        <v>-7642.56</v>
      </c>
      <c r="AK511" s="22"/>
      <c r="AL511" s="22">
        <f t="shared" si="53"/>
        <v>0</v>
      </c>
      <c r="AM511" s="22">
        <f t="shared" si="54"/>
        <v>0</v>
      </c>
    </row>
    <row r="512" spans="1:39" outlineLevel="1" x14ac:dyDescent="0.25">
      <c r="A512" s="10">
        <v>40755</v>
      </c>
      <c r="C512" s="3" t="s">
        <v>1416</v>
      </c>
      <c r="D512" s="34" t="s">
        <v>1417</v>
      </c>
      <c r="F512" s="4" t="s">
        <v>88</v>
      </c>
      <c r="G512" s="4" t="s">
        <v>451</v>
      </c>
      <c r="H512" s="4" t="s">
        <v>157</v>
      </c>
      <c r="N512" s="5">
        <v>1</v>
      </c>
      <c r="O512" s="5" t="s">
        <v>158</v>
      </c>
      <c r="P512" s="65">
        <v>24960.04</v>
      </c>
      <c r="Q512" s="65">
        <v>0</v>
      </c>
      <c r="R512" s="65">
        <v>0</v>
      </c>
      <c r="S512" s="65">
        <f t="shared" si="50"/>
        <v>24960.04</v>
      </c>
      <c r="T512" s="5">
        <v>120</v>
      </c>
      <c r="U512" s="22">
        <v>-24960.04</v>
      </c>
      <c r="V512" s="22">
        <v>0</v>
      </c>
      <c r="W512" s="22">
        <v>0</v>
      </c>
      <c r="X512" s="22">
        <v>0</v>
      </c>
      <c r="Y512" s="22">
        <v>0</v>
      </c>
      <c r="Z512" s="22">
        <v>0</v>
      </c>
      <c r="AA512" s="22">
        <v>0</v>
      </c>
      <c r="AB512" s="22">
        <v>0</v>
      </c>
      <c r="AC512" s="22">
        <v>0</v>
      </c>
      <c r="AD512" s="22">
        <v>0</v>
      </c>
      <c r="AE512" s="22">
        <v>0</v>
      </c>
      <c r="AF512" s="22">
        <v>0</v>
      </c>
      <c r="AG512" s="22">
        <v>0</v>
      </c>
      <c r="AH512" s="22">
        <f t="shared" si="51"/>
        <v>0</v>
      </c>
      <c r="AI512" s="22">
        <v>0</v>
      </c>
      <c r="AJ512" s="22">
        <f t="shared" si="52"/>
        <v>-24960.04</v>
      </c>
      <c r="AK512" s="22"/>
      <c r="AL512" s="22">
        <f t="shared" si="53"/>
        <v>0</v>
      </c>
      <c r="AM512" s="22">
        <f t="shared" si="54"/>
        <v>0</v>
      </c>
    </row>
    <row r="513" spans="1:39" outlineLevel="1" x14ac:dyDescent="0.25">
      <c r="A513" s="10">
        <v>40755</v>
      </c>
      <c r="C513" s="3" t="s">
        <v>1418</v>
      </c>
      <c r="D513" s="34" t="s">
        <v>1417</v>
      </c>
      <c r="F513" s="4" t="s">
        <v>88</v>
      </c>
      <c r="G513" s="4" t="s">
        <v>451</v>
      </c>
      <c r="H513" s="4" t="s">
        <v>157</v>
      </c>
      <c r="N513" s="5">
        <v>1</v>
      </c>
      <c r="O513" s="5" t="s">
        <v>158</v>
      </c>
      <c r="P513" s="65">
        <v>51861.7</v>
      </c>
      <c r="Q513" s="65">
        <v>0</v>
      </c>
      <c r="R513" s="65">
        <v>0</v>
      </c>
      <c r="S513" s="65">
        <f t="shared" si="50"/>
        <v>51861.7</v>
      </c>
      <c r="T513" s="5">
        <v>120</v>
      </c>
      <c r="U513" s="22">
        <v>-51861.7</v>
      </c>
      <c r="V513" s="22">
        <v>0</v>
      </c>
      <c r="W513" s="22">
        <v>0</v>
      </c>
      <c r="X513" s="22">
        <v>0</v>
      </c>
      <c r="Y513" s="22">
        <v>0</v>
      </c>
      <c r="Z513" s="22">
        <v>0</v>
      </c>
      <c r="AA513" s="22">
        <v>0</v>
      </c>
      <c r="AB513" s="22">
        <v>0</v>
      </c>
      <c r="AC513" s="22">
        <v>0</v>
      </c>
      <c r="AD513" s="22">
        <v>0</v>
      </c>
      <c r="AE513" s="22">
        <v>0</v>
      </c>
      <c r="AF513" s="22">
        <v>0</v>
      </c>
      <c r="AG513" s="22">
        <v>0</v>
      </c>
      <c r="AH513" s="22">
        <f t="shared" si="51"/>
        <v>0</v>
      </c>
      <c r="AI513" s="22">
        <v>0</v>
      </c>
      <c r="AJ513" s="22">
        <f t="shared" si="52"/>
        <v>-51861.7</v>
      </c>
      <c r="AK513" s="22"/>
      <c r="AL513" s="22">
        <f t="shared" si="53"/>
        <v>0</v>
      </c>
      <c r="AM513" s="22">
        <f t="shared" si="54"/>
        <v>0</v>
      </c>
    </row>
    <row r="514" spans="1:39" outlineLevel="1" x14ac:dyDescent="0.25">
      <c r="A514" s="10">
        <v>40755</v>
      </c>
      <c r="C514" s="3" t="s">
        <v>1419</v>
      </c>
      <c r="D514" s="34" t="s">
        <v>1420</v>
      </c>
      <c r="F514" s="4" t="s">
        <v>88</v>
      </c>
      <c r="G514" s="4" t="s">
        <v>451</v>
      </c>
      <c r="H514" s="4" t="s">
        <v>157</v>
      </c>
      <c r="N514" s="5">
        <v>1</v>
      </c>
      <c r="O514" s="5" t="s">
        <v>158</v>
      </c>
      <c r="P514" s="65">
        <v>7456.5</v>
      </c>
      <c r="Q514" s="65">
        <v>0</v>
      </c>
      <c r="R514" s="65">
        <v>0</v>
      </c>
      <c r="S514" s="65">
        <f t="shared" si="50"/>
        <v>7456.5</v>
      </c>
      <c r="T514" s="5">
        <v>120</v>
      </c>
      <c r="U514" s="22">
        <v>-7456.5</v>
      </c>
      <c r="V514" s="22">
        <v>0</v>
      </c>
      <c r="W514" s="22">
        <v>0</v>
      </c>
      <c r="X514" s="22">
        <v>0</v>
      </c>
      <c r="Y514" s="22">
        <v>0</v>
      </c>
      <c r="Z514" s="22">
        <v>0</v>
      </c>
      <c r="AA514" s="22">
        <v>0</v>
      </c>
      <c r="AB514" s="22">
        <v>0</v>
      </c>
      <c r="AC514" s="22">
        <v>0</v>
      </c>
      <c r="AD514" s="22">
        <v>0</v>
      </c>
      <c r="AE514" s="22">
        <v>0</v>
      </c>
      <c r="AF514" s="22">
        <v>0</v>
      </c>
      <c r="AG514" s="22">
        <v>0</v>
      </c>
      <c r="AH514" s="22">
        <f t="shared" si="51"/>
        <v>0</v>
      </c>
      <c r="AI514" s="22">
        <v>0</v>
      </c>
      <c r="AJ514" s="22">
        <f t="shared" si="52"/>
        <v>-7456.5</v>
      </c>
      <c r="AK514" s="22"/>
      <c r="AL514" s="22">
        <f t="shared" si="53"/>
        <v>0</v>
      </c>
      <c r="AM514" s="22">
        <f t="shared" si="54"/>
        <v>0</v>
      </c>
    </row>
    <row r="515" spans="1:39" outlineLevel="1" x14ac:dyDescent="0.25">
      <c r="A515" s="10">
        <v>40755</v>
      </c>
      <c r="C515" s="3" t="s">
        <v>1421</v>
      </c>
      <c r="D515" s="34" t="s">
        <v>1422</v>
      </c>
      <c r="F515" s="4" t="s">
        <v>88</v>
      </c>
      <c r="G515" s="4" t="s">
        <v>451</v>
      </c>
      <c r="H515" s="4" t="s">
        <v>157</v>
      </c>
      <c r="N515" s="5">
        <v>1</v>
      </c>
      <c r="O515" s="5" t="s">
        <v>158</v>
      </c>
      <c r="P515" s="65">
        <v>19288</v>
      </c>
      <c r="Q515" s="65">
        <v>0</v>
      </c>
      <c r="R515" s="65">
        <v>0</v>
      </c>
      <c r="S515" s="65">
        <f t="shared" si="50"/>
        <v>19288</v>
      </c>
      <c r="T515" s="5">
        <v>120</v>
      </c>
      <c r="U515" s="22">
        <v>-19288</v>
      </c>
      <c r="V515" s="22">
        <v>0</v>
      </c>
      <c r="W515" s="22">
        <v>0</v>
      </c>
      <c r="X515" s="22">
        <v>0</v>
      </c>
      <c r="Y515" s="22">
        <v>0</v>
      </c>
      <c r="Z515" s="22">
        <v>0</v>
      </c>
      <c r="AA515" s="22">
        <v>0</v>
      </c>
      <c r="AB515" s="22">
        <v>0</v>
      </c>
      <c r="AC515" s="22">
        <v>0</v>
      </c>
      <c r="AD515" s="22">
        <v>0</v>
      </c>
      <c r="AE515" s="22">
        <v>0</v>
      </c>
      <c r="AF515" s="22">
        <v>0</v>
      </c>
      <c r="AG515" s="22">
        <v>0</v>
      </c>
      <c r="AH515" s="22">
        <f t="shared" si="51"/>
        <v>0</v>
      </c>
      <c r="AI515" s="22">
        <v>0</v>
      </c>
      <c r="AJ515" s="22">
        <f t="shared" si="52"/>
        <v>-19288</v>
      </c>
      <c r="AK515" s="22"/>
      <c r="AL515" s="22">
        <f t="shared" si="53"/>
        <v>0</v>
      </c>
      <c r="AM515" s="22">
        <f t="shared" si="54"/>
        <v>0</v>
      </c>
    </row>
    <row r="516" spans="1:39" outlineLevel="1" x14ac:dyDescent="0.25">
      <c r="A516" s="10">
        <v>40755</v>
      </c>
      <c r="C516" s="3" t="s">
        <v>1423</v>
      </c>
      <c r="D516" s="34" t="s">
        <v>1424</v>
      </c>
      <c r="F516" s="4" t="s">
        <v>88</v>
      </c>
      <c r="G516" s="4" t="s">
        <v>451</v>
      </c>
      <c r="H516" s="4" t="s">
        <v>157</v>
      </c>
      <c r="N516" s="5">
        <v>1</v>
      </c>
      <c r="O516" s="5" t="s">
        <v>158</v>
      </c>
      <c r="P516" s="65">
        <v>5160</v>
      </c>
      <c r="Q516" s="65">
        <v>0</v>
      </c>
      <c r="R516" s="65">
        <v>0</v>
      </c>
      <c r="S516" s="65">
        <f t="shared" si="50"/>
        <v>5160</v>
      </c>
      <c r="T516" s="5">
        <v>120</v>
      </c>
      <c r="U516" s="22">
        <v>-5160</v>
      </c>
      <c r="V516" s="22">
        <v>0</v>
      </c>
      <c r="W516" s="22">
        <v>0</v>
      </c>
      <c r="X516" s="22">
        <v>0</v>
      </c>
      <c r="Y516" s="22">
        <v>0</v>
      </c>
      <c r="Z516" s="22">
        <v>0</v>
      </c>
      <c r="AA516" s="22">
        <v>0</v>
      </c>
      <c r="AB516" s="22">
        <v>0</v>
      </c>
      <c r="AC516" s="22">
        <v>0</v>
      </c>
      <c r="AD516" s="22">
        <v>0</v>
      </c>
      <c r="AE516" s="22">
        <v>0</v>
      </c>
      <c r="AF516" s="22">
        <v>0</v>
      </c>
      <c r="AG516" s="22">
        <v>0</v>
      </c>
      <c r="AH516" s="22">
        <f t="shared" si="51"/>
        <v>0</v>
      </c>
      <c r="AI516" s="22">
        <v>0</v>
      </c>
      <c r="AJ516" s="22">
        <f t="shared" si="52"/>
        <v>-5160</v>
      </c>
      <c r="AK516" s="22"/>
      <c r="AL516" s="22">
        <f t="shared" si="53"/>
        <v>0</v>
      </c>
      <c r="AM516" s="22">
        <f t="shared" si="54"/>
        <v>0</v>
      </c>
    </row>
    <row r="517" spans="1:39" outlineLevel="1" x14ac:dyDescent="0.25">
      <c r="A517" s="10">
        <v>40755</v>
      </c>
      <c r="C517" s="3" t="s">
        <v>1425</v>
      </c>
      <c r="D517" s="34" t="s">
        <v>1426</v>
      </c>
      <c r="F517" s="4" t="s">
        <v>88</v>
      </c>
      <c r="G517" s="4" t="s">
        <v>451</v>
      </c>
      <c r="H517" s="4" t="s">
        <v>157</v>
      </c>
      <c r="N517" s="5">
        <v>1</v>
      </c>
      <c r="O517" s="5" t="s">
        <v>158</v>
      </c>
      <c r="P517" s="65">
        <v>8668.7999999999993</v>
      </c>
      <c r="Q517" s="65">
        <v>0</v>
      </c>
      <c r="R517" s="65">
        <v>0</v>
      </c>
      <c r="S517" s="65">
        <f t="shared" si="50"/>
        <v>8668.7999999999993</v>
      </c>
      <c r="T517" s="5">
        <v>120</v>
      </c>
      <c r="U517" s="22">
        <v>-8668.7999999999993</v>
      </c>
      <c r="V517" s="22">
        <v>0</v>
      </c>
      <c r="W517" s="22">
        <v>0</v>
      </c>
      <c r="X517" s="22">
        <v>0</v>
      </c>
      <c r="Y517" s="22">
        <v>0</v>
      </c>
      <c r="Z517" s="22">
        <v>0</v>
      </c>
      <c r="AA517" s="22">
        <v>0</v>
      </c>
      <c r="AB517" s="22">
        <v>0</v>
      </c>
      <c r="AC517" s="22">
        <v>0</v>
      </c>
      <c r="AD517" s="22">
        <v>0</v>
      </c>
      <c r="AE517" s="22">
        <v>0</v>
      </c>
      <c r="AF517" s="22">
        <v>0</v>
      </c>
      <c r="AG517" s="22">
        <v>0</v>
      </c>
      <c r="AH517" s="22">
        <f t="shared" si="51"/>
        <v>0</v>
      </c>
      <c r="AI517" s="22">
        <v>0</v>
      </c>
      <c r="AJ517" s="22">
        <f t="shared" si="52"/>
        <v>-8668.7999999999993</v>
      </c>
      <c r="AK517" s="22"/>
      <c r="AL517" s="22">
        <f t="shared" si="53"/>
        <v>0</v>
      </c>
      <c r="AM517" s="22">
        <f t="shared" si="54"/>
        <v>0</v>
      </c>
    </row>
    <row r="518" spans="1:39" outlineLevel="1" x14ac:dyDescent="0.25">
      <c r="A518" s="10">
        <v>40755</v>
      </c>
      <c r="C518" s="3" t="s">
        <v>1427</v>
      </c>
      <c r="D518" s="34" t="s">
        <v>948</v>
      </c>
      <c r="F518" s="4" t="s">
        <v>88</v>
      </c>
      <c r="G518" s="4" t="s">
        <v>451</v>
      </c>
      <c r="H518" s="4" t="s">
        <v>157</v>
      </c>
      <c r="N518" s="5">
        <v>1</v>
      </c>
      <c r="O518" s="5" t="s">
        <v>158</v>
      </c>
      <c r="P518" s="65">
        <v>1462</v>
      </c>
      <c r="Q518" s="65">
        <v>0</v>
      </c>
      <c r="R518" s="65">
        <v>0</v>
      </c>
      <c r="S518" s="65">
        <f t="shared" ref="S518:S581" si="55">SUM(P518:R518)</f>
        <v>1462</v>
      </c>
      <c r="T518" s="5">
        <v>120</v>
      </c>
      <c r="U518" s="22">
        <v>-1462</v>
      </c>
      <c r="V518" s="22">
        <v>0</v>
      </c>
      <c r="W518" s="22">
        <v>0</v>
      </c>
      <c r="X518" s="22">
        <v>0</v>
      </c>
      <c r="Y518" s="22">
        <v>0</v>
      </c>
      <c r="Z518" s="22">
        <v>0</v>
      </c>
      <c r="AA518" s="22">
        <v>0</v>
      </c>
      <c r="AB518" s="22">
        <v>0</v>
      </c>
      <c r="AC518" s="22">
        <v>0</v>
      </c>
      <c r="AD518" s="22">
        <v>0</v>
      </c>
      <c r="AE518" s="22">
        <v>0</v>
      </c>
      <c r="AF518" s="22">
        <v>0</v>
      </c>
      <c r="AG518" s="22">
        <v>0</v>
      </c>
      <c r="AH518" s="22">
        <f t="shared" ref="AH518:AH581" si="56">SUM(V518:AG518)</f>
        <v>0</v>
      </c>
      <c r="AI518" s="22">
        <v>0</v>
      </c>
      <c r="AJ518" s="22">
        <f t="shared" ref="AJ518:AJ581" si="57">U518+AH518+AI518</f>
        <v>-1462</v>
      </c>
      <c r="AK518" s="22"/>
      <c r="AL518" s="22">
        <f t="shared" ref="AL518:AL581" si="58">S518+AJ518</f>
        <v>0</v>
      </c>
      <c r="AM518" s="22">
        <f t="shared" ref="AM518:AM581" si="59">P518+U518</f>
        <v>0</v>
      </c>
    </row>
    <row r="519" spans="1:39" outlineLevel="1" x14ac:dyDescent="0.25">
      <c r="A519" s="10">
        <v>40755</v>
      </c>
      <c r="C519" s="3" t="s">
        <v>1428</v>
      </c>
      <c r="D519" s="34" t="s">
        <v>1236</v>
      </c>
      <c r="F519" s="4" t="s">
        <v>88</v>
      </c>
      <c r="G519" s="4" t="s">
        <v>451</v>
      </c>
      <c r="H519" s="4" t="s">
        <v>157</v>
      </c>
      <c r="N519" s="5">
        <v>1</v>
      </c>
      <c r="O519" s="5" t="s">
        <v>158</v>
      </c>
      <c r="P519" s="65">
        <v>930</v>
      </c>
      <c r="Q519" s="65">
        <v>0</v>
      </c>
      <c r="R519" s="65">
        <v>0</v>
      </c>
      <c r="S519" s="65">
        <f t="shared" si="55"/>
        <v>930</v>
      </c>
      <c r="T519" s="5">
        <v>120</v>
      </c>
      <c r="U519" s="22">
        <v>-930</v>
      </c>
      <c r="V519" s="22">
        <v>0</v>
      </c>
      <c r="W519" s="22">
        <v>0</v>
      </c>
      <c r="X519" s="22">
        <v>0</v>
      </c>
      <c r="Y519" s="22">
        <v>0</v>
      </c>
      <c r="Z519" s="22">
        <v>0</v>
      </c>
      <c r="AA519" s="22">
        <v>0</v>
      </c>
      <c r="AB519" s="22">
        <v>0</v>
      </c>
      <c r="AC519" s="22">
        <v>0</v>
      </c>
      <c r="AD519" s="22">
        <v>0</v>
      </c>
      <c r="AE519" s="22">
        <v>0</v>
      </c>
      <c r="AF519" s="22">
        <v>0</v>
      </c>
      <c r="AG519" s="22">
        <v>0</v>
      </c>
      <c r="AH519" s="22">
        <f t="shared" si="56"/>
        <v>0</v>
      </c>
      <c r="AI519" s="22">
        <v>0</v>
      </c>
      <c r="AJ519" s="22">
        <f t="shared" si="57"/>
        <v>-930</v>
      </c>
      <c r="AK519" s="22"/>
      <c r="AL519" s="22">
        <f t="shared" si="58"/>
        <v>0</v>
      </c>
      <c r="AM519" s="22">
        <f t="shared" si="59"/>
        <v>0</v>
      </c>
    </row>
    <row r="520" spans="1:39" outlineLevel="1" x14ac:dyDescent="0.25">
      <c r="A520" s="10">
        <v>40755</v>
      </c>
      <c r="C520" s="3" t="s">
        <v>1429</v>
      </c>
      <c r="D520" s="34" t="s">
        <v>1200</v>
      </c>
      <c r="F520" s="4" t="s">
        <v>88</v>
      </c>
      <c r="G520" s="4" t="s">
        <v>451</v>
      </c>
      <c r="H520" s="4" t="s">
        <v>157</v>
      </c>
      <c r="N520" s="5">
        <v>1</v>
      </c>
      <c r="O520" s="5" t="s">
        <v>158</v>
      </c>
      <c r="P520" s="65">
        <v>1500</v>
      </c>
      <c r="Q520" s="65">
        <v>0</v>
      </c>
      <c r="R520" s="65">
        <v>0</v>
      </c>
      <c r="S520" s="65">
        <f t="shared" si="55"/>
        <v>1500</v>
      </c>
      <c r="T520" s="5">
        <v>120</v>
      </c>
      <c r="U520" s="22">
        <v>-1500</v>
      </c>
      <c r="V520" s="22">
        <v>0</v>
      </c>
      <c r="W520" s="22">
        <v>0</v>
      </c>
      <c r="X520" s="22">
        <v>0</v>
      </c>
      <c r="Y520" s="22">
        <v>0</v>
      </c>
      <c r="Z520" s="22">
        <v>0</v>
      </c>
      <c r="AA520" s="22">
        <v>0</v>
      </c>
      <c r="AB520" s="22">
        <v>0</v>
      </c>
      <c r="AC520" s="22">
        <v>0</v>
      </c>
      <c r="AD520" s="22">
        <v>0</v>
      </c>
      <c r="AE520" s="22">
        <v>0</v>
      </c>
      <c r="AF520" s="22">
        <v>0</v>
      </c>
      <c r="AG520" s="22">
        <v>0</v>
      </c>
      <c r="AH520" s="22">
        <f t="shared" si="56"/>
        <v>0</v>
      </c>
      <c r="AI520" s="22">
        <v>0</v>
      </c>
      <c r="AJ520" s="22">
        <f t="shared" si="57"/>
        <v>-1500</v>
      </c>
      <c r="AK520" s="22"/>
      <c r="AL520" s="22">
        <f t="shared" si="58"/>
        <v>0</v>
      </c>
      <c r="AM520" s="22">
        <f t="shared" si="59"/>
        <v>0</v>
      </c>
    </row>
    <row r="521" spans="1:39" outlineLevel="1" x14ac:dyDescent="0.25">
      <c r="A521" s="10">
        <v>40755</v>
      </c>
      <c r="C521" s="3" t="s">
        <v>1430</v>
      </c>
      <c r="D521" s="34" t="s">
        <v>1431</v>
      </c>
      <c r="F521" s="4" t="s">
        <v>88</v>
      </c>
      <c r="G521" s="4" t="s">
        <v>451</v>
      </c>
      <c r="H521" s="4" t="s">
        <v>157</v>
      </c>
      <c r="N521" s="5">
        <v>1</v>
      </c>
      <c r="O521" s="5" t="s">
        <v>158</v>
      </c>
      <c r="P521" s="65">
        <v>2260</v>
      </c>
      <c r="Q521" s="65">
        <v>0</v>
      </c>
      <c r="R521" s="65">
        <v>0</v>
      </c>
      <c r="S521" s="65">
        <f t="shared" si="55"/>
        <v>2260</v>
      </c>
      <c r="T521" s="5">
        <v>12</v>
      </c>
      <c r="U521" s="22">
        <v>-2260</v>
      </c>
      <c r="V521" s="22">
        <v>0</v>
      </c>
      <c r="W521" s="22">
        <v>0</v>
      </c>
      <c r="X521" s="22">
        <v>0</v>
      </c>
      <c r="Y521" s="22">
        <v>0</v>
      </c>
      <c r="Z521" s="22">
        <v>0</v>
      </c>
      <c r="AA521" s="22">
        <v>0</v>
      </c>
      <c r="AB521" s="22">
        <v>0</v>
      </c>
      <c r="AC521" s="22">
        <v>0</v>
      </c>
      <c r="AD521" s="22">
        <v>0</v>
      </c>
      <c r="AE521" s="22">
        <v>0</v>
      </c>
      <c r="AF521" s="22">
        <v>0</v>
      </c>
      <c r="AG521" s="22">
        <v>0</v>
      </c>
      <c r="AH521" s="22">
        <f t="shared" si="56"/>
        <v>0</v>
      </c>
      <c r="AI521" s="22">
        <v>0</v>
      </c>
      <c r="AJ521" s="22">
        <f t="shared" si="57"/>
        <v>-2260</v>
      </c>
      <c r="AK521" s="22"/>
      <c r="AL521" s="22">
        <f t="shared" si="58"/>
        <v>0</v>
      </c>
      <c r="AM521" s="22">
        <f t="shared" si="59"/>
        <v>0</v>
      </c>
    </row>
    <row r="522" spans="1:39" outlineLevel="1" x14ac:dyDescent="0.25">
      <c r="A522" s="10">
        <v>40755</v>
      </c>
      <c r="C522" s="3" t="s">
        <v>1432</v>
      </c>
      <c r="D522" s="34" t="s">
        <v>1433</v>
      </c>
      <c r="F522" s="4" t="s">
        <v>88</v>
      </c>
      <c r="G522" s="4" t="s">
        <v>451</v>
      </c>
      <c r="H522" s="4" t="s">
        <v>157</v>
      </c>
      <c r="N522" s="5">
        <v>1</v>
      </c>
      <c r="O522" s="5" t="s">
        <v>158</v>
      </c>
      <c r="P522" s="65">
        <v>300</v>
      </c>
      <c r="Q522" s="65">
        <v>0</v>
      </c>
      <c r="R522" s="65">
        <v>0</v>
      </c>
      <c r="S522" s="65">
        <f t="shared" si="55"/>
        <v>300</v>
      </c>
      <c r="T522" s="5">
        <v>120</v>
      </c>
      <c r="U522" s="22">
        <v>-300</v>
      </c>
      <c r="V522" s="22">
        <v>0</v>
      </c>
      <c r="W522" s="22">
        <v>0</v>
      </c>
      <c r="X522" s="22">
        <v>0</v>
      </c>
      <c r="Y522" s="22">
        <v>0</v>
      </c>
      <c r="Z522" s="22">
        <v>0</v>
      </c>
      <c r="AA522" s="22">
        <v>0</v>
      </c>
      <c r="AB522" s="22">
        <v>0</v>
      </c>
      <c r="AC522" s="22">
        <v>0</v>
      </c>
      <c r="AD522" s="22">
        <v>0</v>
      </c>
      <c r="AE522" s="22">
        <v>0</v>
      </c>
      <c r="AF522" s="22">
        <v>0</v>
      </c>
      <c r="AG522" s="22">
        <v>0</v>
      </c>
      <c r="AH522" s="22">
        <f t="shared" si="56"/>
        <v>0</v>
      </c>
      <c r="AI522" s="22">
        <v>0</v>
      </c>
      <c r="AJ522" s="22">
        <f t="shared" si="57"/>
        <v>-300</v>
      </c>
      <c r="AK522" s="22"/>
      <c r="AL522" s="22">
        <f t="shared" si="58"/>
        <v>0</v>
      </c>
      <c r="AM522" s="22">
        <f t="shared" si="59"/>
        <v>0</v>
      </c>
    </row>
    <row r="523" spans="1:39" outlineLevel="1" x14ac:dyDescent="0.25">
      <c r="A523" s="10">
        <v>40755</v>
      </c>
      <c r="C523" s="3" t="s">
        <v>1434</v>
      </c>
      <c r="D523" s="34" t="s">
        <v>1435</v>
      </c>
      <c r="F523" s="4" t="s">
        <v>88</v>
      </c>
      <c r="G523" s="4" t="s">
        <v>451</v>
      </c>
      <c r="H523" s="4" t="s">
        <v>157</v>
      </c>
      <c r="N523" s="5">
        <v>1</v>
      </c>
      <c r="O523" s="5" t="s">
        <v>158</v>
      </c>
      <c r="P523" s="65">
        <v>2924</v>
      </c>
      <c r="Q523" s="65">
        <v>0</v>
      </c>
      <c r="R523" s="65">
        <v>0</v>
      </c>
      <c r="S523" s="65">
        <f t="shared" si="55"/>
        <v>2924</v>
      </c>
      <c r="T523" s="5">
        <v>120</v>
      </c>
      <c r="U523" s="22">
        <v>-2924</v>
      </c>
      <c r="V523" s="22">
        <v>0</v>
      </c>
      <c r="W523" s="22">
        <v>0</v>
      </c>
      <c r="X523" s="22">
        <v>0</v>
      </c>
      <c r="Y523" s="22">
        <v>0</v>
      </c>
      <c r="Z523" s="22">
        <v>0</v>
      </c>
      <c r="AA523" s="22">
        <v>0</v>
      </c>
      <c r="AB523" s="22">
        <v>0</v>
      </c>
      <c r="AC523" s="22">
        <v>0</v>
      </c>
      <c r="AD523" s="22">
        <v>0</v>
      </c>
      <c r="AE523" s="22">
        <v>0</v>
      </c>
      <c r="AF523" s="22">
        <v>0</v>
      </c>
      <c r="AG523" s="22">
        <v>0</v>
      </c>
      <c r="AH523" s="22">
        <f t="shared" si="56"/>
        <v>0</v>
      </c>
      <c r="AI523" s="22">
        <v>0</v>
      </c>
      <c r="AJ523" s="22">
        <f t="shared" si="57"/>
        <v>-2924</v>
      </c>
      <c r="AK523" s="22"/>
      <c r="AL523" s="22">
        <f t="shared" si="58"/>
        <v>0</v>
      </c>
      <c r="AM523" s="22">
        <f t="shared" si="59"/>
        <v>0</v>
      </c>
    </row>
    <row r="524" spans="1:39" outlineLevel="1" x14ac:dyDescent="0.25">
      <c r="A524" s="10">
        <v>40755</v>
      </c>
      <c r="C524" s="3" t="s">
        <v>1436</v>
      </c>
      <c r="D524" s="34" t="s">
        <v>1426</v>
      </c>
      <c r="F524" s="4" t="s">
        <v>88</v>
      </c>
      <c r="G524" s="4" t="s">
        <v>451</v>
      </c>
      <c r="H524" s="4" t="s">
        <v>157</v>
      </c>
      <c r="N524" s="5">
        <v>1</v>
      </c>
      <c r="O524" s="5" t="s">
        <v>158</v>
      </c>
      <c r="P524" s="65">
        <v>8668.7999999999993</v>
      </c>
      <c r="Q524" s="65">
        <v>0</v>
      </c>
      <c r="R524" s="65">
        <v>0</v>
      </c>
      <c r="S524" s="65">
        <f t="shared" si="55"/>
        <v>8668.7999999999993</v>
      </c>
      <c r="T524" s="5">
        <v>120</v>
      </c>
      <c r="U524" s="22">
        <v>-8668.7999999999993</v>
      </c>
      <c r="V524" s="22">
        <v>0</v>
      </c>
      <c r="W524" s="22">
        <v>0</v>
      </c>
      <c r="X524" s="22">
        <v>0</v>
      </c>
      <c r="Y524" s="22">
        <v>0</v>
      </c>
      <c r="Z524" s="22">
        <v>0</v>
      </c>
      <c r="AA524" s="22">
        <v>0</v>
      </c>
      <c r="AB524" s="22">
        <v>0</v>
      </c>
      <c r="AC524" s="22">
        <v>0</v>
      </c>
      <c r="AD524" s="22">
        <v>0</v>
      </c>
      <c r="AE524" s="22">
        <v>0</v>
      </c>
      <c r="AF524" s="22">
        <v>0</v>
      </c>
      <c r="AG524" s="22">
        <v>0</v>
      </c>
      <c r="AH524" s="22">
        <f t="shared" si="56"/>
        <v>0</v>
      </c>
      <c r="AI524" s="22">
        <v>0</v>
      </c>
      <c r="AJ524" s="22">
        <f t="shared" si="57"/>
        <v>-8668.7999999999993</v>
      </c>
      <c r="AK524" s="22"/>
      <c r="AL524" s="22">
        <f t="shared" si="58"/>
        <v>0</v>
      </c>
      <c r="AM524" s="22">
        <f t="shared" si="59"/>
        <v>0</v>
      </c>
    </row>
    <row r="525" spans="1:39" outlineLevel="1" x14ac:dyDescent="0.25">
      <c r="A525" s="10">
        <v>40755</v>
      </c>
      <c r="C525" s="3" t="s">
        <v>1437</v>
      </c>
      <c r="D525" s="34" t="s">
        <v>1236</v>
      </c>
      <c r="F525" s="4" t="s">
        <v>88</v>
      </c>
      <c r="G525" s="4" t="s">
        <v>451</v>
      </c>
      <c r="H525" s="4" t="s">
        <v>157</v>
      </c>
      <c r="N525" s="5">
        <v>1</v>
      </c>
      <c r="O525" s="5" t="s">
        <v>158</v>
      </c>
      <c r="P525" s="65">
        <v>2250</v>
      </c>
      <c r="Q525" s="65">
        <v>0</v>
      </c>
      <c r="R525" s="65">
        <v>0</v>
      </c>
      <c r="S525" s="65">
        <f t="shared" si="55"/>
        <v>2250</v>
      </c>
      <c r="T525" s="5">
        <v>120</v>
      </c>
      <c r="U525" s="22">
        <v>-2250</v>
      </c>
      <c r="V525" s="22">
        <v>0</v>
      </c>
      <c r="W525" s="22">
        <v>0</v>
      </c>
      <c r="X525" s="22">
        <v>0</v>
      </c>
      <c r="Y525" s="22">
        <v>0</v>
      </c>
      <c r="Z525" s="22">
        <v>0</v>
      </c>
      <c r="AA525" s="22">
        <v>0</v>
      </c>
      <c r="AB525" s="22">
        <v>0</v>
      </c>
      <c r="AC525" s="22">
        <v>0</v>
      </c>
      <c r="AD525" s="22">
        <v>0</v>
      </c>
      <c r="AE525" s="22">
        <v>0</v>
      </c>
      <c r="AF525" s="22">
        <v>0</v>
      </c>
      <c r="AG525" s="22">
        <v>0</v>
      </c>
      <c r="AH525" s="22">
        <f t="shared" si="56"/>
        <v>0</v>
      </c>
      <c r="AI525" s="22">
        <v>0</v>
      </c>
      <c r="AJ525" s="22">
        <f t="shared" si="57"/>
        <v>-2250</v>
      </c>
      <c r="AK525" s="22"/>
      <c r="AL525" s="22">
        <f t="shared" si="58"/>
        <v>0</v>
      </c>
      <c r="AM525" s="22">
        <f t="shared" si="59"/>
        <v>0</v>
      </c>
    </row>
    <row r="526" spans="1:39" outlineLevel="1" x14ac:dyDescent="0.25">
      <c r="A526" s="10">
        <v>40755</v>
      </c>
      <c r="C526" s="3" t="s">
        <v>1438</v>
      </c>
      <c r="D526" s="34" t="s">
        <v>1236</v>
      </c>
      <c r="F526" s="4" t="s">
        <v>88</v>
      </c>
      <c r="G526" s="4" t="s">
        <v>451</v>
      </c>
      <c r="H526" s="4" t="s">
        <v>157</v>
      </c>
      <c r="N526" s="5">
        <v>1</v>
      </c>
      <c r="O526" s="5" t="s">
        <v>158</v>
      </c>
      <c r="P526" s="65">
        <v>1310</v>
      </c>
      <c r="Q526" s="65">
        <v>0</v>
      </c>
      <c r="R526" s="65">
        <v>0</v>
      </c>
      <c r="S526" s="65">
        <f t="shared" si="55"/>
        <v>1310</v>
      </c>
      <c r="T526" s="5">
        <v>120</v>
      </c>
      <c r="U526" s="22">
        <v>-1310</v>
      </c>
      <c r="V526" s="22">
        <v>0</v>
      </c>
      <c r="W526" s="22">
        <v>0</v>
      </c>
      <c r="X526" s="22">
        <v>0</v>
      </c>
      <c r="Y526" s="22">
        <v>0</v>
      </c>
      <c r="Z526" s="22">
        <v>0</v>
      </c>
      <c r="AA526" s="22">
        <v>0</v>
      </c>
      <c r="AB526" s="22">
        <v>0</v>
      </c>
      <c r="AC526" s="22">
        <v>0</v>
      </c>
      <c r="AD526" s="22">
        <v>0</v>
      </c>
      <c r="AE526" s="22">
        <v>0</v>
      </c>
      <c r="AF526" s="22">
        <v>0</v>
      </c>
      <c r="AG526" s="22">
        <v>0</v>
      </c>
      <c r="AH526" s="22">
        <f t="shared" si="56"/>
        <v>0</v>
      </c>
      <c r="AI526" s="22">
        <v>0</v>
      </c>
      <c r="AJ526" s="22">
        <f t="shared" si="57"/>
        <v>-1310</v>
      </c>
      <c r="AK526" s="22"/>
      <c r="AL526" s="22">
        <f t="shared" si="58"/>
        <v>0</v>
      </c>
      <c r="AM526" s="22">
        <f t="shared" si="59"/>
        <v>0</v>
      </c>
    </row>
    <row r="527" spans="1:39" outlineLevel="1" x14ac:dyDescent="0.25">
      <c r="A527" s="10">
        <v>40755</v>
      </c>
      <c r="C527" s="3" t="s">
        <v>1439</v>
      </c>
      <c r="D527" s="34" t="s">
        <v>1440</v>
      </c>
      <c r="F527" s="4" t="s">
        <v>88</v>
      </c>
      <c r="G527" s="4" t="s">
        <v>451</v>
      </c>
      <c r="H527" s="4" t="s">
        <v>157</v>
      </c>
      <c r="N527" s="5">
        <v>1</v>
      </c>
      <c r="O527" s="5" t="s">
        <v>158</v>
      </c>
      <c r="P527" s="65">
        <v>3570</v>
      </c>
      <c r="Q527" s="65">
        <v>0</v>
      </c>
      <c r="R527" s="65">
        <v>0</v>
      </c>
      <c r="S527" s="65">
        <f t="shared" si="55"/>
        <v>3570</v>
      </c>
      <c r="T527" s="5">
        <v>120</v>
      </c>
      <c r="U527" s="22">
        <v>-3570</v>
      </c>
      <c r="V527" s="22">
        <v>0</v>
      </c>
      <c r="W527" s="22">
        <v>0</v>
      </c>
      <c r="X527" s="22">
        <v>0</v>
      </c>
      <c r="Y527" s="22">
        <v>0</v>
      </c>
      <c r="Z527" s="22">
        <v>0</v>
      </c>
      <c r="AA527" s="22">
        <v>0</v>
      </c>
      <c r="AB527" s="22">
        <v>0</v>
      </c>
      <c r="AC527" s="22">
        <v>0</v>
      </c>
      <c r="AD527" s="22">
        <v>0</v>
      </c>
      <c r="AE527" s="22">
        <v>0</v>
      </c>
      <c r="AF527" s="22">
        <v>0</v>
      </c>
      <c r="AG527" s="22">
        <v>0</v>
      </c>
      <c r="AH527" s="22">
        <f t="shared" si="56"/>
        <v>0</v>
      </c>
      <c r="AI527" s="22">
        <v>0</v>
      </c>
      <c r="AJ527" s="22">
        <f t="shared" si="57"/>
        <v>-3570</v>
      </c>
      <c r="AK527" s="22"/>
      <c r="AL527" s="22">
        <f t="shared" si="58"/>
        <v>0</v>
      </c>
      <c r="AM527" s="22">
        <f t="shared" si="59"/>
        <v>0</v>
      </c>
    </row>
    <row r="528" spans="1:39" outlineLevel="1" x14ac:dyDescent="0.25">
      <c r="A528" s="10">
        <v>40755</v>
      </c>
      <c r="C528" s="3" t="s">
        <v>1441</v>
      </c>
      <c r="D528" s="34" t="s">
        <v>1442</v>
      </c>
      <c r="F528" s="4" t="s">
        <v>88</v>
      </c>
      <c r="G528" s="4" t="s">
        <v>451</v>
      </c>
      <c r="H528" s="4" t="s">
        <v>157</v>
      </c>
      <c r="N528" s="5">
        <v>1</v>
      </c>
      <c r="O528" s="5" t="s">
        <v>158</v>
      </c>
      <c r="P528" s="65">
        <v>1990</v>
      </c>
      <c r="Q528" s="65">
        <v>0</v>
      </c>
      <c r="R528" s="65">
        <v>0</v>
      </c>
      <c r="S528" s="65">
        <f t="shared" si="55"/>
        <v>1990</v>
      </c>
      <c r="T528" s="5">
        <v>120</v>
      </c>
      <c r="U528" s="22">
        <v>-1990</v>
      </c>
      <c r="V528" s="22">
        <v>0</v>
      </c>
      <c r="W528" s="22">
        <v>0</v>
      </c>
      <c r="X528" s="22">
        <v>0</v>
      </c>
      <c r="Y528" s="22">
        <v>0</v>
      </c>
      <c r="Z528" s="22">
        <v>0</v>
      </c>
      <c r="AA528" s="22">
        <v>0</v>
      </c>
      <c r="AB528" s="22">
        <v>0</v>
      </c>
      <c r="AC528" s="22">
        <v>0</v>
      </c>
      <c r="AD528" s="22">
        <v>0</v>
      </c>
      <c r="AE528" s="22">
        <v>0</v>
      </c>
      <c r="AF528" s="22">
        <v>0</v>
      </c>
      <c r="AG528" s="22">
        <v>0</v>
      </c>
      <c r="AH528" s="22">
        <f t="shared" si="56"/>
        <v>0</v>
      </c>
      <c r="AI528" s="22">
        <v>0</v>
      </c>
      <c r="AJ528" s="22">
        <f t="shared" si="57"/>
        <v>-1990</v>
      </c>
      <c r="AK528" s="22"/>
      <c r="AL528" s="22">
        <f t="shared" si="58"/>
        <v>0</v>
      </c>
      <c r="AM528" s="22">
        <f t="shared" si="59"/>
        <v>0</v>
      </c>
    </row>
    <row r="529" spans="1:39" outlineLevel="1" x14ac:dyDescent="0.25">
      <c r="A529" s="10">
        <v>40755</v>
      </c>
      <c r="C529" s="3" t="s">
        <v>1443</v>
      </c>
      <c r="D529" s="34" t="s">
        <v>1444</v>
      </c>
      <c r="F529" s="4" t="s">
        <v>88</v>
      </c>
      <c r="G529" s="4" t="s">
        <v>451</v>
      </c>
      <c r="H529" s="4" t="s">
        <v>157</v>
      </c>
      <c r="N529" s="5">
        <v>1</v>
      </c>
      <c r="O529" s="5" t="s">
        <v>158</v>
      </c>
      <c r="P529" s="65">
        <v>3050</v>
      </c>
      <c r="Q529" s="65">
        <v>0</v>
      </c>
      <c r="R529" s="65">
        <v>0</v>
      </c>
      <c r="S529" s="65">
        <f t="shared" si="55"/>
        <v>3050</v>
      </c>
      <c r="T529" s="5">
        <v>120</v>
      </c>
      <c r="U529" s="22">
        <v>-3050</v>
      </c>
      <c r="V529" s="22">
        <v>0</v>
      </c>
      <c r="W529" s="22">
        <v>0</v>
      </c>
      <c r="X529" s="22">
        <v>0</v>
      </c>
      <c r="Y529" s="22">
        <v>0</v>
      </c>
      <c r="Z529" s="22">
        <v>0</v>
      </c>
      <c r="AA529" s="22">
        <v>0</v>
      </c>
      <c r="AB529" s="22">
        <v>0</v>
      </c>
      <c r="AC529" s="22">
        <v>0</v>
      </c>
      <c r="AD529" s="22">
        <v>0</v>
      </c>
      <c r="AE529" s="22">
        <v>0</v>
      </c>
      <c r="AF529" s="22">
        <v>0</v>
      </c>
      <c r="AG529" s="22">
        <v>0</v>
      </c>
      <c r="AH529" s="22">
        <f t="shared" si="56"/>
        <v>0</v>
      </c>
      <c r="AI529" s="22">
        <v>0</v>
      </c>
      <c r="AJ529" s="22">
        <f t="shared" si="57"/>
        <v>-3050</v>
      </c>
      <c r="AK529" s="22"/>
      <c r="AL529" s="22">
        <f t="shared" si="58"/>
        <v>0</v>
      </c>
      <c r="AM529" s="22">
        <f t="shared" si="59"/>
        <v>0</v>
      </c>
    </row>
    <row r="530" spans="1:39" outlineLevel="1" x14ac:dyDescent="0.25">
      <c r="A530" s="10">
        <v>40755</v>
      </c>
      <c r="C530" s="3" t="s">
        <v>1445</v>
      </c>
      <c r="D530" s="34" t="s">
        <v>1236</v>
      </c>
      <c r="F530" s="4" t="s">
        <v>88</v>
      </c>
      <c r="G530" s="4" t="s">
        <v>451</v>
      </c>
      <c r="H530" s="4" t="s">
        <v>157</v>
      </c>
      <c r="N530" s="5">
        <v>1</v>
      </c>
      <c r="O530" s="5" t="s">
        <v>158</v>
      </c>
      <c r="P530" s="65">
        <v>2225</v>
      </c>
      <c r="Q530" s="65">
        <v>0</v>
      </c>
      <c r="R530" s="65">
        <v>0</v>
      </c>
      <c r="S530" s="65">
        <f t="shared" si="55"/>
        <v>2225</v>
      </c>
      <c r="T530" s="5">
        <v>120</v>
      </c>
      <c r="U530" s="22">
        <v>-2225</v>
      </c>
      <c r="V530" s="22">
        <v>0</v>
      </c>
      <c r="W530" s="22">
        <v>0</v>
      </c>
      <c r="X530" s="22">
        <v>0</v>
      </c>
      <c r="Y530" s="22">
        <v>0</v>
      </c>
      <c r="Z530" s="22">
        <v>0</v>
      </c>
      <c r="AA530" s="22">
        <v>0</v>
      </c>
      <c r="AB530" s="22">
        <v>0</v>
      </c>
      <c r="AC530" s="22">
        <v>0</v>
      </c>
      <c r="AD530" s="22">
        <v>0</v>
      </c>
      <c r="AE530" s="22">
        <v>0</v>
      </c>
      <c r="AF530" s="22">
        <v>0</v>
      </c>
      <c r="AG530" s="22">
        <v>0</v>
      </c>
      <c r="AH530" s="22">
        <f t="shared" si="56"/>
        <v>0</v>
      </c>
      <c r="AI530" s="22">
        <v>0</v>
      </c>
      <c r="AJ530" s="22">
        <f t="shared" si="57"/>
        <v>-2225</v>
      </c>
      <c r="AK530" s="22"/>
      <c r="AL530" s="22">
        <f t="shared" si="58"/>
        <v>0</v>
      </c>
      <c r="AM530" s="22">
        <f t="shared" si="59"/>
        <v>0</v>
      </c>
    </row>
    <row r="531" spans="1:39" outlineLevel="1" x14ac:dyDescent="0.25">
      <c r="A531" s="10">
        <v>40755</v>
      </c>
      <c r="C531" s="3" t="s">
        <v>1446</v>
      </c>
      <c r="D531" s="34" t="s">
        <v>1433</v>
      </c>
      <c r="F531" s="4" t="s">
        <v>88</v>
      </c>
      <c r="G531" s="4" t="s">
        <v>451</v>
      </c>
      <c r="H531" s="4" t="s">
        <v>157</v>
      </c>
      <c r="N531" s="5">
        <v>1</v>
      </c>
      <c r="O531" s="5" t="s">
        <v>158</v>
      </c>
      <c r="P531" s="65">
        <v>420</v>
      </c>
      <c r="Q531" s="65">
        <v>0</v>
      </c>
      <c r="R531" s="65">
        <v>0</v>
      </c>
      <c r="S531" s="65">
        <f t="shared" si="55"/>
        <v>420</v>
      </c>
      <c r="T531" s="5">
        <v>120</v>
      </c>
      <c r="U531" s="22">
        <v>-420</v>
      </c>
      <c r="V531" s="22">
        <v>0</v>
      </c>
      <c r="W531" s="22">
        <v>0</v>
      </c>
      <c r="X531" s="22">
        <v>0</v>
      </c>
      <c r="Y531" s="22">
        <v>0</v>
      </c>
      <c r="Z531" s="22">
        <v>0</v>
      </c>
      <c r="AA531" s="22">
        <v>0</v>
      </c>
      <c r="AB531" s="22">
        <v>0</v>
      </c>
      <c r="AC531" s="22">
        <v>0</v>
      </c>
      <c r="AD531" s="22">
        <v>0</v>
      </c>
      <c r="AE531" s="22">
        <v>0</v>
      </c>
      <c r="AF531" s="22">
        <v>0</v>
      </c>
      <c r="AG531" s="22">
        <v>0</v>
      </c>
      <c r="AH531" s="22">
        <f t="shared" si="56"/>
        <v>0</v>
      </c>
      <c r="AI531" s="22">
        <v>0</v>
      </c>
      <c r="AJ531" s="22">
        <f t="shared" si="57"/>
        <v>-420</v>
      </c>
      <c r="AK531" s="22"/>
      <c r="AL531" s="22">
        <f t="shared" si="58"/>
        <v>0</v>
      </c>
      <c r="AM531" s="22">
        <f t="shared" si="59"/>
        <v>0</v>
      </c>
    </row>
    <row r="532" spans="1:39" outlineLevel="1" x14ac:dyDescent="0.25">
      <c r="A532" s="10">
        <v>40755</v>
      </c>
      <c r="C532" s="3" t="s">
        <v>1447</v>
      </c>
      <c r="D532" s="34" t="s">
        <v>1448</v>
      </c>
      <c r="F532" s="4" t="s">
        <v>88</v>
      </c>
      <c r="G532" s="4" t="s">
        <v>451</v>
      </c>
      <c r="H532" s="4" t="s">
        <v>157</v>
      </c>
      <c r="N532" s="5">
        <v>1</v>
      </c>
      <c r="O532" s="5" t="s">
        <v>158</v>
      </c>
      <c r="P532" s="65">
        <v>1900</v>
      </c>
      <c r="Q532" s="65">
        <v>0</v>
      </c>
      <c r="R532" s="65">
        <v>0</v>
      </c>
      <c r="S532" s="65">
        <f t="shared" si="55"/>
        <v>1900</v>
      </c>
      <c r="T532" s="5">
        <v>120</v>
      </c>
      <c r="U532" s="22">
        <v>-1900</v>
      </c>
      <c r="V532" s="22">
        <v>0</v>
      </c>
      <c r="W532" s="22">
        <v>0</v>
      </c>
      <c r="X532" s="22">
        <v>0</v>
      </c>
      <c r="Y532" s="22">
        <v>0</v>
      </c>
      <c r="Z532" s="22">
        <v>0</v>
      </c>
      <c r="AA532" s="22">
        <v>0</v>
      </c>
      <c r="AB532" s="22">
        <v>0</v>
      </c>
      <c r="AC532" s="22">
        <v>0</v>
      </c>
      <c r="AD532" s="22">
        <v>0</v>
      </c>
      <c r="AE532" s="22">
        <v>0</v>
      </c>
      <c r="AF532" s="22">
        <v>0</v>
      </c>
      <c r="AG532" s="22">
        <v>0</v>
      </c>
      <c r="AH532" s="22">
        <f t="shared" si="56"/>
        <v>0</v>
      </c>
      <c r="AI532" s="22">
        <v>0</v>
      </c>
      <c r="AJ532" s="22">
        <f t="shared" si="57"/>
        <v>-1900</v>
      </c>
      <c r="AK532" s="22"/>
      <c r="AL532" s="22">
        <f t="shared" si="58"/>
        <v>0</v>
      </c>
      <c r="AM532" s="22">
        <f t="shared" si="59"/>
        <v>0</v>
      </c>
    </row>
    <row r="533" spans="1:39" outlineLevel="1" x14ac:dyDescent="0.25">
      <c r="A533" s="10">
        <v>40755</v>
      </c>
      <c r="C533" s="3" t="s">
        <v>1449</v>
      </c>
      <c r="D533" s="34" t="s">
        <v>1450</v>
      </c>
      <c r="F533" s="4" t="s">
        <v>88</v>
      </c>
      <c r="G533" s="4" t="s">
        <v>451</v>
      </c>
      <c r="H533" s="4" t="s">
        <v>157</v>
      </c>
      <c r="N533" s="5">
        <v>1</v>
      </c>
      <c r="O533" s="5" t="s">
        <v>158</v>
      </c>
      <c r="P533" s="65">
        <v>17000</v>
      </c>
      <c r="Q533" s="65">
        <v>0</v>
      </c>
      <c r="R533" s="65">
        <v>0</v>
      </c>
      <c r="S533" s="65">
        <f t="shared" si="55"/>
        <v>17000</v>
      </c>
      <c r="T533" s="5">
        <v>120</v>
      </c>
      <c r="U533" s="22">
        <v>-17000</v>
      </c>
      <c r="V533" s="22">
        <v>0</v>
      </c>
      <c r="W533" s="22">
        <v>0</v>
      </c>
      <c r="X533" s="22">
        <v>0</v>
      </c>
      <c r="Y533" s="22">
        <v>0</v>
      </c>
      <c r="Z533" s="22">
        <v>0</v>
      </c>
      <c r="AA533" s="22">
        <v>0</v>
      </c>
      <c r="AB533" s="22">
        <v>0</v>
      </c>
      <c r="AC533" s="22">
        <v>0</v>
      </c>
      <c r="AD533" s="22">
        <v>0</v>
      </c>
      <c r="AE533" s="22">
        <v>0</v>
      </c>
      <c r="AF533" s="22">
        <v>0</v>
      </c>
      <c r="AG533" s="22">
        <v>0</v>
      </c>
      <c r="AH533" s="22">
        <f t="shared" si="56"/>
        <v>0</v>
      </c>
      <c r="AI533" s="22">
        <v>0</v>
      </c>
      <c r="AJ533" s="22">
        <f t="shared" si="57"/>
        <v>-17000</v>
      </c>
      <c r="AK533" s="22"/>
      <c r="AL533" s="22">
        <f t="shared" si="58"/>
        <v>0</v>
      </c>
      <c r="AM533" s="22">
        <f t="shared" si="59"/>
        <v>0</v>
      </c>
    </row>
    <row r="534" spans="1:39" outlineLevel="1" x14ac:dyDescent="0.25">
      <c r="A534" s="10">
        <v>40755</v>
      </c>
      <c r="C534" s="3" t="s">
        <v>1451</v>
      </c>
      <c r="D534" s="34" t="s">
        <v>1452</v>
      </c>
      <c r="F534" s="4" t="s">
        <v>88</v>
      </c>
      <c r="G534" s="4" t="s">
        <v>451</v>
      </c>
      <c r="H534" s="4" t="s">
        <v>157</v>
      </c>
      <c r="N534" s="5">
        <v>1</v>
      </c>
      <c r="O534" s="5" t="s">
        <v>158</v>
      </c>
      <c r="P534" s="65">
        <v>4334.3999999999996</v>
      </c>
      <c r="Q534" s="65">
        <v>0</v>
      </c>
      <c r="R534" s="65">
        <v>0</v>
      </c>
      <c r="S534" s="65">
        <f t="shared" si="55"/>
        <v>4334.3999999999996</v>
      </c>
      <c r="T534" s="5">
        <v>120</v>
      </c>
      <c r="U534" s="22">
        <v>-4334.3999999999996</v>
      </c>
      <c r="V534" s="22">
        <v>0</v>
      </c>
      <c r="W534" s="22">
        <v>0</v>
      </c>
      <c r="X534" s="22">
        <v>0</v>
      </c>
      <c r="Y534" s="22">
        <v>0</v>
      </c>
      <c r="Z534" s="22">
        <v>0</v>
      </c>
      <c r="AA534" s="22">
        <v>0</v>
      </c>
      <c r="AB534" s="22">
        <v>0</v>
      </c>
      <c r="AC534" s="22">
        <v>0</v>
      </c>
      <c r="AD534" s="22">
        <v>0</v>
      </c>
      <c r="AE534" s="22">
        <v>0</v>
      </c>
      <c r="AF534" s="22">
        <v>0</v>
      </c>
      <c r="AG534" s="22">
        <v>0</v>
      </c>
      <c r="AH534" s="22">
        <f t="shared" si="56"/>
        <v>0</v>
      </c>
      <c r="AI534" s="22">
        <v>0</v>
      </c>
      <c r="AJ534" s="22">
        <f t="shared" si="57"/>
        <v>-4334.3999999999996</v>
      </c>
      <c r="AK534" s="22"/>
      <c r="AL534" s="22">
        <f t="shared" si="58"/>
        <v>0</v>
      </c>
      <c r="AM534" s="22">
        <f t="shared" si="59"/>
        <v>0</v>
      </c>
    </row>
    <row r="535" spans="1:39" outlineLevel="1" x14ac:dyDescent="0.25">
      <c r="A535" s="10">
        <v>40755</v>
      </c>
      <c r="C535" s="3" t="s">
        <v>1453</v>
      </c>
      <c r="D535" s="34" t="s">
        <v>1454</v>
      </c>
      <c r="F535" s="4" t="s">
        <v>88</v>
      </c>
      <c r="G535" s="4" t="s">
        <v>451</v>
      </c>
      <c r="H535" s="4" t="s">
        <v>157</v>
      </c>
      <c r="N535" s="5">
        <v>1</v>
      </c>
      <c r="O535" s="5" t="s">
        <v>158</v>
      </c>
      <c r="P535" s="65">
        <v>2545</v>
      </c>
      <c r="Q535" s="65">
        <v>0</v>
      </c>
      <c r="R535" s="65">
        <v>0</v>
      </c>
      <c r="S535" s="65">
        <f t="shared" si="55"/>
        <v>2545</v>
      </c>
      <c r="T535" s="5">
        <v>120</v>
      </c>
      <c r="U535" s="22">
        <v>-2545</v>
      </c>
      <c r="V535" s="22">
        <v>0</v>
      </c>
      <c r="W535" s="22">
        <v>0</v>
      </c>
      <c r="X535" s="22">
        <v>0</v>
      </c>
      <c r="Y535" s="22">
        <v>0</v>
      </c>
      <c r="Z535" s="22">
        <v>0</v>
      </c>
      <c r="AA535" s="22">
        <v>0</v>
      </c>
      <c r="AB535" s="22">
        <v>0</v>
      </c>
      <c r="AC535" s="22">
        <v>0</v>
      </c>
      <c r="AD535" s="22">
        <v>0</v>
      </c>
      <c r="AE535" s="22">
        <v>0</v>
      </c>
      <c r="AF535" s="22">
        <v>0</v>
      </c>
      <c r="AG535" s="22">
        <v>0</v>
      </c>
      <c r="AH535" s="22">
        <f t="shared" si="56"/>
        <v>0</v>
      </c>
      <c r="AI535" s="22">
        <v>0</v>
      </c>
      <c r="AJ535" s="22">
        <f t="shared" si="57"/>
        <v>-2545</v>
      </c>
      <c r="AK535" s="22"/>
      <c r="AL535" s="22">
        <f t="shared" si="58"/>
        <v>0</v>
      </c>
      <c r="AM535" s="22">
        <f t="shared" si="59"/>
        <v>0</v>
      </c>
    </row>
    <row r="536" spans="1:39" outlineLevel="1" x14ac:dyDescent="0.25">
      <c r="A536" s="10">
        <v>40755</v>
      </c>
      <c r="C536" s="3" t="s">
        <v>1455</v>
      </c>
      <c r="D536" s="34" t="s">
        <v>1456</v>
      </c>
      <c r="F536" s="4" t="s">
        <v>88</v>
      </c>
      <c r="G536" s="4" t="s">
        <v>451</v>
      </c>
      <c r="H536" s="4" t="s">
        <v>157</v>
      </c>
      <c r="N536" s="5">
        <v>1</v>
      </c>
      <c r="O536" s="5" t="s">
        <v>158</v>
      </c>
      <c r="P536" s="65">
        <v>750</v>
      </c>
      <c r="Q536" s="65">
        <v>0</v>
      </c>
      <c r="R536" s="65">
        <v>0</v>
      </c>
      <c r="S536" s="65">
        <f t="shared" si="55"/>
        <v>750</v>
      </c>
      <c r="T536" s="5">
        <v>120</v>
      </c>
      <c r="U536" s="22">
        <v>-750</v>
      </c>
      <c r="V536" s="22">
        <v>0</v>
      </c>
      <c r="W536" s="22">
        <v>0</v>
      </c>
      <c r="X536" s="22">
        <v>0</v>
      </c>
      <c r="Y536" s="22">
        <v>0</v>
      </c>
      <c r="Z536" s="22">
        <v>0</v>
      </c>
      <c r="AA536" s="22">
        <v>0</v>
      </c>
      <c r="AB536" s="22">
        <v>0</v>
      </c>
      <c r="AC536" s="22">
        <v>0</v>
      </c>
      <c r="AD536" s="22">
        <v>0</v>
      </c>
      <c r="AE536" s="22">
        <v>0</v>
      </c>
      <c r="AF536" s="22">
        <v>0</v>
      </c>
      <c r="AG536" s="22">
        <v>0</v>
      </c>
      <c r="AH536" s="22">
        <f t="shared" si="56"/>
        <v>0</v>
      </c>
      <c r="AI536" s="22">
        <v>0</v>
      </c>
      <c r="AJ536" s="22">
        <f t="shared" si="57"/>
        <v>-750</v>
      </c>
      <c r="AK536" s="22"/>
      <c r="AL536" s="22">
        <f t="shared" si="58"/>
        <v>0</v>
      </c>
      <c r="AM536" s="22">
        <f t="shared" si="59"/>
        <v>0</v>
      </c>
    </row>
    <row r="537" spans="1:39" outlineLevel="1" x14ac:dyDescent="0.25">
      <c r="A537" s="10">
        <v>40755</v>
      </c>
      <c r="C537" s="3" t="s">
        <v>1457</v>
      </c>
      <c r="D537" s="34" t="s">
        <v>1458</v>
      </c>
      <c r="F537" s="4" t="s">
        <v>88</v>
      </c>
      <c r="G537" s="4" t="s">
        <v>451</v>
      </c>
      <c r="H537" s="4" t="s">
        <v>157</v>
      </c>
      <c r="N537" s="5">
        <v>1</v>
      </c>
      <c r="O537" s="5" t="s">
        <v>158</v>
      </c>
      <c r="P537" s="65">
        <v>1000</v>
      </c>
      <c r="Q537" s="65">
        <v>0</v>
      </c>
      <c r="R537" s="65">
        <v>0</v>
      </c>
      <c r="S537" s="65">
        <f t="shared" si="55"/>
        <v>1000</v>
      </c>
      <c r="T537" s="5">
        <v>120</v>
      </c>
      <c r="U537" s="22">
        <v>-1000</v>
      </c>
      <c r="V537" s="22">
        <v>0</v>
      </c>
      <c r="W537" s="22">
        <v>0</v>
      </c>
      <c r="X537" s="22">
        <v>0</v>
      </c>
      <c r="Y537" s="22">
        <v>0</v>
      </c>
      <c r="Z537" s="22">
        <v>0</v>
      </c>
      <c r="AA537" s="22">
        <v>0</v>
      </c>
      <c r="AB537" s="22">
        <v>0</v>
      </c>
      <c r="AC537" s="22">
        <v>0</v>
      </c>
      <c r="AD537" s="22">
        <v>0</v>
      </c>
      <c r="AE537" s="22">
        <v>0</v>
      </c>
      <c r="AF537" s="22">
        <v>0</v>
      </c>
      <c r="AG537" s="22">
        <v>0</v>
      </c>
      <c r="AH537" s="22">
        <f t="shared" si="56"/>
        <v>0</v>
      </c>
      <c r="AI537" s="22">
        <v>0</v>
      </c>
      <c r="AJ537" s="22">
        <f t="shared" si="57"/>
        <v>-1000</v>
      </c>
      <c r="AK537" s="22"/>
      <c r="AL537" s="22">
        <f t="shared" si="58"/>
        <v>0</v>
      </c>
      <c r="AM537" s="22">
        <f t="shared" si="59"/>
        <v>0</v>
      </c>
    </row>
    <row r="538" spans="1:39" outlineLevel="1" x14ac:dyDescent="0.25">
      <c r="A538" s="10">
        <v>40755</v>
      </c>
      <c r="C538" s="3" t="s">
        <v>1459</v>
      </c>
      <c r="D538" s="34" t="s">
        <v>1460</v>
      </c>
      <c r="F538" s="4" t="s">
        <v>88</v>
      </c>
      <c r="G538" s="4" t="s">
        <v>451</v>
      </c>
      <c r="H538" s="4" t="s">
        <v>157</v>
      </c>
      <c r="N538" s="5">
        <v>1</v>
      </c>
      <c r="O538" s="5" t="s">
        <v>158</v>
      </c>
      <c r="P538" s="65">
        <v>570</v>
      </c>
      <c r="Q538" s="65">
        <v>0</v>
      </c>
      <c r="R538" s="65">
        <v>0</v>
      </c>
      <c r="S538" s="65">
        <f t="shared" si="55"/>
        <v>570</v>
      </c>
      <c r="T538" s="5">
        <v>120</v>
      </c>
      <c r="U538" s="22">
        <v>-570</v>
      </c>
      <c r="V538" s="22">
        <v>0</v>
      </c>
      <c r="W538" s="22">
        <v>0</v>
      </c>
      <c r="X538" s="22">
        <v>0</v>
      </c>
      <c r="Y538" s="22">
        <v>0</v>
      </c>
      <c r="Z538" s="22">
        <v>0</v>
      </c>
      <c r="AA538" s="22">
        <v>0</v>
      </c>
      <c r="AB538" s="22">
        <v>0</v>
      </c>
      <c r="AC538" s="22">
        <v>0</v>
      </c>
      <c r="AD538" s="22">
        <v>0</v>
      </c>
      <c r="AE538" s="22">
        <v>0</v>
      </c>
      <c r="AF538" s="22">
        <v>0</v>
      </c>
      <c r="AG538" s="22">
        <v>0</v>
      </c>
      <c r="AH538" s="22">
        <f t="shared" si="56"/>
        <v>0</v>
      </c>
      <c r="AI538" s="22">
        <v>0</v>
      </c>
      <c r="AJ538" s="22">
        <f t="shared" si="57"/>
        <v>-570</v>
      </c>
      <c r="AK538" s="22"/>
      <c r="AL538" s="22">
        <f t="shared" si="58"/>
        <v>0</v>
      </c>
      <c r="AM538" s="22">
        <f t="shared" si="59"/>
        <v>0</v>
      </c>
    </row>
    <row r="539" spans="1:39" outlineLevel="1" x14ac:dyDescent="0.25">
      <c r="A539" s="10">
        <v>40755</v>
      </c>
      <c r="C539" s="3" t="s">
        <v>1461</v>
      </c>
      <c r="D539" s="34" t="s">
        <v>1452</v>
      </c>
      <c r="F539" s="4" t="s">
        <v>88</v>
      </c>
      <c r="G539" s="4" t="s">
        <v>451</v>
      </c>
      <c r="H539" s="4" t="s">
        <v>157</v>
      </c>
      <c r="N539" s="5">
        <v>1</v>
      </c>
      <c r="O539" s="5" t="s">
        <v>158</v>
      </c>
      <c r="P539" s="65">
        <v>4334.3999999999996</v>
      </c>
      <c r="Q539" s="65">
        <v>0</v>
      </c>
      <c r="R539" s="65">
        <v>0</v>
      </c>
      <c r="S539" s="65">
        <f t="shared" si="55"/>
        <v>4334.3999999999996</v>
      </c>
      <c r="T539" s="5">
        <v>120</v>
      </c>
      <c r="U539" s="22">
        <v>-4334.3999999999996</v>
      </c>
      <c r="V539" s="22">
        <v>0</v>
      </c>
      <c r="W539" s="22">
        <v>0</v>
      </c>
      <c r="X539" s="22">
        <v>0</v>
      </c>
      <c r="Y539" s="22">
        <v>0</v>
      </c>
      <c r="Z539" s="22">
        <v>0</v>
      </c>
      <c r="AA539" s="22">
        <v>0</v>
      </c>
      <c r="AB539" s="22">
        <v>0</v>
      </c>
      <c r="AC539" s="22">
        <v>0</v>
      </c>
      <c r="AD539" s="22">
        <v>0</v>
      </c>
      <c r="AE539" s="22">
        <v>0</v>
      </c>
      <c r="AF539" s="22">
        <v>0</v>
      </c>
      <c r="AG539" s="22">
        <v>0</v>
      </c>
      <c r="AH539" s="22">
        <f t="shared" si="56"/>
        <v>0</v>
      </c>
      <c r="AI539" s="22">
        <v>0</v>
      </c>
      <c r="AJ539" s="22">
        <f t="shared" si="57"/>
        <v>-4334.3999999999996</v>
      </c>
      <c r="AK539" s="22"/>
      <c r="AL539" s="22">
        <f t="shared" si="58"/>
        <v>0</v>
      </c>
      <c r="AM539" s="22">
        <f t="shared" si="59"/>
        <v>0</v>
      </c>
    </row>
    <row r="540" spans="1:39" outlineLevel="1" x14ac:dyDescent="0.25">
      <c r="A540" s="10">
        <v>40755</v>
      </c>
      <c r="C540" s="3" t="s">
        <v>1462</v>
      </c>
      <c r="D540" s="34" t="s">
        <v>1463</v>
      </c>
      <c r="F540" s="4" t="s">
        <v>88</v>
      </c>
      <c r="G540" s="4" t="s">
        <v>451</v>
      </c>
      <c r="H540" s="4" t="s">
        <v>157</v>
      </c>
      <c r="N540" s="5">
        <v>1</v>
      </c>
      <c r="O540" s="5" t="s">
        <v>158</v>
      </c>
      <c r="P540" s="65">
        <v>3000</v>
      </c>
      <c r="Q540" s="65">
        <v>0</v>
      </c>
      <c r="R540" s="65">
        <v>0</v>
      </c>
      <c r="S540" s="65">
        <f t="shared" si="55"/>
        <v>3000</v>
      </c>
      <c r="T540" s="5">
        <v>120</v>
      </c>
      <c r="U540" s="22">
        <v>-3000</v>
      </c>
      <c r="V540" s="22">
        <v>0</v>
      </c>
      <c r="W540" s="22">
        <v>0</v>
      </c>
      <c r="X540" s="22">
        <v>0</v>
      </c>
      <c r="Y540" s="22">
        <v>0</v>
      </c>
      <c r="Z540" s="22">
        <v>0</v>
      </c>
      <c r="AA540" s="22">
        <v>0</v>
      </c>
      <c r="AB540" s="22">
        <v>0</v>
      </c>
      <c r="AC540" s="22">
        <v>0</v>
      </c>
      <c r="AD540" s="22">
        <v>0</v>
      </c>
      <c r="AE540" s="22">
        <v>0</v>
      </c>
      <c r="AF540" s="22">
        <v>0</v>
      </c>
      <c r="AG540" s="22">
        <v>0</v>
      </c>
      <c r="AH540" s="22">
        <f t="shared" si="56"/>
        <v>0</v>
      </c>
      <c r="AI540" s="22">
        <v>0</v>
      </c>
      <c r="AJ540" s="22">
        <f t="shared" si="57"/>
        <v>-3000</v>
      </c>
      <c r="AK540" s="22"/>
      <c r="AL540" s="22">
        <f t="shared" si="58"/>
        <v>0</v>
      </c>
      <c r="AM540" s="22">
        <f t="shared" si="59"/>
        <v>0</v>
      </c>
    </row>
    <row r="541" spans="1:39" outlineLevel="1" x14ac:dyDescent="0.25">
      <c r="A541" s="10">
        <v>40755</v>
      </c>
      <c r="C541" s="3" t="s">
        <v>1464</v>
      </c>
      <c r="D541" s="34" t="s">
        <v>1465</v>
      </c>
      <c r="F541" s="4" t="s">
        <v>88</v>
      </c>
      <c r="G541" s="4" t="s">
        <v>451</v>
      </c>
      <c r="H541" s="4" t="s">
        <v>157</v>
      </c>
      <c r="N541" s="5">
        <v>1</v>
      </c>
      <c r="O541" s="5" t="s">
        <v>158</v>
      </c>
      <c r="P541" s="65">
        <v>1760</v>
      </c>
      <c r="Q541" s="65">
        <v>0</v>
      </c>
      <c r="R541" s="65">
        <v>0</v>
      </c>
      <c r="S541" s="65">
        <f t="shared" si="55"/>
        <v>1760</v>
      </c>
      <c r="T541" s="5">
        <v>120</v>
      </c>
      <c r="U541" s="22">
        <v>-1760</v>
      </c>
      <c r="V541" s="22">
        <v>0</v>
      </c>
      <c r="W541" s="22">
        <v>0</v>
      </c>
      <c r="X541" s="22">
        <v>0</v>
      </c>
      <c r="Y541" s="22">
        <v>0</v>
      </c>
      <c r="Z541" s="22">
        <v>0</v>
      </c>
      <c r="AA541" s="22">
        <v>0</v>
      </c>
      <c r="AB541" s="22">
        <v>0</v>
      </c>
      <c r="AC541" s="22">
        <v>0</v>
      </c>
      <c r="AD541" s="22">
        <v>0</v>
      </c>
      <c r="AE541" s="22">
        <v>0</v>
      </c>
      <c r="AF541" s="22">
        <v>0</v>
      </c>
      <c r="AG541" s="22">
        <v>0</v>
      </c>
      <c r="AH541" s="22">
        <f t="shared" si="56"/>
        <v>0</v>
      </c>
      <c r="AI541" s="22">
        <v>0</v>
      </c>
      <c r="AJ541" s="22">
        <f t="shared" si="57"/>
        <v>-1760</v>
      </c>
      <c r="AK541" s="22"/>
      <c r="AL541" s="22">
        <f t="shared" si="58"/>
        <v>0</v>
      </c>
      <c r="AM541" s="22">
        <f t="shared" si="59"/>
        <v>0</v>
      </c>
    </row>
    <row r="542" spans="1:39" outlineLevel="1" x14ac:dyDescent="0.25">
      <c r="A542" s="10">
        <v>40755</v>
      </c>
      <c r="C542" s="3" t="s">
        <v>1466</v>
      </c>
      <c r="D542" s="34" t="s">
        <v>1467</v>
      </c>
      <c r="F542" s="4" t="s">
        <v>88</v>
      </c>
      <c r="G542" s="4" t="s">
        <v>451</v>
      </c>
      <c r="H542" s="4" t="s">
        <v>157</v>
      </c>
      <c r="N542" s="5">
        <v>1</v>
      </c>
      <c r="O542" s="5" t="s">
        <v>158</v>
      </c>
      <c r="P542" s="65">
        <v>5290</v>
      </c>
      <c r="Q542" s="65">
        <v>0</v>
      </c>
      <c r="R542" s="65">
        <v>0</v>
      </c>
      <c r="S542" s="65">
        <f t="shared" si="55"/>
        <v>5290</v>
      </c>
      <c r="T542" s="5">
        <v>120</v>
      </c>
      <c r="U542" s="22">
        <v>-5290</v>
      </c>
      <c r="V542" s="22">
        <v>0</v>
      </c>
      <c r="W542" s="22">
        <v>0</v>
      </c>
      <c r="X542" s="22">
        <v>0</v>
      </c>
      <c r="Y542" s="22">
        <v>0</v>
      </c>
      <c r="Z542" s="22">
        <v>0</v>
      </c>
      <c r="AA542" s="22">
        <v>0</v>
      </c>
      <c r="AB542" s="22">
        <v>0</v>
      </c>
      <c r="AC542" s="22">
        <v>0</v>
      </c>
      <c r="AD542" s="22">
        <v>0</v>
      </c>
      <c r="AE542" s="22">
        <v>0</v>
      </c>
      <c r="AF542" s="22">
        <v>0</v>
      </c>
      <c r="AG542" s="22">
        <v>0</v>
      </c>
      <c r="AH542" s="22">
        <f t="shared" si="56"/>
        <v>0</v>
      </c>
      <c r="AI542" s="22">
        <v>0</v>
      </c>
      <c r="AJ542" s="22">
        <f t="shared" si="57"/>
        <v>-5290</v>
      </c>
      <c r="AK542" s="22"/>
      <c r="AL542" s="22">
        <f t="shared" si="58"/>
        <v>0</v>
      </c>
      <c r="AM542" s="22">
        <f t="shared" si="59"/>
        <v>0</v>
      </c>
    </row>
    <row r="543" spans="1:39" outlineLevel="1" x14ac:dyDescent="0.25">
      <c r="A543" s="10">
        <v>40755</v>
      </c>
      <c r="C543" s="3" t="s">
        <v>1468</v>
      </c>
      <c r="D543" s="34" t="s">
        <v>1440</v>
      </c>
      <c r="F543" s="4" t="s">
        <v>88</v>
      </c>
      <c r="G543" s="4" t="s">
        <v>451</v>
      </c>
      <c r="H543" s="4" t="s">
        <v>157</v>
      </c>
      <c r="N543" s="5">
        <v>1</v>
      </c>
      <c r="O543" s="5" t="s">
        <v>158</v>
      </c>
      <c r="P543" s="65">
        <v>3050</v>
      </c>
      <c r="Q543" s="65">
        <v>0</v>
      </c>
      <c r="R543" s="65">
        <v>0</v>
      </c>
      <c r="S543" s="65">
        <f t="shared" si="55"/>
        <v>3050</v>
      </c>
      <c r="T543" s="5">
        <v>120</v>
      </c>
      <c r="U543" s="22">
        <v>-3050</v>
      </c>
      <c r="V543" s="22">
        <v>0</v>
      </c>
      <c r="W543" s="22">
        <v>0</v>
      </c>
      <c r="X543" s="22">
        <v>0</v>
      </c>
      <c r="Y543" s="22">
        <v>0</v>
      </c>
      <c r="Z543" s="22">
        <v>0</v>
      </c>
      <c r="AA543" s="22">
        <v>0</v>
      </c>
      <c r="AB543" s="22">
        <v>0</v>
      </c>
      <c r="AC543" s="22">
        <v>0</v>
      </c>
      <c r="AD543" s="22">
        <v>0</v>
      </c>
      <c r="AE543" s="22">
        <v>0</v>
      </c>
      <c r="AF543" s="22">
        <v>0</v>
      </c>
      <c r="AG543" s="22">
        <v>0</v>
      </c>
      <c r="AH543" s="22">
        <f t="shared" si="56"/>
        <v>0</v>
      </c>
      <c r="AI543" s="22">
        <v>0</v>
      </c>
      <c r="AJ543" s="22">
        <f t="shared" si="57"/>
        <v>-3050</v>
      </c>
      <c r="AK543" s="22"/>
      <c r="AL543" s="22">
        <f t="shared" si="58"/>
        <v>0</v>
      </c>
      <c r="AM543" s="22">
        <f t="shared" si="59"/>
        <v>0</v>
      </c>
    </row>
    <row r="544" spans="1:39" outlineLevel="1" x14ac:dyDescent="0.25">
      <c r="A544" s="10">
        <v>40755</v>
      </c>
      <c r="C544" s="3" t="s">
        <v>1469</v>
      </c>
      <c r="D544" s="34" t="s">
        <v>1470</v>
      </c>
      <c r="F544" s="4" t="s">
        <v>88</v>
      </c>
      <c r="G544" s="4" t="s">
        <v>451</v>
      </c>
      <c r="H544" s="4" t="s">
        <v>157</v>
      </c>
      <c r="N544" s="5">
        <v>1</v>
      </c>
      <c r="O544" s="5" t="s">
        <v>158</v>
      </c>
      <c r="P544" s="65">
        <v>1970</v>
      </c>
      <c r="Q544" s="65">
        <v>0</v>
      </c>
      <c r="R544" s="65">
        <v>0</v>
      </c>
      <c r="S544" s="65">
        <f t="shared" si="55"/>
        <v>1970</v>
      </c>
      <c r="T544" s="5">
        <v>120</v>
      </c>
      <c r="U544" s="22">
        <v>-1970</v>
      </c>
      <c r="V544" s="22">
        <v>0</v>
      </c>
      <c r="W544" s="22">
        <v>0</v>
      </c>
      <c r="X544" s="22">
        <v>0</v>
      </c>
      <c r="Y544" s="22">
        <v>0</v>
      </c>
      <c r="Z544" s="22">
        <v>0</v>
      </c>
      <c r="AA544" s="22">
        <v>0</v>
      </c>
      <c r="AB544" s="22">
        <v>0</v>
      </c>
      <c r="AC544" s="22">
        <v>0</v>
      </c>
      <c r="AD544" s="22">
        <v>0</v>
      </c>
      <c r="AE544" s="22">
        <v>0</v>
      </c>
      <c r="AF544" s="22">
        <v>0</v>
      </c>
      <c r="AG544" s="22">
        <v>0</v>
      </c>
      <c r="AH544" s="22">
        <f t="shared" si="56"/>
        <v>0</v>
      </c>
      <c r="AI544" s="22">
        <v>0</v>
      </c>
      <c r="AJ544" s="22">
        <f t="shared" si="57"/>
        <v>-1970</v>
      </c>
      <c r="AK544" s="22"/>
      <c r="AL544" s="22">
        <f t="shared" si="58"/>
        <v>0</v>
      </c>
      <c r="AM544" s="22">
        <f t="shared" si="59"/>
        <v>0</v>
      </c>
    </row>
    <row r="545" spans="1:39" outlineLevel="1" x14ac:dyDescent="0.25">
      <c r="A545" s="10">
        <v>40755</v>
      </c>
      <c r="C545" s="3" t="s">
        <v>1471</v>
      </c>
      <c r="D545" s="34" t="s">
        <v>1472</v>
      </c>
      <c r="F545" s="4" t="s">
        <v>88</v>
      </c>
      <c r="G545" s="4" t="s">
        <v>451</v>
      </c>
      <c r="H545" s="4" t="s">
        <v>157</v>
      </c>
      <c r="N545" s="5">
        <v>1</v>
      </c>
      <c r="O545" s="5" t="s">
        <v>158</v>
      </c>
      <c r="P545" s="65">
        <v>11250</v>
      </c>
      <c r="Q545" s="65">
        <v>0</v>
      </c>
      <c r="R545" s="65">
        <v>0</v>
      </c>
      <c r="S545" s="65">
        <f t="shared" si="55"/>
        <v>11250</v>
      </c>
      <c r="T545" s="5">
        <v>120</v>
      </c>
      <c r="U545" s="22">
        <v>-11250</v>
      </c>
      <c r="V545" s="22">
        <v>0</v>
      </c>
      <c r="W545" s="22">
        <v>0</v>
      </c>
      <c r="X545" s="22">
        <v>0</v>
      </c>
      <c r="Y545" s="22">
        <v>0</v>
      </c>
      <c r="Z545" s="22">
        <v>0</v>
      </c>
      <c r="AA545" s="22">
        <v>0</v>
      </c>
      <c r="AB545" s="22">
        <v>0</v>
      </c>
      <c r="AC545" s="22">
        <v>0</v>
      </c>
      <c r="AD545" s="22">
        <v>0</v>
      </c>
      <c r="AE545" s="22">
        <v>0</v>
      </c>
      <c r="AF545" s="22">
        <v>0</v>
      </c>
      <c r="AG545" s="22">
        <v>0</v>
      </c>
      <c r="AH545" s="22">
        <f t="shared" si="56"/>
        <v>0</v>
      </c>
      <c r="AI545" s="22">
        <v>0</v>
      </c>
      <c r="AJ545" s="22">
        <f t="shared" si="57"/>
        <v>-11250</v>
      </c>
      <c r="AK545" s="22"/>
      <c r="AL545" s="22">
        <f t="shared" si="58"/>
        <v>0</v>
      </c>
      <c r="AM545" s="22">
        <f t="shared" si="59"/>
        <v>0</v>
      </c>
    </row>
    <row r="546" spans="1:39" outlineLevel="1" x14ac:dyDescent="0.25">
      <c r="A546" s="10">
        <v>40755</v>
      </c>
      <c r="C546" s="3" t="s">
        <v>1473</v>
      </c>
      <c r="D546" s="34" t="s">
        <v>1474</v>
      </c>
      <c r="F546" s="4" t="s">
        <v>88</v>
      </c>
      <c r="G546" s="4" t="s">
        <v>451</v>
      </c>
      <c r="H546" s="4" t="s">
        <v>157</v>
      </c>
      <c r="N546" s="5">
        <v>1</v>
      </c>
      <c r="O546" s="5" t="s">
        <v>158</v>
      </c>
      <c r="P546" s="65">
        <v>18000</v>
      </c>
      <c r="Q546" s="65">
        <v>0</v>
      </c>
      <c r="R546" s="65">
        <v>0</v>
      </c>
      <c r="S546" s="65">
        <f t="shared" si="55"/>
        <v>18000</v>
      </c>
      <c r="T546" s="5">
        <v>120</v>
      </c>
      <c r="U546" s="22">
        <v>-18000</v>
      </c>
      <c r="V546" s="22">
        <v>0</v>
      </c>
      <c r="W546" s="22">
        <v>0</v>
      </c>
      <c r="X546" s="22">
        <v>0</v>
      </c>
      <c r="Y546" s="22">
        <v>0</v>
      </c>
      <c r="Z546" s="22">
        <v>0</v>
      </c>
      <c r="AA546" s="22">
        <v>0</v>
      </c>
      <c r="AB546" s="22">
        <v>0</v>
      </c>
      <c r="AC546" s="22">
        <v>0</v>
      </c>
      <c r="AD546" s="22">
        <v>0</v>
      </c>
      <c r="AE546" s="22">
        <v>0</v>
      </c>
      <c r="AF546" s="22">
        <v>0</v>
      </c>
      <c r="AG546" s="22">
        <v>0</v>
      </c>
      <c r="AH546" s="22">
        <f t="shared" si="56"/>
        <v>0</v>
      </c>
      <c r="AI546" s="22">
        <v>0</v>
      </c>
      <c r="AJ546" s="22">
        <f t="shared" si="57"/>
        <v>-18000</v>
      </c>
      <c r="AK546" s="22"/>
      <c r="AL546" s="22">
        <f t="shared" si="58"/>
        <v>0</v>
      </c>
      <c r="AM546" s="22">
        <f t="shared" si="59"/>
        <v>0</v>
      </c>
    </row>
    <row r="547" spans="1:39" outlineLevel="1" x14ac:dyDescent="0.25">
      <c r="A547" s="10">
        <v>40755</v>
      </c>
      <c r="C547" s="3" t="s">
        <v>1475</v>
      </c>
      <c r="D547" s="34" t="s">
        <v>1476</v>
      </c>
      <c r="F547" s="4" t="s">
        <v>88</v>
      </c>
      <c r="G547" s="4" t="s">
        <v>451</v>
      </c>
      <c r="H547" s="4" t="s">
        <v>157</v>
      </c>
      <c r="N547" s="5">
        <v>1</v>
      </c>
      <c r="O547" s="5" t="s">
        <v>158</v>
      </c>
      <c r="P547" s="65">
        <v>6000</v>
      </c>
      <c r="Q547" s="65">
        <v>0</v>
      </c>
      <c r="R547" s="65">
        <v>0</v>
      </c>
      <c r="S547" s="65">
        <f t="shared" si="55"/>
        <v>6000</v>
      </c>
      <c r="T547" s="5">
        <v>120</v>
      </c>
      <c r="U547" s="22">
        <v>-6000</v>
      </c>
      <c r="V547" s="22">
        <v>0</v>
      </c>
      <c r="W547" s="22">
        <v>0</v>
      </c>
      <c r="X547" s="22">
        <v>0</v>
      </c>
      <c r="Y547" s="22">
        <v>0</v>
      </c>
      <c r="Z547" s="22">
        <v>0</v>
      </c>
      <c r="AA547" s="22">
        <v>0</v>
      </c>
      <c r="AB547" s="22">
        <v>0</v>
      </c>
      <c r="AC547" s="22">
        <v>0</v>
      </c>
      <c r="AD547" s="22">
        <v>0</v>
      </c>
      <c r="AE547" s="22">
        <v>0</v>
      </c>
      <c r="AF547" s="22">
        <v>0</v>
      </c>
      <c r="AG547" s="22">
        <v>0</v>
      </c>
      <c r="AH547" s="22">
        <f t="shared" si="56"/>
        <v>0</v>
      </c>
      <c r="AI547" s="22">
        <v>0</v>
      </c>
      <c r="AJ547" s="22">
        <f t="shared" si="57"/>
        <v>-6000</v>
      </c>
      <c r="AK547" s="22"/>
      <c r="AL547" s="22">
        <f t="shared" si="58"/>
        <v>0</v>
      </c>
      <c r="AM547" s="22">
        <f t="shared" si="59"/>
        <v>0</v>
      </c>
    </row>
    <row r="548" spans="1:39" outlineLevel="1" x14ac:dyDescent="0.25">
      <c r="A548" s="10">
        <v>40755</v>
      </c>
      <c r="C548" s="3" t="s">
        <v>1477</v>
      </c>
      <c r="D548" s="34" t="s">
        <v>1478</v>
      </c>
      <c r="F548" s="4" t="s">
        <v>88</v>
      </c>
      <c r="G548" s="4" t="s">
        <v>451</v>
      </c>
      <c r="H548" s="4" t="s">
        <v>157</v>
      </c>
      <c r="N548" s="5">
        <v>1</v>
      </c>
      <c r="O548" s="5" t="s">
        <v>158</v>
      </c>
      <c r="P548" s="65">
        <v>8668.7999999999993</v>
      </c>
      <c r="Q548" s="65">
        <v>0</v>
      </c>
      <c r="R548" s="65">
        <v>0</v>
      </c>
      <c r="S548" s="65">
        <f t="shared" si="55"/>
        <v>8668.7999999999993</v>
      </c>
      <c r="T548" s="5">
        <v>120</v>
      </c>
      <c r="U548" s="22">
        <v>-8668.7999999999993</v>
      </c>
      <c r="V548" s="22">
        <v>0</v>
      </c>
      <c r="W548" s="22">
        <v>0</v>
      </c>
      <c r="X548" s="22">
        <v>0</v>
      </c>
      <c r="Y548" s="22">
        <v>0</v>
      </c>
      <c r="Z548" s="22">
        <v>0</v>
      </c>
      <c r="AA548" s="22">
        <v>0</v>
      </c>
      <c r="AB548" s="22">
        <v>0</v>
      </c>
      <c r="AC548" s="22">
        <v>0</v>
      </c>
      <c r="AD548" s="22">
        <v>0</v>
      </c>
      <c r="AE548" s="22">
        <v>0</v>
      </c>
      <c r="AF548" s="22">
        <v>0</v>
      </c>
      <c r="AG548" s="22">
        <v>0</v>
      </c>
      <c r="AH548" s="22">
        <f t="shared" si="56"/>
        <v>0</v>
      </c>
      <c r="AI548" s="22">
        <v>0</v>
      </c>
      <c r="AJ548" s="22">
        <f t="shared" si="57"/>
        <v>-8668.7999999999993</v>
      </c>
      <c r="AK548" s="22"/>
      <c r="AL548" s="22">
        <f t="shared" si="58"/>
        <v>0</v>
      </c>
      <c r="AM548" s="22">
        <f t="shared" si="59"/>
        <v>0</v>
      </c>
    </row>
    <row r="549" spans="1:39" outlineLevel="1" x14ac:dyDescent="0.25">
      <c r="A549" s="10">
        <v>40755</v>
      </c>
      <c r="C549" s="3" t="s">
        <v>1479</v>
      </c>
      <c r="D549" s="34" t="s">
        <v>1480</v>
      </c>
      <c r="F549" s="4" t="s">
        <v>88</v>
      </c>
      <c r="G549" s="4" t="s">
        <v>451</v>
      </c>
      <c r="H549" s="4" t="s">
        <v>157</v>
      </c>
      <c r="N549" s="5">
        <v>1</v>
      </c>
      <c r="O549" s="5" t="s">
        <v>158</v>
      </c>
      <c r="P549" s="65">
        <v>24080</v>
      </c>
      <c r="Q549" s="65">
        <v>0</v>
      </c>
      <c r="R549" s="65">
        <v>0</v>
      </c>
      <c r="S549" s="65">
        <f t="shared" si="55"/>
        <v>24080</v>
      </c>
      <c r="T549" s="5">
        <v>120</v>
      </c>
      <c r="U549" s="22">
        <v>-24080</v>
      </c>
      <c r="V549" s="22">
        <v>0</v>
      </c>
      <c r="W549" s="22">
        <v>0</v>
      </c>
      <c r="X549" s="22">
        <v>0</v>
      </c>
      <c r="Y549" s="22">
        <v>0</v>
      </c>
      <c r="Z549" s="22">
        <v>0</v>
      </c>
      <c r="AA549" s="22">
        <v>0</v>
      </c>
      <c r="AB549" s="22">
        <v>0</v>
      </c>
      <c r="AC549" s="22">
        <v>0</v>
      </c>
      <c r="AD549" s="22">
        <v>0</v>
      </c>
      <c r="AE549" s="22">
        <v>0</v>
      </c>
      <c r="AF549" s="22">
        <v>0</v>
      </c>
      <c r="AG549" s="22">
        <v>0</v>
      </c>
      <c r="AH549" s="22">
        <f t="shared" si="56"/>
        <v>0</v>
      </c>
      <c r="AI549" s="22">
        <v>0</v>
      </c>
      <c r="AJ549" s="22">
        <f t="shared" si="57"/>
        <v>-24080</v>
      </c>
      <c r="AK549" s="22"/>
      <c r="AL549" s="22">
        <f t="shared" si="58"/>
        <v>0</v>
      </c>
      <c r="AM549" s="22">
        <f t="shared" si="59"/>
        <v>0</v>
      </c>
    </row>
    <row r="550" spans="1:39" outlineLevel="1" x14ac:dyDescent="0.25">
      <c r="A550" s="10">
        <v>40755</v>
      </c>
      <c r="C550" s="3" t="s">
        <v>1481</v>
      </c>
      <c r="D550" s="34" t="s">
        <v>1482</v>
      </c>
      <c r="F550" s="4" t="s">
        <v>88</v>
      </c>
      <c r="G550" s="4" t="s">
        <v>451</v>
      </c>
      <c r="H550" s="4" t="s">
        <v>157</v>
      </c>
      <c r="N550" s="5">
        <v>1</v>
      </c>
      <c r="O550" s="5" t="s">
        <v>158</v>
      </c>
      <c r="P550" s="65">
        <v>3920</v>
      </c>
      <c r="Q550" s="65">
        <v>0</v>
      </c>
      <c r="R550" s="65">
        <v>0</v>
      </c>
      <c r="S550" s="65">
        <f t="shared" si="55"/>
        <v>3920</v>
      </c>
      <c r="T550" s="5">
        <v>120</v>
      </c>
      <c r="U550" s="22">
        <v>-3920</v>
      </c>
      <c r="V550" s="22">
        <v>0</v>
      </c>
      <c r="W550" s="22">
        <v>0</v>
      </c>
      <c r="X550" s="22">
        <v>0</v>
      </c>
      <c r="Y550" s="22">
        <v>0</v>
      </c>
      <c r="Z550" s="22">
        <v>0</v>
      </c>
      <c r="AA550" s="22">
        <v>0</v>
      </c>
      <c r="AB550" s="22">
        <v>0</v>
      </c>
      <c r="AC550" s="22">
        <v>0</v>
      </c>
      <c r="AD550" s="22">
        <v>0</v>
      </c>
      <c r="AE550" s="22">
        <v>0</v>
      </c>
      <c r="AF550" s="22">
        <v>0</v>
      </c>
      <c r="AG550" s="22">
        <v>0</v>
      </c>
      <c r="AH550" s="22">
        <f t="shared" si="56"/>
        <v>0</v>
      </c>
      <c r="AI550" s="22">
        <v>0</v>
      </c>
      <c r="AJ550" s="22">
        <f t="shared" si="57"/>
        <v>-3920</v>
      </c>
      <c r="AK550" s="22"/>
      <c r="AL550" s="22">
        <f t="shared" si="58"/>
        <v>0</v>
      </c>
      <c r="AM550" s="22">
        <f t="shared" si="59"/>
        <v>0</v>
      </c>
    </row>
    <row r="551" spans="1:39" outlineLevel="1" x14ac:dyDescent="0.25">
      <c r="A551" s="10">
        <v>40755</v>
      </c>
      <c r="C551" s="3" t="s">
        <v>1483</v>
      </c>
      <c r="D551" s="34" t="s">
        <v>1440</v>
      </c>
      <c r="F551" s="4" t="s">
        <v>88</v>
      </c>
      <c r="G551" s="4" t="s">
        <v>451</v>
      </c>
      <c r="H551" s="4" t="s">
        <v>157</v>
      </c>
      <c r="N551" s="5">
        <v>1</v>
      </c>
      <c r="O551" s="5" t="s">
        <v>158</v>
      </c>
      <c r="P551" s="65">
        <v>5240</v>
      </c>
      <c r="Q551" s="65">
        <v>0</v>
      </c>
      <c r="R551" s="65">
        <v>0</v>
      </c>
      <c r="S551" s="65">
        <f t="shared" si="55"/>
        <v>5240</v>
      </c>
      <c r="T551" s="5">
        <v>120</v>
      </c>
      <c r="U551" s="22">
        <v>-5240</v>
      </c>
      <c r="V551" s="22">
        <v>0</v>
      </c>
      <c r="W551" s="22">
        <v>0</v>
      </c>
      <c r="X551" s="22">
        <v>0</v>
      </c>
      <c r="Y551" s="22">
        <v>0</v>
      </c>
      <c r="Z551" s="22">
        <v>0</v>
      </c>
      <c r="AA551" s="22">
        <v>0</v>
      </c>
      <c r="AB551" s="22">
        <v>0</v>
      </c>
      <c r="AC551" s="22">
        <v>0</v>
      </c>
      <c r="AD551" s="22">
        <v>0</v>
      </c>
      <c r="AE551" s="22">
        <v>0</v>
      </c>
      <c r="AF551" s="22">
        <v>0</v>
      </c>
      <c r="AG551" s="22">
        <v>0</v>
      </c>
      <c r="AH551" s="22">
        <f t="shared" si="56"/>
        <v>0</v>
      </c>
      <c r="AI551" s="22">
        <v>0</v>
      </c>
      <c r="AJ551" s="22">
        <f t="shared" si="57"/>
        <v>-5240</v>
      </c>
      <c r="AK551" s="22"/>
      <c r="AL551" s="22">
        <f t="shared" si="58"/>
        <v>0</v>
      </c>
      <c r="AM551" s="22">
        <f t="shared" si="59"/>
        <v>0</v>
      </c>
    </row>
    <row r="552" spans="1:39" outlineLevel="1" x14ac:dyDescent="0.25">
      <c r="A552" s="10">
        <v>40755</v>
      </c>
      <c r="C552" s="3" t="s">
        <v>1484</v>
      </c>
      <c r="D552" s="34" t="s">
        <v>1485</v>
      </c>
      <c r="F552" s="4" t="s">
        <v>88</v>
      </c>
      <c r="G552" s="4" t="s">
        <v>451</v>
      </c>
      <c r="H552" s="4" t="s">
        <v>157</v>
      </c>
      <c r="N552" s="5">
        <v>1</v>
      </c>
      <c r="O552" s="5" t="s">
        <v>158</v>
      </c>
      <c r="P552" s="65">
        <v>956</v>
      </c>
      <c r="Q552" s="65">
        <v>0</v>
      </c>
      <c r="R552" s="65">
        <v>0</v>
      </c>
      <c r="S552" s="65">
        <f t="shared" si="55"/>
        <v>956</v>
      </c>
      <c r="T552" s="5">
        <v>120</v>
      </c>
      <c r="U552" s="22">
        <v>-956</v>
      </c>
      <c r="V552" s="22">
        <v>0</v>
      </c>
      <c r="W552" s="22">
        <v>0</v>
      </c>
      <c r="X552" s="22">
        <v>0</v>
      </c>
      <c r="Y552" s="22">
        <v>0</v>
      </c>
      <c r="Z552" s="22">
        <v>0</v>
      </c>
      <c r="AA552" s="22">
        <v>0</v>
      </c>
      <c r="AB552" s="22">
        <v>0</v>
      </c>
      <c r="AC552" s="22">
        <v>0</v>
      </c>
      <c r="AD552" s="22">
        <v>0</v>
      </c>
      <c r="AE552" s="22">
        <v>0</v>
      </c>
      <c r="AF552" s="22">
        <v>0</v>
      </c>
      <c r="AG552" s="22">
        <v>0</v>
      </c>
      <c r="AH552" s="22">
        <f t="shared" si="56"/>
        <v>0</v>
      </c>
      <c r="AI552" s="22">
        <v>0</v>
      </c>
      <c r="AJ552" s="22">
        <f t="shared" si="57"/>
        <v>-956</v>
      </c>
      <c r="AK552" s="22"/>
      <c r="AL552" s="22">
        <f t="shared" si="58"/>
        <v>0</v>
      </c>
      <c r="AM552" s="22">
        <f t="shared" si="59"/>
        <v>0</v>
      </c>
    </row>
    <row r="553" spans="1:39" outlineLevel="1" x14ac:dyDescent="0.25">
      <c r="A553" s="10">
        <v>40755</v>
      </c>
      <c r="C553" s="3" t="s">
        <v>1486</v>
      </c>
      <c r="D553" s="34" t="s">
        <v>1487</v>
      </c>
      <c r="F553" s="4" t="s">
        <v>88</v>
      </c>
      <c r="G553" s="4" t="s">
        <v>451</v>
      </c>
      <c r="H553" s="4" t="s">
        <v>157</v>
      </c>
      <c r="N553" s="5">
        <v>1</v>
      </c>
      <c r="O553" s="5" t="s">
        <v>158</v>
      </c>
      <c r="P553" s="65">
        <v>780</v>
      </c>
      <c r="Q553" s="65">
        <v>0</v>
      </c>
      <c r="R553" s="65">
        <v>0</v>
      </c>
      <c r="S553" s="65">
        <f t="shared" si="55"/>
        <v>780</v>
      </c>
      <c r="T553" s="5">
        <v>120</v>
      </c>
      <c r="U553" s="22">
        <v>-780</v>
      </c>
      <c r="V553" s="22">
        <v>0</v>
      </c>
      <c r="W553" s="22">
        <v>0</v>
      </c>
      <c r="X553" s="22">
        <v>0</v>
      </c>
      <c r="Y553" s="22">
        <v>0</v>
      </c>
      <c r="Z553" s="22">
        <v>0</v>
      </c>
      <c r="AA553" s="22">
        <v>0</v>
      </c>
      <c r="AB553" s="22">
        <v>0</v>
      </c>
      <c r="AC553" s="22">
        <v>0</v>
      </c>
      <c r="AD553" s="22">
        <v>0</v>
      </c>
      <c r="AE553" s="22">
        <v>0</v>
      </c>
      <c r="AF553" s="22">
        <v>0</v>
      </c>
      <c r="AG553" s="22">
        <v>0</v>
      </c>
      <c r="AH553" s="22">
        <f t="shared" si="56"/>
        <v>0</v>
      </c>
      <c r="AI553" s="22">
        <v>0</v>
      </c>
      <c r="AJ553" s="22">
        <f t="shared" si="57"/>
        <v>-780</v>
      </c>
      <c r="AK553" s="22"/>
      <c r="AL553" s="22">
        <f t="shared" si="58"/>
        <v>0</v>
      </c>
      <c r="AM553" s="22">
        <f t="shared" si="59"/>
        <v>0</v>
      </c>
    </row>
    <row r="554" spans="1:39" outlineLevel="1" x14ac:dyDescent="0.25">
      <c r="A554" s="10">
        <v>40755</v>
      </c>
      <c r="C554" s="3" t="s">
        <v>1488</v>
      </c>
      <c r="D554" s="34" t="s">
        <v>1489</v>
      </c>
      <c r="F554" s="4" t="s">
        <v>88</v>
      </c>
      <c r="G554" s="4" t="s">
        <v>451</v>
      </c>
      <c r="H554" s="4" t="s">
        <v>157</v>
      </c>
      <c r="N554" s="5">
        <v>1</v>
      </c>
      <c r="O554" s="5" t="s">
        <v>158</v>
      </c>
      <c r="P554" s="65">
        <v>1900</v>
      </c>
      <c r="Q554" s="65">
        <v>0</v>
      </c>
      <c r="R554" s="65">
        <v>0</v>
      </c>
      <c r="S554" s="65">
        <f t="shared" si="55"/>
        <v>1900</v>
      </c>
      <c r="T554" s="5">
        <v>120</v>
      </c>
      <c r="U554" s="22">
        <v>-1900</v>
      </c>
      <c r="V554" s="22">
        <v>0</v>
      </c>
      <c r="W554" s="22">
        <v>0</v>
      </c>
      <c r="X554" s="22">
        <v>0</v>
      </c>
      <c r="Y554" s="22">
        <v>0</v>
      </c>
      <c r="Z554" s="22">
        <v>0</v>
      </c>
      <c r="AA554" s="22">
        <v>0</v>
      </c>
      <c r="AB554" s="22">
        <v>0</v>
      </c>
      <c r="AC554" s="22">
        <v>0</v>
      </c>
      <c r="AD554" s="22">
        <v>0</v>
      </c>
      <c r="AE554" s="22">
        <v>0</v>
      </c>
      <c r="AF554" s="22">
        <v>0</v>
      </c>
      <c r="AG554" s="22">
        <v>0</v>
      </c>
      <c r="AH554" s="22">
        <f t="shared" si="56"/>
        <v>0</v>
      </c>
      <c r="AI554" s="22">
        <v>0</v>
      </c>
      <c r="AJ554" s="22">
        <f t="shared" si="57"/>
        <v>-1900</v>
      </c>
      <c r="AK554" s="22"/>
      <c r="AL554" s="22">
        <f t="shared" si="58"/>
        <v>0</v>
      </c>
      <c r="AM554" s="22">
        <f t="shared" si="59"/>
        <v>0</v>
      </c>
    </row>
    <row r="555" spans="1:39" outlineLevel="1" x14ac:dyDescent="0.25">
      <c r="A555" s="10">
        <v>40755</v>
      </c>
      <c r="C555" s="3" t="s">
        <v>1490</v>
      </c>
      <c r="D555" s="34" t="s">
        <v>1491</v>
      </c>
      <c r="F555" s="4" t="s">
        <v>88</v>
      </c>
      <c r="G555" s="4" t="s">
        <v>451</v>
      </c>
      <c r="H555" s="4" t="s">
        <v>157</v>
      </c>
      <c r="N555" s="5">
        <v>1</v>
      </c>
      <c r="O555" s="5" t="s">
        <v>158</v>
      </c>
      <c r="P555" s="65">
        <v>3280</v>
      </c>
      <c r="Q555" s="65">
        <v>0</v>
      </c>
      <c r="R555" s="65">
        <v>0</v>
      </c>
      <c r="S555" s="65">
        <f t="shared" si="55"/>
        <v>3280</v>
      </c>
      <c r="T555" s="5">
        <v>120</v>
      </c>
      <c r="U555" s="22">
        <v>-3280</v>
      </c>
      <c r="V555" s="22">
        <v>0</v>
      </c>
      <c r="W555" s="22">
        <v>0</v>
      </c>
      <c r="X555" s="22">
        <v>0</v>
      </c>
      <c r="Y555" s="22">
        <v>0</v>
      </c>
      <c r="Z555" s="22">
        <v>0</v>
      </c>
      <c r="AA555" s="22">
        <v>0</v>
      </c>
      <c r="AB555" s="22">
        <v>0</v>
      </c>
      <c r="AC555" s="22">
        <v>0</v>
      </c>
      <c r="AD555" s="22">
        <v>0</v>
      </c>
      <c r="AE555" s="22">
        <v>0</v>
      </c>
      <c r="AF555" s="22">
        <v>0</v>
      </c>
      <c r="AG555" s="22">
        <v>0</v>
      </c>
      <c r="AH555" s="22">
        <f t="shared" si="56"/>
        <v>0</v>
      </c>
      <c r="AI555" s="22">
        <v>0</v>
      </c>
      <c r="AJ555" s="22">
        <f t="shared" si="57"/>
        <v>-3280</v>
      </c>
      <c r="AK555" s="22"/>
      <c r="AL555" s="22">
        <f t="shared" si="58"/>
        <v>0</v>
      </c>
      <c r="AM555" s="22">
        <f t="shared" si="59"/>
        <v>0</v>
      </c>
    </row>
    <row r="556" spans="1:39" outlineLevel="1" x14ac:dyDescent="0.25">
      <c r="A556" s="10">
        <v>40755</v>
      </c>
      <c r="C556" s="3" t="s">
        <v>1492</v>
      </c>
      <c r="D556" s="34" t="s">
        <v>1493</v>
      </c>
      <c r="F556" s="4" t="s">
        <v>88</v>
      </c>
      <c r="G556" s="4" t="s">
        <v>451</v>
      </c>
      <c r="H556" s="4" t="s">
        <v>157</v>
      </c>
      <c r="N556" s="5">
        <v>1</v>
      </c>
      <c r="O556" s="5" t="s">
        <v>158</v>
      </c>
      <c r="P556" s="65">
        <v>730</v>
      </c>
      <c r="Q556" s="65">
        <v>0</v>
      </c>
      <c r="R556" s="65">
        <v>0</v>
      </c>
      <c r="S556" s="65">
        <f t="shared" si="55"/>
        <v>730</v>
      </c>
      <c r="T556" s="5">
        <v>120</v>
      </c>
      <c r="U556" s="22">
        <v>-730</v>
      </c>
      <c r="V556" s="22">
        <v>0</v>
      </c>
      <c r="W556" s="22">
        <v>0</v>
      </c>
      <c r="X556" s="22">
        <v>0</v>
      </c>
      <c r="Y556" s="22">
        <v>0</v>
      </c>
      <c r="Z556" s="22">
        <v>0</v>
      </c>
      <c r="AA556" s="22">
        <v>0</v>
      </c>
      <c r="AB556" s="22">
        <v>0</v>
      </c>
      <c r="AC556" s="22">
        <v>0</v>
      </c>
      <c r="AD556" s="22">
        <v>0</v>
      </c>
      <c r="AE556" s="22">
        <v>0</v>
      </c>
      <c r="AF556" s="22">
        <v>0</v>
      </c>
      <c r="AG556" s="22">
        <v>0</v>
      </c>
      <c r="AH556" s="22">
        <f t="shared" si="56"/>
        <v>0</v>
      </c>
      <c r="AI556" s="22">
        <v>0</v>
      </c>
      <c r="AJ556" s="22">
        <f t="shared" si="57"/>
        <v>-730</v>
      </c>
      <c r="AK556" s="22"/>
      <c r="AL556" s="22">
        <f t="shared" si="58"/>
        <v>0</v>
      </c>
      <c r="AM556" s="22">
        <f t="shared" si="59"/>
        <v>0</v>
      </c>
    </row>
    <row r="557" spans="1:39" outlineLevel="1" x14ac:dyDescent="0.25">
      <c r="A557" s="10">
        <v>40755</v>
      </c>
      <c r="C557" s="3" t="s">
        <v>1494</v>
      </c>
      <c r="D557" s="34" t="s">
        <v>1495</v>
      </c>
      <c r="F557" s="4" t="s">
        <v>88</v>
      </c>
      <c r="G557" s="4" t="s">
        <v>451</v>
      </c>
      <c r="H557" s="4" t="s">
        <v>157</v>
      </c>
      <c r="N557" s="5">
        <v>1</v>
      </c>
      <c r="O557" s="5" t="s">
        <v>158</v>
      </c>
      <c r="P557" s="65">
        <v>6760</v>
      </c>
      <c r="Q557" s="65">
        <v>0</v>
      </c>
      <c r="R557" s="65">
        <v>0</v>
      </c>
      <c r="S557" s="65">
        <f t="shared" si="55"/>
        <v>6760</v>
      </c>
      <c r="T557" s="5">
        <v>120</v>
      </c>
      <c r="U557" s="22">
        <v>-6760</v>
      </c>
      <c r="V557" s="22">
        <v>0</v>
      </c>
      <c r="W557" s="22">
        <v>0</v>
      </c>
      <c r="X557" s="22">
        <v>0</v>
      </c>
      <c r="Y557" s="22">
        <v>0</v>
      </c>
      <c r="Z557" s="22">
        <v>0</v>
      </c>
      <c r="AA557" s="22">
        <v>0</v>
      </c>
      <c r="AB557" s="22">
        <v>0</v>
      </c>
      <c r="AC557" s="22">
        <v>0</v>
      </c>
      <c r="AD557" s="22">
        <v>0</v>
      </c>
      <c r="AE557" s="22">
        <v>0</v>
      </c>
      <c r="AF557" s="22">
        <v>0</v>
      </c>
      <c r="AG557" s="22">
        <v>0</v>
      </c>
      <c r="AH557" s="22">
        <f t="shared" si="56"/>
        <v>0</v>
      </c>
      <c r="AI557" s="22">
        <v>0</v>
      </c>
      <c r="AJ557" s="22">
        <f t="shared" si="57"/>
        <v>-6760</v>
      </c>
      <c r="AK557" s="22"/>
      <c r="AL557" s="22">
        <f t="shared" si="58"/>
        <v>0</v>
      </c>
      <c r="AM557" s="22">
        <f t="shared" si="59"/>
        <v>0</v>
      </c>
    </row>
    <row r="558" spans="1:39" outlineLevel="1" x14ac:dyDescent="0.25">
      <c r="A558" s="10">
        <v>40755</v>
      </c>
      <c r="C558" s="3" t="s">
        <v>1496</v>
      </c>
      <c r="D558" s="34" t="s">
        <v>1497</v>
      </c>
      <c r="F558" s="4" t="s">
        <v>88</v>
      </c>
      <c r="G558" s="4" t="s">
        <v>451</v>
      </c>
      <c r="H558" s="4" t="s">
        <v>157</v>
      </c>
      <c r="N558" s="5">
        <v>1</v>
      </c>
      <c r="O558" s="5" t="s">
        <v>158</v>
      </c>
      <c r="P558" s="65">
        <v>2977.76</v>
      </c>
      <c r="Q558" s="65">
        <v>0</v>
      </c>
      <c r="R558" s="65">
        <v>0</v>
      </c>
      <c r="S558" s="65">
        <f t="shared" si="55"/>
        <v>2977.76</v>
      </c>
      <c r="T558" s="5">
        <v>120</v>
      </c>
      <c r="U558" s="22">
        <v>-2977.76</v>
      </c>
      <c r="V558" s="22">
        <v>0</v>
      </c>
      <c r="W558" s="22">
        <v>0</v>
      </c>
      <c r="X558" s="22">
        <v>0</v>
      </c>
      <c r="Y558" s="22">
        <v>0</v>
      </c>
      <c r="Z558" s="22">
        <v>0</v>
      </c>
      <c r="AA558" s="22">
        <v>0</v>
      </c>
      <c r="AB558" s="22">
        <v>0</v>
      </c>
      <c r="AC558" s="22">
        <v>0</v>
      </c>
      <c r="AD558" s="22">
        <v>0</v>
      </c>
      <c r="AE558" s="22">
        <v>0</v>
      </c>
      <c r="AF558" s="22">
        <v>0</v>
      </c>
      <c r="AG558" s="22">
        <v>0</v>
      </c>
      <c r="AH558" s="22">
        <f t="shared" si="56"/>
        <v>0</v>
      </c>
      <c r="AI558" s="22">
        <v>0</v>
      </c>
      <c r="AJ558" s="22">
        <f t="shared" si="57"/>
        <v>-2977.76</v>
      </c>
      <c r="AK558" s="22"/>
      <c r="AL558" s="22">
        <f t="shared" si="58"/>
        <v>0</v>
      </c>
      <c r="AM558" s="22">
        <f t="shared" si="59"/>
        <v>0</v>
      </c>
    </row>
    <row r="559" spans="1:39" outlineLevel="1" x14ac:dyDescent="0.25">
      <c r="A559" s="10">
        <v>40755</v>
      </c>
      <c r="C559" s="3" t="s">
        <v>1498</v>
      </c>
      <c r="D559" s="34" t="s">
        <v>1499</v>
      </c>
      <c r="F559" s="4" t="s">
        <v>88</v>
      </c>
      <c r="G559" s="4" t="s">
        <v>451</v>
      </c>
      <c r="H559" s="4" t="s">
        <v>157</v>
      </c>
      <c r="N559" s="5">
        <v>1</v>
      </c>
      <c r="O559" s="5" t="s">
        <v>158</v>
      </c>
      <c r="P559" s="65">
        <v>4526</v>
      </c>
      <c r="Q559" s="65">
        <v>0</v>
      </c>
      <c r="R559" s="65">
        <v>0</v>
      </c>
      <c r="S559" s="65">
        <f t="shared" si="55"/>
        <v>4526</v>
      </c>
      <c r="T559" s="5">
        <v>120</v>
      </c>
      <c r="U559" s="22">
        <v>-4526</v>
      </c>
      <c r="V559" s="22">
        <v>0</v>
      </c>
      <c r="W559" s="22">
        <v>0</v>
      </c>
      <c r="X559" s="22">
        <v>0</v>
      </c>
      <c r="Y559" s="22">
        <v>0</v>
      </c>
      <c r="Z559" s="22">
        <v>0</v>
      </c>
      <c r="AA559" s="22">
        <v>0</v>
      </c>
      <c r="AB559" s="22">
        <v>0</v>
      </c>
      <c r="AC559" s="22">
        <v>0</v>
      </c>
      <c r="AD559" s="22">
        <v>0</v>
      </c>
      <c r="AE559" s="22">
        <v>0</v>
      </c>
      <c r="AF559" s="22">
        <v>0</v>
      </c>
      <c r="AG559" s="22">
        <v>0</v>
      </c>
      <c r="AH559" s="22">
        <f t="shared" si="56"/>
        <v>0</v>
      </c>
      <c r="AI559" s="22">
        <v>0</v>
      </c>
      <c r="AJ559" s="22">
        <f t="shared" si="57"/>
        <v>-4526</v>
      </c>
      <c r="AK559" s="22"/>
      <c r="AL559" s="22">
        <f t="shared" si="58"/>
        <v>0</v>
      </c>
      <c r="AM559" s="22">
        <f t="shared" si="59"/>
        <v>0</v>
      </c>
    </row>
    <row r="560" spans="1:39" outlineLevel="1" x14ac:dyDescent="0.25">
      <c r="A560" s="10">
        <v>40755</v>
      </c>
      <c r="C560" s="3" t="s">
        <v>1500</v>
      </c>
      <c r="D560" s="34" t="s">
        <v>1501</v>
      </c>
      <c r="F560" s="4" t="s">
        <v>88</v>
      </c>
      <c r="G560" s="4" t="s">
        <v>451</v>
      </c>
      <c r="H560" s="4" t="s">
        <v>157</v>
      </c>
      <c r="N560" s="5">
        <v>1</v>
      </c>
      <c r="O560" s="5" t="s">
        <v>158</v>
      </c>
      <c r="P560" s="65">
        <v>14353.2</v>
      </c>
      <c r="Q560" s="65">
        <v>0</v>
      </c>
      <c r="R560" s="65">
        <v>0</v>
      </c>
      <c r="S560" s="65">
        <f t="shared" si="55"/>
        <v>14353.2</v>
      </c>
      <c r="T560" s="5">
        <v>120</v>
      </c>
      <c r="U560" s="22">
        <v>-14353.2</v>
      </c>
      <c r="V560" s="22">
        <v>0</v>
      </c>
      <c r="W560" s="22">
        <v>0</v>
      </c>
      <c r="X560" s="22">
        <v>0</v>
      </c>
      <c r="Y560" s="22">
        <v>0</v>
      </c>
      <c r="Z560" s="22">
        <v>0</v>
      </c>
      <c r="AA560" s="22">
        <v>0</v>
      </c>
      <c r="AB560" s="22">
        <v>0</v>
      </c>
      <c r="AC560" s="22">
        <v>0</v>
      </c>
      <c r="AD560" s="22">
        <v>0</v>
      </c>
      <c r="AE560" s="22">
        <v>0</v>
      </c>
      <c r="AF560" s="22">
        <v>0</v>
      </c>
      <c r="AG560" s="22">
        <v>0</v>
      </c>
      <c r="AH560" s="22">
        <f t="shared" si="56"/>
        <v>0</v>
      </c>
      <c r="AI560" s="22">
        <v>0</v>
      </c>
      <c r="AJ560" s="22">
        <f t="shared" si="57"/>
        <v>-14353.2</v>
      </c>
      <c r="AK560" s="22"/>
      <c r="AL560" s="22">
        <f t="shared" si="58"/>
        <v>0</v>
      </c>
      <c r="AM560" s="22">
        <f t="shared" si="59"/>
        <v>0</v>
      </c>
    </row>
    <row r="561" spans="1:39" outlineLevel="1" x14ac:dyDescent="0.25">
      <c r="A561" s="10">
        <v>40755</v>
      </c>
      <c r="C561" s="3" t="s">
        <v>1502</v>
      </c>
      <c r="D561" s="34" t="s">
        <v>1503</v>
      </c>
      <c r="F561" s="4" t="s">
        <v>88</v>
      </c>
      <c r="G561" s="4" t="s">
        <v>451</v>
      </c>
      <c r="H561" s="4" t="s">
        <v>157</v>
      </c>
      <c r="N561" s="5">
        <v>1</v>
      </c>
      <c r="O561" s="5" t="s">
        <v>158</v>
      </c>
      <c r="P561" s="65">
        <v>11266</v>
      </c>
      <c r="Q561" s="65">
        <v>0</v>
      </c>
      <c r="R561" s="65">
        <v>0</v>
      </c>
      <c r="S561" s="65">
        <f t="shared" si="55"/>
        <v>11266</v>
      </c>
      <c r="T561" s="5">
        <v>120</v>
      </c>
      <c r="U561" s="22">
        <v>-11266</v>
      </c>
      <c r="V561" s="22">
        <v>0</v>
      </c>
      <c r="W561" s="22">
        <v>0</v>
      </c>
      <c r="X561" s="22">
        <v>0</v>
      </c>
      <c r="Y561" s="22">
        <v>0</v>
      </c>
      <c r="Z561" s="22">
        <v>0</v>
      </c>
      <c r="AA561" s="22">
        <v>0</v>
      </c>
      <c r="AB561" s="22">
        <v>0</v>
      </c>
      <c r="AC561" s="22">
        <v>0</v>
      </c>
      <c r="AD561" s="22">
        <v>0</v>
      </c>
      <c r="AE561" s="22">
        <v>0</v>
      </c>
      <c r="AF561" s="22">
        <v>0</v>
      </c>
      <c r="AG561" s="22">
        <v>0</v>
      </c>
      <c r="AH561" s="22">
        <f t="shared" si="56"/>
        <v>0</v>
      </c>
      <c r="AI561" s="22">
        <v>0</v>
      </c>
      <c r="AJ561" s="22">
        <f t="shared" si="57"/>
        <v>-11266</v>
      </c>
      <c r="AK561" s="22"/>
      <c r="AL561" s="22">
        <f t="shared" si="58"/>
        <v>0</v>
      </c>
      <c r="AM561" s="22">
        <f t="shared" si="59"/>
        <v>0</v>
      </c>
    </row>
    <row r="562" spans="1:39" outlineLevel="1" x14ac:dyDescent="0.25">
      <c r="A562" s="10">
        <v>40755</v>
      </c>
      <c r="C562" s="3" t="s">
        <v>1504</v>
      </c>
      <c r="D562" s="34" t="s">
        <v>1478</v>
      </c>
      <c r="F562" s="4" t="s">
        <v>88</v>
      </c>
      <c r="G562" s="4" t="s">
        <v>451</v>
      </c>
      <c r="H562" s="4" t="s">
        <v>157</v>
      </c>
      <c r="N562" s="5">
        <v>1</v>
      </c>
      <c r="O562" s="5" t="s">
        <v>158</v>
      </c>
      <c r="P562" s="65">
        <v>8668.7999999999993</v>
      </c>
      <c r="Q562" s="65">
        <v>0</v>
      </c>
      <c r="R562" s="65">
        <v>0</v>
      </c>
      <c r="S562" s="65">
        <f t="shared" si="55"/>
        <v>8668.7999999999993</v>
      </c>
      <c r="T562" s="5">
        <v>120</v>
      </c>
      <c r="U562" s="22">
        <v>-8668.7999999999993</v>
      </c>
      <c r="V562" s="22">
        <v>0</v>
      </c>
      <c r="W562" s="22">
        <v>0</v>
      </c>
      <c r="X562" s="22">
        <v>0</v>
      </c>
      <c r="Y562" s="22">
        <v>0</v>
      </c>
      <c r="Z562" s="22">
        <v>0</v>
      </c>
      <c r="AA562" s="22">
        <v>0</v>
      </c>
      <c r="AB562" s="22">
        <v>0</v>
      </c>
      <c r="AC562" s="22">
        <v>0</v>
      </c>
      <c r="AD562" s="22">
        <v>0</v>
      </c>
      <c r="AE562" s="22">
        <v>0</v>
      </c>
      <c r="AF562" s="22">
        <v>0</v>
      </c>
      <c r="AG562" s="22">
        <v>0</v>
      </c>
      <c r="AH562" s="22">
        <f t="shared" si="56"/>
        <v>0</v>
      </c>
      <c r="AI562" s="22">
        <v>0</v>
      </c>
      <c r="AJ562" s="22">
        <f t="shared" si="57"/>
        <v>-8668.7999999999993</v>
      </c>
      <c r="AK562" s="22"/>
      <c r="AL562" s="22">
        <f t="shared" si="58"/>
        <v>0</v>
      </c>
      <c r="AM562" s="22">
        <f t="shared" si="59"/>
        <v>0</v>
      </c>
    </row>
    <row r="563" spans="1:39" outlineLevel="1" x14ac:dyDescent="0.25">
      <c r="A563" s="10">
        <v>40755</v>
      </c>
      <c r="C563" s="3" t="s">
        <v>1505</v>
      </c>
      <c r="D563" s="34" t="s">
        <v>1506</v>
      </c>
      <c r="F563" s="4" t="s">
        <v>88</v>
      </c>
      <c r="G563" s="4" t="s">
        <v>451</v>
      </c>
      <c r="H563" s="4" t="s">
        <v>157</v>
      </c>
      <c r="N563" s="5">
        <v>1</v>
      </c>
      <c r="O563" s="5" t="s">
        <v>158</v>
      </c>
      <c r="P563" s="65">
        <v>7494.4</v>
      </c>
      <c r="Q563" s="65">
        <v>0</v>
      </c>
      <c r="R563" s="65">
        <v>0</v>
      </c>
      <c r="S563" s="65">
        <f t="shared" si="55"/>
        <v>7494.4</v>
      </c>
      <c r="T563" s="5">
        <v>120</v>
      </c>
      <c r="U563" s="22">
        <v>-7494.4</v>
      </c>
      <c r="V563" s="22">
        <v>0</v>
      </c>
      <c r="W563" s="22">
        <v>0</v>
      </c>
      <c r="X563" s="22">
        <v>0</v>
      </c>
      <c r="Y563" s="22">
        <v>0</v>
      </c>
      <c r="Z563" s="22">
        <v>0</v>
      </c>
      <c r="AA563" s="22">
        <v>0</v>
      </c>
      <c r="AB563" s="22">
        <v>0</v>
      </c>
      <c r="AC563" s="22">
        <v>0</v>
      </c>
      <c r="AD563" s="22">
        <v>0</v>
      </c>
      <c r="AE563" s="22">
        <v>0</v>
      </c>
      <c r="AF563" s="22">
        <v>0</v>
      </c>
      <c r="AG563" s="22">
        <v>0</v>
      </c>
      <c r="AH563" s="22">
        <f t="shared" si="56"/>
        <v>0</v>
      </c>
      <c r="AI563" s="22">
        <v>0</v>
      </c>
      <c r="AJ563" s="22">
        <f t="shared" si="57"/>
        <v>-7494.4</v>
      </c>
      <c r="AK563" s="22"/>
      <c r="AL563" s="22">
        <f t="shared" si="58"/>
        <v>0</v>
      </c>
      <c r="AM563" s="22">
        <f t="shared" si="59"/>
        <v>0</v>
      </c>
    </row>
    <row r="564" spans="1:39" outlineLevel="1" x14ac:dyDescent="0.25">
      <c r="A564" s="10">
        <v>40755</v>
      </c>
      <c r="C564" s="3" t="s">
        <v>1507</v>
      </c>
      <c r="D564" s="34" t="s">
        <v>1508</v>
      </c>
      <c r="F564" s="4" t="s">
        <v>88</v>
      </c>
      <c r="G564" s="4" t="s">
        <v>451</v>
      </c>
      <c r="H564" s="4" t="s">
        <v>157</v>
      </c>
      <c r="N564" s="5">
        <v>1</v>
      </c>
      <c r="O564" s="5" t="s">
        <v>158</v>
      </c>
      <c r="P564" s="65">
        <v>2370</v>
      </c>
      <c r="Q564" s="65">
        <v>0</v>
      </c>
      <c r="R564" s="65">
        <v>0</v>
      </c>
      <c r="S564" s="65">
        <f t="shared" si="55"/>
        <v>2370</v>
      </c>
      <c r="T564" s="5">
        <v>120</v>
      </c>
      <c r="U564" s="22">
        <v>-2370</v>
      </c>
      <c r="V564" s="22">
        <v>0</v>
      </c>
      <c r="W564" s="22">
        <v>0</v>
      </c>
      <c r="X564" s="22">
        <v>0</v>
      </c>
      <c r="Y564" s="22">
        <v>0</v>
      </c>
      <c r="Z564" s="22">
        <v>0</v>
      </c>
      <c r="AA564" s="22">
        <v>0</v>
      </c>
      <c r="AB564" s="22">
        <v>0</v>
      </c>
      <c r="AC564" s="22">
        <v>0</v>
      </c>
      <c r="AD564" s="22">
        <v>0</v>
      </c>
      <c r="AE564" s="22">
        <v>0</v>
      </c>
      <c r="AF564" s="22">
        <v>0</v>
      </c>
      <c r="AG564" s="22">
        <v>0</v>
      </c>
      <c r="AH564" s="22">
        <f t="shared" si="56"/>
        <v>0</v>
      </c>
      <c r="AI564" s="22">
        <v>0</v>
      </c>
      <c r="AJ564" s="22">
        <f t="shared" si="57"/>
        <v>-2370</v>
      </c>
      <c r="AK564" s="22"/>
      <c r="AL564" s="22">
        <f t="shared" si="58"/>
        <v>0</v>
      </c>
      <c r="AM564" s="22">
        <f t="shared" si="59"/>
        <v>0</v>
      </c>
    </row>
    <row r="565" spans="1:39" outlineLevel="1" x14ac:dyDescent="0.25">
      <c r="A565" s="10">
        <v>40755</v>
      </c>
      <c r="C565" s="3" t="s">
        <v>1509</v>
      </c>
      <c r="D565" s="34" t="s">
        <v>1510</v>
      </c>
      <c r="F565" s="4" t="s">
        <v>88</v>
      </c>
      <c r="G565" s="4" t="s">
        <v>451</v>
      </c>
      <c r="H565" s="4" t="s">
        <v>157</v>
      </c>
      <c r="N565" s="5">
        <v>1</v>
      </c>
      <c r="O565" s="5" t="s">
        <v>158</v>
      </c>
      <c r="P565" s="65">
        <v>1150</v>
      </c>
      <c r="Q565" s="65">
        <v>0</v>
      </c>
      <c r="R565" s="65">
        <v>0</v>
      </c>
      <c r="S565" s="65">
        <f t="shared" si="55"/>
        <v>1150</v>
      </c>
      <c r="T565" s="5">
        <v>120</v>
      </c>
      <c r="U565" s="22">
        <v>-1150</v>
      </c>
      <c r="V565" s="22">
        <v>0</v>
      </c>
      <c r="W565" s="22">
        <v>0</v>
      </c>
      <c r="X565" s="22">
        <v>0</v>
      </c>
      <c r="Y565" s="22">
        <v>0</v>
      </c>
      <c r="Z565" s="22">
        <v>0</v>
      </c>
      <c r="AA565" s="22">
        <v>0</v>
      </c>
      <c r="AB565" s="22">
        <v>0</v>
      </c>
      <c r="AC565" s="22">
        <v>0</v>
      </c>
      <c r="AD565" s="22">
        <v>0</v>
      </c>
      <c r="AE565" s="22">
        <v>0</v>
      </c>
      <c r="AF565" s="22">
        <v>0</v>
      </c>
      <c r="AG565" s="22">
        <v>0</v>
      </c>
      <c r="AH565" s="22">
        <f t="shared" si="56"/>
        <v>0</v>
      </c>
      <c r="AI565" s="22">
        <v>0</v>
      </c>
      <c r="AJ565" s="22">
        <f t="shared" si="57"/>
        <v>-1150</v>
      </c>
      <c r="AK565" s="22"/>
      <c r="AL565" s="22">
        <f t="shared" si="58"/>
        <v>0</v>
      </c>
      <c r="AM565" s="22">
        <f t="shared" si="59"/>
        <v>0</v>
      </c>
    </row>
    <row r="566" spans="1:39" outlineLevel="1" x14ac:dyDescent="0.25">
      <c r="A566" s="10">
        <v>40755</v>
      </c>
      <c r="C566" s="3" t="s">
        <v>1511</v>
      </c>
      <c r="D566" s="34" t="s">
        <v>1512</v>
      </c>
      <c r="F566" s="4" t="s">
        <v>88</v>
      </c>
      <c r="G566" s="4" t="s">
        <v>451</v>
      </c>
      <c r="H566" s="4" t="s">
        <v>157</v>
      </c>
      <c r="N566" s="5">
        <v>1</v>
      </c>
      <c r="O566" s="5" t="s">
        <v>158</v>
      </c>
      <c r="P566" s="65">
        <v>4000</v>
      </c>
      <c r="Q566" s="65">
        <v>0</v>
      </c>
      <c r="R566" s="65">
        <v>0</v>
      </c>
      <c r="S566" s="65">
        <f t="shared" si="55"/>
        <v>4000</v>
      </c>
      <c r="T566" s="5">
        <v>120</v>
      </c>
      <c r="U566" s="22">
        <v>-4000</v>
      </c>
      <c r="V566" s="22">
        <v>0</v>
      </c>
      <c r="W566" s="22">
        <v>0</v>
      </c>
      <c r="X566" s="22">
        <v>0</v>
      </c>
      <c r="Y566" s="22">
        <v>0</v>
      </c>
      <c r="Z566" s="22">
        <v>0</v>
      </c>
      <c r="AA566" s="22">
        <v>0</v>
      </c>
      <c r="AB566" s="22">
        <v>0</v>
      </c>
      <c r="AC566" s="22">
        <v>0</v>
      </c>
      <c r="AD566" s="22">
        <v>0</v>
      </c>
      <c r="AE566" s="22">
        <v>0</v>
      </c>
      <c r="AF566" s="22">
        <v>0</v>
      </c>
      <c r="AG566" s="22">
        <v>0</v>
      </c>
      <c r="AH566" s="22">
        <f t="shared" si="56"/>
        <v>0</v>
      </c>
      <c r="AI566" s="22">
        <v>0</v>
      </c>
      <c r="AJ566" s="22">
        <f t="shared" si="57"/>
        <v>-4000</v>
      </c>
      <c r="AK566" s="22"/>
      <c r="AL566" s="22">
        <f t="shared" si="58"/>
        <v>0</v>
      </c>
      <c r="AM566" s="22">
        <f t="shared" si="59"/>
        <v>0</v>
      </c>
    </row>
    <row r="567" spans="1:39" outlineLevel="1" x14ac:dyDescent="0.25">
      <c r="A567" s="10">
        <v>40755</v>
      </c>
      <c r="C567" s="3" t="s">
        <v>1513</v>
      </c>
      <c r="D567" s="34" t="s">
        <v>1514</v>
      </c>
      <c r="F567" s="4" t="s">
        <v>88</v>
      </c>
      <c r="G567" s="4" t="s">
        <v>451</v>
      </c>
      <c r="H567" s="4" t="s">
        <v>157</v>
      </c>
      <c r="N567" s="5">
        <v>1</v>
      </c>
      <c r="O567" s="5" t="s">
        <v>158</v>
      </c>
      <c r="P567" s="65">
        <v>1825</v>
      </c>
      <c r="Q567" s="65">
        <v>0</v>
      </c>
      <c r="R567" s="65">
        <v>0</v>
      </c>
      <c r="S567" s="65">
        <f t="shared" si="55"/>
        <v>1825</v>
      </c>
      <c r="T567" s="5">
        <v>120</v>
      </c>
      <c r="U567" s="22">
        <v>-1825</v>
      </c>
      <c r="V567" s="22">
        <v>0</v>
      </c>
      <c r="W567" s="22">
        <v>0</v>
      </c>
      <c r="X567" s="22">
        <v>0</v>
      </c>
      <c r="Y567" s="22">
        <v>0</v>
      </c>
      <c r="Z567" s="22">
        <v>0</v>
      </c>
      <c r="AA567" s="22">
        <v>0</v>
      </c>
      <c r="AB567" s="22">
        <v>0</v>
      </c>
      <c r="AC567" s="22">
        <v>0</v>
      </c>
      <c r="AD567" s="22">
        <v>0</v>
      </c>
      <c r="AE567" s="22">
        <v>0</v>
      </c>
      <c r="AF567" s="22">
        <v>0</v>
      </c>
      <c r="AG567" s="22">
        <v>0</v>
      </c>
      <c r="AH567" s="22">
        <f t="shared" si="56"/>
        <v>0</v>
      </c>
      <c r="AI567" s="22">
        <v>0</v>
      </c>
      <c r="AJ567" s="22">
        <f t="shared" si="57"/>
        <v>-1825</v>
      </c>
      <c r="AK567" s="22"/>
      <c r="AL567" s="22">
        <f t="shared" si="58"/>
        <v>0</v>
      </c>
      <c r="AM567" s="22">
        <f t="shared" si="59"/>
        <v>0</v>
      </c>
    </row>
    <row r="568" spans="1:39" outlineLevel="1" x14ac:dyDescent="0.25">
      <c r="A568" s="10">
        <v>40755</v>
      </c>
      <c r="C568" s="3" t="s">
        <v>1515</v>
      </c>
      <c r="D568" s="34" t="s">
        <v>1516</v>
      </c>
      <c r="F568" s="4" t="s">
        <v>88</v>
      </c>
      <c r="G568" s="4" t="s">
        <v>451</v>
      </c>
      <c r="H568" s="4" t="s">
        <v>157</v>
      </c>
      <c r="N568" s="5">
        <v>1</v>
      </c>
      <c r="O568" s="5" t="s">
        <v>158</v>
      </c>
      <c r="P568" s="65">
        <v>5300</v>
      </c>
      <c r="Q568" s="65">
        <v>0</v>
      </c>
      <c r="R568" s="65">
        <v>0</v>
      </c>
      <c r="S568" s="65">
        <f t="shared" si="55"/>
        <v>5300</v>
      </c>
      <c r="T568" s="5">
        <v>120</v>
      </c>
      <c r="U568" s="22">
        <v>-5300</v>
      </c>
      <c r="V568" s="22">
        <v>0</v>
      </c>
      <c r="W568" s="22">
        <v>0</v>
      </c>
      <c r="X568" s="22">
        <v>0</v>
      </c>
      <c r="Y568" s="22">
        <v>0</v>
      </c>
      <c r="Z568" s="22">
        <v>0</v>
      </c>
      <c r="AA568" s="22">
        <v>0</v>
      </c>
      <c r="AB568" s="22">
        <v>0</v>
      </c>
      <c r="AC568" s="22">
        <v>0</v>
      </c>
      <c r="AD568" s="22">
        <v>0</v>
      </c>
      <c r="AE568" s="22">
        <v>0</v>
      </c>
      <c r="AF568" s="22">
        <v>0</v>
      </c>
      <c r="AG568" s="22">
        <v>0</v>
      </c>
      <c r="AH568" s="22">
        <f t="shared" si="56"/>
        <v>0</v>
      </c>
      <c r="AI568" s="22">
        <v>0</v>
      </c>
      <c r="AJ568" s="22">
        <f t="shared" si="57"/>
        <v>-5300</v>
      </c>
      <c r="AK568" s="22"/>
      <c r="AL568" s="22">
        <f t="shared" si="58"/>
        <v>0</v>
      </c>
      <c r="AM568" s="22">
        <f t="shared" si="59"/>
        <v>0</v>
      </c>
    </row>
    <row r="569" spans="1:39" outlineLevel="1" x14ac:dyDescent="0.25">
      <c r="A569" s="10">
        <v>40755</v>
      </c>
      <c r="C569" s="3" t="s">
        <v>1517</v>
      </c>
      <c r="D569" s="34" t="s">
        <v>1518</v>
      </c>
      <c r="F569" s="4" t="s">
        <v>88</v>
      </c>
      <c r="G569" s="4" t="s">
        <v>451</v>
      </c>
      <c r="H569" s="4" t="s">
        <v>157</v>
      </c>
      <c r="N569" s="5">
        <v>1</v>
      </c>
      <c r="O569" s="5" t="s">
        <v>158</v>
      </c>
      <c r="P569" s="65">
        <v>1400</v>
      </c>
      <c r="Q569" s="65">
        <v>0</v>
      </c>
      <c r="R569" s="65">
        <v>0</v>
      </c>
      <c r="S569" s="65">
        <f t="shared" si="55"/>
        <v>1400</v>
      </c>
      <c r="T569" s="5">
        <v>120</v>
      </c>
      <c r="U569" s="22">
        <v>-1400</v>
      </c>
      <c r="V569" s="22">
        <v>0</v>
      </c>
      <c r="W569" s="22">
        <v>0</v>
      </c>
      <c r="X569" s="22">
        <v>0</v>
      </c>
      <c r="Y569" s="22">
        <v>0</v>
      </c>
      <c r="Z569" s="22">
        <v>0</v>
      </c>
      <c r="AA569" s="22">
        <v>0</v>
      </c>
      <c r="AB569" s="22">
        <v>0</v>
      </c>
      <c r="AC569" s="22">
        <v>0</v>
      </c>
      <c r="AD569" s="22">
        <v>0</v>
      </c>
      <c r="AE569" s="22">
        <v>0</v>
      </c>
      <c r="AF569" s="22">
        <v>0</v>
      </c>
      <c r="AG569" s="22">
        <v>0</v>
      </c>
      <c r="AH569" s="22">
        <f t="shared" si="56"/>
        <v>0</v>
      </c>
      <c r="AI569" s="22">
        <v>0</v>
      </c>
      <c r="AJ569" s="22">
        <f t="shared" si="57"/>
        <v>-1400</v>
      </c>
      <c r="AK569" s="22"/>
      <c r="AL569" s="22">
        <f t="shared" si="58"/>
        <v>0</v>
      </c>
      <c r="AM569" s="22">
        <f t="shared" si="59"/>
        <v>0</v>
      </c>
    </row>
    <row r="570" spans="1:39" outlineLevel="1" x14ac:dyDescent="0.25">
      <c r="A570" s="10">
        <v>40755</v>
      </c>
      <c r="C570" s="3" t="s">
        <v>1519</v>
      </c>
      <c r="D570" s="34" t="s">
        <v>1520</v>
      </c>
      <c r="F570" s="4" t="s">
        <v>88</v>
      </c>
      <c r="G570" s="4" t="s">
        <v>451</v>
      </c>
      <c r="H570" s="4" t="s">
        <v>157</v>
      </c>
      <c r="N570" s="5">
        <v>1</v>
      </c>
      <c r="O570" s="5" t="s">
        <v>158</v>
      </c>
      <c r="P570" s="65">
        <v>35220.44</v>
      </c>
      <c r="Q570" s="65">
        <v>0</v>
      </c>
      <c r="R570" s="65">
        <v>0</v>
      </c>
      <c r="S570" s="65">
        <f t="shared" si="55"/>
        <v>35220.44</v>
      </c>
      <c r="T570" s="5">
        <v>120</v>
      </c>
      <c r="U570" s="22">
        <v>-35220.44</v>
      </c>
      <c r="V570" s="22">
        <v>0</v>
      </c>
      <c r="W570" s="22">
        <v>0</v>
      </c>
      <c r="X570" s="22">
        <v>0</v>
      </c>
      <c r="Y570" s="22">
        <v>0</v>
      </c>
      <c r="Z570" s="22">
        <v>0</v>
      </c>
      <c r="AA570" s="22">
        <v>0</v>
      </c>
      <c r="AB570" s="22">
        <v>0</v>
      </c>
      <c r="AC570" s="22">
        <v>0</v>
      </c>
      <c r="AD570" s="22">
        <v>0</v>
      </c>
      <c r="AE570" s="22">
        <v>0</v>
      </c>
      <c r="AF570" s="22">
        <v>0</v>
      </c>
      <c r="AG570" s="22">
        <v>0</v>
      </c>
      <c r="AH570" s="22">
        <f t="shared" si="56"/>
        <v>0</v>
      </c>
      <c r="AI570" s="22">
        <v>0</v>
      </c>
      <c r="AJ570" s="22">
        <f t="shared" si="57"/>
        <v>-35220.44</v>
      </c>
      <c r="AK570" s="22"/>
      <c r="AL570" s="22">
        <f t="shared" si="58"/>
        <v>0</v>
      </c>
      <c r="AM570" s="22">
        <f t="shared" si="59"/>
        <v>0</v>
      </c>
    </row>
    <row r="571" spans="1:39" outlineLevel="1" x14ac:dyDescent="0.25">
      <c r="A571" s="10">
        <v>40755</v>
      </c>
      <c r="C571" s="3" t="s">
        <v>1521</v>
      </c>
      <c r="D571" s="34" t="s">
        <v>1522</v>
      </c>
      <c r="F571" s="4" t="s">
        <v>88</v>
      </c>
      <c r="G571" s="4" t="s">
        <v>451</v>
      </c>
      <c r="H571" s="4" t="s">
        <v>157</v>
      </c>
      <c r="N571" s="5">
        <v>1</v>
      </c>
      <c r="O571" s="5" t="s">
        <v>158</v>
      </c>
      <c r="P571" s="65">
        <v>3710</v>
      </c>
      <c r="Q571" s="65">
        <v>0</v>
      </c>
      <c r="R571" s="65">
        <v>0</v>
      </c>
      <c r="S571" s="65">
        <f t="shared" si="55"/>
        <v>3710</v>
      </c>
      <c r="T571" s="5">
        <v>120</v>
      </c>
      <c r="U571" s="22">
        <v>-3710</v>
      </c>
      <c r="V571" s="22">
        <v>0</v>
      </c>
      <c r="W571" s="22">
        <v>0</v>
      </c>
      <c r="X571" s="22">
        <v>0</v>
      </c>
      <c r="Y571" s="22">
        <v>0</v>
      </c>
      <c r="Z571" s="22">
        <v>0</v>
      </c>
      <c r="AA571" s="22">
        <v>0</v>
      </c>
      <c r="AB571" s="22">
        <v>0</v>
      </c>
      <c r="AC571" s="22">
        <v>0</v>
      </c>
      <c r="AD571" s="22">
        <v>0</v>
      </c>
      <c r="AE571" s="22">
        <v>0</v>
      </c>
      <c r="AF571" s="22">
        <v>0</v>
      </c>
      <c r="AG571" s="22">
        <v>0</v>
      </c>
      <c r="AH571" s="22">
        <f t="shared" si="56"/>
        <v>0</v>
      </c>
      <c r="AI571" s="22">
        <v>0</v>
      </c>
      <c r="AJ571" s="22">
        <f t="shared" si="57"/>
        <v>-3710</v>
      </c>
      <c r="AK571" s="22"/>
      <c r="AL571" s="22">
        <f t="shared" si="58"/>
        <v>0</v>
      </c>
      <c r="AM571" s="22">
        <f t="shared" si="59"/>
        <v>0</v>
      </c>
    </row>
    <row r="572" spans="1:39" outlineLevel="1" x14ac:dyDescent="0.25">
      <c r="A572" s="10">
        <v>40755</v>
      </c>
      <c r="C572" s="3" t="s">
        <v>1523</v>
      </c>
      <c r="D572" s="34" t="s">
        <v>1470</v>
      </c>
      <c r="F572" s="4" t="s">
        <v>88</v>
      </c>
      <c r="G572" s="4" t="s">
        <v>451</v>
      </c>
      <c r="H572" s="4" t="s">
        <v>157</v>
      </c>
      <c r="N572" s="5">
        <v>1</v>
      </c>
      <c r="O572" s="5" t="s">
        <v>158</v>
      </c>
      <c r="P572" s="65">
        <v>3050</v>
      </c>
      <c r="Q572" s="65">
        <v>0</v>
      </c>
      <c r="R572" s="65">
        <v>0</v>
      </c>
      <c r="S572" s="65">
        <f t="shared" si="55"/>
        <v>3050</v>
      </c>
      <c r="T572" s="5">
        <v>120</v>
      </c>
      <c r="U572" s="22">
        <v>-3050</v>
      </c>
      <c r="V572" s="22">
        <v>0</v>
      </c>
      <c r="W572" s="22">
        <v>0</v>
      </c>
      <c r="X572" s="22">
        <v>0</v>
      </c>
      <c r="Y572" s="22">
        <v>0</v>
      </c>
      <c r="Z572" s="22">
        <v>0</v>
      </c>
      <c r="AA572" s="22">
        <v>0</v>
      </c>
      <c r="AB572" s="22">
        <v>0</v>
      </c>
      <c r="AC572" s="22">
        <v>0</v>
      </c>
      <c r="AD572" s="22">
        <v>0</v>
      </c>
      <c r="AE572" s="22">
        <v>0</v>
      </c>
      <c r="AF572" s="22">
        <v>0</v>
      </c>
      <c r="AG572" s="22">
        <v>0</v>
      </c>
      <c r="AH572" s="22">
        <f t="shared" si="56"/>
        <v>0</v>
      </c>
      <c r="AI572" s="22">
        <v>0</v>
      </c>
      <c r="AJ572" s="22">
        <f t="shared" si="57"/>
        <v>-3050</v>
      </c>
      <c r="AK572" s="22"/>
      <c r="AL572" s="22">
        <f t="shared" si="58"/>
        <v>0</v>
      </c>
      <c r="AM572" s="22">
        <f t="shared" si="59"/>
        <v>0</v>
      </c>
    </row>
    <row r="573" spans="1:39" outlineLevel="1" x14ac:dyDescent="0.25">
      <c r="A573" s="10">
        <v>40755</v>
      </c>
      <c r="C573" s="3" t="s">
        <v>1524</v>
      </c>
      <c r="D573" s="34" t="s">
        <v>1525</v>
      </c>
      <c r="F573" s="4" t="s">
        <v>88</v>
      </c>
      <c r="G573" s="4" t="s">
        <v>451</v>
      </c>
      <c r="H573" s="4" t="s">
        <v>157</v>
      </c>
      <c r="N573" s="5">
        <v>1</v>
      </c>
      <c r="O573" s="5" t="s">
        <v>158</v>
      </c>
      <c r="P573" s="65">
        <v>900</v>
      </c>
      <c r="Q573" s="65">
        <v>0</v>
      </c>
      <c r="R573" s="65">
        <v>0</v>
      </c>
      <c r="S573" s="65">
        <f t="shared" si="55"/>
        <v>900</v>
      </c>
      <c r="T573" s="5">
        <v>120</v>
      </c>
      <c r="U573" s="22">
        <v>-900</v>
      </c>
      <c r="V573" s="22">
        <v>0</v>
      </c>
      <c r="W573" s="22">
        <v>0</v>
      </c>
      <c r="X573" s="22">
        <v>0</v>
      </c>
      <c r="Y573" s="22">
        <v>0</v>
      </c>
      <c r="Z573" s="22">
        <v>0</v>
      </c>
      <c r="AA573" s="22">
        <v>0</v>
      </c>
      <c r="AB573" s="22">
        <v>0</v>
      </c>
      <c r="AC573" s="22">
        <v>0</v>
      </c>
      <c r="AD573" s="22">
        <v>0</v>
      </c>
      <c r="AE573" s="22">
        <v>0</v>
      </c>
      <c r="AF573" s="22">
        <v>0</v>
      </c>
      <c r="AG573" s="22">
        <v>0</v>
      </c>
      <c r="AH573" s="22">
        <f t="shared" si="56"/>
        <v>0</v>
      </c>
      <c r="AI573" s="22">
        <v>0</v>
      </c>
      <c r="AJ573" s="22">
        <f t="shared" si="57"/>
        <v>-900</v>
      </c>
      <c r="AK573" s="22"/>
      <c r="AL573" s="22">
        <f t="shared" si="58"/>
        <v>0</v>
      </c>
      <c r="AM573" s="22">
        <f t="shared" si="59"/>
        <v>0</v>
      </c>
    </row>
    <row r="574" spans="1:39" outlineLevel="1" x14ac:dyDescent="0.25">
      <c r="A574" s="10">
        <v>40755</v>
      </c>
      <c r="C574" s="3" t="s">
        <v>1526</v>
      </c>
      <c r="D574" s="34" t="s">
        <v>1527</v>
      </c>
      <c r="F574" s="4" t="s">
        <v>88</v>
      </c>
      <c r="G574" s="4" t="s">
        <v>451</v>
      </c>
      <c r="H574" s="4" t="s">
        <v>157</v>
      </c>
      <c r="N574" s="5">
        <v>1</v>
      </c>
      <c r="O574" s="5" t="s">
        <v>158</v>
      </c>
      <c r="P574" s="65">
        <v>1170</v>
      </c>
      <c r="Q574" s="65">
        <v>0</v>
      </c>
      <c r="R574" s="65">
        <v>0</v>
      </c>
      <c r="S574" s="65">
        <f t="shared" si="55"/>
        <v>1170</v>
      </c>
      <c r="T574" s="5">
        <v>120</v>
      </c>
      <c r="U574" s="22">
        <v>-1170</v>
      </c>
      <c r="V574" s="22">
        <v>0</v>
      </c>
      <c r="W574" s="22">
        <v>0</v>
      </c>
      <c r="X574" s="22">
        <v>0</v>
      </c>
      <c r="Y574" s="22">
        <v>0</v>
      </c>
      <c r="Z574" s="22">
        <v>0</v>
      </c>
      <c r="AA574" s="22">
        <v>0</v>
      </c>
      <c r="AB574" s="22">
        <v>0</v>
      </c>
      <c r="AC574" s="22">
        <v>0</v>
      </c>
      <c r="AD574" s="22">
        <v>0</v>
      </c>
      <c r="AE574" s="22">
        <v>0</v>
      </c>
      <c r="AF574" s="22">
        <v>0</v>
      </c>
      <c r="AG574" s="22">
        <v>0</v>
      </c>
      <c r="AH574" s="22">
        <f t="shared" si="56"/>
        <v>0</v>
      </c>
      <c r="AI574" s="22">
        <v>0</v>
      </c>
      <c r="AJ574" s="22">
        <f t="shared" si="57"/>
        <v>-1170</v>
      </c>
      <c r="AK574" s="22"/>
      <c r="AL574" s="22">
        <f t="shared" si="58"/>
        <v>0</v>
      </c>
      <c r="AM574" s="22">
        <f t="shared" si="59"/>
        <v>0</v>
      </c>
    </row>
    <row r="575" spans="1:39" outlineLevel="1" x14ac:dyDescent="0.25">
      <c r="A575" s="10">
        <v>40755</v>
      </c>
      <c r="C575" s="3" t="s">
        <v>1528</v>
      </c>
      <c r="D575" s="34" t="s">
        <v>1529</v>
      </c>
      <c r="F575" s="4" t="s">
        <v>88</v>
      </c>
      <c r="G575" s="4" t="s">
        <v>451</v>
      </c>
      <c r="H575" s="4" t="s">
        <v>157</v>
      </c>
      <c r="N575" s="5">
        <v>1</v>
      </c>
      <c r="O575" s="5" t="s">
        <v>158</v>
      </c>
      <c r="P575" s="65">
        <v>1060</v>
      </c>
      <c r="Q575" s="65">
        <v>0</v>
      </c>
      <c r="R575" s="65">
        <v>0</v>
      </c>
      <c r="S575" s="65">
        <f t="shared" si="55"/>
        <v>1060</v>
      </c>
      <c r="T575" s="5">
        <v>120</v>
      </c>
      <c r="U575" s="22">
        <v>-1060</v>
      </c>
      <c r="V575" s="22">
        <v>0</v>
      </c>
      <c r="W575" s="22">
        <v>0</v>
      </c>
      <c r="X575" s="22">
        <v>0</v>
      </c>
      <c r="Y575" s="22">
        <v>0</v>
      </c>
      <c r="Z575" s="22">
        <v>0</v>
      </c>
      <c r="AA575" s="22">
        <v>0</v>
      </c>
      <c r="AB575" s="22">
        <v>0</v>
      </c>
      <c r="AC575" s="22">
        <v>0</v>
      </c>
      <c r="AD575" s="22">
        <v>0</v>
      </c>
      <c r="AE575" s="22">
        <v>0</v>
      </c>
      <c r="AF575" s="22">
        <v>0</v>
      </c>
      <c r="AG575" s="22">
        <v>0</v>
      </c>
      <c r="AH575" s="22">
        <f t="shared" si="56"/>
        <v>0</v>
      </c>
      <c r="AI575" s="22">
        <v>0</v>
      </c>
      <c r="AJ575" s="22">
        <f t="shared" si="57"/>
        <v>-1060</v>
      </c>
      <c r="AK575" s="22"/>
      <c r="AL575" s="22">
        <f t="shared" si="58"/>
        <v>0</v>
      </c>
      <c r="AM575" s="22">
        <f t="shared" si="59"/>
        <v>0</v>
      </c>
    </row>
    <row r="576" spans="1:39" outlineLevel="1" x14ac:dyDescent="0.25">
      <c r="A576" s="10">
        <v>40755</v>
      </c>
      <c r="C576" s="3" t="s">
        <v>1530</v>
      </c>
      <c r="D576" s="34" t="s">
        <v>1531</v>
      </c>
      <c r="F576" s="4" t="s">
        <v>88</v>
      </c>
      <c r="G576" s="4" t="s">
        <v>451</v>
      </c>
      <c r="H576" s="4" t="s">
        <v>157</v>
      </c>
      <c r="N576" s="5">
        <v>1</v>
      </c>
      <c r="O576" s="5" t="s">
        <v>158</v>
      </c>
      <c r="P576" s="65">
        <v>5220</v>
      </c>
      <c r="Q576" s="65">
        <v>0</v>
      </c>
      <c r="R576" s="65">
        <v>0</v>
      </c>
      <c r="S576" s="65">
        <f t="shared" si="55"/>
        <v>5220</v>
      </c>
      <c r="T576" s="5">
        <v>120</v>
      </c>
      <c r="U576" s="22">
        <v>-5220</v>
      </c>
      <c r="V576" s="22">
        <v>0</v>
      </c>
      <c r="W576" s="22">
        <v>0</v>
      </c>
      <c r="X576" s="22">
        <v>0</v>
      </c>
      <c r="Y576" s="22">
        <v>0</v>
      </c>
      <c r="Z576" s="22">
        <v>0</v>
      </c>
      <c r="AA576" s="22">
        <v>0</v>
      </c>
      <c r="AB576" s="22">
        <v>0</v>
      </c>
      <c r="AC576" s="22">
        <v>0</v>
      </c>
      <c r="AD576" s="22">
        <v>0</v>
      </c>
      <c r="AE576" s="22">
        <v>0</v>
      </c>
      <c r="AF576" s="22">
        <v>0</v>
      </c>
      <c r="AG576" s="22">
        <v>0</v>
      </c>
      <c r="AH576" s="22">
        <f t="shared" si="56"/>
        <v>0</v>
      </c>
      <c r="AI576" s="22">
        <v>0</v>
      </c>
      <c r="AJ576" s="22">
        <f t="shared" si="57"/>
        <v>-5220</v>
      </c>
      <c r="AK576" s="22"/>
      <c r="AL576" s="22">
        <f t="shared" si="58"/>
        <v>0</v>
      </c>
      <c r="AM576" s="22">
        <f t="shared" si="59"/>
        <v>0</v>
      </c>
    </row>
    <row r="577" spans="1:39" outlineLevel="1" x14ac:dyDescent="0.25">
      <c r="A577" s="10">
        <v>40755</v>
      </c>
      <c r="C577" s="3" t="s">
        <v>1532</v>
      </c>
      <c r="D577" s="34" t="s">
        <v>1533</v>
      </c>
      <c r="F577" s="4" t="s">
        <v>88</v>
      </c>
      <c r="G577" s="4" t="s">
        <v>451</v>
      </c>
      <c r="H577" s="4" t="s">
        <v>157</v>
      </c>
      <c r="N577" s="5">
        <v>1</v>
      </c>
      <c r="O577" s="5" t="s">
        <v>158</v>
      </c>
      <c r="P577" s="65">
        <v>5505.14</v>
      </c>
      <c r="Q577" s="65">
        <v>0</v>
      </c>
      <c r="R577" s="65">
        <v>0</v>
      </c>
      <c r="S577" s="65">
        <f t="shared" si="55"/>
        <v>5505.14</v>
      </c>
      <c r="T577" s="5">
        <v>120</v>
      </c>
      <c r="U577" s="22">
        <v>-5505.14</v>
      </c>
      <c r="V577" s="22">
        <v>0</v>
      </c>
      <c r="W577" s="22">
        <v>0</v>
      </c>
      <c r="X577" s="22">
        <v>0</v>
      </c>
      <c r="Y577" s="22">
        <v>0</v>
      </c>
      <c r="Z577" s="22">
        <v>0</v>
      </c>
      <c r="AA577" s="22">
        <v>0</v>
      </c>
      <c r="AB577" s="22">
        <v>0</v>
      </c>
      <c r="AC577" s="22">
        <v>0</v>
      </c>
      <c r="AD577" s="22">
        <v>0</v>
      </c>
      <c r="AE577" s="22">
        <v>0</v>
      </c>
      <c r="AF577" s="22">
        <v>0</v>
      </c>
      <c r="AG577" s="22">
        <v>0</v>
      </c>
      <c r="AH577" s="22">
        <f t="shared" si="56"/>
        <v>0</v>
      </c>
      <c r="AI577" s="22">
        <v>0</v>
      </c>
      <c r="AJ577" s="22">
        <f t="shared" si="57"/>
        <v>-5505.14</v>
      </c>
      <c r="AK577" s="22"/>
      <c r="AL577" s="22">
        <f t="shared" si="58"/>
        <v>0</v>
      </c>
      <c r="AM577" s="22">
        <f t="shared" si="59"/>
        <v>0</v>
      </c>
    </row>
    <row r="578" spans="1:39" outlineLevel="1" x14ac:dyDescent="0.25">
      <c r="A578" s="10">
        <v>40755</v>
      </c>
      <c r="C578" s="3" t="s">
        <v>1534</v>
      </c>
      <c r="D578" s="34" t="s">
        <v>1535</v>
      </c>
      <c r="F578" s="4" t="s">
        <v>88</v>
      </c>
      <c r="G578" s="4" t="s">
        <v>451</v>
      </c>
      <c r="H578" s="4" t="s">
        <v>157</v>
      </c>
      <c r="N578" s="5">
        <v>1</v>
      </c>
      <c r="O578" s="5" t="s">
        <v>158</v>
      </c>
      <c r="P578" s="65">
        <v>5207.4799999999996</v>
      </c>
      <c r="Q578" s="65">
        <v>0</v>
      </c>
      <c r="R578" s="65">
        <v>0</v>
      </c>
      <c r="S578" s="65">
        <f t="shared" si="55"/>
        <v>5207.4799999999996</v>
      </c>
      <c r="T578" s="5">
        <v>120</v>
      </c>
      <c r="U578" s="22">
        <v>-5207.4799999999996</v>
      </c>
      <c r="V578" s="22">
        <v>0</v>
      </c>
      <c r="W578" s="22">
        <v>0</v>
      </c>
      <c r="X578" s="22">
        <v>0</v>
      </c>
      <c r="Y578" s="22">
        <v>0</v>
      </c>
      <c r="Z578" s="22">
        <v>0</v>
      </c>
      <c r="AA578" s="22">
        <v>0</v>
      </c>
      <c r="AB578" s="22">
        <v>0</v>
      </c>
      <c r="AC578" s="22">
        <v>0</v>
      </c>
      <c r="AD578" s="22">
        <v>0</v>
      </c>
      <c r="AE578" s="22">
        <v>0</v>
      </c>
      <c r="AF578" s="22">
        <v>0</v>
      </c>
      <c r="AG578" s="22">
        <v>0</v>
      </c>
      <c r="AH578" s="22">
        <f t="shared" si="56"/>
        <v>0</v>
      </c>
      <c r="AI578" s="22">
        <v>0</v>
      </c>
      <c r="AJ578" s="22">
        <f t="shared" si="57"/>
        <v>-5207.4799999999996</v>
      </c>
      <c r="AK578" s="22"/>
      <c r="AL578" s="22">
        <f t="shared" si="58"/>
        <v>0</v>
      </c>
      <c r="AM578" s="22">
        <f t="shared" si="59"/>
        <v>0</v>
      </c>
    </row>
    <row r="579" spans="1:39" outlineLevel="1" x14ac:dyDescent="0.25">
      <c r="A579" s="10">
        <v>40755</v>
      </c>
      <c r="C579" s="3" t="s">
        <v>1536</v>
      </c>
      <c r="D579" s="34" t="s">
        <v>1537</v>
      </c>
      <c r="F579" s="4" t="s">
        <v>88</v>
      </c>
      <c r="G579" s="4" t="s">
        <v>451</v>
      </c>
      <c r="H579" s="4" t="s">
        <v>157</v>
      </c>
      <c r="N579" s="5">
        <v>1</v>
      </c>
      <c r="O579" s="5" t="s">
        <v>158</v>
      </c>
      <c r="P579" s="65">
        <v>9586.7999999999993</v>
      </c>
      <c r="Q579" s="65">
        <v>0</v>
      </c>
      <c r="R579" s="65">
        <v>0</v>
      </c>
      <c r="S579" s="65">
        <f t="shared" si="55"/>
        <v>9586.7999999999993</v>
      </c>
      <c r="T579" s="5">
        <v>120</v>
      </c>
      <c r="U579" s="22">
        <v>-9586.7999999999993</v>
      </c>
      <c r="V579" s="22">
        <v>0</v>
      </c>
      <c r="W579" s="22">
        <v>0</v>
      </c>
      <c r="X579" s="22">
        <v>0</v>
      </c>
      <c r="Y579" s="22">
        <v>0</v>
      </c>
      <c r="Z579" s="22">
        <v>0</v>
      </c>
      <c r="AA579" s="22">
        <v>0</v>
      </c>
      <c r="AB579" s="22">
        <v>0</v>
      </c>
      <c r="AC579" s="22">
        <v>0</v>
      </c>
      <c r="AD579" s="22">
        <v>0</v>
      </c>
      <c r="AE579" s="22">
        <v>0</v>
      </c>
      <c r="AF579" s="22">
        <v>0</v>
      </c>
      <c r="AG579" s="22">
        <v>0</v>
      </c>
      <c r="AH579" s="22">
        <f t="shared" si="56"/>
        <v>0</v>
      </c>
      <c r="AI579" s="22">
        <v>0</v>
      </c>
      <c r="AJ579" s="22">
        <f t="shared" si="57"/>
        <v>-9586.7999999999993</v>
      </c>
      <c r="AK579" s="22"/>
      <c r="AL579" s="22">
        <f t="shared" si="58"/>
        <v>0</v>
      </c>
      <c r="AM579" s="22">
        <f t="shared" si="59"/>
        <v>0</v>
      </c>
    </row>
    <row r="580" spans="1:39" outlineLevel="1" x14ac:dyDescent="0.25">
      <c r="A580" s="10">
        <v>40755</v>
      </c>
      <c r="C580" s="3" t="s">
        <v>1538</v>
      </c>
      <c r="D580" s="34" t="s">
        <v>1539</v>
      </c>
      <c r="F580" s="4" t="s">
        <v>88</v>
      </c>
      <c r="G580" s="4" t="s">
        <v>451</v>
      </c>
      <c r="H580" s="4" t="s">
        <v>157</v>
      </c>
      <c r="N580" s="5">
        <v>1</v>
      </c>
      <c r="O580" s="5" t="s">
        <v>158</v>
      </c>
      <c r="P580" s="65">
        <v>5633</v>
      </c>
      <c r="Q580" s="65">
        <v>0</v>
      </c>
      <c r="R580" s="65">
        <v>0</v>
      </c>
      <c r="S580" s="65">
        <f t="shared" si="55"/>
        <v>5633</v>
      </c>
      <c r="T580" s="5">
        <v>120</v>
      </c>
      <c r="U580" s="22">
        <v>-5633</v>
      </c>
      <c r="V580" s="22">
        <v>0</v>
      </c>
      <c r="W580" s="22">
        <v>0</v>
      </c>
      <c r="X580" s="22">
        <v>0</v>
      </c>
      <c r="Y580" s="22">
        <v>0</v>
      </c>
      <c r="Z580" s="22">
        <v>0</v>
      </c>
      <c r="AA580" s="22">
        <v>0</v>
      </c>
      <c r="AB580" s="22">
        <v>0</v>
      </c>
      <c r="AC580" s="22">
        <v>0</v>
      </c>
      <c r="AD580" s="22">
        <v>0</v>
      </c>
      <c r="AE580" s="22">
        <v>0</v>
      </c>
      <c r="AF580" s="22">
        <v>0</v>
      </c>
      <c r="AG580" s="22">
        <v>0</v>
      </c>
      <c r="AH580" s="22">
        <f t="shared" si="56"/>
        <v>0</v>
      </c>
      <c r="AI580" s="22">
        <v>0</v>
      </c>
      <c r="AJ580" s="22">
        <f t="shared" si="57"/>
        <v>-5633</v>
      </c>
      <c r="AK580" s="22"/>
      <c r="AL580" s="22">
        <f t="shared" si="58"/>
        <v>0</v>
      </c>
      <c r="AM580" s="22">
        <f t="shared" si="59"/>
        <v>0</v>
      </c>
    </row>
    <row r="581" spans="1:39" outlineLevel="1" x14ac:dyDescent="0.25">
      <c r="A581" s="10">
        <v>40755</v>
      </c>
      <c r="C581" s="3" t="s">
        <v>1540</v>
      </c>
      <c r="D581" s="34" t="s">
        <v>1541</v>
      </c>
      <c r="F581" s="4" t="s">
        <v>88</v>
      </c>
      <c r="G581" s="4" t="s">
        <v>451</v>
      </c>
      <c r="H581" s="4" t="s">
        <v>157</v>
      </c>
      <c r="N581" s="5">
        <v>1</v>
      </c>
      <c r="O581" s="5" t="s">
        <v>158</v>
      </c>
      <c r="P581" s="65">
        <v>350</v>
      </c>
      <c r="Q581" s="65">
        <v>0</v>
      </c>
      <c r="R581" s="65">
        <v>0</v>
      </c>
      <c r="S581" s="65">
        <f t="shared" si="55"/>
        <v>350</v>
      </c>
      <c r="T581" s="5">
        <v>120</v>
      </c>
      <c r="U581" s="22">
        <v>-350</v>
      </c>
      <c r="V581" s="22">
        <v>0</v>
      </c>
      <c r="W581" s="22">
        <v>0</v>
      </c>
      <c r="X581" s="22">
        <v>0</v>
      </c>
      <c r="Y581" s="22">
        <v>0</v>
      </c>
      <c r="Z581" s="22">
        <v>0</v>
      </c>
      <c r="AA581" s="22">
        <v>0</v>
      </c>
      <c r="AB581" s="22">
        <v>0</v>
      </c>
      <c r="AC581" s="22">
        <v>0</v>
      </c>
      <c r="AD581" s="22">
        <v>0</v>
      </c>
      <c r="AE581" s="22">
        <v>0</v>
      </c>
      <c r="AF581" s="22">
        <v>0</v>
      </c>
      <c r="AG581" s="22">
        <v>0</v>
      </c>
      <c r="AH581" s="22">
        <f t="shared" si="56"/>
        <v>0</v>
      </c>
      <c r="AI581" s="22">
        <v>0</v>
      </c>
      <c r="AJ581" s="22">
        <f t="shared" si="57"/>
        <v>-350</v>
      </c>
      <c r="AK581" s="22"/>
      <c r="AL581" s="22">
        <f t="shared" si="58"/>
        <v>0</v>
      </c>
      <c r="AM581" s="22">
        <f t="shared" si="59"/>
        <v>0</v>
      </c>
    </row>
    <row r="582" spans="1:39" outlineLevel="1" x14ac:dyDescent="0.25">
      <c r="A582" s="10">
        <v>40755</v>
      </c>
      <c r="C582" s="3" t="s">
        <v>1542</v>
      </c>
      <c r="D582" s="34" t="s">
        <v>1543</v>
      </c>
      <c r="F582" s="4" t="s">
        <v>88</v>
      </c>
      <c r="G582" s="4" t="s">
        <v>451</v>
      </c>
      <c r="H582" s="4" t="s">
        <v>157</v>
      </c>
      <c r="N582" s="5">
        <v>1</v>
      </c>
      <c r="O582" s="5" t="s">
        <v>158</v>
      </c>
      <c r="P582" s="65">
        <v>9745.18</v>
      </c>
      <c r="Q582" s="65">
        <v>0</v>
      </c>
      <c r="R582" s="65">
        <v>0</v>
      </c>
      <c r="S582" s="65">
        <f t="shared" ref="S582:S645" si="60">SUM(P582:R582)</f>
        <v>9745.18</v>
      </c>
      <c r="T582" s="5">
        <v>120</v>
      </c>
      <c r="U582" s="22">
        <v>-9745.18</v>
      </c>
      <c r="V582" s="22">
        <v>0</v>
      </c>
      <c r="W582" s="22">
        <v>0</v>
      </c>
      <c r="X582" s="22">
        <v>0</v>
      </c>
      <c r="Y582" s="22">
        <v>0</v>
      </c>
      <c r="Z582" s="22">
        <v>0</v>
      </c>
      <c r="AA582" s="22">
        <v>0</v>
      </c>
      <c r="AB582" s="22">
        <v>0</v>
      </c>
      <c r="AC582" s="22">
        <v>0</v>
      </c>
      <c r="AD582" s="22">
        <v>0</v>
      </c>
      <c r="AE582" s="22">
        <v>0</v>
      </c>
      <c r="AF582" s="22">
        <v>0</v>
      </c>
      <c r="AG582" s="22">
        <v>0</v>
      </c>
      <c r="AH582" s="22">
        <f t="shared" ref="AH582:AH645" si="61">SUM(V582:AG582)</f>
        <v>0</v>
      </c>
      <c r="AI582" s="22">
        <v>0</v>
      </c>
      <c r="AJ582" s="22">
        <f t="shared" ref="AJ582:AJ645" si="62">U582+AH582+AI582</f>
        <v>-9745.18</v>
      </c>
      <c r="AK582" s="22"/>
      <c r="AL582" s="22">
        <f t="shared" ref="AL582:AL645" si="63">S582+AJ582</f>
        <v>0</v>
      </c>
      <c r="AM582" s="22">
        <f t="shared" ref="AM582:AM645" si="64">P582+U582</f>
        <v>0</v>
      </c>
    </row>
    <row r="583" spans="1:39" outlineLevel="1" x14ac:dyDescent="0.25">
      <c r="A583" s="10">
        <v>40755</v>
      </c>
      <c r="C583" s="3" t="s">
        <v>1544</v>
      </c>
      <c r="D583" s="34" t="s">
        <v>1545</v>
      </c>
      <c r="F583" s="4" t="s">
        <v>88</v>
      </c>
      <c r="G583" s="4" t="s">
        <v>451</v>
      </c>
      <c r="H583" s="4" t="s">
        <v>157</v>
      </c>
      <c r="N583" s="5">
        <v>1</v>
      </c>
      <c r="O583" s="5" t="s">
        <v>158</v>
      </c>
      <c r="P583" s="65">
        <v>1247</v>
      </c>
      <c r="Q583" s="65">
        <v>0</v>
      </c>
      <c r="R583" s="65">
        <v>0</v>
      </c>
      <c r="S583" s="65">
        <f t="shared" si="60"/>
        <v>1247</v>
      </c>
      <c r="T583" s="5">
        <v>120</v>
      </c>
      <c r="U583" s="22">
        <v>-1247</v>
      </c>
      <c r="V583" s="22">
        <v>0</v>
      </c>
      <c r="W583" s="22">
        <v>0</v>
      </c>
      <c r="X583" s="22">
        <v>0</v>
      </c>
      <c r="Y583" s="22">
        <v>0</v>
      </c>
      <c r="Z583" s="22">
        <v>0</v>
      </c>
      <c r="AA583" s="22">
        <v>0</v>
      </c>
      <c r="AB583" s="22">
        <v>0</v>
      </c>
      <c r="AC583" s="22">
        <v>0</v>
      </c>
      <c r="AD583" s="22">
        <v>0</v>
      </c>
      <c r="AE583" s="22">
        <v>0</v>
      </c>
      <c r="AF583" s="22">
        <v>0</v>
      </c>
      <c r="AG583" s="22">
        <v>0</v>
      </c>
      <c r="AH583" s="22">
        <f t="shared" si="61"/>
        <v>0</v>
      </c>
      <c r="AI583" s="22">
        <v>0</v>
      </c>
      <c r="AJ583" s="22">
        <f t="shared" si="62"/>
        <v>-1247</v>
      </c>
      <c r="AK583" s="22"/>
      <c r="AL583" s="22">
        <f t="shared" si="63"/>
        <v>0</v>
      </c>
      <c r="AM583" s="22">
        <f t="shared" si="64"/>
        <v>0</v>
      </c>
    </row>
    <row r="584" spans="1:39" outlineLevel="1" x14ac:dyDescent="0.25">
      <c r="A584" s="10">
        <v>40755</v>
      </c>
      <c r="C584" s="3" t="s">
        <v>1546</v>
      </c>
      <c r="D584" s="34" t="s">
        <v>1547</v>
      </c>
      <c r="F584" s="4" t="s">
        <v>88</v>
      </c>
      <c r="G584" s="4" t="s">
        <v>451</v>
      </c>
      <c r="H584" s="4" t="s">
        <v>157</v>
      </c>
      <c r="N584" s="5">
        <v>1</v>
      </c>
      <c r="O584" s="5" t="s">
        <v>158</v>
      </c>
      <c r="P584" s="65">
        <v>3500</v>
      </c>
      <c r="Q584" s="65">
        <v>0</v>
      </c>
      <c r="R584" s="65">
        <v>0</v>
      </c>
      <c r="S584" s="65">
        <f t="shared" si="60"/>
        <v>3500</v>
      </c>
      <c r="T584" s="5">
        <v>120</v>
      </c>
      <c r="U584" s="22">
        <v>-3500</v>
      </c>
      <c r="V584" s="22">
        <v>0</v>
      </c>
      <c r="W584" s="22">
        <v>0</v>
      </c>
      <c r="X584" s="22">
        <v>0</v>
      </c>
      <c r="Y584" s="22">
        <v>0</v>
      </c>
      <c r="Z584" s="22">
        <v>0</v>
      </c>
      <c r="AA584" s="22">
        <v>0</v>
      </c>
      <c r="AB584" s="22">
        <v>0</v>
      </c>
      <c r="AC584" s="22">
        <v>0</v>
      </c>
      <c r="AD584" s="22">
        <v>0</v>
      </c>
      <c r="AE584" s="22">
        <v>0</v>
      </c>
      <c r="AF584" s="22">
        <v>0</v>
      </c>
      <c r="AG584" s="22">
        <v>0</v>
      </c>
      <c r="AH584" s="22">
        <f t="shared" si="61"/>
        <v>0</v>
      </c>
      <c r="AI584" s="22">
        <v>0</v>
      </c>
      <c r="AJ584" s="22">
        <f t="shared" si="62"/>
        <v>-3500</v>
      </c>
      <c r="AK584" s="22"/>
      <c r="AL584" s="22">
        <f t="shared" si="63"/>
        <v>0</v>
      </c>
      <c r="AM584" s="22">
        <f t="shared" si="64"/>
        <v>0</v>
      </c>
    </row>
    <row r="585" spans="1:39" outlineLevel="1" x14ac:dyDescent="0.25">
      <c r="A585" s="10">
        <v>40755</v>
      </c>
      <c r="C585" s="3" t="s">
        <v>1548</v>
      </c>
      <c r="D585" s="34" t="s">
        <v>1549</v>
      </c>
      <c r="F585" s="4" t="s">
        <v>88</v>
      </c>
      <c r="G585" s="4" t="s">
        <v>451</v>
      </c>
      <c r="H585" s="4" t="s">
        <v>157</v>
      </c>
      <c r="N585" s="5">
        <v>1</v>
      </c>
      <c r="O585" s="5" t="s">
        <v>158</v>
      </c>
      <c r="P585" s="65">
        <v>5848</v>
      </c>
      <c r="Q585" s="65">
        <v>0</v>
      </c>
      <c r="R585" s="65">
        <v>0</v>
      </c>
      <c r="S585" s="65">
        <f t="shared" si="60"/>
        <v>5848</v>
      </c>
      <c r="T585" s="5">
        <v>120</v>
      </c>
      <c r="U585" s="22">
        <v>-5848</v>
      </c>
      <c r="V585" s="22">
        <v>0</v>
      </c>
      <c r="W585" s="22">
        <v>0</v>
      </c>
      <c r="X585" s="22">
        <v>0</v>
      </c>
      <c r="Y585" s="22">
        <v>0</v>
      </c>
      <c r="Z585" s="22">
        <v>0</v>
      </c>
      <c r="AA585" s="22">
        <v>0</v>
      </c>
      <c r="AB585" s="22">
        <v>0</v>
      </c>
      <c r="AC585" s="22">
        <v>0</v>
      </c>
      <c r="AD585" s="22">
        <v>0</v>
      </c>
      <c r="AE585" s="22">
        <v>0</v>
      </c>
      <c r="AF585" s="22">
        <v>0</v>
      </c>
      <c r="AG585" s="22">
        <v>0</v>
      </c>
      <c r="AH585" s="22">
        <f t="shared" si="61"/>
        <v>0</v>
      </c>
      <c r="AI585" s="22">
        <v>0</v>
      </c>
      <c r="AJ585" s="22">
        <f t="shared" si="62"/>
        <v>-5848</v>
      </c>
      <c r="AK585" s="22"/>
      <c r="AL585" s="22">
        <f t="shared" si="63"/>
        <v>0</v>
      </c>
      <c r="AM585" s="22">
        <f t="shared" si="64"/>
        <v>0</v>
      </c>
    </row>
    <row r="586" spans="1:39" outlineLevel="1" x14ac:dyDescent="0.25">
      <c r="A586" s="10">
        <v>40755</v>
      </c>
      <c r="C586" s="3" t="s">
        <v>1550</v>
      </c>
      <c r="D586" s="34" t="s">
        <v>1551</v>
      </c>
      <c r="F586" s="4" t="s">
        <v>88</v>
      </c>
      <c r="G586" s="4" t="s">
        <v>451</v>
      </c>
      <c r="H586" s="4" t="s">
        <v>157</v>
      </c>
      <c r="N586" s="5">
        <v>1</v>
      </c>
      <c r="O586" s="5" t="s">
        <v>158</v>
      </c>
      <c r="P586" s="65">
        <v>565</v>
      </c>
      <c r="Q586" s="65">
        <v>0</v>
      </c>
      <c r="R586" s="65">
        <v>0</v>
      </c>
      <c r="S586" s="65">
        <f t="shared" si="60"/>
        <v>565</v>
      </c>
      <c r="T586" s="5">
        <v>120</v>
      </c>
      <c r="U586" s="22">
        <v>-565</v>
      </c>
      <c r="V586" s="22">
        <v>0</v>
      </c>
      <c r="W586" s="22">
        <v>0</v>
      </c>
      <c r="X586" s="22">
        <v>0</v>
      </c>
      <c r="Y586" s="22">
        <v>0</v>
      </c>
      <c r="Z586" s="22">
        <v>0</v>
      </c>
      <c r="AA586" s="22">
        <v>0</v>
      </c>
      <c r="AB586" s="22">
        <v>0</v>
      </c>
      <c r="AC586" s="22">
        <v>0</v>
      </c>
      <c r="AD586" s="22">
        <v>0</v>
      </c>
      <c r="AE586" s="22">
        <v>0</v>
      </c>
      <c r="AF586" s="22">
        <v>0</v>
      </c>
      <c r="AG586" s="22">
        <v>0</v>
      </c>
      <c r="AH586" s="22">
        <f t="shared" si="61"/>
        <v>0</v>
      </c>
      <c r="AI586" s="22">
        <v>0</v>
      </c>
      <c r="AJ586" s="22">
        <f t="shared" si="62"/>
        <v>-565</v>
      </c>
      <c r="AK586" s="22"/>
      <c r="AL586" s="22">
        <f t="shared" si="63"/>
        <v>0</v>
      </c>
      <c r="AM586" s="22">
        <f t="shared" si="64"/>
        <v>0</v>
      </c>
    </row>
    <row r="587" spans="1:39" outlineLevel="1" x14ac:dyDescent="0.25">
      <c r="A587" s="10">
        <v>40755</v>
      </c>
      <c r="C587" s="3" t="s">
        <v>1552</v>
      </c>
      <c r="D587" s="34" t="s">
        <v>1553</v>
      </c>
      <c r="F587" s="4" t="s">
        <v>88</v>
      </c>
      <c r="G587" s="4" t="s">
        <v>451</v>
      </c>
      <c r="H587" s="4" t="s">
        <v>157</v>
      </c>
      <c r="N587" s="5">
        <v>1</v>
      </c>
      <c r="O587" s="5" t="s">
        <v>158</v>
      </c>
      <c r="P587" s="65">
        <v>4510</v>
      </c>
      <c r="Q587" s="65">
        <v>0</v>
      </c>
      <c r="R587" s="65">
        <v>0</v>
      </c>
      <c r="S587" s="65">
        <f t="shared" si="60"/>
        <v>4510</v>
      </c>
      <c r="T587" s="5">
        <v>120</v>
      </c>
      <c r="U587" s="22">
        <v>-4510</v>
      </c>
      <c r="V587" s="22">
        <v>0</v>
      </c>
      <c r="W587" s="22">
        <v>0</v>
      </c>
      <c r="X587" s="22">
        <v>0</v>
      </c>
      <c r="Y587" s="22">
        <v>0</v>
      </c>
      <c r="Z587" s="22">
        <v>0</v>
      </c>
      <c r="AA587" s="22">
        <v>0</v>
      </c>
      <c r="AB587" s="22">
        <v>0</v>
      </c>
      <c r="AC587" s="22">
        <v>0</v>
      </c>
      <c r="AD587" s="22">
        <v>0</v>
      </c>
      <c r="AE587" s="22">
        <v>0</v>
      </c>
      <c r="AF587" s="22">
        <v>0</v>
      </c>
      <c r="AG587" s="22">
        <v>0</v>
      </c>
      <c r="AH587" s="22">
        <f t="shared" si="61"/>
        <v>0</v>
      </c>
      <c r="AI587" s="22">
        <v>0</v>
      </c>
      <c r="AJ587" s="22">
        <f t="shared" si="62"/>
        <v>-4510</v>
      </c>
      <c r="AK587" s="22"/>
      <c r="AL587" s="22">
        <f t="shared" si="63"/>
        <v>0</v>
      </c>
      <c r="AM587" s="22">
        <f t="shared" si="64"/>
        <v>0</v>
      </c>
    </row>
    <row r="588" spans="1:39" outlineLevel="1" x14ac:dyDescent="0.25">
      <c r="A588" s="10">
        <v>40755</v>
      </c>
      <c r="C588" s="3" t="s">
        <v>1554</v>
      </c>
      <c r="D588" s="34" t="s">
        <v>1555</v>
      </c>
      <c r="F588" s="4" t="s">
        <v>88</v>
      </c>
      <c r="G588" s="4" t="s">
        <v>451</v>
      </c>
      <c r="H588" s="4" t="s">
        <v>157</v>
      </c>
      <c r="N588" s="5">
        <v>1</v>
      </c>
      <c r="O588" s="5" t="s">
        <v>158</v>
      </c>
      <c r="P588" s="65">
        <v>3010</v>
      </c>
      <c r="Q588" s="65">
        <v>0</v>
      </c>
      <c r="R588" s="65">
        <v>0</v>
      </c>
      <c r="S588" s="65">
        <f t="shared" si="60"/>
        <v>3010</v>
      </c>
      <c r="T588" s="5">
        <v>120</v>
      </c>
      <c r="U588" s="22">
        <v>-3010</v>
      </c>
      <c r="V588" s="22">
        <v>0</v>
      </c>
      <c r="W588" s="22">
        <v>0</v>
      </c>
      <c r="X588" s="22">
        <v>0</v>
      </c>
      <c r="Y588" s="22">
        <v>0</v>
      </c>
      <c r="Z588" s="22">
        <v>0</v>
      </c>
      <c r="AA588" s="22">
        <v>0</v>
      </c>
      <c r="AB588" s="22">
        <v>0</v>
      </c>
      <c r="AC588" s="22">
        <v>0</v>
      </c>
      <c r="AD588" s="22">
        <v>0</v>
      </c>
      <c r="AE588" s="22">
        <v>0</v>
      </c>
      <c r="AF588" s="22">
        <v>0</v>
      </c>
      <c r="AG588" s="22">
        <v>0</v>
      </c>
      <c r="AH588" s="22">
        <f t="shared" si="61"/>
        <v>0</v>
      </c>
      <c r="AI588" s="22">
        <v>0</v>
      </c>
      <c r="AJ588" s="22">
        <f t="shared" si="62"/>
        <v>-3010</v>
      </c>
      <c r="AK588" s="22"/>
      <c r="AL588" s="22">
        <f t="shared" si="63"/>
        <v>0</v>
      </c>
      <c r="AM588" s="22">
        <f t="shared" si="64"/>
        <v>0</v>
      </c>
    </row>
    <row r="589" spans="1:39" outlineLevel="1" x14ac:dyDescent="0.25">
      <c r="A589" s="10">
        <v>40755</v>
      </c>
      <c r="C589" s="3" t="s">
        <v>1556</v>
      </c>
      <c r="D589" s="34" t="s">
        <v>1557</v>
      </c>
      <c r="F589" s="4" t="s">
        <v>88</v>
      </c>
      <c r="G589" s="4" t="s">
        <v>451</v>
      </c>
      <c r="H589" s="4" t="s">
        <v>157</v>
      </c>
      <c r="N589" s="5">
        <v>1</v>
      </c>
      <c r="O589" s="5" t="s">
        <v>158</v>
      </c>
      <c r="P589" s="65">
        <v>2185</v>
      </c>
      <c r="Q589" s="65">
        <v>0</v>
      </c>
      <c r="R589" s="65">
        <v>0</v>
      </c>
      <c r="S589" s="65">
        <f t="shared" si="60"/>
        <v>2185</v>
      </c>
      <c r="T589" s="5">
        <v>120</v>
      </c>
      <c r="U589" s="22">
        <v>-2185</v>
      </c>
      <c r="V589" s="22">
        <v>0</v>
      </c>
      <c r="W589" s="22">
        <v>0</v>
      </c>
      <c r="X589" s="22">
        <v>0</v>
      </c>
      <c r="Y589" s="22">
        <v>0</v>
      </c>
      <c r="Z589" s="22">
        <v>0</v>
      </c>
      <c r="AA589" s="22">
        <v>0</v>
      </c>
      <c r="AB589" s="22">
        <v>0</v>
      </c>
      <c r="AC589" s="22">
        <v>0</v>
      </c>
      <c r="AD589" s="22">
        <v>0</v>
      </c>
      <c r="AE589" s="22">
        <v>0</v>
      </c>
      <c r="AF589" s="22">
        <v>0</v>
      </c>
      <c r="AG589" s="22">
        <v>0</v>
      </c>
      <c r="AH589" s="22">
        <f t="shared" si="61"/>
        <v>0</v>
      </c>
      <c r="AI589" s="22">
        <v>0</v>
      </c>
      <c r="AJ589" s="22">
        <f t="shared" si="62"/>
        <v>-2185</v>
      </c>
      <c r="AK589" s="22"/>
      <c r="AL589" s="22">
        <f t="shared" si="63"/>
        <v>0</v>
      </c>
      <c r="AM589" s="22">
        <f t="shared" si="64"/>
        <v>0</v>
      </c>
    </row>
    <row r="590" spans="1:39" outlineLevel="1" x14ac:dyDescent="0.25">
      <c r="A590" s="10">
        <v>40755</v>
      </c>
      <c r="C590" s="3" t="s">
        <v>1558</v>
      </c>
      <c r="D590" s="34" t="s">
        <v>1559</v>
      </c>
      <c r="F590" s="4" t="s">
        <v>88</v>
      </c>
      <c r="G590" s="4" t="s">
        <v>451</v>
      </c>
      <c r="H590" s="4" t="s">
        <v>157</v>
      </c>
      <c r="N590" s="5">
        <v>1</v>
      </c>
      <c r="O590" s="5" t="s">
        <v>158</v>
      </c>
      <c r="P590" s="65">
        <v>1260</v>
      </c>
      <c r="Q590" s="65">
        <v>0</v>
      </c>
      <c r="R590" s="65">
        <v>0</v>
      </c>
      <c r="S590" s="65">
        <f t="shared" si="60"/>
        <v>1260</v>
      </c>
      <c r="T590" s="5">
        <v>120</v>
      </c>
      <c r="U590" s="22">
        <v>-1260</v>
      </c>
      <c r="V590" s="22">
        <v>0</v>
      </c>
      <c r="W590" s="22">
        <v>0</v>
      </c>
      <c r="X590" s="22">
        <v>0</v>
      </c>
      <c r="Y590" s="22">
        <v>0</v>
      </c>
      <c r="Z590" s="22">
        <v>0</v>
      </c>
      <c r="AA590" s="22">
        <v>0</v>
      </c>
      <c r="AB590" s="22">
        <v>0</v>
      </c>
      <c r="AC590" s="22">
        <v>0</v>
      </c>
      <c r="AD590" s="22">
        <v>0</v>
      </c>
      <c r="AE590" s="22">
        <v>0</v>
      </c>
      <c r="AF590" s="22">
        <v>0</v>
      </c>
      <c r="AG590" s="22">
        <v>0</v>
      </c>
      <c r="AH590" s="22">
        <f t="shared" si="61"/>
        <v>0</v>
      </c>
      <c r="AI590" s="22">
        <v>0</v>
      </c>
      <c r="AJ590" s="22">
        <f t="shared" si="62"/>
        <v>-1260</v>
      </c>
      <c r="AK590" s="22"/>
      <c r="AL590" s="22">
        <f t="shared" si="63"/>
        <v>0</v>
      </c>
      <c r="AM590" s="22">
        <f t="shared" si="64"/>
        <v>0</v>
      </c>
    </row>
    <row r="591" spans="1:39" outlineLevel="1" x14ac:dyDescent="0.25">
      <c r="A591" s="10">
        <v>40755</v>
      </c>
      <c r="C591" s="3" t="s">
        <v>1560</v>
      </c>
      <c r="D591" s="34" t="s">
        <v>1561</v>
      </c>
      <c r="F591" s="4" t="s">
        <v>88</v>
      </c>
      <c r="G591" s="4" t="s">
        <v>451</v>
      </c>
      <c r="H591" s="4" t="s">
        <v>157</v>
      </c>
      <c r="N591" s="5">
        <v>1</v>
      </c>
      <c r="O591" s="5" t="s">
        <v>158</v>
      </c>
      <c r="P591" s="65">
        <v>445</v>
      </c>
      <c r="Q591" s="65">
        <v>0</v>
      </c>
      <c r="R591" s="65">
        <v>0</v>
      </c>
      <c r="S591" s="65">
        <f t="shared" si="60"/>
        <v>445</v>
      </c>
      <c r="T591" s="5">
        <v>120</v>
      </c>
      <c r="U591" s="22">
        <v>-445</v>
      </c>
      <c r="V591" s="22">
        <v>0</v>
      </c>
      <c r="W591" s="22">
        <v>0</v>
      </c>
      <c r="X591" s="22">
        <v>0</v>
      </c>
      <c r="Y591" s="22">
        <v>0</v>
      </c>
      <c r="Z591" s="22">
        <v>0</v>
      </c>
      <c r="AA591" s="22">
        <v>0</v>
      </c>
      <c r="AB591" s="22">
        <v>0</v>
      </c>
      <c r="AC591" s="22">
        <v>0</v>
      </c>
      <c r="AD591" s="22">
        <v>0</v>
      </c>
      <c r="AE591" s="22">
        <v>0</v>
      </c>
      <c r="AF591" s="22">
        <v>0</v>
      </c>
      <c r="AG591" s="22">
        <v>0</v>
      </c>
      <c r="AH591" s="22">
        <f t="shared" si="61"/>
        <v>0</v>
      </c>
      <c r="AI591" s="22">
        <v>0</v>
      </c>
      <c r="AJ591" s="22">
        <f t="shared" si="62"/>
        <v>-445</v>
      </c>
      <c r="AK591" s="22"/>
      <c r="AL591" s="22">
        <f t="shared" si="63"/>
        <v>0</v>
      </c>
      <c r="AM591" s="22">
        <f t="shared" si="64"/>
        <v>0</v>
      </c>
    </row>
    <row r="592" spans="1:39" outlineLevel="1" x14ac:dyDescent="0.25">
      <c r="A592" s="10">
        <v>40755</v>
      </c>
      <c r="C592" s="3" t="s">
        <v>1562</v>
      </c>
      <c r="D592" s="34" t="s">
        <v>1561</v>
      </c>
      <c r="F592" s="4" t="s">
        <v>88</v>
      </c>
      <c r="G592" s="4" t="s">
        <v>451</v>
      </c>
      <c r="H592" s="4" t="s">
        <v>157</v>
      </c>
      <c r="N592" s="5">
        <v>1</v>
      </c>
      <c r="O592" s="5" t="s">
        <v>158</v>
      </c>
      <c r="P592" s="65">
        <v>4425</v>
      </c>
      <c r="Q592" s="65">
        <v>0</v>
      </c>
      <c r="R592" s="65">
        <v>0</v>
      </c>
      <c r="S592" s="65">
        <f t="shared" si="60"/>
        <v>4425</v>
      </c>
      <c r="T592" s="5">
        <v>120</v>
      </c>
      <c r="U592" s="22">
        <v>-4425</v>
      </c>
      <c r="V592" s="22">
        <v>0</v>
      </c>
      <c r="W592" s="22">
        <v>0</v>
      </c>
      <c r="X592" s="22">
        <v>0</v>
      </c>
      <c r="Y592" s="22">
        <v>0</v>
      </c>
      <c r="Z592" s="22">
        <v>0</v>
      </c>
      <c r="AA592" s="22">
        <v>0</v>
      </c>
      <c r="AB592" s="22">
        <v>0</v>
      </c>
      <c r="AC592" s="22">
        <v>0</v>
      </c>
      <c r="AD592" s="22">
        <v>0</v>
      </c>
      <c r="AE592" s="22">
        <v>0</v>
      </c>
      <c r="AF592" s="22">
        <v>0</v>
      </c>
      <c r="AG592" s="22">
        <v>0</v>
      </c>
      <c r="AH592" s="22">
        <f t="shared" si="61"/>
        <v>0</v>
      </c>
      <c r="AI592" s="22">
        <v>0</v>
      </c>
      <c r="AJ592" s="22">
        <f t="shared" si="62"/>
        <v>-4425</v>
      </c>
      <c r="AK592" s="22"/>
      <c r="AL592" s="22">
        <f t="shared" si="63"/>
        <v>0</v>
      </c>
      <c r="AM592" s="22">
        <f t="shared" si="64"/>
        <v>0</v>
      </c>
    </row>
    <row r="593" spans="1:39" outlineLevel="1" x14ac:dyDescent="0.25">
      <c r="A593" s="10">
        <v>40755</v>
      </c>
      <c r="C593" s="3" t="s">
        <v>1563</v>
      </c>
      <c r="D593" s="34" t="s">
        <v>948</v>
      </c>
      <c r="F593" s="4" t="s">
        <v>88</v>
      </c>
      <c r="G593" s="4" t="s">
        <v>451</v>
      </c>
      <c r="H593" s="4" t="s">
        <v>157</v>
      </c>
      <c r="N593" s="5">
        <v>1</v>
      </c>
      <c r="O593" s="5" t="s">
        <v>158</v>
      </c>
      <c r="P593" s="65">
        <v>600</v>
      </c>
      <c r="Q593" s="65">
        <v>0</v>
      </c>
      <c r="R593" s="65">
        <v>0</v>
      </c>
      <c r="S593" s="65">
        <f t="shared" si="60"/>
        <v>600</v>
      </c>
      <c r="T593" s="5">
        <v>120</v>
      </c>
      <c r="U593" s="22">
        <v>-600</v>
      </c>
      <c r="V593" s="22">
        <v>0</v>
      </c>
      <c r="W593" s="22">
        <v>0</v>
      </c>
      <c r="X593" s="22">
        <v>0</v>
      </c>
      <c r="Y593" s="22">
        <v>0</v>
      </c>
      <c r="Z593" s="22">
        <v>0</v>
      </c>
      <c r="AA593" s="22">
        <v>0</v>
      </c>
      <c r="AB593" s="22">
        <v>0</v>
      </c>
      <c r="AC593" s="22">
        <v>0</v>
      </c>
      <c r="AD593" s="22">
        <v>0</v>
      </c>
      <c r="AE593" s="22">
        <v>0</v>
      </c>
      <c r="AF593" s="22">
        <v>0</v>
      </c>
      <c r="AG593" s="22">
        <v>0</v>
      </c>
      <c r="AH593" s="22">
        <f t="shared" si="61"/>
        <v>0</v>
      </c>
      <c r="AI593" s="22">
        <v>0</v>
      </c>
      <c r="AJ593" s="22">
        <f t="shared" si="62"/>
        <v>-600</v>
      </c>
      <c r="AK593" s="22"/>
      <c r="AL593" s="22">
        <f t="shared" si="63"/>
        <v>0</v>
      </c>
      <c r="AM593" s="22">
        <f t="shared" si="64"/>
        <v>0</v>
      </c>
    </row>
    <row r="594" spans="1:39" outlineLevel="1" x14ac:dyDescent="0.25">
      <c r="A594" s="10">
        <v>40755</v>
      </c>
      <c r="C594" s="3" t="s">
        <v>1564</v>
      </c>
      <c r="D594" s="34" t="s">
        <v>1565</v>
      </c>
      <c r="F594" s="4" t="s">
        <v>88</v>
      </c>
      <c r="G594" s="4" t="s">
        <v>451</v>
      </c>
      <c r="H594" s="4" t="s">
        <v>157</v>
      </c>
      <c r="N594" s="5">
        <v>1</v>
      </c>
      <c r="O594" s="5" t="s">
        <v>158</v>
      </c>
      <c r="P594" s="65">
        <v>2079.21</v>
      </c>
      <c r="Q594" s="65">
        <v>0</v>
      </c>
      <c r="R594" s="65">
        <v>0</v>
      </c>
      <c r="S594" s="65">
        <f t="shared" si="60"/>
        <v>2079.21</v>
      </c>
      <c r="T594" s="5">
        <v>120</v>
      </c>
      <c r="U594" s="22">
        <v>-2079.21</v>
      </c>
      <c r="V594" s="22">
        <v>0</v>
      </c>
      <c r="W594" s="22">
        <v>0</v>
      </c>
      <c r="X594" s="22">
        <v>0</v>
      </c>
      <c r="Y594" s="22">
        <v>0</v>
      </c>
      <c r="Z594" s="22">
        <v>0</v>
      </c>
      <c r="AA594" s="22">
        <v>0</v>
      </c>
      <c r="AB594" s="22">
        <v>0</v>
      </c>
      <c r="AC594" s="22">
        <v>0</v>
      </c>
      <c r="AD594" s="22">
        <v>0</v>
      </c>
      <c r="AE594" s="22">
        <v>0</v>
      </c>
      <c r="AF594" s="22">
        <v>0</v>
      </c>
      <c r="AG594" s="22">
        <v>0</v>
      </c>
      <c r="AH594" s="22">
        <f t="shared" si="61"/>
        <v>0</v>
      </c>
      <c r="AI594" s="22">
        <v>0</v>
      </c>
      <c r="AJ594" s="22">
        <f t="shared" si="62"/>
        <v>-2079.21</v>
      </c>
      <c r="AK594" s="22"/>
      <c r="AL594" s="22">
        <f t="shared" si="63"/>
        <v>0</v>
      </c>
      <c r="AM594" s="22">
        <f t="shared" si="64"/>
        <v>0</v>
      </c>
    </row>
    <row r="595" spans="1:39" outlineLevel="1" x14ac:dyDescent="0.25">
      <c r="A595" s="10">
        <v>40755</v>
      </c>
      <c r="C595" s="3" t="s">
        <v>1566</v>
      </c>
      <c r="D595" s="34" t="s">
        <v>1567</v>
      </c>
      <c r="F595" s="4" t="s">
        <v>88</v>
      </c>
      <c r="G595" s="4" t="s">
        <v>451</v>
      </c>
      <c r="H595" s="4" t="s">
        <v>157</v>
      </c>
      <c r="N595" s="5">
        <v>1</v>
      </c>
      <c r="O595" s="5" t="s">
        <v>158</v>
      </c>
      <c r="P595" s="65">
        <v>1513.6</v>
      </c>
      <c r="Q595" s="65">
        <v>0</v>
      </c>
      <c r="R595" s="65">
        <v>0</v>
      </c>
      <c r="S595" s="65">
        <f t="shared" si="60"/>
        <v>1513.6</v>
      </c>
      <c r="T595" s="5">
        <v>120</v>
      </c>
      <c r="U595" s="22">
        <v>-1513.6</v>
      </c>
      <c r="V595" s="22">
        <v>0</v>
      </c>
      <c r="W595" s="22">
        <v>0</v>
      </c>
      <c r="X595" s="22">
        <v>0</v>
      </c>
      <c r="Y595" s="22">
        <v>0</v>
      </c>
      <c r="Z595" s="22">
        <v>0</v>
      </c>
      <c r="AA595" s="22">
        <v>0</v>
      </c>
      <c r="AB595" s="22">
        <v>0</v>
      </c>
      <c r="AC595" s="22">
        <v>0</v>
      </c>
      <c r="AD595" s="22">
        <v>0</v>
      </c>
      <c r="AE595" s="22">
        <v>0</v>
      </c>
      <c r="AF595" s="22">
        <v>0</v>
      </c>
      <c r="AG595" s="22">
        <v>0</v>
      </c>
      <c r="AH595" s="22">
        <f t="shared" si="61"/>
        <v>0</v>
      </c>
      <c r="AI595" s="22">
        <v>0</v>
      </c>
      <c r="AJ595" s="22">
        <f t="shared" si="62"/>
        <v>-1513.6</v>
      </c>
      <c r="AK595" s="22"/>
      <c r="AL595" s="22">
        <f t="shared" si="63"/>
        <v>0</v>
      </c>
      <c r="AM595" s="22">
        <f t="shared" si="64"/>
        <v>0</v>
      </c>
    </row>
    <row r="596" spans="1:39" outlineLevel="1" x14ac:dyDescent="0.25">
      <c r="A596" s="10">
        <v>40755</v>
      </c>
      <c r="C596" s="3" t="s">
        <v>1568</v>
      </c>
      <c r="D596" s="34" t="s">
        <v>1569</v>
      </c>
      <c r="F596" s="4" t="s">
        <v>88</v>
      </c>
      <c r="G596" s="4" t="s">
        <v>451</v>
      </c>
      <c r="H596" s="4" t="s">
        <v>157</v>
      </c>
      <c r="N596" s="5">
        <v>1</v>
      </c>
      <c r="O596" s="5" t="s">
        <v>158</v>
      </c>
      <c r="P596" s="65">
        <v>1775</v>
      </c>
      <c r="Q596" s="65">
        <v>0</v>
      </c>
      <c r="R596" s="65">
        <v>0</v>
      </c>
      <c r="S596" s="65">
        <f t="shared" si="60"/>
        <v>1775</v>
      </c>
      <c r="T596" s="5">
        <v>120</v>
      </c>
      <c r="U596" s="22">
        <v>-1775</v>
      </c>
      <c r="V596" s="22">
        <v>0</v>
      </c>
      <c r="W596" s="22">
        <v>0</v>
      </c>
      <c r="X596" s="22">
        <v>0</v>
      </c>
      <c r="Y596" s="22">
        <v>0</v>
      </c>
      <c r="Z596" s="22">
        <v>0</v>
      </c>
      <c r="AA596" s="22">
        <v>0</v>
      </c>
      <c r="AB596" s="22">
        <v>0</v>
      </c>
      <c r="AC596" s="22">
        <v>0</v>
      </c>
      <c r="AD596" s="22">
        <v>0</v>
      </c>
      <c r="AE596" s="22">
        <v>0</v>
      </c>
      <c r="AF596" s="22">
        <v>0</v>
      </c>
      <c r="AG596" s="22">
        <v>0</v>
      </c>
      <c r="AH596" s="22">
        <f t="shared" si="61"/>
        <v>0</v>
      </c>
      <c r="AI596" s="22">
        <v>0</v>
      </c>
      <c r="AJ596" s="22">
        <f t="shared" si="62"/>
        <v>-1775</v>
      </c>
      <c r="AK596" s="22"/>
      <c r="AL596" s="22">
        <f t="shared" si="63"/>
        <v>0</v>
      </c>
      <c r="AM596" s="22">
        <f t="shared" si="64"/>
        <v>0</v>
      </c>
    </row>
    <row r="597" spans="1:39" outlineLevel="1" x14ac:dyDescent="0.25">
      <c r="A597" s="10">
        <v>40755</v>
      </c>
      <c r="C597" s="3" t="s">
        <v>1570</v>
      </c>
      <c r="D597" s="34" t="s">
        <v>1571</v>
      </c>
      <c r="F597" s="4" t="s">
        <v>88</v>
      </c>
      <c r="G597" s="4" t="s">
        <v>451</v>
      </c>
      <c r="H597" s="4" t="s">
        <v>157</v>
      </c>
      <c r="N597" s="5">
        <v>1</v>
      </c>
      <c r="O597" s="5" t="s">
        <v>158</v>
      </c>
      <c r="P597" s="65">
        <v>17697.68</v>
      </c>
      <c r="Q597" s="65">
        <v>0</v>
      </c>
      <c r="R597" s="65">
        <v>0</v>
      </c>
      <c r="S597" s="65">
        <f t="shared" si="60"/>
        <v>17697.68</v>
      </c>
      <c r="T597" s="5">
        <v>120</v>
      </c>
      <c r="U597" s="22">
        <v>-17697.68</v>
      </c>
      <c r="V597" s="22">
        <v>0</v>
      </c>
      <c r="W597" s="22">
        <v>0</v>
      </c>
      <c r="X597" s="22">
        <v>0</v>
      </c>
      <c r="Y597" s="22">
        <v>0</v>
      </c>
      <c r="Z597" s="22">
        <v>0</v>
      </c>
      <c r="AA597" s="22">
        <v>0</v>
      </c>
      <c r="AB597" s="22">
        <v>0</v>
      </c>
      <c r="AC597" s="22">
        <v>0</v>
      </c>
      <c r="AD597" s="22">
        <v>0</v>
      </c>
      <c r="AE597" s="22">
        <v>0</v>
      </c>
      <c r="AF597" s="22">
        <v>0</v>
      </c>
      <c r="AG597" s="22">
        <v>0</v>
      </c>
      <c r="AH597" s="22">
        <f t="shared" si="61"/>
        <v>0</v>
      </c>
      <c r="AI597" s="22">
        <v>0</v>
      </c>
      <c r="AJ597" s="22">
        <f t="shared" si="62"/>
        <v>-17697.68</v>
      </c>
      <c r="AK597" s="22"/>
      <c r="AL597" s="22">
        <f t="shared" si="63"/>
        <v>0</v>
      </c>
      <c r="AM597" s="22">
        <f t="shared" si="64"/>
        <v>0</v>
      </c>
    </row>
    <row r="598" spans="1:39" outlineLevel="1" x14ac:dyDescent="0.25">
      <c r="A598" s="10">
        <v>40755</v>
      </c>
      <c r="C598" s="3" t="s">
        <v>1572</v>
      </c>
      <c r="D598" s="34" t="s">
        <v>1573</v>
      </c>
      <c r="F598" s="4" t="s">
        <v>88</v>
      </c>
      <c r="G598" s="4" t="s">
        <v>451</v>
      </c>
      <c r="H598" s="4" t="s">
        <v>157</v>
      </c>
      <c r="N598" s="5">
        <v>1</v>
      </c>
      <c r="O598" s="5" t="s">
        <v>158</v>
      </c>
      <c r="P598" s="65">
        <v>3810</v>
      </c>
      <c r="Q598" s="65">
        <v>0</v>
      </c>
      <c r="R598" s="65">
        <v>0</v>
      </c>
      <c r="S598" s="65">
        <f t="shared" si="60"/>
        <v>3810</v>
      </c>
      <c r="T598" s="5">
        <v>120</v>
      </c>
      <c r="U598" s="22">
        <v>-3810</v>
      </c>
      <c r="V598" s="22">
        <v>0</v>
      </c>
      <c r="W598" s="22">
        <v>0</v>
      </c>
      <c r="X598" s="22">
        <v>0</v>
      </c>
      <c r="Y598" s="22">
        <v>0</v>
      </c>
      <c r="Z598" s="22">
        <v>0</v>
      </c>
      <c r="AA598" s="22">
        <v>0</v>
      </c>
      <c r="AB598" s="22">
        <v>0</v>
      </c>
      <c r="AC598" s="22">
        <v>0</v>
      </c>
      <c r="AD598" s="22">
        <v>0</v>
      </c>
      <c r="AE598" s="22">
        <v>0</v>
      </c>
      <c r="AF598" s="22">
        <v>0</v>
      </c>
      <c r="AG598" s="22">
        <v>0</v>
      </c>
      <c r="AH598" s="22">
        <f t="shared" si="61"/>
        <v>0</v>
      </c>
      <c r="AI598" s="22">
        <v>0</v>
      </c>
      <c r="AJ598" s="22">
        <f t="shared" si="62"/>
        <v>-3810</v>
      </c>
      <c r="AK598" s="22"/>
      <c r="AL598" s="22">
        <f t="shared" si="63"/>
        <v>0</v>
      </c>
      <c r="AM598" s="22">
        <f t="shared" si="64"/>
        <v>0</v>
      </c>
    </row>
    <row r="599" spans="1:39" outlineLevel="1" x14ac:dyDescent="0.25">
      <c r="A599" s="10">
        <v>40755</v>
      </c>
      <c r="C599" s="3" t="s">
        <v>1574</v>
      </c>
      <c r="D599" s="34" t="s">
        <v>1575</v>
      </c>
      <c r="F599" s="4" t="s">
        <v>88</v>
      </c>
      <c r="G599" s="4" t="s">
        <v>451</v>
      </c>
      <c r="H599" s="4" t="s">
        <v>157</v>
      </c>
      <c r="N599" s="5">
        <v>1</v>
      </c>
      <c r="O599" s="5" t="s">
        <v>158</v>
      </c>
      <c r="P599" s="65">
        <v>1260</v>
      </c>
      <c r="Q599" s="65">
        <v>0</v>
      </c>
      <c r="R599" s="65">
        <v>0</v>
      </c>
      <c r="S599" s="65">
        <f t="shared" si="60"/>
        <v>1260</v>
      </c>
      <c r="T599" s="5">
        <v>120</v>
      </c>
      <c r="U599" s="22">
        <v>-1260</v>
      </c>
      <c r="V599" s="22">
        <v>0</v>
      </c>
      <c r="W599" s="22">
        <v>0</v>
      </c>
      <c r="X599" s="22">
        <v>0</v>
      </c>
      <c r="Y599" s="22">
        <v>0</v>
      </c>
      <c r="Z599" s="22">
        <v>0</v>
      </c>
      <c r="AA599" s="22">
        <v>0</v>
      </c>
      <c r="AB599" s="22">
        <v>0</v>
      </c>
      <c r="AC599" s="22">
        <v>0</v>
      </c>
      <c r="AD599" s="22">
        <v>0</v>
      </c>
      <c r="AE599" s="22">
        <v>0</v>
      </c>
      <c r="AF599" s="22">
        <v>0</v>
      </c>
      <c r="AG599" s="22">
        <v>0</v>
      </c>
      <c r="AH599" s="22">
        <f t="shared" si="61"/>
        <v>0</v>
      </c>
      <c r="AI599" s="22">
        <v>0</v>
      </c>
      <c r="AJ599" s="22">
        <f t="shared" si="62"/>
        <v>-1260</v>
      </c>
      <c r="AK599" s="22"/>
      <c r="AL599" s="22">
        <f t="shared" si="63"/>
        <v>0</v>
      </c>
      <c r="AM599" s="22">
        <f t="shared" si="64"/>
        <v>0</v>
      </c>
    </row>
    <row r="600" spans="1:39" outlineLevel="1" x14ac:dyDescent="0.25">
      <c r="A600" s="10">
        <v>40755</v>
      </c>
      <c r="C600" s="3" t="s">
        <v>1576</v>
      </c>
      <c r="D600" s="34" t="s">
        <v>1577</v>
      </c>
      <c r="F600" s="4" t="s">
        <v>88</v>
      </c>
      <c r="G600" s="4" t="s">
        <v>451</v>
      </c>
      <c r="H600" s="4" t="s">
        <v>157</v>
      </c>
      <c r="N600" s="5">
        <v>1</v>
      </c>
      <c r="O600" s="5" t="s">
        <v>158</v>
      </c>
      <c r="P600" s="65">
        <v>1338.16</v>
      </c>
      <c r="Q600" s="65">
        <v>0</v>
      </c>
      <c r="R600" s="65">
        <v>0</v>
      </c>
      <c r="S600" s="65">
        <f t="shared" si="60"/>
        <v>1338.16</v>
      </c>
      <c r="T600" s="5">
        <v>120</v>
      </c>
      <c r="U600" s="22">
        <v>-1338.16</v>
      </c>
      <c r="V600" s="22">
        <v>0</v>
      </c>
      <c r="W600" s="22">
        <v>0</v>
      </c>
      <c r="X600" s="22">
        <v>0</v>
      </c>
      <c r="Y600" s="22">
        <v>0</v>
      </c>
      <c r="Z600" s="22">
        <v>0</v>
      </c>
      <c r="AA600" s="22">
        <v>0</v>
      </c>
      <c r="AB600" s="22">
        <v>0</v>
      </c>
      <c r="AC600" s="22">
        <v>0</v>
      </c>
      <c r="AD600" s="22">
        <v>0</v>
      </c>
      <c r="AE600" s="22">
        <v>0</v>
      </c>
      <c r="AF600" s="22">
        <v>0</v>
      </c>
      <c r="AG600" s="22">
        <v>0</v>
      </c>
      <c r="AH600" s="22">
        <f t="shared" si="61"/>
        <v>0</v>
      </c>
      <c r="AI600" s="22">
        <v>0</v>
      </c>
      <c r="AJ600" s="22">
        <f t="shared" si="62"/>
        <v>-1338.16</v>
      </c>
      <c r="AK600" s="22"/>
      <c r="AL600" s="22">
        <f t="shared" si="63"/>
        <v>0</v>
      </c>
      <c r="AM600" s="22">
        <f t="shared" si="64"/>
        <v>0</v>
      </c>
    </row>
    <row r="601" spans="1:39" outlineLevel="1" x14ac:dyDescent="0.25">
      <c r="A601" s="10">
        <v>40755</v>
      </c>
      <c r="C601" s="3" t="s">
        <v>1578</v>
      </c>
      <c r="D601" s="34" t="s">
        <v>1579</v>
      </c>
      <c r="F601" s="4" t="s">
        <v>88</v>
      </c>
      <c r="G601" s="4" t="s">
        <v>451</v>
      </c>
      <c r="H601" s="4" t="s">
        <v>157</v>
      </c>
      <c r="N601" s="5">
        <v>1</v>
      </c>
      <c r="O601" s="5" t="s">
        <v>158</v>
      </c>
      <c r="P601" s="65">
        <v>5991.79</v>
      </c>
      <c r="Q601" s="65">
        <v>0</v>
      </c>
      <c r="R601" s="65">
        <v>0</v>
      </c>
      <c r="S601" s="65">
        <f t="shared" si="60"/>
        <v>5991.79</v>
      </c>
      <c r="T601" s="5">
        <v>120</v>
      </c>
      <c r="U601" s="22">
        <v>-5991.79</v>
      </c>
      <c r="V601" s="22">
        <v>0</v>
      </c>
      <c r="W601" s="22">
        <v>0</v>
      </c>
      <c r="X601" s="22">
        <v>0</v>
      </c>
      <c r="Y601" s="22">
        <v>0</v>
      </c>
      <c r="Z601" s="22">
        <v>0</v>
      </c>
      <c r="AA601" s="22">
        <v>0</v>
      </c>
      <c r="AB601" s="22">
        <v>0</v>
      </c>
      <c r="AC601" s="22">
        <v>0</v>
      </c>
      <c r="AD601" s="22">
        <v>0</v>
      </c>
      <c r="AE601" s="22">
        <v>0</v>
      </c>
      <c r="AF601" s="22">
        <v>0</v>
      </c>
      <c r="AG601" s="22">
        <v>0</v>
      </c>
      <c r="AH601" s="22">
        <f t="shared" si="61"/>
        <v>0</v>
      </c>
      <c r="AI601" s="22">
        <v>0</v>
      </c>
      <c r="AJ601" s="22">
        <f t="shared" si="62"/>
        <v>-5991.79</v>
      </c>
      <c r="AK601" s="22"/>
      <c r="AL601" s="22">
        <f t="shared" si="63"/>
        <v>0</v>
      </c>
      <c r="AM601" s="22">
        <f t="shared" si="64"/>
        <v>0</v>
      </c>
    </row>
    <row r="602" spans="1:39" outlineLevel="1" x14ac:dyDescent="0.25">
      <c r="A602" s="10">
        <v>40755</v>
      </c>
      <c r="C602" s="3" t="s">
        <v>1580</v>
      </c>
      <c r="D602" s="34" t="s">
        <v>1581</v>
      </c>
      <c r="F602" s="4" t="s">
        <v>88</v>
      </c>
      <c r="G602" s="4" t="s">
        <v>451</v>
      </c>
      <c r="H602" s="4" t="s">
        <v>157</v>
      </c>
      <c r="N602" s="5">
        <v>1</v>
      </c>
      <c r="O602" s="5" t="s">
        <v>158</v>
      </c>
      <c r="P602" s="65">
        <v>9444.9</v>
      </c>
      <c r="Q602" s="65">
        <v>0</v>
      </c>
      <c r="R602" s="65">
        <v>0</v>
      </c>
      <c r="S602" s="65">
        <f t="shared" si="60"/>
        <v>9444.9</v>
      </c>
      <c r="T602" s="5">
        <v>120</v>
      </c>
      <c r="U602" s="22">
        <v>-9444.9</v>
      </c>
      <c r="V602" s="22">
        <v>0</v>
      </c>
      <c r="W602" s="22">
        <v>0</v>
      </c>
      <c r="X602" s="22">
        <v>0</v>
      </c>
      <c r="Y602" s="22">
        <v>0</v>
      </c>
      <c r="Z602" s="22">
        <v>0</v>
      </c>
      <c r="AA602" s="22">
        <v>0</v>
      </c>
      <c r="AB602" s="22">
        <v>0</v>
      </c>
      <c r="AC602" s="22">
        <v>0</v>
      </c>
      <c r="AD602" s="22">
        <v>0</v>
      </c>
      <c r="AE602" s="22">
        <v>0</v>
      </c>
      <c r="AF602" s="22">
        <v>0</v>
      </c>
      <c r="AG602" s="22">
        <v>0</v>
      </c>
      <c r="AH602" s="22">
        <f t="shared" si="61"/>
        <v>0</v>
      </c>
      <c r="AI602" s="22">
        <v>0</v>
      </c>
      <c r="AJ602" s="22">
        <f t="shared" si="62"/>
        <v>-9444.9</v>
      </c>
      <c r="AK602" s="22"/>
      <c r="AL602" s="22">
        <f t="shared" si="63"/>
        <v>0</v>
      </c>
      <c r="AM602" s="22">
        <f t="shared" si="64"/>
        <v>0</v>
      </c>
    </row>
    <row r="603" spans="1:39" outlineLevel="1" x14ac:dyDescent="0.25">
      <c r="A603" s="10">
        <v>40755</v>
      </c>
      <c r="C603" s="3" t="s">
        <v>1582</v>
      </c>
      <c r="D603" s="34" t="s">
        <v>1583</v>
      </c>
      <c r="F603" s="4" t="s">
        <v>88</v>
      </c>
      <c r="G603" s="4" t="s">
        <v>451</v>
      </c>
      <c r="H603" s="4" t="s">
        <v>157</v>
      </c>
      <c r="N603" s="5">
        <v>1</v>
      </c>
      <c r="O603" s="5" t="s">
        <v>158</v>
      </c>
      <c r="P603" s="65">
        <v>6505.61</v>
      </c>
      <c r="Q603" s="65">
        <v>0</v>
      </c>
      <c r="R603" s="65">
        <v>0</v>
      </c>
      <c r="S603" s="65">
        <f t="shared" si="60"/>
        <v>6505.61</v>
      </c>
      <c r="T603" s="5">
        <v>120</v>
      </c>
      <c r="U603" s="22">
        <v>-6505.61</v>
      </c>
      <c r="V603" s="22">
        <v>0</v>
      </c>
      <c r="W603" s="22">
        <v>0</v>
      </c>
      <c r="X603" s="22">
        <v>0</v>
      </c>
      <c r="Y603" s="22">
        <v>0</v>
      </c>
      <c r="Z603" s="22">
        <v>0</v>
      </c>
      <c r="AA603" s="22">
        <v>0</v>
      </c>
      <c r="AB603" s="22">
        <v>0</v>
      </c>
      <c r="AC603" s="22">
        <v>0</v>
      </c>
      <c r="AD603" s="22">
        <v>0</v>
      </c>
      <c r="AE603" s="22">
        <v>0</v>
      </c>
      <c r="AF603" s="22">
        <v>0</v>
      </c>
      <c r="AG603" s="22">
        <v>0</v>
      </c>
      <c r="AH603" s="22">
        <f t="shared" si="61"/>
        <v>0</v>
      </c>
      <c r="AI603" s="22">
        <v>0</v>
      </c>
      <c r="AJ603" s="22">
        <f t="shared" si="62"/>
        <v>-6505.61</v>
      </c>
      <c r="AK603" s="22"/>
      <c r="AL603" s="22">
        <f t="shared" si="63"/>
        <v>0</v>
      </c>
      <c r="AM603" s="22">
        <f t="shared" si="64"/>
        <v>0</v>
      </c>
    </row>
    <row r="604" spans="1:39" outlineLevel="1" x14ac:dyDescent="0.25">
      <c r="A604" s="10">
        <v>40755</v>
      </c>
      <c r="C604" s="3" t="s">
        <v>1584</v>
      </c>
      <c r="D604" s="34" t="s">
        <v>1585</v>
      </c>
      <c r="F604" s="4" t="s">
        <v>88</v>
      </c>
      <c r="G604" s="4" t="s">
        <v>451</v>
      </c>
      <c r="H604" s="4" t="s">
        <v>157</v>
      </c>
      <c r="N604" s="5">
        <v>1</v>
      </c>
      <c r="O604" s="5" t="s">
        <v>158</v>
      </c>
      <c r="P604" s="65">
        <v>963.2</v>
      </c>
      <c r="Q604" s="65">
        <v>0</v>
      </c>
      <c r="R604" s="65">
        <v>0</v>
      </c>
      <c r="S604" s="65">
        <f t="shared" si="60"/>
        <v>963.2</v>
      </c>
      <c r="T604" s="5">
        <v>120</v>
      </c>
      <c r="U604" s="22">
        <v>-963.2</v>
      </c>
      <c r="V604" s="22">
        <v>0</v>
      </c>
      <c r="W604" s="22">
        <v>0</v>
      </c>
      <c r="X604" s="22">
        <v>0</v>
      </c>
      <c r="Y604" s="22">
        <v>0</v>
      </c>
      <c r="Z604" s="22">
        <v>0</v>
      </c>
      <c r="AA604" s="22">
        <v>0</v>
      </c>
      <c r="AB604" s="22">
        <v>0</v>
      </c>
      <c r="AC604" s="22">
        <v>0</v>
      </c>
      <c r="AD604" s="22">
        <v>0</v>
      </c>
      <c r="AE604" s="22">
        <v>0</v>
      </c>
      <c r="AF604" s="22">
        <v>0</v>
      </c>
      <c r="AG604" s="22">
        <v>0</v>
      </c>
      <c r="AH604" s="22">
        <f t="shared" si="61"/>
        <v>0</v>
      </c>
      <c r="AI604" s="22">
        <v>0</v>
      </c>
      <c r="AJ604" s="22">
        <f t="shared" si="62"/>
        <v>-963.2</v>
      </c>
      <c r="AK604" s="22"/>
      <c r="AL604" s="22">
        <f t="shared" si="63"/>
        <v>0</v>
      </c>
      <c r="AM604" s="22">
        <f t="shared" si="64"/>
        <v>0</v>
      </c>
    </row>
    <row r="605" spans="1:39" outlineLevel="1" x14ac:dyDescent="0.25">
      <c r="A605" s="10">
        <v>40755</v>
      </c>
      <c r="C605" s="3" t="s">
        <v>1586</v>
      </c>
      <c r="D605" s="34" t="s">
        <v>1587</v>
      </c>
      <c r="F605" s="4" t="s">
        <v>88</v>
      </c>
      <c r="G605" s="4" t="s">
        <v>451</v>
      </c>
      <c r="H605" s="4" t="s">
        <v>157</v>
      </c>
      <c r="N605" s="5">
        <v>1</v>
      </c>
      <c r="O605" s="5" t="s">
        <v>158</v>
      </c>
      <c r="P605" s="65">
        <v>1888</v>
      </c>
      <c r="Q605" s="65">
        <v>0</v>
      </c>
      <c r="R605" s="65">
        <v>0</v>
      </c>
      <c r="S605" s="65">
        <f t="shared" si="60"/>
        <v>1888</v>
      </c>
      <c r="T605" s="5">
        <v>120</v>
      </c>
      <c r="U605" s="22">
        <v>-1888</v>
      </c>
      <c r="V605" s="22">
        <v>0</v>
      </c>
      <c r="W605" s="22">
        <v>0</v>
      </c>
      <c r="X605" s="22">
        <v>0</v>
      </c>
      <c r="Y605" s="22">
        <v>0</v>
      </c>
      <c r="Z605" s="22">
        <v>0</v>
      </c>
      <c r="AA605" s="22">
        <v>0</v>
      </c>
      <c r="AB605" s="22">
        <v>0</v>
      </c>
      <c r="AC605" s="22">
        <v>0</v>
      </c>
      <c r="AD605" s="22">
        <v>0</v>
      </c>
      <c r="AE605" s="22">
        <v>0</v>
      </c>
      <c r="AF605" s="22">
        <v>0</v>
      </c>
      <c r="AG605" s="22">
        <v>0</v>
      </c>
      <c r="AH605" s="22">
        <f t="shared" si="61"/>
        <v>0</v>
      </c>
      <c r="AI605" s="22">
        <v>0</v>
      </c>
      <c r="AJ605" s="22">
        <f t="shared" si="62"/>
        <v>-1888</v>
      </c>
      <c r="AK605" s="22"/>
      <c r="AL605" s="22">
        <f t="shared" si="63"/>
        <v>0</v>
      </c>
      <c r="AM605" s="22">
        <f t="shared" si="64"/>
        <v>0</v>
      </c>
    </row>
    <row r="606" spans="1:39" outlineLevel="1" x14ac:dyDescent="0.25">
      <c r="A606" s="10">
        <v>40755</v>
      </c>
      <c r="C606" s="3" t="s">
        <v>1588</v>
      </c>
      <c r="D606" s="34" t="s">
        <v>1589</v>
      </c>
      <c r="F606" s="4" t="s">
        <v>88</v>
      </c>
      <c r="G606" s="4" t="s">
        <v>451</v>
      </c>
      <c r="H606" s="4" t="s">
        <v>157</v>
      </c>
      <c r="N606" s="5">
        <v>1</v>
      </c>
      <c r="O606" s="5" t="s">
        <v>158</v>
      </c>
      <c r="P606" s="65">
        <v>5500</v>
      </c>
      <c r="Q606" s="65">
        <v>0</v>
      </c>
      <c r="R606" s="65">
        <v>0</v>
      </c>
      <c r="S606" s="65">
        <f t="shared" si="60"/>
        <v>5500</v>
      </c>
      <c r="T606" s="5">
        <v>120</v>
      </c>
      <c r="U606" s="22">
        <v>-5500</v>
      </c>
      <c r="V606" s="22">
        <v>0</v>
      </c>
      <c r="W606" s="22">
        <v>0</v>
      </c>
      <c r="X606" s="22">
        <v>0</v>
      </c>
      <c r="Y606" s="22">
        <v>0</v>
      </c>
      <c r="Z606" s="22">
        <v>0</v>
      </c>
      <c r="AA606" s="22">
        <v>0</v>
      </c>
      <c r="AB606" s="22">
        <v>0</v>
      </c>
      <c r="AC606" s="22">
        <v>0</v>
      </c>
      <c r="AD606" s="22">
        <v>0</v>
      </c>
      <c r="AE606" s="22">
        <v>0</v>
      </c>
      <c r="AF606" s="22">
        <v>0</v>
      </c>
      <c r="AG606" s="22">
        <v>0</v>
      </c>
      <c r="AH606" s="22">
        <f t="shared" si="61"/>
        <v>0</v>
      </c>
      <c r="AI606" s="22">
        <v>0</v>
      </c>
      <c r="AJ606" s="22">
        <f t="shared" si="62"/>
        <v>-5500</v>
      </c>
      <c r="AK606" s="22"/>
      <c r="AL606" s="22">
        <f t="shared" si="63"/>
        <v>0</v>
      </c>
      <c r="AM606" s="22">
        <f t="shared" si="64"/>
        <v>0</v>
      </c>
    </row>
    <row r="607" spans="1:39" outlineLevel="1" x14ac:dyDescent="0.25">
      <c r="A607" s="10">
        <v>40755</v>
      </c>
      <c r="C607" s="3" t="s">
        <v>1590</v>
      </c>
      <c r="D607" s="34" t="s">
        <v>1549</v>
      </c>
      <c r="F607" s="4" t="s">
        <v>88</v>
      </c>
      <c r="G607" s="4" t="s">
        <v>451</v>
      </c>
      <c r="H607" s="4" t="s">
        <v>157</v>
      </c>
      <c r="N607" s="5">
        <v>1</v>
      </c>
      <c r="O607" s="5" t="s">
        <v>158</v>
      </c>
      <c r="P607" s="65">
        <v>2786.4</v>
      </c>
      <c r="Q607" s="65">
        <v>0</v>
      </c>
      <c r="R607" s="65">
        <v>0</v>
      </c>
      <c r="S607" s="65">
        <f t="shared" si="60"/>
        <v>2786.4</v>
      </c>
      <c r="T607" s="5">
        <v>120</v>
      </c>
      <c r="U607" s="22">
        <v>-2786.4</v>
      </c>
      <c r="V607" s="22">
        <v>0</v>
      </c>
      <c r="W607" s="22">
        <v>0</v>
      </c>
      <c r="X607" s="22">
        <v>0</v>
      </c>
      <c r="Y607" s="22">
        <v>0</v>
      </c>
      <c r="Z607" s="22">
        <v>0</v>
      </c>
      <c r="AA607" s="22">
        <v>0</v>
      </c>
      <c r="AB607" s="22">
        <v>0</v>
      </c>
      <c r="AC607" s="22">
        <v>0</v>
      </c>
      <c r="AD607" s="22">
        <v>0</v>
      </c>
      <c r="AE607" s="22">
        <v>0</v>
      </c>
      <c r="AF607" s="22">
        <v>0</v>
      </c>
      <c r="AG607" s="22">
        <v>0</v>
      </c>
      <c r="AH607" s="22">
        <f t="shared" si="61"/>
        <v>0</v>
      </c>
      <c r="AI607" s="22">
        <v>0</v>
      </c>
      <c r="AJ607" s="22">
        <f t="shared" si="62"/>
        <v>-2786.4</v>
      </c>
      <c r="AK607" s="22"/>
      <c r="AL607" s="22">
        <f t="shared" si="63"/>
        <v>0</v>
      </c>
      <c r="AM607" s="22">
        <f t="shared" si="64"/>
        <v>0</v>
      </c>
    </row>
    <row r="608" spans="1:39" outlineLevel="1" x14ac:dyDescent="0.25">
      <c r="A608" s="10">
        <v>40755</v>
      </c>
      <c r="C608" s="3" t="s">
        <v>1591</v>
      </c>
      <c r="D608" s="34" t="s">
        <v>1592</v>
      </c>
      <c r="F608" s="4" t="s">
        <v>88</v>
      </c>
      <c r="G608" s="4" t="s">
        <v>451</v>
      </c>
      <c r="H608" s="4" t="s">
        <v>157</v>
      </c>
      <c r="N608" s="5">
        <v>1</v>
      </c>
      <c r="O608" s="5" t="s">
        <v>158</v>
      </c>
      <c r="P608" s="65">
        <v>3040</v>
      </c>
      <c r="Q608" s="65">
        <v>0</v>
      </c>
      <c r="R608" s="65">
        <v>0</v>
      </c>
      <c r="S608" s="65">
        <f t="shared" si="60"/>
        <v>3040</v>
      </c>
      <c r="T608" s="5">
        <v>120</v>
      </c>
      <c r="U608" s="22">
        <v>-3040</v>
      </c>
      <c r="V608" s="22">
        <v>0</v>
      </c>
      <c r="W608" s="22">
        <v>0</v>
      </c>
      <c r="X608" s="22">
        <v>0</v>
      </c>
      <c r="Y608" s="22">
        <v>0</v>
      </c>
      <c r="Z608" s="22">
        <v>0</v>
      </c>
      <c r="AA608" s="22">
        <v>0</v>
      </c>
      <c r="AB608" s="22">
        <v>0</v>
      </c>
      <c r="AC608" s="22">
        <v>0</v>
      </c>
      <c r="AD608" s="22">
        <v>0</v>
      </c>
      <c r="AE608" s="22">
        <v>0</v>
      </c>
      <c r="AF608" s="22">
        <v>0</v>
      </c>
      <c r="AG608" s="22">
        <v>0</v>
      </c>
      <c r="AH608" s="22">
        <f t="shared" si="61"/>
        <v>0</v>
      </c>
      <c r="AI608" s="22">
        <v>0</v>
      </c>
      <c r="AJ608" s="22">
        <f t="shared" si="62"/>
        <v>-3040</v>
      </c>
      <c r="AK608" s="22"/>
      <c r="AL608" s="22">
        <f t="shared" si="63"/>
        <v>0</v>
      </c>
      <c r="AM608" s="22">
        <f t="shared" si="64"/>
        <v>0</v>
      </c>
    </row>
    <row r="609" spans="1:39" outlineLevel="1" x14ac:dyDescent="0.25">
      <c r="A609" s="10">
        <v>40755</v>
      </c>
      <c r="C609" s="3" t="s">
        <v>1593</v>
      </c>
      <c r="D609" s="34" t="s">
        <v>1594</v>
      </c>
      <c r="F609" s="4" t="s">
        <v>88</v>
      </c>
      <c r="G609" s="4" t="s">
        <v>451</v>
      </c>
      <c r="H609" s="4" t="s">
        <v>157</v>
      </c>
      <c r="N609" s="5">
        <v>1</v>
      </c>
      <c r="O609" s="5" t="s">
        <v>158</v>
      </c>
      <c r="P609" s="65">
        <v>4310.88</v>
      </c>
      <c r="Q609" s="65">
        <v>0</v>
      </c>
      <c r="R609" s="65">
        <v>0</v>
      </c>
      <c r="S609" s="65">
        <f t="shared" si="60"/>
        <v>4310.88</v>
      </c>
      <c r="T609" s="5">
        <v>120</v>
      </c>
      <c r="U609" s="22">
        <v>-4310.88</v>
      </c>
      <c r="V609" s="22">
        <v>0</v>
      </c>
      <c r="W609" s="22">
        <v>0</v>
      </c>
      <c r="X609" s="22">
        <v>0</v>
      </c>
      <c r="Y609" s="22">
        <v>0</v>
      </c>
      <c r="Z609" s="22">
        <v>0</v>
      </c>
      <c r="AA609" s="22">
        <v>0</v>
      </c>
      <c r="AB609" s="22">
        <v>0</v>
      </c>
      <c r="AC609" s="22">
        <v>0</v>
      </c>
      <c r="AD609" s="22">
        <v>0</v>
      </c>
      <c r="AE609" s="22">
        <v>0</v>
      </c>
      <c r="AF609" s="22">
        <v>0</v>
      </c>
      <c r="AG609" s="22">
        <v>0</v>
      </c>
      <c r="AH609" s="22">
        <f t="shared" si="61"/>
        <v>0</v>
      </c>
      <c r="AI609" s="22">
        <v>0</v>
      </c>
      <c r="AJ609" s="22">
        <f t="shared" si="62"/>
        <v>-4310.88</v>
      </c>
      <c r="AK609" s="22"/>
      <c r="AL609" s="22">
        <f t="shared" si="63"/>
        <v>0</v>
      </c>
      <c r="AM609" s="22">
        <f t="shared" si="64"/>
        <v>0</v>
      </c>
    </row>
    <row r="610" spans="1:39" outlineLevel="1" x14ac:dyDescent="0.25">
      <c r="A610" s="10">
        <v>40755</v>
      </c>
      <c r="C610" s="3" t="s">
        <v>1595</v>
      </c>
      <c r="D610" s="34" t="s">
        <v>1596</v>
      </c>
      <c r="F610" s="4" t="s">
        <v>88</v>
      </c>
      <c r="G610" s="4" t="s">
        <v>451</v>
      </c>
      <c r="H610" s="4" t="s">
        <v>157</v>
      </c>
      <c r="N610" s="5">
        <v>1</v>
      </c>
      <c r="O610" s="5" t="s">
        <v>158</v>
      </c>
      <c r="P610" s="65">
        <v>4500</v>
      </c>
      <c r="Q610" s="65">
        <v>0</v>
      </c>
      <c r="R610" s="65">
        <v>0</v>
      </c>
      <c r="S610" s="65">
        <f t="shared" si="60"/>
        <v>4500</v>
      </c>
      <c r="T610" s="5">
        <v>120</v>
      </c>
      <c r="U610" s="22">
        <v>-4500</v>
      </c>
      <c r="V610" s="22">
        <v>0</v>
      </c>
      <c r="W610" s="22">
        <v>0</v>
      </c>
      <c r="X610" s="22">
        <v>0</v>
      </c>
      <c r="Y610" s="22">
        <v>0</v>
      </c>
      <c r="Z610" s="22">
        <v>0</v>
      </c>
      <c r="AA610" s="22">
        <v>0</v>
      </c>
      <c r="AB610" s="22">
        <v>0</v>
      </c>
      <c r="AC610" s="22">
        <v>0</v>
      </c>
      <c r="AD610" s="22">
        <v>0</v>
      </c>
      <c r="AE610" s="22">
        <v>0</v>
      </c>
      <c r="AF610" s="22">
        <v>0</v>
      </c>
      <c r="AG610" s="22">
        <v>0</v>
      </c>
      <c r="AH610" s="22">
        <f t="shared" si="61"/>
        <v>0</v>
      </c>
      <c r="AI610" s="22">
        <v>0</v>
      </c>
      <c r="AJ610" s="22">
        <f t="shared" si="62"/>
        <v>-4500</v>
      </c>
      <c r="AK610" s="22"/>
      <c r="AL610" s="22">
        <f t="shared" si="63"/>
        <v>0</v>
      </c>
      <c r="AM610" s="22">
        <f t="shared" si="64"/>
        <v>0</v>
      </c>
    </row>
    <row r="611" spans="1:39" outlineLevel="1" x14ac:dyDescent="0.25">
      <c r="A611" s="10">
        <v>40755</v>
      </c>
      <c r="C611" s="3" t="s">
        <v>1597</v>
      </c>
      <c r="D611" s="34" t="s">
        <v>1598</v>
      </c>
      <c r="F611" s="4" t="s">
        <v>88</v>
      </c>
      <c r="G611" s="4" t="s">
        <v>451</v>
      </c>
      <c r="H611" s="4" t="s">
        <v>157</v>
      </c>
      <c r="N611" s="5">
        <v>1</v>
      </c>
      <c r="O611" s="5" t="s">
        <v>158</v>
      </c>
      <c r="P611" s="65">
        <v>2150</v>
      </c>
      <c r="Q611" s="65">
        <v>0</v>
      </c>
      <c r="R611" s="65">
        <v>0</v>
      </c>
      <c r="S611" s="65">
        <f t="shared" si="60"/>
        <v>2150</v>
      </c>
      <c r="T611" s="5">
        <v>120</v>
      </c>
      <c r="U611" s="22">
        <v>-2150</v>
      </c>
      <c r="V611" s="22">
        <v>0</v>
      </c>
      <c r="W611" s="22">
        <v>0</v>
      </c>
      <c r="X611" s="22">
        <v>0</v>
      </c>
      <c r="Y611" s="22">
        <v>0</v>
      </c>
      <c r="Z611" s="22">
        <v>0</v>
      </c>
      <c r="AA611" s="22">
        <v>0</v>
      </c>
      <c r="AB611" s="22">
        <v>0</v>
      </c>
      <c r="AC611" s="22">
        <v>0</v>
      </c>
      <c r="AD611" s="22">
        <v>0</v>
      </c>
      <c r="AE611" s="22">
        <v>0</v>
      </c>
      <c r="AF611" s="22">
        <v>0</v>
      </c>
      <c r="AG611" s="22">
        <v>0</v>
      </c>
      <c r="AH611" s="22">
        <f t="shared" si="61"/>
        <v>0</v>
      </c>
      <c r="AI611" s="22">
        <v>0</v>
      </c>
      <c r="AJ611" s="22">
        <f t="shared" si="62"/>
        <v>-2150</v>
      </c>
      <c r="AK611" s="22"/>
      <c r="AL611" s="22">
        <f t="shared" si="63"/>
        <v>0</v>
      </c>
      <c r="AM611" s="22">
        <f t="shared" si="64"/>
        <v>0</v>
      </c>
    </row>
    <row r="612" spans="1:39" outlineLevel="1" x14ac:dyDescent="0.25">
      <c r="A612" s="10">
        <v>40755</v>
      </c>
      <c r="C612" s="3" t="s">
        <v>1599</v>
      </c>
      <c r="D612" s="34" t="s">
        <v>1600</v>
      </c>
      <c r="F612" s="4" t="s">
        <v>88</v>
      </c>
      <c r="G612" s="4" t="s">
        <v>451</v>
      </c>
      <c r="H612" s="4" t="s">
        <v>157</v>
      </c>
      <c r="N612" s="5">
        <v>1</v>
      </c>
      <c r="O612" s="5" t="s">
        <v>158</v>
      </c>
      <c r="P612" s="65">
        <v>16856.150000000001</v>
      </c>
      <c r="Q612" s="65">
        <v>0</v>
      </c>
      <c r="R612" s="65">
        <v>0</v>
      </c>
      <c r="S612" s="65">
        <f t="shared" si="60"/>
        <v>16856.150000000001</v>
      </c>
      <c r="T612" s="5">
        <v>120</v>
      </c>
      <c r="U612" s="22">
        <v>-16856.150000000001</v>
      </c>
      <c r="V612" s="22">
        <v>0</v>
      </c>
      <c r="W612" s="22">
        <v>0</v>
      </c>
      <c r="X612" s="22">
        <v>0</v>
      </c>
      <c r="Y612" s="22">
        <v>0</v>
      </c>
      <c r="Z612" s="22">
        <v>0</v>
      </c>
      <c r="AA612" s="22">
        <v>0</v>
      </c>
      <c r="AB612" s="22">
        <v>0</v>
      </c>
      <c r="AC612" s="22">
        <v>0</v>
      </c>
      <c r="AD612" s="22">
        <v>0</v>
      </c>
      <c r="AE612" s="22">
        <v>0</v>
      </c>
      <c r="AF612" s="22">
        <v>0</v>
      </c>
      <c r="AG612" s="22">
        <v>0</v>
      </c>
      <c r="AH612" s="22">
        <f t="shared" si="61"/>
        <v>0</v>
      </c>
      <c r="AI612" s="22">
        <v>0</v>
      </c>
      <c r="AJ612" s="22">
        <f t="shared" si="62"/>
        <v>-16856.150000000001</v>
      </c>
      <c r="AK612" s="22"/>
      <c r="AL612" s="22">
        <f t="shared" si="63"/>
        <v>0</v>
      </c>
      <c r="AM612" s="22">
        <f t="shared" si="64"/>
        <v>0</v>
      </c>
    </row>
    <row r="613" spans="1:39" outlineLevel="1" x14ac:dyDescent="0.25">
      <c r="A613" s="10">
        <v>40755</v>
      </c>
      <c r="C613" s="3" t="s">
        <v>1601</v>
      </c>
      <c r="D613" s="34" t="s">
        <v>1600</v>
      </c>
      <c r="F613" s="4" t="s">
        <v>88</v>
      </c>
      <c r="G613" s="4" t="s">
        <v>451</v>
      </c>
      <c r="H613" s="4" t="s">
        <v>157</v>
      </c>
      <c r="N613" s="5">
        <v>1</v>
      </c>
      <c r="O613" s="5" t="s">
        <v>158</v>
      </c>
      <c r="P613" s="65">
        <v>1400</v>
      </c>
      <c r="Q613" s="65">
        <v>0</v>
      </c>
      <c r="R613" s="65">
        <v>0</v>
      </c>
      <c r="S613" s="65">
        <f t="shared" si="60"/>
        <v>1400</v>
      </c>
      <c r="T613" s="5">
        <v>120</v>
      </c>
      <c r="U613" s="22">
        <v>-1400</v>
      </c>
      <c r="V613" s="22">
        <v>0</v>
      </c>
      <c r="W613" s="22">
        <v>0</v>
      </c>
      <c r="X613" s="22">
        <v>0</v>
      </c>
      <c r="Y613" s="22">
        <v>0</v>
      </c>
      <c r="Z613" s="22">
        <v>0</v>
      </c>
      <c r="AA613" s="22">
        <v>0</v>
      </c>
      <c r="AB613" s="22">
        <v>0</v>
      </c>
      <c r="AC613" s="22">
        <v>0</v>
      </c>
      <c r="AD613" s="22">
        <v>0</v>
      </c>
      <c r="AE613" s="22">
        <v>0</v>
      </c>
      <c r="AF613" s="22">
        <v>0</v>
      </c>
      <c r="AG613" s="22">
        <v>0</v>
      </c>
      <c r="AH613" s="22">
        <f t="shared" si="61"/>
        <v>0</v>
      </c>
      <c r="AI613" s="22">
        <v>0</v>
      </c>
      <c r="AJ613" s="22">
        <f t="shared" si="62"/>
        <v>-1400</v>
      </c>
      <c r="AK613" s="22"/>
      <c r="AL613" s="22">
        <f t="shared" si="63"/>
        <v>0</v>
      </c>
      <c r="AM613" s="22">
        <f t="shared" si="64"/>
        <v>0</v>
      </c>
    </row>
    <row r="614" spans="1:39" outlineLevel="1" x14ac:dyDescent="0.25">
      <c r="A614" s="10">
        <v>40755</v>
      </c>
      <c r="C614" s="3" t="s">
        <v>1602</v>
      </c>
      <c r="D614" s="34" t="s">
        <v>1603</v>
      </c>
      <c r="F614" s="4" t="s">
        <v>88</v>
      </c>
      <c r="G614" s="4" t="s">
        <v>451</v>
      </c>
      <c r="H614" s="4" t="s">
        <v>157</v>
      </c>
      <c r="N614" s="5">
        <v>1</v>
      </c>
      <c r="O614" s="5" t="s">
        <v>158</v>
      </c>
      <c r="P614" s="65">
        <v>61206.59</v>
      </c>
      <c r="Q614" s="65">
        <v>0</v>
      </c>
      <c r="R614" s="65">
        <v>0</v>
      </c>
      <c r="S614" s="65">
        <f t="shared" si="60"/>
        <v>61206.59</v>
      </c>
      <c r="T614" s="5">
        <v>12</v>
      </c>
      <c r="U614" s="22">
        <v>-61206.59</v>
      </c>
      <c r="V614" s="22">
        <v>0</v>
      </c>
      <c r="W614" s="22">
        <v>0</v>
      </c>
      <c r="X614" s="22">
        <v>0</v>
      </c>
      <c r="Y614" s="22">
        <v>0</v>
      </c>
      <c r="Z614" s="22">
        <v>0</v>
      </c>
      <c r="AA614" s="22">
        <v>0</v>
      </c>
      <c r="AB614" s="22">
        <v>0</v>
      </c>
      <c r="AC614" s="22">
        <v>0</v>
      </c>
      <c r="AD614" s="22">
        <v>0</v>
      </c>
      <c r="AE614" s="22">
        <v>0</v>
      </c>
      <c r="AF614" s="22">
        <v>0</v>
      </c>
      <c r="AG614" s="22">
        <v>0</v>
      </c>
      <c r="AH614" s="22">
        <f t="shared" si="61"/>
        <v>0</v>
      </c>
      <c r="AI614" s="22">
        <v>0</v>
      </c>
      <c r="AJ614" s="22">
        <f t="shared" si="62"/>
        <v>-61206.59</v>
      </c>
      <c r="AK614" s="22"/>
      <c r="AL614" s="22">
        <f t="shared" si="63"/>
        <v>0</v>
      </c>
      <c r="AM614" s="22">
        <f t="shared" si="64"/>
        <v>0</v>
      </c>
    </row>
    <row r="615" spans="1:39" outlineLevel="1" x14ac:dyDescent="0.25">
      <c r="A615" s="10">
        <v>40755</v>
      </c>
      <c r="C615" s="3" t="s">
        <v>1604</v>
      </c>
      <c r="D615" s="34" t="s">
        <v>948</v>
      </c>
      <c r="F615" s="4" t="s">
        <v>88</v>
      </c>
      <c r="G615" s="4" t="s">
        <v>451</v>
      </c>
      <c r="H615" s="4" t="s">
        <v>157</v>
      </c>
      <c r="N615" s="5">
        <v>1</v>
      </c>
      <c r="O615" s="5" t="s">
        <v>158</v>
      </c>
      <c r="P615" s="65">
        <v>1395</v>
      </c>
      <c r="Q615" s="65">
        <v>0</v>
      </c>
      <c r="R615" s="65">
        <v>0</v>
      </c>
      <c r="S615" s="65">
        <f t="shared" si="60"/>
        <v>1395</v>
      </c>
      <c r="T615" s="5">
        <v>12</v>
      </c>
      <c r="U615" s="22">
        <v>-1395</v>
      </c>
      <c r="V615" s="22">
        <v>0</v>
      </c>
      <c r="W615" s="22">
        <v>0</v>
      </c>
      <c r="X615" s="22">
        <v>0</v>
      </c>
      <c r="Y615" s="22">
        <v>0</v>
      </c>
      <c r="Z615" s="22">
        <v>0</v>
      </c>
      <c r="AA615" s="22">
        <v>0</v>
      </c>
      <c r="AB615" s="22">
        <v>0</v>
      </c>
      <c r="AC615" s="22">
        <v>0</v>
      </c>
      <c r="AD615" s="22">
        <v>0</v>
      </c>
      <c r="AE615" s="22">
        <v>0</v>
      </c>
      <c r="AF615" s="22">
        <v>0</v>
      </c>
      <c r="AG615" s="22">
        <v>0</v>
      </c>
      <c r="AH615" s="22">
        <f t="shared" si="61"/>
        <v>0</v>
      </c>
      <c r="AI615" s="22">
        <v>0</v>
      </c>
      <c r="AJ615" s="22">
        <f t="shared" si="62"/>
        <v>-1395</v>
      </c>
      <c r="AK615" s="22"/>
      <c r="AL615" s="22">
        <f t="shared" si="63"/>
        <v>0</v>
      </c>
      <c r="AM615" s="22">
        <f t="shared" si="64"/>
        <v>0</v>
      </c>
    </row>
    <row r="616" spans="1:39" outlineLevel="1" x14ac:dyDescent="0.25">
      <c r="A616" s="10">
        <v>40755</v>
      </c>
      <c r="C616" s="3" t="s">
        <v>1605</v>
      </c>
      <c r="D616" s="34" t="s">
        <v>1606</v>
      </c>
      <c r="F616" s="4" t="s">
        <v>88</v>
      </c>
      <c r="G616" s="4" t="s">
        <v>451</v>
      </c>
      <c r="H616" s="4" t="s">
        <v>157</v>
      </c>
      <c r="N616" s="5">
        <v>1</v>
      </c>
      <c r="O616" s="5" t="s">
        <v>158</v>
      </c>
      <c r="P616" s="65">
        <v>11137.59</v>
      </c>
      <c r="Q616" s="65">
        <v>0</v>
      </c>
      <c r="R616" s="65">
        <v>0</v>
      </c>
      <c r="S616" s="65">
        <f t="shared" si="60"/>
        <v>11137.59</v>
      </c>
      <c r="T616" s="5">
        <v>120</v>
      </c>
      <c r="U616" s="22">
        <v>-11137.59</v>
      </c>
      <c r="V616" s="22">
        <v>0</v>
      </c>
      <c r="W616" s="22">
        <v>0</v>
      </c>
      <c r="X616" s="22">
        <v>0</v>
      </c>
      <c r="Y616" s="22">
        <v>0</v>
      </c>
      <c r="Z616" s="22">
        <v>0</v>
      </c>
      <c r="AA616" s="22">
        <v>0</v>
      </c>
      <c r="AB616" s="22">
        <v>0</v>
      </c>
      <c r="AC616" s="22">
        <v>0</v>
      </c>
      <c r="AD616" s="22">
        <v>0</v>
      </c>
      <c r="AE616" s="22">
        <v>0</v>
      </c>
      <c r="AF616" s="22">
        <v>0</v>
      </c>
      <c r="AG616" s="22">
        <v>0</v>
      </c>
      <c r="AH616" s="22">
        <f t="shared" si="61"/>
        <v>0</v>
      </c>
      <c r="AI616" s="22">
        <v>0</v>
      </c>
      <c r="AJ616" s="22">
        <f t="shared" si="62"/>
        <v>-11137.59</v>
      </c>
      <c r="AK616" s="22"/>
      <c r="AL616" s="22">
        <f t="shared" si="63"/>
        <v>0</v>
      </c>
      <c r="AM616" s="22">
        <f t="shared" si="64"/>
        <v>0</v>
      </c>
    </row>
    <row r="617" spans="1:39" outlineLevel="1" x14ac:dyDescent="0.25">
      <c r="A617" s="10">
        <v>40755</v>
      </c>
      <c r="C617" s="3" t="s">
        <v>1607</v>
      </c>
      <c r="D617" s="34" t="s">
        <v>1608</v>
      </c>
      <c r="F617" s="4" t="s">
        <v>88</v>
      </c>
      <c r="G617" s="4" t="s">
        <v>451</v>
      </c>
      <c r="H617" s="4" t="s">
        <v>157</v>
      </c>
      <c r="N617" s="5">
        <v>1</v>
      </c>
      <c r="O617" s="5" t="s">
        <v>158</v>
      </c>
      <c r="P617" s="65">
        <v>15179.72</v>
      </c>
      <c r="Q617" s="65">
        <v>0</v>
      </c>
      <c r="R617" s="65">
        <v>0</v>
      </c>
      <c r="S617" s="65">
        <f t="shared" si="60"/>
        <v>15179.72</v>
      </c>
      <c r="T617" s="5">
        <v>120</v>
      </c>
      <c r="U617" s="22">
        <v>-15179.72</v>
      </c>
      <c r="V617" s="22">
        <v>0</v>
      </c>
      <c r="W617" s="22">
        <v>0</v>
      </c>
      <c r="X617" s="22">
        <v>0</v>
      </c>
      <c r="Y617" s="22">
        <v>0</v>
      </c>
      <c r="Z617" s="22">
        <v>0</v>
      </c>
      <c r="AA617" s="22">
        <v>0</v>
      </c>
      <c r="AB617" s="22">
        <v>0</v>
      </c>
      <c r="AC617" s="22">
        <v>0</v>
      </c>
      <c r="AD617" s="22">
        <v>0</v>
      </c>
      <c r="AE617" s="22">
        <v>0</v>
      </c>
      <c r="AF617" s="22">
        <v>0</v>
      </c>
      <c r="AG617" s="22">
        <v>0</v>
      </c>
      <c r="AH617" s="22">
        <f t="shared" si="61"/>
        <v>0</v>
      </c>
      <c r="AI617" s="22">
        <v>0</v>
      </c>
      <c r="AJ617" s="22">
        <f t="shared" si="62"/>
        <v>-15179.72</v>
      </c>
      <c r="AK617" s="22"/>
      <c r="AL617" s="22">
        <f t="shared" si="63"/>
        <v>0</v>
      </c>
      <c r="AM617" s="22">
        <f t="shared" si="64"/>
        <v>0</v>
      </c>
    </row>
    <row r="618" spans="1:39" outlineLevel="1" x14ac:dyDescent="0.25">
      <c r="A618" s="10">
        <v>40755</v>
      </c>
      <c r="C618" s="3" t="s">
        <v>1609</v>
      </c>
      <c r="D618" s="34" t="s">
        <v>1610</v>
      </c>
      <c r="F618" s="4" t="s">
        <v>88</v>
      </c>
      <c r="G618" s="4" t="s">
        <v>451</v>
      </c>
      <c r="H618" s="4" t="s">
        <v>157</v>
      </c>
      <c r="N618" s="5">
        <v>1</v>
      </c>
      <c r="O618" s="5" t="s">
        <v>158</v>
      </c>
      <c r="P618" s="65">
        <v>1785</v>
      </c>
      <c r="Q618" s="65">
        <v>0</v>
      </c>
      <c r="R618" s="65">
        <v>0</v>
      </c>
      <c r="S618" s="65">
        <f t="shared" si="60"/>
        <v>1785</v>
      </c>
      <c r="T618" s="5">
        <v>12</v>
      </c>
      <c r="U618" s="22">
        <v>-1785</v>
      </c>
      <c r="V618" s="22">
        <v>0</v>
      </c>
      <c r="W618" s="22">
        <v>0</v>
      </c>
      <c r="X618" s="22">
        <v>0</v>
      </c>
      <c r="Y618" s="22">
        <v>0</v>
      </c>
      <c r="Z618" s="22">
        <v>0</v>
      </c>
      <c r="AA618" s="22">
        <v>0</v>
      </c>
      <c r="AB618" s="22">
        <v>0</v>
      </c>
      <c r="AC618" s="22">
        <v>0</v>
      </c>
      <c r="AD618" s="22">
        <v>0</v>
      </c>
      <c r="AE618" s="22">
        <v>0</v>
      </c>
      <c r="AF618" s="22">
        <v>0</v>
      </c>
      <c r="AG618" s="22">
        <v>0</v>
      </c>
      <c r="AH618" s="22">
        <f t="shared" si="61"/>
        <v>0</v>
      </c>
      <c r="AI618" s="22">
        <v>0</v>
      </c>
      <c r="AJ618" s="22">
        <f t="shared" si="62"/>
        <v>-1785</v>
      </c>
      <c r="AK618" s="22"/>
      <c r="AL618" s="22">
        <f t="shared" si="63"/>
        <v>0</v>
      </c>
      <c r="AM618" s="22">
        <f t="shared" si="64"/>
        <v>0</v>
      </c>
    </row>
    <row r="619" spans="1:39" outlineLevel="1" x14ac:dyDescent="0.25">
      <c r="A619" s="10">
        <v>40755</v>
      </c>
      <c r="C619" s="3" t="s">
        <v>1611</v>
      </c>
      <c r="D619" s="34" t="s">
        <v>1612</v>
      </c>
      <c r="F619" s="4" t="s">
        <v>88</v>
      </c>
      <c r="G619" s="4" t="s">
        <v>451</v>
      </c>
      <c r="H619" s="4" t="s">
        <v>157</v>
      </c>
      <c r="N619" s="5">
        <v>1</v>
      </c>
      <c r="O619" s="5" t="s">
        <v>158</v>
      </c>
      <c r="P619" s="65">
        <v>1380</v>
      </c>
      <c r="Q619" s="65">
        <v>0</v>
      </c>
      <c r="R619" s="65">
        <v>0</v>
      </c>
      <c r="S619" s="65">
        <f t="shared" si="60"/>
        <v>1380</v>
      </c>
      <c r="T619" s="5">
        <v>120</v>
      </c>
      <c r="U619" s="22">
        <v>-1380</v>
      </c>
      <c r="V619" s="22">
        <v>0</v>
      </c>
      <c r="W619" s="22">
        <v>0</v>
      </c>
      <c r="X619" s="22">
        <v>0</v>
      </c>
      <c r="Y619" s="22">
        <v>0</v>
      </c>
      <c r="Z619" s="22">
        <v>0</v>
      </c>
      <c r="AA619" s="22">
        <v>0</v>
      </c>
      <c r="AB619" s="22">
        <v>0</v>
      </c>
      <c r="AC619" s="22">
        <v>0</v>
      </c>
      <c r="AD619" s="22">
        <v>0</v>
      </c>
      <c r="AE619" s="22">
        <v>0</v>
      </c>
      <c r="AF619" s="22">
        <v>0</v>
      </c>
      <c r="AG619" s="22">
        <v>0</v>
      </c>
      <c r="AH619" s="22">
        <f t="shared" si="61"/>
        <v>0</v>
      </c>
      <c r="AI619" s="22">
        <v>0</v>
      </c>
      <c r="AJ619" s="22">
        <f t="shared" si="62"/>
        <v>-1380</v>
      </c>
      <c r="AK619" s="22"/>
      <c r="AL619" s="22">
        <f t="shared" si="63"/>
        <v>0</v>
      </c>
      <c r="AM619" s="22">
        <f t="shared" si="64"/>
        <v>0</v>
      </c>
    </row>
    <row r="620" spans="1:39" outlineLevel="1" x14ac:dyDescent="0.25">
      <c r="A620" s="10">
        <v>40755</v>
      </c>
      <c r="C620" s="3" t="s">
        <v>1613</v>
      </c>
      <c r="D620" s="34" t="s">
        <v>1614</v>
      </c>
      <c r="F620" s="4" t="s">
        <v>88</v>
      </c>
      <c r="G620" s="4" t="s">
        <v>451</v>
      </c>
      <c r="H620" s="4" t="s">
        <v>157</v>
      </c>
      <c r="N620" s="5">
        <v>1</v>
      </c>
      <c r="O620" s="5" t="s">
        <v>158</v>
      </c>
      <c r="P620" s="65">
        <v>3130</v>
      </c>
      <c r="Q620" s="65">
        <v>0</v>
      </c>
      <c r="R620" s="65">
        <v>0</v>
      </c>
      <c r="S620" s="65">
        <f t="shared" si="60"/>
        <v>3130</v>
      </c>
      <c r="T620" s="5">
        <v>120</v>
      </c>
      <c r="U620" s="22">
        <v>-3130</v>
      </c>
      <c r="V620" s="22">
        <v>0</v>
      </c>
      <c r="W620" s="22">
        <v>0</v>
      </c>
      <c r="X620" s="22">
        <v>0</v>
      </c>
      <c r="Y620" s="22">
        <v>0</v>
      </c>
      <c r="Z620" s="22">
        <v>0</v>
      </c>
      <c r="AA620" s="22">
        <v>0</v>
      </c>
      <c r="AB620" s="22">
        <v>0</v>
      </c>
      <c r="AC620" s="22">
        <v>0</v>
      </c>
      <c r="AD620" s="22">
        <v>0</v>
      </c>
      <c r="AE620" s="22">
        <v>0</v>
      </c>
      <c r="AF620" s="22">
        <v>0</v>
      </c>
      <c r="AG620" s="22">
        <v>0</v>
      </c>
      <c r="AH620" s="22">
        <f t="shared" si="61"/>
        <v>0</v>
      </c>
      <c r="AI620" s="22">
        <v>0</v>
      </c>
      <c r="AJ620" s="22">
        <f t="shared" si="62"/>
        <v>-3130</v>
      </c>
      <c r="AK620" s="22"/>
      <c r="AL620" s="22">
        <f t="shared" si="63"/>
        <v>0</v>
      </c>
      <c r="AM620" s="22">
        <f t="shared" si="64"/>
        <v>0</v>
      </c>
    </row>
    <row r="621" spans="1:39" outlineLevel="1" x14ac:dyDescent="0.25">
      <c r="A621" s="10">
        <v>40755</v>
      </c>
      <c r="C621" s="3" t="s">
        <v>1615</v>
      </c>
      <c r="D621" s="34" t="s">
        <v>1616</v>
      </c>
      <c r="F621" s="4" t="s">
        <v>88</v>
      </c>
      <c r="G621" s="4" t="s">
        <v>451</v>
      </c>
      <c r="H621" s="4" t="s">
        <v>157</v>
      </c>
      <c r="N621" s="5">
        <v>1</v>
      </c>
      <c r="O621" s="5" t="s">
        <v>158</v>
      </c>
      <c r="P621" s="65">
        <v>1750</v>
      </c>
      <c r="Q621" s="65">
        <v>0</v>
      </c>
      <c r="R621" s="65">
        <v>0</v>
      </c>
      <c r="S621" s="65">
        <f t="shared" si="60"/>
        <v>1750</v>
      </c>
      <c r="T621" s="5">
        <v>120</v>
      </c>
      <c r="U621" s="22">
        <v>-1750</v>
      </c>
      <c r="V621" s="22">
        <v>0</v>
      </c>
      <c r="W621" s="22">
        <v>0</v>
      </c>
      <c r="X621" s="22">
        <v>0</v>
      </c>
      <c r="Y621" s="22">
        <v>0</v>
      </c>
      <c r="Z621" s="22">
        <v>0</v>
      </c>
      <c r="AA621" s="22">
        <v>0</v>
      </c>
      <c r="AB621" s="22">
        <v>0</v>
      </c>
      <c r="AC621" s="22">
        <v>0</v>
      </c>
      <c r="AD621" s="22">
        <v>0</v>
      </c>
      <c r="AE621" s="22">
        <v>0</v>
      </c>
      <c r="AF621" s="22">
        <v>0</v>
      </c>
      <c r="AG621" s="22">
        <v>0</v>
      </c>
      <c r="AH621" s="22">
        <f t="shared" si="61"/>
        <v>0</v>
      </c>
      <c r="AI621" s="22">
        <v>0</v>
      </c>
      <c r="AJ621" s="22">
        <f t="shared" si="62"/>
        <v>-1750</v>
      </c>
      <c r="AK621" s="22"/>
      <c r="AL621" s="22">
        <f t="shared" si="63"/>
        <v>0</v>
      </c>
      <c r="AM621" s="22">
        <f t="shared" si="64"/>
        <v>0</v>
      </c>
    </row>
    <row r="622" spans="1:39" outlineLevel="1" x14ac:dyDescent="0.25">
      <c r="A622" s="10">
        <v>40755</v>
      </c>
      <c r="C622" s="3" t="s">
        <v>1617</v>
      </c>
      <c r="D622" s="34" t="s">
        <v>1618</v>
      </c>
      <c r="F622" s="4" t="s">
        <v>88</v>
      </c>
      <c r="G622" s="4" t="s">
        <v>451</v>
      </c>
      <c r="H622" s="4" t="s">
        <v>157</v>
      </c>
      <c r="N622" s="5">
        <v>1</v>
      </c>
      <c r="O622" s="5" t="s">
        <v>158</v>
      </c>
      <c r="P622" s="65">
        <v>2700</v>
      </c>
      <c r="Q622" s="65">
        <v>0</v>
      </c>
      <c r="R622" s="65">
        <v>0</v>
      </c>
      <c r="S622" s="65">
        <f t="shared" si="60"/>
        <v>2700</v>
      </c>
      <c r="T622" s="5">
        <v>120</v>
      </c>
      <c r="U622" s="22">
        <v>-2700</v>
      </c>
      <c r="V622" s="22">
        <v>0</v>
      </c>
      <c r="W622" s="22">
        <v>0</v>
      </c>
      <c r="X622" s="22">
        <v>0</v>
      </c>
      <c r="Y622" s="22">
        <v>0</v>
      </c>
      <c r="Z622" s="22">
        <v>0</v>
      </c>
      <c r="AA622" s="22">
        <v>0</v>
      </c>
      <c r="AB622" s="22">
        <v>0</v>
      </c>
      <c r="AC622" s="22">
        <v>0</v>
      </c>
      <c r="AD622" s="22">
        <v>0</v>
      </c>
      <c r="AE622" s="22">
        <v>0</v>
      </c>
      <c r="AF622" s="22">
        <v>0</v>
      </c>
      <c r="AG622" s="22">
        <v>0</v>
      </c>
      <c r="AH622" s="22">
        <f t="shared" si="61"/>
        <v>0</v>
      </c>
      <c r="AI622" s="22">
        <v>0</v>
      </c>
      <c r="AJ622" s="22">
        <f t="shared" si="62"/>
        <v>-2700</v>
      </c>
      <c r="AK622" s="22"/>
      <c r="AL622" s="22">
        <f t="shared" si="63"/>
        <v>0</v>
      </c>
      <c r="AM622" s="22">
        <f t="shared" si="64"/>
        <v>0</v>
      </c>
    </row>
    <row r="623" spans="1:39" outlineLevel="1" x14ac:dyDescent="0.25">
      <c r="A623" s="10">
        <v>40755</v>
      </c>
      <c r="C623" s="3" t="s">
        <v>1619</v>
      </c>
      <c r="D623" s="34" t="s">
        <v>1620</v>
      </c>
      <c r="F623" s="4" t="s">
        <v>88</v>
      </c>
      <c r="G623" s="4" t="s">
        <v>451</v>
      </c>
      <c r="H623" s="4" t="s">
        <v>157</v>
      </c>
      <c r="N623" s="5">
        <v>1</v>
      </c>
      <c r="O623" s="5" t="s">
        <v>158</v>
      </c>
      <c r="P623" s="65">
        <v>1620</v>
      </c>
      <c r="Q623" s="65">
        <v>0</v>
      </c>
      <c r="R623" s="65">
        <v>0</v>
      </c>
      <c r="S623" s="65">
        <f t="shared" si="60"/>
        <v>1620</v>
      </c>
      <c r="T623" s="5">
        <v>120</v>
      </c>
      <c r="U623" s="22">
        <v>-1620</v>
      </c>
      <c r="V623" s="22">
        <v>0</v>
      </c>
      <c r="W623" s="22">
        <v>0</v>
      </c>
      <c r="X623" s="22">
        <v>0</v>
      </c>
      <c r="Y623" s="22">
        <v>0</v>
      </c>
      <c r="Z623" s="22">
        <v>0</v>
      </c>
      <c r="AA623" s="22">
        <v>0</v>
      </c>
      <c r="AB623" s="22">
        <v>0</v>
      </c>
      <c r="AC623" s="22">
        <v>0</v>
      </c>
      <c r="AD623" s="22">
        <v>0</v>
      </c>
      <c r="AE623" s="22">
        <v>0</v>
      </c>
      <c r="AF623" s="22">
        <v>0</v>
      </c>
      <c r="AG623" s="22">
        <v>0</v>
      </c>
      <c r="AH623" s="22">
        <f t="shared" si="61"/>
        <v>0</v>
      </c>
      <c r="AI623" s="22">
        <v>0</v>
      </c>
      <c r="AJ623" s="22">
        <f t="shared" si="62"/>
        <v>-1620</v>
      </c>
      <c r="AK623" s="22"/>
      <c r="AL623" s="22">
        <f t="shared" si="63"/>
        <v>0</v>
      </c>
      <c r="AM623" s="22">
        <f t="shared" si="64"/>
        <v>0</v>
      </c>
    </row>
    <row r="624" spans="1:39" outlineLevel="1" x14ac:dyDescent="0.25">
      <c r="A624" s="10">
        <v>40755</v>
      </c>
      <c r="C624" s="3" t="s">
        <v>1621</v>
      </c>
      <c r="D624" s="34" t="s">
        <v>1622</v>
      </c>
      <c r="F624" s="4" t="s">
        <v>88</v>
      </c>
      <c r="G624" s="4" t="s">
        <v>451</v>
      </c>
      <c r="H624" s="4" t="s">
        <v>157</v>
      </c>
      <c r="N624" s="5">
        <v>1</v>
      </c>
      <c r="O624" s="5" t="s">
        <v>158</v>
      </c>
      <c r="P624" s="65">
        <v>1550</v>
      </c>
      <c r="Q624" s="65">
        <v>0</v>
      </c>
      <c r="R624" s="65">
        <v>0</v>
      </c>
      <c r="S624" s="65">
        <f t="shared" si="60"/>
        <v>1550</v>
      </c>
      <c r="T624" s="5">
        <v>120</v>
      </c>
      <c r="U624" s="22">
        <v>-1550</v>
      </c>
      <c r="V624" s="22">
        <v>0</v>
      </c>
      <c r="W624" s="22">
        <v>0</v>
      </c>
      <c r="X624" s="22">
        <v>0</v>
      </c>
      <c r="Y624" s="22">
        <v>0</v>
      </c>
      <c r="Z624" s="22">
        <v>0</v>
      </c>
      <c r="AA624" s="22">
        <v>0</v>
      </c>
      <c r="AB624" s="22">
        <v>0</v>
      </c>
      <c r="AC624" s="22">
        <v>0</v>
      </c>
      <c r="AD624" s="22">
        <v>0</v>
      </c>
      <c r="AE624" s="22">
        <v>0</v>
      </c>
      <c r="AF624" s="22">
        <v>0</v>
      </c>
      <c r="AG624" s="22">
        <v>0</v>
      </c>
      <c r="AH624" s="22">
        <f t="shared" si="61"/>
        <v>0</v>
      </c>
      <c r="AI624" s="22">
        <v>0</v>
      </c>
      <c r="AJ624" s="22">
        <f t="shared" si="62"/>
        <v>-1550</v>
      </c>
      <c r="AK624" s="22"/>
      <c r="AL624" s="22">
        <f t="shared" si="63"/>
        <v>0</v>
      </c>
      <c r="AM624" s="22">
        <f t="shared" si="64"/>
        <v>0</v>
      </c>
    </row>
    <row r="625" spans="1:39" outlineLevel="1" x14ac:dyDescent="0.25">
      <c r="A625" s="10">
        <v>40755</v>
      </c>
      <c r="C625" s="3" t="s">
        <v>1623</v>
      </c>
      <c r="D625" s="34" t="s">
        <v>948</v>
      </c>
      <c r="F625" s="4" t="s">
        <v>88</v>
      </c>
      <c r="G625" s="4" t="s">
        <v>451</v>
      </c>
      <c r="H625" s="4" t="s">
        <v>157</v>
      </c>
      <c r="N625" s="5">
        <v>1</v>
      </c>
      <c r="O625" s="5" t="s">
        <v>158</v>
      </c>
      <c r="P625" s="65">
        <v>1650</v>
      </c>
      <c r="Q625" s="65">
        <v>0</v>
      </c>
      <c r="R625" s="65">
        <v>0</v>
      </c>
      <c r="S625" s="65">
        <f t="shared" si="60"/>
        <v>1650</v>
      </c>
      <c r="T625" s="5">
        <v>120</v>
      </c>
      <c r="U625" s="22">
        <v>-1650</v>
      </c>
      <c r="V625" s="22">
        <v>0</v>
      </c>
      <c r="W625" s="22">
        <v>0</v>
      </c>
      <c r="X625" s="22">
        <v>0</v>
      </c>
      <c r="Y625" s="22">
        <v>0</v>
      </c>
      <c r="Z625" s="22">
        <v>0</v>
      </c>
      <c r="AA625" s="22">
        <v>0</v>
      </c>
      <c r="AB625" s="22">
        <v>0</v>
      </c>
      <c r="AC625" s="22">
        <v>0</v>
      </c>
      <c r="AD625" s="22">
        <v>0</v>
      </c>
      <c r="AE625" s="22">
        <v>0</v>
      </c>
      <c r="AF625" s="22">
        <v>0</v>
      </c>
      <c r="AG625" s="22">
        <v>0</v>
      </c>
      <c r="AH625" s="22">
        <f t="shared" si="61"/>
        <v>0</v>
      </c>
      <c r="AI625" s="22">
        <v>0</v>
      </c>
      <c r="AJ625" s="22">
        <f t="shared" si="62"/>
        <v>-1650</v>
      </c>
      <c r="AK625" s="22"/>
      <c r="AL625" s="22">
        <f t="shared" si="63"/>
        <v>0</v>
      </c>
      <c r="AM625" s="22">
        <f t="shared" si="64"/>
        <v>0</v>
      </c>
    </row>
    <row r="626" spans="1:39" outlineLevel="1" x14ac:dyDescent="0.25">
      <c r="A626" s="10">
        <v>40755</v>
      </c>
      <c r="C626" s="3" t="s">
        <v>1624</v>
      </c>
      <c r="D626" s="34" t="s">
        <v>948</v>
      </c>
      <c r="F626" s="4" t="s">
        <v>88</v>
      </c>
      <c r="G626" s="4" t="s">
        <v>451</v>
      </c>
      <c r="H626" s="4" t="s">
        <v>157</v>
      </c>
      <c r="N626" s="5">
        <v>1</v>
      </c>
      <c r="O626" s="5" t="s">
        <v>158</v>
      </c>
      <c r="P626" s="65">
        <v>1460</v>
      </c>
      <c r="Q626" s="65">
        <v>0</v>
      </c>
      <c r="R626" s="65">
        <v>0</v>
      </c>
      <c r="S626" s="65">
        <f t="shared" si="60"/>
        <v>1460</v>
      </c>
      <c r="T626" s="5">
        <v>120</v>
      </c>
      <c r="U626" s="22">
        <v>-1460</v>
      </c>
      <c r="V626" s="22">
        <v>0</v>
      </c>
      <c r="W626" s="22">
        <v>0</v>
      </c>
      <c r="X626" s="22">
        <v>0</v>
      </c>
      <c r="Y626" s="22">
        <v>0</v>
      </c>
      <c r="Z626" s="22">
        <v>0</v>
      </c>
      <c r="AA626" s="22">
        <v>0</v>
      </c>
      <c r="AB626" s="22">
        <v>0</v>
      </c>
      <c r="AC626" s="22">
        <v>0</v>
      </c>
      <c r="AD626" s="22">
        <v>0</v>
      </c>
      <c r="AE626" s="22">
        <v>0</v>
      </c>
      <c r="AF626" s="22">
        <v>0</v>
      </c>
      <c r="AG626" s="22">
        <v>0</v>
      </c>
      <c r="AH626" s="22">
        <f t="shared" si="61"/>
        <v>0</v>
      </c>
      <c r="AI626" s="22">
        <v>0</v>
      </c>
      <c r="AJ626" s="22">
        <f t="shared" si="62"/>
        <v>-1460</v>
      </c>
      <c r="AK626" s="22"/>
      <c r="AL626" s="22">
        <f t="shared" si="63"/>
        <v>0</v>
      </c>
      <c r="AM626" s="22">
        <f t="shared" si="64"/>
        <v>0</v>
      </c>
    </row>
    <row r="627" spans="1:39" outlineLevel="1" x14ac:dyDescent="0.25">
      <c r="A627" s="10">
        <v>40755</v>
      </c>
      <c r="C627" s="3" t="s">
        <v>1625</v>
      </c>
      <c r="D627" s="34" t="s">
        <v>1626</v>
      </c>
      <c r="F627" s="4" t="s">
        <v>88</v>
      </c>
      <c r="G627" s="4" t="s">
        <v>451</v>
      </c>
      <c r="H627" s="4" t="s">
        <v>157</v>
      </c>
      <c r="N627" s="5">
        <v>1</v>
      </c>
      <c r="O627" s="5" t="s">
        <v>158</v>
      </c>
      <c r="P627" s="65">
        <v>9522.58</v>
      </c>
      <c r="Q627" s="65">
        <v>0</v>
      </c>
      <c r="R627" s="65">
        <v>0</v>
      </c>
      <c r="S627" s="65">
        <f t="shared" si="60"/>
        <v>9522.58</v>
      </c>
      <c r="T627" s="5">
        <v>120</v>
      </c>
      <c r="U627" s="22">
        <v>-9522.58</v>
      </c>
      <c r="V627" s="22">
        <v>0</v>
      </c>
      <c r="W627" s="22">
        <v>0</v>
      </c>
      <c r="X627" s="22">
        <v>0</v>
      </c>
      <c r="Y627" s="22">
        <v>0</v>
      </c>
      <c r="Z627" s="22">
        <v>0</v>
      </c>
      <c r="AA627" s="22">
        <v>0</v>
      </c>
      <c r="AB627" s="22">
        <v>0</v>
      </c>
      <c r="AC627" s="22">
        <v>0</v>
      </c>
      <c r="AD627" s="22">
        <v>0</v>
      </c>
      <c r="AE627" s="22">
        <v>0</v>
      </c>
      <c r="AF627" s="22">
        <v>0</v>
      </c>
      <c r="AG627" s="22">
        <v>0</v>
      </c>
      <c r="AH627" s="22">
        <f t="shared" si="61"/>
        <v>0</v>
      </c>
      <c r="AI627" s="22">
        <v>0</v>
      </c>
      <c r="AJ627" s="22">
        <f t="shared" si="62"/>
        <v>-9522.58</v>
      </c>
      <c r="AK627" s="22"/>
      <c r="AL627" s="22">
        <f t="shared" si="63"/>
        <v>0</v>
      </c>
      <c r="AM627" s="22">
        <f t="shared" si="64"/>
        <v>0</v>
      </c>
    </row>
    <row r="628" spans="1:39" outlineLevel="1" x14ac:dyDescent="0.25">
      <c r="A628" s="10">
        <v>40755</v>
      </c>
      <c r="C628" s="3" t="s">
        <v>1627</v>
      </c>
      <c r="D628" s="34" t="s">
        <v>1628</v>
      </c>
      <c r="F628" s="4" t="s">
        <v>88</v>
      </c>
      <c r="G628" s="4" t="s">
        <v>451</v>
      </c>
      <c r="H628" s="4" t="s">
        <v>157</v>
      </c>
      <c r="N628" s="5">
        <v>1</v>
      </c>
      <c r="O628" s="5" t="s">
        <v>158</v>
      </c>
      <c r="P628" s="65">
        <v>1520</v>
      </c>
      <c r="Q628" s="65">
        <v>0</v>
      </c>
      <c r="R628" s="65">
        <v>0</v>
      </c>
      <c r="S628" s="65">
        <f t="shared" si="60"/>
        <v>1520</v>
      </c>
      <c r="T628" s="5">
        <v>120</v>
      </c>
      <c r="U628" s="22">
        <v>-1520</v>
      </c>
      <c r="V628" s="22">
        <v>0</v>
      </c>
      <c r="W628" s="22">
        <v>0</v>
      </c>
      <c r="X628" s="22">
        <v>0</v>
      </c>
      <c r="Y628" s="22">
        <v>0</v>
      </c>
      <c r="Z628" s="22">
        <v>0</v>
      </c>
      <c r="AA628" s="22">
        <v>0</v>
      </c>
      <c r="AB628" s="22">
        <v>0</v>
      </c>
      <c r="AC628" s="22">
        <v>0</v>
      </c>
      <c r="AD628" s="22">
        <v>0</v>
      </c>
      <c r="AE628" s="22">
        <v>0</v>
      </c>
      <c r="AF628" s="22">
        <v>0</v>
      </c>
      <c r="AG628" s="22">
        <v>0</v>
      </c>
      <c r="AH628" s="22">
        <f t="shared" si="61"/>
        <v>0</v>
      </c>
      <c r="AI628" s="22">
        <v>0</v>
      </c>
      <c r="AJ628" s="22">
        <f t="shared" si="62"/>
        <v>-1520</v>
      </c>
      <c r="AK628" s="22"/>
      <c r="AL628" s="22">
        <f t="shared" si="63"/>
        <v>0</v>
      </c>
      <c r="AM628" s="22">
        <f t="shared" si="64"/>
        <v>0</v>
      </c>
    </row>
    <row r="629" spans="1:39" outlineLevel="1" x14ac:dyDescent="0.25">
      <c r="A629" s="10">
        <v>40755</v>
      </c>
      <c r="C629" s="3" t="s">
        <v>1629</v>
      </c>
      <c r="D629" s="34" t="s">
        <v>1630</v>
      </c>
      <c r="F629" s="4" t="s">
        <v>88</v>
      </c>
      <c r="G629" s="4" t="s">
        <v>451</v>
      </c>
      <c r="H629" s="4" t="s">
        <v>157</v>
      </c>
      <c r="N629" s="5">
        <v>1</v>
      </c>
      <c r="O629" s="5" t="s">
        <v>158</v>
      </c>
      <c r="P629" s="65">
        <v>8668.7999999999993</v>
      </c>
      <c r="Q629" s="65">
        <v>0</v>
      </c>
      <c r="R629" s="65">
        <v>0</v>
      </c>
      <c r="S629" s="65">
        <f t="shared" si="60"/>
        <v>8668.7999999999993</v>
      </c>
      <c r="T629" s="5">
        <v>120</v>
      </c>
      <c r="U629" s="22">
        <v>-8668.7999999999993</v>
      </c>
      <c r="V629" s="22">
        <v>0</v>
      </c>
      <c r="W629" s="22">
        <v>0</v>
      </c>
      <c r="X629" s="22">
        <v>0</v>
      </c>
      <c r="Y629" s="22">
        <v>0</v>
      </c>
      <c r="Z629" s="22">
        <v>0</v>
      </c>
      <c r="AA629" s="22">
        <v>0</v>
      </c>
      <c r="AB629" s="22">
        <v>0</v>
      </c>
      <c r="AC629" s="22">
        <v>0</v>
      </c>
      <c r="AD629" s="22">
        <v>0</v>
      </c>
      <c r="AE629" s="22">
        <v>0</v>
      </c>
      <c r="AF629" s="22">
        <v>0</v>
      </c>
      <c r="AG629" s="22">
        <v>0</v>
      </c>
      <c r="AH629" s="22">
        <f t="shared" si="61"/>
        <v>0</v>
      </c>
      <c r="AI629" s="22">
        <v>0</v>
      </c>
      <c r="AJ629" s="22">
        <f t="shared" si="62"/>
        <v>-8668.7999999999993</v>
      </c>
      <c r="AK629" s="22"/>
      <c r="AL629" s="22">
        <f t="shared" si="63"/>
        <v>0</v>
      </c>
      <c r="AM629" s="22">
        <f t="shared" si="64"/>
        <v>0</v>
      </c>
    </row>
    <row r="630" spans="1:39" outlineLevel="1" x14ac:dyDescent="0.25">
      <c r="A630" s="10">
        <v>40755</v>
      </c>
      <c r="C630" s="3" t="s">
        <v>1631</v>
      </c>
      <c r="D630" s="34" t="s">
        <v>1632</v>
      </c>
      <c r="F630" s="4" t="s">
        <v>88</v>
      </c>
      <c r="G630" s="4" t="s">
        <v>451</v>
      </c>
      <c r="H630" s="4" t="s">
        <v>157</v>
      </c>
      <c r="N630" s="5">
        <v>1</v>
      </c>
      <c r="O630" s="5" t="s">
        <v>158</v>
      </c>
      <c r="P630" s="65">
        <v>14453.16</v>
      </c>
      <c r="Q630" s="65">
        <v>0</v>
      </c>
      <c r="R630" s="65">
        <v>0</v>
      </c>
      <c r="S630" s="65">
        <f t="shared" si="60"/>
        <v>14453.16</v>
      </c>
      <c r="T630" s="5">
        <v>120</v>
      </c>
      <c r="U630" s="22">
        <v>-14453.16</v>
      </c>
      <c r="V630" s="22">
        <v>0</v>
      </c>
      <c r="W630" s="22">
        <v>0</v>
      </c>
      <c r="X630" s="22">
        <v>0</v>
      </c>
      <c r="Y630" s="22">
        <v>0</v>
      </c>
      <c r="Z630" s="22">
        <v>0</v>
      </c>
      <c r="AA630" s="22">
        <v>0</v>
      </c>
      <c r="AB630" s="22">
        <v>0</v>
      </c>
      <c r="AC630" s="22">
        <v>0</v>
      </c>
      <c r="AD630" s="22">
        <v>0</v>
      </c>
      <c r="AE630" s="22">
        <v>0</v>
      </c>
      <c r="AF630" s="22">
        <v>0</v>
      </c>
      <c r="AG630" s="22">
        <v>0</v>
      </c>
      <c r="AH630" s="22">
        <f t="shared" si="61"/>
        <v>0</v>
      </c>
      <c r="AI630" s="22">
        <v>0</v>
      </c>
      <c r="AJ630" s="22">
        <f t="shared" si="62"/>
        <v>-14453.16</v>
      </c>
      <c r="AK630" s="22"/>
      <c r="AL630" s="22">
        <f t="shared" si="63"/>
        <v>0</v>
      </c>
      <c r="AM630" s="22">
        <f t="shared" si="64"/>
        <v>0</v>
      </c>
    </row>
    <row r="631" spans="1:39" outlineLevel="1" x14ac:dyDescent="0.25">
      <c r="A631" s="10">
        <v>40755</v>
      </c>
      <c r="C631" s="3" t="s">
        <v>1633</v>
      </c>
      <c r="D631" s="34" t="s">
        <v>1634</v>
      </c>
      <c r="F631" s="4" t="s">
        <v>88</v>
      </c>
      <c r="G631" s="4" t="s">
        <v>451</v>
      </c>
      <c r="H631" s="4" t="s">
        <v>157</v>
      </c>
      <c r="N631" s="5">
        <v>1</v>
      </c>
      <c r="O631" s="5" t="s">
        <v>158</v>
      </c>
      <c r="P631" s="65">
        <v>930</v>
      </c>
      <c r="Q631" s="65">
        <v>0</v>
      </c>
      <c r="R631" s="65">
        <v>0</v>
      </c>
      <c r="S631" s="65">
        <f t="shared" si="60"/>
        <v>930</v>
      </c>
      <c r="T631" s="5">
        <v>120</v>
      </c>
      <c r="U631" s="22">
        <v>-930</v>
      </c>
      <c r="V631" s="22">
        <v>0</v>
      </c>
      <c r="W631" s="22">
        <v>0</v>
      </c>
      <c r="X631" s="22">
        <v>0</v>
      </c>
      <c r="Y631" s="22">
        <v>0</v>
      </c>
      <c r="Z631" s="22">
        <v>0</v>
      </c>
      <c r="AA631" s="22">
        <v>0</v>
      </c>
      <c r="AB631" s="22">
        <v>0</v>
      </c>
      <c r="AC631" s="22">
        <v>0</v>
      </c>
      <c r="AD631" s="22">
        <v>0</v>
      </c>
      <c r="AE631" s="22">
        <v>0</v>
      </c>
      <c r="AF631" s="22">
        <v>0</v>
      </c>
      <c r="AG631" s="22">
        <v>0</v>
      </c>
      <c r="AH631" s="22">
        <f t="shared" si="61"/>
        <v>0</v>
      </c>
      <c r="AI631" s="22">
        <v>0</v>
      </c>
      <c r="AJ631" s="22">
        <f t="shared" si="62"/>
        <v>-930</v>
      </c>
      <c r="AK631" s="22"/>
      <c r="AL631" s="22">
        <f t="shared" si="63"/>
        <v>0</v>
      </c>
      <c r="AM631" s="22">
        <f t="shared" si="64"/>
        <v>0</v>
      </c>
    </row>
    <row r="632" spans="1:39" outlineLevel="1" x14ac:dyDescent="0.25">
      <c r="A632" s="10">
        <v>40755</v>
      </c>
      <c r="C632" s="3" t="s">
        <v>1635</v>
      </c>
      <c r="D632" s="34" t="s">
        <v>1636</v>
      </c>
      <c r="F632" s="4" t="s">
        <v>88</v>
      </c>
      <c r="G632" s="4" t="s">
        <v>451</v>
      </c>
      <c r="H632" s="4" t="s">
        <v>157</v>
      </c>
      <c r="N632" s="5">
        <v>1</v>
      </c>
      <c r="O632" s="5" t="s">
        <v>158</v>
      </c>
      <c r="P632" s="65">
        <v>225</v>
      </c>
      <c r="Q632" s="65">
        <v>0</v>
      </c>
      <c r="R632" s="65">
        <v>0</v>
      </c>
      <c r="S632" s="65">
        <f t="shared" si="60"/>
        <v>225</v>
      </c>
      <c r="T632" s="5">
        <v>120</v>
      </c>
      <c r="U632" s="22">
        <v>-225</v>
      </c>
      <c r="V632" s="22">
        <v>0</v>
      </c>
      <c r="W632" s="22">
        <v>0</v>
      </c>
      <c r="X632" s="22">
        <v>0</v>
      </c>
      <c r="Y632" s="22">
        <v>0</v>
      </c>
      <c r="Z632" s="22">
        <v>0</v>
      </c>
      <c r="AA632" s="22">
        <v>0</v>
      </c>
      <c r="AB632" s="22">
        <v>0</v>
      </c>
      <c r="AC632" s="22">
        <v>0</v>
      </c>
      <c r="AD632" s="22">
        <v>0</v>
      </c>
      <c r="AE632" s="22">
        <v>0</v>
      </c>
      <c r="AF632" s="22">
        <v>0</v>
      </c>
      <c r="AG632" s="22">
        <v>0</v>
      </c>
      <c r="AH632" s="22">
        <f t="shared" si="61"/>
        <v>0</v>
      </c>
      <c r="AI632" s="22">
        <v>0</v>
      </c>
      <c r="AJ632" s="22">
        <f t="shared" si="62"/>
        <v>-225</v>
      </c>
      <c r="AK632" s="22"/>
      <c r="AL632" s="22">
        <f t="shared" si="63"/>
        <v>0</v>
      </c>
      <c r="AM632" s="22">
        <f t="shared" si="64"/>
        <v>0</v>
      </c>
    </row>
    <row r="633" spans="1:39" outlineLevel="1" x14ac:dyDescent="0.25">
      <c r="A633" s="10">
        <v>40755</v>
      </c>
      <c r="C633" s="3" t="s">
        <v>1637</v>
      </c>
      <c r="D633" s="34" t="s">
        <v>1638</v>
      </c>
      <c r="F633" s="4" t="s">
        <v>88</v>
      </c>
      <c r="G633" s="4" t="s">
        <v>451</v>
      </c>
      <c r="H633" s="4" t="s">
        <v>157</v>
      </c>
      <c r="N633" s="5">
        <v>1</v>
      </c>
      <c r="O633" s="5" t="s">
        <v>158</v>
      </c>
      <c r="P633" s="65">
        <v>1350</v>
      </c>
      <c r="Q633" s="65">
        <v>0</v>
      </c>
      <c r="R633" s="65">
        <v>0</v>
      </c>
      <c r="S633" s="65">
        <f t="shared" si="60"/>
        <v>1350</v>
      </c>
      <c r="T633" s="5">
        <v>120</v>
      </c>
      <c r="U633" s="22">
        <v>-1350</v>
      </c>
      <c r="V633" s="22">
        <v>0</v>
      </c>
      <c r="W633" s="22">
        <v>0</v>
      </c>
      <c r="X633" s="22">
        <v>0</v>
      </c>
      <c r="Y633" s="22">
        <v>0</v>
      </c>
      <c r="Z633" s="22">
        <v>0</v>
      </c>
      <c r="AA633" s="22">
        <v>0</v>
      </c>
      <c r="AB633" s="22">
        <v>0</v>
      </c>
      <c r="AC633" s="22">
        <v>0</v>
      </c>
      <c r="AD633" s="22">
        <v>0</v>
      </c>
      <c r="AE633" s="22">
        <v>0</v>
      </c>
      <c r="AF633" s="22">
        <v>0</v>
      </c>
      <c r="AG633" s="22">
        <v>0</v>
      </c>
      <c r="AH633" s="22">
        <f t="shared" si="61"/>
        <v>0</v>
      </c>
      <c r="AI633" s="22">
        <v>0</v>
      </c>
      <c r="AJ633" s="22">
        <f t="shared" si="62"/>
        <v>-1350</v>
      </c>
      <c r="AK633" s="22"/>
      <c r="AL633" s="22">
        <f t="shared" si="63"/>
        <v>0</v>
      </c>
      <c r="AM633" s="22">
        <f t="shared" si="64"/>
        <v>0</v>
      </c>
    </row>
    <row r="634" spans="1:39" outlineLevel="1" x14ac:dyDescent="0.25">
      <c r="A634" s="10">
        <v>40755</v>
      </c>
      <c r="C634" s="3" t="s">
        <v>1639</v>
      </c>
      <c r="D634" s="34" t="s">
        <v>1640</v>
      </c>
      <c r="F634" s="4" t="s">
        <v>88</v>
      </c>
      <c r="G634" s="4" t="s">
        <v>451</v>
      </c>
      <c r="H634" s="4" t="s">
        <v>157</v>
      </c>
      <c r="N634" s="5">
        <v>1</v>
      </c>
      <c r="O634" s="5" t="s">
        <v>158</v>
      </c>
      <c r="P634" s="65">
        <v>3660</v>
      </c>
      <c r="Q634" s="65">
        <v>0</v>
      </c>
      <c r="R634" s="65">
        <v>0</v>
      </c>
      <c r="S634" s="65">
        <f t="shared" si="60"/>
        <v>3660</v>
      </c>
      <c r="T634" s="5">
        <v>120</v>
      </c>
      <c r="U634" s="22">
        <v>-3660</v>
      </c>
      <c r="V634" s="22">
        <v>0</v>
      </c>
      <c r="W634" s="22">
        <v>0</v>
      </c>
      <c r="X634" s="22">
        <v>0</v>
      </c>
      <c r="Y634" s="22">
        <v>0</v>
      </c>
      <c r="Z634" s="22">
        <v>0</v>
      </c>
      <c r="AA634" s="22">
        <v>0</v>
      </c>
      <c r="AB634" s="22">
        <v>0</v>
      </c>
      <c r="AC634" s="22">
        <v>0</v>
      </c>
      <c r="AD634" s="22">
        <v>0</v>
      </c>
      <c r="AE634" s="22">
        <v>0</v>
      </c>
      <c r="AF634" s="22">
        <v>0</v>
      </c>
      <c r="AG634" s="22">
        <v>0</v>
      </c>
      <c r="AH634" s="22">
        <f t="shared" si="61"/>
        <v>0</v>
      </c>
      <c r="AI634" s="22">
        <v>0</v>
      </c>
      <c r="AJ634" s="22">
        <f t="shared" si="62"/>
        <v>-3660</v>
      </c>
      <c r="AK634" s="22"/>
      <c r="AL634" s="22">
        <f t="shared" si="63"/>
        <v>0</v>
      </c>
      <c r="AM634" s="22">
        <f t="shared" si="64"/>
        <v>0</v>
      </c>
    </row>
    <row r="635" spans="1:39" outlineLevel="1" x14ac:dyDescent="0.25">
      <c r="A635" s="10">
        <v>40755</v>
      </c>
      <c r="C635" s="3" t="s">
        <v>1641</v>
      </c>
      <c r="D635" s="34" t="s">
        <v>948</v>
      </c>
      <c r="F635" s="4" t="s">
        <v>88</v>
      </c>
      <c r="G635" s="4" t="s">
        <v>451</v>
      </c>
      <c r="H635" s="4" t="s">
        <v>157</v>
      </c>
      <c r="N635" s="5">
        <v>1</v>
      </c>
      <c r="O635" s="5" t="s">
        <v>158</v>
      </c>
      <c r="P635" s="65">
        <v>1300</v>
      </c>
      <c r="Q635" s="65">
        <v>0</v>
      </c>
      <c r="R635" s="65">
        <v>0</v>
      </c>
      <c r="S635" s="65">
        <f t="shared" si="60"/>
        <v>1300</v>
      </c>
      <c r="T635" s="5">
        <v>120</v>
      </c>
      <c r="U635" s="22">
        <v>-1300</v>
      </c>
      <c r="V635" s="22">
        <v>0</v>
      </c>
      <c r="W635" s="22">
        <v>0</v>
      </c>
      <c r="X635" s="22">
        <v>0</v>
      </c>
      <c r="Y635" s="22">
        <v>0</v>
      </c>
      <c r="Z635" s="22">
        <v>0</v>
      </c>
      <c r="AA635" s="22">
        <v>0</v>
      </c>
      <c r="AB635" s="22">
        <v>0</v>
      </c>
      <c r="AC635" s="22">
        <v>0</v>
      </c>
      <c r="AD635" s="22">
        <v>0</v>
      </c>
      <c r="AE635" s="22">
        <v>0</v>
      </c>
      <c r="AF635" s="22">
        <v>0</v>
      </c>
      <c r="AG635" s="22">
        <v>0</v>
      </c>
      <c r="AH635" s="22">
        <f t="shared" si="61"/>
        <v>0</v>
      </c>
      <c r="AI635" s="22">
        <v>0</v>
      </c>
      <c r="AJ635" s="22">
        <f t="shared" si="62"/>
        <v>-1300</v>
      </c>
      <c r="AK635" s="22"/>
      <c r="AL635" s="22">
        <f t="shared" si="63"/>
        <v>0</v>
      </c>
      <c r="AM635" s="22">
        <f t="shared" si="64"/>
        <v>0</v>
      </c>
    </row>
    <row r="636" spans="1:39" outlineLevel="1" x14ac:dyDescent="0.25">
      <c r="A636" s="10">
        <v>40755</v>
      </c>
      <c r="C636" s="3" t="s">
        <v>1642</v>
      </c>
      <c r="D636" s="34" t="s">
        <v>948</v>
      </c>
      <c r="F636" s="4" t="s">
        <v>88</v>
      </c>
      <c r="G636" s="4" t="s">
        <v>451</v>
      </c>
      <c r="H636" s="4" t="s">
        <v>157</v>
      </c>
      <c r="N636" s="5">
        <v>1</v>
      </c>
      <c r="O636" s="5" t="s">
        <v>158</v>
      </c>
      <c r="P636" s="65">
        <v>1230</v>
      </c>
      <c r="Q636" s="65">
        <v>0</v>
      </c>
      <c r="R636" s="65">
        <v>0</v>
      </c>
      <c r="S636" s="65">
        <f t="shared" si="60"/>
        <v>1230</v>
      </c>
      <c r="T636" s="5">
        <v>120</v>
      </c>
      <c r="U636" s="22">
        <v>-1230</v>
      </c>
      <c r="V636" s="22">
        <v>0</v>
      </c>
      <c r="W636" s="22">
        <v>0</v>
      </c>
      <c r="X636" s="22">
        <v>0</v>
      </c>
      <c r="Y636" s="22">
        <v>0</v>
      </c>
      <c r="Z636" s="22">
        <v>0</v>
      </c>
      <c r="AA636" s="22">
        <v>0</v>
      </c>
      <c r="AB636" s="22">
        <v>0</v>
      </c>
      <c r="AC636" s="22">
        <v>0</v>
      </c>
      <c r="AD636" s="22">
        <v>0</v>
      </c>
      <c r="AE636" s="22">
        <v>0</v>
      </c>
      <c r="AF636" s="22">
        <v>0</v>
      </c>
      <c r="AG636" s="22">
        <v>0</v>
      </c>
      <c r="AH636" s="22">
        <f t="shared" si="61"/>
        <v>0</v>
      </c>
      <c r="AI636" s="22">
        <v>0</v>
      </c>
      <c r="AJ636" s="22">
        <f t="shared" si="62"/>
        <v>-1230</v>
      </c>
      <c r="AK636" s="22"/>
      <c r="AL636" s="22">
        <f t="shared" si="63"/>
        <v>0</v>
      </c>
      <c r="AM636" s="22">
        <f t="shared" si="64"/>
        <v>0</v>
      </c>
    </row>
    <row r="637" spans="1:39" outlineLevel="1" x14ac:dyDescent="0.25">
      <c r="A637" s="10">
        <v>40755</v>
      </c>
      <c r="C637" s="3" t="s">
        <v>1643</v>
      </c>
      <c r="D637" s="34" t="s">
        <v>1644</v>
      </c>
      <c r="F637" s="4" t="s">
        <v>88</v>
      </c>
      <c r="G637" s="4" t="s">
        <v>451</v>
      </c>
      <c r="H637" s="4" t="s">
        <v>157</v>
      </c>
      <c r="N637" s="5">
        <v>1</v>
      </c>
      <c r="O637" s="5" t="s">
        <v>158</v>
      </c>
      <c r="P637" s="65">
        <v>1548</v>
      </c>
      <c r="Q637" s="65">
        <v>0</v>
      </c>
      <c r="R637" s="65">
        <v>0</v>
      </c>
      <c r="S637" s="65">
        <f t="shared" si="60"/>
        <v>1548</v>
      </c>
      <c r="T637" s="5">
        <v>120</v>
      </c>
      <c r="U637" s="22">
        <v>-1548</v>
      </c>
      <c r="V637" s="22">
        <v>0</v>
      </c>
      <c r="W637" s="22">
        <v>0</v>
      </c>
      <c r="X637" s="22">
        <v>0</v>
      </c>
      <c r="Y637" s="22">
        <v>0</v>
      </c>
      <c r="Z637" s="22">
        <v>0</v>
      </c>
      <c r="AA637" s="22">
        <v>0</v>
      </c>
      <c r="AB637" s="22">
        <v>0</v>
      </c>
      <c r="AC637" s="22">
        <v>0</v>
      </c>
      <c r="AD637" s="22">
        <v>0</v>
      </c>
      <c r="AE637" s="22">
        <v>0</v>
      </c>
      <c r="AF637" s="22">
        <v>0</v>
      </c>
      <c r="AG637" s="22">
        <v>0</v>
      </c>
      <c r="AH637" s="22">
        <f t="shared" si="61"/>
        <v>0</v>
      </c>
      <c r="AI637" s="22">
        <v>0</v>
      </c>
      <c r="AJ637" s="22">
        <f t="shared" si="62"/>
        <v>-1548</v>
      </c>
      <c r="AK637" s="22"/>
      <c r="AL637" s="22">
        <f t="shared" si="63"/>
        <v>0</v>
      </c>
      <c r="AM637" s="22">
        <f t="shared" si="64"/>
        <v>0</v>
      </c>
    </row>
    <row r="638" spans="1:39" outlineLevel="1" x14ac:dyDescent="0.25">
      <c r="A638" s="10">
        <v>40755</v>
      </c>
      <c r="C638" s="3" t="s">
        <v>1645</v>
      </c>
      <c r="D638" s="34" t="s">
        <v>1646</v>
      </c>
      <c r="F638" s="4" t="s">
        <v>88</v>
      </c>
      <c r="G638" s="4" t="s">
        <v>451</v>
      </c>
      <c r="H638" s="4" t="s">
        <v>157</v>
      </c>
      <c r="N638" s="5">
        <v>1</v>
      </c>
      <c r="O638" s="5" t="s">
        <v>158</v>
      </c>
      <c r="P638" s="65">
        <v>559.69000000000005</v>
      </c>
      <c r="Q638" s="65">
        <v>0</v>
      </c>
      <c r="R638" s="65">
        <v>0</v>
      </c>
      <c r="S638" s="65">
        <f t="shared" si="60"/>
        <v>559.69000000000005</v>
      </c>
      <c r="T638" s="5">
        <v>120</v>
      </c>
      <c r="U638" s="22">
        <v>-559.69000000000005</v>
      </c>
      <c r="V638" s="22">
        <v>0</v>
      </c>
      <c r="W638" s="22">
        <v>0</v>
      </c>
      <c r="X638" s="22">
        <v>0</v>
      </c>
      <c r="Y638" s="22">
        <v>0</v>
      </c>
      <c r="Z638" s="22">
        <v>0</v>
      </c>
      <c r="AA638" s="22">
        <v>0</v>
      </c>
      <c r="AB638" s="22">
        <v>0</v>
      </c>
      <c r="AC638" s="22">
        <v>0</v>
      </c>
      <c r="AD638" s="22">
        <v>0</v>
      </c>
      <c r="AE638" s="22">
        <v>0</v>
      </c>
      <c r="AF638" s="22">
        <v>0</v>
      </c>
      <c r="AG638" s="22">
        <v>0</v>
      </c>
      <c r="AH638" s="22">
        <f t="shared" si="61"/>
        <v>0</v>
      </c>
      <c r="AI638" s="22">
        <v>0</v>
      </c>
      <c r="AJ638" s="22">
        <f t="shared" si="62"/>
        <v>-559.69000000000005</v>
      </c>
      <c r="AK638" s="22"/>
      <c r="AL638" s="22">
        <f t="shared" si="63"/>
        <v>0</v>
      </c>
      <c r="AM638" s="22">
        <f t="shared" si="64"/>
        <v>0</v>
      </c>
    </row>
    <row r="639" spans="1:39" outlineLevel="1" x14ac:dyDescent="0.25">
      <c r="A639" s="10">
        <v>40755</v>
      </c>
      <c r="C639" s="3" t="s">
        <v>1647</v>
      </c>
      <c r="D639" s="34" t="s">
        <v>1648</v>
      </c>
      <c r="F639" s="4" t="s">
        <v>88</v>
      </c>
      <c r="G639" s="4" t="s">
        <v>451</v>
      </c>
      <c r="H639" s="4" t="s">
        <v>157</v>
      </c>
      <c r="N639" s="5">
        <v>1</v>
      </c>
      <c r="O639" s="5" t="s">
        <v>158</v>
      </c>
      <c r="P639" s="65">
        <v>860</v>
      </c>
      <c r="Q639" s="65">
        <v>0</v>
      </c>
      <c r="R639" s="65">
        <v>0</v>
      </c>
      <c r="S639" s="65">
        <f t="shared" si="60"/>
        <v>860</v>
      </c>
      <c r="T639" s="5">
        <v>120</v>
      </c>
      <c r="U639" s="22">
        <v>-860</v>
      </c>
      <c r="V639" s="22">
        <v>0</v>
      </c>
      <c r="W639" s="22">
        <v>0</v>
      </c>
      <c r="X639" s="22">
        <v>0</v>
      </c>
      <c r="Y639" s="22">
        <v>0</v>
      </c>
      <c r="Z639" s="22">
        <v>0</v>
      </c>
      <c r="AA639" s="22">
        <v>0</v>
      </c>
      <c r="AB639" s="22">
        <v>0</v>
      </c>
      <c r="AC639" s="22">
        <v>0</v>
      </c>
      <c r="AD639" s="22">
        <v>0</v>
      </c>
      <c r="AE639" s="22">
        <v>0</v>
      </c>
      <c r="AF639" s="22">
        <v>0</v>
      </c>
      <c r="AG639" s="22">
        <v>0</v>
      </c>
      <c r="AH639" s="22">
        <f t="shared" si="61"/>
        <v>0</v>
      </c>
      <c r="AI639" s="22">
        <v>0</v>
      </c>
      <c r="AJ639" s="22">
        <f t="shared" si="62"/>
        <v>-860</v>
      </c>
      <c r="AK639" s="22"/>
      <c r="AL639" s="22">
        <f t="shared" si="63"/>
        <v>0</v>
      </c>
      <c r="AM639" s="22">
        <f t="shared" si="64"/>
        <v>0</v>
      </c>
    </row>
    <row r="640" spans="1:39" outlineLevel="1" x14ac:dyDescent="0.25">
      <c r="A640" s="10">
        <v>40755</v>
      </c>
      <c r="C640" s="3" t="s">
        <v>1649</v>
      </c>
      <c r="D640" s="34" t="s">
        <v>1644</v>
      </c>
      <c r="F640" s="4" t="s">
        <v>88</v>
      </c>
      <c r="G640" s="4" t="s">
        <v>451</v>
      </c>
      <c r="H640" s="4" t="s">
        <v>157</v>
      </c>
      <c r="N640" s="5">
        <v>1</v>
      </c>
      <c r="O640" s="5" t="s">
        <v>158</v>
      </c>
      <c r="P640" s="65">
        <v>5504</v>
      </c>
      <c r="Q640" s="65">
        <v>0</v>
      </c>
      <c r="R640" s="65">
        <v>0</v>
      </c>
      <c r="S640" s="65">
        <f t="shared" si="60"/>
        <v>5504</v>
      </c>
      <c r="T640" s="5">
        <v>120</v>
      </c>
      <c r="U640" s="22">
        <v>-5504</v>
      </c>
      <c r="V640" s="22">
        <v>0</v>
      </c>
      <c r="W640" s="22">
        <v>0</v>
      </c>
      <c r="X640" s="22">
        <v>0</v>
      </c>
      <c r="Y640" s="22">
        <v>0</v>
      </c>
      <c r="Z640" s="22">
        <v>0</v>
      </c>
      <c r="AA640" s="22">
        <v>0</v>
      </c>
      <c r="AB640" s="22">
        <v>0</v>
      </c>
      <c r="AC640" s="22">
        <v>0</v>
      </c>
      <c r="AD640" s="22">
        <v>0</v>
      </c>
      <c r="AE640" s="22">
        <v>0</v>
      </c>
      <c r="AF640" s="22">
        <v>0</v>
      </c>
      <c r="AG640" s="22">
        <v>0</v>
      </c>
      <c r="AH640" s="22">
        <f t="shared" si="61"/>
        <v>0</v>
      </c>
      <c r="AI640" s="22">
        <v>0</v>
      </c>
      <c r="AJ640" s="22">
        <f t="shared" si="62"/>
        <v>-5504</v>
      </c>
      <c r="AK640" s="22"/>
      <c r="AL640" s="22">
        <f t="shared" si="63"/>
        <v>0</v>
      </c>
      <c r="AM640" s="22">
        <f t="shared" si="64"/>
        <v>0</v>
      </c>
    </row>
    <row r="641" spans="1:39" outlineLevel="1" x14ac:dyDescent="0.25">
      <c r="A641" s="10">
        <v>40755</v>
      </c>
      <c r="C641" s="3" t="s">
        <v>1650</v>
      </c>
      <c r="D641" s="34" t="s">
        <v>1651</v>
      </c>
      <c r="F641" s="4" t="s">
        <v>88</v>
      </c>
      <c r="G641" s="4" t="s">
        <v>451</v>
      </c>
      <c r="H641" s="4" t="s">
        <v>157</v>
      </c>
      <c r="N641" s="5">
        <v>1</v>
      </c>
      <c r="O641" s="5" t="s">
        <v>158</v>
      </c>
      <c r="P641" s="65">
        <v>3040</v>
      </c>
      <c r="Q641" s="65">
        <v>0</v>
      </c>
      <c r="R641" s="65">
        <v>0</v>
      </c>
      <c r="S641" s="65">
        <f t="shared" si="60"/>
        <v>3040</v>
      </c>
      <c r="T641" s="5">
        <v>120</v>
      </c>
      <c r="U641" s="22">
        <v>-3040</v>
      </c>
      <c r="V641" s="22">
        <v>0</v>
      </c>
      <c r="W641" s="22">
        <v>0</v>
      </c>
      <c r="X641" s="22">
        <v>0</v>
      </c>
      <c r="Y641" s="22">
        <v>0</v>
      </c>
      <c r="Z641" s="22">
        <v>0</v>
      </c>
      <c r="AA641" s="22">
        <v>0</v>
      </c>
      <c r="AB641" s="22">
        <v>0</v>
      </c>
      <c r="AC641" s="22">
        <v>0</v>
      </c>
      <c r="AD641" s="22">
        <v>0</v>
      </c>
      <c r="AE641" s="22">
        <v>0</v>
      </c>
      <c r="AF641" s="22">
        <v>0</v>
      </c>
      <c r="AG641" s="22">
        <v>0</v>
      </c>
      <c r="AH641" s="22">
        <f t="shared" si="61"/>
        <v>0</v>
      </c>
      <c r="AI641" s="22">
        <v>0</v>
      </c>
      <c r="AJ641" s="22">
        <f t="shared" si="62"/>
        <v>-3040</v>
      </c>
      <c r="AK641" s="22"/>
      <c r="AL641" s="22">
        <f t="shared" si="63"/>
        <v>0</v>
      </c>
      <c r="AM641" s="22">
        <f t="shared" si="64"/>
        <v>0</v>
      </c>
    </row>
    <row r="642" spans="1:39" outlineLevel="1" x14ac:dyDescent="0.25">
      <c r="A642" s="10">
        <v>40755</v>
      </c>
      <c r="C642" s="3" t="s">
        <v>1652</v>
      </c>
      <c r="D642" s="34" t="s">
        <v>948</v>
      </c>
      <c r="F642" s="4" t="s">
        <v>88</v>
      </c>
      <c r="G642" s="4" t="s">
        <v>451</v>
      </c>
      <c r="H642" s="4" t="s">
        <v>157</v>
      </c>
      <c r="N642" s="5">
        <v>1</v>
      </c>
      <c r="O642" s="5" t="s">
        <v>158</v>
      </c>
      <c r="P642" s="65">
        <v>680</v>
      </c>
      <c r="Q642" s="65">
        <v>0</v>
      </c>
      <c r="R642" s="65">
        <v>0</v>
      </c>
      <c r="S642" s="65">
        <f t="shared" si="60"/>
        <v>680</v>
      </c>
      <c r="T642" s="5">
        <v>120</v>
      </c>
      <c r="U642" s="22">
        <v>-680</v>
      </c>
      <c r="V642" s="22">
        <v>0</v>
      </c>
      <c r="W642" s="22">
        <v>0</v>
      </c>
      <c r="X642" s="22">
        <v>0</v>
      </c>
      <c r="Y642" s="22">
        <v>0</v>
      </c>
      <c r="Z642" s="22">
        <v>0</v>
      </c>
      <c r="AA642" s="22">
        <v>0</v>
      </c>
      <c r="AB642" s="22">
        <v>0</v>
      </c>
      <c r="AC642" s="22">
        <v>0</v>
      </c>
      <c r="AD642" s="22">
        <v>0</v>
      </c>
      <c r="AE642" s="22">
        <v>0</v>
      </c>
      <c r="AF642" s="22">
        <v>0</v>
      </c>
      <c r="AG642" s="22">
        <v>0</v>
      </c>
      <c r="AH642" s="22">
        <f t="shared" si="61"/>
        <v>0</v>
      </c>
      <c r="AI642" s="22">
        <v>0</v>
      </c>
      <c r="AJ642" s="22">
        <f t="shared" si="62"/>
        <v>-680</v>
      </c>
      <c r="AK642" s="22"/>
      <c r="AL642" s="22">
        <f t="shared" si="63"/>
        <v>0</v>
      </c>
      <c r="AM642" s="22">
        <f t="shared" si="64"/>
        <v>0</v>
      </c>
    </row>
    <row r="643" spans="1:39" outlineLevel="1" x14ac:dyDescent="0.25">
      <c r="A643" s="10">
        <v>40755</v>
      </c>
      <c r="C643" s="3" t="s">
        <v>1653</v>
      </c>
      <c r="D643" s="34" t="s">
        <v>1654</v>
      </c>
      <c r="F643" s="4" t="s">
        <v>88</v>
      </c>
      <c r="G643" s="4" t="s">
        <v>451</v>
      </c>
      <c r="H643" s="4" t="s">
        <v>157</v>
      </c>
      <c r="N643" s="5">
        <v>1</v>
      </c>
      <c r="O643" s="5" t="s">
        <v>158</v>
      </c>
      <c r="P643" s="65">
        <v>5300</v>
      </c>
      <c r="Q643" s="65">
        <v>0</v>
      </c>
      <c r="R643" s="65">
        <v>0</v>
      </c>
      <c r="S643" s="65">
        <f t="shared" si="60"/>
        <v>5300</v>
      </c>
      <c r="T643" s="5">
        <v>120</v>
      </c>
      <c r="U643" s="22">
        <v>-5300</v>
      </c>
      <c r="V643" s="22">
        <v>0</v>
      </c>
      <c r="W643" s="22">
        <v>0</v>
      </c>
      <c r="X643" s="22">
        <v>0</v>
      </c>
      <c r="Y643" s="22">
        <v>0</v>
      </c>
      <c r="Z643" s="22">
        <v>0</v>
      </c>
      <c r="AA643" s="22">
        <v>0</v>
      </c>
      <c r="AB643" s="22">
        <v>0</v>
      </c>
      <c r="AC643" s="22">
        <v>0</v>
      </c>
      <c r="AD643" s="22">
        <v>0</v>
      </c>
      <c r="AE643" s="22">
        <v>0</v>
      </c>
      <c r="AF643" s="22">
        <v>0</v>
      </c>
      <c r="AG643" s="22">
        <v>0</v>
      </c>
      <c r="AH643" s="22">
        <f t="shared" si="61"/>
        <v>0</v>
      </c>
      <c r="AI643" s="22">
        <v>0</v>
      </c>
      <c r="AJ643" s="22">
        <f t="shared" si="62"/>
        <v>-5300</v>
      </c>
      <c r="AK643" s="22"/>
      <c r="AL643" s="22">
        <f t="shared" si="63"/>
        <v>0</v>
      </c>
      <c r="AM643" s="22">
        <f t="shared" si="64"/>
        <v>0</v>
      </c>
    </row>
    <row r="644" spans="1:39" outlineLevel="1" x14ac:dyDescent="0.25">
      <c r="A644" s="10">
        <v>40755</v>
      </c>
      <c r="C644" s="3" t="s">
        <v>1655</v>
      </c>
      <c r="D644" s="34" t="s">
        <v>948</v>
      </c>
      <c r="F644" s="4" t="s">
        <v>88</v>
      </c>
      <c r="G644" s="4" t="s">
        <v>451</v>
      </c>
      <c r="H644" s="4" t="s">
        <v>157</v>
      </c>
      <c r="N644" s="5">
        <v>1</v>
      </c>
      <c r="O644" s="5" t="s">
        <v>158</v>
      </c>
      <c r="P644" s="65">
        <v>1450</v>
      </c>
      <c r="Q644" s="65">
        <v>0</v>
      </c>
      <c r="R644" s="65">
        <v>0</v>
      </c>
      <c r="S644" s="65">
        <f t="shared" si="60"/>
        <v>1450</v>
      </c>
      <c r="T644" s="5">
        <v>120</v>
      </c>
      <c r="U644" s="22">
        <v>-1450</v>
      </c>
      <c r="V644" s="22">
        <v>0</v>
      </c>
      <c r="W644" s="22">
        <v>0</v>
      </c>
      <c r="X644" s="22">
        <v>0</v>
      </c>
      <c r="Y644" s="22">
        <v>0</v>
      </c>
      <c r="Z644" s="22">
        <v>0</v>
      </c>
      <c r="AA644" s="22">
        <v>0</v>
      </c>
      <c r="AB644" s="22">
        <v>0</v>
      </c>
      <c r="AC644" s="22">
        <v>0</v>
      </c>
      <c r="AD644" s="22">
        <v>0</v>
      </c>
      <c r="AE644" s="22">
        <v>0</v>
      </c>
      <c r="AF644" s="22">
        <v>0</v>
      </c>
      <c r="AG644" s="22">
        <v>0</v>
      </c>
      <c r="AH644" s="22">
        <f t="shared" si="61"/>
        <v>0</v>
      </c>
      <c r="AI644" s="22">
        <v>0</v>
      </c>
      <c r="AJ644" s="22">
        <f t="shared" si="62"/>
        <v>-1450</v>
      </c>
      <c r="AK644" s="22"/>
      <c r="AL644" s="22">
        <f t="shared" si="63"/>
        <v>0</v>
      </c>
      <c r="AM644" s="22">
        <f t="shared" si="64"/>
        <v>0</v>
      </c>
    </row>
    <row r="645" spans="1:39" outlineLevel="1" x14ac:dyDescent="0.25">
      <c r="A645" s="10">
        <v>40755</v>
      </c>
      <c r="C645" s="3" t="s">
        <v>1656</v>
      </c>
      <c r="D645" s="34" t="s">
        <v>1657</v>
      </c>
      <c r="F645" s="4" t="s">
        <v>88</v>
      </c>
      <c r="G645" s="4" t="s">
        <v>451</v>
      </c>
      <c r="H645" s="4" t="s">
        <v>157</v>
      </c>
      <c r="N645" s="5">
        <v>1</v>
      </c>
      <c r="O645" s="5" t="s">
        <v>158</v>
      </c>
      <c r="P645" s="65">
        <v>4334.3999999999996</v>
      </c>
      <c r="Q645" s="65">
        <v>0</v>
      </c>
      <c r="R645" s="65">
        <v>0</v>
      </c>
      <c r="S645" s="65">
        <f t="shared" si="60"/>
        <v>4334.3999999999996</v>
      </c>
      <c r="T645" s="5">
        <v>120</v>
      </c>
      <c r="U645" s="22">
        <v>-4334.3999999999996</v>
      </c>
      <c r="V645" s="22">
        <v>0</v>
      </c>
      <c r="W645" s="22">
        <v>0</v>
      </c>
      <c r="X645" s="22">
        <v>0</v>
      </c>
      <c r="Y645" s="22">
        <v>0</v>
      </c>
      <c r="Z645" s="22">
        <v>0</v>
      </c>
      <c r="AA645" s="22">
        <v>0</v>
      </c>
      <c r="AB645" s="22">
        <v>0</v>
      </c>
      <c r="AC645" s="22">
        <v>0</v>
      </c>
      <c r="AD645" s="22">
        <v>0</v>
      </c>
      <c r="AE645" s="22">
        <v>0</v>
      </c>
      <c r="AF645" s="22">
        <v>0</v>
      </c>
      <c r="AG645" s="22">
        <v>0</v>
      </c>
      <c r="AH645" s="22">
        <f t="shared" si="61"/>
        <v>0</v>
      </c>
      <c r="AI645" s="22">
        <v>0</v>
      </c>
      <c r="AJ645" s="22">
        <f t="shared" si="62"/>
        <v>-4334.3999999999996</v>
      </c>
      <c r="AK645" s="22"/>
      <c r="AL645" s="22">
        <f t="shared" si="63"/>
        <v>0</v>
      </c>
      <c r="AM645" s="22">
        <f t="shared" si="64"/>
        <v>0</v>
      </c>
    </row>
    <row r="646" spans="1:39" outlineLevel="1" x14ac:dyDescent="0.25">
      <c r="A646" s="10">
        <v>40755</v>
      </c>
      <c r="C646" s="3" t="s">
        <v>1658</v>
      </c>
      <c r="D646" s="34" t="s">
        <v>1659</v>
      </c>
      <c r="F646" s="4" t="s">
        <v>88</v>
      </c>
      <c r="G646" s="4" t="s">
        <v>451</v>
      </c>
      <c r="H646" s="4" t="s">
        <v>157</v>
      </c>
      <c r="N646" s="5">
        <v>1</v>
      </c>
      <c r="O646" s="5" t="s">
        <v>158</v>
      </c>
      <c r="P646" s="65">
        <v>3166.81</v>
      </c>
      <c r="Q646" s="65">
        <v>0</v>
      </c>
      <c r="R646" s="65">
        <v>0</v>
      </c>
      <c r="S646" s="65">
        <f t="shared" ref="S646:S709" si="65">SUM(P646:R646)</f>
        <v>3166.81</v>
      </c>
      <c r="T646" s="5">
        <v>120</v>
      </c>
      <c r="U646" s="22">
        <v>-3166.81</v>
      </c>
      <c r="V646" s="22">
        <v>0</v>
      </c>
      <c r="W646" s="22">
        <v>0</v>
      </c>
      <c r="X646" s="22">
        <v>0</v>
      </c>
      <c r="Y646" s="22">
        <v>0</v>
      </c>
      <c r="Z646" s="22">
        <v>0</v>
      </c>
      <c r="AA646" s="22">
        <v>0</v>
      </c>
      <c r="AB646" s="22">
        <v>0</v>
      </c>
      <c r="AC646" s="22">
        <v>0</v>
      </c>
      <c r="AD646" s="22">
        <v>0</v>
      </c>
      <c r="AE646" s="22">
        <v>0</v>
      </c>
      <c r="AF646" s="22">
        <v>0</v>
      </c>
      <c r="AG646" s="22">
        <v>0</v>
      </c>
      <c r="AH646" s="22">
        <f t="shared" ref="AH646:AH709" si="66">SUM(V646:AG646)</f>
        <v>0</v>
      </c>
      <c r="AI646" s="22">
        <v>0</v>
      </c>
      <c r="AJ646" s="22">
        <f t="shared" ref="AJ646:AJ709" si="67">U646+AH646+AI646</f>
        <v>-3166.81</v>
      </c>
      <c r="AK646" s="22"/>
      <c r="AL646" s="22">
        <f t="shared" ref="AL646:AL709" si="68">S646+AJ646</f>
        <v>0</v>
      </c>
      <c r="AM646" s="22">
        <f t="shared" ref="AM646:AM709" si="69">P646+U646</f>
        <v>0</v>
      </c>
    </row>
    <row r="647" spans="1:39" outlineLevel="1" x14ac:dyDescent="0.25">
      <c r="A647" s="10">
        <v>40755</v>
      </c>
      <c r="C647" s="3" t="s">
        <v>1660</v>
      </c>
      <c r="D647" s="34" t="s">
        <v>1661</v>
      </c>
      <c r="F647" s="4" t="s">
        <v>88</v>
      </c>
      <c r="G647" s="4" t="s">
        <v>451</v>
      </c>
      <c r="H647" s="4" t="s">
        <v>157</v>
      </c>
      <c r="N647" s="5">
        <v>1</v>
      </c>
      <c r="O647" s="5" t="s">
        <v>158</v>
      </c>
      <c r="P647" s="65">
        <v>3103.2</v>
      </c>
      <c r="Q647" s="65">
        <v>0</v>
      </c>
      <c r="R647" s="65">
        <v>0</v>
      </c>
      <c r="S647" s="65">
        <f t="shared" si="65"/>
        <v>3103.2</v>
      </c>
      <c r="T647" s="5">
        <v>120</v>
      </c>
      <c r="U647" s="22">
        <v>-3103.2</v>
      </c>
      <c r="V647" s="22">
        <v>0</v>
      </c>
      <c r="W647" s="22">
        <v>0</v>
      </c>
      <c r="X647" s="22">
        <v>0</v>
      </c>
      <c r="Y647" s="22">
        <v>0</v>
      </c>
      <c r="Z647" s="22">
        <v>0</v>
      </c>
      <c r="AA647" s="22">
        <v>0</v>
      </c>
      <c r="AB647" s="22">
        <v>0</v>
      </c>
      <c r="AC647" s="22">
        <v>0</v>
      </c>
      <c r="AD647" s="22">
        <v>0</v>
      </c>
      <c r="AE647" s="22">
        <v>0</v>
      </c>
      <c r="AF647" s="22">
        <v>0</v>
      </c>
      <c r="AG647" s="22">
        <v>0</v>
      </c>
      <c r="AH647" s="22">
        <f t="shared" si="66"/>
        <v>0</v>
      </c>
      <c r="AI647" s="22">
        <v>0</v>
      </c>
      <c r="AJ647" s="22">
        <f t="shared" si="67"/>
        <v>-3103.2</v>
      </c>
      <c r="AK647" s="22"/>
      <c r="AL647" s="22">
        <f t="shared" si="68"/>
        <v>0</v>
      </c>
      <c r="AM647" s="22">
        <f t="shared" si="69"/>
        <v>0</v>
      </c>
    </row>
    <row r="648" spans="1:39" outlineLevel="1" x14ac:dyDescent="0.25">
      <c r="A648" s="10">
        <v>40755</v>
      </c>
      <c r="C648" s="3" t="s">
        <v>1662</v>
      </c>
      <c r="D648" s="34" t="s">
        <v>1663</v>
      </c>
      <c r="F648" s="4" t="s">
        <v>88</v>
      </c>
      <c r="G648" s="4" t="s">
        <v>451</v>
      </c>
      <c r="H648" s="4" t="s">
        <v>157</v>
      </c>
      <c r="N648" s="5">
        <v>1</v>
      </c>
      <c r="O648" s="5" t="s">
        <v>158</v>
      </c>
      <c r="P648" s="65">
        <v>26058.799999999999</v>
      </c>
      <c r="Q648" s="65">
        <v>0</v>
      </c>
      <c r="R648" s="65">
        <v>0</v>
      </c>
      <c r="S648" s="65">
        <f t="shared" si="65"/>
        <v>26058.799999999999</v>
      </c>
      <c r="T648" s="5">
        <v>120</v>
      </c>
      <c r="U648" s="22">
        <v>-26058.799999999999</v>
      </c>
      <c r="V648" s="22">
        <v>0</v>
      </c>
      <c r="W648" s="22">
        <v>0</v>
      </c>
      <c r="X648" s="22">
        <v>0</v>
      </c>
      <c r="Y648" s="22">
        <v>0</v>
      </c>
      <c r="Z648" s="22">
        <v>0</v>
      </c>
      <c r="AA648" s="22">
        <v>0</v>
      </c>
      <c r="AB648" s="22">
        <v>0</v>
      </c>
      <c r="AC648" s="22">
        <v>0</v>
      </c>
      <c r="AD648" s="22">
        <v>0</v>
      </c>
      <c r="AE648" s="22">
        <v>0</v>
      </c>
      <c r="AF648" s="22">
        <v>0</v>
      </c>
      <c r="AG648" s="22">
        <v>0</v>
      </c>
      <c r="AH648" s="22">
        <f t="shared" si="66"/>
        <v>0</v>
      </c>
      <c r="AI648" s="22">
        <v>0</v>
      </c>
      <c r="AJ648" s="22">
        <f t="shared" si="67"/>
        <v>-26058.799999999999</v>
      </c>
      <c r="AK648" s="22"/>
      <c r="AL648" s="22">
        <f t="shared" si="68"/>
        <v>0</v>
      </c>
      <c r="AM648" s="22">
        <f t="shared" si="69"/>
        <v>0</v>
      </c>
    </row>
    <row r="649" spans="1:39" outlineLevel="1" x14ac:dyDescent="0.25">
      <c r="A649" s="10">
        <v>40755</v>
      </c>
      <c r="C649" s="3" t="s">
        <v>1664</v>
      </c>
      <c r="D649" s="34" t="s">
        <v>948</v>
      </c>
      <c r="F649" s="4" t="s">
        <v>88</v>
      </c>
      <c r="G649" s="4" t="s">
        <v>451</v>
      </c>
      <c r="H649" s="4" t="s">
        <v>157</v>
      </c>
      <c r="N649" s="5">
        <v>1</v>
      </c>
      <c r="O649" s="5" t="s">
        <v>158</v>
      </c>
      <c r="P649" s="65">
        <v>740</v>
      </c>
      <c r="Q649" s="65">
        <v>0</v>
      </c>
      <c r="R649" s="65">
        <v>0</v>
      </c>
      <c r="S649" s="65">
        <f t="shared" si="65"/>
        <v>740</v>
      </c>
      <c r="T649" s="5">
        <v>120</v>
      </c>
      <c r="U649" s="22">
        <v>-740</v>
      </c>
      <c r="V649" s="22">
        <v>0</v>
      </c>
      <c r="W649" s="22">
        <v>0</v>
      </c>
      <c r="X649" s="22">
        <v>0</v>
      </c>
      <c r="Y649" s="22">
        <v>0</v>
      </c>
      <c r="Z649" s="22">
        <v>0</v>
      </c>
      <c r="AA649" s="22">
        <v>0</v>
      </c>
      <c r="AB649" s="22">
        <v>0</v>
      </c>
      <c r="AC649" s="22">
        <v>0</v>
      </c>
      <c r="AD649" s="22">
        <v>0</v>
      </c>
      <c r="AE649" s="22">
        <v>0</v>
      </c>
      <c r="AF649" s="22">
        <v>0</v>
      </c>
      <c r="AG649" s="22">
        <v>0</v>
      </c>
      <c r="AH649" s="22">
        <f t="shared" si="66"/>
        <v>0</v>
      </c>
      <c r="AI649" s="22">
        <v>0</v>
      </c>
      <c r="AJ649" s="22">
        <f t="shared" si="67"/>
        <v>-740</v>
      </c>
      <c r="AK649" s="22"/>
      <c r="AL649" s="22">
        <f t="shared" si="68"/>
        <v>0</v>
      </c>
      <c r="AM649" s="22">
        <f t="shared" si="69"/>
        <v>0</v>
      </c>
    </row>
    <row r="650" spans="1:39" outlineLevel="1" x14ac:dyDescent="0.25">
      <c r="A650" s="10">
        <v>40755</v>
      </c>
      <c r="C650" s="3" t="s">
        <v>1665</v>
      </c>
      <c r="D650" s="34" t="s">
        <v>1666</v>
      </c>
      <c r="F650" s="4" t="s">
        <v>88</v>
      </c>
      <c r="G650" s="4" t="s">
        <v>451</v>
      </c>
      <c r="H650" s="4" t="s">
        <v>157</v>
      </c>
      <c r="N650" s="5">
        <v>1</v>
      </c>
      <c r="O650" s="5" t="s">
        <v>158</v>
      </c>
      <c r="P650" s="65">
        <v>6667.5</v>
      </c>
      <c r="Q650" s="65">
        <v>0</v>
      </c>
      <c r="R650" s="65">
        <v>0</v>
      </c>
      <c r="S650" s="65">
        <f t="shared" si="65"/>
        <v>6667.5</v>
      </c>
      <c r="T650" s="5">
        <v>120</v>
      </c>
      <c r="U650" s="22">
        <v>-6667.5</v>
      </c>
      <c r="V650" s="22">
        <v>0</v>
      </c>
      <c r="W650" s="22">
        <v>0</v>
      </c>
      <c r="X650" s="22">
        <v>0</v>
      </c>
      <c r="Y650" s="22">
        <v>0</v>
      </c>
      <c r="Z650" s="22">
        <v>0</v>
      </c>
      <c r="AA650" s="22">
        <v>0</v>
      </c>
      <c r="AB650" s="22">
        <v>0</v>
      </c>
      <c r="AC650" s="22">
        <v>0</v>
      </c>
      <c r="AD650" s="22">
        <v>0</v>
      </c>
      <c r="AE650" s="22">
        <v>0</v>
      </c>
      <c r="AF650" s="22">
        <v>0</v>
      </c>
      <c r="AG650" s="22">
        <v>0</v>
      </c>
      <c r="AH650" s="22">
        <f t="shared" si="66"/>
        <v>0</v>
      </c>
      <c r="AI650" s="22">
        <v>0</v>
      </c>
      <c r="AJ650" s="22">
        <f t="shared" si="67"/>
        <v>-6667.5</v>
      </c>
      <c r="AK650" s="22"/>
      <c r="AL650" s="22">
        <f t="shared" si="68"/>
        <v>0</v>
      </c>
      <c r="AM650" s="22">
        <f t="shared" si="69"/>
        <v>0</v>
      </c>
    </row>
    <row r="651" spans="1:39" outlineLevel="1" x14ac:dyDescent="0.25">
      <c r="A651" s="10">
        <v>40755</v>
      </c>
      <c r="C651" s="3" t="s">
        <v>1667</v>
      </c>
      <c r="D651" s="34" t="s">
        <v>1668</v>
      </c>
      <c r="F651" s="4" t="s">
        <v>88</v>
      </c>
      <c r="G651" s="4" t="s">
        <v>451</v>
      </c>
      <c r="H651" s="4" t="s">
        <v>157</v>
      </c>
      <c r="N651" s="5">
        <v>1</v>
      </c>
      <c r="O651" s="5" t="s">
        <v>158</v>
      </c>
      <c r="P651" s="65">
        <v>2070</v>
      </c>
      <c r="Q651" s="65">
        <v>0</v>
      </c>
      <c r="R651" s="65">
        <v>0</v>
      </c>
      <c r="S651" s="65">
        <f t="shared" si="65"/>
        <v>2070</v>
      </c>
      <c r="T651" s="5">
        <v>120</v>
      </c>
      <c r="U651" s="22">
        <v>-2070</v>
      </c>
      <c r="V651" s="22">
        <v>0</v>
      </c>
      <c r="W651" s="22">
        <v>0</v>
      </c>
      <c r="X651" s="22">
        <v>0</v>
      </c>
      <c r="Y651" s="22">
        <v>0</v>
      </c>
      <c r="Z651" s="22">
        <v>0</v>
      </c>
      <c r="AA651" s="22">
        <v>0</v>
      </c>
      <c r="AB651" s="22">
        <v>0</v>
      </c>
      <c r="AC651" s="22">
        <v>0</v>
      </c>
      <c r="AD651" s="22">
        <v>0</v>
      </c>
      <c r="AE651" s="22">
        <v>0</v>
      </c>
      <c r="AF651" s="22">
        <v>0</v>
      </c>
      <c r="AG651" s="22">
        <v>0</v>
      </c>
      <c r="AH651" s="22">
        <f t="shared" si="66"/>
        <v>0</v>
      </c>
      <c r="AI651" s="22">
        <v>0</v>
      </c>
      <c r="AJ651" s="22">
        <f t="shared" si="67"/>
        <v>-2070</v>
      </c>
      <c r="AK651" s="22"/>
      <c r="AL651" s="22">
        <f t="shared" si="68"/>
        <v>0</v>
      </c>
      <c r="AM651" s="22">
        <f t="shared" si="69"/>
        <v>0</v>
      </c>
    </row>
    <row r="652" spans="1:39" outlineLevel="1" x14ac:dyDescent="0.25">
      <c r="A652" s="10">
        <v>40755</v>
      </c>
      <c r="C652" s="3" t="s">
        <v>1669</v>
      </c>
      <c r="D652" s="34" t="s">
        <v>1670</v>
      </c>
      <c r="F652" s="4" t="s">
        <v>88</v>
      </c>
      <c r="G652" s="4" t="s">
        <v>451</v>
      </c>
      <c r="H652" s="4" t="s">
        <v>157</v>
      </c>
      <c r="N652" s="5">
        <v>1</v>
      </c>
      <c r="O652" s="5" t="s">
        <v>158</v>
      </c>
      <c r="P652" s="65">
        <v>1325</v>
      </c>
      <c r="Q652" s="65">
        <v>0</v>
      </c>
      <c r="R652" s="65">
        <v>0</v>
      </c>
      <c r="S652" s="65">
        <f t="shared" si="65"/>
        <v>1325</v>
      </c>
      <c r="T652" s="5">
        <v>120</v>
      </c>
      <c r="U652" s="22">
        <v>-1325</v>
      </c>
      <c r="V652" s="22">
        <v>0</v>
      </c>
      <c r="W652" s="22">
        <v>0</v>
      </c>
      <c r="X652" s="22">
        <v>0</v>
      </c>
      <c r="Y652" s="22">
        <v>0</v>
      </c>
      <c r="Z652" s="22">
        <v>0</v>
      </c>
      <c r="AA652" s="22">
        <v>0</v>
      </c>
      <c r="AB652" s="22">
        <v>0</v>
      </c>
      <c r="AC652" s="22">
        <v>0</v>
      </c>
      <c r="AD652" s="22">
        <v>0</v>
      </c>
      <c r="AE652" s="22">
        <v>0</v>
      </c>
      <c r="AF652" s="22">
        <v>0</v>
      </c>
      <c r="AG652" s="22">
        <v>0</v>
      </c>
      <c r="AH652" s="22">
        <f t="shared" si="66"/>
        <v>0</v>
      </c>
      <c r="AI652" s="22">
        <v>0</v>
      </c>
      <c r="AJ652" s="22">
        <f t="shared" si="67"/>
        <v>-1325</v>
      </c>
      <c r="AK652" s="22"/>
      <c r="AL652" s="22">
        <f t="shared" si="68"/>
        <v>0</v>
      </c>
      <c r="AM652" s="22">
        <f t="shared" si="69"/>
        <v>0</v>
      </c>
    </row>
    <row r="653" spans="1:39" outlineLevel="1" x14ac:dyDescent="0.25">
      <c r="A653" s="10">
        <v>40755</v>
      </c>
      <c r="C653" s="3" t="s">
        <v>1671</v>
      </c>
      <c r="D653" s="34" t="s">
        <v>948</v>
      </c>
      <c r="F653" s="4" t="s">
        <v>88</v>
      </c>
      <c r="G653" s="4" t="s">
        <v>451</v>
      </c>
      <c r="H653" s="4" t="s">
        <v>157</v>
      </c>
      <c r="N653" s="5">
        <v>1</v>
      </c>
      <c r="O653" s="5" t="s">
        <v>158</v>
      </c>
      <c r="P653" s="65">
        <v>1230</v>
      </c>
      <c r="Q653" s="65">
        <v>0</v>
      </c>
      <c r="R653" s="65">
        <v>0</v>
      </c>
      <c r="S653" s="65">
        <f t="shared" si="65"/>
        <v>1230</v>
      </c>
      <c r="T653" s="5">
        <v>120</v>
      </c>
      <c r="U653" s="22">
        <v>-1230</v>
      </c>
      <c r="V653" s="22">
        <v>0</v>
      </c>
      <c r="W653" s="22">
        <v>0</v>
      </c>
      <c r="X653" s="22">
        <v>0</v>
      </c>
      <c r="Y653" s="22">
        <v>0</v>
      </c>
      <c r="Z653" s="22">
        <v>0</v>
      </c>
      <c r="AA653" s="22">
        <v>0</v>
      </c>
      <c r="AB653" s="22">
        <v>0</v>
      </c>
      <c r="AC653" s="22">
        <v>0</v>
      </c>
      <c r="AD653" s="22">
        <v>0</v>
      </c>
      <c r="AE653" s="22">
        <v>0</v>
      </c>
      <c r="AF653" s="22">
        <v>0</v>
      </c>
      <c r="AG653" s="22">
        <v>0</v>
      </c>
      <c r="AH653" s="22">
        <f t="shared" si="66"/>
        <v>0</v>
      </c>
      <c r="AI653" s="22">
        <v>0</v>
      </c>
      <c r="AJ653" s="22">
        <f t="shared" si="67"/>
        <v>-1230</v>
      </c>
      <c r="AK653" s="22"/>
      <c r="AL653" s="22">
        <f t="shared" si="68"/>
        <v>0</v>
      </c>
      <c r="AM653" s="22">
        <f t="shared" si="69"/>
        <v>0</v>
      </c>
    </row>
    <row r="654" spans="1:39" outlineLevel="1" x14ac:dyDescent="0.25">
      <c r="A654" s="10">
        <v>40755</v>
      </c>
      <c r="C654" s="3" t="s">
        <v>1672</v>
      </c>
      <c r="D654" s="34" t="s">
        <v>1673</v>
      </c>
      <c r="F654" s="4" t="s">
        <v>88</v>
      </c>
      <c r="G654" s="4" t="s">
        <v>451</v>
      </c>
      <c r="H654" s="4" t="s">
        <v>157</v>
      </c>
      <c r="N654" s="5">
        <v>1</v>
      </c>
      <c r="O654" s="5" t="s">
        <v>158</v>
      </c>
      <c r="P654" s="65">
        <v>3657.5</v>
      </c>
      <c r="Q654" s="65">
        <v>0</v>
      </c>
      <c r="R654" s="65">
        <v>0</v>
      </c>
      <c r="S654" s="65">
        <f t="shared" si="65"/>
        <v>3657.5</v>
      </c>
      <c r="T654" s="5">
        <v>120</v>
      </c>
      <c r="U654" s="22">
        <v>-3657.5</v>
      </c>
      <c r="V654" s="22">
        <v>0</v>
      </c>
      <c r="W654" s="22">
        <v>0</v>
      </c>
      <c r="X654" s="22">
        <v>0</v>
      </c>
      <c r="Y654" s="22">
        <v>0</v>
      </c>
      <c r="Z654" s="22">
        <v>0</v>
      </c>
      <c r="AA654" s="22">
        <v>0</v>
      </c>
      <c r="AB654" s="22">
        <v>0</v>
      </c>
      <c r="AC654" s="22">
        <v>0</v>
      </c>
      <c r="AD654" s="22">
        <v>0</v>
      </c>
      <c r="AE654" s="22">
        <v>0</v>
      </c>
      <c r="AF654" s="22">
        <v>0</v>
      </c>
      <c r="AG654" s="22">
        <v>0</v>
      </c>
      <c r="AH654" s="22">
        <f t="shared" si="66"/>
        <v>0</v>
      </c>
      <c r="AI654" s="22">
        <v>0</v>
      </c>
      <c r="AJ654" s="22">
        <f t="shared" si="67"/>
        <v>-3657.5</v>
      </c>
      <c r="AK654" s="22"/>
      <c r="AL654" s="22">
        <f t="shared" si="68"/>
        <v>0</v>
      </c>
      <c r="AM654" s="22">
        <f t="shared" si="69"/>
        <v>0</v>
      </c>
    </row>
    <row r="655" spans="1:39" outlineLevel="1" x14ac:dyDescent="0.25">
      <c r="A655" s="10">
        <v>40755</v>
      </c>
      <c r="C655" s="3" t="s">
        <v>1674</v>
      </c>
      <c r="D655" s="34" t="s">
        <v>1675</v>
      </c>
      <c r="F655" s="4" t="s">
        <v>88</v>
      </c>
      <c r="G655" s="4" t="s">
        <v>451</v>
      </c>
      <c r="H655" s="4" t="s">
        <v>157</v>
      </c>
      <c r="N655" s="5">
        <v>1</v>
      </c>
      <c r="O655" s="5" t="s">
        <v>158</v>
      </c>
      <c r="P655" s="65">
        <v>1977.5</v>
      </c>
      <c r="Q655" s="65">
        <v>0</v>
      </c>
      <c r="R655" s="65">
        <v>0</v>
      </c>
      <c r="S655" s="65">
        <f t="shared" si="65"/>
        <v>1977.5</v>
      </c>
      <c r="T655" s="5">
        <v>120</v>
      </c>
      <c r="U655" s="22">
        <v>-1977.5</v>
      </c>
      <c r="V655" s="22">
        <v>0</v>
      </c>
      <c r="W655" s="22">
        <v>0</v>
      </c>
      <c r="X655" s="22">
        <v>0</v>
      </c>
      <c r="Y655" s="22">
        <v>0</v>
      </c>
      <c r="Z655" s="22">
        <v>0</v>
      </c>
      <c r="AA655" s="22">
        <v>0</v>
      </c>
      <c r="AB655" s="22">
        <v>0</v>
      </c>
      <c r="AC655" s="22">
        <v>0</v>
      </c>
      <c r="AD655" s="22">
        <v>0</v>
      </c>
      <c r="AE655" s="22">
        <v>0</v>
      </c>
      <c r="AF655" s="22">
        <v>0</v>
      </c>
      <c r="AG655" s="22">
        <v>0</v>
      </c>
      <c r="AH655" s="22">
        <f t="shared" si="66"/>
        <v>0</v>
      </c>
      <c r="AI655" s="22">
        <v>0</v>
      </c>
      <c r="AJ655" s="22">
        <f t="shared" si="67"/>
        <v>-1977.5</v>
      </c>
      <c r="AK655" s="22"/>
      <c r="AL655" s="22">
        <f t="shared" si="68"/>
        <v>0</v>
      </c>
      <c r="AM655" s="22">
        <f t="shared" si="69"/>
        <v>0</v>
      </c>
    </row>
    <row r="656" spans="1:39" outlineLevel="1" x14ac:dyDescent="0.25">
      <c r="A656" s="10">
        <v>40755</v>
      </c>
      <c r="C656" s="3" t="s">
        <v>1676</v>
      </c>
      <c r="D656" s="34" t="s">
        <v>948</v>
      </c>
      <c r="F656" s="4" t="s">
        <v>88</v>
      </c>
      <c r="G656" s="4" t="s">
        <v>451</v>
      </c>
      <c r="H656" s="4" t="s">
        <v>157</v>
      </c>
      <c r="N656" s="5">
        <v>1</v>
      </c>
      <c r="O656" s="5" t="s">
        <v>158</v>
      </c>
      <c r="P656" s="65">
        <v>2000</v>
      </c>
      <c r="Q656" s="65">
        <v>0</v>
      </c>
      <c r="R656" s="65">
        <v>0</v>
      </c>
      <c r="S656" s="65">
        <f t="shared" si="65"/>
        <v>2000</v>
      </c>
      <c r="T656" s="5">
        <v>120</v>
      </c>
      <c r="U656" s="22">
        <v>-2000</v>
      </c>
      <c r="V656" s="22">
        <v>0</v>
      </c>
      <c r="W656" s="22">
        <v>0</v>
      </c>
      <c r="X656" s="22">
        <v>0</v>
      </c>
      <c r="Y656" s="22">
        <v>0</v>
      </c>
      <c r="Z656" s="22">
        <v>0</v>
      </c>
      <c r="AA656" s="22">
        <v>0</v>
      </c>
      <c r="AB656" s="22">
        <v>0</v>
      </c>
      <c r="AC656" s="22">
        <v>0</v>
      </c>
      <c r="AD656" s="22">
        <v>0</v>
      </c>
      <c r="AE656" s="22">
        <v>0</v>
      </c>
      <c r="AF656" s="22">
        <v>0</v>
      </c>
      <c r="AG656" s="22">
        <v>0</v>
      </c>
      <c r="AH656" s="22">
        <f t="shared" si="66"/>
        <v>0</v>
      </c>
      <c r="AI656" s="22">
        <v>0</v>
      </c>
      <c r="AJ656" s="22">
        <f t="shared" si="67"/>
        <v>-2000</v>
      </c>
      <c r="AK656" s="22"/>
      <c r="AL656" s="22">
        <f t="shared" si="68"/>
        <v>0</v>
      </c>
      <c r="AM656" s="22">
        <f t="shared" si="69"/>
        <v>0</v>
      </c>
    </row>
    <row r="657" spans="1:39" outlineLevel="1" x14ac:dyDescent="0.25">
      <c r="A657" s="10">
        <v>40755</v>
      </c>
      <c r="C657" s="3" t="s">
        <v>1677</v>
      </c>
      <c r="D657" s="34" t="s">
        <v>1678</v>
      </c>
      <c r="F657" s="4" t="s">
        <v>88</v>
      </c>
      <c r="G657" s="4" t="s">
        <v>451</v>
      </c>
      <c r="H657" s="4" t="s">
        <v>157</v>
      </c>
      <c r="N657" s="5">
        <v>1</v>
      </c>
      <c r="O657" s="5" t="s">
        <v>158</v>
      </c>
      <c r="P657" s="65">
        <v>3500</v>
      </c>
      <c r="Q657" s="65">
        <v>0</v>
      </c>
      <c r="R657" s="65">
        <v>0</v>
      </c>
      <c r="S657" s="65">
        <f t="shared" si="65"/>
        <v>3500</v>
      </c>
      <c r="T657" s="5">
        <v>120</v>
      </c>
      <c r="U657" s="22">
        <v>-3500</v>
      </c>
      <c r="V657" s="22">
        <v>0</v>
      </c>
      <c r="W657" s="22">
        <v>0</v>
      </c>
      <c r="X657" s="22">
        <v>0</v>
      </c>
      <c r="Y657" s="22">
        <v>0</v>
      </c>
      <c r="Z657" s="22">
        <v>0</v>
      </c>
      <c r="AA657" s="22">
        <v>0</v>
      </c>
      <c r="AB657" s="22">
        <v>0</v>
      </c>
      <c r="AC657" s="22">
        <v>0</v>
      </c>
      <c r="AD657" s="22">
        <v>0</v>
      </c>
      <c r="AE657" s="22">
        <v>0</v>
      </c>
      <c r="AF657" s="22">
        <v>0</v>
      </c>
      <c r="AG657" s="22">
        <v>0</v>
      </c>
      <c r="AH657" s="22">
        <f t="shared" si="66"/>
        <v>0</v>
      </c>
      <c r="AI657" s="22">
        <v>0</v>
      </c>
      <c r="AJ657" s="22">
        <f t="shared" si="67"/>
        <v>-3500</v>
      </c>
      <c r="AK657" s="22"/>
      <c r="AL657" s="22">
        <f t="shared" si="68"/>
        <v>0</v>
      </c>
      <c r="AM657" s="22">
        <f t="shared" si="69"/>
        <v>0</v>
      </c>
    </row>
    <row r="658" spans="1:39" outlineLevel="1" x14ac:dyDescent="0.25">
      <c r="A658" s="10">
        <v>40755</v>
      </c>
      <c r="C658" s="3" t="s">
        <v>1679</v>
      </c>
      <c r="D658" s="34" t="s">
        <v>948</v>
      </c>
      <c r="F658" s="4" t="s">
        <v>88</v>
      </c>
      <c r="G658" s="4" t="s">
        <v>451</v>
      </c>
      <c r="H658" s="4" t="s">
        <v>157</v>
      </c>
      <c r="N658" s="5">
        <v>1</v>
      </c>
      <c r="O658" s="5" t="s">
        <v>158</v>
      </c>
      <c r="P658" s="65">
        <v>1500</v>
      </c>
      <c r="Q658" s="65">
        <v>0</v>
      </c>
      <c r="R658" s="65">
        <v>0</v>
      </c>
      <c r="S658" s="65">
        <f t="shared" si="65"/>
        <v>1500</v>
      </c>
      <c r="T658" s="5">
        <v>120</v>
      </c>
      <c r="U658" s="22">
        <v>-1500</v>
      </c>
      <c r="V658" s="22">
        <v>0</v>
      </c>
      <c r="W658" s="22">
        <v>0</v>
      </c>
      <c r="X658" s="22">
        <v>0</v>
      </c>
      <c r="Y658" s="22">
        <v>0</v>
      </c>
      <c r="Z658" s="22">
        <v>0</v>
      </c>
      <c r="AA658" s="22">
        <v>0</v>
      </c>
      <c r="AB658" s="22">
        <v>0</v>
      </c>
      <c r="AC658" s="22">
        <v>0</v>
      </c>
      <c r="AD658" s="22">
        <v>0</v>
      </c>
      <c r="AE658" s="22">
        <v>0</v>
      </c>
      <c r="AF658" s="22">
        <v>0</v>
      </c>
      <c r="AG658" s="22">
        <v>0</v>
      </c>
      <c r="AH658" s="22">
        <f t="shared" si="66"/>
        <v>0</v>
      </c>
      <c r="AI658" s="22">
        <v>0</v>
      </c>
      <c r="AJ658" s="22">
        <f t="shared" si="67"/>
        <v>-1500</v>
      </c>
      <c r="AK658" s="22"/>
      <c r="AL658" s="22">
        <f t="shared" si="68"/>
        <v>0</v>
      </c>
      <c r="AM658" s="22">
        <f t="shared" si="69"/>
        <v>0</v>
      </c>
    </row>
    <row r="659" spans="1:39" outlineLevel="1" x14ac:dyDescent="0.25">
      <c r="A659" s="10">
        <v>40755</v>
      </c>
      <c r="C659" s="3" t="s">
        <v>1680</v>
      </c>
      <c r="D659" s="34" t="s">
        <v>1681</v>
      </c>
      <c r="F659" s="4" t="s">
        <v>88</v>
      </c>
      <c r="G659" s="4" t="s">
        <v>451</v>
      </c>
      <c r="H659" s="4" t="s">
        <v>157</v>
      </c>
      <c r="N659" s="5">
        <v>1</v>
      </c>
      <c r="O659" s="5" t="s">
        <v>158</v>
      </c>
      <c r="P659" s="65">
        <v>1080</v>
      </c>
      <c r="Q659" s="65">
        <v>0</v>
      </c>
      <c r="R659" s="65">
        <v>0</v>
      </c>
      <c r="S659" s="65">
        <f t="shared" si="65"/>
        <v>1080</v>
      </c>
      <c r="T659" s="5">
        <v>120</v>
      </c>
      <c r="U659" s="22">
        <v>-1080</v>
      </c>
      <c r="V659" s="22">
        <v>0</v>
      </c>
      <c r="W659" s="22">
        <v>0</v>
      </c>
      <c r="X659" s="22">
        <v>0</v>
      </c>
      <c r="Y659" s="22">
        <v>0</v>
      </c>
      <c r="Z659" s="22">
        <v>0</v>
      </c>
      <c r="AA659" s="22">
        <v>0</v>
      </c>
      <c r="AB659" s="22">
        <v>0</v>
      </c>
      <c r="AC659" s="22">
        <v>0</v>
      </c>
      <c r="AD659" s="22">
        <v>0</v>
      </c>
      <c r="AE659" s="22">
        <v>0</v>
      </c>
      <c r="AF659" s="22">
        <v>0</v>
      </c>
      <c r="AG659" s="22">
        <v>0</v>
      </c>
      <c r="AH659" s="22">
        <f t="shared" si="66"/>
        <v>0</v>
      </c>
      <c r="AI659" s="22">
        <v>0</v>
      </c>
      <c r="AJ659" s="22">
        <f t="shared" si="67"/>
        <v>-1080</v>
      </c>
      <c r="AK659" s="22"/>
      <c r="AL659" s="22">
        <f t="shared" si="68"/>
        <v>0</v>
      </c>
      <c r="AM659" s="22">
        <f t="shared" si="69"/>
        <v>0</v>
      </c>
    </row>
    <row r="660" spans="1:39" outlineLevel="1" x14ac:dyDescent="0.25">
      <c r="A660" s="10">
        <v>40755</v>
      </c>
      <c r="C660" s="3" t="s">
        <v>1682</v>
      </c>
      <c r="D660" s="34" t="s">
        <v>1683</v>
      </c>
      <c r="F660" s="4" t="s">
        <v>88</v>
      </c>
      <c r="G660" s="4" t="s">
        <v>451</v>
      </c>
      <c r="H660" s="4" t="s">
        <v>157</v>
      </c>
      <c r="N660" s="5">
        <v>1</v>
      </c>
      <c r="O660" s="5" t="s">
        <v>158</v>
      </c>
      <c r="P660" s="65">
        <v>3100</v>
      </c>
      <c r="Q660" s="65">
        <v>0</v>
      </c>
      <c r="R660" s="65">
        <v>0</v>
      </c>
      <c r="S660" s="65">
        <f t="shared" si="65"/>
        <v>3100</v>
      </c>
      <c r="T660" s="5">
        <v>120</v>
      </c>
      <c r="U660" s="22">
        <v>-3100</v>
      </c>
      <c r="V660" s="22">
        <v>0</v>
      </c>
      <c r="W660" s="22">
        <v>0</v>
      </c>
      <c r="X660" s="22">
        <v>0</v>
      </c>
      <c r="Y660" s="22">
        <v>0</v>
      </c>
      <c r="Z660" s="22">
        <v>0</v>
      </c>
      <c r="AA660" s="22">
        <v>0</v>
      </c>
      <c r="AB660" s="22">
        <v>0</v>
      </c>
      <c r="AC660" s="22">
        <v>0</v>
      </c>
      <c r="AD660" s="22">
        <v>0</v>
      </c>
      <c r="AE660" s="22">
        <v>0</v>
      </c>
      <c r="AF660" s="22">
        <v>0</v>
      </c>
      <c r="AG660" s="22">
        <v>0</v>
      </c>
      <c r="AH660" s="22">
        <f t="shared" si="66"/>
        <v>0</v>
      </c>
      <c r="AI660" s="22">
        <v>0</v>
      </c>
      <c r="AJ660" s="22">
        <f t="shared" si="67"/>
        <v>-3100</v>
      </c>
      <c r="AK660" s="22"/>
      <c r="AL660" s="22">
        <f t="shared" si="68"/>
        <v>0</v>
      </c>
      <c r="AM660" s="22">
        <f t="shared" si="69"/>
        <v>0</v>
      </c>
    </row>
    <row r="661" spans="1:39" outlineLevel="1" x14ac:dyDescent="0.25">
      <c r="A661" s="10">
        <v>40755</v>
      </c>
      <c r="C661" s="3" t="s">
        <v>1684</v>
      </c>
      <c r="D661" s="34" t="s">
        <v>1685</v>
      </c>
      <c r="F661" s="4" t="s">
        <v>88</v>
      </c>
      <c r="G661" s="4" t="s">
        <v>451</v>
      </c>
      <c r="H661" s="4" t="s">
        <v>157</v>
      </c>
      <c r="N661" s="5">
        <v>1</v>
      </c>
      <c r="O661" s="5" t="s">
        <v>158</v>
      </c>
      <c r="P661" s="65">
        <v>2500</v>
      </c>
      <c r="Q661" s="65">
        <v>0</v>
      </c>
      <c r="R661" s="65">
        <v>0</v>
      </c>
      <c r="S661" s="65">
        <f t="shared" si="65"/>
        <v>2500</v>
      </c>
      <c r="T661" s="5">
        <v>120</v>
      </c>
      <c r="U661" s="22">
        <v>-2500</v>
      </c>
      <c r="V661" s="22">
        <v>0</v>
      </c>
      <c r="W661" s="22">
        <v>0</v>
      </c>
      <c r="X661" s="22">
        <v>0</v>
      </c>
      <c r="Y661" s="22">
        <v>0</v>
      </c>
      <c r="Z661" s="22">
        <v>0</v>
      </c>
      <c r="AA661" s="22">
        <v>0</v>
      </c>
      <c r="AB661" s="22">
        <v>0</v>
      </c>
      <c r="AC661" s="22">
        <v>0</v>
      </c>
      <c r="AD661" s="22">
        <v>0</v>
      </c>
      <c r="AE661" s="22">
        <v>0</v>
      </c>
      <c r="AF661" s="22">
        <v>0</v>
      </c>
      <c r="AG661" s="22">
        <v>0</v>
      </c>
      <c r="AH661" s="22">
        <f t="shared" si="66"/>
        <v>0</v>
      </c>
      <c r="AI661" s="22">
        <v>0</v>
      </c>
      <c r="AJ661" s="22">
        <f t="shared" si="67"/>
        <v>-2500</v>
      </c>
      <c r="AK661" s="22"/>
      <c r="AL661" s="22">
        <f t="shared" si="68"/>
        <v>0</v>
      </c>
      <c r="AM661" s="22">
        <f t="shared" si="69"/>
        <v>0</v>
      </c>
    </row>
    <row r="662" spans="1:39" hidden="1" outlineLevel="1" x14ac:dyDescent="0.25">
      <c r="A662" s="10">
        <v>40755</v>
      </c>
      <c r="C662" s="3" t="s">
        <v>1686</v>
      </c>
      <c r="D662" s="34" t="s">
        <v>1687</v>
      </c>
      <c r="F662" s="4" t="s">
        <v>88</v>
      </c>
      <c r="G662" s="4" t="s">
        <v>451</v>
      </c>
      <c r="H662" s="4" t="s">
        <v>157</v>
      </c>
      <c r="L662" s="4" t="s">
        <v>452</v>
      </c>
      <c r="N662" s="5">
        <v>1</v>
      </c>
      <c r="O662" s="5" t="s">
        <v>158</v>
      </c>
      <c r="P662" s="65">
        <v>1800</v>
      </c>
      <c r="Q662" s="65">
        <v>0</v>
      </c>
      <c r="R662" s="65">
        <v>0</v>
      </c>
      <c r="S662" s="65">
        <f t="shared" si="65"/>
        <v>1800</v>
      </c>
      <c r="T662" s="5">
        <v>120</v>
      </c>
      <c r="U662" s="22">
        <v>-1800</v>
      </c>
      <c r="V662" s="22">
        <v>0</v>
      </c>
      <c r="W662" s="22">
        <v>0</v>
      </c>
      <c r="X662" s="22">
        <v>0</v>
      </c>
      <c r="Y662" s="22">
        <v>0</v>
      </c>
      <c r="Z662" s="22">
        <v>0</v>
      </c>
      <c r="AA662" s="22">
        <v>0</v>
      </c>
      <c r="AB662" s="22">
        <v>0</v>
      </c>
      <c r="AC662" s="22">
        <v>0</v>
      </c>
      <c r="AD662" s="22">
        <v>0</v>
      </c>
      <c r="AE662" s="22">
        <v>0</v>
      </c>
      <c r="AF662" s="22">
        <v>0</v>
      </c>
      <c r="AG662" s="22">
        <v>0</v>
      </c>
      <c r="AH662" s="22">
        <f t="shared" si="66"/>
        <v>0</v>
      </c>
      <c r="AI662" s="22">
        <v>0</v>
      </c>
      <c r="AJ662" s="22">
        <f t="shared" si="67"/>
        <v>-1800</v>
      </c>
      <c r="AK662" s="22"/>
      <c r="AL662" s="22">
        <f t="shared" si="68"/>
        <v>0</v>
      </c>
      <c r="AM662" s="22">
        <f t="shared" si="69"/>
        <v>0</v>
      </c>
    </row>
    <row r="663" spans="1:39" outlineLevel="1" x14ac:dyDescent="0.25">
      <c r="A663" s="10">
        <v>40755</v>
      </c>
      <c r="C663" s="3" t="s">
        <v>1688</v>
      </c>
      <c r="D663" s="34" t="s">
        <v>1689</v>
      </c>
      <c r="F663" s="4" t="s">
        <v>88</v>
      </c>
      <c r="G663" s="4" t="s">
        <v>451</v>
      </c>
      <c r="H663" s="4" t="s">
        <v>157</v>
      </c>
      <c r="N663" s="5">
        <v>1</v>
      </c>
      <c r="O663" s="5" t="s">
        <v>158</v>
      </c>
      <c r="P663" s="65">
        <v>3050</v>
      </c>
      <c r="Q663" s="65">
        <v>0</v>
      </c>
      <c r="R663" s="65">
        <v>0</v>
      </c>
      <c r="S663" s="65">
        <f t="shared" si="65"/>
        <v>3050</v>
      </c>
      <c r="T663" s="5">
        <v>120</v>
      </c>
      <c r="U663" s="22">
        <v>-3050</v>
      </c>
      <c r="V663" s="22">
        <v>0</v>
      </c>
      <c r="W663" s="22">
        <v>0</v>
      </c>
      <c r="X663" s="22">
        <v>0</v>
      </c>
      <c r="Y663" s="22">
        <v>0</v>
      </c>
      <c r="Z663" s="22">
        <v>0</v>
      </c>
      <c r="AA663" s="22">
        <v>0</v>
      </c>
      <c r="AB663" s="22">
        <v>0</v>
      </c>
      <c r="AC663" s="22">
        <v>0</v>
      </c>
      <c r="AD663" s="22">
        <v>0</v>
      </c>
      <c r="AE663" s="22">
        <v>0</v>
      </c>
      <c r="AF663" s="22">
        <v>0</v>
      </c>
      <c r="AG663" s="22">
        <v>0</v>
      </c>
      <c r="AH663" s="22">
        <f t="shared" si="66"/>
        <v>0</v>
      </c>
      <c r="AI663" s="22">
        <v>0</v>
      </c>
      <c r="AJ663" s="22">
        <f t="shared" si="67"/>
        <v>-3050</v>
      </c>
      <c r="AK663" s="22"/>
      <c r="AL663" s="22">
        <f t="shared" si="68"/>
        <v>0</v>
      </c>
      <c r="AM663" s="22">
        <f t="shared" si="69"/>
        <v>0</v>
      </c>
    </row>
    <row r="664" spans="1:39" outlineLevel="1" x14ac:dyDescent="0.25">
      <c r="A664" s="10">
        <v>40755</v>
      </c>
      <c r="C664" s="3" t="s">
        <v>1690</v>
      </c>
      <c r="D664" s="34" t="s">
        <v>1691</v>
      </c>
      <c r="F664" s="4" t="s">
        <v>88</v>
      </c>
      <c r="G664" s="4" t="s">
        <v>451</v>
      </c>
      <c r="H664" s="4" t="s">
        <v>157</v>
      </c>
      <c r="N664" s="5">
        <v>1</v>
      </c>
      <c r="O664" s="5" t="s">
        <v>158</v>
      </c>
      <c r="P664" s="65">
        <v>14511.64</v>
      </c>
      <c r="Q664" s="65">
        <v>0</v>
      </c>
      <c r="R664" s="65">
        <v>0</v>
      </c>
      <c r="S664" s="65">
        <f t="shared" si="65"/>
        <v>14511.64</v>
      </c>
      <c r="T664" s="5">
        <v>120</v>
      </c>
      <c r="U664" s="22">
        <v>-14511.64</v>
      </c>
      <c r="V664" s="22">
        <v>0</v>
      </c>
      <c r="W664" s="22">
        <v>0</v>
      </c>
      <c r="X664" s="22">
        <v>0</v>
      </c>
      <c r="Y664" s="22">
        <v>0</v>
      </c>
      <c r="Z664" s="22">
        <v>0</v>
      </c>
      <c r="AA664" s="22">
        <v>0</v>
      </c>
      <c r="AB664" s="22">
        <v>0</v>
      </c>
      <c r="AC664" s="22">
        <v>0</v>
      </c>
      <c r="AD664" s="22">
        <v>0</v>
      </c>
      <c r="AE664" s="22">
        <v>0</v>
      </c>
      <c r="AF664" s="22">
        <v>0</v>
      </c>
      <c r="AG664" s="22">
        <v>0</v>
      </c>
      <c r="AH664" s="22">
        <f t="shared" si="66"/>
        <v>0</v>
      </c>
      <c r="AI664" s="22">
        <v>0</v>
      </c>
      <c r="AJ664" s="22">
        <f t="shared" si="67"/>
        <v>-14511.64</v>
      </c>
      <c r="AK664" s="22"/>
      <c r="AL664" s="22">
        <f t="shared" si="68"/>
        <v>0</v>
      </c>
      <c r="AM664" s="22">
        <f t="shared" si="69"/>
        <v>0</v>
      </c>
    </row>
    <row r="665" spans="1:39" outlineLevel="1" x14ac:dyDescent="0.25">
      <c r="A665" s="10">
        <v>40755</v>
      </c>
      <c r="C665" s="3" t="s">
        <v>1692</v>
      </c>
      <c r="D665" s="34" t="s">
        <v>1693</v>
      </c>
      <c r="F665" s="4" t="s">
        <v>88</v>
      </c>
      <c r="G665" s="4" t="s">
        <v>451</v>
      </c>
      <c r="H665" s="4" t="s">
        <v>157</v>
      </c>
      <c r="N665" s="5">
        <v>1</v>
      </c>
      <c r="O665" s="5" t="s">
        <v>158</v>
      </c>
      <c r="P665" s="65">
        <v>21563.1</v>
      </c>
      <c r="Q665" s="65">
        <v>0</v>
      </c>
      <c r="R665" s="65">
        <v>0</v>
      </c>
      <c r="S665" s="65">
        <f t="shared" si="65"/>
        <v>21563.1</v>
      </c>
      <c r="T665" s="5">
        <v>120</v>
      </c>
      <c r="U665" s="22">
        <v>-21563.1</v>
      </c>
      <c r="V665" s="22">
        <v>0</v>
      </c>
      <c r="W665" s="22">
        <v>0</v>
      </c>
      <c r="X665" s="22">
        <v>0</v>
      </c>
      <c r="Y665" s="22">
        <v>0</v>
      </c>
      <c r="Z665" s="22">
        <v>0</v>
      </c>
      <c r="AA665" s="22">
        <v>0</v>
      </c>
      <c r="AB665" s="22">
        <v>0</v>
      </c>
      <c r="AC665" s="22">
        <v>0</v>
      </c>
      <c r="AD665" s="22">
        <v>0</v>
      </c>
      <c r="AE665" s="22">
        <v>0</v>
      </c>
      <c r="AF665" s="22">
        <v>0</v>
      </c>
      <c r="AG665" s="22">
        <v>0</v>
      </c>
      <c r="AH665" s="22">
        <f t="shared" si="66"/>
        <v>0</v>
      </c>
      <c r="AI665" s="22">
        <v>0</v>
      </c>
      <c r="AJ665" s="22">
        <f t="shared" si="67"/>
        <v>-21563.1</v>
      </c>
      <c r="AK665" s="22"/>
      <c r="AL665" s="22">
        <f t="shared" si="68"/>
        <v>0</v>
      </c>
      <c r="AM665" s="22">
        <f t="shared" si="69"/>
        <v>0</v>
      </c>
    </row>
    <row r="666" spans="1:39" outlineLevel="1" x14ac:dyDescent="0.25">
      <c r="A666" s="10">
        <v>40755</v>
      </c>
      <c r="C666" s="3" t="s">
        <v>1694</v>
      </c>
      <c r="D666" s="34" t="s">
        <v>1695</v>
      </c>
      <c r="F666" s="4" t="s">
        <v>88</v>
      </c>
      <c r="G666" s="4" t="s">
        <v>451</v>
      </c>
      <c r="H666" s="4" t="s">
        <v>157</v>
      </c>
      <c r="N666" s="5">
        <v>1</v>
      </c>
      <c r="O666" s="5" t="s">
        <v>158</v>
      </c>
      <c r="P666" s="65">
        <v>39491</v>
      </c>
      <c r="Q666" s="65">
        <v>0</v>
      </c>
      <c r="R666" s="65">
        <v>0</v>
      </c>
      <c r="S666" s="65">
        <f t="shared" si="65"/>
        <v>39491</v>
      </c>
      <c r="T666" s="5">
        <v>120</v>
      </c>
      <c r="U666" s="22">
        <v>-39491</v>
      </c>
      <c r="V666" s="22">
        <v>0</v>
      </c>
      <c r="W666" s="22">
        <v>0</v>
      </c>
      <c r="X666" s="22">
        <v>0</v>
      </c>
      <c r="Y666" s="22">
        <v>0</v>
      </c>
      <c r="Z666" s="22">
        <v>0</v>
      </c>
      <c r="AA666" s="22">
        <v>0</v>
      </c>
      <c r="AB666" s="22">
        <v>0</v>
      </c>
      <c r="AC666" s="22">
        <v>0</v>
      </c>
      <c r="AD666" s="22">
        <v>0</v>
      </c>
      <c r="AE666" s="22">
        <v>0</v>
      </c>
      <c r="AF666" s="22">
        <v>0</v>
      </c>
      <c r="AG666" s="22">
        <v>0</v>
      </c>
      <c r="AH666" s="22">
        <f t="shared" si="66"/>
        <v>0</v>
      </c>
      <c r="AI666" s="22">
        <v>0</v>
      </c>
      <c r="AJ666" s="22">
        <f t="shared" si="67"/>
        <v>-39491</v>
      </c>
      <c r="AK666" s="22"/>
      <c r="AL666" s="22">
        <f t="shared" si="68"/>
        <v>0</v>
      </c>
      <c r="AM666" s="22">
        <f t="shared" si="69"/>
        <v>0</v>
      </c>
    </row>
    <row r="667" spans="1:39" outlineLevel="1" x14ac:dyDescent="0.25">
      <c r="A667" s="10">
        <v>40755</v>
      </c>
      <c r="C667" s="3" t="s">
        <v>1696</v>
      </c>
      <c r="D667" s="34" t="s">
        <v>1697</v>
      </c>
      <c r="F667" s="4" t="s">
        <v>88</v>
      </c>
      <c r="G667" s="4" t="s">
        <v>451</v>
      </c>
      <c r="H667" s="4" t="s">
        <v>157</v>
      </c>
      <c r="N667" s="5">
        <v>1</v>
      </c>
      <c r="O667" s="5" t="s">
        <v>158</v>
      </c>
      <c r="P667" s="65">
        <v>1380</v>
      </c>
      <c r="Q667" s="65">
        <v>0</v>
      </c>
      <c r="R667" s="65">
        <v>0</v>
      </c>
      <c r="S667" s="65">
        <f t="shared" si="65"/>
        <v>1380</v>
      </c>
      <c r="T667" s="5">
        <v>120</v>
      </c>
      <c r="U667" s="22">
        <v>-1380</v>
      </c>
      <c r="V667" s="22">
        <v>0</v>
      </c>
      <c r="W667" s="22">
        <v>0</v>
      </c>
      <c r="X667" s="22">
        <v>0</v>
      </c>
      <c r="Y667" s="22">
        <v>0</v>
      </c>
      <c r="Z667" s="22">
        <v>0</v>
      </c>
      <c r="AA667" s="22">
        <v>0</v>
      </c>
      <c r="AB667" s="22">
        <v>0</v>
      </c>
      <c r="AC667" s="22">
        <v>0</v>
      </c>
      <c r="AD667" s="22">
        <v>0</v>
      </c>
      <c r="AE667" s="22">
        <v>0</v>
      </c>
      <c r="AF667" s="22">
        <v>0</v>
      </c>
      <c r="AG667" s="22">
        <v>0</v>
      </c>
      <c r="AH667" s="22">
        <f t="shared" si="66"/>
        <v>0</v>
      </c>
      <c r="AI667" s="22">
        <v>0</v>
      </c>
      <c r="AJ667" s="22">
        <f t="shared" si="67"/>
        <v>-1380</v>
      </c>
      <c r="AK667" s="22"/>
      <c r="AL667" s="22">
        <f t="shared" si="68"/>
        <v>0</v>
      </c>
      <c r="AM667" s="22">
        <f t="shared" si="69"/>
        <v>0</v>
      </c>
    </row>
    <row r="668" spans="1:39" outlineLevel="1" x14ac:dyDescent="0.25">
      <c r="A668" s="10">
        <v>40755</v>
      </c>
      <c r="C668" s="3" t="s">
        <v>1698</v>
      </c>
      <c r="D668" s="34" t="s">
        <v>1699</v>
      </c>
      <c r="F668" s="4" t="s">
        <v>88</v>
      </c>
      <c r="G668" s="4" t="s">
        <v>451</v>
      </c>
      <c r="H668" s="4" t="s">
        <v>157</v>
      </c>
      <c r="N668" s="5">
        <v>1</v>
      </c>
      <c r="O668" s="5" t="s">
        <v>158</v>
      </c>
      <c r="P668" s="65">
        <v>2880</v>
      </c>
      <c r="Q668" s="65">
        <v>0</v>
      </c>
      <c r="R668" s="65">
        <v>0</v>
      </c>
      <c r="S668" s="65">
        <f t="shared" si="65"/>
        <v>2880</v>
      </c>
      <c r="T668" s="5">
        <v>12</v>
      </c>
      <c r="U668" s="22">
        <v>-2880</v>
      </c>
      <c r="V668" s="22">
        <v>0</v>
      </c>
      <c r="W668" s="22">
        <v>0</v>
      </c>
      <c r="X668" s="22">
        <v>0</v>
      </c>
      <c r="Y668" s="22">
        <v>0</v>
      </c>
      <c r="Z668" s="22">
        <v>0</v>
      </c>
      <c r="AA668" s="22">
        <v>0</v>
      </c>
      <c r="AB668" s="22">
        <v>0</v>
      </c>
      <c r="AC668" s="22">
        <v>0</v>
      </c>
      <c r="AD668" s="22">
        <v>0</v>
      </c>
      <c r="AE668" s="22">
        <v>0</v>
      </c>
      <c r="AF668" s="22">
        <v>0</v>
      </c>
      <c r="AG668" s="22">
        <v>0</v>
      </c>
      <c r="AH668" s="22">
        <f t="shared" si="66"/>
        <v>0</v>
      </c>
      <c r="AI668" s="22">
        <v>0</v>
      </c>
      <c r="AJ668" s="22">
        <f t="shared" si="67"/>
        <v>-2880</v>
      </c>
      <c r="AK668" s="22"/>
      <c r="AL668" s="22">
        <f t="shared" si="68"/>
        <v>0</v>
      </c>
      <c r="AM668" s="22">
        <f t="shared" si="69"/>
        <v>0</v>
      </c>
    </row>
    <row r="669" spans="1:39" outlineLevel="1" x14ac:dyDescent="0.25">
      <c r="A669" s="10">
        <v>40755</v>
      </c>
      <c r="C669" s="3" t="s">
        <v>1700</v>
      </c>
      <c r="D669" s="34" t="s">
        <v>1701</v>
      </c>
      <c r="F669" s="4" t="s">
        <v>88</v>
      </c>
      <c r="G669" s="4" t="s">
        <v>451</v>
      </c>
      <c r="H669" s="4" t="s">
        <v>157</v>
      </c>
      <c r="N669" s="5">
        <v>1</v>
      </c>
      <c r="O669" s="5" t="s">
        <v>158</v>
      </c>
      <c r="P669" s="65">
        <v>2780</v>
      </c>
      <c r="Q669" s="65">
        <v>0</v>
      </c>
      <c r="R669" s="65">
        <v>0</v>
      </c>
      <c r="S669" s="65">
        <f t="shared" si="65"/>
        <v>2780</v>
      </c>
      <c r="T669" s="5">
        <v>120</v>
      </c>
      <c r="U669" s="22">
        <v>-2780</v>
      </c>
      <c r="V669" s="22">
        <v>0</v>
      </c>
      <c r="W669" s="22">
        <v>0</v>
      </c>
      <c r="X669" s="22">
        <v>0</v>
      </c>
      <c r="Y669" s="22">
        <v>0</v>
      </c>
      <c r="Z669" s="22">
        <v>0</v>
      </c>
      <c r="AA669" s="22">
        <v>0</v>
      </c>
      <c r="AB669" s="22">
        <v>0</v>
      </c>
      <c r="AC669" s="22">
        <v>0</v>
      </c>
      <c r="AD669" s="22">
        <v>0</v>
      </c>
      <c r="AE669" s="22">
        <v>0</v>
      </c>
      <c r="AF669" s="22">
        <v>0</v>
      </c>
      <c r="AG669" s="22">
        <v>0</v>
      </c>
      <c r="AH669" s="22">
        <f t="shared" si="66"/>
        <v>0</v>
      </c>
      <c r="AI669" s="22">
        <v>0</v>
      </c>
      <c r="AJ669" s="22">
        <f t="shared" si="67"/>
        <v>-2780</v>
      </c>
      <c r="AK669" s="22"/>
      <c r="AL669" s="22">
        <f t="shared" si="68"/>
        <v>0</v>
      </c>
      <c r="AM669" s="22">
        <f t="shared" si="69"/>
        <v>0</v>
      </c>
    </row>
    <row r="670" spans="1:39" outlineLevel="1" x14ac:dyDescent="0.25">
      <c r="A670" s="10">
        <v>40755</v>
      </c>
      <c r="C670" s="3" t="s">
        <v>1702</v>
      </c>
      <c r="D670" s="34" t="s">
        <v>1703</v>
      </c>
      <c r="F670" s="4" t="s">
        <v>88</v>
      </c>
      <c r="G670" s="4" t="s">
        <v>451</v>
      </c>
      <c r="H670" s="4" t="s">
        <v>157</v>
      </c>
      <c r="N670" s="5">
        <v>1</v>
      </c>
      <c r="O670" s="5" t="s">
        <v>158</v>
      </c>
      <c r="P670" s="65">
        <v>1000</v>
      </c>
      <c r="Q670" s="65">
        <v>0</v>
      </c>
      <c r="R670" s="65">
        <v>0</v>
      </c>
      <c r="S670" s="65">
        <f t="shared" si="65"/>
        <v>1000</v>
      </c>
      <c r="T670" s="5">
        <v>120</v>
      </c>
      <c r="U670" s="22">
        <v>-1000</v>
      </c>
      <c r="V670" s="22">
        <v>0</v>
      </c>
      <c r="W670" s="22">
        <v>0</v>
      </c>
      <c r="X670" s="22">
        <v>0</v>
      </c>
      <c r="Y670" s="22">
        <v>0</v>
      </c>
      <c r="Z670" s="22">
        <v>0</v>
      </c>
      <c r="AA670" s="22">
        <v>0</v>
      </c>
      <c r="AB670" s="22">
        <v>0</v>
      </c>
      <c r="AC670" s="22">
        <v>0</v>
      </c>
      <c r="AD670" s="22">
        <v>0</v>
      </c>
      <c r="AE670" s="22">
        <v>0</v>
      </c>
      <c r="AF670" s="22">
        <v>0</v>
      </c>
      <c r="AG670" s="22">
        <v>0</v>
      </c>
      <c r="AH670" s="22">
        <f t="shared" si="66"/>
        <v>0</v>
      </c>
      <c r="AI670" s="22">
        <v>0</v>
      </c>
      <c r="AJ670" s="22">
        <f t="shared" si="67"/>
        <v>-1000</v>
      </c>
      <c r="AK670" s="22"/>
      <c r="AL670" s="22">
        <f t="shared" si="68"/>
        <v>0</v>
      </c>
      <c r="AM670" s="22">
        <f t="shared" si="69"/>
        <v>0</v>
      </c>
    </row>
    <row r="671" spans="1:39" outlineLevel="1" x14ac:dyDescent="0.25">
      <c r="A671" s="10">
        <v>40755</v>
      </c>
      <c r="C671" s="3" t="s">
        <v>1704</v>
      </c>
      <c r="D671" s="34" t="s">
        <v>1705</v>
      </c>
      <c r="F671" s="4" t="s">
        <v>88</v>
      </c>
      <c r="G671" s="4" t="s">
        <v>451</v>
      </c>
      <c r="H671" s="4" t="s">
        <v>157</v>
      </c>
      <c r="N671" s="5">
        <v>1</v>
      </c>
      <c r="O671" s="5" t="s">
        <v>158</v>
      </c>
      <c r="P671" s="65">
        <v>7800</v>
      </c>
      <c r="Q671" s="65">
        <v>0</v>
      </c>
      <c r="R671" s="65">
        <v>0</v>
      </c>
      <c r="S671" s="65">
        <f t="shared" si="65"/>
        <v>7800</v>
      </c>
      <c r="T671" s="5">
        <v>120</v>
      </c>
      <c r="U671" s="22">
        <v>-7800</v>
      </c>
      <c r="V671" s="22">
        <v>0</v>
      </c>
      <c r="W671" s="22">
        <v>0</v>
      </c>
      <c r="X671" s="22">
        <v>0</v>
      </c>
      <c r="Y671" s="22">
        <v>0</v>
      </c>
      <c r="Z671" s="22">
        <v>0</v>
      </c>
      <c r="AA671" s="22">
        <v>0</v>
      </c>
      <c r="AB671" s="22">
        <v>0</v>
      </c>
      <c r="AC671" s="22">
        <v>0</v>
      </c>
      <c r="AD671" s="22">
        <v>0</v>
      </c>
      <c r="AE671" s="22">
        <v>0</v>
      </c>
      <c r="AF671" s="22">
        <v>0</v>
      </c>
      <c r="AG671" s="22">
        <v>0</v>
      </c>
      <c r="AH671" s="22">
        <f t="shared" si="66"/>
        <v>0</v>
      </c>
      <c r="AI671" s="22">
        <v>0</v>
      </c>
      <c r="AJ671" s="22">
        <f t="shared" si="67"/>
        <v>-7800</v>
      </c>
      <c r="AK671" s="22"/>
      <c r="AL671" s="22">
        <f t="shared" si="68"/>
        <v>0</v>
      </c>
      <c r="AM671" s="22">
        <f t="shared" si="69"/>
        <v>0</v>
      </c>
    </row>
    <row r="672" spans="1:39" outlineLevel="1" x14ac:dyDescent="0.25">
      <c r="A672" s="10">
        <v>40755</v>
      </c>
      <c r="C672" s="3" t="s">
        <v>1706</v>
      </c>
      <c r="D672" s="34" t="s">
        <v>1707</v>
      </c>
      <c r="F672" s="4" t="s">
        <v>88</v>
      </c>
      <c r="G672" s="4" t="s">
        <v>451</v>
      </c>
      <c r="H672" s="4" t="s">
        <v>157</v>
      </c>
      <c r="N672" s="5">
        <v>1</v>
      </c>
      <c r="O672" s="5" t="s">
        <v>158</v>
      </c>
      <c r="P672" s="65">
        <v>3600</v>
      </c>
      <c r="Q672" s="65">
        <v>0</v>
      </c>
      <c r="R672" s="65">
        <v>0</v>
      </c>
      <c r="S672" s="65">
        <f t="shared" si="65"/>
        <v>3600</v>
      </c>
      <c r="T672" s="5">
        <v>120</v>
      </c>
      <c r="U672" s="22">
        <v>-3600</v>
      </c>
      <c r="V672" s="22">
        <v>0</v>
      </c>
      <c r="W672" s="22">
        <v>0</v>
      </c>
      <c r="X672" s="22">
        <v>0</v>
      </c>
      <c r="Y672" s="22">
        <v>0</v>
      </c>
      <c r="Z672" s="22">
        <v>0</v>
      </c>
      <c r="AA672" s="22">
        <v>0</v>
      </c>
      <c r="AB672" s="22">
        <v>0</v>
      </c>
      <c r="AC672" s="22">
        <v>0</v>
      </c>
      <c r="AD672" s="22">
        <v>0</v>
      </c>
      <c r="AE672" s="22">
        <v>0</v>
      </c>
      <c r="AF672" s="22">
        <v>0</v>
      </c>
      <c r="AG672" s="22">
        <v>0</v>
      </c>
      <c r="AH672" s="22">
        <f t="shared" si="66"/>
        <v>0</v>
      </c>
      <c r="AI672" s="22">
        <v>0</v>
      </c>
      <c r="AJ672" s="22">
        <f t="shared" si="67"/>
        <v>-3600</v>
      </c>
      <c r="AK672" s="22"/>
      <c r="AL672" s="22">
        <f t="shared" si="68"/>
        <v>0</v>
      </c>
      <c r="AM672" s="22">
        <f t="shared" si="69"/>
        <v>0</v>
      </c>
    </row>
    <row r="673" spans="1:39" outlineLevel="1" x14ac:dyDescent="0.25">
      <c r="A673" s="10">
        <v>40755</v>
      </c>
      <c r="C673" s="3" t="s">
        <v>1708</v>
      </c>
      <c r="D673" s="34" t="s">
        <v>1709</v>
      </c>
      <c r="F673" s="4" t="s">
        <v>88</v>
      </c>
      <c r="G673" s="4" t="s">
        <v>451</v>
      </c>
      <c r="H673" s="4" t="s">
        <v>157</v>
      </c>
      <c r="N673" s="5">
        <v>1</v>
      </c>
      <c r="O673" s="5" t="s">
        <v>158</v>
      </c>
      <c r="P673" s="65">
        <v>2940</v>
      </c>
      <c r="Q673" s="65">
        <v>0</v>
      </c>
      <c r="R673" s="65">
        <v>0</v>
      </c>
      <c r="S673" s="65">
        <f t="shared" si="65"/>
        <v>2940</v>
      </c>
      <c r="T673" s="5">
        <v>120</v>
      </c>
      <c r="U673" s="22">
        <v>-2940</v>
      </c>
      <c r="V673" s="22">
        <v>0</v>
      </c>
      <c r="W673" s="22">
        <v>0</v>
      </c>
      <c r="X673" s="22">
        <v>0</v>
      </c>
      <c r="Y673" s="22">
        <v>0</v>
      </c>
      <c r="Z673" s="22">
        <v>0</v>
      </c>
      <c r="AA673" s="22">
        <v>0</v>
      </c>
      <c r="AB673" s="22">
        <v>0</v>
      </c>
      <c r="AC673" s="22">
        <v>0</v>
      </c>
      <c r="AD673" s="22">
        <v>0</v>
      </c>
      <c r="AE673" s="22">
        <v>0</v>
      </c>
      <c r="AF673" s="22">
        <v>0</v>
      </c>
      <c r="AG673" s="22">
        <v>0</v>
      </c>
      <c r="AH673" s="22">
        <f t="shared" si="66"/>
        <v>0</v>
      </c>
      <c r="AI673" s="22">
        <v>0</v>
      </c>
      <c r="AJ673" s="22">
        <f t="shared" si="67"/>
        <v>-2940</v>
      </c>
      <c r="AK673" s="22"/>
      <c r="AL673" s="22">
        <f t="shared" si="68"/>
        <v>0</v>
      </c>
      <c r="AM673" s="22">
        <f t="shared" si="69"/>
        <v>0</v>
      </c>
    </row>
    <row r="674" spans="1:39" outlineLevel="1" x14ac:dyDescent="0.25">
      <c r="A674" s="10">
        <v>40755</v>
      </c>
      <c r="C674" s="3" t="s">
        <v>1710</v>
      </c>
      <c r="D674" s="34" t="s">
        <v>1711</v>
      </c>
      <c r="F674" s="4" t="s">
        <v>88</v>
      </c>
      <c r="G674" s="4" t="s">
        <v>451</v>
      </c>
      <c r="H674" s="4" t="s">
        <v>157</v>
      </c>
      <c r="N674" s="5">
        <v>1</v>
      </c>
      <c r="O674" s="5" t="s">
        <v>158</v>
      </c>
      <c r="P674" s="65">
        <v>1280</v>
      </c>
      <c r="Q674" s="65">
        <v>0</v>
      </c>
      <c r="R674" s="65">
        <v>0</v>
      </c>
      <c r="S674" s="65">
        <f t="shared" si="65"/>
        <v>1280</v>
      </c>
      <c r="T674" s="5">
        <v>120</v>
      </c>
      <c r="U674" s="22">
        <v>-1280</v>
      </c>
      <c r="V674" s="22">
        <v>0</v>
      </c>
      <c r="W674" s="22">
        <v>0</v>
      </c>
      <c r="X674" s="22">
        <v>0</v>
      </c>
      <c r="Y674" s="22">
        <v>0</v>
      </c>
      <c r="Z674" s="22">
        <v>0</v>
      </c>
      <c r="AA674" s="22">
        <v>0</v>
      </c>
      <c r="AB674" s="22">
        <v>0</v>
      </c>
      <c r="AC674" s="22">
        <v>0</v>
      </c>
      <c r="AD674" s="22">
        <v>0</v>
      </c>
      <c r="AE674" s="22">
        <v>0</v>
      </c>
      <c r="AF674" s="22">
        <v>0</v>
      </c>
      <c r="AG674" s="22">
        <v>0</v>
      </c>
      <c r="AH674" s="22">
        <f t="shared" si="66"/>
        <v>0</v>
      </c>
      <c r="AI674" s="22">
        <v>0</v>
      </c>
      <c r="AJ674" s="22">
        <f t="shared" si="67"/>
        <v>-1280</v>
      </c>
      <c r="AK674" s="22"/>
      <c r="AL674" s="22">
        <f t="shared" si="68"/>
        <v>0</v>
      </c>
      <c r="AM674" s="22">
        <f t="shared" si="69"/>
        <v>0</v>
      </c>
    </row>
    <row r="675" spans="1:39" outlineLevel="1" x14ac:dyDescent="0.25">
      <c r="A675" s="10">
        <v>40755</v>
      </c>
      <c r="C675" s="3" t="s">
        <v>1712</v>
      </c>
      <c r="D675" s="34" t="s">
        <v>948</v>
      </c>
      <c r="F675" s="4" t="s">
        <v>88</v>
      </c>
      <c r="G675" s="4" t="s">
        <v>451</v>
      </c>
      <c r="H675" s="4" t="s">
        <v>157</v>
      </c>
      <c r="N675" s="5">
        <v>1</v>
      </c>
      <c r="O675" s="5" t="s">
        <v>158</v>
      </c>
      <c r="P675" s="65">
        <v>1100</v>
      </c>
      <c r="Q675" s="65">
        <v>0</v>
      </c>
      <c r="R675" s="65">
        <v>0</v>
      </c>
      <c r="S675" s="65">
        <f t="shared" si="65"/>
        <v>1100</v>
      </c>
      <c r="T675" s="5">
        <v>120</v>
      </c>
      <c r="U675" s="22">
        <v>-1100</v>
      </c>
      <c r="V675" s="22">
        <v>0</v>
      </c>
      <c r="W675" s="22">
        <v>0</v>
      </c>
      <c r="X675" s="22">
        <v>0</v>
      </c>
      <c r="Y675" s="22">
        <v>0</v>
      </c>
      <c r="Z675" s="22">
        <v>0</v>
      </c>
      <c r="AA675" s="22">
        <v>0</v>
      </c>
      <c r="AB675" s="22">
        <v>0</v>
      </c>
      <c r="AC675" s="22">
        <v>0</v>
      </c>
      <c r="AD675" s="22">
        <v>0</v>
      </c>
      <c r="AE675" s="22">
        <v>0</v>
      </c>
      <c r="AF675" s="22">
        <v>0</v>
      </c>
      <c r="AG675" s="22">
        <v>0</v>
      </c>
      <c r="AH675" s="22">
        <f t="shared" si="66"/>
        <v>0</v>
      </c>
      <c r="AI675" s="22">
        <v>0</v>
      </c>
      <c r="AJ675" s="22">
        <f t="shared" si="67"/>
        <v>-1100</v>
      </c>
      <c r="AK675" s="22"/>
      <c r="AL675" s="22">
        <f t="shared" si="68"/>
        <v>0</v>
      </c>
      <c r="AM675" s="22">
        <f t="shared" si="69"/>
        <v>0</v>
      </c>
    </row>
    <row r="676" spans="1:39" outlineLevel="1" x14ac:dyDescent="0.25">
      <c r="A676" s="10">
        <v>40755</v>
      </c>
      <c r="C676" s="3" t="s">
        <v>1713</v>
      </c>
      <c r="D676" s="34" t="s">
        <v>893</v>
      </c>
      <c r="F676" s="4" t="s">
        <v>88</v>
      </c>
      <c r="G676" s="4" t="s">
        <v>451</v>
      </c>
      <c r="H676" s="4" t="s">
        <v>157</v>
      </c>
      <c r="N676" s="5">
        <v>1</v>
      </c>
      <c r="O676" s="5" t="s">
        <v>158</v>
      </c>
      <c r="P676" s="65">
        <v>2235</v>
      </c>
      <c r="Q676" s="65">
        <v>0</v>
      </c>
      <c r="R676" s="65">
        <v>0</v>
      </c>
      <c r="S676" s="65">
        <f t="shared" si="65"/>
        <v>2235</v>
      </c>
      <c r="T676" s="5">
        <v>120</v>
      </c>
      <c r="U676" s="22">
        <v>-2235</v>
      </c>
      <c r="V676" s="22">
        <v>0</v>
      </c>
      <c r="W676" s="22">
        <v>0</v>
      </c>
      <c r="X676" s="22">
        <v>0</v>
      </c>
      <c r="Y676" s="22">
        <v>0</v>
      </c>
      <c r="Z676" s="22">
        <v>0</v>
      </c>
      <c r="AA676" s="22">
        <v>0</v>
      </c>
      <c r="AB676" s="22">
        <v>0</v>
      </c>
      <c r="AC676" s="22">
        <v>0</v>
      </c>
      <c r="AD676" s="22">
        <v>0</v>
      </c>
      <c r="AE676" s="22">
        <v>0</v>
      </c>
      <c r="AF676" s="22">
        <v>0</v>
      </c>
      <c r="AG676" s="22">
        <v>0</v>
      </c>
      <c r="AH676" s="22">
        <f t="shared" si="66"/>
        <v>0</v>
      </c>
      <c r="AI676" s="22">
        <v>0</v>
      </c>
      <c r="AJ676" s="22">
        <f t="shared" si="67"/>
        <v>-2235</v>
      </c>
      <c r="AK676" s="22"/>
      <c r="AL676" s="22">
        <f t="shared" si="68"/>
        <v>0</v>
      </c>
      <c r="AM676" s="22">
        <f t="shared" si="69"/>
        <v>0</v>
      </c>
    </row>
    <row r="677" spans="1:39" outlineLevel="1" x14ac:dyDescent="0.25">
      <c r="A677" s="10">
        <v>40755</v>
      </c>
      <c r="C677" s="3" t="s">
        <v>1714</v>
      </c>
      <c r="D677" s="34" t="s">
        <v>1715</v>
      </c>
      <c r="F677" s="4" t="s">
        <v>88</v>
      </c>
      <c r="G677" s="4" t="s">
        <v>451</v>
      </c>
      <c r="H677" s="4" t="s">
        <v>157</v>
      </c>
      <c r="N677" s="5">
        <v>1</v>
      </c>
      <c r="O677" s="5" t="s">
        <v>158</v>
      </c>
      <c r="P677" s="65">
        <v>2200</v>
      </c>
      <c r="Q677" s="65">
        <v>0</v>
      </c>
      <c r="R677" s="65">
        <v>0</v>
      </c>
      <c r="S677" s="65">
        <f t="shared" si="65"/>
        <v>2200</v>
      </c>
      <c r="T677" s="5">
        <v>120</v>
      </c>
      <c r="U677" s="22">
        <v>-2200</v>
      </c>
      <c r="V677" s="22">
        <v>0</v>
      </c>
      <c r="W677" s="22">
        <v>0</v>
      </c>
      <c r="X677" s="22">
        <v>0</v>
      </c>
      <c r="Y677" s="22">
        <v>0</v>
      </c>
      <c r="Z677" s="22">
        <v>0</v>
      </c>
      <c r="AA677" s="22">
        <v>0</v>
      </c>
      <c r="AB677" s="22">
        <v>0</v>
      </c>
      <c r="AC677" s="22">
        <v>0</v>
      </c>
      <c r="AD677" s="22">
        <v>0</v>
      </c>
      <c r="AE677" s="22">
        <v>0</v>
      </c>
      <c r="AF677" s="22">
        <v>0</v>
      </c>
      <c r="AG677" s="22">
        <v>0</v>
      </c>
      <c r="AH677" s="22">
        <f t="shared" si="66"/>
        <v>0</v>
      </c>
      <c r="AI677" s="22">
        <v>0</v>
      </c>
      <c r="AJ677" s="22">
        <f t="shared" si="67"/>
        <v>-2200</v>
      </c>
      <c r="AK677" s="22"/>
      <c r="AL677" s="22">
        <f t="shared" si="68"/>
        <v>0</v>
      </c>
      <c r="AM677" s="22">
        <f t="shared" si="69"/>
        <v>0</v>
      </c>
    </row>
    <row r="678" spans="1:39" outlineLevel="1" x14ac:dyDescent="0.25">
      <c r="A678" s="10">
        <v>40755</v>
      </c>
      <c r="C678" s="3" t="s">
        <v>1716</v>
      </c>
      <c r="D678" s="34" t="s">
        <v>1717</v>
      </c>
      <c r="F678" s="4" t="s">
        <v>88</v>
      </c>
      <c r="G678" s="4" t="s">
        <v>451</v>
      </c>
      <c r="H678" s="4" t="s">
        <v>157</v>
      </c>
      <c r="N678" s="5">
        <v>1</v>
      </c>
      <c r="O678" s="5" t="s">
        <v>158</v>
      </c>
      <c r="P678" s="65">
        <v>3040</v>
      </c>
      <c r="Q678" s="65">
        <v>0</v>
      </c>
      <c r="R678" s="65">
        <v>0</v>
      </c>
      <c r="S678" s="65">
        <f t="shared" si="65"/>
        <v>3040</v>
      </c>
      <c r="T678" s="5">
        <v>120</v>
      </c>
      <c r="U678" s="22">
        <v>-3040</v>
      </c>
      <c r="V678" s="22">
        <v>0</v>
      </c>
      <c r="W678" s="22">
        <v>0</v>
      </c>
      <c r="X678" s="22">
        <v>0</v>
      </c>
      <c r="Y678" s="22">
        <v>0</v>
      </c>
      <c r="Z678" s="22">
        <v>0</v>
      </c>
      <c r="AA678" s="22">
        <v>0</v>
      </c>
      <c r="AB678" s="22">
        <v>0</v>
      </c>
      <c r="AC678" s="22">
        <v>0</v>
      </c>
      <c r="AD678" s="22">
        <v>0</v>
      </c>
      <c r="AE678" s="22">
        <v>0</v>
      </c>
      <c r="AF678" s="22">
        <v>0</v>
      </c>
      <c r="AG678" s="22">
        <v>0</v>
      </c>
      <c r="AH678" s="22">
        <f t="shared" si="66"/>
        <v>0</v>
      </c>
      <c r="AI678" s="22">
        <v>0</v>
      </c>
      <c r="AJ678" s="22">
        <f t="shared" si="67"/>
        <v>-3040</v>
      </c>
      <c r="AK678" s="22"/>
      <c r="AL678" s="22">
        <f t="shared" si="68"/>
        <v>0</v>
      </c>
      <c r="AM678" s="22">
        <f t="shared" si="69"/>
        <v>0</v>
      </c>
    </row>
    <row r="679" spans="1:39" outlineLevel="1" x14ac:dyDescent="0.25">
      <c r="A679" s="10">
        <v>40755</v>
      </c>
      <c r="C679" s="3" t="s">
        <v>1718</v>
      </c>
      <c r="D679" s="34" t="s">
        <v>1719</v>
      </c>
      <c r="F679" s="4" t="s">
        <v>88</v>
      </c>
      <c r="G679" s="4" t="s">
        <v>451</v>
      </c>
      <c r="H679" s="4" t="s">
        <v>157</v>
      </c>
      <c r="N679" s="5">
        <v>1</v>
      </c>
      <c r="O679" s="5" t="s">
        <v>158</v>
      </c>
      <c r="P679" s="65">
        <v>4235</v>
      </c>
      <c r="Q679" s="65">
        <v>0</v>
      </c>
      <c r="R679" s="65">
        <v>0</v>
      </c>
      <c r="S679" s="65">
        <f t="shared" si="65"/>
        <v>4235</v>
      </c>
      <c r="T679" s="5">
        <v>120</v>
      </c>
      <c r="U679" s="22">
        <v>-4235</v>
      </c>
      <c r="V679" s="22">
        <v>0</v>
      </c>
      <c r="W679" s="22">
        <v>0</v>
      </c>
      <c r="X679" s="22">
        <v>0</v>
      </c>
      <c r="Y679" s="22">
        <v>0</v>
      </c>
      <c r="Z679" s="22">
        <v>0</v>
      </c>
      <c r="AA679" s="22">
        <v>0</v>
      </c>
      <c r="AB679" s="22">
        <v>0</v>
      </c>
      <c r="AC679" s="22">
        <v>0</v>
      </c>
      <c r="AD679" s="22">
        <v>0</v>
      </c>
      <c r="AE679" s="22">
        <v>0</v>
      </c>
      <c r="AF679" s="22">
        <v>0</v>
      </c>
      <c r="AG679" s="22">
        <v>0</v>
      </c>
      <c r="AH679" s="22">
        <f t="shared" si="66"/>
        <v>0</v>
      </c>
      <c r="AI679" s="22">
        <v>0</v>
      </c>
      <c r="AJ679" s="22">
        <f t="shared" si="67"/>
        <v>-4235</v>
      </c>
      <c r="AK679" s="22"/>
      <c r="AL679" s="22">
        <f t="shared" si="68"/>
        <v>0</v>
      </c>
      <c r="AM679" s="22">
        <f t="shared" si="69"/>
        <v>0</v>
      </c>
    </row>
    <row r="680" spans="1:39" outlineLevel="1" x14ac:dyDescent="0.25">
      <c r="A680" s="10">
        <v>40755</v>
      </c>
      <c r="C680" s="3" t="s">
        <v>1720</v>
      </c>
      <c r="D680" s="34" t="s">
        <v>1721</v>
      </c>
      <c r="F680" s="4" t="s">
        <v>88</v>
      </c>
      <c r="G680" s="4" t="s">
        <v>451</v>
      </c>
      <c r="H680" s="4" t="s">
        <v>157</v>
      </c>
      <c r="N680" s="5">
        <v>1</v>
      </c>
      <c r="O680" s="5" t="s">
        <v>158</v>
      </c>
      <c r="P680" s="65">
        <v>10324</v>
      </c>
      <c r="Q680" s="65">
        <v>0</v>
      </c>
      <c r="R680" s="65">
        <v>0</v>
      </c>
      <c r="S680" s="65">
        <f t="shared" si="65"/>
        <v>10324</v>
      </c>
      <c r="T680" s="5">
        <v>120</v>
      </c>
      <c r="U680" s="22">
        <v>-10324</v>
      </c>
      <c r="V680" s="22">
        <v>0</v>
      </c>
      <c r="W680" s="22">
        <v>0</v>
      </c>
      <c r="X680" s="22">
        <v>0</v>
      </c>
      <c r="Y680" s="22">
        <v>0</v>
      </c>
      <c r="Z680" s="22">
        <v>0</v>
      </c>
      <c r="AA680" s="22">
        <v>0</v>
      </c>
      <c r="AB680" s="22">
        <v>0</v>
      </c>
      <c r="AC680" s="22">
        <v>0</v>
      </c>
      <c r="AD680" s="22">
        <v>0</v>
      </c>
      <c r="AE680" s="22">
        <v>0</v>
      </c>
      <c r="AF680" s="22">
        <v>0</v>
      </c>
      <c r="AG680" s="22">
        <v>0</v>
      </c>
      <c r="AH680" s="22">
        <f t="shared" si="66"/>
        <v>0</v>
      </c>
      <c r="AI680" s="22">
        <v>0</v>
      </c>
      <c r="AJ680" s="22">
        <f t="shared" si="67"/>
        <v>-10324</v>
      </c>
      <c r="AK680" s="22"/>
      <c r="AL680" s="22">
        <f t="shared" si="68"/>
        <v>0</v>
      </c>
      <c r="AM680" s="22">
        <f t="shared" si="69"/>
        <v>0</v>
      </c>
    </row>
    <row r="681" spans="1:39" outlineLevel="1" x14ac:dyDescent="0.25">
      <c r="A681" s="10">
        <v>40755</v>
      </c>
      <c r="C681" s="3" t="s">
        <v>1722</v>
      </c>
      <c r="D681" s="34" t="s">
        <v>1723</v>
      </c>
      <c r="F681" s="4" t="s">
        <v>88</v>
      </c>
      <c r="G681" s="4" t="s">
        <v>451</v>
      </c>
      <c r="H681" s="4" t="s">
        <v>157</v>
      </c>
      <c r="N681" s="5">
        <v>1</v>
      </c>
      <c r="O681" s="5" t="s">
        <v>158</v>
      </c>
      <c r="P681" s="65">
        <v>2054.85</v>
      </c>
      <c r="Q681" s="65">
        <v>0</v>
      </c>
      <c r="R681" s="65">
        <v>0</v>
      </c>
      <c r="S681" s="65">
        <f t="shared" si="65"/>
        <v>2054.85</v>
      </c>
      <c r="T681" s="5">
        <v>120</v>
      </c>
      <c r="U681" s="22">
        <v>-2054.85</v>
      </c>
      <c r="V681" s="22">
        <v>0</v>
      </c>
      <c r="W681" s="22">
        <v>0</v>
      </c>
      <c r="X681" s="22">
        <v>0</v>
      </c>
      <c r="Y681" s="22">
        <v>0</v>
      </c>
      <c r="Z681" s="22">
        <v>0</v>
      </c>
      <c r="AA681" s="22">
        <v>0</v>
      </c>
      <c r="AB681" s="22">
        <v>0</v>
      </c>
      <c r="AC681" s="22">
        <v>0</v>
      </c>
      <c r="AD681" s="22">
        <v>0</v>
      </c>
      <c r="AE681" s="22">
        <v>0</v>
      </c>
      <c r="AF681" s="22">
        <v>0</v>
      </c>
      <c r="AG681" s="22">
        <v>0</v>
      </c>
      <c r="AH681" s="22">
        <f t="shared" si="66"/>
        <v>0</v>
      </c>
      <c r="AI681" s="22">
        <v>0</v>
      </c>
      <c r="AJ681" s="22">
        <f t="shared" si="67"/>
        <v>-2054.85</v>
      </c>
      <c r="AK681" s="22"/>
      <c r="AL681" s="22">
        <f t="shared" si="68"/>
        <v>0</v>
      </c>
      <c r="AM681" s="22">
        <f t="shared" si="69"/>
        <v>0</v>
      </c>
    </row>
    <row r="682" spans="1:39" outlineLevel="1" x14ac:dyDescent="0.25">
      <c r="A682" s="10">
        <v>40755</v>
      </c>
      <c r="C682" s="3" t="s">
        <v>1724</v>
      </c>
      <c r="D682" s="34" t="s">
        <v>1651</v>
      </c>
      <c r="F682" s="4" t="s">
        <v>88</v>
      </c>
      <c r="G682" s="4" t="s">
        <v>451</v>
      </c>
      <c r="H682" s="4" t="s">
        <v>157</v>
      </c>
      <c r="N682" s="5">
        <v>1</v>
      </c>
      <c r="O682" s="5" t="s">
        <v>158</v>
      </c>
      <c r="P682" s="65">
        <v>870</v>
      </c>
      <c r="Q682" s="65">
        <v>0</v>
      </c>
      <c r="R682" s="65">
        <v>0</v>
      </c>
      <c r="S682" s="65">
        <f t="shared" si="65"/>
        <v>870</v>
      </c>
      <c r="T682" s="5">
        <v>120</v>
      </c>
      <c r="U682" s="22">
        <v>-870</v>
      </c>
      <c r="V682" s="22">
        <v>0</v>
      </c>
      <c r="W682" s="22">
        <v>0</v>
      </c>
      <c r="X682" s="22">
        <v>0</v>
      </c>
      <c r="Y682" s="22">
        <v>0</v>
      </c>
      <c r="Z682" s="22">
        <v>0</v>
      </c>
      <c r="AA682" s="22">
        <v>0</v>
      </c>
      <c r="AB682" s="22">
        <v>0</v>
      </c>
      <c r="AC682" s="22">
        <v>0</v>
      </c>
      <c r="AD682" s="22">
        <v>0</v>
      </c>
      <c r="AE682" s="22">
        <v>0</v>
      </c>
      <c r="AF682" s="22">
        <v>0</v>
      </c>
      <c r="AG682" s="22">
        <v>0</v>
      </c>
      <c r="AH682" s="22">
        <f t="shared" si="66"/>
        <v>0</v>
      </c>
      <c r="AI682" s="22">
        <v>0</v>
      </c>
      <c r="AJ682" s="22">
        <f t="shared" si="67"/>
        <v>-870</v>
      </c>
      <c r="AK682" s="22"/>
      <c r="AL682" s="22">
        <f t="shared" si="68"/>
        <v>0</v>
      </c>
      <c r="AM682" s="22">
        <f t="shared" si="69"/>
        <v>0</v>
      </c>
    </row>
    <row r="683" spans="1:39" outlineLevel="1" x14ac:dyDescent="0.25">
      <c r="A683" s="10">
        <v>40755</v>
      </c>
      <c r="C683" s="3" t="s">
        <v>1725</v>
      </c>
      <c r="D683" s="34" t="s">
        <v>1726</v>
      </c>
      <c r="F683" s="4" t="s">
        <v>88</v>
      </c>
      <c r="G683" s="4" t="s">
        <v>451</v>
      </c>
      <c r="H683" s="4" t="s">
        <v>157</v>
      </c>
      <c r="N683" s="5">
        <v>1</v>
      </c>
      <c r="O683" s="5" t="s">
        <v>158</v>
      </c>
      <c r="P683" s="65">
        <v>2080</v>
      </c>
      <c r="Q683" s="65">
        <v>0</v>
      </c>
      <c r="R683" s="65">
        <v>0</v>
      </c>
      <c r="S683" s="65">
        <f t="shared" si="65"/>
        <v>2080</v>
      </c>
      <c r="T683" s="5">
        <v>120</v>
      </c>
      <c r="U683" s="22">
        <v>-2080</v>
      </c>
      <c r="V683" s="22">
        <v>0</v>
      </c>
      <c r="W683" s="22">
        <v>0</v>
      </c>
      <c r="X683" s="22">
        <v>0</v>
      </c>
      <c r="Y683" s="22">
        <v>0</v>
      </c>
      <c r="Z683" s="22">
        <v>0</v>
      </c>
      <c r="AA683" s="22">
        <v>0</v>
      </c>
      <c r="AB683" s="22">
        <v>0</v>
      </c>
      <c r="AC683" s="22">
        <v>0</v>
      </c>
      <c r="AD683" s="22">
        <v>0</v>
      </c>
      <c r="AE683" s="22">
        <v>0</v>
      </c>
      <c r="AF683" s="22">
        <v>0</v>
      </c>
      <c r="AG683" s="22">
        <v>0</v>
      </c>
      <c r="AH683" s="22">
        <f t="shared" si="66"/>
        <v>0</v>
      </c>
      <c r="AI683" s="22">
        <v>0</v>
      </c>
      <c r="AJ683" s="22">
        <f t="shared" si="67"/>
        <v>-2080</v>
      </c>
      <c r="AK683" s="22"/>
      <c r="AL683" s="22">
        <f t="shared" si="68"/>
        <v>0</v>
      </c>
      <c r="AM683" s="22">
        <f t="shared" si="69"/>
        <v>0</v>
      </c>
    </row>
    <row r="684" spans="1:39" outlineLevel="1" x14ac:dyDescent="0.25">
      <c r="A684" s="10">
        <v>40755</v>
      </c>
      <c r="C684" s="3" t="s">
        <v>1727</v>
      </c>
      <c r="D684" s="34" t="s">
        <v>1728</v>
      </c>
      <c r="F684" s="4" t="s">
        <v>88</v>
      </c>
      <c r="G684" s="4" t="s">
        <v>451</v>
      </c>
      <c r="H684" s="4" t="s">
        <v>157</v>
      </c>
      <c r="N684" s="5">
        <v>1</v>
      </c>
      <c r="O684" s="5" t="s">
        <v>158</v>
      </c>
      <c r="P684" s="65">
        <v>1000</v>
      </c>
      <c r="Q684" s="65">
        <v>0</v>
      </c>
      <c r="R684" s="65">
        <v>0</v>
      </c>
      <c r="S684" s="65">
        <f t="shared" si="65"/>
        <v>1000</v>
      </c>
      <c r="T684" s="5">
        <v>120</v>
      </c>
      <c r="U684" s="22">
        <v>-1000</v>
      </c>
      <c r="V684" s="22">
        <v>0</v>
      </c>
      <c r="W684" s="22">
        <v>0</v>
      </c>
      <c r="X684" s="22">
        <v>0</v>
      </c>
      <c r="Y684" s="22">
        <v>0</v>
      </c>
      <c r="Z684" s="22">
        <v>0</v>
      </c>
      <c r="AA684" s="22">
        <v>0</v>
      </c>
      <c r="AB684" s="22">
        <v>0</v>
      </c>
      <c r="AC684" s="22">
        <v>0</v>
      </c>
      <c r="AD684" s="22">
        <v>0</v>
      </c>
      <c r="AE684" s="22">
        <v>0</v>
      </c>
      <c r="AF684" s="22">
        <v>0</v>
      </c>
      <c r="AG684" s="22">
        <v>0</v>
      </c>
      <c r="AH684" s="22">
        <f t="shared" si="66"/>
        <v>0</v>
      </c>
      <c r="AI684" s="22">
        <v>0</v>
      </c>
      <c r="AJ684" s="22">
        <f t="shared" si="67"/>
        <v>-1000</v>
      </c>
      <c r="AK684" s="22"/>
      <c r="AL684" s="22">
        <f t="shared" si="68"/>
        <v>0</v>
      </c>
      <c r="AM684" s="22">
        <f t="shared" si="69"/>
        <v>0</v>
      </c>
    </row>
    <row r="685" spans="1:39" outlineLevel="1" x14ac:dyDescent="0.25">
      <c r="A685" s="10">
        <v>40755</v>
      </c>
      <c r="C685" s="3" t="s">
        <v>1729</v>
      </c>
      <c r="D685" s="34" t="s">
        <v>1651</v>
      </c>
      <c r="F685" s="4" t="s">
        <v>88</v>
      </c>
      <c r="G685" s="4" t="s">
        <v>451</v>
      </c>
      <c r="H685" s="4" t="s">
        <v>157</v>
      </c>
      <c r="N685" s="5">
        <v>1</v>
      </c>
      <c r="O685" s="5" t="s">
        <v>158</v>
      </c>
      <c r="P685" s="65">
        <v>605</v>
      </c>
      <c r="Q685" s="65">
        <v>0</v>
      </c>
      <c r="R685" s="65">
        <v>0</v>
      </c>
      <c r="S685" s="65">
        <f t="shared" si="65"/>
        <v>605</v>
      </c>
      <c r="T685" s="5">
        <v>120</v>
      </c>
      <c r="U685" s="22">
        <v>-605</v>
      </c>
      <c r="V685" s="22">
        <v>0</v>
      </c>
      <c r="W685" s="22">
        <v>0</v>
      </c>
      <c r="X685" s="22">
        <v>0</v>
      </c>
      <c r="Y685" s="22">
        <v>0</v>
      </c>
      <c r="Z685" s="22">
        <v>0</v>
      </c>
      <c r="AA685" s="22">
        <v>0</v>
      </c>
      <c r="AB685" s="22">
        <v>0</v>
      </c>
      <c r="AC685" s="22">
        <v>0</v>
      </c>
      <c r="AD685" s="22">
        <v>0</v>
      </c>
      <c r="AE685" s="22">
        <v>0</v>
      </c>
      <c r="AF685" s="22">
        <v>0</v>
      </c>
      <c r="AG685" s="22">
        <v>0</v>
      </c>
      <c r="AH685" s="22">
        <f t="shared" si="66"/>
        <v>0</v>
      </c>
      <c r="AI685" s="22">
        <v>0</v>
      </c>
      <c r="AJ685" s="22">
        <f t="shared" si="67"/>
        <v>-605</v>
      </c>
      <c r="AK685" s="22"/>
      <c r="AL685" s="22">
        <f t="shared" si="68"/>
        <v>0</v>
      </c>
      <c r="AM685" s="22">
        <f t="shared" si="69"/>
        <v>0</v>
      </c>
    </row>
    <row r="686" spans="1:39" outlineLevel="1" x14ac:dyDescent="0.25">
      <c r="A686" s="10">
        <v>40755</v>
      </c>
      <c r="C686" s="3" t="s">
        <v>1730</v>
      </c>
      <c r="D686" s="34" t="s">
        <v>1731</v>
      </c>
      <c r="F686" s="4" t="s">
        <v>88</v>
      </c>
      <c r="G686" s="4" t="s">
        <v>451</v>
      </c>
      <c r="H686" s="4" t="s">
        <v>157</v>
      </c>
      <c r="N686" s="5">
        <v>1</v>
      </c>
      <c r="O686" s="5" t="s">
        <v>158</v>
      </c>
      <c r="P686" s="65">
        <v>2265</v>
      </c>
      <c r="Q686" s="65">
        <v>0</v>
      </c>
      <c r="R686" s="65">
        <v>0</v>
      </c>
      <c r="S686" s="65">
        <f t="shared" si="65"/>
        <v>2265</v>
      </c>
      <c r="T686" s="5">
        <v>120</v>
      </c>
      <c r="U686" s="22">
        <v>-2265</v>
      </c>
      <c r="V686" s="22">
        <v>0</v>
      </c>
      <c r="W686" s="22">
        <v>0</v>
      </c>
      <c r="X686" s="22">
        <v>0</v>
      </c>
      <c r="Y686" s="22">
        <v>0</v>
      </c>
      <c r="Z686" s="22">
        <v>0</v>
      </c>
      <c r="AA686" s="22">
        <v>0</v>
      </c>
      <c r="AB686" s="22">
        <v>0</v>
      </c>
      <c r="AC686" s="22">
        <v>0</v>
      </c>
      <c r="AD686" s="22">
        <v>0</v>
      </c>
      <c r="AE686" s="22">
        <v>0</v>
      </c>
      <c r="AF686" s="22">
        <v>0</v>
      </c>
      <c r="AG686" s="22">
        <v>0</v>
      </c>
      <c r="AH686" s="22">
        <f t="shared" si="66"/>
        <v>0</v>
      </c>
      <c r="AI686" s="22">
        <v>0</v>
      </c>
      <c r="AJ686" s="22">
        <f t="shared" si="67"/>
        <v>-2265</v>
      </c>
      <c r="AK686" s="22"/>
      <c r="AL686" s="22">
        <f t="shared" si="68"/>
        <v>0</v>
      </c>
      <c r="AM686" s="22">
        <f t="shared" si="69"/>
        <v>0</v>
      </c>
    </row>
    <row r="687" spans="1:39" outlineLevel="1" x14ac:dyDescent="0.25">
      <c r="A687" s="10">
        <v>40755</v>
      </c>
      <c r="C687" s="3" t="s">
        <v>1732</v>
      </c>
      <c r="D687" s="34" t="s">
        <v>1733</v>
      </c>
      <c r="F687" s="4" t="s">
        <v>88</v>
      </c>
      <c r="G687" s="4" t="s">
        <v>451</v>
      </c>
      <c r="H687" s="4" t="s">
        <v>157</v>
      </c>
      <c r="N687" s="5">
        <v>1</v>
      </c>
      <c r="O687" s="5" t="s">
        <v>158</v>
      </c>
      <c r="P687" s="65">
        <v>19418.98</v>
      </c>
      <c r="Q687" s="65">
        <v>0</v>
      </c>
      <c r="R687" s="65">
        <v>0</v>
      </c>
      <c r="S687" s="65">
        <f t="shared" si="65"/>
        <v>19418.98</v>
      </c>
      <c r="T687" s="5">
        <v>120</v>
      </c>
      <c r="U687" s="22">
        <v>-19418.98</v>
      </c>
      <c r="V687" s="22">
        <v>0</v>
      </c>
      <c r="W687" s="22">
        <v>0</v>
      </c>
      <c r="X687" s="22">
        <v>0</v>
      </c>
      <c r="Y687" s="22">
        <v>0</v>
      </c>
      <c r="Z687" s="22">
        <v>0</v>
      </c>
      <c r="AA687" s="22">
        <v>0</v>
      </c>
      <c r="AB687" s="22">
        <v>0</v>
      </c>
      <c r="AC687" s="22">
        <v>0</v>
      </c>
      <c r="AD687" s="22">
        <v>0</v>
      </c>
      <c r="AE687" s="22">
        <v>0</v>
      </c>
      <c r="AF687" s="22">
        <v>0</v>
      </c>
      <c r="AG687" s="22">
        <v>0</v>
      </c>
      <c r="AH687" s="22">
        <f t="shared" si="66"/>
        <v>0</v>
      </c>
      <c r="AI687" s="22">
        <v>0</v>
      </c>
      <c r="AJ687" s="22">
        <f t="shared" si="67"/>
        <v>-19418.98</v>
      </c>
      <c r="AK687" s="22"/>
      <c r="AL687" s="22">
        <f t="shared" si="68"/>
        <v>0</v>
      </c>
      <c r="AM687" s="22">
        <f t="shared" si="69"/>
        <v>0</v>
      </c>
    </row>
    <row r="688" spans="1:39" outlineLevel="1" x14ac:dyDescent="0.25">
      <c r="A688" s="10">
        <v>40755</v>
      </c>
      <c r="C688" s="3" t="s">
        <v>1734</v>
      </c>
      <c r="D688" s="34" t="s">
        <v>1735</v>
      </c>
      <c r="F688" s="4" t="s">
        <v>88</v>
      </c>
      <c r="G688" s="4" t="s">
        <v>451</v>
      </c>
      <c r="H688" s="4" t="s">
        <v>157</v>
      </c>
      <c r="N688" s="5">
        <v>1</v>
      </c>
      <c r="O688" s="5" t="s">
        <v>158</v>
      </c>
      <c r="P688" s="65">
        <v>8578.08</v>
      </c>
      <c r="Q688" s="65">
        <v>0</v>
      </c>
      <c r="R688" s="65">
        <v>0</v>
      </c>
      <c r="S688" s="65">
        <f t="shared" si="65"/>
        <v>8578.08</v>
      </c>
      <c r="T688" s="5">
        <v>120</v>
      </c>
      <c r="U688" s="22">
        <v>-8578.08</v>
      </c>
      <c r="V688" s="22">
        <v>0</v>
      </c>
      <c r="W688" s="22">
        <v>0</v>
      </c>
      <c r="X688" s="22">
        <v>0</v>
      </c>
      <c r="Y688" s="22">
        <v>0</v>
      </c>
      <c r="Z688" s="22">
        <v>0</v>
      </c>
      <c r="AA688" s="22">
        <v>0</v>
      </c>
      <c r="AB688" s="22">
        <v>0</v>
      </c>
      <c r="AC688" s="22">
        <v>0</v>
      </c>
      <c r="AD688" s="22">
        <v>0</v>
      </c>
      <c r="AE688" s="22">
        <v>0</v>
      </c>
      <c r="AF688" s="22">
        <v>0</v>
      </c>
      <c r="AG688" s="22">
        <v>0</v>
      </c>
      <c r="AH688" s="22">
        <f t="shared" si="66"/>
        <v>0</v>
      </c>
      <c r="AI688" s="22">
        <v>0</v>
      </c>
      <c r="AJ688" s="22">
        <f t="shared" si="67"/>
        <v>-8578.08</v>
      </c>
      <c r="AK688" s="22"/>
      <c r="AL688" s="22">
        <f t="shared" si="68"/>
        <v>0</v>
      </c>
      <c r="AM688" s="22">
        <f t="shared" si="69"/>
        <v>0</v>
      </c>
    </row>
    <row r="689" spans="1:39" outlineLevel="1" x14ac:dyDescent="0.25">
      <c r="A689" s="10">
        <v>40755</v>
      </c>
      <c r="C689" s="3" t="s">
        <v>1736</v>
      </c>
      <c r="D689" s="34" t="s">
        <v>1737</v>
      </c>
      <c r="F689" s="4" t="s">
        <v>88</v>
      </c>
      <c r="G689" s="4" t="s">
        <v>451</v>
      </c>
      <c r="H689" s="4" t="s">
        <v>157</v>
      </c>
      <c r="N689" s="5">
        <v>1</v>
      </c>
      <c r="O689" s="5" t="s">
        <v>158</v>
      </c>
      <c r="P689" s="65">
        <v>2500</v>
      </c>
      <c r="Q689" s="65">
        <v>0</v>
      </c>
      <c r="R689" s="65">
        <v>0</v>
      </c>
      <c r="S689" s="65">
        <f t="shared" si="65"/>
        <v>2500</v>
      </c>
      <c r="T689" s="5">
        <v>120</v>
      </c>
      <c r="U689" s="22">
        <v>-2500</v>
      </c>
      <c r="V689" s="22">
        <v>0</v>
      </c>
      <c r="W689" s="22">
        <v>0</v>
      </c>
      <c r="X689" s="22">
        <v>0</v>
      </c>
      <c r="Y689" s="22">
        <v>0</v>
      </c>
      <c r="Z689" s="22">
        <v>0</v>
      </c>
      <c r="AA689" s="22">
        <v>0</v>
      </c>
      <c r="AB689" s="22">
        <v>0</v>
      </c>
      <c r="AC689" s="22">
        <v>0</v>
      </c>
      <c r="AD689" s="22">
        <v>0</v>
      </c>
      <c r="AE689" s="22">
        <v>0</v>
      </c>
      <c r="AF689" s="22">
        <v>0</v>
      </c>
      <c r="AG689" s="22">
        <v>0</v>
      </c>
      <c r="AH689" s="22">
        <f t="shared" si="66"/>
        <v>0</v>
      </c>
      <c r="AI689" s="22">
        <v>0</v>
      </c>
      <c r="AJ689" s="22">
        <f t="shared" si="67"/>
        <v>-2500</v>
      </c>
      <c r="AK689" s="22"/>
      <c r="AL689" s="22">
        <f t="shared" si="68"/>
        <v>0</v>
      </c>
      <c r="AM689" s="22">
        <f t="shared" si="69"/>
        <v>0</v>
      </c>
    </row>
    <row r="690" spans="1:39" outlineLevel="1" x14ac:dyDescent="0.25">
      <c r="A690" s="10">
        <v>40755</v>
      </c>
      <c r="C690" s="3" t="s">
        <v>1738</v>
      </c>
      <c r="D690" s="34" t="s">
        <v>948</v>
      </c>
      <c r="F690" s="4" t="s">
        <v>88</v>
      </c>
      <c r="G690" s="4" t="s">
        <v>451</v>
      </c>
      <c r="H690" s="4" t="s">
        <v>157</v>
      </c>
      <c r="N690" s="5">
        <v>1</v>
      </c>
      <c r="O690" s="5" t="s">
        <v>158</v>
      </c>
      <c r="P690" s="65">
        <v>2370</v>
      </c>
      <c r="Q690" s="65">
        <v>0</v>
      </c>
      <c r="R690" s="65">
        <v>0</v>
      </c>
      <c r="S690" s="65">
        <f t="shared" si="65"/>
        <v>2370</v>
      </c>
      <c r="T690" s="5">
        <v>120</v>
      </c>
      <c r="U690" s="22">
        <v>-2370</v>
      </c>
      <c r="V690" s="22">
        <v>0</v>
      </c>
      <c r="W690" s="22">
        <v>0</v>
      </c>
      <c r="X690" s="22">
        <v>0</v>
      </c>
      <c r="Y690" s="22">
        <v>0</v>
      </c>
      <c r="Z690" s="22">
        <v>0</v>
      </c>
      <c r="AA690" s="22">
        <v>0</v>
      </c>
      <c r="AB690" s="22">
        <v>0</v>
      </c>
      <c r="AC690" s="22">
        <v>0</v>
      </c>
      <c r="AD690" s="22">
        <v>0</v>
      </c>
      <c r="AE690" s="22">
        <v>0</v>
      </c>
      <c r="AF690" s="22">
        <v>0</v>
      </c>
      <c r="AG690" s="22">
        <v>0</v>
      </c>
      <c r="AH690" s="22">
        <f t="shared" si="66"/>
        <v>0</v>
      </c>
      <c r="AI690" s="22">
        <v>0</v>
      </c>
      <c r="AJ690" s="22">
        <f t="shared" si="67"/>
        <v>-2370</v>
      </c>
      <c r="AK690" s="22"/>
      <c r="AL690" s="22">
        <f t="shared" si="68"/>
        <v>0</v>
      </c>
      <c r="AM690" s="22">
        <f t="shared" si="69"/>
        <v>0</v>
      </c>
    </row>
    <row r="691" spans="1:39" outlineLevel="1" x14ac:dyDescent="0.25">
      <c r="A691" s="10">
        <v>40755</v>
      </c>
      <c r="C691" s="3" t="s">
        <v>1739</v>
      </c>
      <c r="D691" s="34" t="s">
        <v>1236</v>
      </c>
      <c r="F691" s="4" t="s">
        <v>88</v>
      </c>
      <c r="G691" s="4" t="s">
        <v>451</v>
      </c>
      <c r="H691" s="4" t="s">
        <v>157</v>
      </c>
      <c r="N691" s="5">
        <v>1</v>
      </c>
      <c r="O691" s="5" t="s">
        <v>158</v>
      </c>
      <c r="P691" s="65">
        <v>5270</v>
      </c>
      <c r="Q691" s="65">
        <v>0</v>
      </c>
      <c r="R691" s="65">
        <v>0</v>
      </c>
      <c r="S691" s="65">
        <f t="shared" si="65"/>
        <v>5270</v>
      </c>
      <c r="T691" s="5">
        <v>120</v>
      </c>
      <c r="U691" s="22">
        <v>-5270</v>
      </c>
      <c r="V691" s="22">
        <v>0</v>
      </c>
      <c r="W691" s="22">
        <v>0</v>
      </c>
      <c r="X691" s="22">
        <v>0</v>
      </c>
      <c r="Y691" s="22">
        <v>0</v>
      </c>
      <c r="Z691" s="22">
        <v>0</v>
      </c>
      <c r="AA691" s="22">
        <v>0</v>
      </c>
      <c r="AB691" s="22">
        <v>0</v>
      </c>
      <c r="AC691" s="22">
        <v>0</v>
      </c>
      <c r="AD691" s="22">
        <v>0</v>
      </c>
      <c r="AE691" s="22">
        <v>0</v>
      </c>
      <c r="AF691" s="22">
        <v>0</v>
      </c>
      <c r="AG691" s="22">
        <v>0</v>
      </c>
      <c r="AH691" s="22">
        <f t="shared" si="66"/>
        <v>0</v>
      </c>
      <c r="AI691" s="22">
        <v>0</v>
      </c>
      <c r="AJ691" s="22">
        <f t="shared" si="67"/>
        <v>-5270</v>
      </c>
      <c r="AK691" s="22"/>
      <c r="AL691" s="22">
        <f t="shared" si="68"/>
        <v>0</v>
      </c>
      <c r="AM691" s="22">
        <f t="shared" si="69"/>
        <v>0</v>
      </c>
    </row>
    <row r="692" spans="1:39" outlineLevel="1" x14ac:dyDescent="0.25">
      <c r="A692" s="10">
        <v>40755</v>
      </c>
      <c r="C692" s="3" t="s">
        <v>1740</v>
      </c>
      <c r="D692" s="34" t="s">
        <v>1741</v>
      </c>
      <c r="F692" s="4" t="s">
        <v>88</v>
      </c>
      <c r="G692" s="4" t="s">
        <v>451</v>
      </c>
      <c r="H692" s="4" t="s">
        <v>157</v>
      </c>
      <c r="N692" s="5">
        <v>1</v>
      </c>
      <c r="O692" s="5" t="s">
        <v>158</v>
      </c>
      <c r="P692" s="65">
        <v>591.73</v>
      </c>
      <c r="Q692" s="65">
        <v>0</v>
      </c>
      <c r="R692" s="65">
        <v>0</v>
      </c>
      <c r="S692" s="65">
        <f t="shared" si="65"/>
        <v>591.73</v>
      </c>
      <c r="T692" s="5">
        <v>120</v>
      </c>
      <c r="U692" s="22">
        <v>-591.73</v>
      </c>
      <c r="V692" s="22">
        <v>0</v>
      </c>
      <c r="W692" s="22">
        <v>0</v>
      </c>
      <c r="X692" s="22">
        <v>0</v>
      </c>
      <c r="Y692" s="22">
        <v>0</v>
      </c>
      <c r="Z692" s="22">
        <v>0</v>
      </c>
      <c r="AA692" s="22">
        <v>0</v>
      </c>
      <c r="AB692" s="22">
        <v>0</v>
      </c>
      <c r="AC692" s="22">
        <v>0</v>
      </c>
      <c r="AD692" s="22">
        <v>0</v>
      </c>
      <c r="AE692" s="22">
        <v>0</v>
      </c>
      <c r="AF692" s="22">
        <v>0</v>
      </c>
      <c r="AG692" s="22">
        <v>0</v>
      </c>
      <c r="AH692" s="22">
        <f t="shared" si="66"/>
        <v>0</v>
      </c>
      <c r="AI692" s="22">
        <v>0</v>
      </c>
      <c r="AJ692" s="22">
        <f t="shared" si="67"/>
        <v>-591.73</v>
      </c>
      <c r="AK692" s="22"/>
      <c r="AL692" s="22">
        <f t="shared" si="68"/>
        <v>0</v>
      </c>
      <c r="AM692" s="22">
        <f t="shared" si="69"/>
        <v>0</v>
      </c>
    </row>
    <row r="693" spans="1:39" outlineLevel="1" x14ac:dyDescent="0.25">
      <c r="A693" s="10">
        <v>40755</v>
      </c>
      <c r="C693" s="3" t="s">
        <v>1742</v>
      </c>
      <c r="D693" s="34" t="s">
        <v>1743</v>
      </c>
      <c r="F693" s="4" t="s">
        <v>88</v>
      </c>
      <c r="G693" s="4" t="s">
        <v>451</v>
      </c>
      <c r="H693" s="4" t="s">
        <v>157</v>
      </c>
      <c r="N693" s="5">
        <v>1</v>
      </c>
      <c r="O693" s="5" t="s">
        <v>158</v>
      </c>
      <c r="P693" s="65">
        <v>86.65</v>
      </c>
      <c r="Q693" s="65">
        <v>0</v>
      </c>
      <c r="R693" s="65">
        <v>0</v>
      </c>
      <c r="S693" s="65">
        <f t="shared" si="65"/>
        <v>86.65</v>
      </c>
      <c r="T693" s="5">
        <v>120</v>
      </c>
      <c r="U693" s="22">
        <v>-86.65</v>
      </c>
      <c r="V693" s="22">
        <v>0</v>
      </c>
      <c r="W693" s="22">
        <v>0</v>
      </c>
      <c r="X693" s="22">
        <v>0</v>
      </c>
      <c r="Y693" s="22">
        <v>0</v>
      </c>
      <c r="Z693" s="22">
        <v>0</v>
      </c>
      <c r="AA693" s="22">
        <v>0</v>
      </c>
      <c r="AB693" s="22">
        <v>0</v>
      </c>
      <c r="AC693" s="22">
        <v>0</v>
      </c>
      <c r="AD693" s="22">
        <v>0</v>
      </c>
      <c r="AE693" s="22">
        <v>0</v>
      </c>
      <c r="AF693" s="22">
        <v>0</v>
      </c>
      <c r="AG693" s="22">
        <v>0</v>
      </c>
      <c r="AH693" s="22">
        <f t="shared" si="66"/>
        <v>0</v>
      </c>
      <c r="AI693" s="22">
        <v>0</v>
      </c>
      <c r="AJ693" s="22">
        <f t="shared" si="67"/>
        <v>-86.65</v>
      </c>
      <c r="AK693" s="22"/>
      <c r="AL693" s="22">
        <f t="shared" si="68"/>
        <v>0</v>
      </c>
      <c r="AM693" s="22">
        <f t="shared" si="69"/>
        <v>0</v>
      </c>
    </row>
    <row r="694" spans="1:39" outlineLevel="1" x14ac:dyDescent="0.25">
      <c r="A694" s="10">
        <v>40755</v>
      </c>
      <c r="C694" s="3" t="s">
        <v>1744</v>
      </c>
      <c r="D694" s="34" t="s">
        <v>1745</v>
      </c>
      <c r="F694" s="4" t="s">
        <v>88</v>
      </c>
      <c r="G694" s="4" t="s">
        <v>451</v>
      </c>
      <c r="H694" s="4" t="s">
        <v>157</v>
      </c>
      <c r="N694" s="5">
        <v>1</v>
      </c>
      <c r="O694" s="5" t="s">
        <v>158</v>
      </c>
      <c r="P694" s="65">
        <v>3430</v>
      </c>
      <c r="Q694" s="65">
        <v>0</v>
      </c>
      <c r="R694" s="65">
        <v>0</v>
      </c>
      <c r="S694" s="65">
        <f t="shared" si="65"/>
        <v>3430</v>
      </c>
      <c r="T694" s="5">
        <v>120</v>
      </c>
      <c r="U694" s="22">
        <v>-3430</v>
      </c>
      <c r="V694" s="22">
        <v>0</v>
      </c>
      <c r="W694" s="22">
        <v>0</v>
      </c>
      <c r="X694" s="22">
        <v>0</v>
      </c>
      <c r="Y694" s="22">
        <v>0</v>
      </c>
      <c r="Z694" s="22">
        <v>0</v>
      </c>
      <c r="AA694" s="22">
        <v>0</v>
      </c>
      <c r="AB694" s="22">
        <v>0</v>
      </c>
      <c r="AC694" s="22">
        <v>0</v>
      </c>
      <c r="AD694" s="22">
        <v>0</v>
      </c>
      <c r="AE694" s="22">
        <v>0</v>
      </c>
      <c r="AF694" s="22">
        <v>0</v>
      </c>
      <c r="AG694" s="22">
        <v>0</v>
      </c>
      <c r="AH694" s="22">
        <f t="shared" si="66"/>
        <v>0</v>
      </c>
      <c r="AI694" s="22">
        <v>0</v>
      </c>
      <c r="AJ694" s="22">
        <f t="shared" si="67"/>
        <v>-3430</v>
      </c>
      <c r="AK694" s="22"/>
      <c r="AL694" s="22">
        <f t="shared" si="68"/>
        <v>0</v>
      </c>
      <c r="AM694" s="22">
        <f t="shared" si="69"/>
        <v>0</v>
      </c>
    </row>
    <row r="695" spans="1:39" outlineLevel="1" x14ac:dyDescent="0.25">
      <c r="A695" s="10">
        <v>40755</v>
      </c>
      <c r="C695" s="3" t="s">
        <v>1746</v>
      </c>
      <c r="D695" s="34" t="s">
        <v>1747</v>
      </c>
      <c r="F695" s="4" t="s">
        <v>88</v>
      </c>
      <c r="G695" s="4" t="s">
        <v>451</v>
      </c>
      <c r="H695" s="4" t="s">
        <v>157</v>
      </c>
      <c r="N695" s="5">
        <v>1</v>
      </c>
      <c r="O695" s="5" t="s">
        <v>158</v>
      </c>
      <c r="P695" s="65">
        <v>15621.67</v>
      </c>
      <c r="Q695" s="65">
        <v>0</v>
      </c>
      <c r="R695" s="65">
        <v>0</v>
      </c>
      <c r="S695" s="65">
        <f t="shared" si="65"/>
        <v>15621.67</v>
      </c>
      <c r="T695" s="5">
        <v>120</v>
      </c>
      <c r="U695" s="22">
        <v>-15621.67</v>
      </c>
      <c r="V695" s="22">
        <v>0</v>
      </c>
      <c r="W695" s="22">
        <v>0</v>
      </c>
      <c r="X695" s="22">
        <v>0</v>
      </c>
      <c r="Y695" s="22">
        <v>0</v>
      </c>
      <c r="Z695" s="22">
        <v>0</v>
      </c>
      <c r="AA695" s="22">
        <v>0</v>
      </c>
      <c r="AB695" s="22">
        <v>0</v>
      </c>
      <c r="AC695" s="22">
        <v>0</v>
      </c>
      <c r="AD695" s="22">
        <v>0</v>
      </c>
      <c r="AE695" s="22">
        <v>0</v>
      </c>
      <c r="AF695" s="22">
        <v>0</v>
      </c>
      <c r="AG695" s="22">
        <v>0</v>
      </c>
      <c r="AH695" s="22">
        <f t="shared" si="66"/>
        <v>0</v>
      </c>
      <c r="AI695" s="22">
        <v>0</v>
      </c>
      <c r="AJ695" s="22">
        <f t="shared" si="67"/>
        <v>-15621.67</v>
      </c>
      <c r="AK695" s="22"/>
      <c r="AL695" s="22">
        <f t="shared" si="68"/>
        <v>0</v>
      </c>
      <c r="AM695" s="22">
        <f t="shared" si="69"/>
        <v>0</v>
      </c>
    </row>
    <row r="696" spans="1:39" outlineLevel="1" x14ac:dyDescent="0.25">
      <c r="A696" s="10">
        <v>40755</v>
      </c>
      <c r="C696" s="3" t="s">
        <v>1748</v>
      </c>
      <c r="D696" s="34" t="s">
        <v>1749</v>
      </c>
      <c r="F696" s="4" t="s">
        <v>88</v>
      </c>
      <c r="G696" s="4" t="s">
        <v>451</v>
      </c>
      <c r="H696" s="4" t="s">
        <v>157</v>
      </c>
      <c r="N696" s="5">
        <v>1</v>
      </c>
      <c r="O696" s="5" t="s">
        <v>158</v>
      </c>
      <c r="P696" s="65">
        <v>9072</v>
      </c>
      <c r="Q696" s="65">
        <v>0</v>
      </c>
      <c r="R696" s="65">
        <v>0</v>
      </c>
      <c r="S696" s="65">
        <f t="shared" si="65"/>
        <v>9072</v>
      </c>
      <c r="T696" s="5">
        <v>120</v>
      </c>
      <c r="U696" s="22">
        <v>-9072</v>
      </c>
      <c r="V696" s="22">
        <v>0</v>
      </c>
      <c r="W696" s="22">
        <v>0</v>
      </c>
      <c r="X696" s="22">
        <v>0</v>
      </c>
      <c r="Y696" s="22">
        <v>0</v>
      </c>
      <c r="Z696" s="22">
        <v>0</v>
      </c>
      <c r="AA696" s="22">
        <v>0</v>
      </c>
      <c r="AB696" s="22">
        <v>0</v>
      </c>
      <c r="AC696" s="22">
        <v>0</v>
      </c>
      <c r="AD696" s="22">
        <v>0</v>
      </c>
      <c r="AE696" s="22">
        <v>0</v>
      </c>
      <c r="AF696" s="22">
        <v>0</v>
      </c>
      <c r="AG696" s="22">
        <v>0</v>
      </c>
      <c r="AH696" s="22">
        <f t="shared" si="66"/>
        <v>0</v>
      </c>
      <c r="AI696" s="22">
        <v>0</v>
      </c>
      <c r="AJ696" s="22">
        <f t="shared" si="67"/>
        <v>-9072</v>
      </c>
      <c r="AK696" s="22"/>
      <c r="AL696" s="22">
        <f t="shared" si="68"/>
        <v>0</v>
      </c>
      <c r="AM696" s="22">
        <f t="shared" si="69"/>
        <v>0</v>
      </c>
    </row>
    <row r="697" spans="1:39" outlineLevel="1" x14ac:dyDescent="0.25">
      <c r="A697" s="10">
        <v>40755</v>
      </c>
      <c r="C697" s="3" t="s">
        <v>1750</v>
      </c>
      <c r="D697" s="34" t="s">
        <v>1751</v>
      </c>
      <c r="F697" s="4" t="s">
        <v>88</v>
      </c>
      <c r="G697" s="4" t="s">
        <v>451</v>
      </c>
      <c r="H697" s="4" t="s">
        <v>157</v>
      </c>
      <c r="N697" s="5">
        <v>1</v>
      </c>
      <c r="O697" s="5" t="s">
        <v>158</v>
      </c>
      <c r="P697" s="65">
        <v>4500</v>
      </c>
      <c r="Q697" s="65">
        <v>0</v>
      </c>
      <c r="R697" s="65">
        <v>0</v>
      </c>
      <c r="S697" s="65">
        <f t="shared" si="65"/>
        <v>4500</v>
      </c>
      <c r="T697" s="5">
        <v>12</v>
      </c>
      <c r="U697" s="22">
        <v>-4500</v>
      </c>
      <c r="V697" s="22">
        <v>0</v>
      </c>
      <c r="W697" s="22">
        <v>0</v>
      </c>
      <c r="X697" s="22">
        <v>0</v>
      </c>
      <c r="Y697" s="22">
        <v>0</v>
      </c>
      <c r="Z697" s="22">
        <v>0</v>
      </c>
      <c r="AA697" s="22">
        <v>0</v>
      </c>
      <c r="AB697" s="22">
        <v>0</v>
      </c>
      <c r="AC697" s="22">
        <v>0</v>
      </c>
      <c r="AD697" s="22">
        <v>0</v>
      </c>
      <c r="AE697" s="22">
        <v>0</v>
      </c>
      <c r="AF697" s="22">
        <v>0</v>
      </c>
      <c r="AG697" s="22">
        <v>0</v>
      </c>
      <c r="AH697" s="22">
        <f t="shared" si="66"/>
        <v>0</v>
      </c>
      <c r="AI697" s="22">
        <v>0</v>
      </c>
      <c r="AJ697" s="22">
        <f t="shared" si="67"/>
        <v>-4500</v>
      </c>
      <c r="AK697" s="22"/>
      <c r="AL697" s="22">
        <f t="shared" si="68"/>
        <v>0</v>
      </c>
      <c r="AM697" s="22">
        <f t="shared" si="69"/>
        <v>0</v>
      </c>
    </row>
    <row r="698" spans="1:39" outlineLevel="1" x14ac:dyDescent="0.25">
      <c r="A698" s="10">
        <v>40755</v>
      </c>
      <c r="C698" s="3" t="s">
        <v>1752</v>
      </c>
      <c r="D698" s="34" t="s">
        <v>1651</v>
      </c>
      <c r="F698" s="4" t="s">
        <v>88</v>
      </c>
      <c r="G698" s="4" t="s">
        <v>451</v>
      </c>
      <c r="H698" s="4" t="s">
        <v>157</v>
      </c>
      <c r="N698" s="5">
        <v>1</v>
      </c>
      <c r="O698" s="5" t="s">
        <v>158</v>
      </c>
      <c r="P698" s="65">
        <v>1720</v>
      </c>
      <c r="Q698" s="65">
        <v>0</v>
      </c>
      <c r="R698" s="65">
        <v>0</v>
      </c>
      <c r="S698" s="65">
        <f t="shared" si="65"/>
        <v>1720</v>
      </c>
      <c r="T698" s="5">
        <v>120</v>
      </c>
      <c r="U698" s="22">
        <v>-1720</v>
      </c>
      <c r="V698" s="22">
        <v>0</v>
      </c>
      <c r="W698" s="22">
        <v>0</v>
      </c>
      <c r="X698" s="22">
        <v>0</v>
      </c>
      <c r="Y698" s="22">
        <v>0</v>
      </c>
      <c r="Z698" s="22">
        <v>0</v>
      </c>
      <c r="AA698" s="22">
        <v>0</v>
      </c>
      <c r="AB698" s="22">
        <v>0</v>
      </c>
      <c r="AC698" s="22">
        <v>0</v>
      </c>
      <c r="AD698" s="22">
        <v>0</v>
      </c>
      <c r="AE698" s="22">
        <v>0</v>
      </c>
      <c r="AF698" s="22">
        <v>0</v>
      </c>
      <c r="AG698" s="22">
        <v>0</v>
      </c>
      <c r="AH698" s="22">
        <f t="shared" si="66"/>
        <v>0</v>
      </c>
      <c r="AI698" s="22">
        <v>0</v>
      </c>
      <c r="AJ698" s="22">
        <f t="shared" si="67"/>
        <v>-1720</v>
      </c>
      <c r="AK698" s="22"/>
      <c r="AL698" s="22">
        <f t="shared" si="68"/>
        <v>0</v>
      </c>
      <c r="AM698" s="22">
        <f t="shared" si="69"/>
        <v>0</v>
      </c>
    </row>
    <row r="699" spans="1:39" outlineLevel="1" x14ac:dyDescent="0.25">
      <c r="A699" s="10">
        <v>40755</v>
      </c>
      <c r="C699" s="3" t="s">
        <v>1753</v>
      </c>
      <c r="D699" s="34" t="s">
        <v>1754</v>
      </c>
      <c r="F699" s="4" t="s">
        <v>88</v>
      </c>
      <c r="G699" s="4" t="s">
        <v>451</v>
      </c>
      <c r="H699" s="4" t="s">
        <v>157</v>
      </c>
      <c r="N699" s="5">
        <v>1</v>
      </c>
      <c r="O699" s="5" t="s">
        <v>158</v>
      </c>
      <c r="P699" s="65">
        <v>945</v>
      </c>
      <c r="Q699" s="65">
        <v>0</v>
      </c>
      <c r="R699" s="65">
        <v>0</v>
      </c>
      <c r="S699" s="65">
        <f t="shared" si="65"/>
        <v>945</v>
      </c>
      <c r="T699" s="5">
        <v>120</v>
      </c>
      <c r="U699" s="22">
        <v>-945</v>
      </c>
      <c r="V699" s="22">
        <v>0</v>
      </c>
      <c r="W699" s="22">
        <v>0</v>
      </c>
      <c r="X699" s="22">
        <v>0</v>
      </c>
      <c r="Y699" s="22">
        <v>0</v>
      </c>
      <c r="Z699" s="22">
        <v>0</v>
      </c>
      <c r="AA699" s="22">
        <v>0</v>
      </c>
      <c r="AB699" s="22">
        <v>0</v>
      </c>
      <c r="AC699" s="22">
        <v>0</v>
      </c>
      <c r="AD699" s="22">
        <v>0</v>
      </c>
      <c r="AE699" s="22">
        <v>0</v>
      </c>
      <c r="AF699" s="22">
        <v>0</v>
      </c>
      <c r="AG699" s="22">
        <v>0</v>
      </c>
      <c r="AH699" s="22">
        <f t="shared" si="66"/>
        <v>0</v>
      </c>
      <c r="AI699" s="22">
        <v>0</v>
      </c>
      <c r="AJ699" s="22">
        <f t="shared" si="67"/>
        <v>-945</v>
      </c>
      <c r="AK699" s="22"/>
      <c r="AL699" s="22">
        <f t="shared" si="68"/>
        <v>0</v>
      </c>
      <c r="AM699" s="22">
        <f t="shared" si="69"/>
        <v>0</v>
      </c>
    </row>
    <row r="700" spans="1:39" outlineLevel="1" x14ac:dyDescent="0.25">
      <c r="A700" s="10">
        <v>40755</v>
      </c>
      <c r="C700" s="3" t="s">
        <v>1755</v>
      </c>
      <c r="D700" s="34" t="s">
        <v>1756</v>
      </c>
      <c r="F700" s="4" t="s">
        <v>88</v>
      </c>
      <c r="G700" s="4" t="s">
        <v>451</v>
      </c>
      <c r="H700" s="4" t="s">
        <v>157</v>
      </c>
      <c r="N700" s="5">
        <v>1</v>
      </c>
      <c r="O700" s="5" t="s">
        <v>158</v>
      </c>
      <c r="P700" s="65">
        <v>2430</v>
      </c>
      <c r="Q700" s="65">
        <v>0</v>
      </c>
      <c r="R700" s="65">
        <v>0</v>
      </c>
      <c r="S700" s="65">
        <f t="shared" si="65"/>
        <v>2430</v>
      </c>
      <c r="T700" s="5">
        <v>120</v>
      </c>
      <c r="U700" s="22">
        <v>-2430</v>
      </c>
      <c r="V700" s="22">
        <v>0</v>
      </c>
      <c r="W700" s="22">
        <v>0</v>
      </c>
      <c r="X700" s="22">
        <v>0</v>
      </c>
      <c r="Y700" s="22">
        <v>0</v>
      </c>
      <c r="Z700" s="22">
        <v>0</v>
      </c>
      <c r="AA700" s="22">
        <v>0</v>
      </c>
      <c r="AB700" s="22">
        <v>0</v>
      </c>
      <c r="AC700" s="22">
        <v>0</v>
      </c>
      <c r="AD700" s="22">
        <v>0</v>
      </c>
      <c r="AE700" s="22">
        <v>0</v>
      </c>
      <c r="AF700" s="22">
        <v>0</v>
      </c>
      <c r="AG700" s="22">
        <v>0</v>
      </c>
      <c r="AH700" s="22">
        <f t="shared" si="66"/>
        <v>0</v>
      </c>
      <c r="AI700" s="22">
        <v>0</v>
      </c>
      <c r="AJ700" s="22">
        <f t="shared" si="67"/>
        <v>-2430</v>
      </c>
      <c r="AK700" s="22"/>
      <c r="AL700" s="22">
        <f t="shared" si="68"/>
        <v>0</v>
      </c>
      <c r="AM700" s="22">
        <f t="shared" si="69"/>
        <v>0</v>
      </c>
    </row>
    <row r="701" spans="1:39" outlineLevel="1" x14ac:dyDescent="0.25">
      <c r="A701" s="10">
        <v>40755</v>
      </c>
      <c r="C701" s="3" t="s">
        <v>1757</v>
      </c>
      <c r="D701" s="34" t="s">
        <v>1758</v>
      </c>
      <c r="F701" s="4" t="s">
        <v>88</v>
      </c>
      <c r="G701" s="4" t="s">
        <v>451</v>
      </c>
      <c r="H701" s="4" t="s">
        <v>157</v>
      </c>
      <c r="N701" s="5">
        <v>1</v>
      </c>
      <c r="O701" s="5" t="s">
        <v>158</v>
      </c>
      <c r="P701" s="65">
        <v>9072</v>
      </c>
      <c r="Q701" s="65">
        <v>0</v>
      </c>
      <c r="R701" s="65">
        <v>0</v>
      </c>
      <c r="S701" s="65">
        <f t="shared" si="65"/>
        <v>9072</v>
      </c>
      <c r="T701" s="5">
        <v>120</v>
      </c>
      <c r="U701" s="22">
        <v>-9072</v>
      </c>
      <c r="V701" s="22">
        <v>0</v>
      </c>
      <c r="W701" s="22">
        <v>0</v>
      </c>
      <c r="X701" s="22">
        <v>0</v>
      </c>
      <c r="Y701" s="22">
        <v>0</v>
      </c>
      <c r="Z701" s="22">
        <v>0</v>
      </c>
      <c r="AA701" s="22">
        <v>0</v>
      </c>
      <c r="AB701" s="22">
        <v>0</v>
      </c>
      <c r="AC701" s="22">
        <v>0</v>
      </c>
      <c r="AD701" s="22">
        <v>0</v>
      </c>
      <c r="AE701" s="22">
        <v>0</v>
      </c>
      <c r="AF701" s="22">
        <v>0</v>
      </c>
      <c r="AG701" s="22">
        <v>0</v>
      </c>
      <c r="AH701" s="22">
        <f t="shared" si="66"/>
        <v>0</v>
      </c>
      <c r="AI701" s="22">
        <v>0</v>
      </c>
      <c r="AJ701" s="22">
        <f t="shared" si="67"/>
        <v>-9072</v>
      </c>
      <c r="AK701" s="22"/>
      <c r="AL701" s="22">
        <f t="shared" si="68"/>
        <v>0</v>
      </c>
      <c r="AM701" s="22">
        <f t="shared" si="69"/>
        <v>0</v>
      </c>
    </row>
    <row r="702" spans="1:39" outlineLevel="1" x14ac:dyDescent="0.25">
      <c r="A702" s="10">
        <v>40755</v>
      </c>
      <c r="C702" s="3" t="s">
        <v>1759</v>
      </c>
      <c r="D702" s="34" t="s">
        <v>1756</v>
      </c>
      <c r="F702" s="4" t="s">
        <v>88</v>
      </c>
      <c r="G702" s="4" t="s">
        <v>451</v>
      </c>
      <c r="H702" s="4" t="s">
        <v>157</v>
      </c>
      <c r="N702" s="5">
        <v>1</v>
      </c>
      <c r="O702" s="5" t="s">
        <v>158</v>
      </c>
      <c r="P702" s="65">
        <v>7900</v>
      </c>
      <c r="Q702" s="65">
        <v>0</v>
      </c>
      <c r="R702" s="65">
        <v>0</v>
      </c>
      <c r="S702" s="65">
        <f t="shared" si="65"/>
        <v>7900</v>
      </c>
      <c r="T702" s="5">
        <v>120</v>
      </c>
      <c r="U702" s="22">
        <v>-7900</v>
      </c>
      <c r="V702" s="22">
        <v>0</v>
      </c>
      <c r="W702" s="22">
        <v>0</v>
      </c>
      <c r="X702" s="22">
        <v>0</v>
      </c>
      <c r="Y702" s="22">
        <v>0</v>
      </c>
      <c r="Z702" s="22">
        <v>0</v>
      </c>
      <c r="AA702" s="22">
        <v>0</v>
      </c>
      <c r="AB702" s="22">
        <v>0</v>
      </c>
      <c r="AC702" s="22">
        <v>0</v>
      </c>
      <c r="AD702" s="22">
        <v>0</v>
      </c>
      <c r="AE702" s="22">
        <v>0</v>
      </c>
      <c r="AF702" s="22">
        <v>0</v>
      </c>
      <c r="AG702" s="22">
        <v>0</v>
      </c>
      <c r="AH702" s="22">
        <f t="shared" si="66"/>
        <v>0</v>
      </c>
      <c r="AI702" s="22">
        <v>0</v>
      </c>
      <c r="AJ702" s="22">
        <f t="shared" si="67"/>
        <v>-7900</v>
      </c>
      <c r="AK702" s="22"/>
      <c r="AL702" s="22">
        <f t="shared" si="68"/>
        <v>0</v>
      </c>
      <c r="AM702" s="22">
        <f t="shared" si="69"/>
        <v>0</v>
      </c>
    </row>
    <row r="703" spans="1:39" outlineLevel="1" x14ac:dyDescent="0.25">
      <c r="A703" s="10">
        <v>40755</v>
      </c>
      <c r="C703" s="3" t="s">
        <v>1760</v>
      </c>
      <c r="D703" s="34" t="s">
        <v>1761</v>
      </c>
      <c r="F703" s="4" t="s">
        <v>88</v>
      </c>
      <c r="G703" s="4" t="s">
        <v>451</v>
      </c>
      <c r="H703" s="4" t="s">
        <v>157</v>
      </c>
      <c r="N703" s="5">
        <v>1</v>
      </c>
      <c r="O703" s="5" t="s">
        <v>158</v>
      </c>
      <c r="P703" s="65">
        <v>6911.72</v>
      </c>
      <c r="Q703" s="65">
        <v>0</v>
      </c>
      <c r="R703" s="65">
        <v>0</v>
      </c>
      <c r="S703" s="65">
        <f t="shared" si="65"/>
        <v>6911.72</v>
      </c>
      <c r="T703" s="5">
        <v>120</v>
      </c>
      <c r="U703" s="22">
        <v>-6911.72</v>
      </c>
      <c r="V703" s="22">
        <v>0</v>
      </c>
      <c r="W703" s="22">
        <v>0</v>
      </c>
      <c r="X703" s="22">
        <v>0</v>
      </c>
      <c r="Y703" s="22">
        <v>0</v>
      </c>
      <c r="Z703" s="22">
        <v>0</v>
      </c>
      <c r="AA703" s="22">
        <v>0</v>
      </c>
      <c r="AB703" s="22">
        <v>0</v>
      </c>
      <c r="AC703" s="22">
        <v>0</v>
      </c>
      <c r="AD703" s="22">
        <v>0</v>
      </c>
      <c r="AE703" s="22">
        <v>0</v>
      </c>
      <c r="AF703" s="22">
        <v>0</v>
      </c>
      <c r="AG703" s="22">
        <v>0</v>
      </c>
      <c r="AH703" s="22">
        <f t="shared" si="66"/>
        <v>0</v>
      </c>
      <c r="AI703" s="22">
        <v>0</v>
      </c>
      <c r="AJ703" s="22">
        <f t="shared" si="67"/>
        <v>-6911.72</v>
      </c>
      <c r="AK703" s="22"/>
      <c r="AL703" s="22">
        <f t="shared" si="68"/>
        <v>0</v>
      </c>
      <c r="AM703" s="22">
        <f t="shared" si="69"/>
        <v>0</v>
      </c>
    </row>
    <row r="704" spans="1:39" outlineLevel="1" x14ac:dyDescent="0.25">
      <c r="A704" s="10">
        <v>40755</v>
      </c>
      <c r="C704" s="3" t="s">
        <v>1762</v>
      </c>
      <c r="D704" s="34" t="s">
        <v>1763</v>
      </c>
      <c r="F704" s="4" t="s">
        <v>88</v>
      </c>
      <c r="G704" s="4" t="s">
        <v>451</v>
      </c>
      <c r="H704" s="4" t="s">
        <v>157</v>
      </c>
      <c r="N704" s="5">
        <v>1</v>
      </c>
      <c r="O704" s="5" t="s">
        <v>158</v>
      </c>
      <c r="P704" s="65">
        <v>9774.41</v>
      </c>
      <c r="Q704" s="65">
        <v>0</v>
      </c>
      <c r="R704" s="65">
        <v>0</v>
      </c>
      <c r="S704" s="65">
        <f t="shared" si="65"/>
        <v>9774.41</v>
      </c>
      <c r="T704" s="5">
        <v>120</v>
      </c>
      <c r="U704" s="22">
        <v>-9774.41</v>
      </c>
      <c r="V704" s="22">
        <v>0</v>
      </c>
      <c r="W704" s="22">
        <v>0</v>
      </c>
      <c r="X704" s="22">
        <v>0</v>
      </c>
      <c r="Y704" s="22">
        <v>0</v>
      </c>
      <c r="Z704" s="22">
        <v>0</v>
      </c>
      <c r="AA704" s="22">
        <v>0</v>
      </c>
      <c r="AB704" s="22">
        <v>0</v>
      </c>
      <c r="AC704" s="22">
        <v>0</v>
      </c>
      <c r="AD704" s="22">
        <v>0</v>
      </c>
      <c r="AE704" s="22">
        <v>0</v>
      </c>
      <c r="AF704" s="22">
        <v>0</v>
      </c>
      <c r="AG704" s="22">
        <v>0</v>
      </c>
      <c r="AH704" s="22">
        <f t="shared" si="66"/>
        <v>0</v>
      </c>
      <c r="AI704" s="22">
        <v>0</v>
      </c>
      <c r="AJ704" s="22">
        <f t="shared" si="67"/>
        <v>-9774.41</v>
      </c>
      <c r="AK704" s="22"/>
      <c r="AL704" s="22">
        <f t="shared" si="68"/>
        <v>0</v>
      </c>
      <c r="AM704" s="22">
        <f t="shared" si="69"/>
        <v>0</v>
      </c>
    </row>
    <row r="705" spans="1:39" outlineLevel="1" x14ac:dyDescent="0.25">
      <c r="A705" s="10">
        <v>40755</v>
      </c>
      <c r="C705" s="3" t="s">
        <v>1764</v>
      </c>
      <c r="D705" s="34" t="s">
        <v>1765</v>
      </c>
      <c r="F705" s="4" t="s">
        <v>88</v>
      </c>
      <c r="G705" s="4" t="s">
        <v>451</v>
      </c>
      <c r="H705" s="4" t="s">
        <v>157</v>
      </c>
      <c r="N705" s="5">
        <v>1</v>
      </c>
      <c r="O705" s="5" t="s">
        <v>158</v>
      </c>
      <c r="P705" s="65">
        <v>4680.8900000000003</v>
      </c>
      <c r="Q705" s="65">
        <v>0</v>
      </c>
      <c r="R705" s="65">
        <v>0</v>
      </c>
      <c r="S705" s="65">
        <f t="shared" si="65"/>
        <v>4680.8900000000003</v>
      </c>
      <c r="T705" s="5">
        <v>120</v>
      </c>
      <c r="U705" s="22">
        <v>-4680.8900000000003</v>
      </c>
      <c r="V705" s="22">
        <v>0</v>
      </c>
      <c r="W705" s="22">
        <v>0</v>
      </c>
      <c r="X705" s="22">
        <v>0</v>
      </c>
      <c r="Y705" s="22">
        <v>0</v>
      </c>
      <c r="Z705" s="22">
        <v>0</v>
      </c>
      <c r="AA705" s="22">
        <v>0</v>
      </c>
      <c r="AB705" s="22">
        <v>0</v>
      </c>
      <c r="AC705" s="22">
        <v>0</v>
      </c>
      <c r="AD705" s="22">
        <v>0</v>
      </c>
      <c r="AE705" s="22">
        <v>0</v>
      </c>
      <c r="AF705" s="22">
        <v>0</v>
      </c>
      <c r="AG705" s="22">
        <v>0</v>
      </c>
      <c r="AH705" s="22">
        <f t="shared" si="66"/>
        <v>0</v>
      </c>
      <c r="AI705" s="22">
        <v>0</v>
      </c>
      <c r="AJ705" s="22">
        <f t="shared" si="67"/>
        <v>-4680.8900000000003</v>
      </c>
      <c r="AK705" s="22"/>
      <c r="AL705" s="22">
        <f t="shared" si="68"/>
        <v>0</v>
      </c>
      <c r="AM705" s="22">
        <f t="shared" si="69"/>
        <v>0</v>
      </c>
    </row>
    <row r="706" spans="1:39" outlineLevel="1" x14ac:dyDescent="0.25">
      <c r="A706" s="10">
        <v>40755</v>
      </c>
      <c r="C706" s="3" t="s">
        <v>1766</v>
      </c>
      <c r="D706" s="34" t="s">
        <v>1767</v>
      </c>
      <c r="F706" s="4" t="s">
        <v>88</v>
      </c>
      <c r="G706" s="4" t="s">
        <v>451</v>
      </c>
      <c r="H706" s="4" t="s">
        <v>157</v>
      </c>
      <c r="N706" s="5">
        <v>1</v>
      </c>
      <c r="O706" s="5" t="s">
        <v>158</v>
      </c>
      <c r="P706" s="65">
        <v>782.55</v>
      </c>
      <c r="Q706" s="65">
        <v>0</v>
      </c>
      <c r="R706" s="65">
        <v>0</v>
      </c>
      <c r="S706" s="65">
        <f t="shared" si="65"/>
        <v>782.55</v>
      </c>
      <c r="T706" s="5">
        <v>120</v>
      </c>
      <c r="U706" s="22">
        <v>-782.55</v>
      </c>
      <c r="V706" s="22">
        <v>0</v>
      </c>
      <c r="W706" s="22">
        <v>0</v>
      </c>
      <c r="X706" s="22">
        <v>0</v>
      </c>
      <c r="Y706" s="22">
        <v>0</v>
      </c>
      <c r="Z706" s="22">
        <v>0</v>
      </c>
      <c r="AA706" s="22">
        <v>0</v>
      </c>
      <c r="AB706" s="22">
        <v>0</v>
      </c>
      <c r="AC706" s="22">
        <v>0</v>
      </c>
      <c r="AD706" s="22">
        <v>0</v>
      </c>
      <c r="AE706" s="22">
        <v>0</v>
      </c>
      <c r="AF706" s="22">
        <v>0</v>
      </c>
      <c r="AG706" s="22">
        <v>0</v>
      </c>
      <c r="AH706" s="22">
        <f t="shared" si="66"/>
        <v>0</v>
      </c>
      <c r="AI706" s="22">
        <v>0</v>
      </c>
      <c r="AJ706" s="22">
        <f t="shared" si="67"/>
        <v>-782.55</v>
      </c>
      <c r="AK706" s="22"/>
      <c r="AL706" s="22">
        <f t="shared" si="68"/>
        <v>0</v>
      </c>
      <c r="AM706" s="22">
        <f t="shared" si="69"/>
        <v>0</v>
      </c>
    </row>
    <row r="707" spans="1:39" outlineLevel="1" x14ac:dyDescent="0.25">
      <c r="A707" s="10">
        <v>40755</v>
      </c>
      <c r="C707" s="3" t="s">
        <v>1768</v>
      </c>
      <c r="D707" s="34" t="s">
        <v>1769</v>
      </c>
      <c r="F707" s="4" t="s">
        <v>88</v>
      </c>
      <c r="G707" s="4" t="s">
        <v>451</v>
      </c>
      <c r="H707" s="4" t="s">
        <v>157</v>
      </c>
      <c r="N707" s="5">
        <v>1</v>
      </c>
      <c r="O707" s="5" t="s">
        <v>158</v>
      </c>
      <c r="P707" s="65">
        <v>8000</v>
      </c>
      <c r="Q707" s="65">
        <v>0</v>
      </c>
      <c r="R707" s="65">
        <v>0</v>
      </c>
      <c r="S707" s="65">
        <f t="shared" si="65"/>
        <v>8000</v>
      </c>
      <c r="T707" s="5">
        <v>120</v>
      </c>
      <c r="U707" s="22">
        <v>-8000</v>
      </c>
      <c r="V707" s="22">
        <v>0</v>
      </c>
      <c r="W707" s="22">
        <v>0</v>
      </c>
      <c r="X707" s="22">
        <v>0</v>
      </c>
      <c r="Y707" s="22">
        <v>0</v>
      </c>
      <c r="Z707" s="22">
        <v>0</v>
      </c>
      <c r="AA707" s="22">
        <v>0</v>
      </c>
      <c r="AB707" s="22">
        <v>0</v>
      </c>
      <c r="AC707" s="22">
        <v>0</v>
      </c>
      <c r="AD707" s="22">
        <v>0</v>
      </c>
      <c r="AE707" s="22">
        <v>0</v>
      </c>
      <c r="AF707" s="22">
        <v>0</v>
      </c>
      <c r="AG707" s="22">
        <v>0</v>
      </c>
      <c r="AH707" s="22">
        <f t="shared" si="66"/>
        <v>0</v>
      </c>
      <c r="AI707" s="22">
        <v>0</v>
      </c>
      <c r="AJ707" s="22">
        <f t="shared" si="67"/>
        <v>-8000</v>
      </c>
      <c r="AK707" s="22"/>
      <c r="AL707" s="22">
        <f t="shared" si="68"/>
        <v>0</v>
      </c>
      <c r="AM707" s="22">
        <f t="shared" si="69"/>
        <v>0</v>
      </c>
    </row>
    <row r="708" spans="1:39" outlineLevel="1" x14ac:dyDescent="0.25">
      <c r="A708" s="10">
        <v>40755</v>
      </c>
      <c r="C708" s="3" t="s">
        <v>1770</v>
      </c>
      <c r="D708" s="34" t="s">
        <v>1666</v>
      </c>
      <c r="F708" s="4" t="s">
        <v>88</v>
      </c>
      <c r="G708" s="4" t="s">
        <v>451</v>
      </c>
      <c r="H708" s="4" t="s">
        <v>157</v>
      </c>
      <c r="N708" s="5">
        <v>1</v>
      </c>
      <c r="O708" s="5" t="s">
        <v>158</v>
      </c>
      <c r="P708" s="65">
        <v>1314</v>
      </c>
      <c r="Q708" s="65">
        <v>0</v>
      </c>
      <c r="R708" s="65">
        <v>0</v>
      </c>
      <c r="S708" s="65">
        <f t="shared" si="65"/>
        <v>1314</v>
      </c>
      <c r="T708" s="5">
        <v>120</v>
      </c>
      <c r="U708" s="22">
        <v>-1314</v>
      </c>
      <c r="V708" s="22">
        <v>0</v>
      </c>
      <c r="W708" s="22">
        <v>0</v>
      </c>
      <c r="X708" s="22">
        <v>0</v>
      </c>
      <c r="Y708" s="22">
        <v>0</v>
      </c>
      <c r="Z708" s="22">
        <v>0</v>
      </c>
      <c r="AA708" s="22">
        <v>0</v>
      </c>
      <c r="AB708" s="22">
        <v>0</v>
      </c>
      <c r="AC708" s="22">
        <v>0</v>
      </c>
      <c r="AD708" s="22">
        <v>0</v>
      </c>
      <c r="AE708" s="22">
        <v>0</v>
      </c>
      <c r="AF708" s="22">
        <v>0</v>
      </c>
      <c r="AG708" s="22">
        <v>0</v>
      </c>
      <c r="AH708" s="22">
        <f t="shared" si="66"/>
        <v>0</v>
      </c>
      <c r="AI708" s="22">
        <v>0</v>
      </c>
      <c r="AJ708" s="22">
        <f t="shared" si="67"/>
        <v>-1314</v>
      </c>
      <c r="AK708" s="22"/>
      <c r="AL708" s="22">
        <f t="shared" si="68"/>
        <v>0</v>
      </c>
      <c r="AM708" s="22">
        <f t="shared" si="69"/>
        <v>0</v>
      </c>
    </row>
    <row r="709" spans="1:39" outlineLevel="1" x14ac:dyDescent="0.25">
      <c r="A709" s="10">
        <v>40755</v>
      </c>
      <c r="C709" s="3" t="s">
        <v>1771</v>
      </c>
      <c r="D709" s="34" t="s">
        <v>1772</v>
      </c>
      <c r="F709" s="4" t="s">
        <v>88</v>
      </c>
      <c r="G709" s="4" t="s">
        <v>451</v>
      </c>
      <c r="H709" s="4" t="s">
        <v>157</v>
      </c>
      <c r="N709" s="5">
        <v>1</v>
      </c>
      <c r="O709" s="5" t="s">
        <v>158</v>
      </c>
      <c r="P709" s="65">
        <v>1541.52</v>
      </c>
      <c r="Q709" s="65">
        <v>0</v>
      </c>
      <c r="R709" s="65">
        <v>0</v>
      </c>
      <c r="S709" s="65">
        <f t="shared" si="65"/>
        <v>1541.52</v>
      </c>
      <c r="T709" s="5">
        <v>120</v>
      </c>
      <c r="U709" s="22">
        <v>-1541.52</v>
      </c>
      <c r="V709" s="22">
        <v>0</v>
      </c>
      <c r="W709" s="22">
        <v>0</v>
      </c>
      <c r="X709" s="22">
        <v>0</v>
      </c>
      <c r="Y709" s="22">
        <v>0</v>
      </c>
      <c r="Z709" s="22">
        <v>0</v>
      </c>
      <c r="AA709" s="22">
        <v>0</v>
      </c>
      <c r="AB709" s="22">
        <v>0</v>
      </c>
      <c r="AC709" s="22">
        <v>0</v>
      </c>
      <c r="AD709" s="22">
        <v>0</v>
      </c>
      <c r="AE709" s="22">
        <v>0</v>
      </c>
      <c r="AF709" s="22">
        <v>0</v>
      </c>
      <c r="AG709" s="22">
        <v>0</v>
      </c>
      <c r="AH709" s="22">
        <f t="shared" si="66"/>
        <v>0</v>
      </c>
      <c r="AI709" s="22">
        <v>0</v>
      </c>
      <c r="AJ709" s="22">
        <f t="shared" si="67"/>
        <v>-1541.52</v>
      </c>
      <c r="AK709" s="22"/>
      <c r="AL709" s="22">
        <f t="shared" si="68"/>
        <v>0</v>
      </c>
      <c r="AM709" s="22">
        <f t="shared" si="69"/>
        <v>0</v>
      </c>
    </row>
    <row r="710" spans="1:39" outlineLevel="1" x14ac:dyDescent="0.25">
      <c r="A710" s="10">
        <v>40755</v>
      </c>
      <c r="C710" s="3" t="s">
        <v>1773</v>
      </c>
      <c r="D710" s="34" t="s">
        <v>1774</v>
      </c>
      <c r="F710" s="4" t="s">
        <v>88</v>
      </c>
      <c r="G710" s="4" t="s">
        <v>451</v>
      </c>
      <c r="H710" s="4" t="s">
        <v>157</v>
      </c>
      <c r="N710" s="5">
        <v>1</v>
      </c>
      <c r="O710" s="5" t="s">
        <v>158</v>
      </c>
      <c r="P710" s="65">
        <v>17854.419999999998</v>
      </c>
      <c r="Q710" s="65">
        <v>0</v>
      </c>
      <c r="R710" s="65">
        <v>0</v>
      </c>
      <c r="S710" s="65">
        <f t="shared" ref="S710:S773" si="70">SUM(P710:R710)</f>
        <v>17854.419999999998</v>
      </c>
      <c r="T710" s="5">
        <v>120</v>
      </c>
      <c r="U710" s="22">
        <v>-17854.419999999998</v>
      </c>
      <c r="V710" s="22">
        <v>0</v>
      </c>
      <c r="W710" s="22">
        <v>0</v>
      </c>
      <c r="X710" s="22">
        <v>0</v>
      </c>
      <c r="Y710" s="22">
        <v>0</v>
      </c>
      <c r="Z710" s="22">
        <v>0</v>
      </c>
      <c r="AA710" s="22">
        <v>0</v>
      </c>
      <c r="AB710" s="22">
        <v>0</v>
      </c>
      <c r="AC710" s="22">
        <v>0</v>
      </c>
      <c r="AD710" s="22">
        <v>0</v>
      </c>
      <c r="AE710" s="22">
        <v>0</v>
      </c>
      <c r="AF710" s="22">
        <v>0</v>
      </c>
      <c r="AG710" s="22">
        <v>0</v>
      </c>
      <c r="AH710" s="22">
        <f t="shared" ref="AH710:AH773" si="71">SUM(V710:AG710)</f>
        <v>0</v>
      </c>
      <c r="AI710" s="22">
        <v>0</v>
      </c>
      <c r="AJ710" s="22">
        <f t="shared" ref="AJ710:AJ773" si="72">U710+AH710+AI710</f>
        <v>-17854.419999999998</v>
      </c>
      <c r="AK710" s="22"/>
      <c r="AL710" s="22">
        <f t="shared" ref="AL710:AL773" si="73">S710+AJ710</f>
        <v>0</v>
      </c>
      <c r="AM710" s="22">
        <f t="shared" ref="AM710:AM773" si="74">P710+U710</f>
        <v>0</v>
      </c>
    </row>
    <row r="711" spans="1:39" outlineLevel="1" x14ac:dyDescent="0.25">
      <c r="A711" s="10">
        <v>40755</v>
      </c>
      <c r="C711" s="3" t="s">
        <v>1775</v>
      </c>
      <c r="D711" s="34" t="s">
        <v>1776</v>
      </c>
      <c r="F711" s="4" t="s">
        <v>88</v>
      </c>
      <c r="G711" s="4" t="s">
        <v>451</v>
      </c>
      <c r="H711" s="4" t="s">
        <v>157</v>
      </c>
      <c r="N711" s="5">
        <v>1</v>
      </c>
      <c r="O711" s="5" t="s">
        <v>158</v>
      </c>
      <c r="P711" s="65">
        <v>3890</v>
      </c>
      <c r="Q711" s="65">
        <v>0</v>
      </c>
      <c r="R711" s="65">
        <v>0</v>
      </c>
      <c r="S711" s="65">
        <f t="shared" si="70"/>
        <v>3890</v>
      </c>
      <c r="T711" s="5">
        <v>120</v>
      </c>
      <c r="U711" s="22">
        <v>-3890</v>
      </c>
      <c r="V711" s="22">
        <v>0</v>
      </c>
      <c r="W711" s="22">
        <v>0</v>
      </c>
      <c r="X711" s="22">
        <v>0</v>
      </c>
      <c r="Y711" s="22">
        <v>0</v>
      </c>
      <c r="Z711" s="22">
        <v>0</v>
      </c>
      <c r="AA711" s="22">
        <v>0</v>
      </c>
      <c r="AB711" s="22">
        <v>0</v>
      </c>
      <c r="AC711" s="22">
        <v>0</v>
      </c>
      <c r="AD711" s="22">
        <v>0</v>
      </c>
      <c r="AE711" s="22">
        <v>0</v>
      </c>
      <c r="AF711" s="22">
        <v>0</v>
      </c>
      <c r="AG711" s="22">
        <v>0</v>
      </c>
      <c r="AH711" s="22">
        <f t="shared" si="71"/>
        <v>0</v>
      </c>
      <c r="AI711" s="22">
        <v>0</v>
      </c>
      <c r="AJ711" s="22">
        <f t="shared" si="72"/>
        <v>-3890</v>
      </c>
      <c r="AK711" s="22"/>
      <c r="AL711" s="22">
        <f t="shared" si="73"/>
        <v>0</v>
      </c>
      <c r="AM711" s="22">
        <f t="shared" si="74"/>
        <v>0</v>
      </c>
    </row>
    <row r="712" spans="1:39" outlineLevel="1" x14ac:dyDescent="0.25">
      <c r="A712" s="10">
        <v>40755</v>
      </c>
      <c r="C712" s="3" t="s">
        <v>1777</v>
      </c>
      <c r="D712" s="34" t="s">
        <v>1778</v>
      </c>
      <c r="F712" s="4" t="s">
        <v>88</v>
      </c>
      <c r="G712" s="4" t="s">
        <v>451</v>
      </c>
      <c r="H712" s="4" t="s">
        <v>157</v>
      </c>
      <c r="N712" s="5">
        <v>1</v>
      </c>
      <c r="O712" s="5" t="s">
        <v>158</v>
      </c>
      <c r="P712" s="65">
        <v>1835</v>
      </c>
      <c r="Q712" s="65">
        <v>0</v>
      </c>
      <c r="R712" s="65">
        <v>0</v>
      </c>
      <c r="S712" s="65">
        <f t="shared" si="70"/>
        <v>1835</v>
      </c>
      <c r="T712" s="5">
        <v>120</v>
      </c>
      <c r="U712" s="22">
        <v>-1835</v>
      </c>
      <c r="V712" s="22">
        <v>0</v>
      </c>
      <c r="W712" s="22">
        <v>0</v>
      </c>
      <c r="X712" s="22">
        <v>0</v>
      </c>
      <c r="Y712" s="22">
        <v>0</v>
      </c>
      <c r="Z712" s="22">
        <v>0</v>
      </c>
      <c r="AA712" s="22">
        <v>0</v>
      </c>
      <c r="AB712" s="22">
        <v>0</v>
      </c>
      <c r="AC712" s="22">
        <v>0</v>
      </c>
      <c r="AD712" s="22">
        <v>0</v>
      </c>
      <c r="AE712" s="22">
        <v>0</v>
      </c>
      <c r="AF712" s="22">
        <v>0</v>
      </c>
      <c r="AG712" s="22">
        <v>0</v>
      </c>
      <c r="AH712" s="22">
        <f t="shared" si="71"/>
        <v>0</v>
      </c>
      <c r="AI712" s="22">
        <v>0</v>
      </c>
      <c r="AJ712" s="22">
        <f t="shared" si="72"/>
        <v>-1835</v>
      </c>
      <c r="AK712" s="22"/>
      <c r="AL712" s="22">
        <f t="shared" si="73"/>
        <v>0</v>
      </c>
      <c r="AM712" s="22">
        <f t="shared" si="74"/>
        <v>0</v>
      </c>
    </row>
    <row r="713" spans="1:39" outlineLevel="1" x14ac:dyDescent="0.25">
      <c r="A713" s="10">
        <v>40755</v>
      </c>
      <c r="C713" s="3" t="s">
        <v>1779</v>
      </c>
      <c r="D713" s="34" t="s">
        <v>1651</v>
      </c>
      <c r="F713" s="4" t="s">
        <v>88</v>
      </c>
      <c r="G713" s="4" t="s">
        <v>451</v>
      </c>
      <c r="H713" s="4" t="s">
        <v>157</v>
      </c>
      <c r="N713" s="5">
        <v>1</v>
      </c>
      <c r="O713" s="5" t="s">
        <v>158</v>
      </c>
      <c r="P713" s="65">
        <v>1860</v>
      </c>
      <c r="Q713" s="65">
        <v>0</v>
      </c>
      <c r="R713" s="65">
        <v>0</v>
      </c>
      <c r="S713" s="65">
        <f t="shared" si="70"/>
        <v>1860</v>
      </c>
      <c r="T713" s="5">
        <v>120</v>
      </c>
      <c r="U713" s="22">
        <v>-1860</v>
      </c>
      <c r="V713" s="22">
        <v>0</v>
      </c>
      <c r="W713" s="22">
        <v>0</v>
      </c>
      <c r="X713" s="22">
        <v>0</v>
      </c>
      <c r="Y713" s="22">
        <v>0</v>
      </c>
      <c r="Z713" s="22">
        <v>0</v>
      </c>
      <c r="AA713" s="22">
        <v>0</v>
      </c>
      <c r="AB713" s="22">
        <v>0</v>
      </c>
      <c r="AC713" s="22">
        <v>0</v>
      </c>
      <c r="AD713" s="22">
        <v>0</v>
      </c>
      <c r="AE713" s="22">
        <v>0</v>
      </c>
      <c r="AF713" s="22">
        <v>0</v>
      </c>
      <c r="AG713" s="22">
        <v>0</v>
      </c>
      <c r="AH713" s="22">
        <f t="shared" si="71"/>
        <v>0</v>
      </c>
      <c r="AI713" s="22">
        <v>0</v>
      </c>
      <c r="AJ713" s="22">
        <f t="shared" si="72"/>
        <v>-1860</v>
      </c>
      <c r="AK713" s="22"/>
      <c r="AL713" s="22">
        <f t="shared" si="73"/>
        <v>0</v>
      </c>
      <c r="AM713" s="22">
        <f t="shared" si="74"/>
        <v>0</v>
      </c>
    </row>
    <row r="714" spans="1:39" outlineLevel="1" x14ac:dyDescent="0.25">
      <c r="A714" s="10">
        <v>40755</v>
      </c>
      <c r="C714" s="3" t="s">
        <v>1780</v>
      </c>
      <c r="D714" s="34" t="s">
        <v>1236</v>
      </c>
      <c r="F714" s="4" t="s">
        <v>88</v>
      </c>
      <c r="G714" s="4" t="s">
        <v>451</v>
      </c>
      <c r="H714" s="4" t="s">
        <v>157</v>
      </c>
      <c r="N714" s="5">
        <v>1</v>
      </c>
      <c r="O714" s="5" t="s">
        <v>158</v>
      </c>
      <c r="P714" s="65">
        <v>2170</v>
      </c>
      <c r="Q714" s="65">
        <v>0</v>
      </c>
      <c r="R714" s="65">
        <v>0</v>
      </c>
      <c r="S714" s="65">
        <f t="shared" si="70"/>
        <v>2170</v>
      </c>
      <c r="T714" s="5">
        <v>120</v>
      </c>
      <c r="U714" s="22">
        <v>-2170</v>
      </c>
      <c r="V714" s="22">
        <v>0</v>
      </c>
      <c r="W714" s="22">
        <v>0</v>
      </c>
      <c r="X714" s="22">
        <v>0</v>
      </c>
      <c r="Y714" s="22">
        <v>0</v>
      </c>
      <c r="Z714" s="22">
        <v>0</v>
      </c>
      <c r="AA714" s="22">
        <v>0</v>
      </c>
      <c r="AB714" s="22">
        <v>0</v>
      </c>
      <c r="AC714" s="22">
        <v>0</v>
      </c>
      <c r="AD714" s="22">
        <v>0</v>
      </c>
      <c r="AE714" s="22">
        <v>0</v>
      </c>
      <c r="AF714" s="22">
        <v>0</v>
      </c>
      <c r="AG714" s="22">
        <v>0</v>
      </c>
      <c r="AH714" s="22">
        <f t="shared" si="71"/>
        <v>0</v>
      </c>
      <c r="AI714" s="22">
        <v>0</v>
      </c>
      <c r="AJ714" s="22">
        <f t="shared" si="72"/>
        <v>-2170</v>
      </c>
      <c r="AK714" s="22"/>
      <c r="AL714" s="22">
        <f t="shared" si="73"/>
        <v>0</v>
      </c>
      <c r="AM714" s="22">
        <f t="shared" si="74"/>
        <v>0</v>
      </c>
    </row>
    <row r="715" spans="1:39" outlineLevel="1" x14ac:dyDescent="0.25">
      <c r="A715" s="10">
        <v>40755</v>
      </c>
      <c r="C715" s="3" t="s">
        <v>1781</v>
      </c>
      <c r="D715" s="34" t="s">
        <v>1782</v>
      </c>
      <c r="F715" s="4" t="s">
        <v>88</v>
      </c>
      <c r="G715" s="4" t="s">
        <v>451</v>
      </c>
      <c r="H715" s="4" t="s">
        <v>157</v>
      </c>
      <c r="N715" s="5">
        <v>1</v>
      </c>
      <c r="O715" s="5" t="s">
        <v>158</v>
      </c>
      <c r="P715" s="65">
        <v>11130</v>
      </c>
      <c r="Q715" s="65">
        <v>0</v>
      </c>
      <c r="R715" s="65">
        <v>0</v>
      </c>
      <c r="S715" s="65">
        <f t="shared" si="70"/>
        <v>11130</v>
      </c>
      <c r="T715" s="5">
        <v>120</v>
      </c>
      <c r="U715" s="22">
        <v>-11130</v>
      </c>
      <c r="V715" s="22">
        <v>0</v>
      </c>
      <c r="W715" s="22">
        <v>0</v>
      </c>
      <c r="X715" s="22">
        <v>0</v>
      </c>
      <c r="Y715" s="22">
        <v>0</v>
      </c>
      <c r="Z715" s="22">
        <v>0</v>
      </c>
      <c r="AA715" s="22">
        <v>0</v>
      </c>
      <c r="AB715" s="22">
        <v>0</v>
      </c>
      <c r="AC715" s="22">
        <v>0</v>
      </c>
      <c r="AD715" s="22">
        <v>0</v>
      </c>
      <c r="AE715" s="22">
        <v>0</v>
      </c>
      <c r="AF715" s="22">
        <v>0</v>
      </c>
      <c r="AG715" s="22">
        <v>0</v>
      </c>
      <c r="AH715" s="22">
        <f t="shared" si="71"/>
        <v>0</v>
      </c>
      <c r="AI715" s="22">
        <v>0</v>
      </c>
      <c r="AJ715" s="22">
        <f t="shared" si="72"/>
        <v>-11130</v>
      </c>
      <c r="AK715" s="22"/>
      <c r="AL715" s="22">
        <f t="shared" si="73"/>
        <v>0</v>
      </c>
      <c r="AM715" s="22">
        <f t="shared" si="74"/>
        <v>0</v>
      </c>
    </row>
    <row r="716" spans="1:39" outlineLevel="1" x14ac:dyDescent="0.25">
      <c r="A716" s="10">
        <v>40755</v>
      </c>
      <c r="C716" s="3" t="s">
        <v>1783</v>
      </c>
      <c r="D716" s="34" t="s">
        <v>1782</v>
      </c>
      <c r="F716" s="4" t="s">
        <v>88</v>
      </c>
      <c r="G716" s="4" t="s">
        <v>451</v>
      </c>
      <c r="H716" s="4" t="s">
        <v>157</v>
      </c>
      <c r="N716" s="5">
        <v>1</v>
      </c>
      <c r="O716" s="5" t="s">
        <v>158</v>
      </c>
      <c r="P716" s="65">
        <v>1400</v>
      </c>
      <c r="Q716" s="65">
        <v>0</v>
      </c>
      <c r="R716" s="65">
        <v>0</v>
      </c>
      <c r="S716" s="65">
        <f t="shared" si="70"/>
        <v>1400</v>
      </c>
      <c r="T716" s="5">
        <v>120</v>
      </c>
      <c r="U716" s="22">
        <v>-1400</v>
      </c>
      <c r="V716" s="22">
        <v>0</v>
      </c>
      <c r="W716" s="22">
        <v>0</v>
      </c>
      <c r="X716" s="22">
        <v>0</v>
      </c>
      <c r="Y716" s="22">
        <v>0</v>
      </c>
      <c r="Z716" s="22">
        <v>0</v>
      </c>
      <c r="AA716" s="22">
        <v>0</v>
      </c>
      <c r="AB716" s="22">
        <v>0</v>
      </c>
      <c r="AC716" s="22">
        <v>0</v>
      </c>
      <c r="AD716" s="22">
        <v>0</v>
      </c>
      <c r="AE716" s="22">
        <v>0</v>
      </c>
      <c r="AF716" s="22">
        <v>0</v>
      </c>
      <c r="AG716" s="22">
        <v>0</v>
      </c>
      <c r="AH716" s="22">
        <f t="shared" si="71"/>
        <v>0</v>
      </c>
      <c r="AI716" s="22">
        <v>0</v>
      </c>
      <c r="AJ716" s="22">
        <f t="shared" si="72"/>
        <v>-1400</v>
      </c>
      <c r="AK716" s="22"/>
      <c r="AL716" s="22">
        <f t="shared" si="73"/>
        <v>0</v>
      </c>
      <c r="AM716" s="22">
        <f t="shared" si="74"/>
        <v>0</v>
      </c>
    </row>
    <row r="717" spans="1:39" outlineLevel="1" x14ac:dyDescent="0.25">
      <c r="A717" s="10">
        <v>40755</v>
      </c>
      <c r="C717" s="3" t="s">
        <v>1784</v>
      </c>
      <c r="D717" s="34" t="s">
        <v>1785</v>
      </c>
      <c r="F717" s="4" t="s">
        <v>88</v>
      </c>
      <c r="G717" s="4" t="s">
        <v>451</v>
      </c>
      <c r="H717" s="4" t="s">
        <v>157</v>
      </c>
      <c r="N717" s="5">
        <v>1</v>
      </c>
      <c r="O717" s="5" t="s">
        <v>158</v>
      </c>
      <c r="P717" s="65">
        <v>1310</v>
      </c>
      <c r="Q717" s="65">
        <v>0</v>
      </c>
      <c r="R717" s="65">
        <v>0</v>
      </c>
      <c r="S717" s="65">
        <f t="shared" si="70"/>
        <v>1310</v>
      </c>
      <c r="T717" s="5">
        <v>120</v>
      </c>
      <c r="U717" s="22">
        <v>-1310</v>
      </c>
      <c r="V717" s="22">
        <v>0</v>
      </c>
      <c r="W717" s="22">
        <v>0</v>
      </c>
      <c r="X717" s="22">
        <v>0</v>
      </c>
      <c r="Y717" s="22">
        <v>0</v>
      </c>
      <c r="Z717" s="22">
        <v>0</v>
      </c>
      <c r="AA717" s="22">
        <v>0</v>
      </c>
      <c r="AB717" s="22">
        <v>0</v>
      </c>
      <c r="AC717" s="22">
        <v>0</v>
      </c>
      <c r="AD717" s="22">
        <v>0</v>
      </c>
      <c r="AE717" s="22">
        <v>0</v>
      </c>
      <c r="AF717" s="22">
        <v>0</v>
      </c>
      <c r="AG717" s="22">
        <v>0</v>
      </c>
      <c r="AH717" s="22">
        <f t="shared" si="71"/>
        <v>0</v>
      </c>
      <c r="AI717" s="22">
        <v>0</v>
      </c>
      <c r="AJ717" s="22">
        <f t="shared" si="72"/>
        <v>-1310</v>
      </c>
      <c r="AK717" s="22"/>
      <c r="AL717" s="22">
        <f t="shared" si="73"/>
        <v>0</v>
      </c>
      <c r="AM717" s="22">
        <f t="shared" si="74"/>
        <v>0</v>
      </c>
    </row>
    <row r="718" spans="1:39" outlineLevel="1" x14ac:dyDescent="0.25">
      <c r="A718" s="10">
        <v>40755</v>
      </c>
      <c r="C718" s="3" t="s">
        <v>1786</v>
      </c>
      <c r="D718" s="34" t="s">
        <v>1787</v>
      </c>
      <c r="F718" s="4" t="s">
        <v>88</v>
      </c>
      <c r="G718" s="4" t="s">
        <v>451</v>
      </c>
      <c r="H718" s="4" t="s">
        <v>157</v>
      </c>
      <c r="N718" s="5">
        <v>1</v>
      </c>
      <c r="O718" s="5" t="s">
        <v>158</v>
      </c>
      <c r="P718" s="65">
        <v>2800</v>
      </c>
      <c r="Q718" s="65">
        <v>0</v>
      </c>
      <c r="R718" s="65">
        <v>0</v>
      </c>
      <c r="S718" s="65">
        <f t="shared" si="70"/>
        <v>2800</v>
      </c>
      <c r="T718" s="5">
        <v>120</v>
      </c>
      <c r="U718" s="22">
        <v>-2800</v>
      </c>
      <c r="V718" s="22">
        <v>0</v>
      </c>
      <c r="W718" s="22">
        <v>0</v>
      </c>
      <c r="X718" s="22">
        <v>0</v>
      </c>
      <c r="Y718" s="22">
        <v>0</v>
      </c>
      <c r="Z718" s="22">
        <v>0</v>
      </c>
      <c r="AA718" s="22">
        <v>0</v>
      </c>
      <c r="AB718" s="22">
        <v>0</v>
      </c>
      <c r="AC718" s="22">
        <v>0</v>
      </c>
      <c r="AD718" s="22">
        <v>0</v>
      </c>
      <c r="AE718" s="22">
        <v>0</v>
      </c>
      <c r="AF718" s="22">
        <v>0</v>
      </c>
      <c r="AG718" s="22">
        <v>0</v>
      </c>
      <c r="AH718" s="22">
        <f t="shared" si="71"/>
        <v>0</v>
      </c>
      <c r="AI718" s="22">
        <v>0</v>
      </c>
      <c r="AJ718" s="22">
        <f t="shared" si="72"/>
        <v>-2800</v>
      </c>
      <c r="AK718" s="22"/>
      <c r="AL718" s="22">
        <f t="shared" si="73"/>
        <v>0</v>
      </c>
      <c r="AM718" s="22">
        <f t="shared" si="74"/>
        <v>0</v>
      </c>
    </row>
    <row r="719" spans="1:39" outlineLevel="1" x14ac:dyDescent="0.25">
      <c r="A719" s="10">
        <v>40755</v>
      </c>
      <c r="C719" s="3" t="s">
        <v>1788</v>
      </c>
      <c r="D719" s="34" t="s">
        <v>948</v>
      </c>
      <c r="F719" s="4" t="s">
        <v>88</v>
      </c>
      <c r="G719" s="4" t="s">
        <v>451</v>
      </c>
      <c r="H719" s="4" t="s">
        <v>157</v>
      </c>
      <c r="N719" s="5">
        <v>1</v>
      </c>
      <c r="O719" s="5" t="s">
        <v>158</v>
      </c>
      <c r="P719" s="65">
        <v>1730</v>
      </c>
      <c r="Q719" s="65">
        <v>0</v>
      </c>
      <c r="R719" s="65">
        <v>0</v>
      </c>
      <c r="S719" s="65">
        <f t="shared" si="70"/>
        <v>1730</v>
      </c>
      <c r="T719" s="5">
        <v>120</v>
      </c>
      <c r="U719" s="22">
        <v>-1730</v>
      </c>
      <c r="V719" s="22">
        <v>0</v>
      </c>
      <c r="W719" s="22">
        <v>0</v>
      </c>
      <c r="X719" s="22">
        <v>0</v>
      </c>
      <c r="Y719" s="22">
        <v>0</v>
      </c>
      <c r="Z719" s="22">
        <v>0</v>
      </c>
      <c r="AA719" s="22">
        <v>0</v>
      </c>
      <c r="AB719" s="22">
        <v>0</v>
      </c>
      <c r="AC719" s="22">
        <v>0</v>
      </c>
      <c r="AD719" s="22">
        <v>0</v>
      </c>
      <c r="AE719" s="22">
        <v>0</v>
      </c>
      <c r="AF719" s="22">
        <v>0</v>
      </c>
      <c r="AG719" s="22">
        <v>0</v>
      </c>
      <c r="AH719" s="22">
        <f t="shared" si="71"/>
        <v>0</v>
      </c>
      <c r="AI719" s="22">
        <v>0</v>
      </c>
      <c r="AJ719" s="22">
        <f t="shared" si="72"/>
        <v>-1730</v>
      </c>
      <c r="AK719" s="22"/>
      <c r="AL719" s="22">
        <f t="shared" si="73"/>
        <v>0</v>
      </c>
      <c r="AM719" s="22">
        <f t="shared" si="74"/>
        <v>0</v>
      </c>
    </row>
    <row r="720" spans="1:39" outlineLevel="1" x14ac:dyDescent="0.25">
      <c r="A720" s="10">
        <v>40755</v>
      </c>
      <c r="C720" s="3" t="s">
        <v>1789</v>
      </c>
      <c r="D720" s="34" t="s">
        <v>1790</v>
      </c>
      <c r="F720" s="4" t="s">
        <v>88</v>
      </c>
      <c r="G720" s="4" t="s">
        <v>451</v>
      </c>
      <c r="H720" s="4" t="s">
        <v>157</v>
      </c>
      <c r="N720" s="5">
        <v>1</v>
      </c>
      <c r="O720" s="5" t="s">
        <v>158</v>
      </c>
      <c r="P720" s="65">
        <v>2120</v>
      </c>
      <c r="Q720" s="65">
        <v>0</v>
      </c>
      <c r="R720" s="65">
        <v>0</v>
      </c>
      <c r="S720" s="65">
        <f t="shared" si="70"/>
        <v>2120</v>
      </c>
      <c r="T720" s="5">
        <v>120</v>
      </c>
      <c r="U720" s="22">
        <v>-2120</v>
      </c>
      <c r="V720" s="22">
        <v>0</v>
      </c>
      <c r="W720" s="22">
        <v>0</v>
      </c>
      <c r="X720" s="22">
        <v>0</v>
      </c>
      <c r="Y720" s="22">
        <v>0</v>
      </c>
      <c r="Z720" s="22">
        <v>0</v>
      </c>
      <c r="AA720" s="22">
        <v>0</v>
      </c>
      <c r="AB720" s="22">
        <v>0</v>
      </c>
      <c r="AC720" s="22">
        <v>0</v>
      </c>
      <c r="AD720" s="22">
        <v>0</v>
      </c>
      <c r="AE720" s="22">
        <v>0</v>
      </c>
      <c r="AF720" s="22">
        <v>0</v>
      </c>
      <c r="AG720" s="22">
        <v>0</v>
      </c>
      <c r="AH720" s="22">
        <f t="shared" si="71"/>
        <v>0</v>
      </c>
      <c r="AI720" s="22">
        <v>0</v>
      </c>
      <c r="AJ720" s="22">
        <f t="shared" si="72"/>
        <v>-2120</v>
      </c>
      <c r="AK720" s="22"/>
      <c r="AL720" s="22">
        <f t="shared" si="73"/>
        <v>0</v>
      </c>
      <c r="AM720" s="22">
        <f t="shared" si="74"/>
        <v>0</v>
      </c>
    </row>
    <row r="721" spans="1:39" outlineLevel="1" x14ac:dyDescent="0.25">
      <c r="A721" s="10">
        <v>40755</v>
      </c>
      <c r="C721" s="3" t="s">
        <v>1791</v>
      </c>
      <c r="D721" s="34" t="s">
        <v>948</v>
      </c>
      <c r="F721" s="4" t="s">
        <v>88</v>
      </c>
      <c r="G721" s="4" t="s">
        <v>451</v>
      </c>
      <c r="H721" s="4" t="s">
        <v>157</v>
      </c>
      <c r="N721" s="5">
        <v>1</v>
      </c>
      <c r="O721" s="5" t="s">
        <v>158</v>
      </c>
      <c r="P721" s="65">
        <v>3205</v>
      </c>
      <c r="Q721" s="65">
        <v>0</v>
      </c>
      <c r="R721" s="65">
        <v>0</v>
      </c>
      <c r="S721" s="65">
        <f t="shared" si="70"/>
        <v>3205</v>
      </c>
      <c r="T721" s="5">
        <v>120</v>
      </c>
      <c r="U721" s="22">
        <v>-3205</v>
      </c>
      <c r="V721" s="22">
        <v>0</v>
      </c>
      <c r="W721" s="22">
        <v>0</v>
      </c>
      <c r="X721" s="22">
        <v>0</v>
      </c>
      <c r="Y721" s="22">
        <v>0</v>
      </c>
      <c r="Z721" s="22">
        <v>0</v>
      </c>
      <c r="AA721" s="22">
        <v>0</v>
      </c>
      <c r="AB721" s="22">
        <v>0</v>
      </c>
      <c r="AC721" s="22">
        <v>0</v>
      </c>
      <c r="AD721" s="22">
        <v>0</v>
      </c>
      <c r="AE721" s="22">
        <v>0</v>
      </c>
      <c r="AF721" s="22">
        <v>0</v>
      </c>
      <c r="AG721" s="22">
        <v>0</v>
      </c>
      <c r="AH721" s="22">
        <f t="shared" si="71"/>
        <v>0</v>
      </c>
      <c r="AI721" s="22">
        <v>0</v>
      </c>
      <c r="AJ721" s="22">
        <f t="shared" si="72"/>
        <v>-3205</v>
      </c>
      <c r="AK721" s="22"/>
      <c r="AL721" s="22">
        <f t="shared" si="73"/>
        <v>0</v>
      </c>
      <c r="AM721" s="22">
        <f t="shared" si="74"/>
        <v>0</v>
      </c>
    </row>
    <row r="722" spans="1:39" outlineLevel="1" x14ac:dyDescent="0.25">
      <c r="A722" s="10">
        <v>40755</v>
      </c>
      <c r="C722" s="3" t="s">
        <v>1792</v>
      </c>
      <c r="D722" s="34" t="s">
        <v>1793</v>
      </c>
      <c r="F722" s="4" t="s">
        <v>88</v>
      </c>
      <c r="G722" s="4" t="s">
        <v>451</v>
      </c>
      <c r="H722" s="4" t="s">
        <v>157</v>
      </c>
      <c r="N722" s="5">
        <v>1</v>
      </c>
      <c r="O722" s="5" t="s">
        <v>158</v>
      </c>
      <c r="P722" s="65">
        <v>40723.660000000003</v>
      </c>
      <c r="Q722" s="65">
        <v>0</v>
      </c>
      <c r="R722" s="65">
        <v>0</v>
      </c>
      <c r="S722" s="65">
        <f t="shared" si="70"/>
        <v>40723.660000000003</v>
      </c>
      <c r="T722" s="5">
        <v>120</v>
      </c>
      <c r="U722" s="22">
        <v>-40723.660000000003</v>
      </c>
      <c r="V722" s="22">
        <v>0</v>
      </c>
      <c r="W722" s="22">
        <v>0</v>
      </c>
      <c r="X722" s="22">
        <v>0</v>
      </c>
      <c r="Y722" s="22">
        <v>0</v>
      </c>
      <c r="Z722" s="22">
        <v>0</v>
      </c>
      <c r="AA722" s="22">
        <v>0</v>
      </c>
      <c r="AB722" s="22">
        <v>0</v>
      </c>
      <c r="AC722" s="22">
        <v>0</v>
      </c>
      <c r="AD722" s="22">
        <v>0</v>
      </c>
      <c r="AE722" s="22">
        <v>0</v>
      </c>
      <c r="AF722" s="22">
        <v>0</v>
      </c>
      <c r="AG722" s="22">
        <v>0</v>
      </c>
      <c r="AH722" s="22">
        <f t="shared" si="71"/>
        <v>0</v>
      </c>
      <c r="AI722" s="22">
        <v>0</v>
      </c>
      <c r="AJ722" s="22">
        <f t="shared" si="72"/>
        <v>-40723.660000000003</v>
      </c>
      <c r="AK722" s="22"/>
      <c r="AL722" s="22">
        <f t="shared" si="73"/>
        <v>0</v>
      </c>
      <c r="AM722" s="22">
        <f t="shared" si="74"/>
        <v>0</v>
      </c>
    </row>
    <row r="723" spans="1:39" outlineLevel="1" x14ac:dyDescent="0.25">
      <c r="A723" s="10">
        <v>40755</v>
      </c>
      <c r="C723" s="3" t="s">
        <v>1794</v>
      </c>
      <c r="D723" s="34" t="s">
        <v>1795</v>
      </c>
      <c r="F723" s="4" t="s">
        <v>88</v>
      </c>
      <c r="G723" s="4" t="s">
        <v>451</v>
      </c>
      <c r="H723" s="4" t="s">
        <v>157</v>
      </c>
      <c r="N723" s="5">
        <v>1</v>
      </c>
      <c r="O723" s="5" t="s">
        <v>158</v>
      </c>
      <c r="P723" s="65">
        <v>13267.8</v>
      </c>
      <c r="Q723" s="65">
        <v>0</v>
      </c>
      <c r="R723" s="65">
        <v>0</v>
      </c>
      <c r="S723" s="65">
        <f t="shared" si="70"/>
        <v>13267.8</v>
      </c>
      <c r="T723" s="5">
        <v>120</v>
      </c>
      <c r="U723" s="22">
        <v>-13267.8</v>
      </c>
      <c r="V723" s="22">
        <v>0</v>
      </c>
      <c r="W723" s="22">
        <v>0</v>
      </c>
      <c r="X723" s="22">
        <v>0</v>
      </c>
      <c r="Y723" s="22">
        <v>0</v>
      </c>
      <c r="Z723" s="22">
        <v>0</v>
      </c>
      <c r="AA723" s="22">
        <v>0</v>
      </c>
      <c r="AB723" s="22">
        <v>0</v>
      </c>
      <c r="AC723" s="22">
        <v>0</v>
      </c>
      <c r="AD723" s="22">
        <v>0</v>
      </c>
      <c r="AE723" s="22">
        <v>0</v>
      </c>
      <c r="AF723" s="22">
        <v>0</v>
      </c>
      <c r="AG723" s="22">
        <v>0</v>
      </c>
      <c r="AH723" s="22">
        <f t="shared" si="71"/>
        <v>0</v>
      </c>
      <c r="AI723" s="22">
        <v>0</v>
      </c>
      <c r="AJ723" s="22">
        <f t="shared" si="72"/>
        <v>-13267.8</v>
      </c>
      <c r="AK723" s="22"/>
      <c r="AL723" s="22">
        <f t="shared" si="73"/>
        <v>0</v>
      </c>
      <c r="AM723" s="22">
        <f t="shared" si="74"/>
        <v>0</v>
      </c>
    </row>
    <row r="724" spans="1:39" outlineLevel="1" x14ac:dyDescent="0.25">
      <c r="A724" s="10">
        <v>40755</v>
      </c>
      <c r="C724" s="3" t="s">
        <v>1796</v>
      </c>
      <c r="D724" s="34" t="s">
        <v>948</v>
      </c>
      <c r="F724" s="4" t="s">
        <v>88</v>
      </c>
      <c r="G724" s="4" t="s">
        <v>451</v>
      </c>
      <c r="H724" s="4" t="s">
        <v>157</v>
      </c>
      <c r="N724" s="5">
        <v>1</v>
      </c>
      <c r="O724" s="5" t="s">
        <v>158</v>
      </c>
      <c r="P724" s="65">
        <v>2660</v>
      </c>
      <c r="Q724" s="65">
        <v>0</v>
      </c>
      <c r="R724" s="65">
        <v>0</v>
      </c>
      <c r="S724" s="65">
        <f t="shared" si="70"/>
        <v>2660</v>
      </c>
      <c r="T724" s="5">
        <v>120</v>
      </c>
      <c r="U724" s="22">
        <v>-2660</v>
      </c>
      <c r="V724" s="22">
        <v>0</v>
      </c>
      <c r="W724" s="22">
        <v>0</v>
      </c>
      <c r="X724" s="22">
        <v>0</v>
      </c>
      <c r="Y724" s="22">
        <v>0</v>
      </c>
      <c r="Z724" s="22">
        <v>0</v>
      </c>
      <c r="AA724" s="22">
        <v>0</v>
      </c>
      <c r="AB724" s="22">
        <v>0</v>
      </c>
      <c r="AC724" s="22">
        <v>0</v>
      </c>
      <c r="AD724" s="22">
        <v>0</v>
      </c>
      <c r="AE724" s="22">
        <v>0</v>
      </c>
      <c r="AF724" s="22">
        <v>0</v>
      </c>
      <c r="AG724" s="22">
        <v>0</v>
      </c>
      <c r="AH724" s="22">
        <f t="shared" si="71"/>
        <v>0</v>
      </c>
      <c r="AI724" s="22">
        <v>0</v>
      </c>
      <c r="AJ724" s="22">
        <f t="shared" si="72"/>
        <v>-2660</v>
      </c>
      <c r="AK724" s="22"/>
      <c r="AL724" s="22">
        <f t="shared" si="73"/>
        <v>0</v>
      </c>
      <c r="AM724" s="22">
        <f t="shared" si="74"/>
        <v>0</v>
      </c>
    </row>
    <row r="725" spans="1:39" outlineLevel="1" x14ac:dyDescent="0.25">
      <c r="A725" s="10">
        <v>40755</v>
      </c>
      <c r="C725" s="3" t="s">
        <v>1797</v>
      </c>
      <c r="D725" s="34" t="s">
        <v>1236</v>
      </c>
      <c r="F725" s="4" t="s">
        <v>88</v>
      </c>
      <c r="G725" s="4" t="s">
        <v>451</v>
      </c>
      <c r="H725" s="4" t="s">
        <v>157</v>
      </c>
      <c r="N725" s="5">
        <v>1</v>
      </c>
      <c r="O725" s="5" t="s">
        <v>158</v>
      </c>
      <c r="P725" s="65">
        <v>5020</v>
      </c>
      <c r="Q725" s="65">
        <v>0</v>
      </c>
      <c r="R725" s="65">
        <v>0</v>
      </c>
      <c r="S725" s="65">
        <f t="shared" si="70"/>
        <v>5020</v>
      </c>
      <c r="T725" s="5">
        <v>120</v>
      </c>
      <c r="U725" s="22">
        <v>-5020</v>
      </c>
      <c r="V725" s="22">
        <v>0</v>
      </c>
      <c r="W725" s="22">
        <v>0</v>
      </c>
      <c r="X725" s="22">
        <v>0</v>
      </c>
      <c r="Y725" s="22">
        <v>0</v>
      </c>
      <c r="Z725" s="22">
        <v>0</v>
      </c>
      <c r="AA725" s="22">
        <v>0</v>
      </c>
      <c r="AB725" s="22">
        <v>0</v>
      </c>
      <c r="AC725" s="22">
        <v>0</v>
      </c>
      <c r="AD725" s="22">
        <v>0</v>
      </c>
      <c r="AE725" s="22">
        <v>0</v>
      </c>
      <c r="AF725" s="22">
        <v>0</v>
      </c>
      <c r="AG725" s="22">
        <v>0</v>
      </c>
      <c r="AH725" s="22">
        <f t="shared" si="71"/>
        <v>0</v>
      </c>
      <c r="AI725" s="22">
        <v>0</v>
      </c>
      <c r="AJ725" s="22">
        <f t="shared" si="72"/>
        <v>-5020</v>
      </c>
      <c r="AK725" s="22"/>
      <c r="AL725" s="22">
        <f t="shared" si="73"/>
        <v>0</v>
      </c>
      <c r="AM725" s="22">
        <f t="shared" si="74"/>
        <v>0</v>
      </c>
    </row>
    <row r="726" spans="1:39" outlineLevel="1" x14ac:dyDescent="0.25">
      <c r="A726" s="10">
        <v>40755</v>
      </c>
      <c r="C726" s="3" t="s">
        <v>1798</v>
      </c>
      <c r="D726" s="34" t="s">
        <v>1799</v>
      </c>
      <c r="F726" s="4" t="s">
        <v>88</v>
      </c>
      <c r="G726" s="4" t="s">
        <v>451</v>
      </c>
      <c r="H726" s="4" t="s">
        <v>157</v>
      </c>
      <c r="N726" s="5">
        <v>1</v>
      </c>
      <c r="O726" s="5" t="s">
        <v>158</v>
      </c>
      <c r="P726" s="65">
        <v>2664</v>
      </c>
      <c r="Q726" s="65">
        <v>0</v>
      </c>
      <c r="R726" s="65">
        <v>0</v>
      </c>
      <c r="S726" s="65">
        <f t="shared" si="70"/>
        <v>2664</v>
      </c>
      <c r="T726" s="5">
        <v>120</v>
      </c>
      <c r="U726" s="22">
        <v>-2664</v>
      </c>
      <c r="V726" s="22">
        <v>0</v>
      </c>
      <c r="W726" s="22">
        <v>0</v>
      </c>
      <c r="X726" s="22">
        <v>0</v>
      </c>
      <c r="Y726" s="22">
        <v>0</v>
      </c>
      <c r="Z726" s="22">
        <v>0</v>
      </c>
      <c r="AA726" s="22">
        <v>0</v>
      </c>
      <c r="AB726" s="22">
        <v>0</v>
      </c>
      <c r="AC726" s="22">
        <v>0</v>
      </c>
      <c r="AD726" s="22">
        <v>0</v>
      </c>
      <c r="AE726" s="22">
        <v>0</v>
      </c>
      <c r="AF726" s="22">
        <v>0</v>
      </c>
      <c r="AG726" s="22">
        <v>0</v>
      </c>
      <c r="AH726" s="22">
        <f t="shared" si="71"/>
        <v>0</v>
      </c>
      <c r="AI726" s="22">
        <v>0</v>
      </c>
      <c r="AJ726" s="22">
        <f t="shared" si="72"/>
        <v>-2664</v>
      </c>
      <c r="AK726" s="22"/>
      <c r="AL726" s="22">
        <f t="shared" si="73"/>
        <v>0</v>
      </c>
      <c r="AM726" s="22">
        <f t="shared" si="74"/>
        <v>0</v>
      </c>
    </row>
    <row r="727" spans="1:39" outlineLevel="1" x14ac:dyDescent="0.25">
      <c r="A727" s="10">
        <v>40755</v>
      </c>
      <c r="C727" s="3" t="s">
        <v>1800</v>
      </c>
      <c r="D727" s="34" t="s">
        <v>948</v>
      </c>
      <c r="F727" s="4" t="s">
        <v>88</v>
      </c>
      <c r="G727" s="4" t="s">
        <v>451</v>
      </c>
      <c r="H727" s="4" t="s">
        <v>157</v>
      </c>
      <c r="N727" s="5">
        <v>1</v>
      </c>
      <c r="O727" s="5" t="s">
        <v>158</v>
      </c>
      <c r="P727" s="65">
        <v>2030</v>
      </c>
      <c r="Q727" s="65">
        <v>0</v>
      </c>
      <c r="R727" s="65">
        <v>0</v>
      </c>
      <c r="S727" s="65">
        <f t="shared" si="70"/>
        <v>2030</v>
      </c>
      <c r="T727" s="5">
        <v>120</v>
      </c>
      <c r="U727" s="22">
        <v>-2030</v>
      </c>
      <c r="V727" s="22">
        <v>0</v>
      </c>
      <c r="W727" s="22">
        <v>0</v>
      </c>
      <c r="X727" s="22">
        <v>0</v>
      </c>
      <c r="Y727" s="22">
        <v>0</v>
      </c>
      <c r="Z727" s="22">
        <v>0</v>
      </c>
      <c r="AA727" s="22">
        <v>0</v>
      </c>
      <c r="AB727" s="22">
        <v>0</v>
      </c>
      <c r="AC727" s="22">
        <v>0</v>
      </c>
      <c r="AD727" s="22">
        <v>0</v>
      </c>
      <c r="AE727" s="22">
        <v>0</v>
      </c>
      <c r="AF727" s="22">
        <v>0</v>
      </c>
      <c r="AG727" s="22">
        <v>0</v>
      </c>
      <c r="AH727" s="22">
        <f t="shared" si="71"/>
        <v>0</v>
      </c>
      <c r="AI727" s="22">
        <v>0</v>
      </c>
      <c r="AJ727" s="22">
        <f t="shared" si="72"/>
        <v>-2030</v>
      </c>
      <c r="AK727" s="22"/>
      <c r="AL727" s="22">
        <f t="shared" si="73"/>
        <v>0</v>
      </c>
      <c r="AM727" s="22">
        <f t="shared" si="74"/>
        <v>0</v>
      </c>
    </row>
    <row r="728" spans="1:39" outlineLevel="1" x14ac:dyDescent="0.25">
      <c r="A728" s="10">
        <v>40755</v>
      </c>
      <c r="C728" s="3" t="s">
        <v>1801</v>
      </c>
      <c r="D728" s="34" t="s">
        <v>1236</v>
      </c>
      <c r="F728" s="4" t="s">
        <v>88</v>
      </c>
      <c r="G728" s="4" t="s">
        <v>451</v>
      </c>
      <c r="H728" s="4" t="s">
        <v>157</v>
      </c>
      <c r="N728" s="5">
        <v>1</v>
      </c>
      <c r="O728" s="5" t="s">
        <v>158</v>
      </c>
      <c r="P728" s="65">
        <v>2575</v>
      </c>
      <c r="Q728" s="65">
        <v>0</v>
      </c>
      <c r="R728" s="65">
        <v>0</v>
      </c>
      <c r="S728" s="65">
        <f t="shared" si="70"/>
        <v>2575</v>
      </c>
      <c r="T728" s="5">
        <v>120</v>
      </c>
      <c r="U728" s="22">
        <v>-2575</v>
      </c>
      <c r="V728" s="22">
        <v>0</v>
      </c>
      <c r="W728" s="22">
        <v>0</v>
      </c>
      <c r="X728" s="22">
        <v>0</v>
      </c>
      <c r="Y728" s="22">
        <v>0</v>
      </c>
      <c r="Z728" s="22">
        <v>0</v>
      </c>
      <c r="AA728" s="22">
        <v>0</v>
      </c>
      <c r="AB728" s="22">
        <v>0</v>
      </c>
      <c r="AC728" s="22">
        <v>0</v>
      </c>
      <c r="AD728" s="22">
        <v>0</v>
      </c>
      <c r="AE728" s="22">
        <v>0</v>
      </c>
      <c r="AF728" s="22">
        <v>0</v>
      </c>
      <c r="AG728" s="22">
        <v>0</v>
      </c>
      <c r="AH728" s="22">
        <f t="shared" si="71"/>
        <v>0</v>
      </c>
      <c r="AI728" s="22">
        <v>0</v>
      </c>
      <c r="AJ728" s="22">
        <f t="shared" si="72"/>
        <v>-2575</v>
      </c>
      <c r="AK728" s="22"/>
      <c r="AL728" s="22">
        <f t="shared" si="73"/>
        <v>0</v>
      </c>
      <c r="AM728" s="22">
        <f t="shared" si="74"/>
        <v>0</v>
      </c>
    </row>
    <row r="729" spans="1:39" outlineLevel="1" x14ac:dyDescent="0.25">
      <c r="A729" s="10">
        <v>40755</v>
      </c>
      <c r="C729" s="3" t="s">
        <v>1802</v>
      </c>
      <c r="D729" s="34" t="s">
        <v>948</v>
      </c>
      <c r="F729" s="4" t="s">
        <v>88</v>
      </c>
      <c r="G729" s="4" t="s">
        <v>451</v>
      </c>
      <c r="H729" s="4" t="s">
        <v>157</v>
      </c>
      <c r="N729" s="5">
        <v>1</v>
      </c>
      <c r="O729" s="5" t="s">
        <v>158</v>
      </c>
      <c r="P729" s="65">
        <v>3890</v>
      </c>
      <c r="Q729" s="65">
        <v>0</v>
      </c>
      <c r="R729" s="65">
        <v>0</v>
      </c>
      <c r="S729" s="65">
        <f t="shared" si="70"/>
        <v>3890</v>
      </c>
      <c r="T729" s="5">
        <v>120</v>
      </c>
      <c r="U729" s="22">
        <v>-3890</v>
      </c>
      <c r="V729" s="22">
        <v>0</v>
      </c>
      <c r="W729" s="22">
        <v>0</v>
      </c>
      <c r="X729" s="22">
        <v>0</v>
      </c>
      <c r="Y729" s="22">
        <v>0</v>
      </c>
      <c r="Z729" s="22">
        <v>0</v>
      </c>
      <c r="AA729" s="22">
        <v>0</v>
      </c>
      <c r="AB729" s="22">
        <v>0</v>
      </c>
      <c r="AC729" s="22">
        <v>0</v>
      </c>
      <c r="AD729" s="22">
        <v>0</v>
      </c>
      <c r="AE729" s="22">
        <v>0</v>
      </c>
      <c r="AF729" s="22">
        <v>0</v>
      </c>
      <c r="AG729" s="22">
        <v>0</v>
      </c>
      <c r="AH729" s="22">
        <f t="shared" si="71"/>
        <v>0</v>
      </c>
      <c r="AI729" s="22">
        <v>0</v>
      </c>
      <c r="AJ729" s="22">
        <f t="shared" si="72"/>
        <v>-3890</v>
      </c>
      <c r="AK729" s="22"/>
      <c r="AL729" s="22">
        <f t="shared" si="73"/>
        <v>0</v>
      </c>
      <c r="AM729" s="22">
        <f t="shared" si="74"/>
        <v>0</v>
      </c>
    </row>
    <row r="730" spans="1:39" outlineLevel="1" x14ac:dyDescent="0.25">
      <c r="A730" s="10">
        <v>40755</v>
      </c>
      <c r="C730" s="3" t="s">
        <v>1803</v>
      </c>
      <c r="D730" s="34" t="s">
        <v>1804</v>
      </c>
      <c r="F730" s="4" t="s">
        <v>88</v>
      </c>
      <c r="G730" s="4" t="s">
        <v>451</v>
      </c>
      <c r="H730" s="4" t="s">
        <v>157</v>
      </c>
      <c r="N730" s="5">
        <v>1</v>
      </c>
      <c r="O730" s="5" t="s">
        <v>158</v>
      </c>
      <c r="P730" s="65">
        <v>2575</v>
      </c>
      <c r="Q730" s="65">
        <v>0</v>
      </c>
      <c r="R730" s="65">
        <v>0</v>
      </c>
      <c r="S730" s="65">
        <f t="shared" si="70"/>
        <v>2575</v>
      </c>
      <c r="T730" s="5">
        <v>120</v>
      </c>
      <c r="U730" s="22">
        <v>-2575</v>
      </c>
      <c r="V730" s="22">
        <v>0</v>
      </c>
      <c r="W730" s="22">
        <v>0</v>
      </c>
      <c r="X730" s="22">
        <v>0</v>
      </c>
      <c r="Y730" s="22">
        <v>0</v>
      </c>
      <c r="Z730" s="22">
        <v>0</v>
      </c>
      <c r="AA730" s="22">
        <v>0</v>
      </c>
      <c r="AB730" s="22">
        <v>0</v>
      </c>
      <c r="AC730" s="22">
        <v>0</v>
      </c>
      <c r="AD730" s="22">
        <v>0</v>
      </c>
      <c r="AE730" s="22">
        <v>0</v>
      </c>
      <c r="AF730" s="22">
        <v>0</v>
      </c>
      <c r="AG730" s="22">
        <v>0</v>
      </c>
      <c r="AH730" s="22">
        <f t="shared" si="71"/>
        <v>0</v>
      </c>
      <c r="AI730" s="22">
        <v>0</v>
      </c>
      <c r="AJ730" s="22">
        <f t="shared" si="72"/>
        <v>-2575</v>
      </c>
      <c r="AK730" s="22"/>
      <c r="AL730" s="22">
        <f t="shared" si="73"/>
        <v>0</v>
      </c>
      <c r="AM730" s="22">
        <f t="shared" si="74"/>
        <v>0</v>
      </c>
    </row>
    <row r="731" spans="1:39" outlineLevel="1" x14ac:dyDescent="0.25">
      <c r="A731" s="10">
        <v>40755</v>
      </c>
      <c r="C731" s="3" t="s">
        <v>1805</v>
      </c>
      <c r="D731" s="34" t="s">
        <v>1804</v>
      </c>
      <c r="F731" s="4" t="s">
        <v>88</v>
      </c>
      <c r="G731" s="4" t="s">
        <v>451</v>
      </c>
      <c r="H731" s="4" t="s">
        <v>157</v>
      </c>
      <c r="N731" s="5">
        <v>1</v>
      </c>
      <c r="O731" s="5" t="s">
        <v>158</v>
      </c>
      <c r="P731" s="65">
        <v>3090</v>
      </c>
      <c r="Q731" s="65">
        <v>0</v>
      </c>
      <c r="R731" s="65">
        <v>0</v>
      </c>
      <c r="S731" s="65">
        <f t="shared" si="70"/>
        <v>3090</v>
      </c>
      <c r="T731" s="5">
        <v>120</v>
      </c>
      <c r="U731" s="22">
        <v>-3090</v>
      </c>
      <c r="V731" s="22">
        <v>0</v>
      </c>
      <c r="W731" s="22">
        <v>0</v>
      </c>
      <c r="X731" s="22">
        <v>0</v>
      </c>
      <c r="Y731" s="22">
        <v>0</v>
      </c>
      <c r="Z731" s="22">
        <v>0</v>
      </c>
      <c r="AA731" s="22">
        <v>0</v>
      </c>
      <c r="AB731" s="22">
        <v>0</v>
      </c>
      <c r="AC731" s="22">
        <v>0</v>
      </c>
      <c r="AD731" s="22">
        <v>0</v>
      </c>
      <c r="AE731" s="22">
        <v>0</v>
      </c>
      <c r="AF731" s="22">
        <v>0</v>
      </c>
      <c r="AG731" s="22">
        <v>0</v>
      </c>
      <c r="AH731" s="22">
        <f t="shared" si="71"/>
        <v>0</v>
      </c>
      <c r="AI731" s="22">
        <v>0</v>
      </c>
      <c r="AJ731" s="22">
        <f t="shared" si="72"/>
        <v>-3090</v>
      </c>
      <c r="AK731" s="22"/>
      <c r="AL731" s="22">
        <f t="shared" si="73"/>
        <v>0</v>
      </c>
      <c r="AM731" s="22">
        <f t="shared" si="74"/>
        <v>0</v>
      </c>
    </row>
    <row r="732" spans="1:39" outlineLevel="1" x14ac:dyDescent="0.25">
      <c r="A732" s="10">
        <v>40755</v>
      </c>
      <c r="C732" s="3" t="s">
        <v>1806</v>
      </c>
      <c r="D732" s="34" t="s">
        <v>1804</v>
      </c>
      <c r="F732" s="4" t="s">
        <v>88</v>
      </c>
      <c r="G732" s="4" t="s">
        <v>451</v>
      </c>
      <c r="H732" s="4" t="s">
        <v>157</v>
      </c>
      <c r="N732" s="5">
        <v>1</v>
      </c>
      <c r="O732" s="5" t="s">
        <v>158</v>
      </c>
      <c r="P732" s="65">
        <v>810</v>
      </c>
      <c r="Q732" s="65">
        <v>0</v>
      </c>
      <c r="R732" s="65">
        <v>0</v>
      </c>
      <c r="S732" s="65">
        <f t="shared" si="70"/>
        <v>810</v>
      </c>
      <c r="T732" s="5">
        <v>120</v>
      </c>
      <c r="U732" s="22">
        <v>-810</v>
      </c>
      <c r="V732" s="22">
        <v>0</v>
      </c>
      <c r="W732" s="22">
        <v>0</v>
      </c>
      <c r="X732" s="22">
        <v>0</v>
      </c>
      <c r="Y732" s="22">
        <v>0</v>
      </c>
      <c r="Z732" s="22">
        <v>0</v>
      </c>
      <c r="AA732" s="22">
        <v>0</v>
      </c>
      <c r="AB732" s="22">
        <v>0</v>
      </c>
      <c r="AC732" s="22">
        <v>0</v>
      </c>
      <c r="AD732" s="22">
        <v>0</v>
      </c>
      <c r="AE732" s="22">
        <v>0</v>
      </c>
      <c r="AF732" s="22">
        <v>0</v>
      </c>
      <c r="AG732" s="22">
        <v>0</v>
      </c>
      <c r="AH732" s="22">
        <f t="shared" si="71"/>
        <v>0</v>
      </c>
      <c r="AI732" s="22">
        <v>0</v>
      </c>
      <c r="AJ732" s="22">
        <f t="shared" si="72"/>
        <v>-810</v>
      </c>
      <c r="AK732" s="22"/>
      <c r="AL732" s="22">
        <f t="shared" si="73"/>
        <v>0</v>
      </c>
      <c r="AM732" s="22">
        <f t="shared" si="74"/>
        <v>0</v>
      </c>
    </row>
    <row r="733" spans="1:39" outlineLevel="1" x14ac:dyDescent="0.25">
      <c r="A733" s="10">
        <v>40755</v>
      </c>
      <c r="C733" s="3" t="s">
        <v>1807</v>
      </c>
      <c r="D733" s="34" t="s">
        <v>1808</v>
      </c>
      <c r="F733" s="4" t="s">
        <v>88</v>
      </c>
      <c r="G733" s="4" t="s">
        <v>451</v>
      </c>
      <c r="H733" s="4" t="s">
        <v>157</v>
      </c>
      <c r="N733" s="5">
        <v>1</v>
      </c>
      <c r="O733" s="5" t="s">
        <v>158</v>
      </c>
      <c r="P733" s="65">
        <v>9929.15</v>
      </c>
      <c r="Q733" s="65">
        <v>0</v>
      </c>
      <c r="R733" s="65">
        <v>0</v>
      </c>
      <c r="S733" s="65">
        <f t="shared" si="70"/>
        <v>9929.15</v>
      </c>
      <c r="T733" s="5">
        <v>120</v>
      </c>
      <c r="U733" s="22">
        <v>-9929.15</v>
      </c>
      <c r="V733" s="22">
        <v>0</v>
      </c>
      <c r="W733" s="22">
        <v>0</v>
      </c>
      <c r="X733" s="22">
        <v>0</v>
      </c>
      <c r="Y733" s="22">
        <v>0</v>
      </c>
      <c r="Z733" s="22">
        <v>0</v>
      </c>
      <c r="AA733" s="22">
        <v>0</v>
      </c>
      <c r="AB733" s="22">
        <v>0</v>
      </c>
      <c r="AC733" s="22">
        <v>0</v>
      </c>
      <c r="AD733" s="22">
        <v>0</v>
      </c>
      <c r="AE733" s="22">
        <v>0</v>
      </c>
      <c r="AF733" s="22">
        <v>0</v>
      </c>
      <c r="AG733" s="22">
        <v>0</v>
      </c>
      <c r="AH733" s="22">
        <f t="shared" si="71"/>
        <v>0</v>
      </c>
      <c r="AI733" s="22">
        <v>0</v>
      </c>
      <c r="AJ733" s="22">
        <f t="shared" si="72"/>
        <v>-9929.15</v>
      </c>
      <c r="AK733" s="22"/>
      <c r="AL733" s="22">
        <f t="shared" si="73"/>
        <v>0</v>
      </c>
      <c r="AM733" s="22">
        <f t="shared" si="74"/>
        <v>0</v>
      </c>
    </row>
    <row r="734" spans="1:39" outlineLevel="1" x14ac:dyDescent="0.25">
      <c r="A734" s="10">
        <v>40755</v>
      </c>
      <c r="C734" s="3" t="s">
        <v>1809</v>
      </c>
      <c r="D734" s="34" t="s">
        <v>1810</v>
      </c>
      <c r="F734" s="4" t="s">
        <v>88</v>
      </c>
      <c r="G734" s="4" t="s">
        <v>451</v>
      </c>
      <c r="H734" s="4" t="s">
        <v>157</v>
      </c>
      <c r="N734" s="5">
        <v>1</v>
      </c>
      <c r="O734" s="5" t="s">
        <v>158</v>
      </c>
      <c r="P734" s="65">
        <v>37576.03</v>
      </c>
      <c r="Q734" s="65">
        <v>0</v>
      </c>
      <c r="R734" s="65">
        <v>0</v>
      </c>
      <c r="S734" s="65">
        <f t="shared" si="70"/>
        <v>37576.03</v>
      </c>
      <c r="T734" s="5">
        <v>120</v>
      </c>
      <c r="U734" s="22">
        <v>-37576.03</v>
      </c>
      <c r="V734" s="22">
        <v>0</v>
      </c>
      <c r="W734" s="22">
        <v>0</v>
      </c>
      <c r="X734" s="22">
        <v>0</v>
      </c>
      <c r="Y734" s="22">
        <v>0</v>
      </c>
      <c r="Z734" s="22">
        <v>0</v>
      </c>
      <c r="AA734" s="22">
        <v>0</v>
      </c>
      <c r="AB734" s="22">
        <v>0</v>
      </c>
      <c r="AC734" s="22">
        <v>0</v>
      </c>
      <c r="AD734" s="22">
        <v>0</v>
      </c>
      <c r="AE734" s="22">
        <v>0</v>
      </c>
      <c r="AF734" s="22">
        <v>0</v>
      </c>
      <c r="AG734" s="22">
        <v>0</v>
      </c>
      <c r="AH734" s="22">
        <f t="shared" si="71"/>
        <v>0</v>
      </c>
      <c r="AI734" s="22">
        <v>0</v>
      </c>
      <c r="AJ734" s="22">
        <f t="shared" si="72"/>
        <v>-37576.03</v>
      </c>
      <c r="AK734" s="22"/>
      <c r="AL734" s="22">
        <f t="shared" si="73"/>
        <v>0</v>
      </c>
      <c r="AM734" s="22">
        <f t="shared" si="74"/>
        <v>0</v>
      </c>
    </row>
    <row r="735" spans="1:39" outlineLevel="1" x14ac:dyDescent="0.25">
      <c r="A735" s="10">
        <v>40755</v>
      </c>
      <c r="C735" s="3" t="s">
        <v>1811</v>
      </c>
      <c r="D735" s="34" t="s">
        <v>948</v>
      </c>
      <c r="F735" s="4" t="s">
        <v>88</v>
      </c>
      <c r="G735" s="4" t="s">
        <v>451</v>
      </c>
      <c r="H735" s="4" t="s">
        <v>157</v>
      </c>
      <c r="N735" s="5">
        <v>1</v>
      </c>
      <c r="O735" s="5" t="s">
        <v>158</v>
      </c>
      <c r="P735" s="65">
        <v>1770</v>
      </c>
      <c r="Q735" s="65">
        <v>0</v>
      </c>
      <c r="R735" s="65">
        <v>0</v>
      </c>
      <c r="S735" s="65">
        <f t="shared" si="70"/>
        <v>1770</v>
      </c>
      <c r="T735" s="5">
        <v>120</v>
      </c>
      <c r="U735" s="22">
        <v>-1770</v>
      </c>
      <c r="V735" s="22">
        <v>0</v>
      </c>
      <c r="W735" s="22">
        <v>0</v>
      </c>
      <c r="X735" s="22">
        <v>0</v>
      </c>
      <c r="Y735" s="22">
        <v>0</v>
      </c>
      <c r="Z735" s="22">
        <v>0</v>
      </c>
      <c r="AA735" s="22">
        <v>0</v>
      </c>
      <c r="AB735" s="22">
        <v>0</v>
      </c>
      <c r="AC735" s="22">
        <v>0</v>
      </c>
      <c r="AD735" s="22">
        <v>0</v>
      </c>
      <c r="AE735" s="22">
        <v>0</v>
      </c>
      <c r="AF735" s="22">
        <v>0</v>
      </c>
      <c r="AG735" s="22">
        <v>0</v>
      </c>
      <c r="AH735" s="22">
        <f t="shared" si="71"/>
        <v>0</v>
      </c>
      <c r="AI735" s="22">
        <v>0</v>
      </c>
      <c r="AJ735" s="22">
        <f t="shared" si="72"/>
        <v>-1770</v>
      </c>
      <c r="AK735" s="22"/>
      <c r="AL735" s="22">
        <f t="shared" si="73"/>
        <v>0</v>
      </c>
      <c r="AM735" s="22">
        <f t="shared" si="74"/>
        <v>0</v>
      </c>
    </row>
    <row r="736" spans="1:39" outlineLevel="1" x14ac:dyDescent="0.25">
      <c r="A736" s="10">
        <v>40755</v>
      </c>
      <c r="C736" s="3" t="s">
        <v>1812</v>
      </c>
      <c r="D736" s="34" t="s">
        <v>893</v>
      </c>
      <c r="F736" s="4" t="s">
        <v>88</v>
      </c>
      <c r="G736" s="4" t="s">
        <v>451</v>
      </c>
      <c r="H736" s="4" t="s">
        <v>157</v>
      </c>
      <c r="N736" s="5">
        <v>1</v>
      </c>
      <c r="O736" s="5" t="s">
        <v>158</v>
      </c>
      <c r="P736" s="65">
        <v>3090</v>
      </c>
      <c r="Q736" s="65">
        <v>0</v>
      </c>
      <c r="R736" s="65">
        <v>0</v>
      </c>
      <c r="S736" s="65">
        <f t="shared" si="70"/>
        <v>3090</v>
      </c>
      <c r="T736" s="5">
        <v>120</v>
      </c>
      <c r="U736" s="22">
        <v>-3090</v>
      </c>
      <c r="V736" s="22">
        <v>0</v>
      </c>
      <c r="W736" s="22">
        <v>0</v>
      </c>
      <c r="X736" s="22">
        <v>0</v>
      </c>
      <c r="Y736" s="22">
        <v>0</v>
      </c>
      <c r="Z736" s="22">
        <v>0</v>
      </c>
      <c r="AA736" s="22">
        <v>0</v>
      </c>
      <c r="AB736" s="22">
        <v>0</v>
      </c>
      <c r="AC736" s="22">
        <v>0</v>
      </c>
      <c r="AD736" s="22">
        <v>0</v>
      </c>
      <c r="AE736" s="22">
        <v>0</v>
      </c>
      <c r="AF736" s="22">
        <v>0</v>
      </c>
      <c r="AG736" s="22">
        <v>0</v>
      </c>
      <c r="AH736" s="22">
        <f t="shared" si="71"/>
        <v>0</v>
      </c>
      <c r="AI736" s="22">
        <v>0</v>
      </c>
      <c r="AJ736" s="22">
        <f t="shared" si="72"/>
        <v>-3090</v>
      </c>
      <c r="AK736" s="22"/>
      <c r="AL736" s="22">
        <f t="shared" si="73"/>
        <v>0</v>
      </c>
      <c r="AM736" s="22">
        <f t="shared" si="74"/>
        <v>0</v>
      </c>
    </row>
    <row r="737" spans="1:39" outlineLevel="1" x14ac:dyDescent="0.25">
      <c r="A737" s="10">
        <v>40755</v>
      </c>
      <c r="C737" s="3" t="s">
        <v>1813</v>
      </c>
      <c r="D737" s="34" t="s">
        <v>1814</v>
      </c>
      <c r="F737" s="4" t="s">
        <v>88</v>
      </c>
      <c r="G737" s="4" t="s">
        <v>451</v>
      </c>
      <c r="H737" s="4" t="s">
        <v>157</v>
      </c>
      <c r="N737" s="5">
        <v>1</v>
      </c>
      <c r="O737" s="5" t="s">
        <v>158</v>
      </c>
      <c r="P737" s="65">
        <v>5360.7</v>
      </c>
      <c r="Q737" s="65">
        <v>0</v>
      </c>
      <c r="R737" s="65">
        <v>0</v>
      </c>
      <c r="S737" s="65">
        <f t="shared" si="70"/>
        <v>5360.7</v>
      </c>
      <c r="T737" s="5">
        <v>120</v>
      </c>
      <c r="U737" s="22">
        <v>-5360.7</v>
      </c>
      <c r="V737" s="22">
        <v>0</v>
      </c>
      <c r="W737" s="22">
        <v>0</v>
      </c>
      <c r="X737" s="22">
        <v>0</v>
      </c>
      <c r="Y737" s="22">
        <v>0</v>
      </c>
      <c r="Z737" s="22">
        <v>0</v>
      </c>
      <c r="AA737" s="22">
        <v>0</v>
      </c>
      <c r="AB737" s="22">
        <v>0</v>
      </c>
      <c r="AC737" s="22">
        <v>0</v>
      </c>
      <c r="AD737" s="22">
        <v>0</v>
      </c>
      <c r="AE737" s="22">
        <v>0</v>
      </c>
      <c r="AF737" s="22">
        <v>0</v>
      </c>
      <c r="AG737" s="22">
        <v>0</v>
      </c>
      <c r="AH737" s="22">
        <f t="shared" si="71"/>
        <v>0</v>
      </c>
      <c r="AI737" s="22">
        <v>0</v>
      </c>
      <c r="AJ737" s="22">
        <f t="shared" si="72"/>
        <v>-5360.7</v>
      </c>
      <c r="AK737" s="22"/>
      <c r="AL737" s="22">
        <f t="shared" si="73"/>
        <v>0</v>
      </c>
      <c r="AM737" s="22">
        <f t="shared" si="74"/>
        <v>0</v>
      </c>
    </row>
    <row r="738" spans="1:39" outlineLevel="1" x14ac:dyDescent="0.25">
      <c r="A738" s="10">
        <v>40755</v>
      </c>
      <c r="C738" s="3" t="s">
        <v>1815</v>
      </c>
      <c r="D738" s="34" t="s">
        <v>1816</v>
      </c>
      <c r="F738" s="4" t="s">
        <v>88</v>
      </c>
      <c r="G738" s="4" t="s">
        <v>451</v>
      </c>
      <c r="H738" s="4" t="s">
        <v>157</v>
      </c>
      <c r="N738" s="5">
        <v>1</v>
      </c>
      <c r="O738" s="5" t="s">
        <v>158</v>
      </c>
      <c r="P738" s="65">
        <v>4515.84</v>
      </c>
      <c r="Q738" s="65">
        <v>0</v>
      </c>
      <c r="R738" s="65">
        <v>0</v>
      </c>
      <c r="S738" s="65">
        <f t="shared" si="70"/>
        <v>4515.84</v>
      </c>
      <c r="T738" s="5">
        <v>120</v>
      </c>
      <c r="U738" s="22">
        <v>-4515.84</v>
      </c>
      <c r="V738" s="22">
        <v>0</v>
      </c>
      <c r="W738" s="22">
        <v>0</v>
      </c>
      <c r="X738" s="22">
        <v>0</v>
      </c>
      <c r="Y738" s="22">
        <v>0</v>
      </c>
      <c r="Z738" s="22">
        <v>0</v>
      </c>
      <c r="AA738" s="22">
        <v>0</v>
      </c>
      <c r="AB738" s="22">
        <v>0</v>
      </c>
      <c r="AC738" s="22">
        <v>0</v>
      </c>
      <c r="AD738" s="22">
        <v>0</v>
      </c>
      <c r="AE738" s="22">
        <v>0</v>
      </c>
      <c r="AF738" s="22">
        <v>0</v>
      </c>
      <c r="AG738" s="22">
        <v>0</v>
      </c>
      <c r="AH738" s="22">
        <f t="shared" si="71"/>
        <v>0</v>
      </c>
      <c r="AI738" s="22">
        <v>0</v>
      </c>
      <c r="AJ738" s="22">
        <f t="shared" si="72"/>
        <v>-4515.84</v>
      </c>
      <c r="AK738" s="22"/>
      <c r="AL738" s="22">
        <f t="shared" si="73"/>
        <v>0</v>
      </c>
      <c r="AM738" s="22">
        <f t="shared" si="74"/>
        <v>0</v>
      </c>
    </row>
    <row r="739" spans="1:39" outlineLevel="1" x14ac:dyDescent="0.25">
      <c r="A739" s="10">
        <v>40755</v>
      </c>
      <c r="C739" s="3" t="s">
        <v>1817</v>
      </c>
      <c r="D739" s="34" t="s">
        <v>1518</v>
      </c>
      <c r="F739" s="4" t="s">
        <v>88</v>
      </c>
      <c r="G739" s="4" t="s">
        <v>451</v>
      </c>
      <c r="H739" s="4" t="s">
        <v>157</v>
      </c>
      <c r="N739" s="5">
        <v>1</v>
      </c>
      <c r="O739" s="5" t="s">
        <v>158</v>
      </c>
      <c r="P739" s="65">
        <v>2360</v>
      </c>
      <c r="Q739" s="65">
        <v>0</v>
      </c>
      <c r="R739" s="65">
        <v>0</v>
      </c>
      <c r="S739" s="65">
        <f t="shared" si="70"/>
        <v>2360</v>
      </c>
      <c r="T739" s="5">
        <v>120</v>
      </c>
      <c r="U739" s="22">
        <v>-2360</v>
      </c>
      <c r="V739" s="22">
        <v>0</v>
      </c>
      <c r="W739" s="22">
        <v>0</v>
      </c>
      <c r="X739" s="22">
        <v>0</v>
      </c>
      <c r="Y739" s="22">
        <v>0</v>
      </c>
      <c r="Z739" s="22">
        <v>0</v>
      </c>
      <c r="AA739" s="22">
        <v>0</v>
      </c>
      <c r="AB739" s="22">
        <v>0</v>
      </c>
      <c r="AC739" s="22">
        <v>0</v>
      </c>
      <c r="AD739" s="22">
        <v>0</v>
      </c>
      <c r="AE739" s="22">
        <v>0</v>
      </c>
      <c r="AF739" s="22">
        <v>0</v>
      </c>
      <c r="AG739" s="22">
        <v>0</v>
      </c>
      <c r="AH739" s="22">
        <f t="shared" si="71"/>
        <v>0</v>
      </c>
      <c r="AI739" s="22">
        <v>0</v>
      </c>
      <c r="AJ739" s="22">
        <f t="shared" si="72"/>
        <v>-2360</v>
      </c>
      <c r="AK739" s="22"/>
      <c r="AL739" s="22">
        <f t="shared" si="73"/>
        <v>0</v>
      </c>
      <c r="AM739" s="22">
        <f t="shared" si="74"/>
        <v>0</v>
      </c>
    </row>
    <row r="740" spans="1:39" outlineLevel="1" x14ac:dyDescent="0.25">
      <c r="A740" s="10">
        <v>40755</v>
      </c>
      <c r="C740" s="3" t="s">
        <v>1818</v>
      </c>
      <c r="D740" s="34" t="s">
        <v>948</v>
      </c>
      <c r="F740" s="4" t="s">
        <v>88</v>
      </c>
      <c r="G740" s="4" t="s">
        <v>451</v>
      </c>
      <c r="H740" s="4" t="s">
        <v>157</v>
      </c>
      <c r="N740" s="5">
        <v>1</v>
      </c>
      <c r="O740" s="5" t="s">
        <v>158</v>
      </c>
      <c r="P740" s="65">
        <v>1410</v>
      </c>
      <c r="Q740" s="65">
        <v>0</v>
      </c>
      <c r="R740" s="65">
        <v>0</v>
      </c>
      <c r="S740" s="65">
        <f t="shared" si="70"/>
        <v>1410</v>
      </c>
      <c r="T740" s="5">
        <v>120</v>
      </c>
      <c r="U740" s="22">
        <v>-1410</v>
      </c>
      <c r="V740" s="22">
        <v>0</v>
      </c>
      <c r="W740" s="22">
        <v>0</v>
      </c>
      <c r="X740" s="22">
        <v>0</v>
      </c>
      <c r="Y740" s="22">
        <v>0</v>
      </c>
      <c r="Z740" s="22">
        <v>0</v>
      </c>
      <c r="AA740" s="22">
        <v>0</v>
      </c>
      <c r="AB740" s="22">
        <v>0</v>
      </c>
      <c r="AC740" s="22">
        <v>0</v>
      </c>
      <c r="AD740" s="22">
        <v>0</v>
      </c>
      <c r="AE740" s="22">
        <v>0</v>
      </c>
      <c r="AF740" s="22">
        <v>0</v>
      </c>
      <c r="AG740" s="22">
        <v>0</v>
      </c>
      <c r="AH740" s="22">
        <f t="shared" si="71"/>
        <v>0</v>
      </c>
      <c r="AI740" s="22">
        <v>0</v>
      </c>
      <c r="AJ740" s="22">
        <f t="shared" si="72"/>
        <v>-1410</v>
      </c>
      <c r="AK740" s="22"/>
      <c r="AL740" s="22">
        <f t="shared" si="73"/>
        <v>0</v>
      </c>
      <c r="AM740" s="22">
        <f t="shared" si="74"/>
        <v>0</v>
      </c>
    </row>
    <row r="741" spans="1:39" outlineLevel="1" x14ac:dyDescent="0.25">
      <c r="A741" s="10">
        <v>40755</v>
      </c>
      <c r="C741" s="3" t="s">
        <v>1819</v>
      </c>
      <c r="D741" s="34" t="s">
        <v>948</v>
      </c>
      <c r="F741" s="4" t="s">
        <v>88</v>
      </c>
      <c r="G741" s="4" t="s">
        <v>451</v>
      </c>
      <c r="H741" s="4" t="s">
        <v>157</v>
      </c>
      <c r="N741" s="5">
        <v>1</v>
      </c>
      <c r="O741" s="5" t="s">
        <v>158</v>
      </c>
      <c r="P741" s="65">
        <v>1330</v>
      </c>
      <c r="Q741" s="65">
        <v>0</v>
      </c>
      <c r="R741" s="65">
        <v>0</v>
      </c>
      <c r="S741" s="65">
        <f t="shared" si="70"/>
        <v>1330</v>
      </c>
      <c r="T741" s="5">
        <v>120</v>
      </c>
      <c r="U741" s="22">
        <v>-1330</v>
      </c>
      <c r="V741" s="22">
        <v>0</v>
      </c>
      <c r="W741" s="22">
        <v>0</v>
      </c>
      <c r="X741" s="22">
        <v>0</v>
      </c>
      <c r="Y741" s="22">
        <v>0</v>
      </c>
      <c r="Z741" s="22">
        <v>0</v>
      </c>
      <c r="AA741" s="22">
        <v>0</v>
      </c>
      <c r="AB741" s="22">
        <v>0</v>
      </c>
      <c r="AC741" s="22">
        <v>0</v>
      </c>
      <c r="AD741" s="22">
        <v>0</v>
      </c>
      <c r="AE741" s="22">
        <v>0</v>
      </c>
      <c r="AF741" s="22">
        <v>0</v>
      </c>
      <c r="AG741" s="22">
        <v>0</v>
      </c>
      <c r="AH741" s="22">
        <f t="shared" si="71"/>
        <v>0</v>
      </c>
      <c r="AI741" s="22">
        <v>0</v>
      </c>
      <c r="AJ741" s="22">
        <f t="shared" si="72"/>
        <v>-1330</v>
      </c>
      <c r="AK741" s="22"/>
      <c r="AL741" s="22">
        <f t="shared" si="73"/>
        <v>0</v>
      </c>
      <c r="AM741" s="22">
        <f t="shared" si="74"/>
        <v>0</v>
      </c>
    </row>
    <row r="742" spans="1:39" outlineLevel="1" x14ac:dyDescent="0.25">
      <c r="A742" s="10">
        <v>40755</v>
      </c>
      <c r="C742" s="3" t="s">
        <v>1820</v>
      </c>
      <c r="D742" s="34" t="s">
        <v>1821</v>
      </c>
      <c r="F742" s="4" t="s">
        <v>88</v>
      </c>
      <c r="G742" s="4" t="s">
        <v>451</v>
      </c>
      <c r="H742" s="4" t="s">
        <v>157</v>
      </c>
      <c r="N742" s="5">
        <v>1</v>
      </c>
      <c r="O742" s="5" t="s">
        <v>158</v>
      </c>
      <c r="P742" s="65">
        <v>2695</v>
      </c>
      <c r="Q742" s="65">
        <v>0</v>
      </c>
      <c r="R742" s="65">
        <v>0</v>
      </c>
      <c r="S742" s="65">
        <f t="shared" si="70"/>
        <v>2695</v>
      </c>
      <c r="T742" s="5">
        <v>120</v>
      </c>
      <c r="U742" s="22">
        <v>-2695</v>
      </c>
      <c r="V742" s="22">
        <v>0</v>
      </c>
      <c r="W742" s="22">
        <v>0</v>
      </c>
      <c r="X742" s="22">
        <v>0</v>
      </c>
      <c r="Y742" s="22">
        <v>0</v>
      </c>
      <c r="Z742" s="22">
        <v>0</v>
      </c>
      <c r="AA742" s="22">
        <v>0</v>
      </c>
      <c r="AB742" s="22">
        <v>0</v>
      </c>
      <c r="AC742" s="22">
        <v>0</v>
      </c>
      <c r="AD742" s="22">
        <v>0</v>
      </c>
      <c r="AE742" s="22">
        <v>0</v>
      </c>
      <c r="AF742" s="22">
        <v>0</v>
      </c>
      <c r="AG742" s="22">
        <v>0</v>
      </c>
      <c r="AH742" s="22">
        <f t="shared" si="71"/>
        <v>0</v>
      </c>
      <c r="AI742" s="22">
        <v>0</v>
      </c>
      <c r="AJ742" s="22">
        <f t="shared" si="72"/>
        <v>-2695</v>
      </c>
      <c r="AK742" s="22"/>
      <c r="AL742" s="22">
        <f t="shared" si="73"/>
        <v>0</v>
      </c>
      <c r="AM742" s="22">
        <f t="shared" si="74"/>
        <v>0</v>
      </c>
    </row>
    <row r="743" spans="1:39" outlineLevel="1" x14ac:dyDescent="0.25">
      <c r="A743" s="10">
        <v>40755</v>
      </c>
      <c r="C743" s="3" t="s">
        <v>1822</v>
      </c>
      <c r="D743" s="34" t="s">
        <v>968</v>
      </c>
      <c r="F743" s="4" t="s">
        <v>88</v>
      </c>
      <c r="G743" s="4" t="s">
        <v>451</v>
      </c>
      <c r="H743" s="4" t="s">
        <v>157</v>
      </c>
      <c r="N743" s="5">
        <v>1</v>
      </c>
      <c r="O743" s="5" t="s">
        <v>158</v>
      </c>
      <c r="P743" s="65">
        <v>1910</v>
      </c>
      <c r="Q743" s="65">
        <v>0</v>
      </c>
      <c r="R743" s="65">
        <v>0</v>
      </c>
      <c r="S743" s="65">
        <f t="shared" si="70"/>
        <v>1910</v>
      </c>
      <c r="T743" s="5">
        <v>120</v>
      </c>
      <c r="U743" s="22">
        <v>-1910</v>
      </c>
      <c r="V743" s="22">
        <v>0</v>
      </c>
      <c r="W743" s="22">
        <v>0</v>
      </c>
      <c r="X743" s="22">
        <v>0</v>
      </c>
      <c r="Y743" s="22">
        <v>0</v>
      </c>
      <c r="Z743" s="22">
        <v>0</v>
      </c>
      <c r="AA743" s="22">
        <v>0</v>
      </c>
      <c r="AB743" s="22">
        <v>0</v>
      </c>
      <c r="AC743" s="22">
        <v>0</v>
      </c>
      <c r="AD743" s="22">
        <v>0</v>
      </c>
      <c r="AE743" s="22">
        <v>0</v>
      </c>
      <c r="AF743" s="22">
        <v>0</v>
      </c>
      <c r="AG743" s="22">
        <v>0</v>
      </c>
      <c r="AH743" s="22">
        <f t="shared" si="71"/>
        <v>0</v>
      </c>
      <c r="AI743" s="22">
        <v>0</v>
      </c>
      <c r="AJ743" s="22">
        <f t="shared" si="72"/>
        <v>-1910</v>
      </c>
      <c r="AK743" s="22"/>
      <c r="AL743" s="22">
        <f t="shared" si="73"/>
        <v>0</v>
      </c>
      <c r="AM743" s="22">
        <f t="shared" si="74"/>
        <v>0</v>
      </c>
    </row>
    <row r="744" spans="1:39" outlineLevel="1" x14ac:dyDescent="0.25">
      <c r="A744" s="10">
        <v>40755</v>
      </c>
      <c r="C744" s="3" t="s">
        <v>1823</v>
      </c>
      <c r="D744" s="34" t="s">
        <v>948</v>
      </c>
      <c r="F744" s="4" t="s">
        <v>88</v>
      </c>
      <c r="G744" s="4" t="s">
        <v>451</v>
      </c>
      <c r="H744" s="4" t="s">
        <v>157</v>
      </c>
      <c r="N744" s="5">
        <v>1</v>
      </c>
      <c r="O744" s="5" t="s">
        <v>158</v>
      </c>
      <c r="P744" s="65">
        <v>4310</v>
      </c>
      <c r="Q744" s="65">
        <v>0</v>
      </c>
      <c r="R744" s="65">
        <v>0</v>
      </c>
      <c r="S744" s="65">
        <f t="shared" si="70"/>
        <v>4310</v>
      </c>
      <c r="T744" s="5">
        <v>120</v>
      </c>
      <c r="U744" s="22">
        <v>-4310</v>
      </c>
      <c r="V744" s="22">
        <v>0</v>
      </c>
      <c r="W744" s="22">
        <v>0</v>
      </c>
      <c r="X744" s="22">
        <v>0</v>
      </c>
      <c r="Y744" s="22">
        <v>0</v>
      </c>
      <c r="Z744" s="22">
        <v>0</v>
      </c>
      <c r="AA744" s="22">
        <v>0</v>
      </c>
      <c r="AB744" s="22">
        <v>0</v>
      </c>
      <c r="AC744" s="22">
        <v>0</v>
      </c>
      <c r="AD744" s="22">
        <v>0</v>
      </c>
      <c r="AE744" s="22">
        <v>0</v>
      </c>
      <c r="AF744" s="22">
        <v>0</v>
      </c>
      <c r="AG744" s="22">
        <v>0</v>
      </c>
      <c r="AH744" s="22">
        <f t="shared" si="71"/>
        <v>0</v>
      </c>
      <c r="AI744" s="22">
        <v>0</v>
      </c>
      <c r="AJ744" s="22">
        <f t="shared" si="72"/>
        <v>-4310</v>
      </c>
      <c r="AK744" s="22"/>
      <c r="AL744" s="22">
        <f t="shared" si="73"/>
        <v>0</v>
      </c>
      <c r="AM744" s="22">
        <f t="shared" si="74"/>
        <v>0</v>
      </c>
    </row>
    <row r="745" spans="1:39" outlineLevel="1" x14ac:dyDescent="0.25">
      <c r="A745" s="10">
        <v>40755</v>
      </c>
      <c r="C745" s="3" t="s">
        <v>1824</v>
      </c>
      <c r="D745" s="34" t="s">
        <v>1825</v>
      </c>
      <c r="F745" s="4" t="s">
        <v>88</v>
      </c>
      <c r="G745" s="4" t="s">
        <v>451</v>
      </c>
      <c r="H745" s="4" t="s">
        <v>157</v>
      </c>
      <c r="N745" s="5">
        <v>1</v>
      </c>
      <c r="O745" s="5" t="s">
        <v>158</v>
      </c>
      <c r="P745" s="65">
        <v>2390</v>
      </c>
      <c r="Q745" s="65">
        <v>0</v>
      </c>
      <c r="R745" s="65">
        <v>0</v>
      </c>
      <c r="S745" s="65">
        <f t="shared" si="70"/>
        <v>2390</v>
      </c>
      <c r="T745" s="5">
        <v>120</v>
      </c>
      <c r="U745" s="22">
        <v>-2390</v>
      </c>
      <c r="V745" s="22">
        <v>0</v>
      </c>
      <c r="W745" s="22">
        <v>0</v>
      </c>
      <c r="X745" s="22">
        <v>0</v>
      </c>
      <c r="Y745" s="22">
        <v>0</v>
      </c>
      <c r="Z745" s="22">
        <v>0</v>
      </c>
      <c r="AA745" s="22">
        <v>0</v>
      </c>
      <c r="AB745" s="22">
        <v>0</v>
      </c>
      <c r="AC745" s="22">
        <v>0</v>
      </c>
      <c r="AD745" s="22">
        <v>0</v>
      </c>
      <c r="AE745" s="22">
        <v>0</v>
      </c>
      <c r="AF745" s="22">
        <v>0</v>
      </c>
      <c r="AG745" s="22">
        <v>0</v>
      </c>
      <c r="AH745" s="22">
        <f t="shared" si="71"/>
        <v>0</v>
      </c>
      <c r="AI745" s="22">
        <v>0</v>
      </c>
      <c r="AJ745" s="22">
        <f t="shared" si="72"/>
        <v>-2390</v>
      </c>
      <c r="AK745" s="22"/>
      <c r="AL745" s="22">
        <f t="shared" si="73"/>
        <v>0</v>
      </c>
      <c r="AM745" s="22">
        <f t="shared" si="74"/>
        <v>0</v>
      </c>
    </row>
    <row r="746" spans="1:39" outlineLevel="1" x14ac:dyDescent="0.25">
      <c r="A746" s="10">
        <v>40755</v>
      </c>
      <c r="C746" s="3" t="s">
        <v>1826</v>
      </c>
      <c r="D746" s="34" t="s">
        <v>1827</v>
      </c>
      <c r="F746" s="4" t="s">
        <v>88</v>
      </c>
      <c r="G746" s="4" t="s">
        <v>451</v>
      </c>
      <c r="H746" s="4" t="s">
        <v>157</v>
      </c>
      <c r="N746" s="5">
        <v>1</v>
      </c>
      <c r="O746" s="5" t="s">
        <v>158</v>
      </c>
      <c r="P746" s="65">
        <v>3300</v>
      </c>
      <c r="Q746" s="65">
        <v>0</v>
      </c>
      <c r="R746" s="65">
        <v>0</v>
      </c>
      <c r="S746" s="65">
        <f t="shared" si="70"/>
        <v>3300</v>
      </c>
      <c r="T746" s="5">
        <v>120</v>
      </c>
      <c r="U746" s="22">
        <v>-3300</v>
      </c>
      <c r="V746" s="22">
        <v>0</v>
      </c>
      <c r="W746" s="22">
        <v>0</v>
      </c>
      <c r="X746" s="22">
        <v>0</v>
      </c>
      <c r="Y746" s="22">
        <v>0</v>
      </c>
      <c r="Z746" s="22">
        <v>0</v>
      </c>
      <c r="AA746" s="22">
        <v>0</v>
      </c>
      <c r="AB746" s="22">
        <v>0</v>
      </c>
      <c r="AC746" s="22">
        <v>0</v>
      </c>
      <c r="AD746" s="22">
        <v>0</v>
      </c>
      <c r="AE746" s="22">
        <v>0</v>
      </c>
      <c r="AF746" s="22">
        <v>0</v>
      </c>
      <c r="AG746" s="22">
        <v>0</v>
      </c>
      <c r="AH746" s="22">
        <f t="shared" si="71"/>
        <v>0</v>
      </c>
      <c r="AI746" s="22">
        <v>0</v>
      </c>
      <c r="AJ746" s="22">
        <f t="shared" si="72"/>
        <v>-3300</v>
      </c>
      <c r="AK746" s="22"/>
      <c r="AL746" s="22">
        <f t="shared" si="73"/>
        <v>0</v>
      </c>
      <c r="AM746" s="22">
        <f t="shared" si="74"/>
        <v>0</v>
      </c>
    </row>
    <row r="747" spans="1:39" outlineLevel="1" x14ac:dyDescent="0.25">
      <c r="A747" s="10">
        <v>40755</v>
      </c>
      <c r="C747" s="3" t="s">
        <v>1828</v>
      </c>
      <c r="D747" s="34" t="s">
        <v>1829</v>
      </c>
      <c r="F747" s="4" t="s">
        <v>88</v>
      </c>
      <c r="G747" s="4" t="s">
        <v>451</v>
      </c>
      <c r="H747" s="4" t="s">
        <v>157</v>
      </c>
      <c r="N747" s="5">
        <v>1</v>
      </c>
      <c r="O747" s="5" t="s">
        <v>158</v>
      </c>
      <c r="P747" s="65">
        <v>2635</v>
      </c>
      <c r="Q747" s="65">
        <v>0</v>
      </c>
      <c r="R747" s="65">
        <v>0</v>
      </c>
      <c r="S747" s="65">
        <f t="shared" si="70"/>
        <v>2635</v>
      </c>
      <c r="T747" s="5">
        <v>120</v>
      </c>
      <c r="U747" s="22">
        <v>-2635</v>
      </c>
      <c r="V747" s="22">
        <v>0</v>
      </c>
      <c r="W747" s="22">
        <v>0</v>
      </c>
      <c r="X747" s="22">
        <v>0</v>
      </c>
      <c r="Y747" s="22">
        <v>0</v>
      </c>
      <c r="Z747" s="22">
        <v>0</v>
      </c>
      <c r="AA747" s="22">
        <v>0</v>
      </c>
      <c r="AB747" s="22">
        <v>0</v>
      </c>
      <c r="AC747" s="22">
        <v>0</v>
      </c>
      <c r="AD747" s="22">
        <v>0</v>
      </c>
      <c r="AE747" s="22">
        <v>0</v>
      </c>
      <c r="AF747" s="22">
        <v>0</v>
      </c>
      <c r="AG747" s="22">
        <v>0</v>
      </c>
      <c r="AH747" s="22">
        <f t="shared" si="71"/>
        <v>0</v>
      </c>
      <c r="AI747" s="22">
        <v>0</v>
      </c>
      <c r="AJ747" s="22">
        <f t="shared" si="72"/>
        <v>-2635</v>
      </c>
      <c r="AK747" s="22"/>
      <c r="AL747" s="22">
        <f t="shared" si="73"/>
        <v>0</v>
      </c>
      <c r="AM747" s="22">
        <f t="shared" si="74"/>
        <v>0</v>
      </c>
    </row>
    <row r="748" spans="1:39" outlineLevel="1" x14ac:dyDescent="0.25">
      <c r="A748" s="10">
        <v>40755</v>
      </c>
      <c r="C748" s="3" t="s">
        <v>1830</v>
      </c>
      <c r="D748" s="34" t="s">
        <v>1831</v>
      </c>
      <c r="F748" s="4" t="s">
        <v>88</v>
      </c>
      <c r="G748" s="4" t="s">
        <v>451</v>
      </c>
      <c r="H748" s="4" t="s">
        <v>157</v>
      </c>
      <c r="N748" s="5">
        <v>1</v>
      </c>
      <c r="O748" s="5" t="s">
        <v>158</v>
      </c>
      <c r="P748" s="65">
        <v>1480</v>
      </c>
      <c r="Q748" s="65">
        <v>0</v>
      </c>
      <c r="R748" s="65">
        <v>0</v>
      </c>
      <c r="S748" s="65">
        <f t="shared" si="70"/>
        <v>1480</v>
      </c>
      <c r="T748" s="5">
        <v>120</v>
      </c>
      <c r="U748" s="22">
        <v>-1480</v>
      </c>
      <c r="V748" s="22">
        <v>0</v>
      </c>
      <c r="W748" s="22">
        <v>0</v>
      </c>
      <c r="X748" s="22">
        <v>0</v>
      </c>
      <c r="Y748" s="22">
        <v>0</v>
      </c>
      <c r="Z748" s="22">
        <v>0</v>
      </c>
      <c r="AA748" s="22">
        <v>0</v>
      </c>
      <c r="AB748" s="22">
        <v>0</v>
      </c>
      <c r="AC748" s="22">
        <v>0</v>
      </c>
      <c r="AD748" s="22">
        <v>0</v>
      </c>
      <c r="AE748" s="22">
        <v>0</v>
      </c>
      <c r="AF748" s="22">
        <v>0</v>
      </c>
      <c r="AG748" s="22">
        <v>0</v>
      </c>
      <c r="AH748" s="22">
        <f t="shared" si="71"/>
        <v>0</v>
      </c>
      <c r="AI748" s="22">
        <v>0</v>
      </c>
      <c r="AJ748" s="22">
        <f t="shared" si="72"/>
        <v>-1480</v>
      </c>
      <c r="AK748" s="22"/>
      <c r="AL748" s="22">
        <f t="shared" si="73"/>
        <v>0</v>
      </c>
      <c r="AM748" s="22">
        <f t="shared" si="74"/>
        <v>0</v>
      </c>
    </row>
    <row r="749" spans="1:39" outlineLevel="1" x14ac:dyDescent="0.25">
      <c r="A749" s="10">
        <v>40755</v>
      </c>
      <c r="C749" s="3" t="s">
        <v>1832</v>
      </c>
      <c r="D749" s="34" t="s">
        <v>1833</v>
      </c>
      <c r="F749" s="4" t="s">
        <v>88</v>
      </c>
      <c r="G749" s="4" t="s">
        <v>451</v>
      </c>
      <c r="H749" s="4" t="s">
        <v>157</v>
      </c>
      <c r="N749" s="5">
        <v>1</v>
      </c>
      <c r="O749" s="5" t="s">
        <v>158</v>
      </c>
      <c r="P749" s="65">
        <v>9370.18</v>
      </c>
      <c r="Q749" s="65">
        <v>0</v>
      </c>
      <c r="R749" s="65">
        <v>0</v>
      </c>
      <c r="S749" s="65">
        <f t="shared" si="70"/>
        <v>9370.18</v>
      </c>
      <c r="T749" s="5">
        <v>120</v>
      </c>
      <c r="U749" s="22">
        <v>-9370.18</v>
      </c>
      <c r="V749" s="22">
        <v>0</v>
      </c>
      <c r="W749" s="22">
        <v>0</v>
      </c>
      <c r="X749" s="22">
        <v>0</v>
      </c>
      <c r="Y749" s="22">
        <v>0</v>
      </c>
      <c r="Z749" s="22">
        <v>0</v>
      </c>
      <c r="AA749" s="22">
        <v>0</v>
      </c>
      <c r="AB749" s="22">
        <v>0</v>
      </c>
      <c r="AC749" s="22">
        <v>0</v>
      </c>
      <c r="AD749" s="22">
        <v>0</v>
      </c>
      <c r="AE749" s="22">
        <v>0</v>
      </c>
      <c r="AF749" s="22">
        <v>0</v>
      </c>
      <c r="AG749" s="22">
        <v>0</v>
      </c>
      <c r="AH749" s="22">
        <f t="shared" si="71"/>
        <v>0</v>
      </c>
      <c r="AI749" s="22">
        <v>0</v>
      </c>
      <c r="AJ749" s="22">
        <f t="shared" si="72"/>
        <v>-9370.18</v>
      </c>
      <c r="AK749" s="22"/>
      <c r="AL749" s="22">
        <f t="shared" si="73"/>
        <v>0</v>
      </c>
      <c r="AM749" s="22">
        <f t="shared" si="74"/>
        <v>0</v>
      </c>
    </row>
    <row r="750" spans="1:39" outlineLevel="1" x14ac:dyDescent="0.25">
      <c r="A750" s="10">
        <v>40755</v>
      </c>
      <c r="C750" s="3" t="s">
        <v>1834</v>
      </c>
      <c r="D750" s="34" t="s">
        <v>1480</v>
      </c>
      <c r="F750" s="4" t="s">
        <v>88</v>
      </c>
      <c r="G750" s="4" t="s">
        <v>451</v>
      </c>
      <c r="H750" s="4" t="s">
        <v>157</v>
      </c>
      <c r="N750" s="5">
        <v>1</v>
      </c>
      <c r="O750" s="5" t="s">
        <v>158</v>
      </c>
      <c r="P750" s="65">
        <v>25200</v>
      </c>
      <c r="Q750" s="65">
        <v>0</v>
      </c>
      <c r="R750" s="65">
        <v>0</v>
      </c>
      <c r="S750" s="65">
        <f t="shared" si="70"/>
        <v>25200</v>
      </c>
      <c r="T750" s="5">
        <v>120</v>
      </c>
      <c r="U750" s="22">
        <v>-25200</v>
      </c>
      <c r="V750" s="22">
        <v>0</v>
      </c>
      <c r="W750" s="22">
        <v>0</v>
      </c>
      <c r="X750" s="22">
        <v>0</v>
      </c>
      <c r="Y750" s="22">
        <v>0</v>
      </c>
      <c r="Z750" s="22">
        <v>0</v>
      </c>
      <c r="AA750" s="22">
        <v>0</v>
      </c>
      <c r="AB750" s="22">
        <v>0</v>
      </c>
      <c r="AC750" s="22">
        <v>0</v>
      </c>
      <c r="AD750" s="22">
        <v>0</v>
      </c>
      <c r="AE750" s="22">
        <v>0</v>
      </c>
      <c r="AF750" s="22">
        <v>0</v>
      </c>
      <c r="AG750" s="22">
        <v>0</v>
      </c>
      <c r="AH750" s="22">
        <f t="shared" si="71"/>
        <v>0</v>
      </c>
      <c r="AI750" s="22">
        <v>0</v>
      </c>
      <c r="AJ750" s="22">
        <f t="shared" si="72"/>
        <v>-25200</v>
      </c>
      <c r="AK750" s="22"/>
      <c r="AL750" s="22">
        <f t="shared" si="73"/>
        <v>0</v>
      </c>
      <c r="AM750" s="22">
        <f t="shared" si="74"/>
        <v>0</v>
      </c>
    </row>
    <row r="751" spans="1:39" outlineLevel="1" x14ac:dyDescent="0.25">
      <c r="A751" s="10">
        <v>40755</v>
      </c>
      <c r="C751" s="3" t="s">
        <v>1835</v>
      </c>
      <c r="D751" s="34" t="s">
        <v>1836</v>
      </c>
      <c r="F751" s="4" t="s">
        <v>88</v>
      </c>
      <c r="G751" s="4" t="s">
        <v>451</v>
      </c>
      <c r="H751" s="4" t="s">
        <v>157</v>
      </c>
      <c r="N751" s="5">
        <v>1</v>
      </c>
      <c r="O751" s="5" t="s">
        <v>158</v>
      </c>
      <c r="P751" s="65">
        <v>1600</v>
      </c>
      <c r="Q751" s="65">
        <v>0</v>
      </c>
      <c r="R751" s="65">
        <v>0</v>
      </c>
      <c r="S751" s="65">
        <f t="shared" si="70"/>
        <v>1600</v>
      </c>
      <c r="T751" s="5">
        <v>120</v>
      </c>
      <c r="U751" s="22">
        <v>-1600</v>
      </c>
      <c r="V751" s="22">
        <v>0</v>
      </c>
      <c r="W751" s="22">
        <v>0</v>
      </c>
      <c r="X751" s="22">
        <v>0</v>
      </c>
      <c r="Y751" s="22">
        <v>0</v>
      </c>
      <c r="Z751" s="22">
        <v>0</v>
      </c>
      <c r="AA751" s="22">
        <v>0</v>
      </c>
      <c r="AB751" s="22">
        <v>0</v>
      </c>
      <c r="AC751" s="22">
        <v>0</v>
      </c>
      <c r="AD751" s="22">
        <v>0</v>
      </c>
      <c r="AE751" s="22">
        <v>0</v>
      </c>
      <c r="AF751" s="22">
        <v>0</v>
      </c>
      <c r="AG751" s="22">
        <v>0</v>
      </c>
      <c r="AH751" s="22">
        <f t="shared" si="71"/>
        <v>0</v>
      </c>
      <c r="AI751" s="22">
        <v>0</v>
      </c>
      <c r="AJ751" s="22">
        <f t="shared" si="72"/>
        <v>-1600</v>
      </c>
      <c r="AK751" s="22"/>
      <c r="AL751" s="22">
        <f t="shared" si="73"/>
        <v>0</v>
      </c>
      <c r="AM751" s="22">
        <f t="shared" si="74"/>
        <v>0</v>
      </c>
    </row>
    <row r="752" spans="1:39" outlineLevel="1" x14ac:dyDescent="0.25">
      <c r="A752" s="10">
        <v>40755</v>
      </c>
      <c r="C752" s="3" t="s">
        <v>1837</v>
      </c>
      <c r="D752" s="34" t="s">
        <v>1838</v>
      </c>
      <c r="F752" s="4" t="s">
        <v>88</v>
      </c>
      <c r="G752" s="4" t="s">
        <v>451</v>
      </c>
      <c r="H752" s="4" t="s">
        <v>157</v>
      </c>
      <c r="N752" s="5">
        <v>1</v>
      </c>
      <c r="O752" s="5" t="s">
        <v>158</v>
      </c>
      <c r="P752" s="65">
        <v>8730.7999999999993</v>
      </c>
      <c r="Q752" s="65">
        <v>0</v>
      </c>
      <c r="R752" s="65">
        <v>0</v>
      </c>
      <c r="S752" s="65">
        <f t="shared" si="70"/>
        <v>8730.7999999999993</v>
      </c>
      <c r="T752" s="5">
        <v>120</v>
      </c>
      <c r="U752" s="22">
        <v>-8730.7999999999993</v>
      </c>
      <c r="V752" s="22">
        <v>0</v>
      </c>
      <c r="W752" s="22">
        <v>0</v>
      </c>
      <c r="X752" s="22">
        <v>0</v>
      </c>
      <c r="Y752" s="22">
        <v>0</v>
      </c>
      <c r="Z752" s="22">
        <v>0</v>
      </c>
      <c r="AA752" s="22">
        <v>0</v>
      </c>
      <c r="AB752" s="22">
        <v>0</v>
      </c>
      <c r="AC752" s="22">
        <v>0</v>
      </c>
      <c r="AD752" s="22">
        <v>0</v>
      </c>
      <c r="AE752" s="22">
        <v>0</v>
      </c>
      <c r="AF752" s="22">
        <v>0</v>
      </c>
      <c r="AG752" s="22">
        <v>0</v>
      </c>
      <c r="AH752" s="22">
        <f t="shared" si="71"/>
        <v>0</v>
      </c>
      <c r="AI752" s="22">
        <v>0</v>
      </c>
      <c r="AJ752" s="22">
        <f t="shared" si="72"/>
        <v>-8730.7999999999993</v>
      </c>
      <c r="AK752" s="22"/>
      <c r="AL752" s="22">
        <f t="shared" si="73"/>
        <v>0</v>
      </c>
      <c r="AM752" s="22">
        <f t="shared" si="74"/>
        <v>0</v>
      </c>
    </row>
    <row r="753" spans="1:39" outlineLevel="1" x14ac:dyDescent="0.25">
      <c r="A753" s="10">
        <v>40755</v>
      </c>
      <c r="C753" s="3" t="s">
        <v>1839</v>
      </c>
      <c r="D753" s="34" t="s">
        <v>948</v>
      </c>
      <c r="F753" s="4" t="s">
        <v>88</v>
      </c>
      <c r="G753" s="4" t="s">
        <v>451</v>
      </c>
      <c r="H753" s="4" t="s">
        <v>157</v>
      </c>
      <c r="N753" s="5">
        <v>1</v>
      </c>
      <c r="O753" s="5" t="s">
        <v>158</v>
      </c>
      <c r="P753" s="65">
        <v>4880</v>
      </c>
      <c r="Q753" s="65">
        <v>0</v>
      </c>
      <c r="R753" s="65">
        <v>0</v>
      </c>
      <c r="S753" s="65">
        <f t="shared" si="70"/>
        <v>4880</v>
      </c>
      <c r="T753" s="5">
        <v>120</v>
      </c>
      <c r="U753" s="22">
        <v>-4880</v>
      </c>
      <c r="V753" s="22">
        <v>0</v>
      </c>
      <c r="W753" s="22">
        <v>0</v>
      </c>
      <c r="X753" s="22">
        <v>0</v>
      </c>
      <c r="Y753" s="22">
        <v>0</v>
      </c>
      <c r="Z753" s="22">
        <v>0</v>
      </c>
      <c r="AA753" s="22">
        <v>0</v>
      </c>
      <c r="AB753" s="22">
        <v>0</v>
      </c>
      <c r="AC753" s="22">
        <v>0</v>
      </c>
      <c r="AD753" s="22">
        <v>0</v>
      </c>
      <c r="AE753" s="22">
        <v>0</v>
      </c>
      <c r="AF753" s="22">
        <v>0</v>
      </c>
      <c r="AG753" s="22">
        <v>0</v>
      </c>
      <c r="AH753" s="22">
        <f t="shared" si="71"/>
        <v>0</v>
      </c>
      <c r="AI753" s="22">
        <v>0</v>
      </c>
      <c r="AJ753" s="22">
        <f t="shared" si="72"/>
        <v>-4880</v>
      </c>
      <c r="AK753" s="22"/>
      <c r="AL753" s="22">
        <f t="shared" si="73"/>
        <v>0</v>
      </c>
      <c r="AM753" s="22">
        <f t="shared" si="74"/>
        <v>0</v>
      </c>
    </row>
    <row r="754" spans="1:39" outlineLevel="1" x14ac:dyDescent="0.25">
      <c r="A754" s="10">
        <v>40755</v>
      </c>
      <c r="C754" s="3" t="s">
        <v>1840</v>
      </c>
      <c r="D754" s="34" t="s">
        <v>948</v>
      </c>
      <c r="F754" s="4" t="s">
        <v>88</v>
      </c>
      <c r="G754" s="4" t="s">
        <v>451</v>
      </c>
      <c r="H754" s="4" t="s">
        <v>157</v>
      </c>
      <c r="N754" s="5">
        <v>1</v>
      </c>
      <c r="O754" s="5" t="s">
        <v>158</v>
      </c>
      <c r="P754" s="65">
        <v>4860</v>
      </c>
      <c r="Q754" s="65">
        <v>0</v>
      </c>
      <c r="R754" s="65">
        <v>0</v>
      </c>
      <c r="S754" s="65">
        <f t="shared" si="70"/>
        <v>4860</v>
      </c>
      <c r="T754" s="5">
        <v>120</v>
      </c>
      <c r="U754" s="22">
        <v>-4860</v>
      </c>
      <c r="V754" s="22">
        <v>0</v>
      </c>
      <c r="W754" s="22">
        <v>0</v>
      </c>
      <c r="X754" s="22">
        <v>0</v>
      </c>
      <c r="Y754" s="22">
        <v>0</v>
      </c>
      <c r="Z754" s="22">
        <v>0</v>
      </c>
      <c r="AA754" s="22">
        <v>0</v>
      </c>
      <c r="AB754" s="22">
        <v>0</v>
      </c>
      <c r="AC754" s="22">
        <v>0</v>
      </c>
      <c r="AD754" s="22">
        <v>0</v>
      </c>
      <c r="AE754" s="22">
        <v>0</v>
      </c>
      <c r="AF754" s="22">
        <v>0</v>
      </c>
      <c r="AG754" s="22">
        <v>0</v>
      </c>
      <c r="AH754" s="22">
        <f t="shared" si="71"/>
        <v>0</v>
      </c>
      <c r="AI754" s="22">
        <v>0</v>
      </c>
      <c r="AJ754" s="22">
        <f t="shared" si="72"/>
        <v>-4860</v>
      </c>
      <c r="AK754" s="22"/>
      <c r="AL754" s="22">
        <f t="shared" si="73"/>
        <v>0</v>
      </c>
      <c r="AM754" s="22">
        <f t="shared" si="74"/>
        <v>0</v>
      </c>
    </row>
    <row r="755" spans="1:39" outlineLevel="1" x14ac:dyDescent="0.25">
      <c r="A755" s="10">
        <v>40755</v>
      </c>
      <c r="C755" s="3" t="s">
        <v>1841</v>
      </c>
      <c r="D755" s="34" t="s">
        <v>1842</v>
      </c>
      <c r="F755" s="4" t="s">
        <v>88</v>
      </c>
      <c r="G755" s="4" t="s">
        <v>451</v>
      </c>
      <c r="H755" s="4" t="s">
        <v>157</v>
      </c>
      <c r="N755" s="5">
        <v>1</v>
      </c>
      <c r="O755" s="5" t="s">
        <v>158</v>
      </c>
      <c r="P755" s="65">
        <v>680</v>
      </c>
      <c r="Q755" s="65">
        <v>0</v>
      </c>
      <c r="R755" s="65">
        <v>0</v>
      </c>
      <c r="S755" s="65">
        <f t="shared" si="70"/>
        <v>680</v>
      </c>
      <c r="T755" s="5">
        <v>120</v>
      </c>
      <c r="U755" s="22">
        <v>-680</v>
      </c>
      <c r="V755" s="22">
        <v>0</v>
      </c>
      <c r="W755" s="22">
        <v>0</v>
      </c>
      <c r="X755" s="22">
        <v>0</v>
      </c>
      <c r="Y755" s="22">
        <v>0</v>
      </c>
      <c r="Z755" s="22">
        <v>0</v>
      </c>
      <c r="AA755" s="22">
        <v>0</v>
      </c>
      <c r="AB755" s="22">
        <v>0</v>
      </c>
      <c r="AC755" s="22">
        <v>0</v>
      </c>
      <c r="AD755" s="22">
        <v>0</v>
      </c>
      <c r="AE755" s="22">
        <v>0</v>
      </c>
      <c r="AF755" s="22">
        <v>0</v>
      </c>
      <c r="AG755" s="22">
        <v>0</v>
      </c>
      <c r="AH755" s="22">
        <f t="shared" si="71"/>
        <v>0</v>
      </c>
      <c r="AI755" s="22">
        <v>0</v>
      </c>
      <c r="AJ755" s="22">
        <f t="shared" si="72"/>
        <v>-680</v>
      </c>
      <c r="AK755" s="22"/>
      <c r="AL755" s="22">
        <f t="shared" si="73"/>
        <v>0</v>
      </c>
      <c r="AM755" s="22">
        <f t="shared" si="74"/>
        <v>0</v>
      </c>
    </row>
    <row r="756" spans="1:39" outlineLevel="1" x14ac:dyDescent="0.25">
      <c r="A756" s="10">
        <v>40755</v>
      </c>
      <c r="C756" s="3" t="s">
        <v>1843</v>
      </c>
      <c r="D756" s="34" t="s">
        <v>1844</v>
      </c>
      <c r="F756" s="4" t="s">
        <v>88</v>
      </c>
      <c r="G756" s="4" t="s">
        <v>451</v>
      </c>
      <c r="H756" s="4" t="s">
        <v>157</v>
      </c>
      <c r="N756" s="5">
        <v>1</v>
      </c>
      <c r="O756" s="5" t="s">
        <v>158</v>
      </c>
      <c r="P756" s="65">
        <v>1830</v>
      </c>
      <c r="Q756" s="65">
        <v>0</v>
      </c>
      <c r="R756" s="65">
        <v>0</v>
      </c>
      <c r="S756" s="65">
        <f t="shared" si="70"/>
        <v>1830</v>
      </c>
      <c r="T756" s="5">
        <v>120</v>
      </c>
      <c r="U756" s="22">
        <v>-1830</v>
      </c>
      <c r="V756" s="22">
        <v>0</v>
      </c>
      <c r="W756" s="22">
        <v>0</v>
      </c>
      <c r="X756" s="22">
        <v>0</v>
      </c>
      <c r="Y756" s="22">
        <v>0</v>
      </c>
      <c r="Z756" s="22">
        <v>0</v>
      </c>
      <c r="AA756" s="22">
        <v>0</v>
      </c>
      <c r="AB756" s="22">
        <v>0</v>
      </c>
      <c r="AC756" s="22">
        <v>0</v>
      </c>
      <c r="AD756" s="22">
        <v>0</v>
      </c>
      <c r="AE756" s="22">
        <v>0</v>
      </c>
      <c r="AF756" s="22">
        <v>0</v>
      </c>
      <c r="AG756" s="22">
        <v>0</v>
      </c>
      <c r="AH756" s="22">
        <f t="shared" si="71"/>
        <v>0</v>
      </c>
      <c r="AI756" s="22">
        <v>0</v>
      </c>
      <c r="AJ756" s="22">
        <f t="shared" si="72"/>
        <v>-1830</v>
      </c>
      <c r="AK756" s="22"/>
      <c r="AL756" s="22">
        <f t="shared" si="73"/>
        <v>0</v>
      </c>
      <c r="AM756" s="22">
        <f t="shared" si="74"/>
        <v>0</v>
      </c>
    </row>
    <row r="757" spans="1:39" outlineLevel="1" x14ac:dyDescent="0.25">
      <c r="A757" s="10">
        <v>40755</v>
      </c>
      <c r="C757" s="3" t="s">
        <v>1845</v>
      </c>
      <c r="D757" s="34" t="s">
        <v>1846</v>
      </c>
      <c r="F757" s="4" t="s">
        <v>88</v>
      </c>
      <c r="G757" s="4" t="s">
        <v>451</v>
      </c>
      <c r="H757" s="4" t="s">
        <v>157</v>
      </c>
      <c r="N757" s="5">
        <v>1</v>
      </c>
      <c r="O757" s="5" t="s">
        <v>158</v>
      </c>
      <c r="P757" s="65">
        <v>1760</v>
      </c>
      <c r="Q757" s="65">
        <v>0</v>
      </c>
      <c r="R757" s="65">
        <v>0</v>
      </c>
      <c r="S757" s="65">
        <f t="shared" si="70"/>
        <v>1760</v>
      </c>
      <c r="T757" s="5">
        <v>120</v>
      </c>
      <c r="U757" s="22">
        <v>-1760</v>
      </c>
      <c r="V757" s="22">
        <v>0</v>
      </c>
      <c r="W757" s="22">
        <v>0</v>
      </c>
      <c r="X757" s="22">
        <v>0</v>
      </c>
      <c r="Y757" s="22">
        <v>0</v>
      </c>
      <c r="Z757" s="22">
        <v>0</v>
      </c>
      <c r="AA757" s="22">
        <v>0</v>
      </c>
      <c r="AB757" s="22">
        <v>0</v>
      </c>
      <c r="AC757" s="22">
        <v>0</v>
      </c>
      <c r="AD757" s="22">
        <v>0</v>
      </c>
      <c r="AE757" s="22">
        <v>0</v>
      </c>
      <c r="AF757" s="22">
        <v>0</v>
      </c>
      <c r="AG757" s="22">
        <v>0</v>
      </c>
      <c r="AH757" s="22">
        <f t="shared" si="71"/>
        <v>0</v>
      </c>
      <c r="AI757" s="22">
        <v>0</v>
      </c>
      <c r="AJ757" s="22">
        <f t="shared" si="72"/>
        <v>-1760</v>
      </c>
      <c r="AK757" s="22"/>
      <c r="AL757" s="22">
        <f t="shared" si="73"/>
        <v>0</v>
      </c>
      <c r="AM757" s="22">
        <f t="shared" si="74"/>
        <v>0</v>
      </c>
    </row>
    <row r="758" spans="1:39" outlineLevel="1" x14ac:dyDescent="0.25">
      <c r="A758" s="10">
        <v>40755</v>
      </c>
      <c r="C758" s="3" t="s">
        <v>1847</v>
      </c>
      <c r="D758" s="34" t="s">
        <v>1848</v>
      </c>
      <c r="F758" s="4" t="s">
        <v>88</v>
      </c>
      <c r="G758" s="4" t="s">
        <v>451</v>
      </c>
      <c r="H758" s="4" t="s">
        <v>157</v>
      </c>
      <c r="N758" s="5">
        <v>1</v>
      </c>
      <c r="O758" s="5" t="s">
        <v>158</v>
      </c>
      <c r="P758" s="65">
        <v>2035</v>
      </c>
      <c r="Q758" s="65">
        <v>0</v>
      </c>
      <c r="R758" s="65">
        <v>0</v>
      </c>
      <c r="S758" s="65">
        <f t="shared" si="70"/>
        <v>2035</v>
      </c>
      <c r="T758" s="5">
        <v>120</v>
      </c>
      <c r="U758" s="22">
        <v>-2035</v>
      </c>
      <c r="V758" s="22">
        <v>0</v>
      </c>
      <c r="W758" s="22">
        <v>0</v>
      </c>
      <c r="X758" s="22">
        <v>0</v>
      </c>
      <c r="Y758" s="22">
        <v>0</v>
      </c>
      <c r="Z758" s="22">
        <v>0</v>
      </c>
      <c r="AA758" s="22">
        <v>0</v>
      </c>
      <c r="AB758" s="22">
        <v>0</v>
      </c>
      <c r="AC758" s="22">
        <v>0</v>
      </c>
      <c r="AD758" s="22">
        <v>0</v>
      </c>
      <c r="AE758" s="22">
        <v>0</v>
      </c>
      <c r="AF758" s="22">
        <v>0</v>
      </c>
      <c r="AG758" s="22">
        <v>0</v>
      </c>
      <c r="AH758" s="22">
        <f t="shared" si="71"/>
        <v>0</v>
      </c>
      <c r="AI758" s="22">
        <v>0</v>
      </c>
      <c r="AJ758" s="22">
        <f t="shared" si="72"/>
        <v>-2035</v>
      </c>
      <c r="AK758" s="22"/>
      <c r="AL758" s="22">
        <f t="shared" si="73"/>
        <v>0</v>
      </c>
      <c r="AM758" s="22">
        <f t="shared" si="74"/>
        <v>0</v>
      </c>
    </row>
    <row r="759" spans="1:39" outlineLevel="1" x14ac:dyDescent="0.25">
      <c r="A759" s="10">
        <v>40755</v>
      </c>
      <c r="C759" s="3" t="s">
        <v>1849</v>
      </c>
      <c r="D759" s="34" t="s">
        <v>1850</v>
      </c>
      <c r="F759" s="4" t="s">
        <v>88</v>
      </c>
      <c r="G759" s="4" t="s">
        <v>451</v>
      </c>
      <c r="H759" s="4" t="s">
        <v>157</v>
      </c>
      <c r="N759" s="5">
        <v>1</v>
      </c>
      <c r="O759" s="5" t="s">
        <v>158</v>
      </c>
      <c r="P759" s="65">
        <v>3750</v>
      </c>
      <c r="Q759" s="65">
        <v>0</v>
      </c>
      <c r="R759" s="65">
        <v>0</v>
      </c>
      <c r="S759" s="65">
        <f t="shared" si="70"/>
        <v>3750</v>
      </c>
      <c r="T759" s="5">
        <v>120</v>
      </c>
      <c r="U759" s="22">
        <v>-3750</v>
      </c>
      <c r="V759" s="22">
        <v>0</v>
      </c>
      <c r="W759" s="22">
        <v>0</v>
      </c>
      <c r="X759" s="22">
        <v>0</v>
      </c>
      <c r="Y759" s="22">
        <v>0</v>
      </c>
      <c r="Z759" s="22">
        <v>0</v>
      </c>
      <c r="AA759" s="22">
        <v>0</v>
      </c>
      <c r="AB759" s="22">
        <v>0</v>
      </c>
      <c r="AC759" s="22">
        <v>0</v>
      </c>
      <c r="AD759" s="22">
        <v>0</v>
      </c>
      <c r="AE759" s="22">
        <v>0</v>
      </c>
      <c r="AF759" s="22">
        <v>0</v>
      </c>
      <c r="AG759" s="22">
        <v>0</v>
      </c>
      <c r="AH759" s="22">
        <f t="shared" si="71"/>
        <v>0</v>
      </c>
      <c r="AI759" s="22">
        <v>0</v>
      </c>
      <c r="AJ759" s="22">
        <f t="shared" si="72"/>
        <v>-3750</v>
      </c>
      <c r="AK759" s="22"/>
      <c r="AL759" s="22">
        <f t="shared" si="73"/>
        <v>0</v>
      </c>
      <c r="AM759" s="22">
        <f t="shared" si="74"/>
        <v>0</v>
      </c>
    </row>
    <row r="760" spans="1:39" outlineLevel="1" x14ac:dyDescent="0.25">
      <c r="A760" s="10">
        <v>40755</v>
      </c>
      <c r="C760" s="3" t="s">
        <v>1851</v>
      </c>
      <c r="D760" s="34" t="s">
        <v>1852</v>
      </c>
      <c r="F760" s="4" t="s">
        <v>88</v>
      </c>
      <c r="G760" s="4" t="s">
        <v>451</v>
      </c>
      <c r="H760" s="4" t="s">
        <v>157</v>
      </c>
      <c r="N760" s="5">
        <v>1</v>
      </c>
      <c r="O760" s="5" t="s">
        <v>158</v>
      </c>
      <c r="P760" s="65">
        <v>1290</v>
      </c>
      <c r="Q760" s="65">
        <v>0</v>
      </c>
      <c r="R760" s="65">
        <v>0</v>
      </c>
      <c r="S760" s="65">
        <f t="shared" si="70"/>
        <v>1290</v>
      </c>
      <c r="T760" s="5">
        <v>120</v>
      </c>
      <c r="U760" s="22">
        <v>-1290</v>
      </c>
      <c r="V760" s="22">
        <v>0</v>
      </c>
      <c r="W760" s="22">
        <v>0</v>
      </c>
      <c r="X760" s="22">
        <v>0</v>
      </c>
      <c r="Y760" s="22">
        <v>0</v>
      </c>
      <c r="Z760" s="22">
        <v>0</v>
      </c>
      <c r="AA760" s="22">
        <v>0</v>
      </c>
      <c r="AB760" s="22">
        <v>0</v>
      </c>
      <c r="AC760" s="22">
        <v>0</v>
      </c>
      <c r="AD760" s="22">
        <v>0</v>
      </c>
      <c r="AE760" s="22">
        <v>0</v>
      </c>
      <c r="AF760" s="22">
        <v>0</v>
      </c>
      <c r="AG760" s="22">
        <v>0</v>
      </c>
      <c r="AH760" s="22">
        <f t="shared" si="71"/>
        <v>0</v>
      </c>
      <c r="AI760" s="22">
        <v>0</v>
      </c>
      <c r="AJ760" s="22">
        <f t="shared" si="72"/>
        <v>-1290</v>
      </c>
      <c r="AK760" s="22"/>
      <c r="AL760" s="22">
        <f t="shared" si="73"/>
        <v>0</v>
      </c>
      <c r="AM760" s="22">
        <f t="shared" si="74"/>
        <v>0</v>
      </c>
    </row>
    <row r="761" spans="1:39" outlineLevel="1" x14ac:dyDescent="0.25">
      <c r="A761" s="10">
        <v>40755</v>
      </c>
      <c r="C761" s="3" t="s">
        <v>1853</v>
      </c>
      <c r="D761" s="34" t="s">
        <v>1854</v>
      </c>
      <c r="F761" s="4" t="s">
        <v>88</v>
      </c>
      <c r="G761" s="4" t="s">
        <v>451</v>
      </c>
      <c r="H761" s="4" t="s">
        <v>157</v>
      </c>
      <c r="N761" s="5">
        <v>1</v>
      </c>
      <c r="O761" s="5" t="s">
        <v>158</v>
      </c>
      <c r="P761" s="65">
        <v>13724</v>
      </c>
      <c r="Q761" s="65">
        <v>0</v>
      </c>
      <c r="R761" s="65">
        <v>0</v>
      </c>
      <c r="S761" s="65">
        <f t="shared" si="70"/>
        <v>13724</v>
      </c>
      <c r="T761" s="5">
        <v>120</v>
      </c>
      <c r="U761" s="22">
        <v>-13724</v>
      </c>
      <c r="V761" s="22">
        <v>0</v>
      </c>
      <c r="W761" s="22">
        <v>0</v>
      </c>
      <c r="X761" s="22">
        <v>0</v>
      </c>
      <c r="Y761" s="22">
        <v>0</v>
      </c>
      <c r="Z761" s="22">
        <v>0</v>
      </c>
      <c r="AA761" s="22">
        <v>0</v>
      </c>
      <c r="AB761" s="22">
        <v>0</v>
      </c>
      <c r="AC761" s="22">
        <v>0</v>
      </c>
      <c r="AD761" s="22">
        <v>0</v>
      </c>
      <c r="AE761" s="22">
        <v>0</v>
      </c>
      <c r="AF761" s="22">
        <v>0</v>
      </c>
      <c r="AG761" s="22">
        <v>0</v>
      </c>
      <c r="AH761" s="22">
        <f t="shared" si="71"/>
        <v>0</v>
      </c>
      <c r="AI761" s="22">
        <v>0</v>
      </c>
      <c r="AJ761" s="22">
        <f t="shared" si="72"/>
        <v>-13724</v>
      </c>
      <c r="AK761" s="22"/>
      <c r="AL761" s="22">
        <f t="shared" si="73"/>
        <v>0</v>
      </c>
      <c r="AM761" s="22">
        <f t="shared" si="74"/>
        <v>0</v>
      </c>
    </row>
    <row r="762" spans="1:39" outlineLevel="1" x14ac:dyDescent="0.25">
      <c r="A762" s="10">
        <v>40755</v>
      </c>
      <c r="C762" s="3" t="s">
        <v>1855</v>
      </c>
      <c r="D762" s="34" t="s">
        <v>1856</v>
      </c>
      <c r="F762" s="4" t="s">
        <v>88</v>
      </c>
      <c r="G762" s="4" t="s">
        <v>451</v>
      </c>
      <c r="H762" s="4" t="s">
        <v>157</v>
      </c>
      <c r="N762" s="5">
        <v>1</v>
      </c>
      <c r="O762" s="5" t="s">
        <v>158</v>
      </c>
      <c r="P762" s="65">
        <v>9928</v>
      </c>
      <c r="Q762" s="65">
        <v>0</v>
      </c>
      <c r="R762" s="65">
        <v>0</v>
      </c>
      <c r="S762" s="65">
        <f t="shared" si="70"/>
        <v>9928</v>
      </c>
      <c r="T762" s="5">
        <v>120</v>
      </c>
      <c r="U762" s="22">
        <v>-9928</v>
      </c>
      <c r="V762" s="22">
        <v>0</v>
      </c>
      <c r="W762" s="22">
        <v>0</v>
      </c>
      <c r="X762" s="22">
        <v>0</v>
      </c>
      <c r="Y762" s="22">
        <v>0</v>
      </c>
      <c r="Z762" s="22">
        <v>0</v>
      </c>
      <c r="AA762" s="22">
        <v>0</v>
      </c>
      <c r="AB762" s="22">
        <v>0</v>
      </c>
      <c r="AC762" s="22">
        <v>0</v>
      </c>
      <c r="AD762" s="22">
        <v>0</v>
      </c>
      <c r="AE762" s="22">
        <v>0</v>
      </c>
      <c r="AF762" s="22">
        <v>0</v>
      </c>
      <c r="AG762" s="22">
        <v>0</v>
      </c>
      <c r="AH762" s="22">
        <f t="shared" si="71"/>
        <v>0</v>
      </c>
      <c r="AI762" s="22">
        <v>0</v>
      </c>
      <c r="AJ762" s="22">
        <f t="shared" si="72"/>
        <v>-9928</v>
      </c>
      <c r="AK762" s="22"/>
      <c r="AL762" s="22">
        <f t="shared" si="73"/>
        <v>0</v>
      </c>
      <c r="AM762" s="22">
        <f t="shared" si="74"/>
        <v>0</v>
      </c>
    </row>
    <row r="763" spans="1:39" outlineLevel="1" x14ac:dyDescent="0.25">
      <c r="A763" s="10">
        <v>40755</v>
      </c>
      <c r="C763" s="3" t="s">
        <v>1857</v>
      </c>
      <c r="D763" s="34" t="s">
        <v>1858</v>
      </c>
      <c r="F763" s="4" t="s">
        <v>88</v>
      </c>
      <c r="G763" s="4" t="s">
        <v>451</v>
      </c>
      <c r="H763" s="4" t="s">
        <v>157</v>
      </c>
      <c r="N763" s="5">
        <v>1</v>
      </c>
      <c r="O763" s="5" t="s">
        <v>158</v>
      </c>
      <c r="P763" s="65">
        <v>1160</v>
      </c>
      <c r="Q763" s="65">
        <v>0</v>
      </c>
      <c r="R763" s="65">
        <v>0</v>
      </c>
      <c r="S763" s="65">
        <f t="shared" si="70"/>
        <v>1160</v>
      </c>
      <c r="T763" s="5">
        <v>120</v>
      </c>
      <c r="U763" s="22">
        <v>-1160</v>
      </c>
      <c r="V763" s="22">
        <v>0</v>
      </c>
      <c r="W763" s="22">
        <v>0</v>
      </c>
      <c r="X763" s="22">
        <v>0</v>
      </c>
      <c r="Y763" s="22">
        <v>0</v>
      </c>
      <c r="Z763" s="22">
        <v>0</v>
      </c>
      <c r="AA763" s="22">
        <v>0</v>
      </c>
      <c r="AB763" s="22">
        <v>0</v>
      </c>
      <c r="AC763" s="22">
        <v>0</v>
      </c>
      <c r="AD763" s="22">
        <v>0</v>
      </c>
      <c r="AE763" s="22">
        <v>0</v>
      </c>
      <c r="AF763" s="22">
        <v>0</v>
      </c>
      <c r="AG763" s="22">
        <v>0</v>
      </c>
      <c r="AH763" s="22">
        <f t="shared" si="71"/>
        <v>0</v>
      </c>
      <c r="AI763" s="22">
        <v>0</v>
      </c>
      <c r="AJ763" s="22">
        <f t="shared" si="72"/>
        <v>-1160</v>
      </c>
      <c r="AK763" s="22"/>
      <c r="AL763" s="22">
        <f t="shared" si="73"/>
        <v>0</v>
      </c>
      <c r="AM763" s="22">
        <f t="shared" si="74"/>
        <v>0</v>
      </c>
    </row>
    <row r="764" spans="1:39" outlineLevel="1" x14ac:dyDescent="0.25">
      <c r="A764" s="10">
        <v>40755</v>
      </c>
      <c r="C764" s="3" t="s">
        <v>1859</v>
      </c>
      <c r="D764" s="34" t="s">
        <v>1860</v>
      </c>
      <c r="F764" s="4" t="s">
        <v>88</v>
      </c>
      <c r="G764" s="4" t="s">
        <v>451</v>
      </c>
      <c r="H764" s="4" t="s">
        <v>157</v>
      </c>
      <c r="N764" s="5">
        <v>1</v>
      </c>
      <c r="O764" s="5" t="s">
        <v>158</v>
      </c>
      <c r="P764" s="65">
        <v>9072</v>
      </c>
      <c r="Q764" s="65">
        <v>0</v>
      </c>
      <c r="R764" s="65">
        <v>0</v>
      </c>
      <c r="S764" s="65">
        <f t="shared" si="70"/>
        <v>9072</v>
      </c>
      <c r="T764" s="5">
        <v>120</v>
      </c>
      <c r="U764" s="22">
        <v>-9072</v>
      </c>
      <c r="V764" s="22">
        <v>0</v>
      </c>
      <c r="W764" s="22">
        <v>0</v>
      </c>
      <c r="X764" s="22">
        <v>0</v>
      </c>
      <c r="Y764" s="22">
        <v>0</v>
      </c>
      <c r="Z764" s="22">
        <v>0</v>
      </c>
      <c r="AA764" s="22">
        <v>0</v>
      </c>
      <c r="AB764" s="22">
        <v>0</v>
      </c>
      <c r="AC764" s="22">
        <v>0</v>
      </c>
      <c r="AD764" s="22">
        <v>0</v>
      </c>
      <c r="AE764" s="22">
        <v>0</v>
      </c>
      <c r="AF764" s="22">
        <v>0</v>
      </c>
      <c r="AG764" s="22">
        <v>0</v>
      </c>
      <c r="AH764" s="22">
        <f t="shared" si="71"/>
        <v>0</v>
      </c>
      <c r="AI764" s="22">
        <v>0</v>
      </c>
      <c r="AJ764" s="22">
        <f t="shared" si="72"/>
        <v>-9072</v>
      </c>
      <c r="AK764" s="22"/>
      <c r="AL764" s="22">
        <f t="shared" si="73"/>
        <v>0</v>
      </c>
      <c r="AM764" s="22">
        <f t="shared" si="74"/>
        <v>0</v>
      </c>
    </row>
    <row r="765" spans="1:39" outlineLevel="1" x14ac:dyDescent="0.25">
      <c r="A765" s="10">
        <v>40755</v>
      </c>
      <c r="C765" s="3" t="s">
        <v>1861</v>
      </c>
      <c r="D765" s="34" t="s">
        <v>1862</v>
      </c>
      <c r="F765" s="4" t="s">
        <v>88</v>
      </c>
      <c r="G765" s="4" t="s">
        <v>451</v>
      </c>
      <c r="H765" s="4" t="s">
        <v>157</v>
      </c>
      <c r="N765" s="5">
        <v>1</v>
      </c>
      <c r="O765" s="5" t="s">
        <v>158</v>
      </c>
      <c r="P765" s="65">
        <v>1430</v>
      </c>
      <c r="Q765" s="65">
        <v>0</v>
      </c>
      <c r="R765" s="65">
        <v>0</v>
      </c>
      <c r="S765" s="65">
        <f t="shared" si="70"/>
        <v>1430</v>
      </c>
      <c r="T765" s="5">
        <v>120</v>
      </c>
      <c r="U765" s="22">
        <v>-1430</v>
      </c>
      <c r="V765" s="22">
        <v>0</v>
      </c>
      <c r="W765" s="22">
        <v>0</v>
      </c>
      <c r="X765" s="22">
        <v>0</v>
      </c>
      <c r="Y765" s="22">
        <v>0</v>
      </c>
      <c r="Z765" s="22">
        <v>0</v>
      </c>
      <c r="AA765" s="22">
        <v>0</v>
      </c>
      <c r="AB765" s="22">
        <v>0</v>
      </c>
      <c r="AC765" s="22">
        <v>0</v>
      </c>
      <c r="AD765" s="22">
        <v>0</v>
      </c>
      <c r="AE765" s="22">
        <v>0</v>
      </c>
      <c r="AF765" s="22">
        <v>0</v>
      </c>
      <c r="AG765" s="22">
        <v>0</v>
      </c>
      <c r="AH765" s="22">
        <f t="shared" si="71"/>
        <v>0</v>
      </c>
      <c r="AI765" s="22">
        <v>0</v>
      </c>
      <c r="AJ765" s="22">
        <f t="shared" si="72"/>
        <v>-1430</v>
      </c>
      <c r="AK765" s="22"/>
      <c r="AL765" s="22">
        <f t="shared" si="73"/>
        <v>0</v>
      </c>
      <c r="AM765" s="22">
        <f t="shared" si="74"/>
        <v>0</v>
      </c>
    </row>
    <row r="766" spans="1:39" outlineLevel="1" x14ac:dyDescent="0.25">
      <c r="A766" s="10">
        <v>40755</v>
      </c>
      <c r="C766" s="3" t="s">
        <v>1863</v>
      </c>
      <c r="D766" s="34" t="s">
        <v>1864</v>
      </c>
      <c r="F766" s="4" t="s">
        <v>88</v>
      </c>
      <c r="G766" s="4" t="s">
        <v>451</v>
      </c>
      <c r="H766" s="4" t="s">
        <v>157</v>
      </c>
      <c r="N766" s="5">
        <v>1</v>
      </c>
      <c r="O766" s="5" t="s">
        <v>158</v>
      </c>
      <c r="P766" s="65">
        <v>730</v>
      </c>
      <c r="Q766" s="65">
        <v>0</v>
      </c>
      <c r="R766" s="65">
        <v>0</v>
      </c>
      <c r="S766" s="65">
        <f t="shared" si="70"/>
        <v>730</v>
      </c>
      <c r="T766" s="5">
        <v>120</v>
      </c>
      <c r="U766" s="22">
        <v>-730</v>
      </c>
      <c r="V766" s="22">
        <v>0</v>
      </c>
      <c r="W766" s="22">
        <v>0</v>
      </c>
      <c r="X766" s="22">
        <v>0</v>
      </c>
      <c r="Y766" s="22">
        <v>0</v>
      </c>
      <c r="Z766" s="22">
        <v>0</v>
      </c>
      <c r="AA766" s="22">
        <v>0</v>
      </c>
      <c r="AB766" s="22">
        <v>0</v>
      </c>
      <c r="AC766" s="22">
        <v>0</v>
      </c>
      <c r="AD766" s="22">
        <v>0</v>
      </c>
      <c r="AE766" s="22">
        <v>0</v>
      </c>
      <c r="AF766" s="22">
        <v>0</v>
      </c>
      <c r="AG766" s="22">
        <v>0</v>
      </c>
      <c r="AH766" s="22">
        <f t="shared" si="71"/>
        <v>0</v>
      </c>
      <c r="AI766" s="22">
        <v>0</v>
      </c>
      <c r="AJ766" s="22">
        <f t="shared" si="72"/>
        <v>-730</v>
      </c>
      <c r="AK766" s="22"/>
      <c r="AL766" s="22">
        <f t="shared" si="73"/>
        <v>0</v>
      </c>
      <c r="AM766" s="22">
        <f t="shared" si="74"/>
        <v>0</v>
      </c>
    </row>
    <row r="767" spans="1:39" outlineLevel="1" x14ac:dyDescent="0.25">
      <c r="A767" s="10">
        <v>40755</v>
      </c>
      <c r="C767" s="3" t="s">
        <v>1865</v>
      </c>
      <c r="D767" s="34" t="s">
        <v>968</v>
      </c>
      <c r="F767" s="4" t="s">
        <v>88</v>
      </c>
      <c r="G767" s="4" t="s">
        <v>451</v>
      </c>
      <c r="H767" s="4" t="s">
        <v>157</v>
      </c>
      <c r="N767" s="5">
        <v>1</v>
      </c>
      <c r="O767" s="5" t="s">
        <v>158</v>
      </c>
      <c r="P767" s="65">
        <v>2300</v>
      </c>
      <c r="Q767" s="65">
        <v>0</v>
      </c>
      <c r="R767" s="65">
        <v>0</v>
      </c>
      <c r="S767" s="65">
        <f t="shared" si="70"/>
        <v>2300</v>
      </c>
      <c r="T767" s="5">
        <v>120</v>
      </c>
      <c r="U767" s="22">
        <v>-2300</v>
      </c>
      <c r="V767" s="22">
        <v>0</v>
      </c>
      <c r="W767" s="22">
        <v>0</v>
      </c>
      <c r="X767" s="22">
        <v>0</v>
      </c>
      <c r="Y767" s="22">
        <v>0</v>
      </c>
      <c r="Z767" s="22">
        <v>0</v>
      </c>
      <c r="AA767" s="22">
        <v>0</v>
      </c>
      <c r="AB767" s="22">
        <v>0</v>
      </c>
      <c r="AC767" s="22">
        <v>0</v>
      </c>
      <c r="AD767" s="22">
        <v>0</v>
      </c>
      <c r="AE767" s="22">
        <v>0</v>
      </c>
      <c r="AF767" s="22">
        <v>0</v>
      </c>
      <c r="AG767" s="22">
        <v>0</v>
      </c>
      <c r="AH767" s="22">
        <f t="shared" si="71"/>
        <v>0</v>
      </c>
      <c r="AI767" s="22">
        <v>0</v>
      </c>
      <c r="AJ767" s="22">
        <f t="shared" si="72"/>
        <v>-2300</v>
      </c>
      <c r="AK767" s="22"/>
      <c r="AL767" s="22">
        <f t="shared" si="73"/>
        <v>0</v>
      </c>
      <c r="AM767" s="22">
        <f t="shared" si="74"/>
        <v>0</v>
      </c>
    </row>
    <row r="768" spans="1:39" outlineLevel="1" x14ac:dyDescent="0.25">
      <c r="A768" s="10">
        <v>40755</v>
      </c>
      <c r="C768" s="3" t="s">
        <v>1866</v>
      </c>
      <c r="D768" s="34" t="s">
        <v>1236</v>
      </c>
      <c r="F768" s="4" t="s">
        <v>88</v>
      </c>
      <c r="G768" s="4" t="s">
        <v>451</v>
      </c>
      <c r="H768" s="4" t="s">
        <v>157</v>
      </c>
      <c r="N768" s="5">
        <v>1</v>
      </c>
      <c r="O768" s="5" t="s">
        <v>158</v>
      </c>
      <c r="P768" s="65">
        <v>910</v>
      </c>
      <c r="Q768" s="65">
        <v>0</v>
      </c>
      <c r="R768" s="65">
        <v>0</v>
      </c>
      <c r="S768" s="65">
        <f t="shared" si="70"/>
        <v>910</v>
      </c>
      <c r="T768" s="5">
        <v>120</v>
      </c>
      <c r="U768" s="22">
        <v>-910</v>
      </c>
      <c r="V768" s="22">
        <v>0</v>
      </c>
      <c r="W768" s="22">
        <v>0</v>
      </c>
      <c r="X768" s="22">
        <v>0</v>
      </c>
      <c r="Y768" s="22">
        <v>0</v>
      </c>
      <c r="Z768" s="22">
        <v>0</v>
      </c>
      <c r="AA768" s="22">
        <v>0</v>
      </c>
      <c r="AB768" s="22">
        <v>0</v>
      </c>
      <c r="AC768" s="22">
        <v>0</v>
      </c>
      <c r="AD768" s="22">
        <v>0</v>
      </c>
      <c r="AE768" s="22">
        <v>0</v>
      </c>
      <c r="AF768" s="22">
        <v>0</v>
      </c>
      <c r="AG768" s="22">
        <v>0</v>
      </c>
      <c r="AH768" s="22">
        <f t="shared" si="71"/>
        <v>0</v>
      </c>
      <c r="AI768" s="22">
        <v>0</v>
      </c>
      <c r="AJ768" s="22">
        <f t="shared" si="72"/>
        <v>-910</v>
      </c>
      <c r="AK768" s="22"/>
      <c r="AL768" s="22">
        <f t="shared" si="73"/>
        <v>0</v>
      </c>
      <c r="AM768" s="22">
        <f t="shared" si="74"/>
        <v>0</v>
      </c>
    </row>
    <row r="769" spans="1:39" outlineLevel="1" x14ac:dyDescent="0.25">
      <c r="A769" s="10">
        <v>40755</v>
      </c>
      <c r="C769" s="3" t="s">
        <v>1867</v>
      </c>
      <c r="D769" s="34" t="s">
        <v>1236</v>
      </c>
      <c r="F769" s="4" t="s">
        <v>88</v>
      </c>
      <c r="G769" s="4" t="s">
        <v>451</v>
      </c>
      <c r="H769" s="4" t="s">
        <v>157</v>
      </c>
      <c r="N769" s="5">
        <v>1</v>
      </c>
      <c r="O769" s="5" t="s">
        <v>158</v>
      </c>
      <c r="P769" s="65">
        <v>1820</v>
      </c>
      <c r="Q769" s="65">
        <v>0</v>
      </c>
      <c r="R769" s="65">
        <v>0</v>
      </c>
      <c r="S769" s="65">
        <f t="shared" si="70"/>
        <v>1820</v>
      </c>
      <c r="T769" s="5">
        <v>120</v>
      </c>
      <c r="U769" s="22">
        <v>-1820</v>
      </c>
      <c r="V769" s="22">
        <v>0</v>
      </c>
      <c r="W769" s="22">
        <v>0</v>
      </c>
      <c r="X769" s="22">
        <v>0</v>
      </c>
      <c r="Y769" s="22">
        <v>0</v>
      </c>
      <c r="Z769" s="22">
        <v>0</v>
      </c>
      <c r="AA769" s="22">
        <v>0</v>
      </c>
      <c r="AB769" s="22">
        <v>0</v>
      </c>
      <c r="AC769" s="22">
        <v>0</v>
      </c>
      <c r="AD769" s="22">
        <v>0</v>
      </c>
      <c r="AE769" s="22">
        <v>0</v>
      </c>
      <c r="AF769" s="22">
        <v>0</v>
      </c>
      <c r="AG769" s="22">
        <v>0</v>
      </c>
      <c r="AH769" s="22">
        <f t="shared" si="71"/>
        <v>0</v>
      </c>
      <c r="AI769" s="22">
        <v>0</v>
      </c>
      <c r="AJ769" s="22">
        <f t="shared" si="72"/>
        <v>-1820</v>
      </c>
      <c r="AK769" s="22"/>
      <c r="AL769" s="22">
        <f t="shared" si="73"/>
        <v>0</v>
      </c>
      <c r="AM769" s="22">
        <f t="shared" si="74"/>
        <v>0</v>
      </c>
    </row>
    <row r="770" spans="1:39" outlineLevel="1" x14ac:dyDescent="0.25">
      <c r="A770" s="10">
        <v>40755</v>
      </c>
      <c r="C770" s="3" t="s">
        <v>1868</v>
      </c>
      <c r="D770" s="34" t="s">
        <v>968</v>
      </c>
      <c r="F770" s="4" t="s">
        <v>88</v>
      </c>
      <c r="G770" s="4" t="s">
        <v>451</v>
      </c>
      <c r="H770" s="4" t="s">
        <v>157</v>
      </c>
      <c r="N770" s="5">
        <v>1</v>
      </c>
      <c r="O770" s="5" t="s">
        <v>158</v>
      </c>
      <c r="P770" s="65">
        <v>2930</v>
      </c>
      <c r="Q770" s="65">
        <v>0</v>
      </c>
      <c r="R770" s="65">
        <v>0</v>
      </c>
      <c r="S770" s="65">
        <f t="shared" si="70"/>
        <v>2930</v>
      </c>
      <c r="T770" s="5">
        <v>120</v>
      </c>
      <c r="U770" s="22">
        <v>-2930</v>
      </c>
      <c r="V770" s="22">
        <v>0</v>
      </c>
      <c r="W770" s="22">
        <v>0</v>
      </c>
      <c r="X770" s="22">
        <v>0</v>
      </c>
      <c r="Y770" s="22">
        <v>0</v>
      </c>
      <c r="Z770" s="22">
        <v>0</v>
      </c>
      <c r="AA770" s="22">
        <v>0</v>
      </c>
      <c r="AB770" s="22">
        <v>0</v>
      </c>
      <c r="AC770" s="22">
        <v>0</v>
      </c>
      <c r="AD770" s="22">
        <v>0</v>
      </c>
      <c r="AE770" s="22">
        <v>0</v>
      </c>
      <c r="AF770" s="22">
        <v>0</v>
      </c>
      <c r="AG770" s="22">
        <v>0</v>
      </c>
      <c r="AH770" s="22">
        <f t="shared" si="71"/>
        <v>0</v>
      </c>
      <c r="AI770" s="22">
        <v>0</v>
      </c>
      <c r="AJ770" s="22">
        <f t="shared" si="72"/>
        <v>-2930</v>
      </c>
      <c r="AK770" s="22"/>
      <c r="AL770" s="22">
        <f t="shared" si="73"/>
        <v>0</v>
      </c>
      <c r="AM770" s="22">
        <f t="shared" si="74"/>
        <v>0</v>
      </c>
    </row>
    <row r="771" spans="1:39" outlineLevel="1" x14ac:dyDescent="0.25">
      <c r="A771" s="10">
        <v>40755</v>
      </c>
      <c r="C771" s="3" t="s">
        <v>1869</v>
      </c>
      <c r="D771" s="34" t="s">
        <v>1858</v>
      </c>
      <c r="F771" s="4" t="s">
        <v>88</v>
      </c>
      <c r="G771" s="4" t="s">
        <v>451</v>
      </c>
      <c r="H771" s="4" t="s">
        <v>157</v>
      </c>
      <c r="N771" s="5">
        <v>1</v>
      </c>
      <c r="O771" s="5" t="s">
        <v>158</v>
      </c>
      <c r="P771" s="65">
        <v>4536</v>
      </c>
      <c r="Q771" s="65">
        <v>0</v>
      </c>
      <c r="R771" s="65">
        <v>0</v>
      </c>
      <c r="S771" s="65">
        <f t="shared" si="70"/>
        <v>4536</v>
      </c>
      <c r="T771" s="5">
        <v>120</v>
      </c>
      <c r="U771" s="22">
        <v>-4536</v>
      </c>
      <c r="V771" s="22">
        <v>0</v>
      </c>
      <c r="W771" s="22">
        <v>0</v>
      </c>
      <c r="X771" s="22">
        <v>0</v>
      </c>
      <c r="Y771" s="22">
        <v>0</v>
      </c>
      <c r="Z771" s="22">
        <v>0</v>
      </c>
      <c r="AA771" s="22">
        <v>0</v>
      </c>
      <c r="AB771" s="22">
        <v>0</v>
      </c>
      <c r="AC771" s="22">
        <v>0</v>
      </c>
      <c r="AD771" s="22">
        <v>0</v>
      </c>
      <c r="AE771" s="22">
        <v>0</v>
      </c>
      <c r="AF771" s="22">
        <v>0</v>
      </c>
      <c r="AG771" s="22">
        <v>0</v>
      </c>
      <c r="AH771" s="22">
        <f t="shared" si="71"/>
        <v>0</v>
      </c>
      <c r="AI771" s="22">
        <v>0</v>
      </c>
      <c r="AJ771" s="22">
        <f t="shared" si="72"/>
        <v>-4536</v>
      </c>
      <c r="AK771" s="22"/>
      <c r="AL771" s="22">
        <f t="shared" si="73"/>
        <v>0</v>
      </c>
      <c r="AM771" s="22">
        <f t="shared" si="74"/>
        <v>0</v>
      </c>
    </row>
    <row r="772" spans="1:39" outlineLevel="1" x14ac:dyDescent="0.25">
      <c r="A772" s="10">
        <v>40755</v>
      </c>
      <c r="C772" s="3" t="s">
        <v>1870</v>
      </c>
      <c r="D772" s="34" t="s">
        <v>948</v>
      </c>
      <c r="F772" s="4" t="s">
        <v>88</v>
      </c>
      <c r="G772" s="4" t="s">
        <v>451</v>
      </c>
      <c r="H772" s="4" t="s">
        <v>157</v>
      </c>
      <c r="N772" s="5">
        <v>1</v>
      </c>
      <c r="O772" s="5" t="s">
        <v>158</v>
      </c>
      <c r="P772" s="65">
        <v>2820</v>
      </c>
      <c r="Q772" s="65">
        <v>0</v>
      </c>
      <c r="R772" s="65">
        <v>0</v>
      </c>
      <c r="S772" s="65">
        <f t="shared" si="70"/>
        <v>2820</v>
      </c>
      <c r="T772" s="5">
        <v>120</v>
      </c>
      <c r="U772" s="22">
        <v>-2820</v>
      </c>
      <c r="V772" s="22">
        <v>0</v>
      </c>
      <c r="W772" s="22">
        <v>0</v>
      </c>
      <c r="X772" s="22">
        <v>0</v>
      </c>
      <c r="Y772" s="22">
        <v>0</v>
      </c>
      <c r="Z772" s="22">
        <v>0</v>
      </c>
      <c r="AA772" s="22">
        <v>0</v>
      </c>
      <c r="AB772" s="22">
        <v>0</v>
      </c>
      <c r="AC772" s="22">
        <v>0</v>
      </c>
      <c r="AD772" s="22">
        <v>0</v>
      </c>
      <c r="AE772" s="22">
        <v>0</v>
      </c>
      <c r="AF772" s="22">
        <v>0</v>
      </c>
      <c r="AG772" s="22">
        <v>0</v>
      </c>
      <c r="AH772" s="22">
        <f t="shared" si="71"/>
        <v>0</v>
      </c>
      <c r="AI772" s="22">
        <v>0</v>
      </c>
      <c r="AJ772" s="22">
        <f t="shared" si="72"/>
        <v>-2820</v>
      </c>
      <c r="AK772" s="22"/>
      <c r="AL772" s="22">
        <f t="shared" si="73"/>
        <v>0</v>
      </c>
      <c r="AM772" s="22">
        <f t="shared" si="74"/>
        <v>0</v>
      </c>
    </row>
    <row r="773" spans="1:39" outlineLevel="1" x14ac:dyDescent="0.25">
      <c r="A773" s="10">
        <v>40755</v>
      </c>
      <c r="C773" s="3" t="s">
        <v>1871</v>
      </c>
      <c r="D773" s="34" t="s">
        <v>948</v>
      </c>
      <c r="F773" s="4" t="s">
        <v>88</v>
      </c>
      <c r="G773" s="4" t="s">
        <v>451</v>
      </c>
      <c r="H773" s="4" t="s">
        <v>157</v>
      </c>
      <c r="N773" s="5">
        <v>1</v>
      </c>
      <c r="O773" s="5" t="s">
        <v>158</v>
      </c>
      <c r="P773" s="65">
        <v>6530</v>
      </c>
      <c r="Q773" s="65">
        <v>0</v>
      </c>
      <c r="R773" s="65">
        <v>0</v>
      </c>
      <c r="S773" s="65">
        <f t="shared" si="70"/>
        <v>6530</v>
      </c>
      <c r="T773" s="5">
        <v>120</v>
      </c>
      <c r="U773" s="22">
        <v>-6530</v>
      </c>
      <c r="V773" s="22">
        <v>0</v>
      </c>
      <c r="W773" s="22">
        <v>0</v>
      </c>
      <c r="X773" s="22">
        <v>0</v>
      </c>
      <c r="Y773" s="22">
        <v>0</v>
      </c>
      <c r="Z773" s="22">
        <v>0</v>
      </c>
      <c r="AA773" s="22">
        <v>0</v>
      </c>
      <c r="AB773" s="22">
        <v>0</v>
      </c>
      <c r="AC773" s="22">
        <v>0</v>
      </c>
      <c r="AD773" s="22">
        <v>0</v>
      </c>
      <c r="AE773" s="22">
        <v>0</v>
      </c>
      <c r="AF773" s="22">
        <v>0</v>
      </c>
      <c r="AG773" s="22">
        <v>0</v>
      </c>
      <c r="AH773" s="22">
        <f t="shared" si="71"/>
        <v>0</v>
      </c>
      <c r="AI773" s="22">
        <v>0</v>
      </c>
      <c r="AJ773" s="22">
        <f t="shared" si="72"/>
        <v>-6530</v>
      </c>
      <c r="AK773" s="22"/>
      <c r="AL773" s="22">
        <f t="shared" si="73"/>
        <v>0</v>
      </c>
      <c r="AM773" s="22">
        <f t="shared" si="74"/>
        <v>0</v>
      </c>
    </row>
    <row r="774" spans="1:39" outlineLevel="1" x14ac:dyDescent="0.25">
      <c r="A774" s="10">
        <v>40755</v>
      </c>
      <c r="C774" s="3" t="s">
        <v>1872</v>
      </c>
      <c r="D774" s="34" t="s">
        <v>1236</v>
      </c>
      <c r="F774" s="4" t="s">
        <v>88</v>
      </c>
      <c r="G774" s="4" t="s">
        <v>451</v>
      </c>
      <c r="H774" s="4" t="s">
        <v>157</v>
      </c>
      <c r="N774" s="5">
        <v>1</v>
      </c>
      <c r="O774" s="5" t="s">
        <v>158</v>
      </c>
      <c r="P774" s="65">
        <v>3165</v>
      </c>
      <c r="Q774" s="65">
        <v>0</v>
      </c>
      <c r="R774" s="65">
        <v>0</v>
      </c>
      <c r="S774" s="65">
        <f t="shared" ref="S774:S837" si="75">SUM(P774:R774)</f>
        <v>3165</v>
      </c>
      <c r="T774" s="5">
        <v>120</v>
      </c>
      <c r="U774" s="22">
        <v>-3165</v>
      </c>
      <c r="V774" s="22">
        <v>0</v>
      </c>
      <c r="W774" s="22">
        <v>0</v>
      </c>
      <c r="X774" s="22">
        <v>0</v>
      </c>
      <c r="Y774" s="22">
        <v>0</v>
      </c>
      <c r="Z774" s="22">
        <v>0</v>
      </c>
      <c r="AA774" s="22">
        <v>0</v>
      </c>
      <c r="AB774" s="22">
        <v>0</v>
      </c>
      <c r="AC774" s="22">
        <v>0</v>
      </c>
      <c r="AD774" s="22">
        <v>0</v>
      </c>
      <c r="AE774" s="22">
        <v>0</v>
      </c>
      <c r="AF774" s="22">
        <v>0</v>
      </c>
      <c r="AG774" s="22">
        <v>0</v>
      </c>
      <c r="AH774" s="22">
        <f t="shared" ref="AH774:AH837" si="76">SUM(V774:AG774)</f>
        <v>0</v>
      </c>
      <c r="AI774" s="22">
        <v>0</v>
      </c>
      <c r="AJ774" s="22">
        <f t="shared" ref="AJ774:AJ837" si="77">U774+AH774+AI774</f>
        <v>-3165</v>
      </c>
      <c r="AK774" s="22"/>
      <c r="AL774" s="22">
        <f t="shared" ref="AL774:AL837" si="78">S774+AJ774</f>
        <v>0</v>
      </c>
      <c r="AM774" s="22">
        <f t="shared" ref="AM774:AM837" si="79">P774+U774</f>
        <v>0</v>
      </c>
    </row>
    <row r="775" spans="1:39" outlineLevel="1" x14ac:dyDescent="0.25">
      <c r="A775" s="10">
        <v>40755</v>
      </c>
      <c r="C775" s="3" t="s">
        <v>1873</v>
      </c>
      <c r="D775" s="34" t="s">
        <v>1874</v>
      </c>
      <c r="F775" s="4" t="s">
        <v>88</v>
      </c>
      <c r="G775" s="4" t="s">
        <v>451</v>
      </c>
      <c r="H775" s="4" t="s">
        <v>157</v>
      </c>
      <c r="N775" s="5">
        <v>1</v>
      </c>
      <c r="O775" s="5" t="s">
        <v>158</v>
      </c>
      <c r="P775" s="65">
        <v>4610</v>
      </c>
      <c r="Q775" s="65">
        <v>0</v>
      </c>
      <c r="R775" s="65">
        <v>0</v>
      </c>
      <c r="S775" s="65">
        <f t="shared" si="75"/>
        <v>4610</v>
      </c>
      <c r="T775" s="5">
        <v>120</v>
      </c>
      <c r="U775" s="22">
        <v>-4610</v>
      </c>
      <c r="V775" s="22">
        <v>0</v>
      </c>
      <c r="W775" s="22">
        <v>0</v>
      </c>
      <c r="X775" s="22">
        <v>0</v>
      </c>
      <c r="Y775" s="22">
        <v>0</v>
      </c>
      <c r="Z775" s="22">
        <v>0</v>
      </c>
      <c r="AA775" s="22">
        <v>0</v>
      </c>
      <c r="AB775" s="22">
        <v>0</v>
      </c>
      <c r="AC775" s="22">
        <v>0</v>
      </c>
      <c r="AD775" s="22">
        <v>0</v>
      </c>
      <c r="AE775" s="22">
        <v>0</v>
      </c>
      <c r="AF775" s="22">
        <v>0</v>
      </c>
      <c r="AG775" s="22">
        <v>0</v>
      </c>
      <c r="AH775" s="22">
        <f t="shared" si="76"/>
        <v>0</v>
      </c>
      <c r="AI775" s="22">
        <v>0</v>
      </c>
      <c r="AJ775" s="22">
        <f t="shared" si="77"/>
        <v>-4610</v>
      </c>
      <c r="AK775" s="22"/>
      <c r="AL775" s="22">
        <f t="shared" si="78"/>
        <v>0</v>
      </c>
      <c r="AM775" s="22">
        <f t="shared" si="79"/>
        <v>0</v>
      </c>
    </row>
    <row r="776" spans="1:39" outlineLevel="1" x14ac:dyDescent="0.25">
      <c r="A776" s="10">
        <v>40755</v>
      </c>
      <c r="C776" s="3" t="s">
        <v>1875</v>
      </c>
      <c r="D776" s="34" t="s">
        <v>1236</v>
      </c>
      <c r="F776" s="4" t="s">
        <v>88</v>
      </c>
      <c r="G776" s="4" t="s">
        <v>451</v>
      </c>
      <c r="H776" s="4" t="s">
        <v>157</v>
      </c>
      <c r="N776" s="5">
        <v>1</v>
      </c>
      <c r="O776" s="5" t="s">
        <v>158</v>
      </c>
      <c r="P776" s="65">
        <v>3900</v>
      </c>
      <c r="Q776" s="65">
        <v>0</v>
      </c>
      <c r="R776" s="65">
        <v>0</v>
      </c>
      <c r="S776" s="65">
        <f t="shared" si="75"/>
        <v>3900</v>
      </c>
      <c r="T776" s="5">
        <v>120</v>
      </c>
      <c r="U776" s="22">
        <v>-3900</v>
      </c>
      <c r="V776" s="22">
        <v>0</v>
      </c>
      <c r="W776" s="22">
        <v>0</v>
      </c>
      <c r="X776" s="22">
        <v>0</v>
      </c>
      <c r="Y776" s="22">
        <v>0</v>
      </c>
      <c r="Z776" s="22">
        <v>0</v>
      </c>
      <c r="AA776" s="22">
        <v>0</v>
      </c>
      <c r="AB776" s="22">
        <v>0</v>
      </c>
      <c r="AC776" s="22">
        <v>0</v>
      </c>
      <c r="AD776" s="22">
        <v>0</v>
      </c>
      <c r="AE776" s="22">
        <v>0</v>
      </c>
      <c r="AF776" s="22">
        <v>0</v>
      </c>
      <c r="AG776" s="22">
        <v>0</v>
      </c>
      <c r="AH776" s="22">
        <f t="shared" si="76"/>
        <v>0</v>
      </c>
      <c r="AI776" s="22">
        <v>0</v>
      </c>
      <c r="AJ776" s="22">
        <f t="shared" si="77"/>
        <v>-3900</v>
      </c>
      <c r="AK776" s="22"/>
      <c r="AL776" s="22">
        <f t="shared" si="78"/>
        <v>0</v>
      </c>
      <c r="AM776" s="22">
        <f t="shared" si="79"/>
        <v>0</v>
      </c>
    </row>
    <row r="777" spans="1:39" outlineLevel="1" x14ac:dyDescent="0.25">
      <c r="A777" s="10">
        <v>40755</v>
      </c>
      <c r="C777" s="3" t="s">
        <v>1876</v>
      </c>
      <c r="D777" s="34" t="s">
        <v>1877</v>
      </c>
      <c r="F777" s="4" t="s">
        <v>88</v>
      </c>
      <c r="G777" s="4" t="s">
        <v>451</v>
      </c>
      <c r="H777" s="4" t="s">
        <v>157</v>
      </c>
      <c r="N777" s="5">
        <v>1</v>
      </c>
      <c r="O777" s="5" t="s">
        <v>158</v>
      </c>
      <c r="P777" s="65">
        <v>8620</v>
      </c>
      <c r="Q777" s="65">
        <v>0</v>
      </c>
      <c r="R777" s="65">
        <v>0</v>
      </c>
      <c r="S777" s="65">
        <f t="shared" si="75"/>
        <v>8620</v>
      </c>
      <c r="T777" s="5">
        <v>120</v>
      </c>
      <c r="U777" s="22">
        <v>-8620</v>
      </c>
      <c r="V777" s="22">
        <v>0</v>
      </c>
      <c r="W777" s="22">
        <v>0</v>
      </c>
      <c r="X777" s="22">
        <v>0</v>
      </c>
      <c r="Y777" s="22">
        <v>0</v>
      </c>
      <c r="Z777" s="22">
        <v>0</v>
      </c>
      <c r="AA777" s="22">
        <v>0</v>
      </c>
      <c r="AB777" s="22">
        <v>0</v>
      </c>
      <c r="AC777" s="22">
        <v>0</v>
      </c>
      <c r="AD777" s="22">
        <v>0</v>
      </c>
      <c r="AE777" s="22">
        <v>0</v>
      </c>
      <c r="AF777" s="22">
        <v>0</v>
      </c>
      <c r="AG777" s="22">
        <v>0</v>
      </c>
      <c r="AH777" s="22">
        <f t="shared" si="76"/>
        <v>0</v>
      </c>
      <c r="AI777" s="22">
        <v>0</v>
      </c>
      <c r="AJ777" s="22">
        <f t="shared" si="77"/>
        <v>-8620</v>
      </c>
      <c r="AK777" s="22"/>
      <c r="AL777" s="22">
        <f t="shared" si="78"/>
        <v>0</v>
      </c>
      <c r="AM777" s="22">
        <f t="shared" si="79"/>
        <v>0</v>
      </c>
    </row>
    <row r="778" spans="1:39" outlineLevel="1" x14ac:dyDescent="0.25">
      <c r="A778" s="10">
        <v>40755</v>
      </c>
      <c r="C778" s="3" t="s">
        <v>1878</v>
      </c>
      <c r="D778" s="34" t="s">
        <v>1236</v>
      </c>
      <c r="F778" s="4" t="s">
        <v>88</v>
      </c>
      <c r="G778" s="4" t="s">
        <v>451</v>
      </c>
      <c r="H778" s="4" t="s">
        <v>157</v>
      </c>
      <c r="N778" s="5">
        <v>1</v>
      </c>
      <c r="O778" s="5" t="s">
        <v>158</v>
      </c>
      <c r="P778" s="65">
        <v>2140</v>
      </c>
      <c r="Q778" s="65">
        <v>0</v>
      </c>
      <c r="R778" s="65">
        <v>0</v>
      </c>
      <c r="S778" s="65">
        <f t="shared" si="75"/>
        <v>2140</v>
      </c>
      <c r="T778" s="5">
        <v>120</v>
      </c>
      <c r="U778" s="22">
        <v>-2140</v>
      </c>
      <c r="V778" s="22">
        <v>0</v>
      </c>
      <c r="W778" s="22">
        <v>0</v>
      </c>
      <c r="X778" s="22">
        <v>0</v>
      </c>
      <c r="Y778" s="22">
        <v>0</v>
      </c>
      <c r="Z778" s="22">
        <v>0</v>
      </c>
      <c r="AA778" s="22">
        <v>0</v>
      </c>
      <c r="AB778" s="22">
        <v>0</v>
      </c>
      <c r="AC778" s="22">
        <v>0</v>
      </c>
      <c r="AD778" s="22">
        <v>0</v>
      </c>
      <c r="AE778" s="22">
        <v>0</v>
      </c>
      <c r="AF778" s="22">
        <v>0</v>
      </c>
      <c r="AG778" s="22">
        <v>0</v>
      </c>
      <c r="AH778" s="22">
        <f t="shared" si="76"/>
        <v>0</v>
      </c>
      <c r="AI778" s="22">
        <v>0</v>
      </c>
      <c r="AJ778" s="22">
        <f t="shared" si="77"/>
        <v>-2140</v>
      </c>
      <c r="AK778" s="22"/>
      <c r="AL778" s="22">
        <f t="shared" si="78"/>
        <v>0</v>
      </c>
      <c r="AM778" s="22">
        <f t="shared" si="79"/>
        <v>0</v>
      </c>
    </row>
    <row r="779" spans="1:39" outlineLevel="1" x14ac:dyDescent="0.25">
      <c r="A779" s="10">
        <v>40755</v>
      </c>
      <c r="C779" s="3" t="s">
        <v>1879</v>
      </c>
      <c r="D779" s="34" t="s">
        <v>1880</v>
      </c>
      <c r="F779" s="4" t="s">
        <v>88</v>
      </c>
      <c r="G779" s="4" t="s">
        <v>451</v>
      </c>
      <c r="H779" s="4" t="s">
        <v>157</v>
      </c>
      <c r="N779" s="5">
        <v>1</v>
      </c>
      <c r="O779" s="5" t="s">
        <v>158</v>
      </c>
      <c r="P779" s="65">
        <v>3400</v>
      </c>
      <c r="Q779" s="65">
        <v>0</v>
      </c>
      <c r="R779" s="65">
        <v>0</v>
      </c>
      <c r="S779" s="65">
        <f t="shared" si="75"/>
        <v>3400</v>
      </c>
      <c r="T779" s="5">
        <v>120</v>
      </c>
      <c r="U779" s="22">
        <v>-3400</v>
      </c>
      <c r="V779" s="22">
        <v>0</v>
      </c>
      <c r="W779" s="22">
        <v>0</v>
      </c>
      <c r="X779" s="22">
        <v>0</v>
      </c>
      <c r="Y779" s="22">
        <v>0</v>
      </c>
      <c r="Z779" s="22">
        <v>0</v>
      </c>
      <c r="AA779" s="22">
        <v>0</v>
      </c>
      <c r="AB779" s="22">
        <v>0</v>
      </c>
      <c r="AC779" s="22">
        <v>0</v>
      </c>
      <c r="AD779" s="22">
        <v>0</v>
      </c>
      <c r="AE779" s="22">
        <v>0</v>
      </c>
      <c r="AF779" s="22">
        <v>0</v>
      </c>
      <c r="AG779" s="22">
        <v>0</v>
      </c>
      <c r="AH779" s="22">
        <f t="shared" si="76"/>
        <v>0</v>
      </c>
      <c r="AI779" s="22">
        <v>0</v>
      </c>
      <c r="AJ779" s="22">
        <f t="shared" si="77"/>
        <v>-3400</v>
      </c>
      <c r="AK779" s="22"/>
      <c r="AL779" s="22">
        <f t="shared" si="78"/>
        <v>0</v>
      </c>
      <c r="AM779" s="22">
        <f t="shared" si="79"/>
        <v>0</v>
      </c>
    </row>
    <row r="780" spans="1:39" outlineLevel="1" x14ac:dyDescent="0.25">
      <c r="A780" s="10">
        <v>40755</v>
      </c>
      <c r="C780" s="3" t="s">
        <v>1881</v>
      </c>
      <c r="D780" s="34" t="s">
        <v>1882</v>
      </c>
      <c r="F780" s="4" t="s">
        <v>88</v>
      </c>
      <c r="G780" s="4" t="s">
        <v>451</v>
      </c>
      <c r="H780" s="4" t="s">
        <v>157</v>
      </c>
      <c r="N780" s="5">
        <v>1</v>
      </c>
      <c r="O780" s="5" t="s">
        <v>158</v>
      </c>
      <c r="P780" s="65">
        <v>1290</v>
      </c>
      <c r="Q780" s="65">
        <v>0</v>
      </c>
      <c r="R780" s="65">
        <v>0</v>
      </c>
      <c r="S780" s="65">
        <f t="shared" si="75"/>
        <v>1290</v>
      </c>
      <c r="T780" s="5">
        <v>120</v>
      </c>
      <c r="U780" s="22">
        <v>-1290</v>
      </c>
      <c r="V780" s="22">
        <v>0</v>
      </c>
      <c r="W780" s="22">
        <v>0</v>
      </c>
      <c r="X780" s="22">
        <v>0</v>
      </c>
      <c r="Y780" s="22">
        <v>0</v>
      </c>
      <c r="Z780" s="22">
        <v>0</v>
      </c>
      <c r="AA780" s="22">
        <v>0</v>
      </c>
      <c r="AB780" s="22">
        <v>0</v>
      </c>
      <c r="AC780" s="22">
        <v>0</v>
      </c>
      <c r="AD780" s="22">
        <v>0</v>
      </c>
      <c r="AE780" s="22">
        <v>0</v>
      </c>
      <c r="AF780" s="22">
        <v>0</v>
      </c>
      <c r="AG780" s="22">
        <v>0</v>
      </c>
      <c r="AH780" s="22">
        <f t="shared" si="76"/>
        <v>0</v>
      </c>
      <c r="AI780" s="22">
        <v>0</v>
      </c>
      <c r="AJ780" s="22">
        <f t="shared" si="77"/>
        <v>-1290</v>
      </c>
      <c r="AK780" s="22"/>
      <c r="AL780" s="22">
        <f t="shared" si="78"/>
        <v>0</v>
      </c>
      <c r="AM780" s="22">
        <f t="shared" si="79"/>
        <v>0</v>
      </c>
    </row>
    <row r="781" spans="1:39" outlineLevel="1" x14ac:dyDescent="0.25">
      <c r="A781" s="10">
        <v>40755</v>
      </c>
      <c r="C781" s="3" t="s">
        <v>1883</v>
      </c>
      <c r="D781" s="34" t="s">
        <v>1749</v>
      </c>
      <c r="F781" s="4" t="s">
        <v>88</v>
      </c>
      <c r="G781" s="4" t="s">
        <v>451</v>
      </c>
      <c r="H781" s="4" t="s">
        <v>157</v>
      </c>
      <c r="N781" s="5">
        <v>1</v>
      </c>
      <c r="O781" s="5" t="s">
        <v>158</v>
      </c>
      <c r="P781" s="65">
        <v>13608</v>
      </c>
      <c r="Q781" s="65">
        <v>0</v>
      </c>
      <c r="R781" s="65">
        <v>0</v>
      </c>
      <c r="S781" s="65">
        <f t="shared" si="75"/>
        <v>13608</v>
      </c>
      <c r="T781" s="5">
        <v>120</v>
      </c>
      <c r="U781" s="22">
        <v>-13608</v>
      </c>
      <c r="V781" s="22">
        <v>0</v>
      </c>
      <c r="W781" s="22">
        <v>0</v>
      </c>
      <c r="X781" s="22">
        <v>0</v>
      </c>
      <c r="Y781" s="22">
        <v>0</v>
      </c>
      <c r="Z781" s="22">
        <v>0</v>
      </c>
      <c r="AA781" s="22">
        <v>0</v>
      </c>
      <c r="AB781" s="22">
        <v>0</v>
      </c>
      <c r="AC781" s="22">
        <v>0</v>
      </c>
      <c r="AD781" s="22">
        <v>0</v>
      </c>
      <c r="AE781" s="22">
        <v>0</v>
      </c>
      <c r="AF781" s="22">
        <v>0</v>
      </c>
      <c r="AG781" s="22">
        <v>0</v>
      </c>
      <c r="AH781" s="22">
        <f t="shared" si="76"/>
        <v>0</v>
      </c>
      <c r="AI781" s="22">
        <v>0</v>
      </c>
      <c r="AJ781" s="22">
        <f t="shared" si="77"/>
        <v>-13608</v>
      </c>
      <c r="AK781" s="22"/>
      <c r="AL781" s="22">
        <f t="shared" si="78"/>
        <v>0</v>
      </c>
      <c r="AM781" s="22">
        <f t="shared" si="79"/>
        <v>0</v>
      </c>
    </row>
    <row r="782" spans="1:39" outlineLevel="1" x14ac:dyDescent="0.25">
      <c r="A782" s="10">
        <v>40755</v>
      </c>
      <c r="C782" s="3" t="s">
        <v>1884</v>
      </c>
      <c r="D782" s="34" t="s">
        <v>1236</v>
      </c>
      <c r="F782" s="4" t="s">
        <v>88</v>
      </c>
      <c r="G782" s="4" t="s">
        <v>451</v>
      </c>
      <c r="H782" s="4" t="s">
        <v>157</v>
      </c>
      <c r="N782" s="5">
        <v>1</v>
      </c>
      <c r="O782" s="5" t="s">
        <v>158</v>
      </c>
      <c r="P782" s="65">
        <v>1040</v>
      </c>
      <c r="Q782" s="65">
        <v>0</v>
      </c>
      <c r="R782" s="65">
        <v>0</v>
      </c>
      <c r="S782" s="65">
        <f t="shared" si="75"/>
        <v>1040</v>
      </c>
      <c r="T782" s="5">
        <v>120</v>
      </c>
      <c r="U782" s="22">
        <v>-1040</v>
      </c>
      <c r="V782" s="22">
        <v>0</v>
      </c>
      <c r="W782" s="22">
        <v>0</v>
      </c>
      <c r="X782" s="22">
        <v>0</v>
      </c>
      <c r="Y782" s="22">
        <v>0</v>
      </c>
      <c r="Z782" s="22">
        <v>0</v>
      </c>
      <c r="AA782" s="22">
        <v>0</v>
      </c>
      <c r="AB782" s="22">
        <v>0</v>
      </c>
      <c r="AC782" s="22">
        <v>0</v>
      </c>
      <c r="AD782" s="22">
        <v>0</v>
      </c>
      <c r="AE782" s="22">
        <v>0</v>
      </c>
      <c r="AF782" s="22">
        <v>0</v>
      </c>
      <c r="AG782" s="22">
        <v>0</v>
      </c>
      <c r="AH782" s="22">
        <f t="shared" si="76"/>
        <v>0</v>
      </c>
      <c r="AI782" s="22">
        <v>0</v>
      </c>
      <c r="AJ782" s="22">
        <f t="shared" si="77"/>
        <v>-1040</v>
      </c>
      <c r="AK782" s="22"/>
      <c r="AL782" s="22">
        <f t="shared" si="78"/>
        <v>0</v>
      </c>
      <c r="AM782" s="22">
        <f t="shared" si="79"/>
        <v>0</v>
      </c>
    </row>
    <row r="783" spans="1:39" outlineLevel="1" x14ac:dyDescent="0.25">
      <c r="A783" s="10">
        <v>40755</v>
      </c>
      <c r="C783" s="3" t="s">
        <v>1885</v>
      </c>
      <c r="D783" s="34" t="s">
        <v>1880</v>
      </c>
      <c r="F783" s="4" t="s">
        <v>88</v>
      </c>
      <c r="G783" s="4" t="s">
        <v>451</v>
      </c>
      <c r="H783" s="4" t="s">
        <v>157</v>
      </c>
      <c r="N783" s="5">
        <v>1</v>
      </c>
      <c r="O783" s="5" t="s">
        <v>158</v>
      </c>
      <c r="P783" s="65">
        <v>2560</v>
      </c>
      <c r="Q783" s="65">
        <v>0</v>
      </c>
      <c r="R783" s="65">
        <v>0</v>
      </c>
      <c r="S783" s="65">
        <f t="shared" si="75"/>
        <v>2560</v>
      </c>
      <c r="T783" s="5">
        <v>120</v>
      </c>
      <c r="U783" s="22">
        <v>-2560</v>
      </c>
      <c r="V783" s="22">
        <v>0</v>
      </c>
      <c r="W783" s="22">
        <v>0</v>
      </c>
      <c r="X783" s="22">
        <v>0</v>
      </c>
      <c r="Y783" s="22">
        <v>0</v>
      </c>
      <c r="Z783" s="22">
        <v>0</v>
      </c>
      <c r="AA783" s="22">
        <v>0</v>
      </c>
      <c r="AB783" s="22">
        <v>0</v>
      </c>
      <c r="AC783" s="22">
        <v>0</v>
      </c>
      <c r="AD783" s="22">
        <v>0</v>
      </c>
      <c r="AE783" s="22">
        <v>0</v>
      </c>
      <c r="AF783" s="22">
        <v>0</v>
      </c>
      <c r="AG783" s="22">
        <v>0</v>
      </c>
      <c r="AH783" s="22">
        <f t="shared" si="76"/>
        <v>0</v>
      </c>
      <c r="AI783" s="22">
        <v>0</v>
      </c>
      <c r="AJ783" s="22">
        <f t="shared" si="77"/>
        <v>-2560</v>
      </c>
      <c r="AK783" s="22"/>
      <c r="AL783" s="22">
        <f t="shared" si="78"/>
        <v>0</v>
      </c>
      <c r="AM783" s="22">
        <f t="shared" si="79"/>
        <v>0</v>
      </c>
    </row>
    <row r="784" spans="1:39" outlineLevel="1" x14ac:dyDescent="0.25">
      <c r="A784" s="10">
        <v>40755</v>
      </c>
      <c r="C784" s="3" t="s">
        <v>1886</v>
      </c>
      <c r="D784" s="34" t="s">
        <v>1887</v>
      </c>
      <c r="F784" s="4" t="s">
        <v>88</v>
      </c>
      <c r="G784" s="4" t="s">
        <v>451</v>
      </c>
      <c r="H784" s="4" t="s">
        <v>157</v>
      </c>
      <c r="N784" s="5">
        <v>1</v>
      </c>
      <c r="O784" s="5" t="s">
        <v>158</v>
      </c>
      <c r="P784" s="65">
        <v>26461.040000000001</v>
      </c>
      <c r="Q784" s="65">
        <v>0</v>
      </c>
      <c r="R784" s="65">
        <v>0</v>
      </c>
      <c r="S784" s="65">
        <f t="shared" si="75"/>
        <v>26461.040000000001</v>
      </c>
      <c r="T784" s="5">
        <v>120</v>
      </c>
      <c r="U784" s="22">
        <v>-26461.040000000001</v>
      </c>
      <c r="V784" s="22">
        <v>0</v>
      </c>
      <c r="W784" s="22">
        <v>0</v>
      </c>
      <c r="X784" s="22">
        <v>0</v>
      </c>
      <c r="Y784" s="22">
        <v>0</v>
      </c>
      <c r="Z784" s="22">
        <v>0</v>
      </c>
      <c r="AA784" s="22">
        <v>0</v>
      </c>
      <c r="AB784" s="22">
        <v>0</v>
      </c>
      <c r="AC784" s="22">
        <v>0</v>
      </c>
      <c r="AD784" s="22">
        <v>0</v>
      </c>
      <c r="AE784" s="22">
        <v>0</v>
      </c>
      <c r="AF784" s="22">
        <v>0</v>
      </c>
      <c r="AG784" s="22">
        <v>0</v>
      </c>
      <c r="AH784" s="22">
        <f t="shared" si="76"/>
        <v>0</v>
      </c>
      <c r="AI784" s="22">
        <v>0</v>
      </c>
      <c r="AJ784" s="22">
        <f t="shared" si="77"/>
        <v>-26461.040000000001</v>
      </c>
      <c r="AK784" s="22"/>
      <c r="AL784" s="22">
        <f t="shared" si="78"/>
        <v>0</v>
      </c>
      <c r="AM784" s="22">
        <f t="shared" si="79"/>
        <v>0</v>
      </c>
    </row>
    <row r="785" spans="1:39" outlineLevel="1" x14ac:dyDescent="0.25">
      <c r="A785" s="10">
        <v>40755</v>
      </c>
      <c r="C785" s="3" t="s">
        <v>1888</v>
      </c>
      <c r="D785" s="34" t="s">
        <v>1889</v>
      </c>
      <c r="F785" s="4" t="s">
        <v>88</v>
      </c>
      <c r="G785" s="4" t="s">
        <v>451</v>
      </c>
      <c r="H785" s="4" t="s">
        <v>157</v>
      </c>
      <c r="N785" s="5">
        <v>1</v>
      </c>
      <c r="O785" s="5" t="s">
        <v>158</v>
      </c>
      <c r="P785" s="65">
        <v>23763</v>
      </c>
      <c r="Q785" s="65">
        <v>0</v>
      </c>
      <c r="R785" s="65">
        <v>0</v>
      </c>
      <c r="S785" s="65">
        <f t="shared" si="75"/>
        <v>23763</v>
      </c>
      <c r="T785" s="5">
        <v>120</v>
      </c>
      <c r="U785" s="22">
        <v>-23763</v>
      </c>
      <c r="V785" s="22">
        <v>0</v>
      </c>
      <c r="W785" s="22">
        <v>0</v>
      </c>
      <c r="X785" s="22">
        <v>0</v>
      </c>
      <c r="Y785" s="22">
        <v>0</v>
      </c>
      <c r="Z785" s="22">
        <v>0</v>
      </c>
      <c r="AA785" s="22">
        <v>0</v>
      </c>
      <c r="AB785" s="22">
        <v>0</v>
      </c>
      <c r="AC785" s="22">
        <v>0</v>
      </c>
      <c r="AD785" s="22">
        <v>0</v>
      </c>
      <c r="AE785" s="22">
        <v>0</v>
      </c>
      <c r="AF785" s="22">
        <v>0</v>
      </c>
      <c r="AG785" s="22">
        <v>0</v>
      </c>
      <c r="AH785" s="22">
        <f t="shared" si="76"/>
        <v>0</v>
      </c>
      <c r="AI785" s="22">
        <v>0</v>
      </c>
      <c r="AJ785" s="22">
        <f t="shared" si="77"/>
        <v>-23763</v>
      </c>
      <c r="AK785" s="22"/>
      <c r="AL785" s="22">
        <f t="shared" si="78"/>
        <v>0</v>
      </c>
      <c r="AM785" s="22">
        <f t="shared" si="79"/>
        <v>0</v>
      </c>
    </row>
    <row r="786" spans="1:39" outlineLevel="1" x14ac:dyDescent="0.25">
      <c r="A786" s="10">
        <v>40755</v>
      </c>
      <c r="C786" s="3" t="s">
        <v>1890</v>
      </c>
      <c r="D786" s="34" t="s">
        <v>1891</v>
      </c>
      <c r="F786" s="4" t="s">
        <v>88</v>
      </c>
      <c r="G786" s="4" t="s">
        <v>451</v>
      </c>
      <c r="H786" s="4" t="s">
        <v>157</v>
      </c>
      <c r="N786" s="5">
        <v>1</v>
      </c>
      <c r="O786" s="5" t="s">
        <v>158</v>
      </c>
      <c r="P786" s="65">
        <v>4539</v>
      </c>
      <c r="Q786" s="65">
        <v>0</v>
      </c>
      <c r="R786" s="65">
        <v>0</v>
      </c>
      <c r="S786" s="65">
        <f t="shared" si="75"/>
        <v>4539</v>
      </c>
      <c r="T786" s="5">
        <v>120</v>
      </c>
      <c r="U786" s="22">
        <v>-4539</v>
      </c>
      <c r="V786" s="22">
        <v>0</v>
      </c>
      <c r="W786" s="22">
        <v>0</v>
      </c>
      <c r="X786" s="22">
        <v>0</v>
      </c>
      <c r="Y786" s="22">
        <v>0</v>
      </c>
      <c r="Z786" s="22">
        <v>0</v>
      </c>
      <c r="AA786" s="22">
        <v>0</v>
      </c>
      <c r="AB786" s="22">
        <v>0</v>
      </c>
      <c r="AC786" s="22">
        <v>0</v>
      </c>
      <c r="AD786" s="22">
        <v>0</v>
      </c>
      <c r="AE786" s="22">
        <v>0</v>
      </c>
      <c r="AF786" s="22">
        <v>0</v>
      </c>
      <c r="AG786" s="22">
        <v>0</v>
      </c>
      <c r="AH786" s="22">
        <f t="shared" si="76"/>
        <v>0</v>
      </c>
      <c r="AI786" s="22">
        <v>0</v>
      </c>
      <c r="AJ786" s="22">
        <f t="shared" si="77"/>
        <v>-4539</v>
      </c>
      <c r="AK786" s="22"/>
      <c r="AL786" s="22">
        <f t="shared" si="78"/>
        <v>0</v>
      </c>
      <c r="AM786" s="22">
        <f t="shared" si="79"/>
        <v>0</v>
      </c>
    </row>
    <row r="787" spans="1:39" outlineLevel="1" x14ac:dyDescent="0.25">
      <c r="A787" s="10">
        <v>40755</v>
      </c>
      <c r="C787" s="3" t="s">
        <v>1892</v>
      </c>
      <c r="D787" s="34" t="s">
        <v>1893</v>
      </c>
      <c r="F787" s="4" t="s">
        <v>88</v>
      </c>
      <c r="G787" s="4" t="s">
        <v>451</v>
      </c>
      <c r="H787" s="4" t="s">
        <v>157</v>
      </c>
      <c r="N787" s="5">
        <v>1</v>
      </c>
      <c r="O787" s="5" t="s">
        <v>158</v>
      </c>
      <c r="P787" s="65">
        <v>5500</v>
      </c>
      <c r="Q787" s="65">
        <v>0</v>
      </c>
      <c r="R787" s="65">
        <v>0</v>
      </c>
      <c r="S787" s="65">
        <f t="shared" si="75"/>
        <v>5500</v>
      </c>
      <c r="T787" s="5">
        <v>120</v>
      </c>
      <c r="U787" s="22">
        <v>-5500</v>
      </c>
      <c r="V787" s="22">
        <v>0</v>
      </c>
      <c r="W787" s="22">
        <v>0</v>
      </c>
      <c r="X787" s="22">
        <v>0</v>
      </c>
      <c r="Y787" s="22">
        <v>0</v>
      </c>
      <c r="Z787" s="22">
        <v>0</v>
      </c>
      <c r="AA787" s="22">
        <v>0</v>
      </c>
      <c r="AB787" s="22">
        <v>0</v>
      </c>
      <c r="AC787" s="22">
        <v>0</v>
      </c>
      <c r="AD787" s="22">
        <v>0</v>
      </c>
      <c r="AE787" s="22">
        <v>0</v>
      </c>
      <c r="AF787" s="22">
        <v>0</v>
      </c>
      <c r="AG787" s="22">
        <v>0</v>
      </c>
      <c r="AH787" s="22">
        <f t="shared" si="76"/>
        <v>0</v>
      </c>
      <c r="AI787" s="22">
        <v>0</v>
      </c>
      <c r="AJ787" s="22">
        <f t="shared" si="77"/>
        <v>-5500</v>
      </c>
      <c r="AK787" s="22"/>
      <c r="AL787" s="22">
        <f t="shared" si="78"/>
        <v>0</v>
      </c>
      <c r="AM787" s="22">
        <f t="shared" si="79"/>
        <v>0</v>
      </c>
    </row>
    <row r="788" spans="1:39" outlineLevel="1" x14ac:dyDescent="0.25">
      <c r="A788" s="10">
        <v>40755</v>
      </c>
      <c r="C788" s="3" t="s">
        <v>1894</v>
      </c>
      <c r="D788" s="34" t="s">
        <v>1895</v>
      </c>
      <c r="F788" s="4" t="s">
        <v>88</v>
      </c>
      <c r="G788" s="4" t="s">
        <v>451</v>
      </c>
      <c r="H788" s="4" t="s">
        <v>157</v>
      </c>
      <c r="N788" s="5">
        <v>1</v>
      </c>
      <c r="O788" s="5" t="s">
        <v>158</v>
      </c>
      <c r="P788" s="65">
        <v>2184</v>
      </c>
      <c r="Q788" s="65">
        <v>0</v>
      </c>
      <c r="R788" s="65">
        <v>0</v>
      </c>
      <c r="S788" s="65">
        <f t="shared" si="75"/>
        <v>2184</v>
      </c>
      <c r="T788" s="5">
        <v>120</v>
      </c>
      <c r="U788" s="22">
        <v>-2184</v>
      </c>
      <c r="V788" s="22">
        <v>0</v>
      </c>
      <c r="W788" s="22">
        <v>0</v>
      </c>
      <c r="X788" s="22">
        <v>0</v>
      </c>
      <c r="Y788" s="22">
        <v>0</v>
      </c>
      <c r="Z788" s="22">
        <v>0</v>
      </c>
      <c r="AA788" s="22">
        <v>0</v>
      </c>
      <c r="AB788" s="22">
        <v>0</v>
      </c>
      <c r="AC788" s="22">
        <v>0</v>
      </c>
      <c r="AD788" s="22">
        <v>0</v>
      </c>
      <c r="AE788" s="22">
        <v>0</v>
      </c>
      <c r="AF788" s="22">
        <v>0</v>
      </c>
      <c r="AG788" s="22">
        <v>0</v>
      </c>
      <c r="AH788" s="22">
        <f t="shared" si="76"/>
        <v>0</v>
      </c>
      <c r="AI788" s="22">
        <v>0</v>
      </c>
      <c r="AJ788" s="22">
        <f t="shared" si="77"/>
        <v>-2184</v>
      </c>
      <c r="AK788" s="22"/>
      <c r="AL788" s="22">
        <f t="shared" si="78"/>
        <v>0</v>
      </c>
      <c r="AM788" s="22">
        <f t="shared" si="79"/>
        <v>0</v>
      </c>
    </row>
    <row r="789" spans="1:39" outlineLevel="1" x14ac:dyDescent="0.25">
      <c r="A789" s="10">
        <v>40755</v>
      </c>
      <c r="C789" s="3" t="s">
        <v>1896</v>
      </c>
      <c r="D789" s="34" t="s">
        <v>1891</v>
      </c>
      <c r="F789" s="4" t="s">
        <v>88</v>
      </c>
      <c r="G789" s="4" t="s">
        <v>451</v>
      </c>
      <c r="H789" s="4" t="s">
        <v>157</v>
      </c>
      <c r="N789" s="5">
        <v>1</v>
      </c>
      <c r="O789" s="5" t="s">
        <v>158</v>
      </c>
      <c r="P789" s="65">
        <v>600</v>
      </c>
      <c r="Q789" s="65">
        <v>0</v>
      </c>
      <c r="R789" s="65">
        <v>0</v>
      </c>
      <c r="S789" s="65">
        <f t="shared" si="75"/>
        <v>600</v>
      </c>
      <c r="T789" s="5">
        <v>120</v>
      </c>
      <c r="U789" s="22">
        <v>-600</v>
      </c>
      <c r="V789" s="22">
        <v>0</v>
      </c>
      <c r="W789" s="22">
        <v>0</v>
      </c>
      <c r="X789" s="22">
        <v>0</v>
      </c>
      <c r="Y789" s="22">
        <v>0</v>
      </c>
      <c r="Z789" s="22">
        <v>0</v>
      </c>
      <c r="AA789" s="22">
        <v>0</v>
      </c>
      <c r="AB789" s="22">
        <v>0</v>
      </c>
      <c r="AC789" s="22">
        <v>0</v>
      </c>
      <c r="AD789" s="22">
        <v>0</v>
      </c>
      <c r="AE789" s="22">
        <v>0</v>
      </c>
      <c r="AF789" s="22">
        <v>0</v>
      </c>
      <c r="AG789" s="22">
        <v>0</v>
      </c>
      <c r="AH789" s="22">
        <f t="shared" si="76"/>
        <v>0</v>
      </c>
      <c r="AI789" s="22">
        <v>0</v>
      </c>
      <c r="AJ789" s="22">
        <f t="shared" si="77"/>
        <v>-600</v>
      </c>
      <c r="AK789" s="22"/>
      <c r="AL789" s="22">
        <f t="shared" si="78"/>
        <v>0</v>
      </c>
      <c r="AM789" s="22">
        <f t="shared" si="79"/>
        <v>0</v>
      </c>
    </row>
    <row r="790" spans="1:39" outlineLevel="1" x14ac:dyDescent="0.25">
      <c r="A790" s="10">
        <v>40755</v>
      </c>
      <c r="C790" s="3" t="s">
        <v>1897</v>
      </c>
      <c r="D790" s="34" t="s">
        <v>1758</v>
      </c>
      <c r="F790" s="4" t="s">
        <v>88</v>
      </c>
      <c r="G790" s="4" t="s">
        <v>451</v>
      </c>
      <c r="H790" s="4" t="s">
        <v>157</v>
      </c>
      <c r="N790" s="5">
        <v>1</v>
      </c>
      <c r="O790" s="5" t="s">
        <v>158</v>
      </c>
      <c r="P790" s="65">
        <v>9072</v>
      </c>
      <c r="Q790" s="65">
        <v>0</v>
      </c>
      <c r="R790" s="65">
        <v>0</v>
      </c>
      <c r="S790" s="65">
        <f t="shared" si="75"/>
        <v>9072</v>
      </c>
      <c r="T790" s="5">
        <v>120</v>
      </c>
      <c r="U790" s="22">
        <v>-9072</v>
      </c>
      <c r="V790" s="22">
        <v>0</v>
      </c>
      <c r="W790" s="22">
        <v>0</v>
      </c>
      <c r="X790" s="22">
        <v>0</v>
      </c>
      <c r="Y790" s="22">
        <v>0</v>
      </c>
      <c r="Z790" s="22">
        <v>0</v>
      </c>
      <c r="AA790" s="22">
        <v>0</v>
      </c>
      <c r="AB790" s="22">
        <v>0</v>
      </c>
      <c r="AC790" s="22">
        <v>0</v>
      </c>
      <c r="AD790" s="22">
        <v>0</v>
      </c>
      <c r="AE790" s="22">
        <v>0</v>
      </c>
      <c r="AF790" s="22">
        <v>0</v>
      </c>
      <c r="AG790" s="22">
        <v>0</v>
      </c>
      <c r="AH790" s="22">
        <f t="shared" si="76"/>
        <v>0</v>
      </c>
      <c r="AI790" s="22">
        <v>0</v>
      </c>
      <c r="AJ790" s="22">
        <f t="shared" si="77"/>
        <v>-9072</v>
      </c>
      <c r="AK790" s="22"/>
      <c r="AL790" s="22">
        <f t="shared" si="78"/>
        <v>0</v>
      </c>
      <c r="AM790" s="22">
        <f t="shared" si="79"/>
        <v>0</v>
      </c>
    </row>
    <row r="791" spans="1:39" outlineLevel="1" x14ac:dyDescent="0.25">
      <c r="A791" s="10">
        <v>40755</v>
      </c>
      <c r="C791" s="3" t="s">
        <v>1898</v>
      </c>
      <c r="D791" s="34" t="s">
        <v>1778</v>
      </c>
      <c r="F791" s="4" t="s">
        <v>88</v>
      </c>
      <c r="G791" s="4" t="s">
        <v>451</v>
      </c>
      <c r="H791" s="4" t="s">
        <v>157</v>
      </c>
      <c r="N791" s="5">
        <v>1</v>
      </c>
      <c r="O791" s="5" t="s">
        <v>158</v>
      </c>
      <c r="P791" s="65">
        <v>2900</v>
      </c>
      <c r="Q791" s="65">
        <v>0</v>
      </c>
      <c r="R791" s="65">
        <v>0</v>
      </c>
      <c r="S791" s="65">
        <f t="shared" si="75"/>
        <v>2900</v>
      </c>
      <c r="T791" s="5">
        <v>120</v>
      </c>
      <c r="U791" s="22">
        <v>-2900</v>
      </c>
      <c r="V791" s="22">
        <v>0</v>
      </c>
      <c r="W791" s="22">
        <v>0</v>
      </c>
      <c r="X791" s="22">
        <v>0</v>
      </c>
      <c r="Y791" s="22">
        <v>0</v>
      </c>
      <c r="Z791" s="22">
        <v>0</v>
      </c>
      <c r="AA791" s="22">
        <v>0</v>
      </c>
      <c r="AB791" s="22">
        <v>0</v>
      </c>
      <c r="AC791" s="22">
        <v>0</v>
      </c>
      <c r="AD791" s="22">
        <v>0</v>
      </c>
      <c r="AE791" s="22">
        <v>0</v>
      </c>
      <c r="AF791" s="22">
        <v>0</v>
      </c>
      <c r="AG791" s="22">
        <v>0</v>
      </c>
      <c r="AH791" s="22">
        <f t="shared" si="76"/>
        <v>0</v>
      </c>
      <c r="AI791" s="22">
        <v>0</v>
      </c>
      <c r="AJ791" s="22">
        <f t="shared" si="77"/>
        <v>-2900</v>
      </c>
      <c r="AK791" s="22"/>
      <c r="AL791" s="22">
        <f t="shared" si="78"/>
        <v>0</v>
      </c>
      <c r="AM791" s="22">
        <f t="shared" si="79"/>
        <v>0</v>
      </c>
    </row>
    <row r="792" spans="1:39" outlineLevel="1" x14ac:dyDescent="0.25">
      <c r="A792" s="10">
        <v>40755</v>
      </c>
      <c r="C792" s="3" t="s">
        <v>1899</v>
      </c>
      <c r="D792" s="34" t="s">
        <v>1900</v>
      </c>
      <c r="F792" s="4" t="s">
        <v>88</v>
      </c>
      <c r="G792" s="4" t="s">
        <v>451</v>
      </c>
      <c r="H792" s="4" t="s">
        <v>157</v>
      </c>
      <c r="N792" s="5">
        <v>1</v>
      </c>
      <c r="O792" s="5" t="s">
        <v>158</v>
      </c>
      <c r="P792" s="65">
        <v>1650</v>
      </c>
      <c r="Q792" s="65">
        <v>0</v>
      </c>
      <c r="R792" s="65">
        <v>0</v>
      </c>
      <c r="S792" s="65">
        <f t="shared" si="75"/>
        <v>1650</v>
      </c>
      <c r="T792" s="5">
        <v>120</v>
      </c>
      <c r="U792" s="22">
        <v>-1650</v>
      </c>
      <c r="V792" s="22">
        <v>0</v>
      </c>
      <c r="W792" s="22">
        <v>0</v>
      </c>
      <c r="X792" s="22">
        <v>0</v>
      </c>
      <c r="Y792" s="22">
        <v>0</v>
      </c>
      <c r="Z792" s="22">
        <v>0</v>
      </c>
      <c r="AA792" s="22">
        <v>0</v>
      </c>
      <c r="AB792" s="22">
        <v>0</v>
      </c>
      <c r="AC792" s="22">
        <v>0</v>
      </c>
      <c r="AD792" s="22">
        <v>0</v>
      </c>
      <c r="AE792" s="22">
        <v>0</v>
      </c>
      <c r="AF792" s="22">
        <v>0</v>
      </c>
      <c r="AG792" s="22">
        <v>0</v>
      </c>
      <c r="AH792" s="22">
        <f t="shared" si="76"/>
        <v>0</v>
      </c>
      <c r="AI792" s="22">
        <v>0</v>
      </c>
      <c r="AJ792" s="22">
        <f t="shared" si="77"/>
        <v>-1650</v>
      </c>
      <c r="AK792" s="22"/>
      <c r="AL792" s="22">
        <f t="shared" si="78"/>
        <v>0</v>
      </c>
      <c r="AM792" s="22">
        <f t="shared" si="79"/>
        <v>0</v>
      </c>
    </row>
    <row r="793" spans="1:39" outlineLevel="1" x14ac:dyDescent="0.25">
      <c r="A793" s="10">
        <v>40755</v>
      </c>
      <c r="C793" s="3" t="s">
        <v>1901</v>
      </c>
      <c r="D793" s="34" t="s">
        <v>948</v>
      </c>
      <c r="F793" s="4" t="s">
        <v>88</v>
      </c>
      <c r="G793" s="4" t="s">
        <v>451</v>
      </c>
      <c r="H793" s="4" t="s">
        <v>157</v>
      </c>
      <c r="N793" s="5">
        <v>1</v>
      </c>
      <c r="O793" s="5" t="s">
        <v>158</v>
      </c>
      <c r="P793" s="65">
        <v>4250</v>
      </c>
      <c r="Q793" s="65">
        <v>0</v>
      </c>
      <c r="R793" s="65">
        <v>0</v>
      </c>
      <c r="S793" s="65">
        <f t="shared" si="75"/>
        <v>4250</v>
      </c>
      <c r="T793" s="5">
        <v>120</v>
      </c>
      <c r="U793" s="22">
        <v>-4250</v>
      </c>
      <c r="V793" s="22">
        <v>0</v>
      </c>
      <c r="W793" s="22">
        <v>0</v>
      </c>
      <c r="X793" s="22">
        <v>0</v>
      </c>
      <c r="Y793" s="22">
        <v>0</v>
      </c>
      <c r="Z793" s="22">
        <v>0</v>
      </c>
      <c r="AA793" s="22">
        <v>0</v>
      </c>
      <c r="AB793" s="22">
        <v>0</v>
      </c>
      <c r="AC793" s="22">
        <v>0</v>
      </c>
      <c r="AD793" s="22">
        <v>0</v>
      </c>
      <c r="AE793" s="22">
        <v>0</v>
      </c>
      <c r="AF793" s="22">
        <v>0</v>
      </c>
      <c r="AG793" s="22">
        <v>0</v>
      </c>
      <c r="AH793" s="22">
        <f t="shared" si="76"/>
        <v>0</v>
      </c>
      <c r="AI793" s="22">
        <v>0</v>
      </c>
      <c r="AJ793" s="22">
        <f t="shared" si="77"/>
        <v>-4250</v>
      </c>
      <c r="AK793" s="22"/>
      <c r="AL793" s="22">
        <f t="shared" si="78"/>
        <v>0</v>
      </c>
      <c r="AM793" s="22">
        <f t="shared" si="79"/>
        <v>0</v>
      </c>
    </row>
    <row r="794" spans="1:39" outlineLevel="1" x14ac:dyDescent="0.25">
      <c r="A794" s="10">
        <v>40755</v>
      </c>
      <c r="C794" s="3" t="s">
        <v>1902</v>
      </c>
      <c r="D794" s="34" t="s">
        <v>948</v>
      </c>
      <c r="F794" s="4" t="s">
        <v>88</v>
      </c>
      <c r="G794" s="4" t="s">
        <v>451</v>
      </c>
      <c r="H794" s="4" t="s">
        <v>157</v>
      </c>
      <c r="N794" s="5">
        <v>1</v>
      </c>
      <c r="O794" s="5" t="s">
        <v>158</v>
      </c>
      <c r="P794" s="65">
        <v>4330</v>
      </c>
      <c r="Q794" s="65">
        <v>0</v>
      </c>
      <c r="R794" s="65">
        <v>0</v>
      </c>
      <c r="S794" s="65">
        <f t="shared" si="75"/>
        <v>4330</v>
      </c>
      <c r="T794" s="5">
        <v>120</v>
      </c>
      <c r="U794" s="22">
        <v>-4330</v>
      </c>
      <c r="V794" s="22">
        <v>0</v>
      </c>
      <c r="W794" s="22">
        <v>0</v>
      </c>
      <c r="X794" s="22">
        <v>0</v>
      </c>
      <c r="Y794" s="22">
        <v>0</v>
      </c>
      <c r="Z794" s="22">
        <v>0</v>
      </c>
      <c r="AA794" s="22">
        <v>0</v>
      </c>
      <c r="AB794" s="22">
        <v>0</v>
      </c>
      <c r="AC794" s="22">
        <v>0</v>
      </c>
      <c r="AD794" s="22">
        <v>0</v>
      </c>
      <c r="AE794" s="22">
        <v>0</v>
      </c>
      <c r="AF794" s="22">
        <v>0</v>
      </c>
      <c r="AG794" s="22">
        <v>0</v>
      </c>
      <c r="AH794" s="22">
        <f t="shared" si="76"/>
        <v>0</v>
      </c>
      <c r="AI794" s="22">
        <v>0</v>
      </c>
      <c r="AJ794" s="22">
        <f t="shared" si="77"/>
        <v>-4330</v>
      </c>
      <c r="AK794" s="22"/>
      <c r="AL794" s="22">
        <f t="shared" si="78"/>
        <v>0</v>
      </c>
      <c r="AM794" s="22">
        <f t="shared" si="79"/>
        <v>0</v>
      </c>
    </row>
    <row r="795" spans="1:39" outlineLevel="1" x14ac:dyDescent="0.25">
      <c r="A795" s="10">
        <v>40755</v>
      </c>
      <c r="C795" s="3" t="s">
        <v>1903</v>
      </c>
      <c r="D795" s="34" t="s">
        <v>1904</v>
      </c>
      <c r="F795" s="4" t="s">
        <v>88</v>
      </c>
      <c r="G795" s="4" t="s">
        <v>451</v>
      </c>
      <c r="H795" s="4" t="s">
        <v>157</v>
      </c>
      <c r="N795" s="5">
        <v>1</v>
      </c>
      <c r="O795" s="5" t="s">
        <v>158</v>
      </c>
      <c r="P795" s="65">
        <v>36054.080000000002</v>
      </c>
      <c r="Q795" s="65">
        <v>0</v>
      </c>
      <c r="R795" s="65">
        <v>0</v>
      </c>
      <c r="S795" s="65">
        <f t="shared" si="75"/>
        <v>36054.080000000002</v>
      </c>
      <c r="T795" s="5">
        <v>120</v>
      </c>
      <c r="U795" s="22">
        <v>-36054.080000000002</v>
      </c>
      <c r="V795" s="22">
        <v>0</v>
      </c>
      <c r="W795" s="22">
        <v>0</v>
      </c>
      <c r="X795" s="22">
        <v>0</v>
      </c>
      <c r="Y795" s="22">
        <v>0</v>
      </c>
      <c r="Z795" s="22">
        <v>0</v>
      </c>
      <c r="AA795" s="22">
        <v>0</v>
      </c>
      <c r="AB795" s="22">
        <v>0</v>
      </c>
      <c r="AC795" s="22">
        <v>0</v>
      </c>
      <c r="AD795" s="22">
        <v>0</v>
      </c>
      <c r="AE795" s="22">
        <v>0</v>
      </c>
      <c r="AF795" s="22">
        <v>0</v>
      </c>
      <c r="AG795" s="22">
        <v>0</v>
      </c>
      <c r="AH795" s="22">
        <f t="shared" si="76"/>
        <v>0</v>
      </c>
      <c r="AI795" s="22">
        <v>0</v>
      </c>
      <c r="AJ795" s="22">
        <f t="shared" si="77"/>
        <v>-36054.080000000002</v>
      </c>
      <c r="AK795" s="22"/>
      <c r="AL795" s="22">
        <f t="shared" si="78"/>
        <v>0</v>
      </c>
      <c r="AM795" s="22">
        <f t="shared" si="79"/>
        <v>0</v>
      </c>
    </row>
    <row r="796" spans="1:39" outlineLevel="1" x14ac:dyDescent="0.25">
      <c r="A796" s="10">
        <v>40755</v>
      </c>
      <c r="C796" s="3" t="s">
        <v>1905</v>
      </c>
      <c r="D796" s="34" t="s">
        <v>1906</v>
      </c>
      <c r="F796" s="4" t="s">
        <v>88</v>
      </c>
      <c r="G796" s="4" t="s">
        <v>451</v>
      </c>
      <c r="H796" s="4" t="s">
        <v>157</v>
      </c>
      <c r="N796" s="5">
        <v>1</v>
      </c>
      <c r="O796" s="5" t="s">
        <v>158</v>
      </c>
      <c r="P796" s="65">
        <v>3220</v>
      </c>
      <c r="Q796" s="65">
        <v>0</v>
      </c>
      <c r="R796" s="65">
        <v>0</v>
      </c>
      <c r="S796" s="65">
        <f t="shared" si="75"/>
        <v>3220</v>
      </c>
      <c r="T796" s="5">
        <v>120</v>
      </c>
      <c r="U796" s="22">
        <v>-3220</v>
      </c>
      <c r="V796" s="22">
        <v>0</v>
      </c>
      <c r="W796" s="22">
        <v>0</v>
      </c>
      <c r="X796" s="22">
        <v>0</v>
      </c>
      <c r="Y796" s="22">
        <v>0</v>
      </c>
      <c r="Z796" s="22">
        <v>0</v>
      </c>
      <c r="AA796" s="22">
        <v>0</v>
      </c>
      <c r="AB796" s="22">
        <v>0</v>
      </c>
      <c r="AC796" s="22">
        <v>0</v>
      </c>
      <c r="AD796" s="22">
        <v>0</v>
      </c>
      <c r="AE796" s="22">
        <v>0</v>
      </c>
      <c r="AF796" s="22">
        <v>0</v>
      </c>
      <c r="AG796" s="22">
        <v>0</v>
      </c>
      <c r="AH796" s="22">
        <f t="shared" si="76"/>
        <v>0</v>
      </c>
      <c r="AI796" s="22">
        <v>0</v>
      </c>
      <c r="AJ796" s="22">
        <f t="shared" si="77"/>
        <v>-3220</v>
      </c>
      <c r="AK796" s="22"/>
      <c r="AL796" s="22">
        <f t="shared" si="78"/>
        <v>0</v>
      </c>
      <c r="AM796" s="22">
        <f t="shared" si="79"/>
        <v>0</v>
      </c>
    </row>
    <row r="797" spans="1:39" outlineLevel="1" x14ac:dyDescent="0.25">
      <c r="A797" s="10">
        <v>40755</v>
      </c>
      <c r="C797" s="3" t="s">
        <v>1907</v>
      </c>
      <c r="D797" s="34" t="s">
        <v>1908</v>
      </c>
      <c r="F797" s="4" t="s">
        <v>88</v>
      </c>
      <c r="G797" s="4" t="s">
        <v>451</v>
      </c>
      <c r="H797" s="4" t="s">
        <v>157</v>
      </c>
      <c r="N797" s="5">
        <v>1</v>
      </c>
      <c r="O797" s="5" t="s">
        <v>158</v>
      </c>
      <c r="P797" s="65">
        <v>920</v>
      </c>
      <c r="Q797" s="65">
        <v>0</v>
      </c>
      <c r="R797" s="65">
        <v>0</v>
      </c>
      <c r="S797" s="65">
        <f t="shared" si="75"/>
        <v>920</v>
      </c>
      <c r="T797" s="5">
        <v>120</v>
      </c>
      <c r="U797" s="22">
        <v>-920</v>
      </c>
      <c r="V797" s="22">
        <v>0</v>
      </c>
      <c r="W797" s="22">
        <v>0</v>
      </c>
      <c r="X797" s="22">
        <v>0</v>
      </c>
      <c r="Y797" s="22">
        <v>0</v>
      </c>
      <c r="Z797" s="22">
        <v>0</v>
      </c>
      <c r="AA797" s="22">
        <v>0</v>
      </c>
      <c r="AB797" s="22">
        <v>0</v>
      </c>
      <c r="AC797" s="22">
        <v>0</v>
      </c>
      <c r="AD797" s="22">
        <v>0</v>
      </c>
      <c r="AE797" s="22">
        <v>0</v>
      </c>
      <c r="AF797" s="22">
        <v>0</v>
      </c>
      <c r="AG797" s="22">
        <v>0</v>
      </c>
      <c r="AH797" s="22">
        <f t="shared" si="76"/>
        <v>0</v>
      </c>
      <c r="AI797" s="22">
        <v>0</v>
      </c>
      <c r="AJ797" s="22">
        <f t="shared" si="77"/>
        <v>-920</v>
      </c>
      <c r="AK797" s="22"/>
      <c r="AL797" s="22">
        <f t="shared" si="78"/>
        <v>0</v>
      </c>
      <c r="AM797" s="22">
        <f t="shared" si="79"/>
        <v>0</v>
      </c>
    </row>
    <row r="798" spans="1:39" outlineLevel="1" x14ac:dyDescent="0.25">
      <c r="A798" s="10">
        <v>40755</v>
      </c>
      <c r="C798" s="3" t="s">
        <v>1909</v>
      </c>
      <c r="D798" s="34" t="s">
        <v>1874</v>
      </c>
      <c r="F798" s="4" t="s">
        <v>88</v>
      </c>
      <c r="G798" s="4" t="s">
        <v>451</v>
      </c>
      <c r="H798" s="4" t="s">
        <v>157</v>
      </c>
      <c r="N798" s="5">
        <v>1</v>
      </c>
      <c r="O798" s="5" t="s">
        <v>158</v>
      </c>
      <c r="P798" s="65">
        <v>5115</v>
      </c>
      <c r="Q798" s="65">
        <v>0</v>
      </c>
      <c r="R798" s="65">
        <v>0</v>
      </c>
      <c r="S798" s="65">
        <f t="shared" si="75"/>
        <v>5115</v>
      </c>
      <c r="T798" s="5">
        <v>120</v>
      </c>
      <c r="U798" s="22">
        <v>-5115</v>
      </c>
      <c r="V798" s="22">
        <v>0</v>
      </c>
      <c r="W798" s="22">
        <v>0</v>
      </c>
      <c r="X798" s="22">
        <v>0</v>
      </c>
      <c r="Y798" s="22">
        <v>0</v>
      </c>
      <c r="Z798" s="22">
        <v>0</v>
      </c>
      <c r="AA798" s="22">
        <v>0</v>
      </c>
      <c r="AB798" s="22">
        <v>0</v>
      </c>
      <c r="AC798" s="22">
        <v>0</v>
      </c>
      <c r="AD798" s="22">
        <v>0</v>
      </c>
      <c r="AE798" s="22">
        <v>0</v>
      </c>
      <c r="AF798" s="22">
        <v>0</v>
      </c>
      <c r="AG798" s="22">
        <v>0</v>
      </c>
      <c r="AH798" s="22">
        <f t="shared" si="76"/>
        <v>0</v>
      </c>
      <c r="AI798" s="22">
        <v>0</v>
      </c>
      <c r="AJ798" s="22">
        <f t="shared" si="77"/>
        <v>-5115</v>
      </c>
      <c r="AK798" s="22"/>
      <c r="AL798" s="22">
        <f t="shared" si="78"/>
        <v>0</v>
      </c>
      <c r="AM798" s="22">
        <f t="shared" si="79"/>
        <v>0</v>
      </c>
    </row>
    <row r="799" spans="1:39" outlineLevel="1" x14ac:dyDescent="0.25">
      <c r="A799" s="10">
        <v>40755</v>
      </c>
      <c r="C799" s="3" t="s">
        <v>1910</v>
      </c>
      <c r="D799" s="34" t="s">
        <v>1911</v>
      </c>
      <c r="F799" s="4" t="s">
        <v>88</v>
      </c>
      <c r="G799" s="4" t="s">
        <v>451</v>
      </c>
      <c r="H799" s="4" t="s">
        <v>157</v>
      </c>
      <c r="N799" s="5">
        <v>1</v>
      </c>
      <c r="O799" s="5" t="s">
        <v>158</v>
      </c>
      <c r="P799" s="65">
        <v>3630</v>
      </c>
      <c r="Q799" s="65">
        <v>0</v>
      </c>
      <c r="R799" s="65">
        <v>0</v>
      </c>
      <c r="S799" s="65">
        <f t="shared" si="75"/>
        <v>3630</v>
      </c>
      <c r="T799" s="5">
        <v>120</v>
      </c>
      <c r="U799" s="22">
        <v>-3630</v>
      </c>
      <c r="V799" s="22">
        <v>0</v>
      </c>
      <c r="W799" s="22">
        <v>0</v>
      </c>
      <c r="X799" s="22">
        <v>0</v>
      </c>
      <c r="Y799" s="22">
        <v>0</v>
      </c>
      <c r="Z799" s="22">
        <v>0</v>
      </c>
      <c r="AA799" s="22">
        <v>0</v>
      </c>
      <c r="AB799" s="22">
        <v>0</v>
      </c>
      <c r="AC799" s="22">
        <v>0</v>
      </c>
      <c r="AD799" s="22">
        <v>0</v>
      </c>
      <c r="AE799" s="22">
        <v>0</v>
      </c>
      <c r="AF799" s="22">
        <v>0</v>
      </c>
      <c r="AG799" s="22">
        <v>0</v>
      </c>
      <c r="AH799" s="22">
        <f t="shared" si="76"/>
        <v>0</v>
      </c>
      <c r="AI799" s="22">
        <v>0</v>
      </c>
      <c r="AJ799" s="22">
        <f t="shared" si="77"/>
        <v>-3630</v>
      </c>
      <c r="AK799" s="22"/>
      <c r="AL799" s="22">
        <f t="shared" si="78"/>
        <v>0</v>
      </c>
      <c r="AM799" s="22">
        <f t="shared" si="79"/>
        <v>0</v>
      </c>
    </row>
    <row r="800" spans="1:39" outlineLevel="1" x14ac:dyDescent="0.25">
      <c r="A800" s="10">
        <v>40755</v>
      </c>
      <c r="C800" s="3" t="s">
        <v>1912</v>
      </c>
      <c r="D800" s="34" t="s">
        <v>948</v>
      </c>
      <c r="F800" s="4" t="s">
        <v>88</v>
      </c>
      <c r="G800" s="4" t="s">
        <v>451</v>
      </c>
      <c r="H800" s="4" t="s">
        <v>157</v>
      </c>
      <c r="N800" s="5">
        <v>1</v>
      </c>
      <c r="O800" s="5" t="s">
        <v>158</v>
      </c>
      <c r="P800" s="65">
        <v>3230</v>
      </c>
      <c r="Q800" s="65">
        <v>0</v>
      </c>
      <c r="R800" s="65">
        <v>0</v>
      </c>
      <c r="S800" s="65">
        <f t="shared" si="75"/>
        <v>3230</v>
      </c>
      <c r="T800" s="5">
        <v>120</v>
      </c>
      <c r="U800" s="22">
        <v>-3230</v>
      </c>
      <c r="V800" s="22">
        <v>0</v>
      </c>
      <c r="W800" s="22">
        <v>0</v>
      </c>
      <c r="X800" s="22">
        <v>0</v>
      </c>
      <c r="Y800" s="22">
        <v>0</v>
      </c>
      <c r="Z800" s="22">
        <v>0</v>
      </c>
      <c r="AA800" s="22">
        <v>0</v>
      </c>
      <c r="AB800" s="22">
        <v>0</v>
      </c>
      <c r="AC800" s="22">
        <v>0</v>
      </c>
      <c r="AD800" s="22">
        <v>0</v>
      </c>
      <c r="AE800" s="22">
        <v>0</v>
      </c>
      <c r="AF800" s="22">
        <v>0</v>
      </c>
      <c r="AG800" s="22">
        <v>0</v>
      </c>
      <c r="AH800" s="22">
        <f t="shared" si="76"/>
        <v>0</v>
      </c>
      <c r="AI800" s="22">
        <v>0</v>
      </c>
      <c r="AJ800" s="22">
        <f t="shared" si="77"/>
        <v>-3230</v>
      </c>
      <c r="AK800" s="22"/>
      <c r="AL800" s="22">
        <f t="shared" si="78"/>
        <v>0</v>
      </c>
      <c r="AM800" s="22">
        <f t="shared" si="79"/>
        <v>0</v>
      </c>
    </row>
    <row r="801" spans="1:39" outlineLevel="1" x14ac:dyDescent="0.25">
      <c r="A801" s="10">
        <v>40755</v>
      </c>
      <c r="C801" s="3" t="s">
        <v>1913</v>
      </c>
      <c r="D801" s="34" t="s">
        <v>1914</v>
      </c>
      <c r="F801" s="4" t="s">
        <v>88</v>
      </c>
      <c r="G801" s="4" t="s">
        <v>451</v>
      </c>
      <c r="H801" s="4" t="s">
        <v>157</v>
      </c>
      <c r="N801" s="5">
        <v>1</v>
      </c>
      <c r="O801" s="5" t="s">
        <v>158</v>
      </c>
      <c r="P801" s="65">
        <v>7510</v>
      </c>
      <c r="Q801" s="65">
        <v>0</v>
      </c>
      <c r="R801" s="65">
        <v>0</v>
      </c>
      <c r="S801" s="65">
        <f t="shared" si="75"/>
        <v>7510</v>
      </c>
      <c r="T801" s="5">
        <v>120</v>
      </c>
      <c r="U801" s="22">
        <v>-7510</v>
      </c>
      <c r="V801" s="22">
        <v>0</v>
      </c>
      <c r="W801" s="22">
        <v>0</v>
      </c>
      <c r="X801" s="22">
        <v>0</v>
      </c>
      <c r="Y801" s="22">
        <v>0</v>
      </c>
      <c r="Z801" s="22">
        <v>0</v>
      </c>
      <c r="AA801" s="22">
        <v>0</v>
      </c>
      <c r="AB801" s="22">
        <v>0</v>
      </c>
      <c r="AC801" s="22">
        <v>0</v>
      </c>
      <c r="AD801" s="22">
        <v>0</v>
      </c>
      <c r="AE801" s="22">
        <v>0</v>
      </c>
      <c r="AF801" s="22">
        <v>0</v>
      </c>
      <c r="AG801" s="22">
        <v>0</v>
      </c>
      <c r="AH801" s="22">
        <f t="shared" si="76"/>
        <v>0</v>
      </c>
      <c r="AI801" s="22">
        <v>0</v>
      </c>
      <c r="AJ801" s="22">
        <f t="shared" si="77"/>
        <v>-7510</v>
      </c>
      <c r="AK801" s="22"/>
      <c r="AL801" s="22">
        <f t="shared" si="78"/>
        <v>0</v>
      </c>
      <c r="AM801" s="22">
        <f t="shared" si="79"/>
        <v>0</v>
      </c>
    </row>
    <row r="802" spans="1:39" outlineLevel="1" x14ac:dyDescent="0.25">
      <c r="A802" s="10">
        <v>40755</v>
      </c>
      <c r="C802" s="3" t="s">
        <v>1915</v>
      </c>
      <c r="D802" s="34" t="s">
        <v>1758</v>
      </c>
      <c r="F802" s="4" t="s">
        <v>88</v>
      </c>
      <c r="G802" s="4" t="s">
        <v>451</v>
      </c>
      <c r="H802" s="4" t="s">
        <v>157</v>
      </c>
      <c r="N802" s="5">
        <v>1</v>
      </c>
      <c r="O802" s="5" t="s">
        <v>158</v>
      </c>
      <c r="P802" s="65">
        <v>4536</v>
      </c>
      <c r="Q802" s="65">
        <v>0</v>
      </c>
      <c r="R802" s="65">
        <v>0</v>
      </c>
      <c r="S802" s="65">
        <f t="shared" si="75"/>
        <v>4536</v>
      </c>
      <c r="T802" s="5">
        <v>120</v>
      </c>
      <c r="U802" s="22">
        <v>-4536</v>
      </c>
      <c r="V802" s="22">
        <v>0</v>
      </c>
      <c r="W802" s="22">
        <v>0</v>
      </c>
      <c r="X802" s="22">
        <v>0</v>
      </c>
      <c r="Y802" s="22">
        <v>0</v>
      </c>
      <c r="Z802" s="22">
        <v>0</v>
      </c>
      <c r="AA802" s="22">
        <v>0</v>
      </c>
      <c r="AB802" s="22">
        <v>0</v>
      </c>
      <c r="AC802" s="22">
        <v>0</v>
      </c>
      <c r="AD802" s="22">
        <v>0</v>
      </c>
      <c r="AE802" s="22">
        <v>0</v>
      </c>
      <c r="AF802" s="22">
        <v>0</v>
      </c>
      <c r="AG802" s="22">
        <v>0</v>
      </c>
      <c r="AH802" s="22">
        <f t="shared" si="76"/>
        <v>0</v>
      </c>
      <c r="AI802" s="22">
        <v>0</v>
      </c>
      <c r="AJ802" s="22">
        <f t="shared" si="77"/>
        <v>-4536</v>
      </c>
      <c r="AK802" s="22"/>
      <c r="AL802" s="22">
        <f t="shared" si="78"/>
        <v>0</v>
      </c>
      <c r="AM802" s="22">
        <f t="shared" si="79"/>
        <v>0</v>
      </c>
    </row>
    <row r="803" spans="1:39" outlineLevel="1" x14ac:dyDescent="0.25">
      <c r="A803" s="10">
        <v>40755</v>
      </c>
      <c r="C803" s="3" t="s">
        <v>1916</v>
      </c>
      <c r="D803" s="34" t="s">
        <v>1917</v>
      </c>
      <c r="F803" s="4" t="s">
        <v>88</v>
      </c>
      <c r="G803" s="4" t="s">
        <v>451</v>
      </c>
      <c r="H803" s="4" t="s">
        <v>157</v>
      </c>
      <c r="N803" s="5">
        <v>1</v>
      </c>
      <c r="O803" s="5" t="s">
        <v>158</v>
      </c>
      <c r="P803" s="65">
        <v>2286</v>
      </c>
      <c r="Q803" s="65">
        <v>0</v>
      </c>
      <c r="R803" s="65">
        <v>0</v>
      </c>
      <c r="S803" s="65">
        <f t="shared" si="75"/>
        <v>2286</v>
      </c>
      <c r="T803" s="5">
        <v>120</v>
      </c>
      <c r="U803" s="22">
        <v>-2286</v>
      </c>
      <c r="V803" s="22">
        <v>0</v>
      </c>
      <c r="W803" s="22">
        <v>0</v>
      </c>
      <c r="X803" s="22">
        <v>0</v>
      </c>
      <c r="Y803" s="22">
        <v>0</v>
      </c>
      <c r="Z803" s="22">
        <v>0</v>
      </c>
      <c r="AA803" s="22">
        <v>0</v>
      </c>
      <c r="AB803" s="22">
        <v>0</v>
      </c>
      <c r="AC803" s="22">
        <v>0</v>
      </c>
      <c r="AD803" s="22">
        <v>0</v>
      </c>
      <c r="AE803" s="22">
        <v>0</v>
      </c>
      <c r="AF803" s="22">
        <v>0</v>
      </c>
      <c r="AG803" s="22">
        <v>0</v>
      </c>
      <c r="AH803" s="22">
        <f t="shared" si="76"/>
        <v>0</v>
      </c>
      <c r="AI803" s="22">
        <v>0</v>
      </c>
      <c r="AJ803" s="22">
        <f t="shared" si="77"/>
        <v>-2286</v>
      </c>
      <c r="AK803" s="22"/>
      <c r="AL803" s="22">
        <f t="shared" si="78"/>
        <v>0</v>
      </c>
      <c r="AM803" s="22">
        <f t="shared" si="79"/>
        <v>0</v>
      </c>
    </row>
    <row r="804" spans="1:39" outlineLevel="1" x14ac:dyDescent="0.25">
      <c r="A804" s="10">
        <v>40755</v>
      </c>
      <c r="C804" s="3" t="s">
        <v>1918</v>
      </c>
      <c r="D804" s="34" t="s">
        <v>1549</v>
      </c>
      <c r="F804" s="4" t="s">
        <v>88</v>
      </c>
      <c r="G804" s="4" t="s">
        <v>451</v>
      </c>
      <c r="H804" s="4" t="s">
        <v>157</v>
      </c>
      <c r="N804" s="5">
        <v>1</v>
      </c>
      <c r="O804" s="5" t="s">
        <v>158</v>
      </c>
      <c r="P804" s="65">
        <v>12564</v>
      </c>
      <c r="Q804" s="65">
        <v>0</v>
      </c>
      <c r="R804" s="65">
        <v>0</v>
      </c>
      <c r="S804" s="65">
        <f t="shared" si="75"/>
        <v>12564</v>
      </c>
      <c r="T804" s="5">
        <v>120</v>
      </c>
      <c r="U804" s="22">
        <v>-12564</v>
      </c>
      <c r="V804" s="22">
        <v>0</v>
      </c>
      <c r="W804" s="22">
        <v>0</v>
      </c>
      <c r="X804" s="22">
        <v>0</v>
      </c>
      <c r="Y804" s="22">
        <v>0</v>
      </c>
      <c r="Z804" s="22">
        <v>0</v>
      </c>
      <c r="AA804" s="22">
        <v>0</v>
      </c>
      <c r="AB804" s="22">
        <v>0</v>
      </c>
      <c r="AC804" s="22">
        <v>0</v>
      </c>
      <c r="AD804" s="22">
        <v>0</v>
      </c>
      <c r="AE804" s="22">
        <v>0</v>
      </c>
      <c r="AF804" s="22">
        <v>0</v>
      </c>
      <c r="AG804" s="22">
        <v>0</v>
      </c>
      <c r="AH804" s="22">
        <f t="shared" si="76"/>
        <v>0</v>
      </c>
      <c r="AI804" s="22">
        <v>0</v>
      </c>
      <c r="AJ804" s="22">
        <f t="shared" si="77"/>
        <v>-12564</v>
      </c>
      <c r="AK804" s="22"/>
      <c r="AL804" s="22">
        <f t="shared" si="78"/>
        <v>0</v>
      </c>
      <c r="AM804" s="22">
        <f t="shared" si="79"/>
        <v>0</v>
      </c>
    </row>
    <row r="805" spans="1:39" outlineLevel="1" x14ac:dyDescent="0.25">
      <c r="A805" s="10">
        <v>40755</v>
      </c>
      <c r="C805" s="3" t="s">
        <v>1919</v>
      </c>
      <c r="D805" s="34" t="s">
        <v>1920</v>
      </c>
      <c r="F805" s="4" t="s">
        <v>88</v>
      </c>
      <c r="G805" s="4" t="s">
        <v>451</v>
      </c>
      <c r="H805" s="4" t="s">
        <v>157</v>
      </c>
      <c r="N805" s="5">
        <v>1</v>
      </c>
      <c r="O805" s="5" t="s">
        <v>158</v>
      </c>
      <c r="P805" s="65">
        <v>4038.83</v>
      </c>
      <c r="Q805" s="65">
        <v>0</v>
      </c>
      <c r="R805" s="65">
        <v>0</v>
      </c>
      <c r="S805" s="65">
        <f t="shared" si="75"/>
        <v>4038.83</v>
      </c>
      <c r="T805" s="5">
        <v>120</v>
      </c>
      <c r="U805" s="22">
        <v>-4038.83</v>
      </c>
      <c r="V805" s="22">
        <v>0</v>
      </c>
      <c r="W805" s="22">
        <v>0</v>
      </c>
      <c r="X805" s="22">
        <v>0</v>
      </c>
      <c r="Y805" s="22">
        <v>0</v>
      </c>
      <c r="Z805" s="22">
        <v>0</v>
      </c>
      <c r="AA805" s="22">
        <v>0</v>
      </c>
      <c r="AB805" s="22">
        <v>0</v>
      </c>
      <c r="AC805" s="22">
        <v>0</v>
      </c>
      <c r="AD805" s="22">
        <v>0</v>
      </c>
      <c r="AE805" s="22">
        <v>0</v>
      </c>
      <c r="AF805" s="22">
        <v>0</v>
      </c>
      <c r="AG805" s="22">
        <v>0</v>
      </c>
      <c r="AH805" s="22">
        <f t="shared" si="76"/>
        <v>0</v>
      </c>
      <c r="AI805" s="22">
        <v>0</v>
      </c>
      <c r="AJ805" s="22">
        <f t="shared" si="77"/>
        <v>-4038.83</v>
      </c>
      <c r="AK805" s="22"/>
      <c r="AL805" s="22">
        <f t="shared" si="78"/>
        <v>0</v>
      </c>
      <c r="AM805" s="22">
        <f t="shared" si="79"/>
        <v>0</v>
      </c>
    </row>
    <row r="806" spans="1:39" outlineLevel="1" x14ac:dyDescent="0.25">
      <c r="A806" s="10">
        <v>40755</v>
      </c>
      <c r="C806" s="3" t="s">
        <v>1921</v>
      </c>
      <c r="D806" s="34" t="s">
        <v>1922</v>
      </c>
      <c r="F806" s="4" t="s">
        <v>88</v>
      </c>
      <c r="G806" s="4" t="s">
        <v>451</v>
      </c>
      <c r="H806" s="4" t="s">
        <v>157</v>
      </c>
      <c r="N806" s="5">
        <v>1</v>
      </c>
      <c r="O806" s="5" t="s">
        <v>158</v>
      </c>
      <c r="P806" s="65">
        <v>265</v>
      </c>
      <c r="Q806" s="65">
        <v>0</v>
      </c>
      <c r="R806" s="65">
        <v>0</v>
      </c>
      <c r="S806" s="65">
        <f t="shared" si="75"/>
        <v>265</v>
      </c>
      <c r="T806" s="5">
        <v>120</v>
      </c>
      <c r="U806" s="22">
        <v>-265</v>
      </c>
      <c r="V806" s="22">
        <v>0</v>
      </c>
      <c r="W806" s="22">
        <v>0</v>
      </c>
      <c r="X806" s="22">
        <v>0</v>
      </c>
      <c r="Y806" s="22">
        <v>0</v>
      </c>
      <c r="Z806" s="22">
        <v>0</v>
      </c>
      <c r="AA806" s="22">
        <v>0</v>
      </c>
      <c r="AB806" s="22">
        <v>0</v>
      </c>
      <c r="AC806" s="22">
        <v>0</v>
      </c>
      <c r="AD806" s="22">
        <v>0</v>
      </c>
      <c r="AE806" s="22">
        <v>0</v>
      </c>
      <c r="AF806" s="22">
        <v>0</v>
      </c>
      <c r="AG806" s="22">
        <v>0</v>
      </c>
      <c r="AH806" s="22">
        <f t="shared" si="76"/>
        <v>0</v>
      </c>
      <c r="AI806" s="22">
        <v>0</v>
      </c>
      <c r="AJ806" s="22">
        <f t="shared" si="77"/>
        <v>-265</v>
      </c>
      <c r="AK806" s="22"/>
      <c r="AL806" s="22">
        <f t="shared" si="78"/>
        <v>0</v>
      </c>
      <c r="AM806" s="22">
        <f t="shared" si="79"/>
        <v>0</v>
      </c>
    </row>
    <row r="807" spans="1:39" outlineLevel="1" x14ac:dyDescent="0.25">
      <c r="A807" s="10">
        <v>40755</v>
      </c>
      <c r="C807" s="3" t="s">
        <v>1923</v>
      </c>
      <c r="D807" s="34" t="s">
        <v>1924</v>
      </c>
      <c r="F807" s="4" t="s">
        <v>88</v>
      </c>
      <c r="G807" s="4" t="s">
        <v>451</v>
      </c>
      <c r="H807" s="4" t="s">
        <v>157</v>
      </c>
      <c r="N807" s="5">
        <v>1</v>
      </c>
      <c r="O807" s="5" t="s">
        <v>158</v>
      </c>
      <c r="P807" s="65">
        <v>3850</v>
      </c>
      <c r="Q807" s="65">
        <v>0</v>
      </c>
      <c r="R807" s="65">
        <v>0</v>
      </c>
      <c r="S807" s="65">
        <f t="shared" si="75"/>
        <v>3850</v>
      </c>
      <c r="T807" s="5">
        <v>120</v>
      </c>
      <c r="U807" s="22">
        <v>-3850</v>
      </c>
      <c r="V807" s="22">
        <v>0</v>
      </c>
      <c r="W807" s="22">
        <v>0</v>
      </c>
      <c r="X807" s="22">
        <v>0</v>
      </c>
      <c r="Y807" s="22">
        <v>0</v>
      </c>
      <c r="Z807" s="22">
        <v>0</v>
      </c>
      <c r="AA807" s="22">
        <v>0</v>
      </c>
      <c r="AB807" s="22">
        <v>0</v>
      </c>
      <c r="AC807" s="22">
        <v>0</v>
      </c>
      <c r="AD807" s="22">
        <v>0</v>
      </c>
      <c r="AE807" s="22">
        <v>0</v>
      </c>
      <c r="AF807" s="22">
        <v>0</v>
      </c>
      <c r="AG807" s="22">
        <v>0</v>
      </c>
      <c r="AH807" s="22">
        <f t="shared" si="76"/>
        <v>0</v>
      </c>
      <c r="AI807" s="22">
        <v>0</v>
      </c>
      <c r="AJ807" s="22">
        <f t="shared" si="77"/>
        <v>-3850</v>
      </c>
      <c r="AK807" s="22"/>
      <c r="AL807" s="22">
        <f t="shared" si="78"/>
        <v>0</v>
      </c>
      <c r="AM807" s="22">
        <f t="shared" si="79"/>
        <v>0</v>
      </c>
    </row>
    <row r="808" spans="1:39" outlineLevel="1" x14ac:dyDescent="0.25">
      <c r="A808" s="10">
        <v>40755</v>
      </c>
      <c r="C808" s="3" t="s">
        <v>1925</v>
      </c>
      <c r="D808" s="34" t="s">
        <v>1236</v>
      </c>
      <c r="F808" s="4" t="s">
        <v>88</v>
      </c>
      <c r="G808" s="4" t="s">
        <v>451</v>
      </c>
      <c r="H808" s="4" t="s">
        <v>157</v>
      </c>
      <c r="N808" s="5">
        <v>1</v>
      </c>
      <c r="O808" s="5" t="s">
        <v>158</v>
      </c>
      <c r="P808" s="65">
        <v>2905</v>
      </c>
      <c r="Q808" s="65">
        <v>0</v>
      </c>
      <c r="R808" s="65">
        <v>0</v>
      </c>
      <c r="S808" s="65">
        <f t="shared" si="75"/>
        <v>2905</v>
      </c>
      <c r="T808" s="5">
        <v>120</v>
      </c>
      <c r="U808" s="22">
        <v>-2905</v>
      </c>
      <c r="V808" s="22">
        <v>0</v>
      </c>
      <c r="W808" s="22">
        <v>0</v>
      </c>
      <c r="X808" s="22">
        <v>0</v>
      </c>
      <c r="Y808" s="22">
        <v>0</v>
      </c>
      <c r="Z808" s="22">
        <v>0</v>
      </c>
      <c r="AA808" s="22">
        <v>0</v>
      </c>
      <c r="AB808" s="22">
        <v>0</v>
      </c>
      <c r="AC808" s="22">
        <v>0</v>
      </c>
      <c r="AD808" s="22">
        <v>0</v>
      </c>
      <c r="AE808" s="22">
        <v>0</v>
      </c>
      <c r="AF808" s="22">
        <v>0</v>
      </c>
      <c r="AG808" s="22">
        <v>0</v>
      </c>
      <c r="AH808" s="22">
        <f t="shared" si="76"/>
        <v>0</v>
      </c>
      <c r="AI808" s="22">
        <v>0</v>
      </c>
      <c r="AJ808" s="22">
        <f t="shared" si="77"/>
        <v>-2905</v>
      </c>
      <c r="AK808" s="22"/>
      <c r="AL808" s="22">
        <f t="shared" si="78"/>
        <v>0</v>
      </c>
      <c r="AM808" s="22">
        <f t="shared" si="79"/>
        <v>0</v>
      </c>
    </row>
    <row r="809" spans="1:39" outlineLevel="1" x14ac:dyDescent="0.25">
      <c r="A809" s="10">
        <v>40755</v>
      </c>
      <c r="C809" s="3" t="s">
        <v>1926</v>
      </c>
      <c r="D809" s="34" t="s">
        <v>1927</v>
      </c>
      <c r="F809" s="4" t="s">
        <v>88</v>
      </c>
      <c r="G809" s="4" t="s">
        <v>451</v>
      </c>
      <c r="H809" s="4" t="s">
        <v>157</v>
      </c>
      <c r="N809" s="5">
        <v>1</v>
      </c>
      <c r="O809" s="5" t="s">
        <v>158</v>
      </c>
      <c r="P809" s="65">
        <v>1570</v>
      </c>
      <c r="Q809" s="65">
        <v>0</v>
      </c>
      <c r="R809" s="65">
        <v>0</v>
      </c>
      <c r="S809" s="65">
        <f t="shared" si="75"/>
        <v>1570</v>
      </c>
      <c r="T809" s="5">
        <v>120</v>
      </c>
      <c r="U809" s="22">
        <v>-1570</v>
      </c>
      <c r="V809" s="22">
        <v>0</v>
      </c>
      <c r="W809" s="22">
        <v>0</v>
      </c>
      <c r="X809" s="22">
        <v>0</v>
      </c>
      <c r="Y809" s="22">
        <v>0</v>
      </c>
      <c r="Z809" s="22">
        <v>0</v>
      </c>
      <c r="AA809" s="22">
        <v>0</v>
      </c>
      <c r="AB809" s="22">
        <v>0</v>
      </c>
      <c r="AC809" s="22">
        <v>0</v>
      </c>
      <c r="AD809" s="22">
        <v>0</v>
      </c>
      <c r="AE809" s="22">
        <v>0</v>
      </c>
      <c r="AF809" s="22">
        <v>0</v>
      </c>
      <c r="AG809" s="22">
        <v>0</v>
      </c>
      <c r="AH809" s="22">
        <f t="shared" si="76"/>
        <v>0</v>
      </c>
      <c r="AI809" s="22">
        <v>0</v>
      </c>
      <c r="AJ809" s="22">
        <f t="shared" si="77"/>
        <v>-1570</v>
      </c>
      <c r="AK809" s="22"/>
      <c r="AL809" s="22">
        <f t="shared" si="78"/>
        <v>0</v>
      </c>
      <c r="AM809" s="22">
        <f t="shared" si="79"/>
        <v>0</v>
      </c>
    </row>
    <row r="810" spans="1:39" outlineLevel="1" x14ac:dyDescent="0.25">
      <c r="A810" s="10">
        <v>40755</v>
      </c>
      <c r="C810" s="3" t="s">
        <v>1928</v>
      </c>
      <c r="D810" s="34" t="s">
        <v>1929</v>
      </c>
      <c r="F810" s="4" t="s">
        <v>88</v>
      </c>
      <c r="G810" s="4" t="s">
        <v>451</v>
      </c>
      <c r="H810" s="4" t="s">
        <v>157</v>
      </c>
      <c r="N810" s="5">
        <v>1</v>
      </c>
      <c r="O810" s="5" t="s">
        <v>158</v>
      </c>
      <c r="P810" s="65">
        <v>2320</v>
      </c>
      <c r="Q810" s="65">
        <v>0</v>
      </c>
      <c r="R810" s="65">
        <v>0</v>
      </c>
      <c r="S810" s="65">
        <f t="shared" si="75"/>
        <v>2320</v>
      </c>
      <c r="T810" s="5">
        <v>120</v>
      </c>
      <c r="U810" s="22">
        <v>-2320</v>
      </c>
      <c r="V810" s="22">
        <v>0</v>
      </c>
      <c r="W810" s="22">
        <v>0</v>
      </c>
      <c r="X810" s="22">
        <v>0</v>
      </c>
      <c r="Y810" s="22">
        <v>0</v>
      </c>
      <c r="Z810" s="22">
        <v>0</v>
      </c>
      <c r="AA810" s="22">
        <v>0</v>
      </c>
      <c r="AB810" s="22">
        <v>0</v>
      </c>
      <c r="AC810" s="22">
        <v>0</v>
      </c>
      <c r="AD810" s="22">
        <v>0</v>
      </c>
      <c r="AE810" s="22">
        <v>0</v>
      </c>
      <c r="AF810" s="22">
        <v>0</v>
      </c>
      <c r="AG810" s="22">
        <v>0</v>
      </c>
      <c r="AH810" s="22">
        <f t="shared" si="76"/>
        <v>0</v>
      </c>
      <c r="AI810" s="22">
        <v>0</v>
      </c>
      <c r="AJ810" s="22">
        <f t="shared" si="77"/>
        <v>-2320</v>
      </c>
      <c r="AK810" s="22"/>
      <c r="AL810" s="22">
        <f t="shared" si="78"/>
        <v>0</v>
      </c>
      <c r="AM810" s="22">
        <f t="shared" si="79"/>
        <v>0</v>
      </c>
    </row>
    <row r="811" spans="1:39" outlineLevel="1" x14ac:dyDescent="0.25">
      <c r="A811" s="10">
        <v>40755</v>
      </c>
      <c r="C811" s="3" t="s">
        <v>1930</v>
      </c>
      <c r="D811" s="34" t="s">
        <v>1931</v>
      </c>
      <c r="F811" s="4" t="s">
        <v>88</v>
      </c>
      <c r="G811" s="4" t="s">
        <v>451</v>
      </c>
      <c r="H811" s="4" t="s">
        <v>157</v>
      </c>
      <c r="N811" s="5">
        <v>1</v>
      </c>
      <c r="O811" s="5" t="s">
        <v>158</v>
      </c>
      <c r="P811" s="65">
        <v>2465</v>
      </c>
      <c r="Q811" s="65">
        <v>0</v>
      </c>
      <c r="R811" s="65">
        <v>0</v>
      </c>
      <c r="S811" s="65">
        <f t="shared" si="75"/>
        <v>2465</v>
      </c>
      <c r="T811" s="5">
        <v>120</v>
      </c>
      <c r="U811" s="22">
        <v>-2465</v>
      </c>
      <c r="V811" s="22">
        <v>0</v>
      </c>
      <c r="W811" s="22">
        <v>0</v>
      </c>
      <c r="X811" s="22">
        <v>0</v>
      </c>
      <c r="Y811" s="22">
        <v>0</v>
      </c>
      <c r="Z811" s="22">
        <v>0</v>
      </c>
      <c r="AA811" s="22">
        <v>0</v>
      </c>
      <c r="AB811" s="22">
        <v>0</v>
      </c>
      <c r="AC811" s="22">
        <v>0</v>
      </c>
      <c r="AD811" s="22">
        <v>0</v>
      </c>
      <c r="AE811" s="22">
        <v>0</v>
      </c>
      <c r="AF811" s="22">
        <v>0</v>
      </c>
      <c r="AG811" s="22">
        <v>0</v>
      </c>
      <c r="AH811" s="22">
        <f t="shared" si="76"/>
        <v>0</v>
      </c>
      <c r="AI811" s="22">
        <v>0</v>
      </c>
      <c r="AJ811" s="22">
        <f t="shared" si="77"/>
        <v>-2465</v>
      </c>
      <c r="AK811" s="22"/>
      <c r="AL811" s="22">
        <f t="shared" si="78"/>
        <v>0</v>
      </c>
      <c r="AM811" s="22">
        <f t="shared" si="79"/>
        <v>0</v>
      </c>
    </row>
    <row r="812" spans="1:39" outlineLevel="1" x14ac:dyDescent="0.25">
      <c r="A812" s="10">
        <v>40755</v>
      </c>
      <c r="C812" s="3" t="s">
        <v>1932</v>
      </c>
      <c r="D812" s="34" t="s">
        <v>1933</v>
      </c>
      <c r="F812" s="4" t="s">
        <v>88</v>
      </c>
      <c r="G812" s="4" t="s">
        <v>451</v>
      </c>
      <c r="H812" s="4" t="s">
        <v>157</v>
      </c>
      <c r="N812" s="5">
        <v>1</v>
      </c>
      <c r="O812" s="5" t="s">
        <v>158</v>
      </c>
      <c r="P812" s="65">
        <v>1600</v>
      </c>
      <c r="Q812" s="65">
        <v>0</v>
      </c>
      <c r="R812" s="65">
        <v>0</v>
      </c>
      <c r="S812" s="65">
        <f t="shared" si="75"/>
        <v>1600</v>
      </c>
      <c r="T812" s="5">
        <v>120</v>
      </c>
      <c r="U812" s="22">
        <v>-1600</v>
      </c>
      <c r="V812" s="22">
        <v>0</v>
      </c>
      <c r="W812" s="22">
        <v>0</v>
      </c>
      <c r="X812" s="22">
        <v>0</v>
      </c>
      <c r="Y812" s="22">
        <v>0</v>
      </c>
      <c r="Z812" s="22">
        <v>0</v>
      </c>
      <c r="AA812" s="22">
        <v>0</v>
      </c>
      <c r="AB812" s="22">
        <v>0</v>
      </c>
      <c r="AC812" s="22">
        <v>0</v>
      </c>
      <c r="AD812" s="22">
        <v>0</v>
      </c>
      <c r="AE812" s="22">
        <v>0</v>
      </c>
      <c r="AF812" s="22">
        <v>0</v>
      </c>
      <c r="AG812" s="22">
        <v>0</v>
      </c>
      <c r="AH812" s="22">
        <f t="shared" si="76"/>
        <v>0</v>
      </c>
      <c r="AI812" s="22">
        <v>0</v>
      </c>
      <c r="AJ812" s="22">
        <f t="shared" si="77"/>
        <v>-1600</v>
      </c>
      <c r="AK812" s="22"/>
      <c r="AL812" s="22">
        <f t="shared" si="78"/>
        <v>0</v>
      </c>
      <c r="AM812" s="22">
        <f t="shared" si="79"/>
        <v>0</v>
      </c>
    </row>
    <row r="813" spans="1:39" outlineLevel="1" x14ac:dyDescent="0.25">
      <c r="A813" s="10">
        <v>40755</v>
      </c>
      <c r="C813" s="3" t="s">
        <v>1934</v>
      </c>
      <c r="D813" s="34" t="s">
        <v>1749</v>
      </c>
      <c r="F813" s="4" t="s">
        <v>88</v>
      </c>
      <c r="G813" s="4" t="s">
        <v>451</v>
      </c>
      <c r="H813" s="4" t="s">
        <v>157</v>
      </c>
      <c r="N813" s="5">
        <v>1</v>
      </c>
      <c r="O813" s="5" t="s">
        <v>158</v>
      </c>
      <c r="P813" s="65">
        <v>4536</v>
      </c>
      <c r="Q813" s="65">
        <v>0</v>
      </c>
      <c r="R813" s="65">
        <v>0</v>
      </c>
      <c r="S813" s="65">
        <f t="shared" si="75"/>
        <v>4536</v>
      </c>
      <c r="T813" s="5">
        <v>120</v>
      </c>
      <c r="U813" s="22">
        <v>-4536</v>
      </c>
      <c r="V813" s="22">
        <v>0</v>
      </c>
      <c r="W813" s="22">
        <v>0</v>
      </c>
      <c r="X813" s="22">
        <v>0</v>
      </c>
      <c r="Y813" s="22">
        <v>0</v>
      </c>
      <c r="Z813" s="22">
        <v>0</v>
      </c>
      <c r="AA813" s="22">
        <v>0</v>
      </c>
      <c r="AB813" s="22">
        <v>0</v>
      </c>
      <c r="AC813" s="22">
        <v>0</v>
      </c>
      <c r="AD813" s="22">
        <v>0</v>
      </c>
      <c r="AE813" s="22">
        <v>0</v>
      </c>
      <c r="AF813" s="22">
        <v>0</v>
      </c>
      <c r="AG813" s="22">
        <v>0</v>
      </c>
      <c r="AH813" s="22">
        <f t="shared" si="76"/>
        <v>0</v>
      </c>
      <c r="AI813" s="22">
        <v>0</v>
      </c>
      <c r="AJ813" s="22">
        <f t="shared" si="77"/>
        <v>-4536</v>
      </c>
      <c r="AK813" s="22"/>
      <c r="AL813" s="22">
        <f t="shared" si="78"/>
        <v>0</v>
      </c>
      <c r="AM813" s="22">
        <f t="shared" si="79"/>
        <v>0</v>
      </c>
    </row>
    <row r="814" spans="1:39" outlineLevel="1" x14ac:dyDescent="0.25">
      <c r="A814" s="10">
        <v>40755</v>
      </c>
      <c r="C814" s="3" t="s">
        <v>1935</v>
      </c>
      <c r="D814" s="34" t="s">
        <v>1936</v>
      </c>
      <c r="F814" s="4" t="s">
        <v>88</v>
      </c>
      <c r="G814" s="4" t="s">
        <v>451</v>
      </c>
      <c r="H814" s="4" t="s">
        <v>157</v>
      </c>
      <c r="N814" s="5">
        <v>1</v>
      </c>
      <c r="O814" s="5" t="s">
        <v>158</v>
      </c>
      <c r="P814" s="65">
        <v>4000</v>
      </c>
      <c r="Q814" s="65">
        <v>0</v>
      </c>
      <c r="R814" s="65">
        <v>0</v>
      </c>
      <c r="S814" s="65">
        <f t="shared" si="75"/>
        <v>4000</v>
      </c>
      <c r="T814" s="5">
        <v>120</v>
      </c>
      <c r="U814" s="22">
        <v>-4000</v>
      </c>
      <c r="V814" s="22">
        <v>0</v>
      </c>
      <c r="W814" s="22">
        <v>0</v>
      </c>
      <c r="X814" s="22">
        <v>0</v>
      </c>
      <c r="Y814" s="22">
        <v>0</v>
      </c>
      <c r="Z814" s="22">
        <v>0</v>
      </c>
      <c r="AA814" s="22">
        <v>0</v>
      </c>
      <c r="AB814" s="22">
        <v>0</v>
      </c>
      <c r="AC814" s="22">
        <v>0</v>
      </c>
      <c r="AD814" s="22">
        <v>0</v>
      </c>
      <c r="AE814" s="22">
        <v>0</v>
      </c>
      <c r="AF814" s="22">
        <v>0</v>
      </c>
      <c r="AG814" s="22">
        <v>0</v>
      </c>
      <c r="AH814" s="22">
        <f t="shared" si="76"/>
        <v>0</v>
      </c>
      <c r="AI814" s="22">
        <v>0</v>
      </c>
      <c r="AJ814" s="22">
        <f t="shared" si="77"/>
        <v>-4000</v>
      </c>
      <c r="AK814" s="22"/>
      <c r="AL814" s="22">
        <f t="shared" si="78"/>
        <v>0</v>
      </c>
      <c r="AM814" s="22">
        <f t="shared" si="79"/>
        <v>0</v>
      </c>
    </row>
    <row r="815" spans="1:39" outlineLevel="1" x14ac:dyDescent="0.25">
      <c r="A815" s="10">
        <v>40755</v>
      </c>
      <c r="C815" s="3" t="s">
        <v>1937</v>
      </c>
      <c r="D815" s="34" t="s">
        <v>1938</v>
      </c>
      <c r="F815" s="4" t="s">
        <v>88</v>
      </c>
      <c r="G815" s="4" t="s">
        <v>451</v>
      </c>
      <c r="H815" s="4" t="s">
        <v>157</v>
      </c>
      <c r="N815" s="5">
        <v>1</v>
      </c>
      <c r="O815" s="5" t="s">
        <v>158</v>
      </c>
      <c r="P815" s="65">
        <v>5470</v>
      </c>
      <c r="Q815" s="65">
        <v>0</v>
      </c>
      <c r="R815" s="65">
        <v>0</v>
      </c>
      <c r="S815" s="65">
        <f t="shared" si="75"/>
        <v>5470</v>
      </c>
      <c r="T815" s="5">
        <v>120</v>
      </c>
      <c r="U815" s="22">
        <v>-5470</v>
      </c>
      <c r="V815" s="22">
        <v>0</v>
      </c>
      <c r="W815" s="22">
        <v>0</v>
      </c>
      <c r="X815" s="22">
        <v>0</v>
      </c>
      <c r="Y815" s="22">
        <v>0</v>
      </c>
      <c r="Z815" s="22">
        <v>0</v>
      </c>
      <c r="AA815" s="22">
        <v>0</v>
      </c>
      <c r="AB815" s="22">
        <v>0</v>
      </c>
      <c r="AC815" s="22">
        <v>0</v>
      </c>
      <c r="AD815" s="22">
        <v>0</v>
      </c>
      <c r="AE815" s="22">
        <v>0</v>
      </c>
      <c r="AF815" s="22">
        <v>0</v>
      </c>
      <c r="AG815" s="22">
        <v>0</v>
      </c>
      <c r="AH815" s="22">
        <f t="shared" si="76"/>
        <v>0</v>
      </c>
      <c r="AI815" s="22">
        <v>0</v>
      </c>
      <c r="AJ815" s="22">
        <f t="shared" si="77"/>
        <v>-5470</v>
      </c>
      <c r="AK815" s="22"/>
      <c r="AL815" s="22">
        <f t="shared" si="78"/>
        <v>0</v>
      </c>
      <c r="AM815" s="22">
        <f t="shared" si="79"/>
        <v>0</v>
      </c>
    </row>
    <row r="816" spans="1:39" outlineLevel="1" x14ac:dyDescent="0.25">
      <c r="A816" s="10">
        <v>40755</v>
      </c>
      <c r="C816" s="3" t="s">
        <v>1939</v>
      </c>
      <c r="D816" s="34" t="s">
        <v>1651</v>
      </c>
      <c r="F816" s="4" t="s">
        <v>88</v>
      </c>
      <c r="G816" s="4" t="s">
        <v>451</v>
      </c>
      <c r="H816" s="4" t="s">
        <v>157</v>
      </c>
      <c r="N816" s="5">
        <v>1</v>
      </c>
      <c r="O816" s="5" t="s">
        <v>158</v>
      </c>
      <c r="P816" s="65">
        <v>1730</v>
      </c>
      <c r="Q816" s="65">
        <v>0</v>
      </c>
      <c r="R816" s="65">
        <v>0</v>
      </c>
      <c r="S816" s="65">
        <f t="shared" si="75"/>
        <v>1730</v>
      </c>
      <c r="T816" s="5">
        <v>120</v>
      </c>
      <c r="U816" s="22">
        <v>-1730</v>
      </c>
      <c r="V816" s="22">
        <v>0</v>
      </c>
      <c r="W816" s="22">
        <v>0</v>
      </c>
      <c r="X816" s="22">
        <v>0</v>
      </c>
      <c r="Y816" s="22">
        <v>0</v>
      </c>
      <c r="Z816" s="22">
        <v>0</v>
      </c>
      <c r="AA816" s="22">
        <v>0</v>
      </c>
      <c r="AB816" s="22">
        <v>0</v>
      </c>
      <c r="AC816" s="22">
        <v>0</v>
      </c>
      <c r="AD816" s="22">
        <v>0</v>
      </c>
      <c r="AE816" s="22">
        <v>0</v>
      </c>
      <c r="AF816" s="22">
        <v>0</v>
      </c>
      <c r="AG816" s="22">
        <v>0</v>
      </c>
      <c r="AH816" s="22">
        <f t="shared" si="76"/>
        <v>0</v>
      </c>
      <c r="AI816" s="22">
        <v>0</v>
      </c>
      <c r="AJ816" s="22">
        <f t="shared" si="77"/>
        <v>-1730</v>
      </c>
      <c r="AK816" s="22"/>
      <c r="AL816" s="22">
        <f t="shared" si="78"/>
        <v>0</v>
      </c>
      <c r="AM816" s="22">
        <f t="shared" si="79"/>
        <v>0</v>
      </c>
    </row>
    <row r="817" spans="1:39" outlineLevel="1" x14ac:dyDescent="0.25">
      <c r="A817" s="10">
        <v>40755</v>
      </c>
      <c r="C817" s="3" t="s">
        <v>1940</v>
      </c>
      <c r="D817" s="34" t="s">
        <v>1941</v>
      </c>
      <c r="F817" s="4" t="s">
        <v>88</v>
      </c>
      <c r="G817" s="4" t="s">
        <v>451</v>
      </c>
      <c r="H817" s="4" t="s">
        <v>157</v>
      </c>
      <c r="N817" s="5">
        <v>1</v>
      </c>
      <c r="O817" s="5" t="s">
        <v>158</v>
      </c>
      <c r="P817" s="65">
        <v>4540</v>
      </c>
      <c r="Q817" s="65">
        <v>0</v>
      </c>
      <c r="R817" s="65">
        <v>0</v>
      </c>
      <c r="S817" s="65">
        <f t="shared" si="75"/>
        <v>4540</v>
      </c>
      <c r="T817" s="5">
        <v>120</v>
      </c>
      <c r="U817" s="22">
        <v>-4540</v>
      </c>
      <c r="V817" s="22">
        <v>0</v>
      </c>
      <c r="W817" s="22">
        <v>0</v>
      </c>
      <c r="X817" s="22">
        <v>0</v>
      </c>
      <c r="Y817" s="22">
        <v>0</v>
      </c>
      <c r="Z817" s="22">
        <v>0</v>
      </c>
      <c r="AA817" s="22">
        <v>0</v>
      </c>
      <c r="AB817" s="22">
        <v>0</v>
      </c>
      <c r="AC817" s="22">
        <v>0</v>
      </c>
      <c r="AD817" s="22">
        <v>0</v>
      </c>
      <c r="AE817" s="22">
        <v>0</v>
      </c>
      <c r="AF817" s="22">
        <v>0</v>
      </c>
      <c r="AG817" s="22">
        <v>0</v>
      </c>
      <c r="AH817" s="22">
        <f t="shared" si="76"/>
        <v>0</v>
      </c>
      <c r="AI817" s="22">
        <v>0</v>
      </c>
      <c r="AJ817" s="22">
        <f t="shared" si="77"/>
        <v>-4540</v>
      </c>
      <c r="AK817" s="22"/>
      <c r="AL817" s="22">
        <f t="shared" si="78"/>
        <v>0</v>
      </c>
      <c r="AM817" s="22">
        <f t="shared" si="79"/>
        <v>0</v>
      </c>
    </row>
    <row r="818" spans="1:39" outlineLevel="1" x14ac:dyDescent="0.25">
      <c r="A818" s="10">
        <v>40755</v>
      </c>
      <c r="C818" s="3" t="s">
        <v>1942</v>
      </c>
      <c r="D818" s="34" t="s">
        <v>1236</v>
      </c>
      <c r="F818" s="4" t="s">
        <v>88</v>
      </c>
      <c r="G818" s="4" t="s">
        <v>451</v>
      </c>
      <c r="H818" s="4" t="s">
        <v>157</v>
      </c>
      <c r="N818" s="5">
        <v>1</v>
      </c>
      <c r="O818" s="5" t="s">
        <v>158</v>
      </c>
      <c r="P818" s="65">
        <v>4160</v>
      </c>
      <c r="Q818" s="65">
        <v>0</v>
      </c>
      <c r="R818" s="65">
        <v>0</v>
      </c>
      <c r="S818" s="65">
        <f t="shared" si="75"/>
        <v>4160</v>
      </c>
      <c r="T818" s="5">
        <v>120</v>
      </c>
      <c r="U818" s="22">
        <v>-4160</v>
      </c>
      <c r="V818" s="22">
        <v>0</v>
      </c>
      <c r="W818" s="22">
        <v>0</v>
      </c>
      <c r="X818" s="22">
        <v>0</v>
      </c>
      <c r="Y818" s="22">
        <v>0</v>
      </c>
      <c r="Z818" s="22">
        <v>0</v>
      </c>
      <c r="AA818" s="22">
        <v>0</v>
      </c>
      <c r="AB818" s="22">
        <v>0</v>
      </c>
      <c r="AC818" s="22">
        <v>0</v>
      </c>
      <c r="AD818" s="22">
        <v>0</v>
      </c>
      <c r="AE818" s="22">
        <v>0</v>
      </c>
      <c r="AF818" s="22">
        <v>0</v>
      </c>
      <c r="AG818" s="22">
        <v>0</v>
      </c>
      <c r="AH818" s="22">
        <f t="shared" si="76"/>
        <v>0</v>
      </c>
      <c r="AI818" s="22">
        <v>0</v>
      </c>
      <c r="AJ818" s="22">
        <f t="shared" si="77"/>
        <v>-4160</v>
      </c>
      <c r="AK818" s="22"/>
      <c r="AL818" s="22">
        <f t="shared" si="78"/>
        <v>0</v>
      </c>
      <c r="AM818" s="22">
        <f t="shared" si="79"/>
        <v>0</v>
      </c>
    </row>
    <row r="819" spans="1:39" outlineLevel="1" x14ac:dyDescent="0.25">
      <c r="A819" s="10">
        <v>40755</v>
      </c>
      <c r="C819" s="3" t="s">
        <v>1943</v>
      </c>
      <c r="D819" s="34" t="s">
        <v>1944</v>
      </c>
      <c r="F819" s="4" t="s">
        <v>88</v>
      </c>
      <c r="G819" s="4" t="s">
        <v>451</v>
      </c>
      <c r="H819" s="4" t="s">
        <v>157</v>
      </c>
      <c r="N819" s="5">
        <v>1</v>
      </c>
      <c r="O819" s="5" t="s">
        <v>158</v>
      </c>
      <c r="P819" s="65">
        <v>3190</v>
      </c>
      <c r="Q819" s="65">
        <v>0</v>
      </c>
      <c r="R819" s="65">
        <v>0</v>
      </c>
      <c r="S819" s="65">
        <f t="shared" si="75"/>
        <v>3190</v>
      </c>
      <c r="T819" s="5">
        <v>120</v>
      </c>
      <c r="U819" s="22">
        <v>-3190</v>
      </c>
      <c r="V819" s="22">
        <v>0</v>
      </c>
      <c r="W819" s="22">
        <v>0</v>
      </c>
      <c r="X819" s="22">
        <v>0</v>
      </c>
      <c r="Y819" s="22">
        <v>0</v>
      </c>
      <c r="Z819" s="22">
        <v>0</v>
      </c>
      <c r="AA819" s="22">
        <v>0</v>
      </c>
      <c r="AB819" s="22">
        <v>0</v>
      </c>
      <c r="AC819" s="22">
        <v>0</v>
      </c>
      <c r="AD819" s="22">
        <v>0</v>
      </c>
      <c r="AE819" s="22">
        <v>0</v>
      </c>
      <c r="AF819" s="22">
        <v>0</v>
      </c>
      <c r="AG819" s="22">
        <v>0</v>
      </c>
      <c r="AH819" s="22">
        <f t="shared" si="76"/>
        <v>0</v>
      </c>
      <c r="AI819" s="22">
        <v>0</v>
      </c>
      <c r="AJ819" s="22">
        <f t="shared" si="77"/>
        <v>-3190</v>
      </c>
      <c r="AK819" s="22"/>
      <c r="AL819" s="22">
        <f t="shared" si="78"/>
        <v>0</v>
      </c>
      <c r="AM819" s="22">
        <f t="shared" si="79"/>
        <v>0</v>
      </c>
    </row>
    <row r="820" spans="1:39" outlineLevel="1" x14ac:dyDescent="0.25">
      <c r="A820" s="10">
        <v>40755</v>
      </c>
      <c r="C820" s="3" t="s">
        <v>1945</v>
      </c>
      <c r="D820" s="34" t="s">
        <v>1927</v>
      </c>
      <c r="F820" s="4" t="s">
        <v>88</v>
      </c>
      <c r="G820" s="4" t="s">
        <v>451</v>
      </c>
      <c r="H820" s="4" t="s">
        <v>157</v>
      </c>
      <c r="N820" s="5">
        <v>1</v>
      </c>
      <c r="O820" s="5" t="s">
        <v>158</v>
      </c>
      <c r="P820" s="65">
        <v>6240</v>
      </c>
      <c r="Q820" s="65">
        <v>0</v>
      </c>
      <c r="R820" s="65">
        <v>0</v>
      </c>
      <c r="S820" s="65">
        <f t="shared" si="75"/>
        <v>6240</v>
      </c>
      <c r="T820" s="5">
        <v>120</v>
      </c>
      <c r="U820" s="22">
        <v>-6240</v>
      </c>
      <c r="V820" s="22">
        <v>0</v>
      </c>
      <c r="W820" s="22">
        <v>0</v>
      </c>
      <c r="X820" s="22">
        <v>0</v>
      </c>
      <c r="Y820" s="22">
        <v>0</v>
      </c>
      <c r="Z820" s="22">
        <v>0</v>
      </c>
      <c r="AA820" s="22">
        <v>0</v>
      </c>
      <c r="AB820" s="22">
        <v>0</v>
      </c>
      <c r="AC820" s="22">
        <v>0</v>
      </c>
      <c r="AD820" s="22">
        <v>0</v>
      </c>
      <c r="AE820" s="22">
        <v>0</v>
      </c>
      <c r="AF820" s="22">
        <v>0</v>
      </c>
      <c r="AG820" s="22">
        <v>0</v>
      </c>
      <c r="AH820" s="22">
        <f t="shared" si="76"/>
        <v>0</v>
      </c>
      <c r="AI820" s="22">
        <v>0</v>
      </c>
      <c r="AJ820" s="22">
        <f t="shared" si="77"/>
        <v>-6240</v>
      </c>
      <c r="AK820" s="22"/>
      <c r="AL820" s="22">
        <f t="shared" si="78"/>
        <v>0</v>
      </c>
      <c r="AM820" s="22">
        <f t="shared" si="79"/>
        <v>0</v>
      </c>
    </row>
    <row r="821" spans="1:39" outlineLevel="1" x14ac:dyDescent="0.25">
      <c r="A821" s="10">
        <v>40755</v>
      </c>
      <c r="C821" s="3" t="s">
        <v>1946</v>
      </c>
      <c r="D821" s="34" t="s">
        <v>893</v>
      </c>
      <c r="F821" s="4" t="s">
        <v>88</v>
      </c>
      <c r="G821" s="4" t="s">
        <v>451</v>
      </c>
      <c r="H821" s="4" t="s">
        <v>157</v>
      </c>
      <c r="N821" s="5">
        <v>1</v>
      </c>
      <c r="O821" s="5" t="s">
        <v>158</v>
      </c>
      <c r="P821" s="65">
        <v>8030</v>
      </c>
      <c r="Q821" s="65">
        <v>0</v>
      </c>
      <c r="R821" s="65">
        <v>0</v>
      </c>
      <c r="S821" s="65">
        <f t="shared" si="75"/>
        <v>8030</v>
      </c>
      <c r="T821" s="5">
        <v>120</v>
      </c>
      <c r="U821" s="22">
        <v>-8030</v>
      </c>
      <c r="V821" s="22">
        <v>0</v>
      </c>
      <c r="W821" s="22">
        <v>0</v>
      </c>
      <c r="X821" s="22">
        <v>0</v>
      </c>
      <c r="Y821" s="22">
        <v>0</v>
      </c>
      <c r="Z821" s="22">
        <v>0</v>
      </c>
      <c r="AA821" s="22">
        <v>0</v>
      </c>
      <c r="AB821" s="22">
        <v>0</v>
      </c>
      <c r="AC821" s="22">
        <v>0</v>
      </c>
      <c r="AD821" s="22">
        <v>0</v>
      </c>
      <c r="AE821" s="22">
        <v>0</v>
      </c>
      <c r="AF821" s="22">
        <v>0</v>
      </c>
      <c r="AG821" s="22">
        <v>0</v>
      </c>
      <c r="AH821" s="22">
        <f t="shared" si="76"/>
        <v>0</v>
      </c>
      <c r="AI821" s="22">
        <v>0</v>
      </c>
      <c r="AJ821" s="22">
        <f t="shared" si="77"/>
        <v>-8030</v>
      </c>
      <c r="AK821" s="22"/>
      <c r="AL821" s="22">
        <f t="shared" si="78"/>
        <v>0</v>
      </c>
      <c r="AM821" s="22">
        <f t="shared" si="79"/>
        <v>0</v>
      </c>
    </row>
    <row r="822" spans="1:39" outlineLevel="1" x14ac:dyDescent="0.25">
      <c r="A822" s="10">
        <v>40755</v>
      </c>
      <c r="C822" s="3" t="s">
        <v>1947</v>
      </c>
      <c r="D822" s="34" t="s">
        <v>1948</v>
      </c>
      <c r="F822" s="4" t="s">
        <v>88</v>
      </c>
      <c r="G822" s="4" t="s">
        <v>451</v>
      </c>
      <c r="H822" s="4" t="s">
        <v>157</v>
      </c>
      <c r="N822" s="5">
        <v>1</v>
      </c>
      <c r="O822" s="5" t="s">
        <v>158</v>
      </c>
      <c r="P822" s="65">
        <v>5010</v>
      </c>
      <c r="Q822" s="65">
        <v>0</v>
      </c>
      <c r="R822" s="65">
        <v>0</v>
      </c>
      <c r="S822" s="65">
        <f t="shared" si="75"/>
        <v>5010</v>
      </c>
      <c r="T822" s="5">
        <v>120</v>
      </c>
      <c r="U822" s="22">
        <v>-5010</v>
      </c>
      <c r="V822" s="22">
        <v>0</v>
      </c>
      <c r="W822" s="22">
        <v>0</v>
      </c>
      <c r="X822" s="22">
        <v>0</v>
      </c>
      <c r="Y822" s="22">
        <v>0</v>
      </c>
      <c r="Z822" s="22">
        <v>0</v>
      </c>
      <c r="AA822" s="22">
        <v>0</v>
      </c>
      <c r="AB822" s="22">
        <v>0</v>
      </c>
      <c r="AC822" s="22">
        <v>0</v>
      </c>
      <c r="AD822" s="22">
        <v>0</v>
      </c>
      <c r="AE822" s="22">
        <v>0</v>
      </c>
      <c r="AF822" s="22">
        <v>0</v>
      </c>
      <c r="AG822" s="22">
        <v>0</v>
      </c>
      <c r="AH822" s="22">
        <f t="shared" si="76"/>
        <v>0</v>
      </c>
      <c r="AI822" s="22">
        <v>0</v>
      </c>
      <c r="AJ822" s="22">
        <f t="shared" si="77"/>
        <v>-5010</v>
      </c>
      <c r="AK822" s="22"/>
      <c r="AL822" s="22">
        <f t="shared" si="78"/>
        <v>0</v>
      </c>
      <c r="AM822" s="22">
        <f t="shared" si="79"/>
        <v>0</v>
      </c>
    </row>
    <row r="823" spans="1:39" outlineLevel="1" x14ac:dyDescent="0.25">
      <c r="A823" s="10">
        <v>40755</v>
      </c>
      <c r="C823" s="3" t="s">
        <v>1949</v>
      </c>
      <c r="D823" s="34" t="s">
        <v>1495</v>
      </c>
      <c r="F823" s="4" t="s">
        <v>88</v>
      </c>
      <c r="G823" s="4" t="s">
        <v>451</v>
      </c>
      <c r="H823" s="4" t="s">
        <v>157</v>
      </c>
      <c r="N823" s="5">
        <v>1</v>
      </c>
      <c r="O823" s="5" t="s">
        <v>158</v>
      </c>
      <c r="P823" s="65">
        <v>5860</v>
      </c>
      <c r="Q823" s="65">
        <v>0</v>
      </c>
      <c r="R823" s="65">
        <v>0</v>
      </c>
      <c r="S823" s="65">
        <f t="shared" si="75"/>
        <v>5860</v>
      </c>
      <c r="T823" s="5">
        <v>120</v>
      </c>
      <c r="U823" s="22">
        <v>-5860</v>
      </c>
      <c r="V823" s="22">
        <v>0</v>
      </c>
      <c r="W823" s="22">
        <v>0</v>
      </c>
      <c r="X823" s="22">
        <v>0</v>
      </c>
      <c r="Y823" s="22">
        <v>0</v>
      </c>
      <c r="Z823" s="22">
        <v>0</v>
      </c>
      <c r="AA823" s="22">
        <v>0</v>
      </c>
      <c r="AB823" s="22">
        <v>0</v>
      </c>
      <c r="AC823" s="22">
        <v>0</v>
      </c>
      <c r="AD823" s="22">
        <v>0</v>
      </c>
      <c r="AE823" s="22">
        <v>0</v>
      </c>
      <c r="AF823" s="22">
        <v>0</v>
      </c>
      <c r="AG823" s="22">
        <v>0</v>
      </c>
      <c r="AH823" s="22">
        <f t="shared" si="76"/>
        <v>0</v>
      </c>
      <c r="AI823" s="22">
        <v>0</v>
      </c>
      <c r="AJ823" s="22">
        <f t="shared" si="77"/>
        <v>-5860</v>
      </c>
      <c r="AK823" s="22"/>
      <c r="AL823" s="22">
        <f t="shared" si="78"/>
        <v>0</v>
      </c>
      <c r="AM823" s="22">
        <f t="shared" si="79"/>
        <v>0</v>
      </c>
    </row>
    <row r="824" spans="1:39" outlineLevel="1" x14ac:dyDescent="0.25">
      <c r="A824" s="10">
        <v>40755</v>
      </c>
      <c r="C824" s="3" t="s">
        <v>1950</v>
      </c>
      <c r="D824" s="34" t="s">
        <v>1951</v>
      </c>
      <c r="F824" s="4" t="s">
        <v>88</v>
      </c>
      <c r="G824" s="4" t="s">
        <v>451</v>
      </c>
      <c r="H824" s="4" t="s">
        <v>157</v>
      </c>
      <c r="N824" s="5">
        <v>1</v>
      </c>
      <c r="O824" s="5" t="s">
        <v>158</v>
      </c>
      <c r="P824" s="65">
        <v>39416.5</v>
      </c>
      <c r="Q824" s="65">
        <v>0</v>
      </c>
      <c r="R824" s="65">
        <v>0</v>
      </c>
      <c r="S824" s="65">
        <f t="shared" si="75"/>
        <v>39416.5</v>
      </c>
      <c r="T824" s="5">
        <v>120</v>
      </c>
      <c r="U824" s="22">
        <v>-39416.5</v>
      </c>
      <c r="V824" s="22">
        <v>0</v>
      </c>
      <c r="W824" s="22">
        <v>0</v>
      </c>
      <c r="X824" s="22">
        <v>0</v>
      </c>
      <c r="Y824" s="22">
        <v>0</v>
      </c>
      <c r="Z824" s="22">
        <v>0</v>
      </c>
      <c r="AA824" s="22">
        <v>0</v>
      </c>
      <c r="AB824" s="22">
        <v>0</v>
      </c>
      <c r="AC824" s="22">
        <v>0</v>
      </c>
      <c r="AD824" s="22">
        <v>0</v>
      </c>
      <c r="AE824" s="22">
        <v>0</v>
      </c>
      <c r="AF824" s="22">
        <v>0</v>
      </c>
      <c r="AG824" s="22">
        <v>0</v>
      </c>
      <c r="AH824" s="22">
        <f t="shared" si="76"/>
        <v>0</v>
      </c>
      <c r="AI824" s="22">
        <v>0</v>
      </c>
      <c r="AJ824" s="22">
        <f t="shared" si="77"/>
        <v>-39416.5</v>
      </c>
      <c r="AK824" s="22"/>
      <c r="AL824" s="22">
        <f t="shared" si="78"/>
        <v>0</v>
      </c>
      <c r="AM824" s="22">
        <f t="shared" si="79"/>
        <v>0</v>
      </c>
    </row>
    <row r="825" spans="1:39" outlineLevel="1" x14ac:dyDescent="0.25">
      <c r="A825" s="10">
        <v>40755</v>
      </c>
      <c r="C825" s="3" t="s">
        <v>1952</v>
      </c>
      <c r="D825" s="34" t="s">
        <v>1917</v>
      </c>
      <c r="F825" s="4" t="s">
        <v>88</v>
      </c>
      <c r="G825" s="4" t="s">
        <v>451</v>
      </c>
      <c r="H825" s="4" t="s">
        <v>157</v>
      </c>
      <c r="N825" s="5">
        <v>1</v>
      </c>
      <c r="O825" s="5" t="s">
        <v>158</v>
      </c>
      <c r="P825" s="65">
        <v>1165</v>
      </c>
      <c r="Q825" s="65">
        <v>0</v>
      </c>
      <c r="R825" s="65">
        <v>0</v>
      </c>
      <c r="S825" s="65">
        <f t="shared" si="75"/>
        <v>1165</v>
      </c>
      <c r="T825" s="5">
        <v>120</v>
      </c>
      <c r="U825" s="22">
        <v>-1165</v>
      </c>
      <c r="V825" s="22">
        <v>0</v>
      </c>
      <c r="W825" s="22">
        <v>0</v>
      </c>
      <c r="X825" s="22">
        <v>0</v>
      </c>
      <c r="Y825" s="22">
        <v>0</v>
      </c>
      <c r="Z825" s="22">
        <v>0</v>
      </c>
      <c r="AA825" s="22">
        <v>0</v>
      </c>
      <c r="AB825" s="22">
        <v>0</v>
      </c>
      <c r="AC825" s="22">
        <v>0</v>
      </c>
      <c r="AD825" s="22">
        <v>0</v>
      </c>
      <c r="AE825" s="22">
        <v>0</v>
      </c>
      <c r="AF825" s="22">
        <v>0</v>
      </c>
      <c r="AG825" s="22">
        <v>0</v>
      </c>
      <c r="AH825" s="22">
        <f t="shared" si="76"/>
        <v>0</v>
      </c>
      <c r="AI825" s="22">
        <v>0</v>
      </c>
      <c r="AJ825" s="22">
        <f t="shared" si="77"/>
        <v>-1165</v>
      </c>
      <c r="AK825" s="22"/>
      <c r="AL825" s="22">
        <f t="shared" si="78"/>
        <v>0</v>
      </c>
      <c r="AM825" s="22">
        <f t="shared" si="79"/>
        <v>0</v>
      </c>
    </row>
    <row r="826" spans="1:39" outlineLevel="1" x14ac:dyDescent="0.25">
      <c r="A826" s="10">
        <v>40755</v>
      </c>
      <c r="C826" s="3" t="s">
        <v>1953</v>
      </c>
      <c r="D826" s="34" t="s">
        <v>1954</v>
      </c>
      <c r="F826" s="4" t="s">
        <v>88</v>
      </c>
      <c r="G826" s="4" t="s">
        <v>451</v>
      </c>
      <c r="H826" s="4" t="s">
        <v>157</v>
      </c>
      <c r="N826" s="5">
        <v>1</v>
      </c>
      <c r="O826" s="5" t="s">
        <v>158</v>
      </c>
      <c r="P826" s="65">
        <v>2956.75</v>
      </c>
      <c r="Q826" s="65">
        <v>0</v>
      </c>
      <c r="R826" s="65">
        <v>0</v>
      </c>
      <c r="S826" s="65">
        <f t="shared" si="75"/>
        <v>2956.75</v>
      </c>
      <c r="T826" s="5">
        <v>120</v>
      </c>
      <c r="U826" s="22">
        <v>-2956.75</v>
      </c>
      <c r="V826" s="22">
        <v>0</v>
      </c>
      <c r="W826" s="22">
        <v>0</v>
      </c>
      <c r="X826" s="22">
        <v>0</v>
      </c>
      <c r="Y826" s="22">
        <v>0</v>
      </c>
      <c r="Z826" s="22">
        <v>0</v>
      </c>
      <c r="AA826" s="22">
        <v>0</v>
      </c>
      <c r="AB826" s="22">
        <v>0</v>
      </c>
      <c r="AC826" s="22">
        <v>0</v>
      </c>
      <c r="AD826" s="22">
        <v>0</v>
      </c>
      <c r="AE826" s="22">
        <v>0</v>
      </c>
      <c r="AF826" s="22">
        <v>0</v>
      </c>
      <c r="AG826" s="22">
        <v>0</v>
      </c>
      <c r="AH826" s="22">
        <f t="shared" si="76"/>
        <v>0</v>
      </c>
      <c r="AI826" s="22">
        <v>0</v>
      </c>
      <c r="AJ826" s="22">
        <f t="shared" si="77"/>
        <v>-2956.75</v>
      </c>
      <c r="AK826" s="22"/>
      <c r="AL826" s="22">
        <f t="shared" si="78"/>
        <v>0</v>
      </c>
      <c r="AM826" s="22">
        <f t="shared" si="79"/>
        <v>0</v>
      </c>
    </row>
    <row r="827" spans="1:39" outlineLevel="1" x14ac:dyDescent="0.25">
      <c r="A827" s="10">
        <v>40755</v>
      </c>
      <c r="C827" s="3" t="s">
        <v>1955</v>
      </c>
      <c r="D827" s="34" t="s">
        <v>948</v>
      </c>
      <c r="F827" s="4" t="s">
        <v>88</v>
      </c>
      <c r="G827" s="4" t="s">
        <v>451</v>
      </c>
      <c r="H827" s="4" t="s">
        <v>157</v>
      </c>
      <c r="N827" s="5">
        <v>1</v>
      </c>
      <c r="O827" s="5" t="s">
        <v>158</v>
      </c>
      <c r="P827" s="65">
        <v>2230</v>
      </c>
      <c r="Q827" s="65">
        <v>0</v>
      </c>
      <c r="R827" s="65">
        <v>0</v>
      </c>
      <c r="S827" s="65">
        <f t="shared" si="75"/>
        <v>2230</v>
      </c>
      <c r="T827" s="5">
        <v>120</v>
      </c>
      <c r="U827" s="22">
        <v>-2230</v>
      </c>
      <c r="V827" s="22">
        <v>0</v>
      </c>
      <c r="W827" s="22">
        <v>0</v>
      </c>
      <c r="X827" s="22">
        <v>0</v>
      </c>
      <c r="Y827" s="22">
        <v>0</v>
      </c>
      <c r="Z827" s="22">
        <v>0</v>
      </c>
      <c r="AA827" s="22">
        <v>0</v>
      </c>
      <c r="AB827" s="22">
        <v>0</v>
      </c>
      <c r="AC827" s="22">
        <v>0</v>
      </c>
      <c r="AD827" s="22">
        <v>0</v>
      </c>
      <c r="AE827" s="22">
        <v>0</v>
      </c>
      <c r="AF827" s="22">
        <v>0</v>
      </c>
      <c r="AG827" s="22">
        <v>0</v>
      </c>
      <c r="AH827" s="22">
        <f t="shared" si="76"/>
        <v>0</v>
      </c>
      <c r="AI827" s="22">
        <v>0</v>
      </c>
      <c r="AJ827" s="22">
        <f t="shared" si="77"/>
        <v>-2230</v>
      </c>
      <c r="AK827" s="22"/>
      <c r="AL827" s="22">
        <f t="shared" si="78"/>
        <v>0</v>
      </c>
      <c r="AM827" s="22">
        <f t="shared" si="79"/>
        <v>0</v>
      </c>
    </row>
    <row r="828" spans="1:39" outlineLevel="1" x14ac:dyDescent="0.25">
      <c r="A828" s="10">
        <v>40755</v>
      </c>
      <c r="C828" s="3" t="s">
        <v>1956</v>
      </c>
      <c r="D828" s="34" t="s">
        <v>1917</v>
      </c>
      <c r="F828" s="4" t="s">
        <v>88</v>
      </c>
      <c r="G828" s="4" t="s">
        <v>451</v>
      </c>
      <c r="H828" s="4" t="s">
        <v>157</v>
      </c>
      <c r="N828" s="5">
        <v>1</v>
      </c>
      <c r="O828" s="5" t="s">
        <v>158</v>
      </c>
      <c r="P828" s="65">
        <v>1121</v>
      </c>
      <c r="Q828" s="65">
        <v>0</v>
      </c>
      <c r="R828" s="65">
        <v>0</v>
      </c>
      <c r="S828" s="65">
        <f t="shared" si="75"/>
        <v>1121</v>
      </c>
      <c r="T828" s="5">
        <v>120</v>
      </c>
      <c r="U828" s="22">
        <v>-1121</v>
      </c>
      <c r="V828" s="22">
        <v>0</v>
      </c>
      <c r="W828" s="22">
        <v>0</v>
      </c>
      <c r="X828" s="22">
        <v>0</v>
      </c>
      <c r="Y828" s="22">
        <v>0</v>
      </c>
      <c r="Z828" s="22">
        <v>0</v>
      </c>
      <c r="AA828" s="22">
        <v>0</v>
      </c>
      <c r="AB828" s="22">
        <v>0</v>
      </c>
      <c r="AC828" s="22">
        <v>0</v>
      </c>
      <c r="AD828" s="22">
        <v>0</v>
      </c>
      <c r="AE828" s="22">
        <v>0</v>
      </c>
      <c r="AF828" s="22">
        <v>0</v>
      </c>
      <c r="AG828" s="22">
        <v>0</v>
      </c>
      <c r="AH828" s="22">
        <f t="shared" si="76"/>
        <v>0</v>
      </c>
      <c r="AI828" s="22">
        <v>0</v>
      </c>
      <c r="AJ828" s="22">
        <f t="shared" si="77"/>
        <v>-1121</v>
      </c>
      <c r="AK828" s="22"/>
      <c r="AL828" s="22">
        <f t="shared" si="78"/>
        <v>0</v>
      </c>
      <c r="AM828" s="22">
        <f t="shared" si="79"/>
        <v>0</v>
      </c>
    </row>
    <row r="829" spans="1:39" outlineLevel="1" x14ac:dyDescent="0.25">
      <c r="A829" s="10">
        <v>40755</v>
      </c>
      <c r="C829" s="3" t="s">
        <v>1957</v>
      </c>
      <c r="D829" s="34" t="s">
        <v>968</v>
      </c>
      <c r="F829" s="4" t="s">
        <v>88</v>
      </c>
      <c r="G829" s="4" t="s">
        <v>451</v>
      </c>
      <c r="H829" s="4" t="s">
        <v>157</v>
      </c>
      <c r="N829" s="5">
        <v>1</v>
      </c>
      <c r="O829" s="5" t="s">
        <v>158</v>
      </c>
      <c r="P829" s="65">
        <v>3540</v>
      </c>
      <c r="Q829" s="65">
        <v>0</v>
      </c>
      <c r="R829" s="65">
        <v>0</v>
      </c>
      <c r="S829" s="65">
        <f t="shared" si="75"/>
        <v>3540</v>
      </c>
      <c r="T829" s="5">
        <v>120</v>
      </c>
      <c r="U829" s="22">
        <v>-3540</v>
      </c>
      <c r="V829" s="22">
        <v>0</v>
      </c>
      <c r="W829" s="22">
        <v>0</v>
      </c>
      <c r="X829" s="22">
        <v>0</v>
      </c>
      <c r="Y829" s="22">
        <v>0</v>
      </c>
      <c r="Z829" s="22">
        <v>0</v>
      </c>
      <c r="AA829" s="22">
        <v>0</v>
      </c>
      <c r="AB829" s="22">
        <v>0</v>
      </c>
      <c r="AC829" s="22">
        <v>0</v>
      </c>
      <c r="AD829" s="22">
        <v>0</v>
      </c>
      <c r="AE829" s="22">
        <v>0</v>
      </c>
      <c r="AF829" s="22">
        <v>0</v>
      </c>
      <c r="AG829" s="22">
        <v>0</v>
      </c>
      <c r="AH829" s="22">
        <f t="shared" si="76"/>
        <v>0</v>
      </c>
      <c r="AI829" s="22">
        <v>0</v>
      </c>
      <c r="AJ829" s="22">
        <f t="shared" si="77"/>
        <v>-3540</v>
      </c>
      <c r="AK829" s="22"/>
      <c r="AL829" s="22">
        <f t="shared" si="78"/>
        <v>0</v>
      </c>
      <c r="AM829" s="22">
        <f t="shared" si="79"/>
        <v>0</v>
      </c>
    </row>
    <row r="830" spans="1:39" outlineLevel="1" x14ac:dyDescent="0.25">
      <c r="A830" s="10">
        <v>40755</v>
      </c>
      <c r="C830" s="3" t="s">
        <v>1958</v>
      </c>
      <c r="D830" s="34" t="s">
        <v>1959</v>
      </c>
      <c r="F830" s="4" t="s">
        <v>88</v>
      </c>
      <c r="G830" s="4" t="s">
        <v>451</v>
      </c>
      <c r="H830" s="4" t="s">
        <v>157</v>
      </c>
      <c r="N830" s="5">
        <v>1</v>
      </c>
      <c r="O830" s="5" t="s">
        <v>158</v>
      </c>
      <c r="P830" s="65">
        <v>1200</v>
      </c>
      <c r="Q830" s="65">
        <v>0</v>
      </c>
      <c r="R830" s="65">
        <v>0</v>
      </c>
      <c r="S830" s="65">
        <f t="shared" si="75"/>
        <v>1200</v>
      </c>
      <c r="T830" s="5">
        <v>120</v>
      </c>
      <c r="U830" s="22">
        <v>-1200</v>
      </c>
      <c r="V830" s="22">
        <v>0</v>
      </c>
      <c r="W830" s="22">
        <v>0</v>
      </c>
      <c r="X830" s="22">
        <v>0</v>
      </c>
      <c r="Y830" s="22">
        <v>0</v>
      </c>
      <c r="Z830" s="22">
        <v>0</v>
      </c>
      <c r="AA830" s="22">
        <v>0</v>
      </c>
      <c r="AB830" s="22">
        <v>0</v>
      </c>
      <c r="AC830" s="22">
        <v>0</v>
      </c>
      <c r="AD830" s="22">
        <v>0</v>
      </c>
      <c r="AE830" s="22">
        <v>0</v>
      </c>
      <c r="AF830" s="22">
        <v>0</v>
      </c>
      <c r="AG830" s="22">
        <v>0</v>
      </c>
      <c r="AH830" s="22">
        <f t="shared" si="76"/>
        <v>0</v>
      </c>
      <c r="AI830" s="22">
        <v>0</v>
      </c>
      <c r="AJ830" s="22">
        <f t="shared" si="77"/>
        <v>-1200</v>
      </c>
      <c r="AK830" s="22"/>
      <c r="AL830" s="22">
        <f t="shared" si="78"/>
        <v>0</v>
      </c>
      <c r="AM830" s="22">
        <f t="shared" si="79"/>
        <v>0</v>
      </c>
    </row>
    <row r="831" spans="1:39" outlineLevel="1" x14ac:dyDescent="0.25">
      <c r="A831" s="10">
        <v>40755</v>
      </c>
      <c r="C831" s="3" t="s">
        <v>1960</v>
      </c>
      <c r="D831" s="34" t="s">
        <v>1961</v>
      </c>
      <c r="F831" s="4" t="s">
        <v>88</v>
      </c>
      <c r="G831" s="4" t="s">
        <v>451</v>
      </c>
      <c r="H831" s="4" t="s">
        <v>157</v>
      </c>
      <c r="N831" s="5">
        <v>1</v>
      </c>
      <c r="O831" s="5" t="s">
        <v>158</v>
      </c>
      <c r="P831" s="65">
        <v>2900</v>
      </c>
      <c r="Q831" s="65">
        <v>0</v>
      </c>
      <c r="R831" s="65">
        <v>0</v>
      </c>
      <c r="S831" s="65">
        <f t="shared" si="75"/>
        <v>2900</v>
      </c>
      <c r="T831" s="5">
        <v>120</v>
      </c>
      <c r="U831" s="22">
        <v>-2900</v>
      </c>
      <c r="V831" s="22">
        <v>0</v>
      </c>
      <c r="W831" s="22">
        <v>0</v>
      </c>
      <c r="X831" s="22">
        <v>0</v>
      </c>
      <c r="Y831" s="22">
        <v>0</v>
      </c>
      <c r="Z831" s="22">
        <v>0</v>
      </c>
      <c r="AA831" s="22">
        <v>0</v>
      </c>
      <c r="AB831" s="22">
        <v>0</v>
      </c>
      <c r="AC831" s="22">
        <v>0</v>
      </c>
      <c r="AD831" s="22">
        <v>0</v>
      </c>
      <c r="AE831" s="22">
        <v>0</v>
      </c>
      <c r="AF831" s="22">
        <v>0</v>
      </c>
      <c r="AG831" s="22">
        <v>0</v>
      </c>
      <c r="AH831" s="22">
        <f t="shared" si="76"/>
        <v>0</v>
      </c>
      <c r="AI831" s="22">
        <v>0</v>
      </c>
      <c r="AJ831" s="22">
        <f t="shared" si="77"/>
        <v>-2900</v>
      </c>
      <c r="AK831" s="22"/>
      <c r="AL831" s="22">
        <f t="shared" si="78"/>
        <v>0</v>
      </c>
      <c r="AM831" s="22">
        <f t="shared" si="79"/>
        <v>0</v>
      </c>
    </row>
    <row r="832" spans="1:39" outlineLevel="1" x14ac:dyDescent="0.25">
      <c r="A832" s="10">
        <v>40755</v>
      </c>
      <c r="C832" s="3" t="s">
        <v>1962</v>
      </c>
      <c r="D832" s="34" t="s">
        <v>1963</v>
      </c>
      <c r="F832" s="4" t="s">
        <v>88</v>
      </c>
      <c r="G832" s="4" t="s">
        <v>451</v>
      </c>
      <c r="H832" s="4" t="s">
        <v>157</v>
      </c>
      <c r="N832" s="5">
        <v>1</v>
      </c>
      <c r="O832" s="5" t="s">
        <v>158</v>
      </c>
      <c r="P832" s="65">
        <v>3306</v>
      </c>
      <c r="Q832" s="65">
        <v>0</v>
      </c>
      <c r="R832" s="65">
        <v>0</v>
      </c>
      <c r="S832" s="65">
        <f t="shared" si="75"/>
        <v>3306</v>
      </c>
      <c r="T832" s="5">
        <v>120</v>
      </c>
      <c r="U832" s="22">
        <v>-3306</v>
      </c>
      <c r="V832" s="22">
        <v>0</v>
      </c>
      <c r="W832" s="22">
        <v>0</v>
      </c>
      <c r="X832" s="22">
        <v>0</v>
      </c>
      <c r="Y832" s="22">
        <v>0</v>
      </c>
      <c r="Z832" s="22">
        <v>0</v>
      </c>
      <c r="AA832" s="22">
        <v>0</v>
      </c>
      <c r="AB832" s="22">
        <v>0</v>
      </c>
      <c r="AC832" s="22">
        <v>0</v>
      </c>
      <c r="AD832" s="22">
        <v>0</v>
      </c>
      <c r="AE832" s="22">
        <v>0</v>
      </c>
      <c r="AF832" s="22">
        <v>0</v>
      </c>
      <c r="AG832" s="22">
        <v>0</v>
      </c>
      <c r="AH832" s="22">
        <f t="shared" si="76"/>
        <v>0</v>
      </c>
      <c r="AI832" s="22">
        <v>0</v>
      </c>
      <c r="AJ832" s="22">
        <f t="shared" si="77"/>
        <v>-3306</v>
      </c>
      <c r="AK832" s="22"/>
      <c r="AL832" s="22">
        <f t="shared" si="78"/>
        <v>0</v>
      </c>
      <c r="AM832" s="22">
        <f t="shared" si="79"/>
        <v>0</v>
      </c>
    </row>
    <row r="833" spans="1:39" outlineLevel="1" x14ac:dyDescent="0.25">
      <c r="A833" s="10">
        <v>40755</v>
      </c>
      <c r="C833" s="3" t="s">
        <v>1964</v>
      </c>
      <c r="D833" s="34" t="s">
        <v>1236</v>
      </c>
      <c r="F833" s="4" t="s">
        <v>88</v>
      </c>
      <c r="G833" s="4" t="s">
        <v>451</v>
      </c>
      <c r="H833" s="4" t="s">
        <v>157</v>
      </c>
      <c r="N833" s="5">
        <v>1</v>
      </c>
      <c r="O833" s="5" t="s">
        <v>158</v>
      </c>
      <c r="P833" s="65">
        <v>2550</v>
      </c>
      <c r="Q833" s="65">
        <v>0</v>
      </c>
      <c r="R833" s="65">
        <v>0</v>
      </c>
      <c r="S833" s="65">
        <f t="shared" si="75"/>
        <v>2550</v>
      </c>
      <c r="T833" s="5">
        <v>120</v>
      </c>
      <c r="U833" s="22">
        <v>-2550</v>
      </c>
      <c r="V833" s="22">
        <v>0</v>
      </c>
      <c r="W833" s="22">
        <v>0</v>
      </c>
      <c r="X833" s="22">
        <v>0</v>
      </c>
      <c r="Y833" s="22">
        <v>0</v>
      </c>
      <c r="Z833" s="22">
        <v>0</v>
      </c>
      <c r="AA833" s="22">
        <v>0</v>
      </c>
      <c r="AB833" s="22">
        <v>0</v>
      </c>
      <c r="AC833" s="22">
        <v>0</v>
      </c>
      <c r="AD833" s="22">
        <v>0</v>
      </c>
      <c r="AE833" s="22">
        <v>0</v>
      </c>
      <c r="AF833" s="22">
        <v>0</v>
      </c>
      <c r="AG833" s="22">
        <v>0</v>
      </c>
      <c r="AH833" s="22">
        <f t="shared" si="76"/>
        <v>0</v>
      </c>
      <c r="AI833" s="22">
        <v>0</v>
      </c>
      <c r="AJ833" s="22">
        <f t="shared" si="77"/>
        <v>-2550</v>
      </c>
      <c r="AK833" s="22"/>
      <c r="AL833" s="22">
        <f t="shared" si="78"/>
        <v>0</v>
      </c>
      <c r="AM833" s="22">
        <f t="shared" si="79"/>
        <v>0</v>
      </c>
    </row>
    <row r="834" spans="1:39" outlineLevel="1" x14ac:dyDescent="0.25">
      <c r="A834" s="10">
        <v>40755</v>
      </c>
      <c r="C834" s="3" t="s">
        <v>1965</v>
      </c>
      <c r="D834" s="34" t="s">
        <v>948</v>
      </c>
      <c r="F834" s="4" t="s">
        <v>88</v>
      </c>
      <c r="G834" s="4" t="s">
        <v>451</v>
      </c>
      <c r="H834" s="4" t="s">
        <v>157</v>
      </c>
      <c r="N834" s="5">
        <v>1</v>
      </c>
      <c r="O834" s="5" t="s">
        <v>158</v>
      </c>
      <c r="P834" s="65">
        <v>2160</v>
      </c>
      <c r="Q834" s="65">
        <v>0</v>
      </c>
      <c r="R834" s="65">
        <v>0</v>
      </c>
      <c r="S834" s="65">
        <f t="shared" si="75"/>
        <v>2160</v>
      </c>
      <c r="T834" s="5">
        <v>120</v>
      </c>
      <c r="U834" s="22">
        <v>-2160</v>
      </c>
      <c r="V834" s="22">
        <v>0</v>
      </c>
      <c r="W834" s="22">
        <v>0</v>
      </c>
      <c r="X834" s="22">
        <v>0</v>
      </c>
      <c r="Y834" s="22">
        <v>0</v>
      </c>
      <c r="Z834" s="22">
        <v>0</v>
      </c>
      <c r="AA834" s="22">
        <v>0</v>
      </c>
      <c r="AB834" s="22">
        <v>0</v>
      </c>
      <c r="AC834" s="22">
        <v>0</v>
      </c>
      <c r="AD834" s="22">
        <v>0</v>
      </c>
      <c r="AE834" s="22">
        <v>0</v>
      </c>
      <c r="AF834" s="22">
        <v>0</v>
      </c>
      <c r="AG834" s="22">
        <v>0</v>
      </c>
      <c r="AH834" s="22">
        <f t="shared" si="76"/>
        <v>0</v>
      </c>
      <c r="AI834" s="22">
        <v>0</v>
      </c>
      <c r="AJ834" s="22">
        <f t="shared" si="77"/>
        <v>-2160</v>
      </c>
      <c r="AK834" s="22"/>
      <c r="AL834" s="22">
        <f t="shared" si="78"/>
        <v>0</v>
      </c>
      <c r="AM834" s="22">
        <f t="shared" si="79"/>
        <v>0</v>
      </c>
    </row>
    <row r="835" spans="1:39" outlineLevel="1" x14ac:dyDescent="0.25">
      <c r="A835" s="10">
        <v>40755</v>
      </c>
      <c r="C835" s="3" t="s">
        <v>1966</v>
      </c>
      <c r="D835" s="34" t="s">
        <v>1749</v>
      </c>
      <c r="F835" s="4" t="s">
        <v>88</v>
      </c>
      <c r="G835" s="4" t="s">
        <v>451</v>
      </c>
      <c r="H835" s="4" t="s">
        <v>157</v>
      </c>
      <c r="N835" s="5">
        <v>1</v>
      </c>
      <c r="O835" s="5" t="s">
        <v>158</v>
      </c>
      <c r="P835" s="65">
        <v>4536</v>
      </c>
      <c r="Q835" s="65">
        <v>0</v>
      </c>
      <c r="R835" s="65">
        <v>0</v>
      </c>
      <c r="S835" s="65">
        <f t="shared" si="75"/>
        <v>4536</v>
      </c>
      <c r="T835" s="5">
        <v>120</v>
      </c>
      <c r="U835" s="22">
        <v>-4536</v>
      </c>
      <c r="V835" s="22">
        <v>0</v>
      </c>
      <c r="W835" s="22">
        <v>0</v>
      </c>
      <c r="X835" s="22">
        <v>0</v>
      </c>
      <c r="Y835" s="22">
        <v>0</v>
      </c>
      <c r="Z835" s="22">
        <v>0</v>
      </c>
      <c r="AA835" s="22">
        <v>0</v>
      </c>
      <c r="AB835" s="22">
        <v>0</v>
      </c>
      <c r="AC835" s="22">
        <v>0</v>
      </c>
      <c r="AD835" s="22">
        <v>0</v>
      </c>
      <c r="AE835" s="22">
        <v>0</v>
      </c>
      <c r="AF835" s="22">
        <v>0</v>
      </c>
      <c r="AG835" s="22">
        <v>0</v>
      </c>
      <c r="AH835" s="22">
        <f t="shared" si="76"/>
        <v>0</v>
      </c>
      <c r="AI835" s="22">
        <v>0</v>
      </c>
      <c r="AJ835" s="22">
        <f t="shared" si="77"/>
        <v>-4536</v>
      </c>
      <c r="AK835" s="22"/>
      <c r="AL835" s="22">
        <f t="shared" si="78"/>
        <v>0</v>
      </c>
      <c r="AM835" s="22">
        <f t="shared" si="79"/>
        <v>0</v>
      </c>
    </row>
    <row r="836" spans="1:39" outlineLevel="1" x14ac:dyDescent="0.25">
      <c r="A836" s="10">
        <v>40755</v>
      </c>
      <c r="C836" s="3" t="s">
        <v>1967</v>
      </c>
      <c r="D836" s="34" t="s">
        <v>1198</v>
      </c>
      <c r="F836" s="4" t="s">
        <v>88</v>
      </c>
      <c r="G836" s="4" t="s">
        <v>451</v>
      </c>
      <c r="H836" s="4" t="s">
        <v>157</v>
      </c>
      <c r="N836" s="5">
        <v>1</v>
      </c>
      <c r="O836" s="5" t="s">
        <v>158</v>
      </c>
      <c r="P836" s="65">
        <v>4896</v>
      </c>
      <c r="Q836" s="65">
        <v>0</v>
      </c>
      <c r="R836" s="65">
        <v>0</v>
      </c>
      <c r="S836" s="65">
        <f t="shared" si="75"/>
        <v>4896</v>
      </c>
      <c r="T836" s="5">
        <v>120</v>
      </c>
      <c r="U836" s="22">
        <v>-4896</v>
      </c>
      <c r="V836" s="22">
        <v>0</v>
      </c>
      <c r="W836" s="22">
        <v>0</v>
      </c>
      <c r="X836" s="22">
        <v>0</v>
      </c>
      <c r="Y836" s="22">
        <v>0</v>
      </c>
      <c r="Z836" s="22">
        <v>0</v>
      </c>
      <c r="AA836" s="22">
        <v>0</v>
      </c>
      <c r="AB836" s="22">
        <v>0</v>
      </c>
      <c r="AC836" s="22">
        <v>0</v>
      </c>
      <c r="AD836" s="22">
        <v>0</v>
      </c>
      <c r="AE836" s="22">
        <v>0</v>
      </c>
      <c r="AF836" s="22">
        <v>0</v>
      </c>
      <c r="AG836" s="22">
        <v>0</v>
      </c>
      <c r="AH836" s="22">
        <f t="shared" si="76"/>
        <v>0</v>
      </c>
      <c r="AI836" s="22">
        <v>0</v>
      </c>
      <c r="AJ836" s="22">
        <f t="shared" si="77"/>
        <v>-4896</v>
      </c>
      <c r="AK836" s="22"/>
      <c r="AL836" s="22">
        <f t="shared" si="78"/>
        <v>0</v>
      </c>
      <c r="AM836" s="22">
        <f t="shared" si="79"/>
        <v>0</v>
      </c>
    </row>
    <row r="837" spans="1:39" outlineLevel="1" x14ac:dyDescent="0.25">
      <c r="A837" s="10">
        <v>40755</v>
      </c>
      <c r="C837" s="3" t="s">
        <v>1968</v>
      </c>
      <c r="D837" s="34" t="s">
        <v>1198</v>
      </c>
      <c r="F837" s="4" t="s">
        <v>88</v>
      </c>
      <c r="G837" s="4" t="s">
        <v>451</v>
      </c>
      <c r="H837" s="4" t="s">
        <v>157</v>
      </c>
      <c r="N837" s="5">
        <v>1</v>
      </c>
      <c r="O837" s="5" t="s">
        <v>158</v>
      </c>
      <c r="P837" s="65">
        <v>3060</v>
      </c>
      <c r="Q837" s="65">
        <v>0</v>
      </c>
      <c r="R837" s="65">
        <v>0</v>
      </c>
      <c r="S837" s="65">
        <f t="shared" si="75"/>
        <v>3060</v>
      </c>
      <c r="T837" s="5">
        <v>120</v>
      </c>
      <c r="U837" s="22">
        <v>-3060</v>
      </c>
      <c r="V837" s="22">
        <v>0</v>
      </c>
      <c r="W837" s="22">
        <v>0</v>
      </c>
      <c r="X837" s="22">
        <v>0</v>
      </c>
      <c r="Y837" s="22">
        <v>0</v>
      </c>
      <c r="Z837" s="22">
        <v>0</v>
      </c>
      <c r="AA837" s="22">
        <v>0</v>
      </c>
      <c r="AB837" s="22">
        <v>0</v>
      </c>
      <c r="AC837" s="22">
        <v>0</v>
      </c>
      <c r="AD837" s="22">
        <v>0</v>
      </c>
      <c r="AE837" s="22">
        <v>0</v>
      </c>
      <c r="AF837" s="22">
        <v>0</v>
      </c>
      <c r="AG837" s="22">
        <v>0</v>
      </c>
      <c r="AH837" s="22">
        <f t="shared" si="76"/>
        <v>0</v>
      </c>
      <c r="AI837" s="22">
        <v>0</v>
      </c>
      <c r="AJ837" s="22">
        <f t="shared" si="77"/>
        <v>-3060</v>
      </c>
      <c r="AK837" s="22"/>
      <c r="AL837" s="22">
        <f t="shared" si="78"/>
        <v>0</v>
      </c>
      <c r="AM837" s="22">
        <f t="shared" si="79"/>
        <v>0</v>
      </c>
    </row>
    <row r="838" spans="1:39" outlineLevel="1" x14ac:dyDescent="0.25">
      <c r="A838" s="10">
        <v>40755</v>
      </c>
      <c r="C838" s="3" t="s">
        <v>1969</v>
      </c>
      <c r="D838" s="34" t="s">
        <v>1842</v>
      </c>
      <c r="F838" s="4" t="s">
        <v>88</v>
      </c>
      <c r="G838" s="4" t="s">
        <v>451</v>
      </c>
      <c r="H838" s="4" t="s">
        <v>157</v>
      </c>
      <c r="N838" s="5">
        <v>1</v>
      </c>
      <c r="O838" s="5" t="s">
        <v>158</v>
      </c>
      <c r="P838" s="65">
        <v>850</v>
      </c>
      <c r="Q838" s="65">
        <v>0</v>
      </c>
      <c r="R838" s="65">
        <v>0</v>
      </c>
      <c r="S838" s="65">
        <f t="shared" ref="S838:S901" si="80">SUM(P838:R838)</f>
        <v>850</v>
      </c>
      <c r="T838" s="5">
        <v>120</v>
      </c>
      <c r="U838" s="22">
        <v>-850</v>
      </c>
      <c r="V838" s="22">
        <v>0</v>
      </c>
      <c r="W838" s="22">
        <v>0</v>
      </c>
      <c r="X838" s="22">
        <v>0</v>
      </c>
      <c r="Y838" s="22">
        <v>0</v>
      </c>
      <c r="Z838" s="22">
        <v>0</v>
      </c>
      <c r="AA838" s="22">
        <v>0</v>
      </c>
      <c r="AB838" s="22">
        <v>0</v>
      </c>
      <c r="AC838" s="22">
        <v>0</v>
      </c>
      <c r="AD838" s="22">
        <v>0</v>
      </c>
      <c r="AE838" s="22">
        <v>0</v>
      </c>
      <c r="AF838" s="22">
        <v>0</v>
      </c>
      <c r="AG838" s="22">
        <v>0</v>
      </c>
      <c r="AH838" s="22">
        <f t="shared" ref="AH838:AH901" si="81">SUM(V838:AG838)</f>
        <v>0</v>
      </c>
      <c r="AI838" s="22">
        <v>0</v>
      </c>
      <c r="AJ838" s="22">
        <f t="shared" ref="AJ838:AJ901" si="82">U838+AH838+AI838</f>
        <v>-850</v>
      </c>
      <c r="AK838" s="22"/>
      <c r="AL838" s="22">
        <f t="shared" ref="AL838:AL901" si="83">S838+AJ838</f>
        <v>0</v>
      </c>
      <c r="AM838" s="22">
        <f t="shared" ref="AM838:AM901" si="84">P838+U838</f>
        <v>0</v>
      </c>
    </row>
    <row r="839" spans="1:39" outlineLevel="1" x14ac:dyDescent="0.25">
      <c r="A839" s="10">
        <v>40755</v>
      </c>
      <c r="C839" s="3" t="s">
        <v>1970</v>
      </c>
      <c r="D839" s="34" t="s">
        <v>1236</v>
      </c>
      <c r="F839" s="4" t="s">
        <v>88</v>
      </c>
      <c r="G839" s="4" t="s">
        <v>451</v>
      </c>
      <c r="H839" s="4" t="s">
        <v>157</v>
      </c>
      <c r="N839" s="5">
        <v>1</v>
      </c>
      <c r="O839" s="5" t="s">
        <v>158</v>
      </c>
      <c r="P839" s="65">
        <v>2065</v>
      </c>
      <c r="Q839" s="65">
        <v>0</v>
      </c>
      <c r="R839" s="65">
        <v>0</v>
      </c>
      <c r="S839" s="65">
        <f t="shared" si="80"/>
        <v>2065</v>
      </c>
      <c r="T839" s="5">
        <v>120</v>
      </c>
      <c r="U839" s="22">
        <v>-2065</v>
      </c>
      <c r="V839" s="22">
        <v>0</v>
      </c>
      <c r="W839" s="22">
        <v>0</v>
      </c>
      <c r="X839" s="22">
        <v>0</v>
      </c>
      <c r="Y839" s="22">
        <v>0</v>
      </c>
      <c r="Z839" s="22">
        <v>0</v>
      </c>
      <c r="AA839" s="22">
        <v>0</v>
      </c>
      <c r="AB839" s="22">
        <v>0</v>
      </c>
      <c r="AC839" s="22">
        <v>0</v>
      </c>
      <c r="AD839" s="22">
        <v>0</v>
      </c>
      <c r="AE839" s="22">
        <v>0</v>
      </c>
      <c r="AF839" s="22">
        <v>0</v>
      </c>
      <c r="AG839" s="22">
        <v>0</v>
      </c>
      <c r="AH839" s="22">
        <f t="shared" si="81"/>
        <v>0</v>
      </c>
      <c r="AI839" s="22">
        <v>0</v>
      </c>
      <c r="AJ839" s="22">
        <f t="shared" si="82"/>
        <v>-2065</v>
      </c>
      <c r="AK839" s="22"/>
      <c r="AL839" s="22">
        <f t="shared" si="83"/>
        <v>0</v>
      </c>
      <c r="AM839" s="22">
        <f t="shared" si="84"/>
        <v>0</v>
      </c>
    </row>
    <row r="840" spans="1:39" outlineLevel="1" x14ac:dyDescent="0.25">
      <c r="A840" s="10">
        <v>40755</v>
      </c>
      <c r="C840" s="3" t="s">
        <v>1971</v>
      </c>
      <c r="D840" s="34" t="s">
        <v>982</v>
      </c>
      <c r="F840" s="4" t="s">
        <v>88</v>
      </c>
      <c r="G840" s="4" t="s">
        <v>451</v>
      </c>
      <c r="H840" s="4" t="s">
        <v>157</v>
      </c>
      <c r="N840" s="5">
        <v>1</v>
      </c>
      <c r="O840" s="5" t="s">
        <v>158</v>
      </c>
      <c r="P840" s="65">
        <v>6400</v>
      </c>
      <c r="Q840" s="65">
        <v>0</v>
      </c>
      <c r="R840" s="65">
        <v>0</v>
      </c>
      <c r="S840" s="65">
        <f t="shared" si="80"/>
        <v>6400</v>
      </c>
      <c r="T840" s="5">
        <v>120</v>
      </c>
      <c r="U840" s="22">
        <v>-6400</v>
      </c>
      <c r="V840" s="22">
        <v>0</v>
      </c>
      <c r="W840" s="22">
        <v>0</v>
      </c>
      <c r="X840" s="22">
        <v>0</v>
      </c>
      <c r="Y840" s="22">
        <v>0</v>
      </c>
      <c r="Z840" s="22">
        <v>0</v>
      </c>
      <c r="AA840" s="22">
        <v>0</v>
      </c>
      <c r="AB840" s="22">
        <v>0</v>
      </c>
      <c r="AC840" s="22">
        <v>0</v>
      </c>
      <c r="AD840" s="22">
        <v>0</v>
      </c>
      <c r="AE840" s="22">
        <v>0</v>
      </c>
      <c r="AF840" s="22">
        <v>0</v>
      </c>
      <c r="AG840" s="22">
        <v>0</v>
      </c>
      <c r="AH840" s="22">
        <f t="shared" si="81"/>
        <v>0</v>
      </c>
      <c r="AI840" s="22">
        <v>0</v>
      </c>
      <c r="AJ840" s="22">
        <f t="shared" si="82"/>
        <v>-6400</v>
      </c>
      <c r="AK840" s="22"/>
      <c r="AL840" s="22">
        <f t="shared" si="83"/>
        <v>0</v>
      </c>
      <c r="AM840" s="22">
        <f t="shared" si="84"/>
        <v>0</v>
      </c>
    </row>
    <row r="841" spans="1:39" outlineLevel="1" x14ac:dyDescent="0.25">
      <c r="A841" s="10">
        <v>40755</v>
      </c>
      <c r="C841" s="3" t="s">
        <v>1972</v>
      </c>
      <c r="D841" s="34" t="s">
        <v>1973</v>
      </c>
      <c r="F841" s="4" t="s">
        <v>88</v>
      </c>
      <c r="G841" s="4" t="s">
        <v>451</v>
      </c>
      <c r="H841" s="4" t="s">
        <v>157</v>
      </c>
      <c r="N841" s="5">
        <v>1</v>
      </c>
      <c r="O841" s="5" t="s">
        <v>158</v>
      </c>
      <c r="P841" s="65">
        <v>9832.5</v>
      </c>
      <c r="Q841" s="65">
        <v>0</v>
      </c>
      <c r="R841" s="65">
        <v>0</v>
      </c>
      <c r="S841" s="65">
        <f t="shared" si="80"/>
        <v>9832.5</v>
      </c>
      <c r="T841" s="5">
        <v>120</v>
      </c>
      <c r="U841" s="22">
        <v>-9832.5</v>
      </c>
      <c r="V841" s="22">
        <v>0</v>
      </c>
      <c r="W841" s="22">
        <v>0</v>
      </c>
      <c r="X841" s="22">
        <v>0</v>
      </c>
      <c r="Y841" s="22">
        <v>0</v>
      </c>
      <c r="Z841" s="22">
        <v>0</v>
      </c>
      <c r="AA841" s="22">
        <v>0</v>
      </c>
      <c r="AB841" s="22">
        <v>0</v>
      </c>
      <c r="AC841" s="22">
        <v>0</v>
      </c>
      <c r="AD841" s="22">
        <v>0</v>
      </c>
      <c r="AE841" s="22">
        <v>0</v>
      </c>
      <c r="AF841" s="22">
        <v>0</v>
      </c>
      <c r="AG841" s="22">
        <v>0</v>
      </c>
      <c r="AH841" s="22">
        <f t="shared" si="81"/>
        <v>0</v>
      </c>
      <c r="AI841" s="22">
        <v>0</v>
      </c>
      <c r="AJ841" s="22">
        <f t="shared" si="82"/>
        <v>-9832.5</v>
      </c>
      <c r="AK841" s="22"/>
      <c r="AL841" s="22">
        <f t="shared" si="83"/>
        <v>0</v>
      </c>
      <c r="AM841" s="22">
        <f t="shared" si="84"/>
        <v>0</v>
      </c>
    </row>
    <row r="842" spans="1:39" outlineLevel="1" x14ac:dyDescent="0.25">
      <c r="A842" s="10">
        <v>40755</v>
      </c>
      <c r="C842" s="3" t="s">
        <v>1974</v>
      </c>
      <c r="D842" s="34" t="s">
        <v>1975</v>
      </c>
      <c r="F842" s="4" t="s">
        <v>88</v>
      </c>
      <c r="G842" s="4" t="s">
        <v>451</v>
      </c>
      <c r="H842" s="4" t="s">
        <v>157</v>
      </c>
      <c r="N842" s="5">
        <v>1</v>
      </c>
      <c r="O842" s="5" t="s">
        <v>158</v>
      </c>
      <c r="P842" s="65">
        <v>5130</v>
      </c>
      <c r="Q842" s="65">
        <v>0</v>
      </c>
      <c r="R842" s="65">
        <v>0</v>
      </c>
      <c r="S842" s="65">
        <f t="shared" si="80"/>
        <v>5130</v>
      </c>
      <c r="T842" s="5">
        <v>120</v>
      </c>
      <c r="U842" s="22">
        <v>-5130</v>
      </c>
      <c r="V842" s="22">
        <v>0</v>
      </c>
      <c r="W842" s="22">
        <v>0</v>
      </c>
      <c r="X842" s="22">
        <v>0</v>
      </c>
      <c r="Y842" s="22">
        <v>0</v>
      </c>
      <c r="Z842" s="22">
        <v>0</v>
      </c>
      <c r="AA842" s="22">
        <v>0</v>
      </c>
      <c r="AB842" s="22">
        <v>0</v>
      </c>
      <c r="AC842" s="22">
        <v>0</v>
      </c>
      <c r="AD842" s="22">
        <v>0</v>
      </c>
      <c r="AE842" s="22">
        <v>0</v>
      </c>
      <c r="AF842" s="22">
        <v>0</v>
      </c>
      <c r="AG842" s="22">
        <v>0</v>
      </c>
      <c r="AH842" s="22">
        <f t="shared" si="81"/>
        <v>0</v>
      </c>
      <c r="AI842" s="22">
        <v>0</v>
      </c>
      <c r="AJ842" s="22">
        <f t="shared" si="82"/>
        <v>-5130</v>
      </c>
      <c r="AK842" s="22"/>
      <c r="AL842" s="22">
        <f t="shared" si="83"/>
        <v>0</v>
      </c>
      <c r="AM842" s="22">
        <f t="shared" si="84"/>
        <v>0</v>
      </c>
    </row>
    <row r="843" spans="1:39" outlineLevel="1" x14ac:dyDescent="0.25">
      <c r="A843" s="10">
        <v>40755</v>
      </c>
      <c r="C843" s="3" t="s">
        <v>1976</v>
      </c>
      <c r="D843" s="34" t="s">
        <v>1977</v>
      </c>
      <c r="F843" s="4" t="s">
        <v>88</v>
      </c>
      <c r="G843" s="4" t="s">
        <v>451</v>
      </c>
      <c r="H843" s="4" t="s">
        <v>157</v>
      </c>
      <c r="N843" s="5">
        <v>1</v>
      </c>
      <c r="O843" s="5" t="s">
        <v>158</v>
      </c>
      <c r="P843" s="65">
        <v>2220</v>
      </c>
      <c r="Q843" s="65">
        <v>0</v>
      </c>
      <c r="R843" s="65">
        <v>0</v>
      </c>
      <c r="S843" s="65">
        <f t="shared" si="80"/>
        <v>2220</v>
      </c>
      <c r="T843" s="5">
        <v>120</v>
      </c>
      <c r="U843" s="22">
        <v>-2220</v>
      </c>
      <c r="V843" s="22">
        <v>0</v>
      </c>
      <c r="W843" s="22">
        <v>0</v>
      </c>
      <c r="X843" s="22">
        <v>0</v>
      </c>
      <c r="Y843" s="22">
        <v>0</v>
      </c>
      <c r="Z843" s="22">
        <v>0</v>
      </c>
      <c r="AA843" s="22">
        <v>0</v>
      </c>
      <c r="AB843" s="22">
        <v>0</v>
      </c>
      <c r="AC843" s="22">
        <v>0</v>
      </c>
      <c r="AD843" s="22">
        <v>0</v>
      </c>
      <c r="AE843" s="22">
        <v>0</v>
      </c>
      <c r="AF843" s="22">
        <v>0</v>
      </c>
      <c r="AG843" s="22">
        <v>0</v>
      </c>
      <c r="AH843" s="22">
        <f t="shared" si="81"/>
        <v>0</v>
      </c>
      <c r="AI843" s="22">
        <v>0</v>
      </c>
      <c r="AJ843" s="22">
        <f t="shared" si="82"/>
        <v>-2220</v>
      </c>
      <c r="AK843" s="22"/>
      <c r="AL843" s="22">
        <f t="shared" si="83"/>
        <v>0</v>
      </c>
      <c r="AM843" s="22">
        <f t="shared" si="84"/>
        <v>0</v>
      </c>
    </row>
    <row r="844" spans="1:39" outlineLevel="1" x14ac:dyDescent="0.25">
      <c r="A844" s="10">
        <v>40755</v>
      </c>
      <c r="C844" s="3" t="s">
        <v>1978</v>
      </c>
      <c r="D844" s="34" t="s">
        <v>1979</v>
      </c>
      <c r="F844" s="4" t="s">
        <v>88</v>
      </c>
      <c r="G844" s="4" t="s">
        <v>451</v>
      </c>
      <c r="H844" s="4" t="s">
        <v>157</v>
      </c>
      <c r="N844" s="5">
        <v>1</v>
      </c>
      <c r="O844" s="5" t="s">
        <v>158</v>
      </c>
      <c r="P844" s="65">
        <v>16020.73</v>
      </c>
      <c r="Q844" s="65">
        <v>0</v>
      </c>
      <c r="R844" s="65">
        <v>0</v>
      </c>
      <c r="S844" s="65">
        <f t="shared" si="80"/>
        <v>16020.73</v>
      </c>
      <c r="T844" s="5">
        <v>120</v>
      </c>
      <c r="U844" s="22">
        <v>-16020.73</v>
      </c>
      <c r="V844" s="22">
        <v>0</v>
      </c>
      <c r="W844" s="22">
        <v>0</v>
      </c>
      <c r="X844" s="22">
        <v>0</v>
      </c>
      <c r="Y844" s="22">
        <v>0</v>
      </c>
      <c r="Z844" s="22">
        <v>0</v>
      </c>
      <c r="AA844" s="22">
        <v>0</v>
      </c>
      <c r="AB844" s="22">
        <v>0</v>
      </c>
      <c r="AC844" s="22">
        <v>0</v>
      </c>
      <c r="AD844" s="22">
        <v>0</v>
      </c>
      <c r="AE844" s="22">
        <v>0</v>
      </c>
      <c r="AF844" s="22">
        <v>0</v>
      </c>
      <c r="AG844" s="22">
        <v>0</v>
      </c>
      <c r="AH844" s="22">
        <f t="shared" si="81"/>
        <v>0</v>
      </c>
      <c r="AI844" s="22">
        <v>0</v>
      </c>
      <c r="AJ844" s="22">
        <f t="shared" si="82"/>
        <v>-16020.73</v>
      </c>
      <c r="AK844" s="22"/>
      <c r="AL844" s="22">
        <f t="shared" si="83"/>
        <v>0</v>
      </c>
      <c r="AM844" s="22">
        <f t="shared" si="84"/>
        <v>0</v>
      </c>
    </row>
    <row r="845" spans="1:39" outlineLevel="1" x14ac:dyDescent="0.25">
      <c r="A845" s="10">
        <v>40755</v>
      </c>
      <c r="C845" s="3" t="s">
        <v>1980</v>
      </c>
      <c r="D845" s="34" t="s">
        <v>1198</v>
      </c>
      <c r="F845" s="4" t="s">
        <v>88</v>
      </c>
      <c r="G845" s="4" t="s">
        <v>451</v>
      </c>
      <c r="H845" s="4" t="s">
        <v>157</v>
      </c>
      <c r="N845" s="5">
        <v>1</v>
      </c>
      <c r="O845" s="5" t="s">
        <v>158</v>
      </c>
      <c r="P845" s="65">
        <v>2268</v>
      </c>
      <c r="Q845" s="65">
        <v>0</v>
      </c>
      <c r="R845" s="65">
        <v>0</v>
      </c>
      <c r="S845" s="65">
        <f t="shared" si="80"/>
        <v>2268</v>
      </c>
      <c r="T845" s="5">
        <v>120</v>
      </c>
      <c r="U845" s="22">
        <v>-2268</v>
      </c>
      <c r="V845" s="22">
        <v>0</v>
      </c>
      <c r="W845" s="22">
        <v>0</v>
      </c>
      <c r="X845" s="22">
        <v>0</v>
      </c>
      <c r="Y845" s="22">
        <v>0</v>
      </c>
      <c r="Z845" s="22">
        <v>0</v>
      </c>
      <c r="AA845" s="22">
        <v>0</v>
      </c>
      <c r="AB845" s="22">
        <v>0</v>
      </c>
      <c r="AC845" s="22">
        <v>0</v>
      </c>
      <c r="AD845" s="22">
        <v>0</v>
      </c>
      <c r="AE845" s="22">
        <v>0</v>
      </c>
      <c r="AF845" s="22">
        <v>0</v>
      </c>
      <c r="AG845" s="22">
        <v>0</v>
      </c>
      <c r="AH845" s="22">
        <f t="shared" si="81"/>
        <v>0</v>
      </c>
      <c r="AI845" s="22">
        <v>0</v>
      </c>
      <c r="AJ845" s="22">
        <f t="shared" si="82"/>
        <v>-2268</v>
      </c>
      <c r="AK845" s="22"/>
      <c r="AL845" s="22">
        <f t="shared" si="83"/>
        <v>0</v>
      </c>
      <c r="AM845" s="22">
        <f t="shared" si="84"/>
        <v>0</v>
      </c>
    </row>
    <row r="846" spans="1:39" outlineLevel="1" x14ac:dyDescent="0.25">
      <c r="A846" s="10">
        <v>40755</v>
      </c>
      <c r="C846" s="3" t="s">
        <v>1981</v>
      </c>
      <c r="D846" s="34" t="s">
        <v>1982</v>
      </c>
      <c r="F846" s="4" t="s">
        <v>88</v>
      </c>
      <c r="G846" s="4" t="s">
        <v>451</v>
      </c>
      <c r="H846" s="4" t="s">
        <v>157</v>
      </c>
      <c r="N846" s="5">
        <v>1</v>
      </c>
      <c r="O846" s="5" t="s">
        <v>158</v>
      </c>
      <c r="P846" s="65">
        <v>10800</v>
      </c>
      <c r="Q846" s="65">
        <v>0</v>
      </c>
      <c r="R846" s="65">
        <v>0</v>
      </c>
      <c r="S846" s="65">
        <f t="shared" si="80"/>
        <v>10800</v>
      </c>
      <c r="T846" s="5">
        <v>120</v>
      </c>
      <c r="U846" s="22">
        <v>-10800</v>
      </c>
      <c r="V846" s="22">
        <v>0</v>
      </c>
      <c r="W846" s="22">
        <v>0</v>
      </c>
      <c r="X846" s="22">
        <v>0</v>
      </c>
      <c r="Y846" s="22">
        <v>0</v>
      </c>
      <c r="Z846" s="22">
        <v>0</v>
      </c>
      <c r="AA846" s="22">
        <v>0</v>
      </c>
      <c r="AB846" s="22">
        <v>0</v>
      </c>
      <c r="AC846" s="22">
        <v>0</v>
      </c>
      <c r="AD846" s="22">
        <v>0</v>
      </c>
      <c r="AE846" s="22">
        <v>0</v>
      </c>
      <c r="AF846" s="22">
        <v>0</v>
      </c>
      <c r="AG846" s="22">
        <v>0</v>
      </c>
      <c r="AH846" s="22">
        <f t="shared" si="81"/>
        <v>0</v>
      </c>
      <c r="AI846" s="22">
        <v>0</v>
      </c>
      <c r="AJ846" s="22">
        <f t="shared" si="82"/>
        <v>-10800</v>
      </c>
      <c r="AK846" s="22"/>
      <c r="AL846" s="22">
        <f t="shared" si="83"/>
        <v>0</v>
      </c>
      <c r="AM846" s="22">
        <f t="shared" si="84"/>
        <v>0</v>
      </c>
    </row>
    <row r="847" spans="1:39" outlineLevel="1" x14ac:dyDescent="0.25">
      <c r="A847" s="10">
        <v>40755</v>
      </c>
      <c r="C847" s="3" t="s">
        <v>1983</v>
      </c>
      <c r="D847" s="34" t="s">
        <v>1236</v>
      </c>
      <c r="F847" s="4" t="s">
        <v>88</v>
      </c>
      <c r="G847" s="4" t="s">
        <v>451</v>
      </c>
      <c r="H847" s="4" t="s">
        <v>157</v>
      </c>
      <c r="N847" s="5">
        <v>1</v>
      </c>
      <c r="O847" s="5" t="s">
        <v>158</v>
      </c>
      <c r="P847" s="65">
        <v>1815</v>
      </c>
      <c r="Q847" s="65">
        <v>0</v>
      </c>
      <c r="R847" s="65">
        <v>0</v>
      </c>
      <c r="S847" s="65">
        <f t="shared" si="80"/>
        <v>1815</v>
      </c>
      <c r="T847" s="5">
        <v>120</v>
      </c>
      <c r="U847" s="22">
        <v>-1815</v>
      </c>
      <c r="V847" s="22">
        <v>0</v>
      </c>
      <c r="W847" s="22">
        <v>0</v>
      </c>
      <c r="X847" s="22">
        <v>0</v>
      </c>
      <c r="Y847" s="22">
        <v>0</v>
      </c>
      <c r="Z847" s="22">
        <v>0</v>
      </c>
      <c r="AA847" s="22">
        <v>0</v>
      </c>
      <c r="AB847" s="22">
        <v>0</v>
      </c>
      <c r="AC847" s="22">
        <v>0</v>
      </c>
      <c r="AD847" s="22">
        <v>0</v>
      </c>
      <c r="AE847" s="22">
        <v>0</v>
      </c>
      <c r="AF847" s="22">
        <v>0</v>
      </c>
      <c r="AG847" s="22">
        <v>0</v>
      </c>
      <c r="AH847" s="22">
        <f t="shared" si="81"/>
        <v>0</v>
      </c>
      <c r="AI847" s="22">
        <v>0</v>
      </c>
      <c r="AJ847" s="22">
        <f t="shared" si="82"/>
        <v>-1815</v>
      </c>
      <c r="AK847" s="22"/>
      <c r="AL847" s="22">
        <f t="shared" si="83"/>
        <v>0</v>
      </c>
      <c r="AM847" s="22">
        <f t="shared" si="84"/>
        <v>0</v>
      </c>
    </row>
    <row r="848" spans="1:39" outlineLevel="1" x14ac:dyDescent="0.25">
      <c r="A848" s="10">
        <v>40755</v>
      </c>
      <c r="C848" s="3" t="s">
        <v>1984</v>
      </c>
      <c r="D848" s="34" t="s">
        <v>893</v>
      </c>
      <c r="F848" s="4" t="s">
        <v>88</v>
      </c>
      <c r="G848" s="4" t="s">
        <v>451</v>
      </c>
      <c r="H848" s="4" t="s">
        <v>157</v>
      </c>
      <c r="N848" s="5">
        <v>1</v>
      </c>
      <c r="O848" s="5" t="s">
        <v>158</v>
      </c>
      <c r="P848" s="65">
        <v>500</v>
      </c>
      <c r="Q848" s="65">
        <v>0</v>
      </c>
      <c r="R848" s="65">
        <v>0</v>
      </c>
      <c r="S848" s="65">
        <f t="shared" si="80"/>
        <v>500</v>
      </c>
      <c r="T848" s="5">
        <v>120</v>
      </c>
      <c r="U848" s="22">
        <v>-500</v>
      </c>
      <c r="V848" s="22">
        <v>0</v>
      </c>
      <c r="W848" s="22">
        <v>0</v>
      </c>
      <c r="X848" s="22">
        <v>0</v>
      </c>
      <c r="Y848" s="22">
        <v>0</v>
      </c>
      <c r="Z848" s="22">
        <v>0</v>
      </c>
      <c r="AA848" s="22">
        <v>0</v>
      </c>
      <c r="AB848" s="22">
        <v>0</v>
      </c>
      <c r="AC848" s="22">
        <v>0</v>
      </c>
      <c r="AD848" s="22">
        <v>0</v>
      </c>
      <c r="AE848" s="22">
        <v>0</v>
      </c>
      <c r="AF848" s="22">
        <v>0</v>
      </c>
      <c r="AG848" s="22">
        <v>0</v>
      </c>
      <c r="AH848" s="22">
        <f t="shared" si="81"/>
        <v>0</v>
      </c>
      <c r="AI848" s="22">
        <v>0</v>
      </c>
      <c r="AJ848" s="22">
        <f t="shared" si="82"/>
        <v>-500</v>
      </c>
      <c r="AK848" s="22"/>
      <c r="AL848" s="22">
        <f t="shared" si="83"/>
        <v>0</v>
      </c>
      <c r="AM848" s="22">
        <f t="shared" si="84"/>
        <v>0</v>
      </c>
    </row>
    <row r="849" spans="1:39" outlineLevel="1" x14ac:dyDescent="0.25">
      <c r="A849" s="10">
        <v>40755</v>
      </c>
      <c r="C849" s="3" t="s">
        <v>1985</v>
      </c>
      <c r="D849" s="34" t="s">
        <v>1198</v>
      </c>
      <c r="F849" s="4" t="s">
        <v>88</v>
      </c>
      <c r="G849" s="4" t="s">
        <v>451</v>
      </c>
      <c r="H849" s="4" t="s">
        <v>157</v>
      </c>
      <c r="N849" s="5">
        <v>1</v>
      </c>
      <c r="O849" s="5" t="s">
        <v>158</v>
      </c>
      <c r="P849" s="65">
        <v>7920</v>
      </c>
      <c r="Q849" s="65">
        <v>0</v>
      </c>
      <c r="R849" s="65">
        <v>0</v>
      </c>
      <c r="S849" s="65">
        <f t="shared" si="80"/>
        <v>7920</v>
      </c>
      <c r="T849" s="5">
        <v>120</v>
      </c>
      <c r="U849" s="22">
        <v>-7920</v>
      </c>
      <c r="V849" s="22">
        <v>0</v>
      </c>
      <c r="W849" s="22">
        <v>0</v>
      </c>
      <c r="X849" s="22">
        <v>0</v>
      </c>
      <c r="Y849" s="22">
        <v>0</v>
      </c>
      <c r="Z849" s="22">
        <v>0</v>
      </c>
      <c r="AA849" s="22">
        <v>0</v>
      </c>
      <c r="AB849" s="22">
        <v>0</v>
      </c>
      <c r="AC849" s="22">
        <v>0</v>
      </c>
      <c r="AD849" s="22">
        <v>0</v>
      </c>
      <c r="AE849" s="22">
        <v>0</v>
      </c>
      <c r="AF849" s="22">
        <v>0</v>
      </c>
      <c r="AG849" s="22">
        <v>0</v>
      </c>
      <c r="AH849" s="22">
        <f t="shared" si="81"/>
        <v>0</v>
      </c>
      <c r="AI849" s="22">
        <v>0</v>
      </c>
      <c r="AJ849" s="22">
        <f t="shared" si="82"/>
        <v>-7920</v>
      </c>
      <c r="AK849" s="22"/>
      <c r="AL849" s="22">
        <f t="shared" si="83"/>
        <v>0</v>
      </c>
      <c r="AM849" s="22">
        <f t="shared" si="84"/>
        <v>0</v>
      </c>
    </row>
    <row r="850" spans="1:39" outlineLevel="1" x14ac:dyDescent="0.25">
      <c r="A850" s="10">
        <v>40755</v>
      </c>
      <c r="C850" s="3" t="s">
        <v>1986</v>
      </c>
      <c r="D850" s="34" t="s">
        <v>1987</v>
      </c>
      <c r="F850" s="4" t="s">
        <v>88</v>
      </c>
      <c r="G850" s="4" t="s">
        <v>451</v>
      </c>
      <c r="H850" s="4" t="s">
        <v>157</v>
      </c>
      <c r="N850" s="5">
        <v>1</v>
      </c>
      <c r="O850" s="5" t="s">
        <v>158</v>
      </c>
      <c r="P850" s="65">
        <v>550</v>
      </c>
      <c r="Q850" s="65">
        <v>0</v>
      </c>
      <c r="R850" s="65">
        <v>0</v>
      </c>
      <c r="S850" s="65">
        <f t="shared" si="80"/>
        <v>550</v>
      </c>
      <c r="T850" s="5">
        <v>120</v>
      </c>
      <c r="U850" s="22">
        <v>-550</v>
      </c>
      <c r="V850" s="22">
        <v>0</v>
      </c>
      <c r="W850" s="22">
        <v>0</v>
      </c>
      <c r="X850" s="22">
        <v>0</v>
      </c>
      <c r="Y850" s="22">
        <v>0</v>
      </c>
      <c r="Z850" s="22">
        <v>0</v>
      </c>
      <c r="AA850" s="22">
        <v>0</v>
      </c>
      <c r="AB850" s="22">
        <v>0</v>
      </c>
      <c r="AC850" s="22">
        <v>0</v>
      </c>
      <c r="AD850" s="22">
        <v>0</v>
      </c>
      <c r="AE850" s="22">
        <v>0</v>
      </c>
      <c r="AF850" s="22">
        <v>0</v>
      </c>
      <c r="AG850" s="22">
        <v>0</v>
      </c>
      <c r="AH850" s="22">
        <f t="shared" si="81"/>
        <v>0</v>
      </c>
      <c r="AI850" s="22">
        <v>0</v>
      </c>
      <c r="AJ850" s="22">
        <f t="shared" si="82"/>
        <v>-550</v>
      </c>
      <c r="AK850" s="22"/>
      <c r="AL850" s="22">
        <f t="shared" si="83"/>
        <v>0</v>
      </c>
      <c r="AM850" s="22">
        <f t="shared" si="84"/>
        <v>0</v>
      </c>
    </row>
    <row r="851" spans="1:39" outlineLevel="1" x14ac:dyDescent="0.25">
      <c r="A851" s="10">
        <v>40755</v>
      </c>
      <c r="C851" s="3" t="s">
        <v>1988</v>
      </c>
      <c r="D851" s="34" t="s">
        <v>1198</v>
      </c>
      <c r="F851" s="4" t="s">
        <v>88</v>
      </c>
      <c r="G851" s="4" t="s">
        <v>451</v>
      </c>
      <c r="H851" s="4" t="s">
        <v>157</v>
      </c>
      <c r="N851" s="5">
        <v>1</v>
      </c>
      <c r="O851" s="5" t="s">
        <v>158</v>
      </c>
      <c r="P851" s="65">
        <v>6336</v>
      </c>
      <c r="Q851" s="65">
        <v>0</v>
      </c>
      <c r="R851" s="65">
        <v>0</v>
      </c>
      <c r="S851" s="65">
        <f t="shared" si="80"/>
        <v>6336</v>
      </c>
      <c r="T851" s="5">
        <v>120</v>
      </c>
      <c r="U851" s="22">
        <v>-6336</v>
      </c>
      <c r="V851" s="22">
        <v>0</v>
      </c>
      <c r="W851" s="22">
        <v>0</v>
      </c>
      <c r="X851" s="22">
        <v>0</v>
      </c>
      <c r="Y851" s="22">
        <v>0</v>
      </c>
      <c r="Z851" s="22">
        <v>0</v>
      </c>
      <c r="AA851" s="22">
        <v>0</v>
      </c>
      <c r="AB851" s="22">
        <v>0</v>
      </c>
      <c r="AC851" s="22">
        <v>0</v>
      </c>
      <c r="AD851" s="22">
        <v>0</v>
      </c>
      <c r="AE851" s="22">
        <v>0</v>
      </c>
      <c r="AF851" s="22">
        <v>0</v>
      </c>
      <c r="AG851" s="22">
        <v>0</v>
      </c>
      <c r="AH851" s="22">
        <f t="shared" si="81"/>
        <v>0</v>
      </c>
      <c r="AI851" s="22">
        <v>0</v>
      </c>
      <c r="AJ851" s="22">
        <f t="shared" si="82"/>
        <v>-6336</v>
      </c>
      <c r="AK851" s="22"/>
      <c r="AL851" s="22">
        <f t="shared" si="83"/>
        <v>0</v>
      </c>
      <c r="AM851" s="22">
        <f t="shared" si="84"/>
        <v>0</v>
      </c>
    </row>
    <row r="852" spans="1:39" outlineLevel="1" x14ac:dyDescent="0.25">
      <c r="A852" s="10">
        <v>40755</v>
      </c>
      <c r="C852" s="3" t="s">
        <v>1989</v>
      </c>
      <c r="D852" s="34" t="s">
        <v>948</v>
      </c>
      <c r="F852" s="4" t="s">
        <v>88</v>
      </c>
      <c r="G852" s="4" t="s">
        <v>451</v>
      </c>
      <c r="H852" s="4" t="s">
        <v>157</v>
      </c>
      <c r="N852" s="5">
        <v>1</v>
      </c>
      <c r="O852" s="5" t="s">
        <v>158</v>
      </c>
      <c r="P852" s="65">
        <v>1380</v>
      </c>
      <c r="Q852" s="65">
        <v>0</v>
      </c>
      <c r="R852" s="65">
        <v>0</v>
      </c>
      <c r="S852" s="65">
        <f t="shared" si="80"/>
        <v>1380</v>
      </c>
      <c r="T852" s="5">
        <v>120</v>
      </c>
      <c r="U852" s="22">
        <v>-1380</v>
      </c>
      <c r="V852" s="22">
        <v>0</v>
      </c>
      <c r="W852" s="22">
        <v>0</v>
      </c>
      <c r="X852" s="22">
        <v>0</v>
      </c>
      <c r="Y852" s="22">
        <v>0</v>
      </c>
      <c r="Z852" s="22">
        <v>0</v>
      </c>
      <c r="AA852" s="22">
        <v>0</v>
      </c>
      <c r="AB852" s="22">
        <v>0</v>
      </c>
      <c r="AC852" s="22">
        <v>0</v>
      </c>
      <c r="AD852" s="22">
        <v>0</v>
      </c>
      <c r="AE852" s="22">
        <v>0</v>
      </c>
      <c r="AF852" s="22">
        <v>0</v>
      </c>
      <c r="AG852" s="22">
        <v>0</v>
      </c>
      <c r="AH852" s="22">
        <f t="shared" si="81"/>
        <v>0</v>
      </c>
      <c r="AI852" s="22">
        <v>0</v>
      </c>
      <c r="AJ852" s="22">
        <f t="shared" si="82"/>
        <v>-1380</v>
      </c>
      <c r="AK852" s="22"/>
      <c r="AL852" s="22">
        <f t="shared" si="83"/>
        <v>0</v>
      </c>
      <c r="AM852" s="22">
        <f t="shared" si="84"/>
        <v>0</v>
      </c>
    </row>
    <row r="853" spans="1:39" outlineLevel="1" x14ac:dyDescent="0.25">
      <c r="A853" s="10">
        <v>40755</v>
      </c>
      <c r="C853" s="3" t="s">
        <v>1990</v>
      </c>
      <c r="D853" s="34" t="s">
        <v>1991</v>
      </c>
      <c r="F853" s="4" t="s">
        <v>88</v>
      </c>
      <c r="G853" s="4" t="s">
        <v>451</v>
      </c>
      <c r="H853" s="4" t="s">
        <v>157</v>
      </c>
      <c r="N853" s="5">
        <v>1</v>
      </c>
      <c r="O853" s="5" t="s">
        <v>158</v>
      </c>
      <c r="P853" s="65">
        <v>937</v>
      </c>
      <c r="Q853" s="65">
        <v>0</v>
      </c>
      <c r="R853" s="65">
        <v>0</v>
      </c>
      <c r="S853" s="65">
        <f t="shared" si="80"/>
        <v>937</v>
      </c>
      <c r="T853" s="5">
        <v>120</v>
      </c>
      <c r="U853" s="22">
        <v>-937</v>
      </c>
      <c r="V853" s="22">
        <v>0</v>
      </c>
      <c r="W853" s="22">
        <v>0</v>
      </c>
      <c r="X853" s="22">
        <v>0</v>
      </c>
      <c r="Y853" s="22">
        <v>0</v>
      </c>
      <c r="Z853" s="22">
        <v>0</v>
      </c>
      <c r="AA853" s="22">
        <v>0</v>
      </c>
      <c r="AB853" s="22">
        <v>0</v>
      </c>
      <c r="AC853" s="22">
        <v>0</v>
      </c>
      <c r="AD853" s="22">
        <v>0</v>
      </c>
      <c r="AE853" s="22">
        <v>0</v>
      </c>
      <c r="AF853" s="22">
        <v>0</v>
      </c>
      <c r="AG853" s="22">
        <v>0</v>
      </c>
      <c r="AH853" s="22">
        <f t="shared" si="81"/>
        <v>0</v>
      </c>
      <c r="AI853" s="22">
        <v>0</v>
      </c>
      <c r="AJ853" s="22">
        <f t="shared" si="82"/>
        <v>-937</v>
      </c>
      <c r="AK853" s="22"/>
      <c r="AL853" s="22">
        <f t="shared" si="83"/>
        <v>0</v>
      </c>
      <c r="AM853" s="22">
        <f t="shared" si="84"/>
        <v>0</v>
      </c>
    </row>
    <row r="854" spans="1:39" outlineLevel="1" x14ac:dyDescent="0.25">
      <c r="A854" s="10">
        <v>40755</v>
      </c>
      <c r="C854" s="3" t="s">
        <v>1992</v>
      </c>
      <c r="D854" s="34" t="s">
        <v>1198</v>
      </c>
      <c r="F854" s="4" t="s">
        <v>88</v>
      </c>
      <c r="G854" s="4" t="s">
        <v>451</v>
      </c>
      <c r="H854" s="4" t="s">
        <v>157</v>
      </c>
      <c r="N854" s="5">
        <v>1</v>
      </c>
      <c r="O854" s="5" t="s">
        <v>158</v>
      </c>
      <c r="P854" s="65">
        <v>7290</v>
      </c>
      <c r="Q854" s="65">
        <v>0</v>
      </c>
      <c r="R854" s="65">
        <v>0</v>
      </c>
      <c r="S854" s="65">
        <f t="shared" si="80"/>
        <v>7290</v>
      </c>
      <c r="T854" s="5">
        <v>120</v>
      </c>
      <c r="U854" s="22">
        <v>-7290</v>
      </c>
      <c r="V854" s="22">
        <v>0</v>
      </c>
      <c r="W854" s="22">
        <v>0</v>
      </c>
      <c r="X854" s="22">
        <v>0</v>
      </c>
      <c r="Y854" s="22">
        <v>0</v>
      </c>
      <c r="Z854" s="22">
        <v>0</v>
      </c>
      <c r="AA854" s="22">
        <v>0</v>
      </c>
      <c r="AB854" s="22">
        <v>0</v>
      </c>
      <c r="AC854" s="22">
        <v>0</v>
      </c>
      <c r="AD854" s="22">
        <v>0</v>
      </c>
      <c r="AE854" s="22">
        <v>0</v>
      </c>
      <c r="AF854" s="22">
        <v>0</v>
      </c>
      <c r="AG854" s="22">
        <v>0</v>
      </c>
      <c r="AH854" s="22">
        <f t="shared" si="81"/>
        <v>0</v>
      </c>
      <c r="AI854" s="22">
        <v>0</v>
      </c>
      <c r="AJ854" s="22">
        <f t="shared" si="82"/>
        <v>-7290</v>
      </c>
      <c r="AK854" s="22"/>
      <c r="AL854" s="22">
        <f t="shared" si="83"/>
        <v>0</v>
      </c>
      <c r="AM854" s="22">
        <f t="shared" si="84"/>
        <v>0</v>
      </c>
    </row>
    <row r="855" spans="1:39" outlineLevel="1" x14ac:dyDescent="0.25">
      <c r="A855" s="10">
        <v>40755</v>
      </c>
      <c r="C855" s="3" t="s">
        <v>1993</v>
      </c>
      <c r="D855" s="34" t="s">
        <v>1994</v>
      </c>
      <c r="F855" s="4" t="s">
        <v>88</v>
      </c>
      <c r="G855" s="4" t="s">
        <v>451</v>
      </c>
      <c r="H855" s="4" t="s">
        <v>157</v>
      </c>
      <c r="N855" s="5">
        <v>1</v>
      </c>
      <c r="O855" s="5" t="s">
        <v>158</v>
      </c>
      <c r="P855" s="65">
        <v>4670.12</v>
      </c>
      <c r="Q855" s="65">
        <v>0</v>
      </c>
      <c r="R855" s="65">
        <v>0</v>
      </c>
      <c r="S855" s="65">
        <f t="shared" si="80"/>
        <v>4670.12</v>
      </c>
      <c r="T855" s="5">
        <v>120</v>
      </c>
      <c r="U855" s="22">
        <v>-4670.12</v>
      </c>
      <c r="V855" s="22">
        <v>0</v>
      </c>
      <c r="W855" s="22">
        <v>0</v>
      </c>
      <c r="X855" s="22">
        <v>0</v>
      </c>
      <c r="Y855" s="22">
        <v>0</v>
      </c>
      <c r="Z855" s="22">
        <v>0</v>
      </c>
      <c r="AA855" s="22">
        <v>0</v>
      </c>
      <c r="AB855" s="22">
        <v>0</v>
      </c>
      <c r="AC855" s="22">
        <v>0</v>
      </c>
      <c r="AD855" s="22">
        <v>0</v>
      </c>
      <c r="AE855" s="22">
        <v>0</v>
      </c>
      <c r="AF855" s="22">
        <v>0</v>
      </c>
      <c r="AG855" s="22">
        <v>0</v>
      </c>
      <c r="AH855" s="22">
        <f t="shared" si="81"/>
        <v>0</v>
      </c>
      <c r="AI855" s="22">
        <v>0</v>
      </c>
      <c r="AJ855" s="22">
        <f t="shared" si="82"/>
        <v>-4670.12</v>
      </c>
      <c r="AK855" s="22"/>
      <c r="AL855" s="22">
        <f t="shared" si="83"/>
        <v>0</v>
      </c>
      <c r="AM855" s="22">
        <f t="shared" si="84"/>
        <v>0</v>
      </c>
    </row>
    <row r="856" spans="1:39" outlineLevel="1" x14ac:dyDescent="0.25">
      <c r="A856" s="10">
        <v>40755</v>
      </c>
      <c r="C856" s="3" t="s">
        <v>1995</v>
      </c>
      <c r="D856" s="34" t="s">
        <v>1996</v>
      </c>
      <c r="F856" s="4" t="s">
        <v>88</v>
      </c>
      <c r="G856" s="4" t="s">
        <v>451</v>
      </c>
      <c r="H856" s="4" t="s">
        <v>157</v>
      </c>
      <c r="N856" s="5">
        <v>1</v>
      </c>
      <c r="O856" s="5" t="s">
        <v>158</v>
      </c>
      <c r="P856" s="65">
        <v>38800.58</v>
      </c>
      <c r="Q856" s="65">
        <v>0</v>
      </c>
      <c r="R856" s="65">
        <v>0</v>
      </c>
      <c r="S856" s="65">
        <f t="shared" si="80"/>
        <v>38800.58</v>
      </c>
      <c r="T856" s="5">
        <v>120</v>
      </c>
      <c r="U856" s="22">
        <v>-38800.58</v>
      </c>
      <c r="V856" s="22">
        <v>0</v>
      </c>
      <c r="W856" s="22">
        <v>0</v>
      </c>
      <c r="X856" s="22">
        <v>0</v>
      </c>
      <c r="Y856" s="22">
        <v>0</v>
      </c>
      <c r="Z856" s="22">
        <v>0</v>
      </c>
      <c r="AA856" s="22">
        <v>0</v>
      </c>
      <c r="AB856" s="22">
        <v>0</v>
      </c>
      <c r="AC856" s="22">
        <v>0</v>
      </c>
      <c r="AD856" s="22">
        <v>0</v>
      </c>
      <c r="AE856" s="22">
        <v>0</v>
      </c>
      <c r="AF856" s="22">
        <v>0</v>
      </c>
      <c r="AG856" s="22">
        <v>0</v>
      </c>
      <c r="AH856" s="22">
        <f t="shared" si="81"/>
        <v>0</v>
      </c>
      <c r="AI856" s="22">
        <v>0</v>
      </c>
      <c r="AJ856" s="22">
        <f t="shared" si="82"/>
        <v>-38800.58</v>
      </c>
      <c r="AK856" s="22"/>
      <c r="AL856" s="22">
        <f t="shared" si="83"/>
        <v>0</v>
      </c>
      <c r="AM856" s="22">
        <f t="shared" si="84"/>
        <v>0</v>
      </c>
    </row>
    <row r="857" spans="1:39" outlineLevel="1" x14ac:dyDescent="0.25">
      <c r="A857" s="10">
        <v>40755</v>
      </c>
      <c r="C857" s="3" t="s">
        <v>1997</v>
      </c>
      <c r="D857" s="34" t="s">
        <v>1749</v>
      </c>
      <c r="F857" s="4" t="s">
        <v>88</v>
      </c>
      <c r="G857" s="4" t="s">
        <v>451</v>
      </c>
      <c r="H857" s="4" t="s">
        <v>157</v>
      </c>
      <c r="N857" s="5">
        <v>1</v>
      </c>
      <c r="O857" s="5" t="s">
        <v>158</v>
      </c>
      <c r="P857" s="65">
        <v>4536</v>
      </c>
      <c r="Q857" s="65">
        <v>0</v>
      </c>
      <c r="R857" s="65">
        <v>0</v>
      </c>
      <c r="S857" s="65">
        <f t="shared" si="80"/>
        <v>4536</v>
      </c>
      <c r="T857" s="5">
        <v>120</v>
      </c>
      <c r="U857" s="22">
        <v>-4536</v>
      </c>
      <c r="V857" s="22">
        <v>0</v>
      </c>
      <c r="W857" s="22">
        <v>0</v>
      </c>
      <c r="X857" s="22">
        <v>0</v>
      </c>
      <c r="Y857" s="22">
        <v>0</v>
      </c>
      <c r="Z857" s="22">
        <v>0</v>
      </c>
      <c r="AA857" s="22">
        <v>0</v>
      </c>
      <c r="AB857" s="22">
        <v>0</v>
      </c>
      <c r="AC857" s="22">
        <v>0</v>
      </c>
      <c r="AD857" s="22">
        <v>0</v>
      </c>
      <c r="AE857" s="22">
        <v>0</v>
      </c>
      <c r="AF857" s="22">
        <v>0</v>
      </c>
      <c r="AG857" s="22">
        <v>0</v>
      </c>
      <c r="AH857" s="22">
        <f t="shared" si="81"/>
        <v>0</v>
      </c>
      <c r="AI857" s="22">
        <v>0</v>
      </c>
      <c r="AJ857" s="22">
        <f t="shared" si="82"/>
        <v>-4536</v>
      </c>
      <c r="AK857" s="22"/>
      <c r="AL857" s="22">
        <f t="shared" si="83"/>
        <v>0</v>
      </c>
      <c r="AM857" s="22">
        <f t="shared" si="84"/>
        <v>0</v>
      </c>
    </row>
    <row r="858" spans="1:39" outlineLevel="1" x14ac:dyDescent="0.25">
      <c r="A858" s="10">
        <v>40755</v>
      </c>
      <c r="C858" s="3" t="s">
        <v>1998</v>
      </c>
      <c r="D858" s="34" t="s">
        <v>1999</v>
      </c>
      <c r="F858" s="4" t="s">
        <v>88</v>
      </c>
      <c r="G858" s="4" t="s">
        <v>451</v>
      </c>
      <c r="H858" s="4" t="s">
        <v>157</v>
      </c>
      <c r="N858" s="5">
        <v>1</v>
      </c>
      <c r="O858" s="5" t="s">
        <v>158</v>
      </c>
      <c r="P858" s="65">
        <v>659</v>
      </c>
      <c r="Q858" s="65">
        <v>0</v>
      </c>
      <c r="R858" s="65">
        <v>0</v>
      </c>
      <c r="S858" s="65">
        <f t="shared" si="80"/>
        <v>659</v>
      </c>
      <c r="T858" s="5">
        <v>120</v>
      </c>
      <c r="U858" s="22">
        <v>-659</v>
      </c>
      <c r="V858" s="22">
        <v>0</v>
      </c>
      <c r="W858" s="22">
        <v>0</v>
      </c>
      <c r="X858" s="22">
        <v>0</v>
      </c>
      <c r="Y858" s="22">
        <v>0</v>
      </c>
      <c r="Z858" s="22">
        <v>0</v>
      </c>
      <c r="AA858" s="22">
        <v>0</v>
      </c>
      <c r="AB858" s="22">
        <v>0</v>
      </c>
      <c r="AC858" s="22">
        <v>0</v>
      </c>
      <c r="AD858" s="22">
        <v>0</v>
      </c>
      <c r="AE858" s="22">
        <v>0</v>
      </c>
      <c r="AF858" s="22">
        <v>0</v>
      </c>
      <c r="AG858" s="22">
        <v>0</v>
      </c>
      <c r="AH858" s="22">
        <f t="shared" si="81"/>
        <v>0</v>
      </c>
      <c r="AI858" s="22">
        <v>0</v>
      </c>
      <c r="AJ858" s="22">
        <f t="shared" si="82"/>
        <v>-659</v>
      </c>
      <c r="AK858" s="22"/>
      <c r="AL858" s="22">
        <f t="shared" si="83"/>
        <v>0</v>
      </c>
      <c r="AM858" s="22">
        <f t="shared" si="84"/>
        <v>0</v>
      </c>
    </row>
    <row r="859" spans="1:39" outlineLevel="1" x14ac:dyDescent="0.25">
      <c r="A859" s="10">
        <v>40755</v>
      </c>
      <c r="C859" s="3" t="s">
        <v>2000</v>
      </c>
      <c r="D859" s="34" t="s">
        <v>2001</v>
      </c>
      <c r="F859" s="4" t="s">
        <v>88</v>
      </c>
      <c r="G859" s="4" t="s">
        <v>451</v>
      </c>
      <c r="H859" s="4" t="s">
        <v>157</v>
      </c>
      <c r="N859" s="5">
        <v>1</v>
      </c>
      <c r="O859" s="5" t="s">
        <v>158</v>
      </c>
      <c r="P859" s="65">
        <v>13656.45</v>
      </c>
      <c r="Q859" s="65">
        <v>0</v>
      </c>
      <c r="R859" s="65">
        <v>0</v>
      </c>
      <c r="S859" s="65">
        <f t="shared" si="80"/>
        <v>13656.45</v>
      </c>
      <c r="T859" s="5">
        <v>120</v>
      </c>
      <c r="U859" s="22">
        <v>-13656.45</v>
      </c>
      <c r="V859" s="22">
        <v>0</v>
      </c>
      <c r="W859" s="22">
        <v>0</v>
      </c>
      <c r="X859" s="22">
        <v>0</v>
      </c>
      <c r="Y859" s="22">
        <v>0</v>
      </c>
      <c r="Z859" s="22">
        <v>0</v>
      </c>
      <c r="AA859" s="22">
        <v>0</v>
      </c>
      <c r="AB859" s="22">
        <v>0</v>
      </c>
      <c r="AC859" s="22">
        <v>0</v>
      </c>
      <c r="AD859" s="22">
        <v>0</v>
      </c>
      <c r="AE859" s="22">
        <v>0</v>
      </c>
      <c r="AF859" s="22">
        <v>0</v>
      </c>
      <c r="AG859" s="22">
        <v>0</v>
      </c>
      <c r="AH859" s="22">
        <f t="shared" si="81"/>
        <v>0</v>
      </c>
      <c r="AI859" s="22">
        <v>0</v>
      </c>
      <c r="AJ859" s="22">
        <f t="shared" si="82"/>
        <v>-13656.45</v>
      </c>
      <c r="AK859" s="22"/>
      <c r="AL859" s="22">
        <f t="shared" si="83"/>
        <v>0</v>
      </c>
      <c r="AM859" s="22">
        <f t="shared" si="84"/>
        <v>0</v>
      </c>
    </row>
    <row r="860" spans="1:39" outlineLevel="1" x14ac:dyDescent="0.25">
      <c r="A860" s="10">
        <v>40755</v>
      </c>
      <c r="C860" s="3" t="s">
        <v>2002</v>
      </c>
      <c r="D860" s="34" t="s">
        <v>1236</v>
      </c>
      <c r="F860" s="4" t="s">
        <v>88</v>
      </c>
      <c r="G860" s="4" t="s">
        <v>451</v>
      </c>
      <c r="H860" s="4" t="s">
        <v>157</v>
      </c>
      <c r="N860" s="5">
        <v>1</v>
      </c>
      <c r="O860" s="5" t="s">
        <v>158</v>
      </c>
      <c r="P860" s="65">
        <v>1130</v>
      </c>
      <c r="Q860" s="65">
        <v>0</v>
      </c>
      <c r="R860" s="65">
        <v>0</v>
      </c>
      <c r="S860" s="65">
        <f t="shared" si="80"/>
        <v>1130</v>
      </c>
      <c r="T860" s="5">
        <v>120</v>
      </c>
      <c r="U860" s="22">
        <v>-1130</v>
      </c>
      <c r="V860" s="22">
        <v>0</v>
      </c>
      <c r="W860" s="22">
        <v>0</v>
      </c>
      <c r="X860" s="22">
        <v>0</v>
      </c>
      <c r="Y860" s="22">
        <v>0</v>
      </c>
      <c r="Z860" s="22">
        <v>0</v>
      </c>
      <c r="AA860" s="22">
        <v>0</v>
      </c>
      <c r="AB860" s="22">
        <v>0</v>
      </c>
      <c r="AC860" s="22">
        <v>0</v>
      </c>
      <c r="AD860" s="22">
        <v>0</v>
      </c>
      <c r="AE860" s="22">
        <v>0</v>
      </c>
      <c r="AF860" s="22">
        <v>0</v>
      </c>
      <c r="AG860" s="22">
        <v>0</v>
      </c>
      <c r="AH860" s="22">
        <f t="shared" si="81"/>
        <v>0</v>
      </c>
      <c r="AI860" s="22">
        <v>0</v>
      </c>
      <c r="AJ860" s="22">
        <f t="shared" si="82"/>
        <v>-1130</v>
      </c>
      <c r="AK860" s="22"/>
      <c r="AL860" s="22">
        <f t="shared" si="83"/>
        <v>0</v>
      </c>
      <c r="AM860" s="22">
        <f t="shared" si="84"/>
        <v>0</v>
      </c>
    </row>
    <row r="861" spans="1:39" outlineLevel="1" x14ac:dyDescent="0.25">
      <c r="A861" s="10">
        <v>40755</v>
      </c>
      <c r="C861" s="3" t="s">
        <v>2003</v>
      </c>
      <c r="D861" s="34" t="s">
        <v>968</v>
      </c>
      <c r="F861" s="4" t="s">
        <v>88</v>
      </c>
      <c r="G861" s="4" t="s">
        <v>451</v>
      </c>
      <c r="H861" s="4" t="s">
        <v>157</v>
      </c>
      <c r="N861" s="5">
        <v>1</v>
      </c>
      <c r="O861" s="5" t="s">
        <v>158</v>
      </c>
      <c r="P861" s="65">
        <v>1465</v>
      </c>
      <c r="Q861" s="65">
        <v>0</v>
      </c>
      <c r="R861" s="65">
        <v>0</v>
      </c>
      <c r="S861" s="65">
        <f t="shared" si="80"/>
        <v>1465</v>
      </c>
      <c r="T861" s="5">
        <v>120</v>
      </c>
      <c r="U861" s="22">
        <v>-1465</v>
      </c>
      <c r="V861" s="22">
        <v>0</v>
      </c>
      <c r="W861" s="22">
        <v>0</v>
      </c>
      <c r="X861" s="22">
        <v>0</v>
      </c>
      <c r="Y861" s="22">
        <v>0</v>
      </c>
      <c r="Z861" s="22">
        <v>0</v>
      </c>
      <c r="AA861" s="22">
        <v>0</v>
      </c>
      <c r="AB861" s="22">
        <v>0</v>
      </c>
      <c r="AC861" s="22">
        <v>0</v>
      </c>
      <c r="AD861" s="22">
        <v>0</v>
      </c>
      <c r="AE861" s="22">
        <v>0</v>
      </c>
      <c r="AF861" s="22">
        <v>0</v>
      </c>
      <c r="AG861" s="22">
        <v>0</v>
      </c>
      <c r="AH861" s="22">
        <f t="shared" si="81"/>
        <v>0</v>
      </c>
      <c r="AI861" s="22">
        <v>0</v>
      </c>
      <c r="AJ861" s="22">
        <f t="shared" si="82"/>
        <v>-1465</v>
      </c>
      <c r="AK861" s="22"/>
      <c r="AL861" s="22">
        <f t="shared" si="83"/>
        <v>0</v>
      </c>
      <c r="AM861" s="22">
        <f t="shared" si="84"/>
        <v>0</v>
      </c>
    </row>
    <row r="862" spans="1:39" outlineLevel="1" x14ac:dyDescent="0.25">
      <c r="A862" s="10">
        <v>40755</v>
      </c>
      <c r="C862" s="3" t="s">
        <v>2004</v>
      </c>
      <c r="D862" s="34" t="s">
        <v>2005</v>
      </c>
      <c r="F862" s="4" t="s">
        <v>88</v>
      </c>
      <c r="G862" s="4" t="s">
        <v>451</v>
      </c>
      <c r="H862" s="4" t="s">
        <v>157</v>
      </c>
      <c r="N862" s="5">
        <v>1</v>
      </c>
      <c r="O862" s="5" t="s">
        <v>158</v>
      </c>
      <c r="P862" s="65">
        <v>974</v>
      </c>
      <c r="Q862" s="65">
        <v>0</v>
      </c>
      <c r="R862" s="65">
        <v>0</v>
      </c>
      <c r="S862" s="65">
        <f t="shared" si="80"/>
        <v>974</v>
      </c>
      <c r="T862" s="5">
        <v>120</v>
      </c>
      <c r="U862" s="22">
        <v>-974</v>
      </c>
      <c r="V862" s="22">
        <v>0</v>
      </c>
      <c r="W862" s="22">
        <v>0</v>
      </c>
      <c r="X862" s="22">
        <v>0</v>
      </c>
      <c r="Y862" s="22">
        <v>0</v>
      </c>
      <c r="Z862" s="22">
        <v>0</v>
      </c>
      <c r="AA862" s="22">
        <v>0</v>
      </c>
      <c r="AB862" s="22">
        <v>0</v>
      </c>
      <c r="AC862" s="22">
        <v>0</v>
      </c>
      <c r="AD862" s="22">
        <v>0</v>
      </c>
      <c r="AE862" s="22">
        <v>0</v>
      </c>
      <c r="AF862" s="22">
        <v>0</v>
      </c>
      <c r="AG862" s="22">
        <v>0</v>
      </c>
      <c r="AH862" s="22">
        <f t="shared" si="81"/>
        <v>0</v>
      </c>
      <c r="AI862" s="22">
        <v>0</v>
      </c>
      <c r="AJ862" s="22">
        <f t="shared" si="82"/>
        <v>-974</v>
      </c>
      <c r="AK862" s="22"/>
      <c r="AL862" s="22">
        <f t="shared" si="83"/>
        <v>0</v>
      </c>
      <c r="AM862" s="22">
        <f t="shared" si="84"/>
        <v>0</v>
      </c>
    </row>
    <row r="863" spans="1:39" outlineLevel="1" x14ac:dyDescent="0.25">
      <c r="A863" s="10">
        <v>40755</v>
      </c>
      <c r="C863" s="3" t="s">
        <v>2006</v>
      </c>
      <c r="D863" s="34" t="s">
        <v>2007</v>
      </c>
      <c r="F863" s="4" t="s">
        <v>88</v>
      </c>
      <c r="G863" s="4" t="s">
        <v>451</v>
      </c>
      <c r="H863" s="4" t="s">
        <v>157</v>
      </c>
      <c r="N863" s="5">
        <v>1</v>
      </c>
      <c r="O863" s="5" t="s">
        <v>158</v>
      </c>
      <c r="P863" s="65">
        <v>370</v>
      </c>
      <c r="Q863" s="65">
        <v>0</v>
      </c>
      <c r="R863" s="65">
        <v>0</v>
      </c>
      <c r="S863" s="65">
        <f t="shared" si="80"/>
        <v>370</v>
      </c>
      <c r="T863" s="5">
        <v>120</v>
      </c>
      <c r="U863" s="22">
        <v>-370</v>
      </c>
      <c r="V863" s="22">
        <v>0</v>
      </c>
      <c r="W863" s="22">
        <v>0</v>
      </c>
      <c r="X863" s="22">
        <v>0</v>
      </c>
      <c r="Y863" s="22">
        <v>0</v>
      </c>
      <c r="Z863" s="22">
        <v>0</v>
      </c>
      <c r="AA863" s="22">
        <v>0</v>
      </c>
      <c r="AB863" s="22">
        <v>0</v>
      </c>
      <c r="AC863" s="22">
        <v>0</v>
      </c>
      <c r="AD863" s="22">
        <v>0</v>
      </c>
      <c r="AE863" s="22">
        <v>0</v>
      </c>
      <c r="AF863" s="22">
        <v>0</v>
      </c>
      <c r="AG863" s="22">
        <v>0</v>
      </c>
      <c r="AH863" s="22">
        <f t="shared" si="81"/>
        <v>0</v>
      </c>
      <c r="AI863" s="22">
        <v>0</v>
      </c>
      <c r="AJ863" s="22">
        <f t="shared" si="82"/>
        <v>-370</v>
      </c>
      <c r="AK863" s="22"/>
      <c r="AL863" s="22">
        <f t="shared" si="83"/>
        <v>0</v>
      </c>
      <c r="AM863" s="22">
        <f t="shared" si="84"/>
        <v>0</v>
      </c>
    </row>
    <row r="864" spans="1:39" outlineLevel="1" x14ac:dyDescent="0.25">
      <c r="A864" s="10">
        <v>40755</v>
      </c>
      <c r="C864" s="3" t="s">
        <v>2008</v>
      </c>
      <c r="D864" s="34" t="s">
        <v>948</v>
      </c>
      <c r="F864" s="4" t="s">
        <v>88</v>
      </c>
      <c r="G864" s="4" t="s">
        <v>451</v>
      </c>
      <c r="H864" s="4" t="s">
        <v>157</v>
      </c>
      <c r="N864" s="5">
        <v>1</v>
      </c>
      <c r="O864" s="5" t="s">
        <v>158</v>
      </c>
      <c r="P864" s="65">
        <v>1190</v>
      </c>
      <c r="Q864" s="65">
        <v>0</v>
      </c>
      <c r="R864" s="65">
        <v>0</v>
      </c>
      <c r="S864" s="65">
        <f t="shared" si="80"/>
        <v>1190</v>
      </c>
      <c r="T864" s="5">
        <v>120</v>
      </c>
      <c r="U864" s="22">
        <v>-1190</v>
      </c>
      <c r="V864" s="22">
        <v>0</v>
      </c>
      <c r="W864" s="22">
        <v>0</v>
      </c>
      <c r="X864" s="22">
        <v>0</v>
      </c>
      <c r="Y864" s="22">
        <v>0</v>
      </c>
      <c r="Z864" s="22">
        <v>0</v>
      </c>
      <c r="AA864" s="22">
        <v>0</v>
      </c>
      <c r="AB864" s="22">
        <v>0</v>
      </c>
      <c r="AC864" s="22">
        <v>0</v>
      </c>
      <c r="AD864" s="22">
        <v>0</v>
      </c>
      <c r="AE864" s="22">
        <v>0</v>
      </c>
      <c r="AF864" s="22">
        <v>0</v>
      </c>
      <c r="AG864" s="22">
        <v>0</v>
      </c>
      <c r="AH864" s="22">
        <f t="shared" si="81"/>
        <v>0</v>
      </c>
      <c r="AI864" s="22">
        <v>0</v>
      </c>
      <c r="AJ864" s="22">
        <f t="shared" si="82"/>
        <v>-1190</v>
      </c>
      <c r="AK864" s="22"/>
      <c r="AL864" s="22">
        <f t="shared" si="83"/>
        <v>0</v>
      </c>
      <c r="AM864" s="22">
        <f t="shared" si="84"/>
        <v>0</v>
      </c>
    </row>
    <row r="865" spans="1:39" outlineLevel="1" x14ac:dyDescent="0.25">
      <c r="A865" s="10">
        <v>40755</v>
      </c>
      <c r="C865" s="3" t="s">
        <v>2009</v>
      </c>
      <c r="D865" s="34" t="s">
        <v>893</v>
      </c>
      <c r="F865" s="4" t="s">
        <v>88</v>
      </c>
      <c r="G865" s="4" t="s">
        <v>451</v>
      </c>
      <c r="H865" s="4" t="s">
        <v>157</v>
      </c>
      <c r="N865" s="5">
        <v>1</v>
      </c>
      <c r="O865" s="5" t="s">
        <v>158</v>
      </c>
      <c r="P865" s="65">
        <v>1020</v>
      </c>
      <c r="Q865" s="65">
        <v>0</v>
      </c>
      <c r="R865" s="65">
        <v>0</v>
      </c>
      <c r="S865" s="65">
        <f t="shared" si="80"/>
        <v>1020</v>
      </c>
      <c r="T865" s="5">
        <v>120</v>
      </c>
      <c r="U865" s="22">
        <v>-1020</v>
      </c>
      <c r="V865" s="22">
        <v>0</v>
      </c>
      <c r="W865" s="22">
        <v>0</v>
      </c>
      <c r="X865" s="22">
        <v>0</v>
      </c>
      <c r="Y865" s="22">
        <v>0</v>
      </c>
      <c r="Z865" s="22">
        <v>0</v>
      </c>
      <c r="AA865" s="22">
        <v>0</v>
      </c>
      <c r="AB865" s="22">
        <v>0</v>
      </c>
      <c r="AC865" s="22">
        <v>0</v>
      </c>
      <c r="AD865" s="22">
        <v>0</v>
      </c>
      <c r="AE865" s="22">
        <v>0</v>
      </c>
      <c r="AF865" s="22">
        <v>0</v>
      </c>
      <c r="AG865" s="22">
        <v>0</v>
      </c>
      <c r="AH865" s="22">
        <f t="shared" si="81"/>
        <v>0</v>
      </c>
      <c r="AI865" s="22">
        <v>0</v>
      </c>
      <c r="AJ865" s="22">
        <f t="shared" si="82"/>
        <v>-1020</v>
      </c>
      <c r="AK865" s="22"/>
      <c r="AL865" s="22">
        <f t="shared" si="83"/>
        <v>0</v>
      </c>
      <c r="AM865" s="22">
        <f t="shared" si="84"/>
        <v>0</v>
      </c>
    </row>
    <row r="866" spans="1:39" outlineLevel="1" x14ac:dyDescent="0.25">
      <c r="A866" s="10">
        <v>40755</v>
      </c>
      <c r="C866" s="3" t="s">
        <v>2010</v>
      </c>
      <c r="D866" s="34" t="s">
        <v>1749</v>
      </c>
      <c r="F866" s="4" t="s">
        <v>88</v>
      </c>
      <c r="G866" s="4" t="s">
        <v>451</v>
      </c>
      <c r="H866" s="4" t="s">
        <v>157</v>
      </c>
      <c r="N866" s="5">
        <v>1</v>
      </c>
      <c r="O866" s="5" t="s">
        <v>158</v>
      </c>
      <c r="P866" s="65">
        <v>4536</v>
      </c>
      <c r="Q866" s="65">
        <v>0</v>
      </c>
      <c r="R866" s="65">
        <v>0</v>
      </c>
      <c r="S866" s="65">
        <f t="shared" si="80"/>
        <v>4536</v>
      </c>
      <c r="T866" s="5">
        <v>120</v>
      </c>
      <c r="U866" s="22">
        <v>-4536</v>
      </c>
      <c r="V866" s="22">
        <v>0</v>
      </c>
      <c r="W866" s="22">
        <v>0</v>
      </c>
      <c r="X866" s="22">
        <v>0</v>
      </c>
      <c r="Y866" s="22">
        <v>0</v>
      </c>
      <c r="Z866" s="22">
        <v>0</v>
      </c>
      <c r="AA866" s="22">
        <v>0</v>
      </c>
      <c r="AB866" s="22">
        <v>0</v>
      </c>
      <c r="AC866" s="22">
        <v>0</v>
      </c>
      <c r="AD866" s="22">
        <v>0</v>
      </c>
      <c r="AE866" s="22">
        <v>0</v>
      </c>
      <c r="AF866" s="22">
        <v>0</v>
      </c>
      <c r="AG866" s="22">
        <v>0</v>
      </c>
      <c r="AH866" s="22">
        <f t="shared" si="81"/>
        <v>0</v>
      </c>
      <c r="AI866" s="22">
        <v>0</v>
      </c>
      <c r="AJ866" s="22">
        <f t="shared" si="82"/>
        <v>-4536</v>
      </c>
      <c r="AK866" s="22"/>
      <c r="AL866" s="22">
        <f t="shared" si="83"/>
        <v>0</v>
      </c>
      <c r="AM866" s="22">
        <f t="shared" si="84"/>
        <v>0</v>
      </c>
    </row>
    <row r="867" spans="1:39" outlineLevel="1" x14ac:dyDescent="0.25">
      <c r="A867" s="10">
        <v>40755</v>
      </c>
      <c r="C867" s="3" t="s">
        <v>2011</v>
      </c>
      <c r="D867" s="34" t="s">
        <v>968</v>
      </c>
      <c r="F867" s="4" t="s">
        <v>88</v>
      </c>
      <c r="G867" s="4" t="s">
        <v>451</v>
      </c>
      <c r="H867" s="4" t="s">
        <v>157</v>
      </c>
      <c r="N867" s="5">
        <v>1</v>
      </c>
      <c r="O867" s="5" t="s">
        <v>158</v>
      </c>
      <c r="P867" s="65">
        <v>500</v>
      </c>
      <c r="Q867" s="65">
        <v>0</v>
      </c>
      <c r="R867" s="65">
        <v>0</v>
      </c>
      <c r="S867" s="65">
        <f t="shared" si="80"/>
        <v>500</v>
      </c>
      <c r="T867" s="5">
        <v>120</v>
      </c>
      <c r="U867" s="22">
        <v>-500</v>
      </c>
      <c r="V867" s="22">
        <v>0</v>
      </c>
      <c r="W867" s="22">
        <v>0</v>
      </c>
      <c r="X867" s="22">
        <v>0</v>
      </c>
      <c r="Y867" s="22">
        <v>0</v>
      </c>
      <c r="Z867" s="22">
        <v>0</v>
      </c>
      <c r="AA867" s="22">
        <v>0</v>
      </c>
      <c r="AB867" s="22">
        <v>0</v>
      </c>
      <c r="AC867" s="22">
        <v>0</v>
      </c>
      <c r="AD867" s="22">
        <v>0</v>
      </c>
      <c r="AE867" s="22">
        <v>0</v>
      </c>
      <c r="AF867" s="22">
        <v>0</v>
      </c>
      <c r="AG867" s="22">
        <v>0</v>
      </c>
      <c r="AH867" s="22">
        <f t="shared" si="81"/>
        <v>0</v>
      </c>
      <c r="AI867" s="22">
        <v>0</v>
      </c>
      <c r="AJ867" s="22">
        <f t="shared" si="82"/>
        <v>-500</v>
      </c>
      <c r="AK867" s="22"/>
      <c r="AL867" s="22">
        <f t="shared" si="83"/>
        <v>0</v>
      </c>
      <c r="AM867" s="22">
        <f t="shared" si="84"/>
        <v>0</v>
      </c>
    </row>
    <row r="868" spans="1:39" outlineLevel="1" x14ac:dyDescent="0.25">
      <c r="A868" s="10">
        <v>40755</v>
      </c>
      <c r="C868" s="3" t="s">
        <v>2012</v>
      </c>
      <c r="D868" s="34" t="s">
        <v>968</v>
      </c>
      <c r="F868" s="4" t="s">
        <v>88</v>
      </c>
      <c r="G868" s="4" t="s">
        <v>451</v>
      </c>
      <c r="H868" s="4" t="s">
        <v>157</v>
      </c>
      <c r="N868" s="5">
        <v>1</v>
      </c>
      <c r="O868" s="5" t="s">
        <v>158</v>
      </c>
      <c r="P868" s="65">
        <v>3110</v>
      </c>
      <c r="Q868" s="65">
        <v>0</v>
      </c>
      <c r="R868" s="65">
        <v>0</v>
      </c>
      <c r="S868" s="65">
        <f t="shared" si="80"/>
        <v>3110</v>
      </c>
      <c r="T868" s="5">
        <v>120</v>
      </c>
      <c r="U868" s="22">
        <v>-3110</v>
      </c>
      <c r="V868" s="22">
        <v>0</v>
      </c>
      <c r="W868" s="22">
        <v>0</v>
      </c>
      <c r="X868" s="22">
        <v>0</v>
      </c>
      <c r="Y868" s="22">
        <v>0</v>
      </c>
      <c r="Z868" s="22">
        <v>0</v>
      </c>
      <c r="AA868" s="22">
        <v>0</v>
      </c>
      <c r="AB868" s="22">
        <v>0</v>
      </c>
      <c r="AC868" s="22">
        <v>0</v>
      </c>
      <c r="AD868" s="22">
        <v>0</v>
      </c>
      <c r="AE868" s="22">
        <v>0</v>
      </c>
      <c r="AF868" s="22">
        <v>0</v>
      </c>
      <c r="AG868" s="22">
        <v>0</v>
      </c>
      <c r="AH868" s="22">
        <f t="shared" si="81"/>
        <v>0</v>
      </c>
      <c r="AI868" s="22">
        <v>0</v>
      </c>
      <c r="AJ868" s="22">
        <f t="shared" si="82"/>
        <v>-3110</v>
      </c>
      <c r="AK868" s="22"/>
      <c r="AL868" s="22">
        <f t="shared" si="83"/>
        <v>0</v>
      </c>
      <c r="AM868" s="22">
        <f t="shared" si="84"/>
        <v>0</v>
      </c>
    </row>
    <row r="869" spans="1:39" outlineLevel="1" x14ac:dyDescent="0.25">
      <c r="A869" s="10">
        <v>40755</v>
      </c>
      <c r="C869" s="3" t="s">
        <v>2013</v>
      </c>
      <c r="D869" s="34" t="s">
        <v>948</v>
      </c>
      <c r="F869" s="4" t="s">
        <v>88</v>
      </c>
      <c r="G869" s="4" t="s">
        <v>451</v>
      </c>
      <c r="H869" s="4" t="s">
        <v>157</v>
      </c>
      <c r="N869" s="5">
        <v>1</v>
      </c>
      <c r="O869" s="5" t="s">
        <v>158</v>
      </c>
      <c r="P869" s="65">
        <v>1600</v>
      </c>
      <c r="Q869" s="65">
        <v>0</v>
      </c>
      <c r="R869" s="65">
        <v>0</v>
      </c>
      <c r="S869" s="65">
        <f t="shared" si="80"/>
        <v>1600</v>
      </c>
      <c r="T869" s="5">
        <v>120</v>
      </c>
      <c r="U869" s="22">
        <v>-1600</v>
      </c>
      <c r="V869" s="22">
        <v>0</v>
      </c>
      <c r="W869" s="22">
        <v>0</v>
      </c>
      <c r="X869" s="22">
        <v>0</v>
      </c>
      <c r="Y869" s="22">
        <v>0</v>
      </c>
      <c r="Z869" s="22">
        <v>0</v>
      </c>
      <c r="AA869" s="22">
        <v>0</v>
      </c>
      <c r="AB869" s="22">
        <v>0</v>
      </c>
      <c r="AC869" s="22">
        <v>0</v>
      </c>
      <c r="AD869" s="22">
        <v>0</v>
      </c>
      <c r="AE869" s="22">
        <v>0</v>
      </c>
      <c r="AF869" s="22">
        <v>0</v>
      </c>
      <c r="AG869" s="22">
        <v>0</v>
      </c>
      <c r="AH869" s="22">
        <f t="shared" si="81"/>
        <v>0</v>
      </c>
      <c r="AI869" s="22">
        <v>0</v>
      </c>
      <c r="AJ869" s="22">
        <f t="shared" si="82"/>
        <v>-1600</v>
      </c>
      <c r="AK869" s="22"/>
      <c r="AL869" s="22">
        <f t="shared" si="83"/>
        <v>0</v>
      </c>
      <c r="AM869" s="22">
        <f t="shared" si="84"/>
        <v>0</v>
      </c>
    </row>
    <row r="870" spans="1:39" outlineLevel="1" x14ac:dyDescent="0.25">
      <c r="A870" s="10">
        <v>40755</v>
      </c>
      <c r="C870" s="3" t="s">
        <v>2014</v>
      </c>
      <c r="D870" s="34" t="s">
        <v>2015</v>
      </c>
      <c r="F870" s="4" t="s">
        <v>88</v>
      </c>
      <c r="G870" s="4" t="s">
        <v>451</v>
      </c>
      <c r="H870" s="4" t="s">
        <v>157</v>
      </c>
      <c r="N870" s="5">
        <v>1</v>
      </c>
      <c r="O870" s="5" t="s">
        <v>158</v>
      </c>
      <c r="P870" s="65">
        <v>4104</v>
      </c>
      <c r="Q870" s="65">
        <v>0</v>
      </c>
      <c r="R870" s="65">
        <v>0</v>
      </c>
      <c r="S870" s="65">
        <f t="shared" si="80"/>
        <v>4104</v>
      </c>
      <c r="T870" s="5">
        <v>120</v>
      </c>
      <c r="U870" s="22">
        <v>-4104</v>
      </c>
      <c r="V870" s="22">
        <v>0</v>
      </c>
      <c r="W870" s="22">
        <v>0</v>
      </c>
      <c r="X870" s="22">
        <v>0</v>
      </c>
      <c r="Y870" s="22">
        <v>0</v>
      </c>
      <c r="Z870" s="22">
        <v>0</v>
      </c>
      <c r="AA870" s="22">
        <v>0</v>
      </c>
      <c r="AB870" s="22">
        <v>0</v>
      </c>
      <c r="AC870" s="22">
        <v>0</v>
      </c>
      <c r="AD870" s="22">
        <v>0</v>
      </c>
      <c r="AE870" s="22">
        <v>0</v>
      </c>
      <c r="AF870" s="22">
        <v>0</v>
      </c>
      <c r="AG870" s="22">
        <v>0</v>
      </c>
      <c r="AH870" s="22">
        <f t="shared" si="81"/>
        <v>0</v>
      </c>
      <c r="AI870" s="22">
        <v>0</v>
      </c>
      <c r="AJ870" s="22">
        <f t="shared" si="82"/>
        <v>-4104</v>
      </c>
      <c r="AK870" s="22"/>
      <c r="AL870" s="22">
        <f t="shared" si="83"/>
        <v>0</v>
      </c>
      <c r="AM870" s="22">
        <f t="shared" si="84"/>
        <v>0</v>
      </c>
    </row>
    <row r="871" spans="1:39" outlineLevel="1" x14ac:dyDescent="0.25">
      <c r="A871" s="10">
        <v>40755</v>
      </c>
      <c r="C871" s="3" t="s">
        <v>2016</v>
      </c>
      <c r="D871" s="34" t="s">
        <v>2017</v>
      </c>
      <c r="F871" s="4" t="s">
        <v>88</v>
      </c>
      <c r="G871" s="4" t="s">
        <v>451</v>
      </c>
      <c r="H871" s="4" t="s">
        <v>157</v>
      </c>
      <c r="N871" s="5">
        <v>1</v>
      </c>
      <c r="O871" s="5" t="s">
        <v>158</v>
      </c>
      <c r="P871" s="65">
        <v>1650</v>
      </c>
      <c r="Q871" s="65">
        <v>0</v>
      </c>
      <c r="R871" s="65">
        <v>0</v>
      </c>
      <c r="S871" s="65">
        <f t="shared" si="80"/>
        <v>1650</v>
      </c>
      <c r="T871" s="5">
        <v>120</v>
      </c>
      <c r="U871" s="22">
        <v>-1650</v>
      </c>
      <c r="V871" s="22">
        <v>0</v>
      </c>
      <c r="W871" s="22">
        <v>0</v>
      </c>
      <c r="X871" s="22">
        <v>0</v>
      </c>
      <c r="Y871" s="22">
        <v>0</v>
      </c>
      <c r="Z871" s="22">
        <v>0</v>
      </c>
      <c r="AA871" s="22">
        <v>0</v>
      </c>
      <c r="AB871" s="22">
        <v>0</v>
      </c>
      <c r="AC871" s="22">
        <v>0</v>
      </c>
      <c r="AD871" s="22">
        <v>0</v>
      </c>
      <c r="AE871" s="22">
        <v>0</v>
      </c>
      <c r="AF871" s="22">
        <v>0</v>
      </c>
      <c r="AG871" s="22">
        <v>0</v>
      </c>
      <c r="AH871" s="22">
        <f t="shared" si="81"/>
        <v>0</v>
      </c>
      <c r="AI871" s="22">
        <v>0</v>
      </c>
      <c r="AJ871" s="22">
        <f t="shared" si="82"/>
        <v>-1650</v>
      </c>
      <c r="AK871" s="22"/>
      <c r="AL871" s="22">
        <f t="shared" si="83"/>
        <v>0</v>
      </c>
      <c r="AM871" s="22">
        <f t="shared" si="84"/>
        <v>0</v>
      </c>
    </row>
    <row r="872" spans="1:39" outlineLevel="1" x14ac:dyDescent="0.25">
      <c r="A872" s="10">
        <v>40755</v>
      </c>
      <c r="C872" s="3" t="s">
        <v>2018</v>
      </c>
      <c r="D872" s="34" t="s">
        <v>2019</v>
      </c>
      <c r="F872" s="4" t="s">
        <v>88</v>
      </c>
      <c r="G872" s="4" t="s">
        <v>451</v>
      </c>
      <c r="H872" s="4" t="s">
        <v>157</v>
      </c>
      <c r="N872" s="5">
        <v>1</v>
      </c>
      <c r="O872" s="5" t="s">
        <v>158</v>
      </c>
      <c r="P872" s="65">
        <v>1440</v>
      </c>
      <c r="Q872" s="65">
        <v>0</v>
      </c>
      <c r="R872" s="65">
        <v>0</v>
      </c>
      <c r="S872" s="65">
        <f t="shared" si="80"/>
        <v>1440</v>
      </c>
      <c r="T872" s="5">
        <v>120</v>
      </c>
      <c r="U872" s="22">
        <v>-1440</v>
      </c>
      <c r="V872" s="22">
        <v>0</v>
      </c>
      <c r="W872" s="22">
        <v>0</v>
      </c>
      <c r="X872" s="22">
        <v>0</v>
      </c>
      <c r="Y872" s="22">
        <v>0</v>
      </c>
      <c r="Z872" s="22">
        <v>0</v>
      </c>
      <c r="AA872" s="22">
        <v>0</v>
      </c>
      <c r="AB872" s="22">
        <v>0</v>
      </c>
      <c r="AC872" s="22">
        <v>0</v>
      </c>
      <c r="AD872" s="22">
        <v>0</v>
      </c>
      <c r="AE872" s="22">
        <v>0</v>
      </c>
      <c r="AF872" s="22">
        <v>0</v>
      </c>
      <c r="AG872" s="22">
        <v>0</v>
      </c>
      <c r="AH872" s="22">
        <f t="shared" si="81"/>
        <v>0</v>
      </c>
      <c r="AI872" s="22">
        <v>0</v>
      </c>
      <c r="AJ872" s="22">
        <f t="shared" si="82"/>
        <v>-1440</v>
      </c>
      <c r="AK872" s="22"/>
      <c r="AL872" s="22">
        <f t="shared" si="83"/>
        <v>0</v>
      </c>
      <c r="AM872" s="22">
        <f t="shared" si="84"/>
        <v>0</v>
      </c>
    </row>
    <row r="873" spans="1:39" outlineLevel="1" x14ac:dyDescent="0.25">
      <c r="A873" s="10">
        <v>40755</v>
      </c>
      <c r="C873" s="3" t="s">
        <v>2020</v>
      </c>
      <c r="D873" s="34" t="s">
        <v>2021</v>
      </c>
      <c r="F873" s="4" t="s">
        <v>88</v>
      </c>
      <c r="G873" s="4" t="s">
        <v>451</v>
      </c>
      <c r="H873" s="4" t="s">
        <v>157</v>
      </c>
      <c r="N873" s="5">
        <v>1</v>
      </c>
      <c r="O873" s="5" t="s">
        <v>158</v>
      </c>
      <c r="P873" s="65">
        <v>65286</v>
      </c>
      <c r="Q873" s="65">
        <v>0</v>
      </c>
      <c r="R873" s="65">
        <v>0</v>
      </c>
      <c r="S873" s="65">
        <f t="shared" si="80"/>
        <v>65286</v>
      </c>
      <c r="T873" s="5">
        <v>120</v>
      </c>
      <c r="U873" s="22">
        <v>-65286</v>
      </c>
      <c r="V873" s="22">
        <v>0</v>
      </c>
      <c r="W873" s="22">
        <v>0</v>
      </c>
      <c r="X873" s="22">
        <v>0</v>
      </c>
      <c r="Y873" s="22">
        <v>0</v>
      </c>
      <c r="Z873" s="22">
        <v>0</v>
      </c>
      <c r="AA873" s="22">
        <v>0</v>
      </c>
      <c r="AB873" s="22">
        <v>0</v>
      </c>
      <c r="AC873" s="22">
        <v>0</v>
      </c>
      <c r="AD873" s="22">
        <v>0</v>
      </c>
      <c r="AE873" s="22">
        <v>0</v>
      </c>
      <c r="AF873" s="22">
        <v>0</v>
      </c>
      <c r="AG873" s="22">
        <v>0</v>
      </c>
      <c r="AH873" s="22">
        <f t="shared" si="81"/>
        <v>0</v>
      </c>
      <c r="AI873" s="22">
        <v>0</v>
      </c>
      <c r="AJ873" s="22">
        <f t="shared" si="82"/>
        <v>-65286</v>
      </c>
      <c r="AK873" s="22"/>
      <c r="AL873" s="22">
        <f t="shared" si="83"/>
        <v>0</v>
      </c>
      <c r="AM873" s="22">
        <f t="shared" si="84"/>
        <v>0</v>
      </c>
    </row>
    <row r="874" spans="1:39" outlineLevel="1" x14ac:dyDescent="0.25">
      <c r="A874" s="10">
        <v>40755</v>
      </c>
      <c r="C874" s="3" t="s">
        <v>2022</v>
      </c>
      <c r="D874" s="34" t="s">
        <v>1977</v>
      </c>
      <c r="F874" s="4" t="s">
        <v>88</v>
      </c>
      <c r="G874" s="4" t="s">
        <v>451</v>
      </c>
      <c r="H874" s="4" t="s">
        <v>157</v>
      </c>
      <c r="N874" s="5">
        <v>1</v>
      </c>
      <c r="O874" s="5" t="s">
        <v>158</v>
      </c>
      <c r="P874" s="65">
        <v>2981</v>
      </c>
      <c r="Q874" s="65">
        <v>0</v>
      </c>
      <c r="R874" s="65">
        <v>0</v>
      </c>
      <c r="S874" s="65">
        <f t="shared" si="80"/>
        <v>2981</v>
      </c>
      <c r="T874" s="5">
        <v>120</v>
      </c>
      <c r="U874" s="22">
        <v>-2981</v>
      </c>
      <c r="V874" s="22">
        <v>0</v>
      </c>
      <c r="W874" s="22">
        <v>0</v>
      </c>
      <c r="X874" s="22">
        <v>0</v>
      </c>
      <c r="Y874" s="22">
        <v>0</v>
      </c>
      <c r="Z874" s="22">
        <v>0</v>
      </c>
      <c r="AA874" s="22">
        <v>0</v>
      </c>
      <c r="AB874" s="22">
        <v>0</v>
      </c>
      <c r="AC874" s="22">
        <v>0</v>
      </c>
      <c r="AD874" s="22">
        <v>0</v>
      </c>
      <c r="AE874" s="22">
        <v>0</v>
      </c>
      <c r="AF874" s="22">
        <v>0</v>
      </c>
      <c r="AG874" s="22">
        <v>0</v>
      </c>
      <c r="AH874" s="22">
        <f t="shared" si="81"/>
        <v>0</v>
      </c>
      <c r="AI874" s="22">
        <v>0</v>
      </c>
      <c r="AJ874" s="22">
        <f t="shared" si="82"/>
        <v>-2981</v>
      </c>
      <c r="AK874" s="22"/>
      <c r="AL874" s="22">
        <f t="shared" si="83"/>
        <v>0</v>
      </c>
      <c r="AM874" s="22">
        <f t="shared" si="84"/>
        <v>0</v>
      </c>
    </row>
    <row r="875" spans="1:39" outlineLevel="1" x14ac:dyDescent="0.25">
      <c r="A875" s="10">
        <v>40755</v>
      </c>
      <c r="C875" s="3" t="s">
        <v>2023</v>
      </c>
      <c r="D875" s="34" t="s">
        <v>2024</v>
      </c>
      <c r="F875" s="4" t="s">
        <v>88</v>
      </c>
      <c r="G875" s="4" t="s">
        <v>451</v>
      </c>
      <c r="H875" s="4" t="s">
        <v>157</v>
      </c>
      <c r="N875" s="5">
        <v>1</v>
      </c>
      <c r="O875" s="5" t="s">
        <v>158</v>
      </c>
      <c r="P875" s="65">
        <v>4716</v>
      </c>
      <c r="Q875" s="65">
        <v>0</v>
      </c>
      <c r="R875" s="65">
        <v>0</v>
      </c>
      <c r="S875" s="65">
        <f t="shared" si="80"/>
        <v>4716</v>
      </c>
      <c r="T875" s="5">
        <v>120</v>
      </c>
      <c r="U875" s="22">
        <v>-4716</v>
      </c>
      <c r="V875" s="22">
        <v>0</v>
      </c>
      <c r="W875" s="22">
        <v>0</v>
      </c>
      <c r="X875" s="22">
        <v>0</v>
      </c>
      <c r="Y875" s="22">
        <v>0</v>
      </c>
      <c r="Z875" s="22">
        <v>0</v>
      </c>
      <c r="AA875" s="22">
        <v>0</v>
      </c>
      <c r="AB875" s="22">
        <v>0</v>
      </c>
      <c r="AC875" s="22">
        <v>0</v>
      </c>
      <c r="AD875" s="22">
        <v>0</v>
      </c>
      <c r="AE875" s="22">
        <v>0</v>
      </c>
      <c r="AF875" s="22">
        <v>0</v>
      </c>
      <c r="AG875" s="22">
        <v>0</v>
      </c>
      <c r="AH875" s="22">
        <f t="shared" si="81"/>
        <v>0</v>
      </c>
      <c r="AI875" s="22">
        <v>0</v>
      </c>
      <c r="AJ875" s="22">
        <f t="shared" si="82"/>
        <v>-4716</v>
      </c>
      <c r="AK875" s="22"/>
      <c r="AL875" s="22">
        <f t="shared" si="83"/>
        <v>0</v>
      </c>
      <c r="AM875" s="22">
        <f t="shared" si="84"/>
        <v>0</v>
      </c>
    </row>
    <row r="876" spans="1:39" outlineLevel="1" x14ac:dyDescent="0.25">
      <c r="A876" s="10">
        <v>40755</v>
      </c>
      <c r="C876" s="3" t="s">
        <v>2025</v>
      </c>
      <c r="D876" s="34" t="s">
        <v>2026</v>
      </c>
      <c r="F876" s="4" t="s">
        <v>88</v>
      </c>
      <c r="G876" s="4" t="s">
        <v>451</v>
      </c>
      <c r="H876" s="4" t="s">
        <v>157</v>
      </c>
      <c r="N876" s="5">
        <v>1</v>
      </c>
      <c r="O876" s="5" t="s">
        <v>158</v>
      </c>
      <c r="P876" s="65">
        <v>320</v>
      </c>
      <c r="Q876" s="65">
        <v>0</v>
      </c>
      <c r="R876" s="65">
        <v>0</v>
      </c>
      <c r="S876" s="65">
        <f t="shared" si="80"/>
        <v>320</v>
      </c>
      <c r="T876" s="5">
        <v>120</v>
      </c>
      <c r="U876" s="22">
        <v>-320</v>
      </c>
      <c r="V876" s="22">
        <v>0</v>
      </c>
      <c r="W876" s="22">
        <v>0</v>
      </c>
      <c r="X876" s="22">
        <v>0</v>
      </c>
      <c r="Y876" s="22">
        <v>0</v>
      </c>
      <c r="Z876" s="22">
        <v>0</v>
      </c>
      <c r="AA876" s="22">
        <v>0</v>
      </c>
      <c r="AB876" s="22">
        <v>0</v>
      </c>
      <c r="AC876" s="22">
        <v>0</v>
      </c>
      <c r="AD876" s="22">
        <v>0</v>
      </c>
      <c r="AE876" s="22">
        <v>0</v>
      </c>
      <c r="AF876" s="22">
        <v>0</v>
      </c>
      <c r="AG876" s="22">
        <v>0</v>
      </c>
      <c r="AH876" s="22">
        <f t="shared" si="81"/>
        <v>0</v>
      </c>
      <c r="AI876" s="22">
        <v>0</v>
      </c>
      <c r="AJ876" s="22">
        <f t="shared" si="82"/>
        <v>-320</v>
      </c>
      <c r="AK876" s="22"/>
      <c r="AL876" s="22">
        <f t="shared" si="83"/>
        <v>0</v>
      </c>
      <c r="AM876" s="22">
        <f t="shared" si="84"/>
        <v>0</v>
      </c>
    </row>
    <row r="877" spans="1:39" outlineLevel="1" x14ac:dyDescent="0.25">
      <c r="A877" s="10">
        <v>40755</v>
      </c>
      <c r="C877" s="3" t="s">
        <v>2027</v>
      </c>
      <c r="D877" s="34" t="s">
        <v>1236</v>
      </c>
      <c r="F877" s="4" t="s">
        <v>88</v>
      </c>
      <c r="G877" s="4" t="s">
        <v>451</v>
      </c>
      <c r="H877" s="4" t="s">
        <v>157</v>
      </c>
      <c r="N877" s="5">
        <v>1</v>
      </c>
      <c r="O877" s="5" t="s">
        <v>158</v>
      </c>
      <c r="P877" s="65">
        <v>2434</v>
      </c>
      <c r="Q877" s="65">
        <v>0</v>
      </c>
      <c r="R877" s="65">
        <v>0</v>
      </c>
      <c r="S877" s="65">
        <f t="shared" si="80"/>
        <v>2434</v>
      </c>
      <c r="T877" s="5">
        <v>120</v>
      </c>
      <c r="U877" s="22">
        <v>-2434</v>
      </c>
      <c r="V877" s="22">
        <v>0</v>
      </c>
      <c r="W877" s="22">
        <v>0</v>
      </c>
      <c r="X877" s="22">
        <v>0</v>
      </c>
      <c r="Y877" s="22">
        <v>0</v>
      </c>
      <c r="Z877" s="22">
        <v>0</v>
      </c>
      <c r="AA877" s="22">
        <v>0</v>
      </c>
      <c r="AB877" s="22">
        <v>0</v>
      </c>
      <c r="AC877" s="22">
        <v>0</v>
      </c>
      <c r="AD877" s="22">
        <v>0</v>
      </c>
      <c r="AE877" s="22">
        <v>0</v>
      </c>
      <c r="AF877" s="22">
        <v>0</v>
      </c>
      <c r="AG877" s="22">
        <v>0</v>
      </c>
      <c r="AH877" s="22">
        <f t="shared" si="81"/>
        <v>0</v>
      </c>
      <c r="AI877" s="22">
        <v>0</v>
      </c>
      <c r="AJ877" s="22">
        <f t="shared" si="82"/>
        <v>-2434</v>
      </c>
      <c r="AK877" s="22"/>
      <c r="AL877" s="22">
        <f t="shared" si="83"/>
        <v>0</v>
      </c>
      <c r="AM877" s="22">
        <f t="shared" si="84"/>
        <v>0</v>
      </c>
    </row>
    <row r="878" spans="1:39" outlineLevel="1" x14ac:dyDescent="0.25">
      <c r="A878" s="10">
        <v>40755</v>
      </c>
      <c r="C878" s="3" t="s">
        <v>2028</v>
      </c>
      <c r="D878" s="34" t="s">
        <v>1236</v>
      </c>
      <c r="F878" s="4" t="s">
        <v>88</v>
      </c>
      <c r="G878" s="4" t="s">
        <v>451</v>
      </c>
      <c r="H878" s="4" t="s">
        <v>157</v>
      </c>
      <c r="N878" s="5">
        <v>1</v>
      </c>
      <c r="O878" s="5" t="s">
        <v>158</v>
      </c>
      <c r="P878" s="65">
        <v>845</v>
      </c>
      <c r="Q878" s="65">
        <v>0</v>
      </c>
      <c r="R878" s="65">
        <v>0</v>
      </c>
      <c r="S878" s="65">
        <f t="shared" si="80"/>
        <v>845</v>
      </c>
      <c r="T878" s="5">
        <v>120</v>
      </c>
      <c r="U878" s="22">
        <v>-845</v>
      </c>
      <c r="V878" s="22">
        <v>0</v>
      </c>
      <c r="W878" s="22">
        <v>0</v>
      </c>
      <c r="X878" s="22">
        <v>0</v>
      </c>
      <c r="Y878" s="22">
        <v>0</v>
      </c>
      <c r="Z878" s="22">
        <v>0</v>
      </c>
      <c r="AA878" s="22">
        <v>0</v>
      </c>
      <c r="AB878" s="22">
        <v>0</v>
      </c>
      <c r="AC878" s="22">
        <v>0</v>
      </c>
      <c r="AD878" s="22">
        <v>0</v>
      </c>
      <c r="AE878" s="22">
        <v>0</v>
      </c>
      <c r="AF878" s="22">
        <v>0</v>
      </c>
      <c r="AG878" s="22">
        <v>0</v>
      </c>
      <c r="AH878" s="22">
        <f t="shared" si="81"/>
        <v>0</v>
      </c>
      <c r="AI878" s="22">
        <v>0</v>
      </c>
      <c r="AJ878" s="22">
        <f t="shared" si="82"/>
        <v>-845</v>
      </c>
      <c r="AK878" s="22"/>
      <c r="AL878" s="22">
        <f t="shared" si="83"/>
        <v>0</v>
      </c>
      <c r="AM878" s="22">
        <f t="shared" si="84"/>
        <v>0</v>
      </c>
    </row>
    <row r="879" spans="1:39" outlineLevel="1" x14ac:dyDescent="0.25">
      <c r="A879" s="10">
        <v>40755</v>
      </c>
      <c r="C879" s="3" t="s">
        <v>2029</v>
      </c>
      <c r="D879" s="34" t="s">
        <v>1236</v>
      </c>
      <c r="F879" s="4" t="s">
        <v>88</v>
      </c>
      <c r="G879" s="4" t="s">
        <v>451</v>
      </c>
      <c r="H879" s="4" t="s">
        <v>157</v>
      </c>
      <c r="N879" s="5">
        <v>1</v>
      </c>
      <c r="O879" s="5" t="s">
        <v>158</v>
      </c>
      <c r="P879" s="65">
        <v>1035</v>
      </c>
      <c r="Q879" s="65">
        <v>0</v>
      </c>
      <c r="R879" s="65">
        <v>0</v>
      </c>
      <c r="S879" s="65">
        <f t="shared" si="80"/>
        <v>1035</v>
      </c>
      <c r="T879" s="5">
        <v>120</v>
      </c>
      <c r="U879" s="22">
        <v>-1035</v>
      </c>
      <c r="V879" s="22">
        <v>0</v>
      </c>
      <c r="W879" s="22">
        <v>0</v>
      </c>
      <c r="X879" s="22">
        <v>0</v>
      </c>
      <c r="Y879" s="22">
        <v>0</v>
      </c>
      <c r="Z879" s="22">
        <v>0</v>
      </c>
      <c r="AA879" s="22">
        <v>0</v>
      </c>
      <c r="AB879" s="22">
        <v>0</v>
      </c>
      <c r="AC879" s="22">
        <v>0</v>
      </c>
      <c r="AD879" s="22">
        <v>0</v>
      </c>
      <c r="AE879" s="22">
        <v>0</v>
      </c>
      <c r="AF879" s="22">
        <v>0</v>
      </c>
      <c r="AG879" s="22">
        <v>0</v>
      </c>
      <c r="AH879" s="22">
        <f t="shared" si="81"/>
        <v>0</v>
      </c>
      <c r="AI879" s="22">
        <v>0</v>
      </c>
      <c r="AJ879" s="22">
        <f t="shared" si="82"/>
        <v>-1035</v>
      </c>
      <c r="AK879" s="22"/>
      <c r="AL879" s="22">
        <f t="shared" si="83"/>
        <v>0</v>
      </c>
      <c r="AM879" s="22">
        <f t="shared" si="84"/>
        <v>0</v>
      </c>
    </row>
    <row r="880" spans="1:39" outlineLevel="1" x14ac:dyDescent="0.25">
      <c r="A880" s="10">
        <v>40755</v>
      </c>
      <c r="C880" s="3" t="s">
        <v>2030</v>
      </c>
      <c r="D880" s="34" t="s">
        <v>1236</v>
      </c>
      <c r="F880" s="4" t="s">
        <v>88</v>
      </c>
      <c r="G880" s="4" t="s">
        <v>451</v>
      </c>
      <c r="H880" s="4" t="s">
        <v>157</v>
      </c>
      <c r="N880" s="5">
        <v>1</v>
      </c>
      <c r="O880" s="5" t="s">
        <v>158</v>
      </c>
      <c r="P880" s="65">
        <v>1310</v>
      </c>
      <c r="Q880" s="65">
        <v>0</v>
      </c>
      <c r="R880" s="65">
        <v>0</v>
      </c>
      <c r="S880" s="65">
        <f t="shared" si="80"/>
        <v>1310</v>
      </c>
      <c r="T880" s="5">
        <v>120</v>
      </c>
      <c r="U880" s="22">
        <v>-1310</v>
      </c>
      <c r="V880" s="22">
        <v>0</v>
      </c>
      <c r="W880" s="22">
        <v>0</v>
      </c>
      <c r="X880" s="22">
        <v>0</v>
      </c>
      <c r="Y880" s="22">
        <v>0</v>
      </c>
      <c r="Z880" s="22">
        <v>0</v>
      </c>
      <c r="AA880" s="22">
        <v>0</v>
      </c>
      <c r="AB880" s="22">
        <v>0</v>
      </c>
      <c r="AC880" s="22">
        <v>0</v>
      </c>
      <c r="AD880" s="22">
        <v>0</v>
      </c>
      <c r="AE880" s="22">
        <v>0</v>
      </c>
      <c r="AF880" s="22">
        <v>0</v>
      </c>
      <c r="AG880" s="22">
        <v>0</v>
      </c>
      <c r="AH880" s="22">
        <f t="shared" si="81"/>
        <v>0</v>
      </c>
      <c r="AI880" s="22">
        <v>0</v>
      </c>
      <c r="AJ880" s="22">
        <f t="shared" si="82"/>
        <v>-1310</v>
      </c>
      <c r="AK880" s="22"/>
      <c r="AL880" s="22">
        <f t="shared" si="83"/>
        <v>0</v>
      </c>
      <c r="AM880" s="22">
        <f t="shared" si="84"/>
        <v>0</v>
      </c>
    </row>
    <row r="881" spans="1:39" outlineLevel="1" x14ac:dyDescent="0.25">
      <c r="A881" s="10">
        <v>40755</v>
      </c>
      <c r="C881" s="3" t="s">
        <v>2031</v>
      </c>
      <c r="D881" s="34" t="s">
        <v>948</v>
      </c>
      <c r="F881" s="4" t="s">
        <v>88</v>
      </c>
      <c r="G881" s="4" t="s">
        <v>451</v>
      </c>
      <c r="H881" s="4" t="s">
        <v>157</v>
      </c>
      <c r="N881" s="5">
        <v>1</v>
      </c>
      <c r="O881" s="5" t="s">
        <v>158</v>
      </c>
      <c r="P881" s="65">
        <v>1200</v>
      </c>
      <c r="Q881" s="65">
        <v>0</v>
      </c>
      <c r="R881" s="65">
        <v>0</v>
      </c>
      <c r="S881" s="65">
        <f t="shared" si="80"/>
        <v>1200</v>
      </c>
      <c r="T881" s="5">
        <v>120</v>
      </c>
      <c r="U881" s="22">
        <v>-1200</v>
      </c>
      <c r="V881" s="22">
        <v>0</v>
      </c>
      <c r="W881" s="22">
        <v>0</v>
      </c>
      <c r="X881" s="22">
        <v>0</v>
      </c>
      <c r="Y881" s="22">
        <v>0</v>
      </c>
      <c r="Z881" s="22">
        <v>0</v>
      </c>
      <c r="AA881" s="22">
        <v>0</v>
      </c>
      <c r="AB881" s="22">
        <v>0</v>
      </c>
      <c r="AC881" s="22">
        <v>0</v>
      </c>
      <c r="AD881" s="22">
        <v>0</v>
      </c>
      <c r="AE881" s="22">
        <v>0</v>
      </c>
      <c r="AF881" s="22">
        <v>0</v>
      </c>
      <c r="AG881" s="22">
        <v>0</v>
      </c>
      <c r="AH881" s="22">
        <f t="shared" si="81"/>
        <v>0</v>
      </c>
      <c r="AI881" s="22">
        <v>0</v>
      </c>
      <c r="AJ881" s="22">
        <f t="shared" si="82"/>
        <v>-1200</v>
      </c>
      <c r="AK881" s="22"/>
      <c r="AL881" s="22">
        <f t="shared" si="83"/>
        <v>0</v>
      </c>
      <c r="AM881" s="22">
        <f t="shared" si="84"/>
        <v>0</v>
      </c>
    </row>
    <row r="882" spans="1:39" outlineLevel="1" x14ac:dyDescent="0.25">
      <c r="A882" s="10">
        <v>40755</v>
      </c>
      <c r="C882" s="3" t="s">
        <v>2032</v>
      </c>
      <c r="D882" s="34" t="s">
        <v>2033</v>
      </c>
      <c r="F882" s="4" t="s">
        <v>88</v>
      </c>
      <c r="G882" s="4" t="s">
        <v>451</v>
      </c>
      <c r="H882" s="4" t="s">
        <v>157</v>
      </c>
      <c r="N882" s="5">
        <v>1</v>
      </c>
      <c r="O882" s="5" t="s">
        <v>158</v>
      </c>
      <c r="P882" s="65">
        <v>830</v>
      </c>
      <c r="Q882" s="65">
        <v>0</v>
      </c>
      <c r="R882" s="65">
        <v>0</v>
      </c>
      <c r="S882" s="65">
        <f t="shared" si="80"/>
        <v>830</v>
      </c>
      <c r="T882" s="5">
        <v>120</v>
      </c>
      <c r="U882" s="22">
        <v>-830</v>
      </c>
      <c r="V882" s="22">
        <v>0</v>
      </c>
      <c r="W882" s="22">
        <v>0</v>
      </c>
      <c r="X882" s="22">
        <v>0</v>
      </c>
      <c r="Y882" s="22">
        <v>0</v>
      </c>
      <c r="Z882" s="22">
        <v>0</v>
      </c>
      <c r="AA882" s="22">
        <v>0</v>
      </c>
      <c r="AB882" s="22">
        <v>0</v>
      </c>
      <c r="AC882" s="22">
        <v>0</v>
      </c>
      <c r="AD882" s="22">
        <v>0</v>
      </c>
      <c r="AE882" s="22">
        <v>0</v>
      </c>
      <c r="AF882" s="22">
        <v>0</v>
      </c>
      <c r="AG882" s="22">
        <v>0</v>
      </c>
      <c r="AH882" s="22">
        <f t="shared" si="81"/>
        <v>0</v>
      </c>
      <c r="AI882" s="22">
        <v>0</v>
      </c>
      <c r="AJ882" s="22">
        <f t="shared" si="82"/>
        <v>-830</v>
      </c>
      <c r="AK882" s="22"/>
      <c r="AL882" s="22">
        <f t="shared" si="83"/>
        <v>0</v>
      </c>
      <c r="AM882" s="22">
        <f t="shared" si="84"/>
        <v>0</v>
      </c>
    </row>
    <row r="883" spans="1:39" outlineLevel="1" x14ac:dyDescent="0.25">
      <c r="A883" s="10">
        <v>40755</v>
      </c>
      <c r="C883" s="3" t="s">
        <v>2034</v>
      </c>
      <c r="D883" s="34" t="s">
        <v>2033</v>
      </c>
      <c r="F883" s="4" t="s">
        <v>88</v>
      </c>
      <c r="G883" s="4" t="s">
        <v>451</v>
      </c>
      <c r="H883" s="4" t="s">
        <v>157</v>
      </c>
      <c r="N883" s="5">
        <v>1</v>
      </c>
      <c r="O883" s="5" t="s">
        <v>158</v>
      </c>
      <c r="P883" s="65">
        <v>1240</v>
      </c>
      <c r="Q883" s="65">
        <v>0</v>
      </c>
      <c r="R883" s="65">
        <v>0</v>
      </c>
      <c r="S883" s="65">
        <f t="shared" si="80"/>
        <v>1240</v>
      </c>
      <c r="T883" s="5">
        <v>120</v>
      </c>
      <c r="U883" s="22">
        <v>-1240</v>
      </c>
      <c r="V883" s="22">
        <v>0</v>
      </c>
      <c r="W883" s="22">
        <v>0</v>
      </c>
      <c r="X883" s="22">
        <v>0</v>
      </c>
      <c r="Y883" s="22">
        <v>0</v>
      </c>
      <c r="Z883" s="22">
        <v>0</v>
      </c>
      <c r="AA883" s="22">
        <v>0</v>
      </c>
      <c r="AB883" s="22">
        <v>0</v>
      </c>
      <c r="AC883" s="22">
        <v>0</v>
      </c>
      <c r="AD883" s="22">
        <v>0</v>
      </c>
      <c r="AE883" s="22">
        <v>0</v>
      </c>
      <c r="AF883" s="22">
        <v>0</v>
      </c>
      <c r="AG883" s="22">
        <v>0</v>
      </c>
      <c r="AH883" s="22">
        <f t="shared" si="81"/>
        <v>0</v>
      </c>
      <c r="AI883" s="22">
        <v>0</v>
      </c>
      <c r="AJ883" s="22">
        <f t="shared" si="82"/>
        <v>-1240</v>
      </c>
      <c r="AK883" s="22"/>
      <c r="AL883" s="22">
        <f t="shared" si="83"/>
        <v>0</v>
      </c>
      <c r="AM883" s="22">
        <f t="shared" si="84"/>
        <v>0</v>
      </c>
    </row>
    <row r="884" spans="1:39" outlineLevel="1" x14ac:dyDescent="0.25">
      <c r="A884" s="10">
        <v>40755</v>
      </c>
      <c r="C884" s="3" t="s">
        <v>2035</v>
      </c>
      <c r="D884" s="34" t="s">
        <v>1236</v>
      </c>
      <c r="F884" s="4" t="s">
        <v>88</v>
      </c>
      <c r="G884" s="4" t="s">
        <v>451</v>
      </c>
      <c r="H884" s="4" t="s">
        <v>157</v>
      </c>
      <c r="N884" s="5">
        <v>1</v>
      </c>
      <c r="O884" s="5" t="s">
        <v>158</v>
      </c>
      <c r="P884" s="65">
        <v>870</v>
      </c>
      <c r="Q884" s="65">
        <v>0</v>
      </c>
      <c r="R884" s="65">
        <v>0</v>
      </c>
      <c r="S884" s="65">
        <f t="shared" si="80"/>
        <v>870</v>
      </c>
      <c r="T884" s="5">
        <v>120</v>
      </c>
      <c r="U884" s="22">
        <v>-870</v>
      </c>
      <c r="V884" s="22">
        <v>0</v>
      </c>
      <c r="W884" s="22">
        <v>0</v>
      </c>
      <c r="X884" s="22">
        <v>0</v>
      </c>
      <c r="Y884" s="22">
        <v>0</v>
      </c>
      <c r="Z884" s="22">
        <v>0</v>
      </c>
      <c r="AA884" s="22">
        <v>0</v>
      </c>
      <c r="AB884" s="22">
        <v>0</v>
      </c>
      <c r="AC884" s="22">
        <v>0</v>
      </c>
      <c r="AD884" s="22">
        <v>0</v>
      </c>
      <c r="AE884" s="22">
        <v>0</v>
      </c>
      <c r="AF884" s="22">
        <v>0</v>
      </c>
      <c r="AG884" s="22">
        <v>0</v>
      </c>
      <c r="AH884" s="22">
        <f t="shared" si="81"/>
        <v>0</v>
      </c>
      <c r="AI884" s="22">
        <v>0</v>
      </c>
      <c r="AJ884" s="22">
        <f t="shared" si="82"/>
        <v>-870</v>
      </c>
      <c r="AK884" s="22"/>
      <c r="AL884" s="22">
        <f t="shared" si="83"/>
        <v>0</v>
      </c>
      <c r="AM884" s="22">
        <f t="shared" si="84"/>
        <v>0</v>
      </c>
    </row>
    <row r="885" spans="1:39" outlineLevel="1" x14ac:dyDescent="0.25">
      <c r="A885" s="10">
        <v>40755</v>
      </c>
      <c r="C885" s="3" t="s">
        <v>2036</v>
      </c>
      <c r="D885" s="34" t="s">
        <v>948</v>
      </c>
      <c r="F885" s="4" t="s">
        <v>88</v>
      </c>
      <c r="G885" s="4" t="s">
        <v>451</v>
      </c>
      <c r="H885" s="4" t="s">
        <v>157</v>
      </c>
      <c r="N885" s="5">
        <v>1</v>
      </c>
      <c r="O885" s="5" t="s">
        <v>158</v>
      </c>
      <c r="P885" s="65">
        <v>720</v>
      </c>
      <c r="Q885" s="65">
        <v>0</v>
      </c>
      <c r="R885" s="65">
        <v>0</v>
      </c>
      <c r="S885" s="65">
        <f t="shared" si="80"/>
        <v>720</v>
      </c>
      <c r="T885" s="5">
        <v>120</v>
      </c>
      <c r="U885" s="22">
        <v>-720</v>
      </c>
      <c r="V885" s="22">
        <v>0</v>
      </c>
      <c r="W885" s="22">
        <v>0</v>
      </c>
      <c r="X885" s="22">
        <v>0</v>
      </c>
      <c r="Y885" s="22">
        <v>0</v>
      </c>
      <c r="Z885" s="22">
        <v>0</v>
      </c>
      <c r="AA885" s="22">
        <v>0</v>
      </c>
      <c r="AB885" s="22">
        <v>0</v>
      </c>
      <c r="AC885" s="22">
        <v>0</v>
      </c>
      <c r="AD885" s="22">
        <v>0</v>
      </c>
      <c r="AE885" s="22">
        <v>0</v>
      </c>
      <c r="AF885" s="22">
        <v>0</v>
      </c>
      <c r="AG885" s="22">
        <v>0</v>
      </c>
      <c r="AH885" s="22">
        <f t="shared" si="81"/>
        <v>0</v>
      </c>
      <c r="AI885" s="22">
        <v>0</v>
      </c>
      <c r="AJ885" s="22">
        <f t="shared" si="82"/>
        <v>-720</v>
      </c>
      <c r="AK885" s="22"/>
      <c r="AL885" s="22">
        <f t="shared" si="83"/>
        <v>0</v>
      </c>
      <c r="AM885" s="22">
        <f t="shared" si="84"/>
        <v>0</v>
      </c>
    </row>
    <row r="886" spans="1:39" outlineLevel="1" x14ac:dyDescent="0.25">
      <c r="A886" s="10">
        <v>40755</v>
      </c>
      <c r="C886" s="3" t="s">
        <v>2037</v>
      </c>
      <c r="D886" s="34" t="s">
        <v>2038</v>
      </c>
      <c r="F886" s="4" t="s">
        <v>88</v>
      </c>
      <c r="G886" s="4" t="s">
        <v>451</v>
      </c>
      <c r="H886" s="4" t="s">
        <v>157</v>
      </c>
      <c r="N886" s="5">
        <v>1</v>
      </c>
      <c r="O886" s="5" t="s">
        <v>158</v>
      </c>
      <c r="P886" s="65">
        <v>7817.04</v>
      </c>
      <c r="Q886" s="65">
        <v>0</v>
      </c>
      <c r="R886" s="65">
        <v>0</v>
      </c>
      <c r="S886" s="65">
        <f t="shared" si="80"/>
        <v>7817.04</v>
      </c>
      <c r="T886" s="5">
        <v>120</v>
      </c>
      <c r="U886" s="22">
        <v>-7817.04</v>
      </c>
      <c r="V886" s="22">
        <v>0</v>
      </c>
      <c r="W886" s="22">
        <v>0</v>
      </c>
      <c r="X886" s="22">
        <v>0</v>
      </c>
      <c r="Y886" s="22">
        <v>0</v>
      </c>
      <c r="Z886" s="22">
        <v>0</v>
      </c>
      <c r="AA886" s="22">
        <v>0</v>
      </c>
      <c r="AB886" s="22">
        <v>0</v>
      </c>
      <c r="AC886" s="22">
        <v>0</v>
      </c>
      <c r="AD886" s="22">
        <v>0</v>
      </c>
      <c r="AE886" s="22">
        <v>0</v>
      </c>
      <c r="AF886" s="22">
        <v>0</v>
      </c>
      <c r="AG886" s="22">
        <v>0</v>
      </c>
      <c r="AH886" s="22">
        <f t="shared" si="81"/>
        <v>0</v>
      </c>
      <c r="AI886" s="22">
        <v>0</v>
      </c>
      <c r="AJ886" s="22">
        <f t="shared" si="82"/>
        <v>-7817.04</v>
      </c>
      <c r="AK886" s="22"/>
      <c r="AL886" s="22">
        <f t="shared" si="83"/>
        <v>0</v>
      </c>
      <c r="AM886" s="22">
        <f t="shared" si="84"/>
        <v>0</v>
      </c>
    </row>
    <row r="887" spans="1:39" outlineLevel="1" x14ac:dyDescent="0.25">
      <c r="A887" s="10">
        <v>40755</v>
      </c>
      <c r="C887" s="3" t="s">
        <v>2039</v>
      </c>
      <c r="D887" s="34" t="s">
        <v>2040</v>
      </c>
      <c r="F887" s="4" t="s">
        <v>88</v>
      </c>
      <c r="G887" s="4" t="s">
        <v>451</v>
      </c>
      <c r="H887" s="4" t="s">
        <v>157</v>
      </c>
      <c r="N887" s="5">
        <v>1</v>
      </c>
      <c r="O887" s="5" t="s">
        <v>158</v>
      </c>
      <c r="P887" s="65">
        <v>1590</v>
      </c>
      <c r="Q887" s="65">
        <v>0</v>
      </c>
      <c r="R887" s="65">
        <v>0</v>
      </c>
      <c r="S887" s="65">
        <f t="shared" si="80"/>
        <v>1590</v>
      </c>
      <c r="T887" s="5">
        <v>120</v>
      </c>
      <c r="U887" s="22">
        <v>-1590</v>
      </c>
      <c r="V887" s="22">
        <v>0</v>
      </c>
      <c r="W887" s="22">
        <v>0</v>
      </c>
      <c r="X887" s="22">
        <v>0</v>
      </c>
      <c r="Y887" s="22">
        <v>0</v>
      </c>
      <c r="Z887" s="22">
        <v>0</v>
      </c>
      <c r="AA887" s="22">
        <v>0</v>
      </c>
      <c r="AB887" s="22">
        <v>0</v>
      </c>
      <c r="AC887" s="22">
        <v>0</v>
      </c>
      <c r="AD887" s="22">
        <v>0</v>
      </c>
      <c r="AE887" s="22">
        <v>0</v>
      </c>
      <c r="AF887" s="22">
        <v>0</v>
      </c>
      <c r="AG887" s="22">
        <v>0</v>
      </c>
      <c r="AH887" s="22">
        <f t="shared" si="81"/>
        <v>0</v>
      </c>
      <c r="AI887" s="22">
        <v>0</v>
      </c>
      <c r="AJ887" s="22">
        <f t="shared" si="82"/>
        <v>-1590</v>
      </c>
      <c r="AK887" s="22"/>
      <c r="AL887" s="22">
        <f t="shared" si="83"/>
        <v>0</v>
      </c>
      <c r="AM887" s="22">
        <f t="shared" si="84"/>
        <v>0</v>
      </c>
    </row>
    <row r="888" spans="1:39" outlineLevel="1" x14ac:dyDescent="0.25">
      <c r="A888" s="10">
        <v>40755</v>
      </c>
      <c r="C888" s="3" t="s">
        <v>2041</v>
      </c>
      <c r="D888" s="34" t="s">
        <v>2042</v>
      </c>
      <c r="F888" s="4" t="s">
        <v>88</v>
      </c>
      <c r="G888" s="4" t="s">
        <v>451</v>
      </c>
      <c r="H888" s="4" t="s">
        <v>157</v>
      </c>
      <c r="N888" s="5">
        <v>1</v>
      </c>
      <c r="O888" s="5" t="s">
        <v>158</v>
      </c>
      <c r="P888" s="65">
        <v>1640</v>
      </c>
      <c r="Q888" s="65">
        <v>0</v>
      </c>
      <c r="R888" s="65">
        <v>0</v>
      </c>
      <c r="S888" s="65">
        <f t="shared" si="80"/>
        <v>1640</v>
      </c>
      <c r="T888" s="5">
        <v>120</v>
      </c>
      <c r="U888" s="22">
        <v>-1640</v>
      </c>
      <c r="V888" s="22">
        <v>0</v>
      </c>
      <c r="W888" s="22">
        <v>0</v>
      </c>
      <c r="X888" s="22">
        <v>0</v>
      </c>
      <c r="Y888" s="22">
        <v>0</v>
      </c>
      <c r="Z888" s="22">
        <v>0</v>
      </c>
      <c r="AA888" s="22">
        <v>0</v>
      </c>
      <c r="AB888" s="22">
        <v>0</v>
      </c>
      <c r="AC888" s="22">
        <v>0</v>
      </c>
      <c r="AD888" s="22">
        <v>0</v>
      </c>
      <c r="AE888" s="22">
        <v>0</v>
      </c>
      <c r="AF888" s="22">
        <v>0</v>
      </c>
      <c r="AG888" s="22">
        <v>0</v>
      </c>
      <c r="AH888" s="22">
        <f t="shared" si="81"/>
        <v>0</v>
      </c>
      <c r="AI888" s="22">
        <v>0</v>
      </c>
      <c r="AJ888" s="22">
        <f t="shared" si="82"/>
        <v>-1640</v>
      </c>
      <c r="AK888" s="22"/>
      <c r="AL888" s="22">
        <f t="shared" si="83"/>
        <v>0</v>
      </c>
      <c r="AM888" s="22">
        <f t="shared" si="84"/>
        <v>0</v>
      </c>
    </row>
    <row r="889" spans="1:39" outlineLevel="1" x14ac:dyDescent="0.25">
      <c r="A889" s="10">
        <v>40755</v>
      </c>
      <c r="C889" s="3" t="s">
        <v>2043</v>
      </c>
      <c r="D889" s="34" t="s">
        <v>2044</v>
      </c>
      <c r="F889" s="4" t="s">
        <v>88</v>
      </c>
      <c r="G889" s="4" t="s">
        <v>451</v>
      </c>
      <c r="H889" s="4" t="s">
        <v>157</v>
      </c>
      <c r="N889" s="5">
        <v>1</v>
      </c>
      <c r="O889" s="5" t="s">
        <v>158</v>
      </c>
      <c r="P889" s="65">
        <v>3530</v>
      </c>
      <c r="Q889" s="65">
        <v>0</v>
      </c>
      <c r="R889" s="65">
        <v>0</v>
      </c>
      <c r="S889" s="65">
        <f t="shared" si="80"/>
        <v>3530</v>
      </c>
      <c r="T889" s="5">
        <v>120</v>
      </c>
      <c r="U889" s="22">
        <v>-3530</v>
      </c>
      <c r="V889" s="22">
        <v>0</v>
      </c>
      <c r="W889" s="22">
        <v>0</v>
      </c>
      <c r="X889" s="22">
        <v>0</v>
      </c>
      <c r="Y889" s="22">
        <v>0</v>
      </c>
      <c r="Z889" s="22">
        <v>0</v>
      </c>
      <c r="AA889" s="22">
        <v>0</v>
      </c>
      <c r="AB889" s="22">
        <v>0</v>
      </c>
      <c r="AC889" s="22">
        <v>0</v>
      </c>
      <c r="AD889" s="22">
        <v>0</v>
      </c>
      <c r="AE889" s="22">
        <v>0</v>
      </c>
      <c r="AF889" s="22">
        <v>0</v>
      </c>
      <c r="AG889" s="22">
        <v>0</v>
      </c>
      <c r="AH889" s="22">
        <f t="shared" si="81"/>
        <v>0</v>
      </c>
      <c r="AI889" s="22">
        <v>0</v>
      </c>
      <c r="AJ889" s="22">
        <f t="shared" si="82"/>
        <v>-3530</v>
      </c>
      <c r="AK889" s="22"/>
      <c r="AL889" s="22">
        <f t="shared" si="83"/>
        <v>0</v>
      </c>
      <c r="AM889" s="22">
        <f t="shared" si="84"/>
        <v>0</v>
      </c>
    </row>
    <row r="890" spans="1:39" outlineLevel="1" x14ac:dyDescent="0.25">
      <c r="A890" s="10">
        <v>40755</v>
      </c>
      <c r="C890" s="3" t="s">
        <v>2045</v>
      </c>
      <c r="D890" s="34" t="s">
        <v>968</v>
      </c>
      <c r="F890" s="4" t="s">
        <v>88</v>
      </c>
      <c r="G890" s="4" t="s">
        <v>451</v>
      </c>
      <c r="H890" s="4" t="s">
        <v>157</v>
      </c>
      <c r="N890" s="5">
        <v>1</v>
      </c>
      <c r="O890" s="5" t="s">
        <v>158</v>
      </c>
      <c r="P890" s="65">
        <v>3978</v>
      </c>
      <c r="Q890" s="65">
        <v>0</v>
      </c>
      <c r="R890" s="65">
        <v>0</v>
      </c>
      <c r="S890" s="65">
        <f t="shared" si="80"/>
        <v>3978</v>
      </c>
      <c r="T890" s="5">
        <v>120</v>
      </c>
      <c r="U890" s="22">
        <v>-3978</v>
      </c>
      <c r="V890" s="22">
        <v>0</v>
      </c>
      <c r="W890" s="22">
        <v>0</v>
      </c>
      <c r="X890" s="22">
        <v>0</v>
      </c>
      <c r="Y890" s="22">
        <v>0</v>
      </c>
      <c r="Z890" s="22">
        <v>0</v>
      </c>
      <c r="AA890" s="22">
        <v>0</v>
      </c>
      <c r="AB890" s="22">
        <v>0</v>
      </c>
      <c r="AC890" s="22">
        <v>0</v>
      </c>
      <c r="AD890" s="22">
        <v>0</v>
      </c>
      <c r="AE890" s="22">
        <v>0</v>
      </c>
      <c r="AF890" s="22">
        <v>0</v>
      </c>
      <c r="AG890" s="22">
        <v>0</v>
      </c>
      <c r="AH890" s="22">
        <f t="shared" si="81"/>
        <v>0</v>
      </c>
      <c r="AI890" s="22">
        <v>0</v>
      </c>
      <c r="AJ890" s="22">
        <f t="shared" si="82"/>
        <v>-3978</v>
      </c>
      <c r="AK890" s="22"/>
      <c r="AL890" s="22">
        <f t="shared" si="83"/>
        <v>0</v>
      </c>
      <c r="AM890" s="22">
        <f t="shared" si="84"/>
        <v>0</v>
      </c>
    </row>
    <row r="891" spans="1:39" outlineLevel="1" x14ac:dyDescent="0.25">
      <c r="A891" s="10">
        <v>40755</v>
      </c>
      <c r="C891" s="3" t="s">
        <v>2046</v>
      </c>
      <c r="D891" s="34" t="s">
        <v>2047</v>
      </c>
      <c r="F891" s="4" t="s">
        <v>88</v>
      </c>
      <c r="G891" s="4" t="s">
        <v>451</v>
      </c>
      <c r="H891" s="4" t="s">
        <v>157</v>
      </c>
      <c r="N891" s="5">
        <v>1</v>
      </c>
      <c r="O891" s="5" t="s">
        <v>158</v>
      </c>
      <c r="P891" s="65">
        <v>1155</v>
      </c>
      <c r="Q891" s="65">
        <v>0</v>
      </c>
      <c r="R891" s="65">
        <v>0</v>
      </c>
      <c r="S891" s="65">
        <f t="shared" si="80"/>
        <v>1155</v>
      </c>
      <c r="T891" s="5">
        <v>120</v>
      </c>
      <c r="U891" s="22">
        <v>-1155</v>
      </c>
      <c r="V891" s="22">
        <v>0</v>
      </c>
      <c r="W891" s="22">
        <v>0</v>
      </c>
      <c r="X891" s="22">
        <v>0</v>
      </c>
      <c r="Y891" s="22">
        <v>0</v>
      </c>
      <c r="Z891" s="22">
        <v>0</v>
      </c>
      <c r="AA891" s="22">
        <v>0</v>
      </c>
      <c r="AB891" s="22">
        <v>0</v>
      </c>
      <c r="AC891" s="22">
        <v>0</v>
      </c>
      <c r="AD891" s="22">
        <v>0</v>
      </c>
      <c r="AE891" s="22">
        <v>0</v>
      </c>
      <c r="AF891" s="22">
        <v>0</v>
      </c>
      <c r="AG891" s="22">
        <v>0</v>
      </c>
      <c r="AH891" s="22">
        <f t="shared" si="81"/>
        <v>0</v>
      </c>
      <c r="AI891" s="22">
        <v>0</v>
      </c>
      <c r="AJ891" s="22">
        <f t="shared" si="82"/>
        <v>-1155</v>
      </c>
      <c r="AK891" s="22"/>
      <c r="AL891" s="22">
        <f t="shared" si="83"/>
        <v>0</v>
      </c>
      <c r="AM891" s="22">
        <f t="shared" si="84"/>
        <v>0</v>
      </c>
    </row>
    <row r="892" spans="1:39" outlineLevel="1" x14ac:dyDescent="0.25">
      <c r="A892" s="10">
        <v>40755</v>
      </c>
      <c r="C892" s="3" t="s">
        <v>2048</v>
      </c>
      <c r="D892" s="34" t="s">
        <v>948</v>
      </c>
      <c r="F892" s="4" t="s">
        <v>88</v>
      </c>
      <c r="G892" s="4" t="s">
        <v>451</v>
      </c>
      <c r="H892" s="4" t="s">
        <v>157</v>
      </c>
      <c r="N892" s="5">
        <v>1</v>
      </c>
      <c r="O892" s="5" t="s">
        <v>158</v>
      </c>
      <c r="P892" s="65">
        <v>350</v>
      </c>
      <c r="Q892" s="65">
        <v>0</v>
      </c>
      <c r="R892" s="65">
        <v>0</v>
      </c>
      <c r="S892" s="65">
        <f t="shared" si="80"/>
        <v>350</v>
      </c>
      <c r="T892" s="5">
        <v>120</v>
      </c>
      <c r="U892" s="22">
        <v>-350</v>
      </c>
      <c r="V892" s="22">
        <v>0</v>
      </c>
      <c r="W892" s="22">
        <v>0</v>
      </c>
      <c r="X892" s="22">
        <v>0</v>
      </c>
      <c r="Y892" s="22">
        <v>0</v>
      </c>
      <c r="Z892" s="22">
        <v>0</v>
      </c>
      <c r="AA892" s="22">
        <v>0</v>
      </c>
      <c r="AB892" s="22">
        <v>0</v>
      </c>
      <c r="AC892" s="22">
        <v>0</v>
      </c>
      <c r="AD892" s="22">
        <v>0</v>
      </c>
      <c r="AE892" s="22">
        <v>0</v>
      </c>
      <c r="AF892" s="22">
        <v>0</v>
      </c>
      <c r="AG892" s="22">
        <v>0</v>
      </c>
      <c r="AH892" s="22">
        <f t="shared" si="81"/>
        <v>0</v>
      </c>
      <c r="AI892" s="22">
        <v>0</v>
      </c>
      <c r="AJ892" s="22">
        <f t="shared" si="82"/>
        <v>-350</v>
      </c>
      <c r="AK892" s="22"/>
      <c r="AL892" s="22">
        <f t="shared" si="83"/>
        <v>0</v>
      </c>
      <c r="AM892" s="22">
        <f t="shared" si="84"/>
        <v>0</v>
      </c>
    </row>
    <row r="893" spans="1:39" outlineLevel="1" x14ac:dyDescent="0.25">
      <c r="A893" s="10">
        <v>40755</v>
      </c>
      <c r="C893" s="3" t="s">
        <v>2049</v>
      </c>
      <c r="D893" s="34" t="s">
        <v>2050</v>
      </c>
      <c r="F893" s="4" t="s">
        <v>88</v>
      </c>
      <c r="G893" s="4" t="s">
        <v>451</v>
      </c>
      <c r="H893" s="4" t="s">
        <v>157</v>
      </c>
      <c r="N893" s="5">
        <v>1</v>
      </c>
      <c r="O893" s="5" t="s">
        <v>158</v>
      </c>
      <c r="P893" s="65">
        <v>8489.6200000000008</v>
      </c>
      <c r="Q893" s="65">
        <v>0</v>
      </c>
      <c r="R893" s="65">
        <v>0</v>
      </c>
      <c r="S893" s="65">
        <f t="shared" si="80"/>
        <v>8489.6200000000008</v>
      </c>
      <c r="T893" s="5">
        <v>120</v>
      </c>
      <c r="U893" s="22">
        <v>-8489.6200000000008</v>
      </c>
      <c r="V893" s="22">
        <v>0</v>
      </c>
      <c r="W893" s="22">
        <v>0</v>
      </c>
      <c r="X893" s="22">
        <v>0</v>
      </c>
      <c r="Y893" s="22">
        <v>0</v>
      </c>
      <c r="Z893" s="22">
        <v>0</v>
      </c>
      <c r="AA893" s="22">
        <v>0</v>
      </c>
      <c r="AB893" s="22">
        <v>0</v>
      </c>
      <c r="AC893" s="22">
        <v>0</v>
      </c>
      <c r="AD893" s="22">
        <v>0</v>
      </c>
      <c r="AE893" s="22">
        <v>0</v>
      </c>
      <c r="AF893" s="22">
        <v>0</v>
      </c>
      <c r="AG893" s="22">
        <v>0</v>
      </c>
      <c r="AH893" s="22">
        <f t="shared" si="81"/>
        <v>0</v>
      </c>
      <c r="AI893" s="22">
        <v>0</v>
      </c>
      <c r="AJ893" s="22">
        <f t="shared" si="82"/>
        <v>-8489.6200000000008</v>
      </c>
      <c r="AK893" s="22"/>
      <c r="AL893" s="22">
        <f t="shared" si="83"/>
        <v>0</v>
      </c>
      <c r="AM893" s="22">
        <f t="shared" si="84"/>
        <v>0</v>
      </c>
    </row>
    <row r="894" spans="1:39" outlineLevel="1" x14ac:dyDescent="0.25">
      <c r="A894" s="10">
        <v>40755</v>
      </c>
      <c r="C894" s="3" t="s">
        <v>2051</v>
      </c>
      <c r="D894" s="34" t="s">
        <v>2052</v>
      </c>
      <c r="F894" s="4" t="s">
        <v>88</v>
      </c>
      <c r="G894" s="4" t="s">
        <v>451</v>
      </c>
      <c r="H894" s="4" t="s">
        <v>157</v>
      </c>
      <c r="N894" s="5">
        <v>1</v>
      </c>
      <c r="O894" s="5" t="s">
        <v>158</v>
      </c>
      <c r="P894" s="65">
        <v>45360</v>
      </c>
      <c r="Q894" s="65">
        <v>0</v>
      </c>
      <c r="R894" s="65">
        <v>0</v>
      </c>
      <c r="S894" s="65">
        <f t="shared" si="80"/>
        <v>45360</v>
      </c>
      <c r="T894" s="5">
        <v>120</v>
      </c>
      <c r="U894" s="22">
        <v>-45360</v>
      </c>
      <c r="V894" s="22">
        <v>0</v>
      </c>
      <c r="W894" s="22">
        <v>0</v>
      </c>
      <c r="X894" s="22">
        <v>0</v>
      </c>
      <c r="Y894" s="22">
        <v>0</v>
      </c>
      <c r="Z894" s="22">
        <v>0</v>
      </c>
      <c r="AA894" s="22">
        <v>0</v>
      </c>
      <c r="AB894" s="22">
        <v>0</v>
      </c>
      <c r="AC894" s="22">
        <v>0</v>
      </c>
      <c r="AD894" s="22">
        <v>0</v>
      </c>
      <c r="AE894" s="22">
        <v>0</v>
      </c>
      <c r="AF894" s="22">
        <v>0</v>
      </c>
      <c r="AG894" s="22">
        <v>0</v>
      </c>
      <c r="AH894" s="22">
        <f t="shared" si="81"/>
        <v>0</v>
      </c>
      <c r="AI894" s="22">
        <v>0</v>
      </c>
      <c r="AJ894" s="22">
        <f t="shared" si="82"/>
        <v>-45360</v>
      </c>
      <c r="AK894" s="22"/>
      <c r="AL894" s="22">
        <f t="shared" si="83"/>
        <v>0</v>
      </c>
      <c r="AM894" s="22">
        <f t="shared" si="84"/>
        <v>0</v>
      </c>
    </row>
    <row r="895" spans="1:39" outlineLevel="1" x14ac:dyDescent="0.25">
      <c r="A895" s="10">
        <v>40755</v>
      </c>
      <c r="C895" s="3" t="s">
        <v>2053</v>
      </c>
      <c r="D895" s="34" t="s">
        <v>2054</v>
      </c>
      <c r="F895" s="4" t="s">
        <v>88</v>
      </c>
      <c r="G895" s="4" t="s">
        <v>451</v>
      </c>
      <c r="H895" s="4" t="s">
        <v>157</v>
      </c>
      <c r="N895" s="5">
        <v>1</v>
      </c>
      <c r="O895" s="5" t="s">
        <v>158</v>
      </c>
      <c r="P895" s="65">
        <v>1969.37</v>
      </c>
      <c r="Q895" s="65">
        <v>0</v>
      </c>
      <c r="R895" s="65">
        <v>0</v>
      </c>
      <c r="S895" s="65">
        <f t="shared" si="80"/>
        <v>1969.37</v>
      </c>
      <c r="T895" s="5">
        <v>120</v>
      </c>
      <c r="U895" s="22">
        <v>-1969.37</v>
      </c>
      <c r="V895" s="22">
        <v>0</v>
      </c>
      <c r="W895" s="22">
        <v>0</v>
      </c>
      <c r="X895" s="22">
        <v>0</v>
      </c>
      <c r="Y895" s="22">
        <v>0</v>
      </c>
      <c r="Z895" s="22">
        <v>0</v>
      </c>
      <c r="AA895" s="22">
        <v>0</v>
      </c>
      <c r="AB895" s="22">
        <v>0</v>
      </c>
      <c r="AC895" s="22">
        <v>0</v>
      </c>
      <c r="AD895" s="22">
        <v>0</v>
      </c>
      <c r="AE895" s="22">
        <v>0</v>
      </c>
      <c r="AF895" s="22">
        <v>0</v>
      </c>
      <c r="AG895" s="22">
        <v>0</v>
      </c>
      <c r="AH895" s="22">
        <f t="shared" si="81"/>
        <v>0</v>
      </c>
      <c r="AI895" s="22">
        <v>0</v>
      </c>
      <c r="AJ895" s="22">
        <f t="shared" si="82"/>
        <v>-1969.37</v>
      </c>
      <c r="AK895" s="22"/>
      <c r="AL895" s="22">
        <f t="shared" si="83"/>
        <v>0</v>
      </c>
      <c r="AM895" s="22">
        <f t="shared" si="84"/>
        <v>0</v>
      </c>
    </row>
    <row r="896" spans="1:39" outlineLevel="1" x14ac:dyDescent="0.25">
      <c r="A896" s="10">
        <v>40755</v>
      </c>
      <c r="C896" s="3" t="s">
        <v>2055</v>
      </c>
      <c r="D896" s="34" t="s">
        <v>2056</v>
      </c>
      <c r="F896" s="4" t="s">
        <v>88</v>
      </c>
      <c r="G896" s="4" t="s">
        <v>451</v>
      </c>
      <c r="H896" s="4" t="s">
        <v>157</v>
      </c>
      <c r="N896" s="5">
        <v>1</v>
      </c>
      <c r="O896" s="5" t="s">
        <v>158</v>
      </c>
      <c r="P896" s="65">
        <v>10405.799999999999</v>
      </c>
      <c r="Q896" s="65">
        <v>0</v>
      </c>
      <c r="R896" s="65">
        <v>0</v>
      </c>
      <c r="S896" s="65">
        <f t="shared" si="80"/>
        <v>10405.799999999999</v>
      </c>
      <c r="T896" s="5">
        <v>120</v>
      </c>
      <c r="U896" s="22">
        <v>-10405.799999999999</v>
      </c>
      <c r="V896" s="22">
        <v>0</v>
      </c>
      <c r="W896" s="22">
        <v>0</v>
      </c>
      <c r="X896" s="22">
        <v>0</v>
      </c>
      <c r="Y896" s="22">
        <v>0</v>
      </c>
      <c r="Z896" s="22">
        <v>0</v>
      </c>
      <c r="AA896" s="22">
        <v>0</v>
      </c>
      <c r="AB896" s="22">
        <v>0</v>
      </c>
      <c r="AC896" s="22">
        <v>0</v>
      </c>
      <c r="AD896" s="22">
        <v>0</v>
      </c>
      <c r="AE896" s="22">
        <v>0</v>
      </c>
      <c r="AF896" s="22">
        <v>0</v>
      </c>
      <c r="AG896" s="22">
        <v>0</v>
      </c>
      <c r="AH896" s="22">
        <f t="shared" si="81"/>
        <v>0</v>
      </c>
      <c r="AI896" s="22">
        <v>0</v>
      </c>
      <c r="AJ896" s="22">
        <f t="shared" si="82"/>
        <v>-10405.799999999999</v>
      </c>
      <c r="AK896" s="22"/>
      <c r="AL896" s="22">
        <f t="shared" si="83"/>
        <v>0</v>
      </c>
      <c r="AM896" s="22">
        <f t="shared" si="84"/>
        <v>0</v>
      </c>
    </row>
    <row r="897" spans="1:39" outlineLevel="1" x14ac:dyDescent="0.25">
      <c r="A897" s="10">
        <v>40755</v>
      </c>
      <c r="C897" s="3" t="s">
        <v>2057</v>
      </c>
      <c r="D897" s="34" t="s">
        <v>2058</v>
      </c>
      <c r="F897" s="4" t="s">
        <v>88</v>
      </c>
      <c r="G897" s="4" t="s">
        <v>451</v>
      </c>
      <c r="H897" s="4" t="s">
        <v>157</v>
      </c>
      <c r="N897" s="5">
        <v>1</v>
      </c>
      <c r="O897" s="5" t="s">
        <v>158</v>
      </c>
      <c r="P897" s="65">
        <v>38487.24</v>
      </c>
      <c r="Q897" s="65">
        <v>0</v>
      </c>
      <c r="R897" s="65">
        <v>0</v>
      </c>
      <c r="S897" s="65">
        <f t="shared" si="80"/>
        <v>38487.24</v>
      </c>
      <c r="T897" s="5">
        <v>120</v>
      </c>
      <c r="U897" s="22">
        <v>-38487.24</v>
      </c>
      <c r="V897" s="22">
        <v>0</v>
      </c>
      <c r="W897" s="22">
        <v>0</v>
      </c>
      <c r="X897" s="22">
        <v>0</v>
      </c>
      <c r="Y897" s="22">
        <v>0</v>
      </c>
      <c r="Z897" s="22">
        <v>0</v>
      </c>
      <c r="AA897" s="22">
        <v>0</v>
      </c>
      <c r="AB897" s="22">
        <v>0</v>
      </c>
      <c r="AC897" s="22">
        <v>0</v>
      </c>
      <c r="AD897" s="22">
        <v>0</v>
      </c>
      <c r="AE897" s="22">
        <v>0</v>
      </c>
      <c r="AF897" s="22">
        <v>0</v>
      </c>
      <c r="AG897" s="22">
        <v>0</v>
      </c>
      <c r="AH897" s="22">
        <f t="shared" si="81"/>
        <v>0</v>
      </c>
      <c r="AI897" s="22">
        <v>0</v>
      </c>
      <c r="AJ897" s="22">
        <f t="shared" si="82"/>
        <v>-38487.24</v>
      </c>
      <c r="AK897" s="22"/>
      <c r="AL897" s="22">
        <f t="shared" si="83"/>
        <v>0</v>
      </c>
      <c r="AM897" s="22">
        <f t="shared" si="84"/>
        <v>0</v>
      </c>
    </row>
    <row r="898" spans="1:39" outlineLevel="1" x14ac:dyDescent="0.25">
      <c r="A898" s="10">
        <v>40755</v>
      </c>
      <c r="C898" s="3" t="s">
        <v>2059</v>
      </c>
      <c r="D898" s="34" t="s">
        <v>2060</v>
      </c>
      <c r="F898" s="4" t="s">
        <v>88</v>
      </c>
      <c r="G898" s="4" t="s">
        <v>451</v>
      </c>
      <c r="H898" s="4" t="s">
        <v>157</v>
      </c>
      <c r="N898" s="5">
        <v>1</v>
      </c>
      <c r="O898" s="5" t="s">
        <v>158</v>
      </c>
      <c r="P898" s="65">
        <v>21768.43</v>
      </c>
      <c r="Q898" s="65">
        <v>0</v>
      </c>
      <c r="R898" s="65">
        <v>0</v>
      </c>
      <c r="S898" s="65">
        <f t="shared" si="80"/>
        <v>21768.43</v>
      </c>
      <c r="T898" s="5">
        <v>120</v>
      </c>
      <c r="U898" s="22">
        <v>-21768.43</v>
      </c>
      <c r="V898" s="22">
        <v>0</v>
      </c>
      <c r="W898" s="22">
        <v>0</v>
      </c>
      <c r="X898" s="22">
        <v>0</v>
      </c>
      <c r="Y898" s="22">
        <v>0</v>
      </c>
      <c r="Z898" s="22">
        <v>0</v>
      </c>
      <c r="AA898" s="22">
        <v>0</v>
      </c>
      <c r="AB898" s="22">
        <v>0</v>
      </c>
      <c r="AC898" s="22">
        <v>0</v>
      </c>
      <c r="AD898" s="22">
        <v>0</v>
      </c>
      <c r="AE898" s="22">
        <v>0</v>
      </c>
      <c r="AF898" s="22">
        <v>0</v>
      </c>
      <c r="AG898" s="22">
        <v>0</v>
      </c>
      <c r="AH898" s="22">
        <f t="shared" si="81"/>
        <v>0</v>
      </c>
      <c r="AI898" s="22">
        <v>0</v>
      </c>
      <c r="AJ898" s="22">
        <f t="shared" si="82"/>
        <v>-21768.43</v>
      </c>
      <c r="AK898" s="22"/>
      <c r="AL898" s="22">
        <f t="shared" si="83"/>
        <v>0</v>
      </c>
      <c r="AM898" s="22">
        <f t="shared" si="84"/>
        <v>0</v>
      </c>
    </row>
    <row r="899" spans="1:39" outlineLevel="1" x14ac:dyDescent="0.25">
      <c r="A899" s="10">
        <v>40755</v>
      </c>
      <c r="C899" s="3" t="s">
        <v>2061</v>
      </c>
      <c r="D899" s="34" t="s">
        <v>2062</v>
      </c>
      <c r="F899" s="4" t="s">
        <v>88</v>
      </c>
      <c r="G899" s="4" t="s">
        <v>451</v>
      </c>
      <c r="H899" s="4" t="s">
        <v>157</v>
      </c>
      <c r="N899" s="5">
        <v>1</v>
      </c>
      <c r="O899" s="5" t="s">
        <v>158</v>
      </c>
      <c r="P899" s="65">
        <v>13108.77</v>
      </c>
      <c r="Q899" s="65">
        <v>0</v>
      </c>
      <c r="R899" s="65">
        <v>0</v>
      </c>
      <c r="S899" s="65">
        <f t="shared" si="80"/>
        <v>13108.77</v>
      </c>
      <c r="T899" s="5">
        <v>120</v>
      </c>
      <c r="U899" s="22">
        <v>-13108.77</v>
      </c>
      <c r="V899" s="22">
        <v>0</v>
      </c>
      <c r="W899" s="22">
        <v>0</v>
      </c>
      <c r="X899" s="22">
        <v>0</v>
      </c>
      <c r="Y899" s="22">
        <v>0</v>
      </c>
      <c r="Z899" s="22">
        <v>0</v>
      </c>
      <c r="AA899" s="22">
        <v>0</v>
      </c>
      <c r="AB899" s="22">
        <v>0</v>
      </c>
      <c r="AC899" s="22">
        <v>0</v>
      </c>
      <c r="AD899" s="22">
        <v>0</v>
      </c>
      <c r="AE899" s="22">
        <v>0</v>
      </c>
      <c r="AF899" s="22">
        <v>0</v>
      </c>
      <c r="AG899" s="22">
        <v>0</v>
      </c>
      <c r="AH899" s="22">
        <f t="shared" si="81"/>
        <v>0</v>
      </c>
      <c r="AI899" s="22">
        <v>0</v>
      </c>
      <c r="AJ899" s="22">
        <f t="shared" si="82"/>
        <v>-13108.77</v>
      </c>
      <c r="AK899" s="22"/>
      <c r="AL899" s="22">
        <f t="shared" si="83"/>
        <v>0</v>
      </c>
      <c r="AM899" s="22">
        <f t="shared" si="84"/>
        <v>0</v>
      </c>
    </row>
    <row r="900" spans="1:39" outlineLevel="1" x14ac:dyDescent="0.25">
      <c r="A900" s="10">
        <v>40755</v>
      </c>
      <c r="C900" s="3" t="s">
        <v>2063</v>
      </c>
      <c r="D900" s="34" t="s">
        <v>2064</v>
      </c>
      <c r="F900" s="4" t="s">
        <v>88</v>
      </c>
      <c r="G900" s="4" t="s">
        <v>451</v>
      </c>
      <c r="H900" s="4" t="s">
        <v>157</v>
      </c>
      <c r="N900" s="5">
        <v>1</v>
      </c>
      <c r="O900" s="5" t="s">
        <v>158</v>
      </c>
      <c r="P900" s="65">
        <v>4314.6000000000004</v>
      </c>
      <c r="Q900" s="65">
        <v>0</v>
      </c>
      <c r="R900" s="65">
        <v>0</v>
      </c>
      <c r="S900" s="65">
        <f t="shared" si="80"/>
        <v>4314.6000000000004</v>
      </c>
      <c r="T900" s="5">
        <v>120</v>
      </c>
      <c r="U900" s="22">
        <v>-4314.6000000000004</v>
      </c>
      <c r="V900" s="22">
        <v>0</v>
      </c>
      <c r="W900" s="22">
        <v>0</v>
      </c>
      <c r="X900" s="22">
        <v>0</v>
      </c>
      <c r="Y900" s="22">
        <v>0</v>
      </c>
      <c r="Z900" s="22">
        <v>0</v>
      </c>
      <c r="AA900" s="22">
        <v>0</v>
      </c>
      <c r="AB900" s="22">
        <v>0</v>
      </c>
      <c r="AC900" s="22">
        <v>0</v>
      </c>
      <c r="AD900" s="22">
        <v>0</v>
      </c>
      <c r="AE900" s="22">
        <v>0</v>
      </c>
      <c r="AF900" s="22">
        <v>0</v>
      </c>
      <c r="AG900" s="22">
        <v>0</v>
      </c>
      <c r="AH900" s="22">
        <f t="shared" si="81"/>
        <v>0</v>
      </c>
      <c r="AI900" s="22">
        <v>0</v>
      </c>
      <c r="AJ900" s="22">
        <f t="shared" si="82"/>
        <v>-4314.6000000000004</v>
      </c>
      <c r="AK900" s="22"/>
      <c r="AL900" s="22">
        <f t="shared" si="83"/>
        <v>0</v>
      </c>
      <c r="AM900" s="22">
        <f t="shared" si="84"/>
        <v>0</v>
      </c>
    </row>
    <row r="901" spans="1:39" outlineLevel="1" x14ac:dyDescent="0.25">
      <c r="A901" s="10">
        <v>40755</v>
      </c>
      <c r="C901" s="3" t="s">
        <v>2065</v>
      </c>
      <c r="D901" s="34" t="s">
        <v>2066</v>
      </c>
      <c r="F901" s="4" t="s">
        <v>88</v>
      </c>
      <c r="G901" s="4" t="s">
        <v>451</v>
      </c>
      <c r="H901" s="4" t="s">
        <v>157</v>
      </c>
      <c r="N901" s="5">
        <v>1</v>
      </c>
      <c r="O901" s="5" t="s">
        <v>158</v>
      </c>
      <c r="P901" s="65">
        <v>12634.56</v>
      </c>
      <c r="Q901" s="65">
        <v>0</v>
      </c>
      <c r="R901" s="65">
        <v>0</v>
      </c>
      <c r="S901" s="65">
        <f t="shared" si="80"/>
        <v>12634.56</v>
      </c>
      <c r="T901" s="5">
        <v>120</v>
      </c>
      <c r="U901" s="22">
        <v>-12634.56</v>
      </c>
      <c r="V901" s="22">
        <v>0</v>
      </c>
      <c r="W901" s="22">
        <v>0</v>
      </c>
      <c r="X901" s="22">
        <v>0</v>
      </c>
      <c r="Y901" s="22">
        <v>0</v>
      </c>
      <c r="Z901" s="22">
        <v>0</v>
      </c>
      <c r="AA901" s="22">
        <v>0</v>
      </c>
      <c r="AB901" s="22">
        <v>0</v>
      </c>
      <c r="AC901" s="22">
        <v>0</v>
      </c>
      <c r="AD901" s="22">
        <v>0</v>
      </c>
      <c r="AE901" s="22">
        <v>0</v>
      </c>
      <c r="AF901" s="22">
        <v>0</v>
      </c>
      <c r="AG901" s="22">
        <v>0</v>
      </c>
      <c r="AH901" s="22">
        <f t="shared" si="81"/>
        <v>0</v>
      </c>
      <c r="AI901" s="22">
        <v>0</v>
      </c>
      <c r="AJ901" s="22">
        <f t="shared" si="82"/>
        <v>-12634.56</v>
      </c>
      <c r="AK901" s="22"/>
      <c r="AL901" s="22">
        <f t="shared" si="83"/>
        <v>0</v>
      </c>
      <c r="AM901" s="22">
        <f t="shared" si="84"/>
        <v>0</v>
      </c>
    </row>
    <row r="902" spans="1:39" outlineLevel="1" x14ac:dyDescent="0.25">
      <c r="A902" s="10">
        <v>40755</v>
      </c>
      <c r="C902" s="3" t="s">
        <v>2067</v>
      </c>
      <c r="D902" s="34" t="s">
        <v>968</v>
      </c>
      <c r="F902" s="4" t="s">
        <v>88</v>
      </c>
      <c r="G902" s="4" t="s">
        <v>451</v>
      </c>
      <c r="H902" s="4" t="s">
        <v>157</v>
      </c>
      <c r="N902" s="5">
        <v>1</v>
      </c>
      <c r="O902" s="5" t="s">
        <v>158</v>
      </c>
      <c r="P902" s="65">
        <v>850</v>
      </c>
      <c r="Q902" s="65">
        <v>0</v>
      </c>
      <c r="R902" s="65">
        <v>0</v>
      </c>
      <c r="S902" s="65">
        <f t="shared" ref="S902:S965" si="85">SUM(P902:R902)</f>
        <v>850</v>
      </c>
      <c r="T902" s="5">
        <v>120</v>
      </c>
      <c r="U902" s="22">
        <v>-850</v>
      </c>
      <c r="V902" s="22">
        <v>0</v>
      </c>
      <c r="W902" s="22">
        <v>0</v>
      </c>
      <c r="X902" s="22">
        <v>0</v>
      </c>
      <c r="Y902" s="22">
        <v>0</v>
      </c>
      <c r="Z902" s="22">
        <v>0</v>
      </c>
      <c r="AA902" s="22">
        <v>0</v>
      </c>
      <c r="AB902" s="22">
        <v>0</v>
      </c>
      <c r="AC902" s="22">
        <v>0</v>
      </c>
      <c r="AD902" s="22">
        <v>0</v>
      </c>
      <c r="AE902" s="22">
        <v>0</v>
      </c>
      <c r="AF902" s="22">
        <v>0</v>
      </c>
      <c r="AG902" s="22">
        <v>0</v>
      </c>
      <c r="AH902" s="22">
        <f t="shared" ref="AH902:AH965" si="86">SUM(V902:AG902)</f>
        <v>0</v>
      </c>
      <c r="AI902" s="22">
        <v>0</v>
      </c>
      <c r="AJ902" s="22">
        <f t="shared" ref="AJ902:AJ965" si="87">U902+AH902+AI902</f>
        <v>-850</v>
      </c>
      <c r="AK902" s="22"/>
      <c r="AL902" s="22">
        <f t="shared" ref="AL902:AL965" si="88">S902+AJ902</f>
        <v>0</v>
      </c>
      <c r="AM902" s="22">
        <f t="shared" ref="AM902:AM965" si="89">P902+U902</f>
        <v>0</v>
      </c>
    </row>
    <row r="903" spans="1:39" outlineLevel="1" x14ac:dyDescent="0.25">
      <c r="A903" s="10">
        <v>40755</v>
      </c>
      <c r="C903" s="3" t="s">
        <v>2068</v>
      </c>
      <c r="D903" s="34" t="s">
        <v>2069</v>
      </c>
      <c r="F903" s="4" t="s">
        <v>88</v>
      </c>
      <c r="G903" s="4" t="s">
        <v>451</v>
      </c>
      <c r="H903" s="4" t="s">
        <v>157</v>
      </c>
      <c r="N903" s="5">
        <v>1</v>
      </c>
      <c r="O903" s="5" t="s">
        <v>158</v>
      </c>
      <c r="P903" s="65">
        <v>260</v>
      </c>
      <c r="Q903" s="65">
        <v>0</v>
      </c>
      <c r="R903" s="65">
        <v>0</v>
      </c>
      <c r="S903" s="65">
        <f t="shared" si="85"/>
        <v>260</v>
      </c>
      <c r="T903" s="5">
        <v>120</v>
      </c>
      <c r="U903" s="22">
        <v>-260</v>
      </c>
      <c r="V903" s="22">
        <v>0</v>
      </c>
      <c r="W903" s="22">
        <v>0</v>
      </c>
      <c r="X903" s="22">
        <v>0</v>
      </c>
      <c r="Y903" s="22">
        <v>0</v>
      </c>
      <c r="Z903" s="22">
        <v>0</v>
      </c>
      <c r="AA903" s="22">
        <v>0</v>
      </c>
      <c r="AB903" s="22">
        <v>0</v>
      </c>
      <c r="AC903" s="22">
        <v>0</v>
      </c>
      <c r="AD903" s="22">
        <v>0</v>
      </c>
      <c r="AE903" s="22">
        <v>0</v>
      </c>
      <c r="AF903" s="22">
        <v>0</v>
      </c>
      <c r="AG903" s="22">
        <v>0</v>
      </c>
      <c r="AH903" s="22">
        <f t="shared" si="86"/>
        <v>0</v>
      </c>
      <c r="AI903" s="22">
        <v>0</v>
      </c>
      <c r="AJ903" s="22">
        <f t="shared" si="87"/>
        <v>-260</v>
      </c>
      <c r="AK903" s="22"/>
      <c r="AL903" s="22">
        <f t="shared" si="88"/>
        <v>0</v>
      </c>
      <c r="AM903" s="22">
        <f t="shared" si="89"/>
        <v>0</v>
      </c>
    </row>
    <row r="904" spans="1:39" outlineLevel="1" x14ac:dyDescent="0.25">
      <c r="A904" s="10">
        <v>40755</v>
      </c>
      <c r="C904" s="3" t="s">
        <v>2070</v>
      </c>
      <c r="D904" s="34" t="s">
        <v>2071</v>
      </c>
      <c r="F904" s="4" t="s">
        <v>88</v>
      </c>
      <c r="G904" s="4" t="s">
        <v>451</v>
      </c>
      <c r="H904" s="4" t="s">
        <v>157</v>
      </c>
      <c r="N904" s="5">
        <v>1</v>
      </c>
      <c r="O904" s="5" t="s">
        <v>158</v>
      </c>
      <c r="P904" s="65">
        <v>2412</v>
      </c>
      <c r="Q904" s="65">
        <v>0</v>
      </c>
      <c r="R904" s="65">
        <v>0</v>
      </c>
      <c r="S904" s="65">
        <f t="shared" si="85"/>
        <v>2412</v>
      </c>
      <c r="T904" s="5">
        <v>120</v>
      </c>
      <c r="U904" s="22">
        <v>-2412</v>
      </c>
      <c r="V904" s="22">
        <v>0</v>
      </c>
      <c r="W904" s="22">
        <v>0</v>
      </c>
      <c r="X904" s="22">
        <v>0</v>
      </c>
      <c r="Y904" s="22">
        <v>0</v>
      </c>
      <c r="Z904" s="22">
        <v>0</v>
      </c>
      <c r="AA904" s="22">
        <v>0</v>
      </c>
      <c r="AB904" s="22">
        <v>0</v>
      </c>
      <c r="AC904" s="22">
        <v>0</v>
      </c>
      <c r="AD904" s="22">
        <v>0</v>
      </c>
      <c r="AE904" s="22">
        <v>0</v>
      </c>
      <c r="AF904" s="22">
        <v>0</v>
      </c>
      <c r="AG904" s="22">
        <v>0</v>
      </c>
      <c r="AH904" s="22">
        <f t="shared" si="86"/>
        <v>0</v>
      </c>
      <c r="AI904" s="22">
        <v>0</v>
      </c>
      <c r="AJ904" s="22">
        <f t="shared" si="87"/>
        <v>-2412</v>
      </c>
      <c r="AK904" s="22"/>
      <c r="AL904" s="22">
        <f t="shared" si="88"/>
        <v>0</v>
      </c>
      <c r="AM904" s="22">
        <f t="shared" si="89"/>
        <v>0</v>
      </c>
    </row>
    <row r="905" spans="1:39" outlineLevel="1" x14ac:dyDescent="0.25">
      <c r="A905" s="10">
        <v>40755</v>
      </c>
      <c r="C905" s="3" t="s">
        <v>2072</v>
      </c>
      <c r="D905" s="34" t="s">
        <v>968</v>
      </c>
      <c r="F905" s="4" t="s">
        <v>88</v>
      </c>
      <c r="G905" s="4" t="s">
        <v>451</v>
      </c>
      <c r="H905" s="4" t="s">
        <v>157</v>
      </c>
      <c r="N905" s="5">
        <v>1</v>
      </c>
      <c r="O905" s="5" t="s">
        <v>158</v>
      </c>
      <c r="P905" s="65">
        <v>960</v>
      </c>
      <c r="Q905" s="65">
        <v>0</v>
      </c>
      <c r="R905" s="65">
        <v>0</v>
      </c>
      <c r="S905" s="65">
        <f t="shared" si="85"/>
        <v>960</v>
      </c>
      <c r="T905" s="5">
        <v>120</v>
      </c>
      <c r="U905" s="22">
        <v>-960</v>
      </c>
      <c r="V905" s="22">
        <v>0</v>
      </c>
      <c r="W905" s="22">
        <v>0</v>
      </c>
      <c r="X905" s="22">
        <v>0</v>
      </c>
      <c r="Y905" s="22">
        <v>0</v>
      </c>
      <c r="Z905" s="22">
        <v>0</v>
      </c>
      <c r="AA905" s="22">
        <v>0</v>
      </c>
      <c r="AB905" s="22">
        <v>0</v>
      </c>
      <c r="AC905" s="22">
        <v>0</v>
      </c>
      <c r="AD905" s="22">
        <v>0</v>
      </c>
      <c r="AE905" s="22">
        <v>0</v>
      </c>
      <c r="AF905" s="22">
        <v>0</v>
      </c>
      <c r="AG905" s="22">
        <v>0</v>
      </c>
      <c r="AH905" s="22">
        <f t="shared" si="86"/>
        <v>0</v>
      </c>
      <c r="AI905" s="22">
        <v>0</v>
      </c>
      <c r="AJ905" s="22">
        <f t="shared" si="87"/>
        <v>-960</v>
      </c>
      <c r="AK905" s="22"/>
      <c r="AL905" s="22">
        <f t="shared" si="88"/>
        <v>0</v>
      </c>
      <c r="AM905" s="22">
        <f t="shared" si="89"/>
        <v>0</v>
      </c>
    </row>
    <row r="906" spans="1:39" outlineLevel="1" x14ac:dyDescent="0.25">
      <c r="A906" s="10">
        <v>40755</v>
      </c>
      <c r="C906" s="3" t="s">
        <v>2073</v>
      </c>
      <c r="D906" s="34" t="s">
        <v>2074</v>
      </c>
      <c r="F906" s="4" t="s">
        <v>88</v>
      </c>
      <c r="G906" s="4" t="s">
        <v>451</v>
      </c>
      <c r="H906" s="4" t="s">
        <v>157</v>
      </c>
      <c r="N906" s="5">
        <v>1</v>
      </c>
      <c r="O906" s="5" t="s">
        <v>158</v>
      </c>
      <c r="P906" s="65">
        <v>960</v>
      </c>
      <c r="Q906" s="65">
        <v>0</v>
      </c>
      <c r="R906" s="65">
        <v>0</v>
      </c>
      <c r="S906" s="65">
        <f t="shared" si="85"/>
        <v>960</v>
      </c>
      <c r="T906" s="5">
        <v>120</v>
      </c>
      <c r="U906" s="22">
        <v>-960</v>
      </c>
      <c r="V906" s="22">
        <v>0</v>
      </c>
      <c r="W906" s="22">
        <v>0</v>
      </c>
      <c r="X906" s="22">
        <v>0</v>
      </c>
      <c r="Y906" s="22">
        <v>0</v>
      </c>
      <c r="Z906" s="22">
        <v>0</v>
      </c>
      <c r="AA906" s="22">
        <v>0</v>
      </c>
      <c r="AB906" s="22">
        <v>0</v>
      </c>
      <c r="AC906" s="22">
        <v>0</v>
      </c>
      <c r="AD906" s="22">
        <v>0</v>
      </c>
      <c r="AE906" s="22">
        <v>0</v>
      </c>
      <c r="AF906" s="22">
        <v>0</v>
      </c>
      <c r="AG906" s="22">
        <v>0</v>
      </c>
      <c r="AH906" s="22">
        <f t="shared" si="86"/>
        <v>0</v>
      </c>
      <c r="AI906" s="22">
        <v>0</v>
      </c>
      <c r="AJ906" s="22">
        <f t="shared" si="87"/>
        <v>-960</v>
      </c>
      <c r="AK906" s="22"/>
      <c r="AL906" s="22">
        <f t="shared" si="88"/>
        <v>0</v>
      </c>
      <c r="AM906" s="22">
        <f t="shared" si="89"/>
        <v>0</v>
      </c>
    </row>
    <row r="907" spans="1:39" outlineLevel="1" x14ac:dyDescent="0.25">
      <c r="A907" s="10">
        <v>40755</v>
      </c>
      <c r="C907" s="3" t="s">
        <v>2075</v>
      </c>
      <c r="D907" s="34" t="s">
        <v>1670</v>
      </c>
      <c r="F907" s="4" t="s">
        <v>88</v>
      </c>
      <c r="G907" s="4" t="s">
        <v>451</v>
      </c>
      <c r="H907" s="4" t="s">
        <v>157</v>
      </c>
      <c r="N907" s="5">
        <v>1</v>
      </c>
      <c r="O907" s="5" t="s">
        <v>158</v>
      </c>
      <c r="P907" s="65">
        <v>2760</v>
      </c>
      <c r="Q907" s="65">
        <v>0</v>
      </c>
      <c r="R907" s="65">
        <v>0</v>
      </c>
      <c r="S907" s="65">
        <f t="shared" si="85"/>
        <v>2760</v>
      </c>
      <c r="T907" s="5">
        <v>120</v>
      </c>
      <c r="U907" s="22">
        <v>-2760</v>
      </c>
      <c r="V907" s="22">
        <v>0</v>
      </c>
      <c r="W907" s="22">
        <v>0</v>
      </c>
      <c r="X907" s="22">
        <v>0</v>
      </c>
      <c r="Y907" s="22">
        <v>0</v>
      </c>
      <c r="Z907" s="22">
        <v>0</v>
      </c>
      <c r="AA907" s="22">
        <v>0</v>
      </c>
      <c r="AB907" s="22">
        <v>0</v>
      </c>
      <c r="AC907" s="22">
        <v>0</v>
      </c>
      <c r="AD907" s="22">
        <v>0</v>
      </c>
      <c r="AE907" s="22">
        <v>0</v>
      </c>
      <c r="AF907" s="22">
        <v>0</v>
      </c>
      <c r="AG907" s="22">
        <v>0</v>
      </c>
      <c r="AH907" s="22">
        <f t="shared" si="86"/>
        <v>0</v>
      </c>
      <c r="AI907" s="22">
        <v>0</v>
      </c>
      <c r="AJ907" s="22">
        <f t="shared" si="87"/>
        <v>-2760</v>
      </c>
      <c r="AK907" s="22"/>
      <c r="AL907" s="22">
        <f t="shared" si="88"/>
        <v>0</v>
      </c>
      <c r="AM907" s="22">
        <f t="shared" si="89"/>
        <v>0</v>
      </c>
    </row>
    <row r="908" spans="1:39" outlineLevel="1" x14ac:dyDescent="0.25">
      <c r="A908" s="10">
        <v>40755</v>
      </c>
      <c r="C908" s="3" t="s">
        <v>2076</v>
      </c>
      <c r="D908" s="34" t="s">
        <v>1670</v>
      </c>
      <c r="F908" s="4" t="s">
        <v>88</v>
      </c>
      <c r="G908" s="4" t="s">
        <v>451</v>
      </c>
      <c r="H908" s="4" t="s">
        <v>157</v>
      </c>
      <c r="N908" s="5">
        <v>1</v>
      </c>
      <c r="O908" s="5" t="s">
        <v>158</v>
      </c>
      <c r="P908" s="65">
        <v>2960</v>
      </c>
      <c r="Q908" s="65">
        <v>0</v>
      </c>
      <c r="R908" s="65">
        <v>0</v>
      </c>
      <c r="S908" s="65">
        <f t="shared" si="85"/>
        <v>2960</v>
      </c>
      <c r="T908" s="5">
        <v>120</v>
      </c>
      <c r="U908" s="22">
        <v>-2960</v>
      </c>
      <c r="V908" s="22">
        <v>0</v>
      </c>
      <c r="W908" s="22">
        <v>0</v>
      </c>
      <c r="X908" s="22">
        <v>0</v>
      </c>
      <c r="Y908" s="22">
        <v>0</v>
      </c>
      <c r="Z908" s="22">
        <v>0</v>
      </c>
      <c r="AA908" s="22">
        <v>0</v>
      </c>
      <c r="AB908" s="22">
        <v>0</v>
      </c>
      <c r="AC908" s="22">
        <v>0</v>
      </c>
      <c r="AD908" s="22">
        <v>0</v>
      </c>
      <c r="AE908" s="22">
        <v>0</v>
      </c>
      <c r="AF908" s="22">
        <v>0</v>
      </c>
      <c r="AG908" s="22">
        <v>0</v>
      </c>
      <c r="AH908" s="22">
        <f t="shared" si="86"/>
        <v>0</v>
      </c>
      <c r="AI908" s="22">
        <v>0</v>
      </c>
      <c r="AJ908" s="22">
        <f t="shared" si="87"/>
        <v>-2960</v>
      </c>
      <c r="AK908" s="22"/>
      <c r="AL908" s="22">
        <f t="shared" si="88"/>
        <v>0</v>
      </c>
      <c r="AM908" s="22">
        <f t="shared" si="89"/>
        <v>0</v>
      </c>
    </row>
    <row r="909" spans="1:39" outlineLevel="1" x14ac:dyDescent="0.25">
      <c r="A909" s="10">
        <v>40755</v>
      </c>
      <c r="C909" s="3" t="s">
        <v>2077</v>
      </c>
      <c r="D909" s="34" t="s">
        <v>2078</v>
      </c>
      <c r="F909" s="4" t="s">
        <v>88</v>
      </c>
      <c r="G909" s="4" t="s">
        <v>451</v>
      </c>
      <c r="H909" s="4" t="s">
        <v>157</v>
      </c>
      <c r="N909" s="5">
        <v>1</v>
      </c>
      <c r="O909" s="5" t="s">
        <v>158</v>
      </c>
      <c r="P909" s="65">
        <v>4320</v>
      </c>
      <c r="Q909" s="65">
        <v>0</v>
      </c>
      <c r="R909" s="65">
        <v>0</v>
      </c>
      <c r="S909" s="65">
        <f t="shared" si="85"/>
        <v>4320</v>
      </c>
      <c r="T909" s="5">
        <v>120</v>
      </c>
      <c r="U909" s="22">
        <v>-4320</v>
      </c>
      <c r="V909" s="22">
        <v>0</v>
      </c>
      <c r="W909" s="22">
        <v>0</v>
      </c>
      <c r="X909" s="22">
        <v>0</v>
      </c>
      <c r="Y909" s="22">
        <v>0</v>
      </c>
      <c r="Z909" s="22">
        <v>0</v>
      </c>
      <c r="AA909" s="22">
        <v>0</v>
      </c>
      <c r="AB909" s="22">
        <v>0</v>
      </c>
      <c r="AC909" s="22">
        <v>0</v>
      </c>
      <c r="AD909" s="22">
        <v>0</v>
      </c>
      <c r="AE909" s="22">
        <v>0</v>
      </c>
      <c r="AF909" s="22">
        <v>0</v>
      </c>
      <c r="AG909" s="22">
        <v>0</v>
      </c>
      <c r="AH909" s="22">
        <f t="shared" si="86"/>
        <v>0</v>
      </c>
      <c r="AI909" s="22">
        <v>0</v>
      </c>
      <c r="AJ909" s="22">
        <f t="shared" si="87"/>
        <v>-4320</v>
      </c>
      <c r="AK909" s="22"/>
      <c r="AL909" s="22">
        <f t="shared" si="88"/>
        <v>0</v>
      </c>
      <c r="AM909" s="22">
        <f t="shared" si="89"/>
        <v>0</v>
      </c>
    </row>
    <row r="910" spans="1:39" outlineLevel="1" x14ac:dyDescent="0.25">
      <c r="A910" s="10">
        <v>40755</v>
      </c>
      <c r="C910" s="3" t="s">
        <v>2079</v>
      </c>
      <c r="D910" s="34" t="s">
        <v>1749</v>
      </c>
      <c r="F910" s="4" t="s">
        <v>88</v>
      </c>
      <c r="G910" s="4" t="s">
        <v>451</v>
      </c>
      <c r="H910" s="4" t="s">
        <v>157</v>
      </c>
      <c r="N910" s="5">
        <v>1</v>
      </c>
      <c r="O910" s="5" t="s">
        <v>158</v>
      </c>
      <c r="P910" s="65">
        <v>13608</v>
      </c>
      <c r="Q910" s="65">
        <v>0</v>
      </c>
      <c r="R910" s="65">
        <v>0</v>
      </c>
      <c r="S910" s="65">
        <f t="shared" si="85"/>
        <v>13608</v>
      </c>
      <c r="T910" s="5">
        <v>120</v>
      </c>
      <c r="U910" s="22">
        <v>-13608</v>
      </c>
      <c r="V910" s="22">
        <v>0</v>
      </c>
      <c r="W910" s="22">
        <v>0</v>
      </c>
      <c r="X910" s="22">
        <v>0</v>
      </c>
      <c r="Y910" s="22">
        <v>0</v>
      </c>
      <c r="Z910" s="22">
        <v>0</v>
      </c>
      <c r="AA910" s="22">
        <v>0</v>
      </c>
      <c r="AB910" s="22">
        <v>0</v>
      </c>
      <c r="AC910" s="22">
        <v>0</v>
      </c>
      <c r="AD910" s="22">
        <v>0</v>
      </c>
      <c r="AE910" s="22">
        <v>0</v>
      </c>
      <c r="AF910" s="22">
        <v>0</v>
      </c>
      <c r="AG910" s="22">
        <v>0</v>
      </c>
      <c r="AH910" s="22">
        <f t="shared" si="86"/>
        <v>0</v>
      </c>
      <c r="AI910" s="22">
        <v>0</v>
      </c>
      <c r="AJ910" s="22">
        <f t="shared" si="87"/>
        <v>-13608</v>
      </c>
      <c r="AK910" s="22"/>
      <c r="AL910" s="22">
        <f t="shared" si="88"/>
        <v>0</v>
      </c>
      <c r="AM910" s="22">
        <f t="shared" si="89"/>
        <v>0</v>
      </c>
    </row>
    <row r="911" spans="1:39" outlineLevel="1" x14ac:dyDescent="0.25">
      <c r="A911" s="10">
        <v>40755</v>
      </c>
      <c r="C911" s="3" t="s">
        <v>2080</v>
      </c>
      <c r="D911" s="34" t="s">
        <v>1236</v>
      </c>
      <c r="F911" s="4" t="s">
        <v>88</v>
      </c>
      <c r="G911" s="4" t="s">
        <v>451</v>
      </c>
      <c r="H911" s="4" t="s">
        <v>157</v>
      </c>
      <c r="N911" s="5">
        <v>1</v>
      </c>
      <c r="O911" s="5" t="s">
        <v>158</v>
      </c>
      <c r="P911" s="65">
        <v>2220</v>
      </c>
      <c r="Q911" s="65">
        <v>0</v>
      </c>
      <c r="R911" s="65">
        <v>0</v>
      </c>
      <c r="S911" s="65">
        <f t="shared" si="85"/>
        <v>2220</v>
      </c>
      <c r="T911" s="5">
        <v>120</v>
      </c>
      <c r="U911" s="22">
        <v>-2220</v>
      </c>
      <c r="V911" s="22">
        <v>0</v>
      </c>
      <c r="W911" s="22">
        <v>0</v>
      </c>
      <c r="X911" s="22">
        <v>0</v>
      </c>
      <c r="Y911" s="22">
        <v>0</v>
      </c>
      <c r="Z911" s="22">
        <v>0</v>
      </c>
      <c r="AA911" s="22">
        <v>0</v>
      </c>
      <c r="AB911" s="22">
        <v>0</v>
      </c>
      <c r="AC911" s="22">
        <v>0</v>
      </c>
      <c r="AD911" s="22">
        <v>0</v>
      </c>
      <c r="AE911" s="22">
        <v>0</v>
      </c>
      <c r="AF911" s="22">
        <v>0</v>
      </c>
      <c r="AG911" s="22">
        <v>0</v>
      </c>
      <c r="AH911" s="22">
        <f t="shared" si="86"/>
        <v>0</v>
      </c>
      <c r="AI911" s="22">
        <v>0</v>
      </c>
      <c r="AJ911" s="22">
        <f t="shared" si="87"/>
        <v>-2220</v>
      </c>
      <c r="AK911" s="22"/>
      <c r="AL911" s="22">
        <f t="shared" si="88"/>
        <v>0</v>
      </c>
      <c r="AM911" s="22">
        <f t="shared" si="89"/>
        <v>0</v>
      </c>
    </row>
    <row r="912" spans="1:39" outlineLevel="1" x14ac:dyDescent="0.25">
      <c r="A912" s="10">
        <v>40755</v>
      </c>
      <c r="C912" s="3" t="s">
        <v>2081</v>
      </c>
      <c r="D912" s="34" t="s">
        <v>2082</v>
      </c>
      <c r="F912" s="4" t="s">
        <v>88</v>
      </c>
      <c r="G912" s="4" t="s">
        <v>451</v>
      </c>
      <c r="H912" s="4" t="s">
        <v>157</v>
      </c>
      <c r="N912" s="5">
        <v>1</v>
      </c>
      <c r="O912" s="5" t="s">
        <v>158</v>
      </c>
      <c r="P912" s="65">
        <v>1600</v>
      </c>
      <c r="Q912" s="65">
        <v>0</v>
      </c>
      <c r="R912" s="65">
        <v>0</v>
      </c>
      <c r="S912" s="65">
        <f t="shared" si="85"/>
        <v>1600</v>
      </c>
      <c r="T912" s="5">
        <v>120</v>
      </c>
      <c r="U912" s="22">
        <v>-1600</v>
      </c>
      <c r="V912" s="22">
        <v>0</v>
      </c>
      <c r="W912" s="22">
        <v>0</v>
      </c>
      <c r="X912" s="22">
        <v>0</v>
      </c>
      <c r="Y912" s="22">
        <v>0</v>
      </c>
      <c r="Z912" s="22">
        <v>0</v>
      </c>
      <c r="AA912" s="22">
        <v>0</v>
      </c>
      <c r="AB912" s="22">
        <v>0</v>
      </c>
      <c r="AC912" s="22">
        <v>0</v>
      </c>
      <c r="AD912" s="22">
        <v>0</v>
      </c>
      <c r="AE912" s="22">
        <v>0</v>
      </c>
      <c r="AF912" s="22">
        <v>0</v>
      </c>
      <c r="AG912" s="22">
        <v>0</v>
      </c>
      <c r="AH912" s="22">
        <f t="shared" si="86"/>
        <v>0</v>
      </c>
      <c r="AI912" s="22">
        <v>0</v>
      </c>
      <c r="AJ912" s="22">
        <f t="shared" si="87"/>
        <v>-1600</v>
      </c>
      <c r="AK912" s="22"/>
      <c r="AL912" s="22">
        <f t="shared" si="88"/>
        <v>0</v>
      </c>
      <c r="AM912" s="22">
        <f t="shared" si="89"/>
        <v>0</v>
      </c>
    </row>
    <row r="913" spans="1:39" outlineLevel="1" x14ac:dyDescent="0.25">
      <c r="A913" s="10">
        <v>40755</v>
      </c>
      <c r="C913" s="3" t="s">
        <v>2083</v>
      </c>
      <c r="D913" s="34" t="s">
        <v>2084</v>
      </c>
      <c r="F913" s="4" t="s">
        <v>88</v>
      </c>
      <c r="G913" s="4" t="s">
        <v>451</v>
      </c>
      <c r="H913" s="4" t="s">
        <v>157</v>
      </c>
      <c r="N913" s="5">
        <v>1</v>
      </c>
      <c r="O913" s="5" t="s">
        <v>158</v>
      </c>
      <c r="P913" s="65">
        <v>2136.0500000000002</v>
      </c>
      <c r="Q913" s="65">
        <v>0</v>
      </c>
      <c r="R913" s="65">
        <v>0</v>
      </c>
      <c r="S913" s="65">
        <f t="shared" si="85"/>
        <v>2136.0500000000002</v>
      </c>
      <c r="T913" s="5">
        <v>120</v>
      </c>
      <c r="U913" s="22">
        <v>-2136.0500000000002</v>
      </c>
      <c r="V913" s="22">
        <v>0</v>
      </c>
      <c r="W913" s="22">
        <v>0</v>
      </c>
      <c r="X913" s="22">
        <v>0</v>
      </c>
      <c r="Y913" s="22">
        <v>0</v>
      </c>
      <c r="Z913" s="22">
        <v>0</v>
      </c>
      <c r="AA913" s="22">
        <v>0</v>
      </c>
      <c r="AB913" s="22">
        <v>0</v>
      </c>
      <c r="AC913" s="22">
        <v>0</v>
      </c>
      <c r="AD913" s="22">
        <v>0</v>
      </c>
      <c r="AE913" s="22">
        <v>0</v>
      </c>
      <c r="AF913" s="22">
        <v>0</v>
      </c>
      <c r="AG913" s="22">
        <v>0</v>
      </c>
      <c r="AH913" s="22">
        <f t="shared" si="86"/>
        <v>0</v>
      </c>
      <c r="AI913" s="22">
        <v>0</v>
      </c>
      <c r="AJ913" s="22">
        <f t="shared" si="87"/>
        <v>-2136.0500000000002</v>
      </c>
      <c r="AK913" s="22"/>
      <c r="AL913" s="22">
        <f t="shared" si="88"/>
        <v>0</v>
      </c>
      <c r="AM913" s="22">
        <f t="shared" si="89"/>
        <v>0</v>
      </c>
    </row>
    <row r="914" spans="1:39" outlineLevel="1" x14ac:dyDescent="0.25">
      <c r="A914" s="10">
        <v>40755</v>
      </c>
      <c r="C914" s="3" t="s">
        <v>2085</v>
      </c>
      <c r="D914" s="34" t="s">
        <v>1670</v>
      </c>
      <c r="F914" s="4" t="s">
        <v>88</v>
      </c>
      <c r="G914" s="4" t="s">
        <v>451</v>
      </c>
      <c r="H914" s="4" t="s">
        <v>157</v>
      </c>
      <c r="N914" s="5">
        <v>1</v>
      </c>
      <c r="O914" s="5" t="s">
        <v>158</v>
      </c>
      <c r="P914" s="65">
        <v>1250</v>
      </c>
      <c r="Q914" s="65">
        <v>0</v>
      </c>
      <c r="R914" s="65">
        <v>0</v>
      </c>
      <c r="S914" s="65">
        <f t="shared" si="85"/>
        <v>1250</v>
      </c>
      <c r="T914" s="5">
        <v>120</v>
      </c>
      <c r="U914" s="22">
        <v>-1250</v>
      </c>
      <c r="V914" s="22">
        <v>0</v>
      </c>
      <c r="W914" s="22">
        <v>0</v>
      </c>
      <c r="X914" s="22">
        <v>0</v>
      </c>
      <c r="Y914" s="22">
        <v>0</v>
      </c>
      <c r="Z914" s="22">
        <v>0</v>
      </c>
      <c r="AA914" s="22">
        <v>0</v>
      </c>
      <c r="AB914" s="22">
        <v>0</v>
      </c>
      <c r="AC914" s="22">
        <v>0</v>
      </c>
      <c r="AD914" s="22">
        <v>0</v>
      </c>
      <c r="AE914" s="22">
        <v>0</v>
      </c>
      <c r="AF914" s="22">
        <v>0</v>
      </c>
      <c r="AG914" s="22">
        <v>0</v>
      </c>
      <c r="AH914" s="22">
        <f t="shared" si="86"/>
        <v>0</v>
      </c>
      <c r="AI914" s="22">
        <v>0</v>
      </c>
      <c r="AJ914" s="22">
        <f t="shared" si="87"/>
        <v>-1250</v>
      </c>
      <c r="AK914" s="22"/>
      <c r="AL914" s="22">
        <f t="shared" si="88"/>
        <v>0</v>
      </c>
      <c r="AM914" s="22">
        <f t="shared" si="89"/>
        <v>0</v>
      </c>
    </row>
    <row r="915" spans="1:39" outlineLevel="1" x14ac:dyDescent="0.25">
      <c r="A915" s="10">
        <v>40755</v>
      </c>
      <c r="C915" s="3" t="s">
        <v>2086</v>
      </c>
      <c r="D915" s="34" t="s">
        <v>2087</v>
      </c>
      <c r="F915" s="4" t="s">
        <v>88</v>
      </c>
      <c r="G915" s="4" t="s">
        <v>451</v>
      </c>
      <c r="H915" s="4" t="s">
        <v>157</v>
      </c>
      <c r="N915" s="5">
        <v>1</v>
      </c>
      <c r="O915" s="5" t="s">
        <v>158</v>
      </c>
      <c r="P915" s="65">
        <v>1160</v>
      </c>
      <c r="Q915" s="65">
        <v>0</v>
      </c>
      <c r="R915" s="65">
        <v>0</v>
      </c>
      <c r="S915" s="65">
        <f t="shared" si="85"/>
        <v>1160</v>
      </c>
      <c r="T915" s="5">
        <v>120</v>
      </c>
      <c r="U915" s="22">
        <v>-1160</v>
      </c>
      <c r="V915" s="22">
        <v>0</v>
      </c>
      <c r="W915" s="22">
        <v>0</v>
      </c>
      <c r="X915" s="22">
        <v>0</v>
      </c>
      <c r="Y915" s="22">
        <v>0</v>
      </c>
      <c r="Z915" s="22">
        <v>0</v>
      </c>
      <c r="AA915" s="22">
        <v>0</v>
      </c>
      <c r="AB915" s="22">
        <v>0</v>
      </c>
      <c r="AC915" s="22">
        <v>0</v>
      </c>
      <c r="AD915" s="22">
        <v>0</v>
      </c>
      <c r="AE915" s="22">
        <v>0</v>
      </c>
      <c r="AF915" s="22">
        <v>0</v>
      </c>
      <c r="AG915" s="22">
        <v>0</v>
      </c>
      <c r="AH915" s="22">
        <f t="shared" si="86"/>
        <v>0</v>
      </c>
      <c r="AI915" s="22">
        <v>0</v>
      </c>
      <c r="AJ915" s="22">
        <f t="shared" si="87"/>
        <v>-1160</v>
      </c>
      <c r="AK915" s="22"/>
      <c r="AL915" s="22">
        <f t="shared" si="88"/>
        <v>0</v>
      </c>
      <c r="AM915" s="22">
        <f t="shared" si="89"/>
        <v>0</v>
      </c>
    </row>
    <row r="916" spans="1:39" outlineLevel="1" x14ac:dyDescent="0.25">
      <c r="A916" s="10">
        <v>40755</v>
      </c>
      <c r="C916" s="3" t="s">
        <v>2088</v>
      </c>
      <c r="D916" s="34" t="s">
        <v>2089</v>
      </c>
      <c r="F916" s="4" t="s">
        <v>88</v>
      </c>
      <c r="G916" s="4" t="s">
        <v>451</v>
      </c>
      <c r="H916" s="4" t="s">
        <v>157</v>
      </c>
      <c r="N916" s="5">
        <v>1</v>
      </c>
      <c r="O916" s="5" t="s">
        <v>158</v>
      </c>
      <c r="P916" s="65">
        <v>1745</v>
      </c>
      <c r="Q916" s="65">
        <v>0</v>
      </c>
      <c r="R916" s="65">
        <v>0</v>
      </c>
      <c r="S916" s="65">
        <f t="shared" si="85"/>
        <v>1745</v>
      </c>
      <c r="T916" s="5">
        <v>120</v>
      </c>
      <c r="U916" s="22">
        <v>-1745</v>
      </c>
      <c r="V916" s="22">
        <v>0</v>
      </c>
      <c r="W916" s="22">
        <v>0</v>
      </c>
      <c r="X916" s="22">
        <v>0</v>
      </c>
      <c r="Y916" s="22">
        <v>0</v>
      </c>
      <c r="Z916" s="22">
        <v>0</v>
      </c>
      <c r="AA916" s="22">
        <v>0</v>
      </c>
      <c r="AB916" s="22">
        <v>0</v>
      </c>
      <c r="AC916" s="22">
        <v>0</v>
      </c>
      <c r="AD916" s="22">
        <v>0</v>
      </c>
      <c r="AE916" s="22">
        <v>0</v>
      </c>
      <c r="AF916" s="22">
        <v>0</v>
      </c>
      <c r="AG916" s="22">
        <v>0</v>
      </c>
      <c r="AH916" s="22">
        <f t="shared" si="86"/>
        <v>0</v>
      </c>
      <c r="AI916" s="22">
        <v>0</v>
      </c>
      <c r="AJ916" s="22">
        <f t="shared" si="87"/>
        <v>-1745</v>
      </c>
      <c r="AK916" s="22"/>
      <c r="AL916" s="22">
        <f t="shared" si="88"/>
        <v>0</v>
      </c>
      <c r="AM916" s="22">
        <f t="shared" si="89"/>
        <v>0</v>
      </c>
    </row>
    <row r="917" spans="1:39" outlineLevel="1" x14ac:dyDescent="0.25">
      <c r="A917" s="10">
        <v>40755</v>
      </c>
      <c r="C917" s="3" t="s">
        <v>2090</v>
      </c>
      <c r="D917" s="34" t="s">
        <v>2091</v>
      </c>
      <c r="F917" s="4" t="s">
        <v>88</v>
      </c>
      <c r="G917" s="4" t="s">
        <v>451</v>
      </c>
      <c r="H917" s="4" t="s">
        <v>157</v>
      </c>
      <c r="N917" s="5">
        <v>1</v>
      </c>
      <c r="O917" s="5" t="s">
        <v>158</v>
      </c>
      <c r="P917" s="65">
        <v>4070</v>
      </c>
      <c r="Q917" s="65">
        <v>0</v>
      </c>
      <c r="R917" s="65">
        <v>0</v>
      </c>
      <c r="S917" s="65">
        <f t="shared" si="85"/>
        <v>4070</v>
      </c>
      <c r="T917" s="5">
        <v>120</v>
      </c>
      <c r="U917" s="22">
        <v>-4070</v>
      </c>
      <c r="V917" s="22">
        <v>0</v>
      </c>
      <c r="W917" s="22">
        <v>0</v>
      </c>
      <c r="X917" s="22">
        <v>0</v>
      </c>
      <c r="Y917" s="22">
        <v>0</v>
      </c>
      <c r="Z917" s="22">
        <v>0</v>
      </c>
      <c r="AA917" s="22">
        <v>0</v>
      </c>
      <c r="AB917" s="22">
        <v>0</v>
      </c>
      <c r="AC917" s="22">
        <v>0</v>
      </c>
      <c r="AD917" s="22">
        <v>0</v>
      </c>
      <c r="AE917" s="22">
        <v>0</v>
      </c>
      <c r="AF917" s="22">
        <v>0</v>
      </c>
      <c r="AG917" s="22">
        <v>0</v>
      </c>
      <c r="AH917" s="22">
        <f t="shared" si="86"/>
        <v>0</v>
      </c>
      <c r="AI917" s="22">
        <v>0</v>
      </c>
      <c r="AJ917" s="22">
        <f t="shared" si="87"/>
        <v>-4070</v>
      </c>
      <c r="AK917" s="22"/>
      <c r="AL917" s="22">
        <f t="shared" si="88"/>
        <v>0</v>
      </c>
      <c r="AM917" s="22">
        <f t="shared" si="89"/>
        <v>0</v>
      </c>
    </row>
    <row r="918" spans="1:39" outlineLevel="1" x14ac:dyDescent="0.25">
      <c r="A918" s="10">
        <v>40755</v>
      </c>
      <c r="C918" s="3" t="s">
        <v>2092</v>
      </c>
      <c r="D918" s="34" t="s">
        <v>948</v>
      </c>
      <c r="F918" s="4" t="s">
        <v>88</v>
      </c>
      <c r="G918" s="4" t="s">
        <v>451</v>
      </c>
      <c r="H918" s="4" t="s">
        <v>157</v>
      </c>
      <c r="N918" s="5">
        <v>1</v>
      </c>
      <c r="O918" s="5" t="s">
        <v>158</v>
      </c>
      <c r="P918" s="65">
        <v>2700</v>
      </c>
      <c r="Q918" s="65">
        <v>0</v>
      </c>
      <c r="R918" s="65">
        <v>0</v>
      </c>
      <c r="S918" s="65">
        <f t="shared" si="85"/>
        <v>2700</v>
      </c>
      <c r="T918" s="5">
        <v>120</v>
      </c>
      <c r="U918" s="22">
        <v>-2700</v>
      </c>
      <c r="V918" s="22">
        <v>0</v>
      </c>
      <c r="W918" s="22">
        <v>0</v>
      </c>
      <c r="X918" s="22">
        <v>0</v>
      </c>
      <c r="Y918" s="22">
        <v>0</v>
      </c>
      <c r="Z918" s="22">
        <v>0</v>
      </c>
      <c r="AA918" s="22">
        <v>0</v>
      </c>
      <c r="AB918" s="22">
        <v>0</v>
      </c>
      <c r="AC918" s="22">
        <v>0</v>
      </c>
      <c r="AD918" s="22">
        <v>0</v>
      </c>
      <c r="AE918" s="22">
        <v>0</v>
      </c>
      <c r="AF918" s="22">
        <v>0</v>
      </c>
      <c r="AG918" s="22">
        <v>0</v>
      </c>
      <c r="AH918" s="22">
        <f t="shared" si="86"/>
        <v>0</v>
      </c>
      <c r="AI918" s="22">
        <v>0</v>
      </c>
      <c r="AJ918" s="22">
        <f t="shared" si="87"/>
        <v>-2700</v>
      </c>
      <c r="AK918" s="22"/>
      <c r="AL918" s="22">
        <f t="shared" si="88"/>
        <v>0</v>
      </c>
      <c r="AM918" s="22">
        <f t="shared" si="89"/>
        <v>0</v>
      </c>
    </row>
    <row r="919" spans="1:39" outlineLevel="1" x14ac:dyDescent="0.25">
      <c r="A919" s="10">
        <v>40755</v>
      </c>
      <c r="C919" s="3" t="s">
        <v>2093</v>
      </c>
      <c r="D919" s="34" t="s">
        <v>1236</v>
      </c>
      <c r="F919" s="4" t="s">
        <v>88</v>
      </c>
      <c r="G919" s="4" t="s">
        <v>451</v>
      </c>
      <c r="H919" s="4" t="s">
        <v>157</v>
      </c>
      <c r="N919" s="5">
        <v>1</v>
      </c>
      <c r="O919" s="5" t="s">
        <v>158</v>
      </c>
      <c r="P919" s="65">
        <v>6460</v>
      </c>
      <c r="Q919" s="65">
        <v>0</v>
      </c>
      <c r="R919" s="65">
        <v>0</v>
      </c>
      <c r="S919" s="65">
        <f t="shared" si="85"/>
        <v>6460</v>
      </c>
      <c r="T919" s="5">
        <v>120</v>
      </c>
      <c r="U919" s="22">
        <v>-6460</v>
      </c>
      <c r="V919" s="22">
        <v>0</v>
      </c>
      <c r="W919" s="22">
        <v>0</v>
      </c>
      <c r="X919" s="22">
        <v>0</v>
      </c>
      <c r="Y919" s="22">
        <v>0</v>
      </c>
      <c r="Z919" s="22">
        <v>0</v>
      </c>
      <c r="AA919" s="22">
        <v>0</v>
      </c>
      <c r="AB919" s="22">
        <v>0</v>
      </c>
      <c r="AC919" s="22">
        <v>0</v>
      </c>
      <c r="AD919" s="22">
        <v>0</v>
      </c>
      <c r="AE919" s="22">
        <v>0</v>
      </c>
      <c r="AF919" s="22">
        <v>0</v>
      </c>
      <c r="AG919" s="22">
        <v>0</v>
      </c>
      <c r="AH919" s="22">
        <f t="shared" si="86"/>
        <v>0</v>
      </c>
      <c r="AI919" s="22">
        <v>0</v>
      </c>
      <c r="AJ919" s="22">
        <f t="shared" si="87"/>
        <v>-6460</v>
      </c>
      <c r="AK919" s="22"/>
      <c r="AL919" s="22">
        <f t="shared" si="88"/>
        <v>0</v>
      </c>
      <c r="AM919" s="22">
        <f t="shared" si="89"/>
        <v>0</v>
      </c>
    </row>
    <row r="920" spans="1:39" outlineLevel="1" x14ac:dyDescent="0.25">
      <c r="A920" s="10">
        <v>40755</v>
      </c>
      <c r="C920" s="3" t="s">
        <v>2094</v>
      </c>
      <c r="D920" s="34" t="s">
        <v>1959</v>
      </c>
      <c r="F920" s="4" t="s">
        <v>88</v>
      </c>
      <c r="G920" s="4" t="s">
        <v>451</v>
      </c>
      <c r="H920" s="4" t="s">
        <v>157</v>
      </c>
      <c r="N920" s="5">
        <v>1</v>
      </c>
      <c r="O920" s="5" t="s">
        <v>158</v>
      </c>
      <c r="P920" s="65">
        <v>900</v>
      </c>
      <c r="Q920" s="65">
        <v>0</v>
      </c>
      <c r="R920" s="65">
        <v>0</v>
      </c>
      <c r="S920" s="65">
        <f t="shared" si="85"/>
        <v>900</v>
      </c>
      <c r="T920" s="5">
        <v>120</v>
      </c>
      <c r="U920" s="22">
        <v>-900</v>
      </c>
      <c r="V920" s="22">
        <v>0</v>
      </c>
      <c r="W920" s="22">
        <v>0</v>
      </c>
      <c r="X920" s="22">
        <v>0</v>
      </c>
      <c r="Y920" s="22">
        <v>0</v>
      </c>
      <c r="Z920" s="22">
        <v>0</v>
      </c>
      <c r="AA920" s="22">
        <v>0</v>
      </c>
      <c r="AB920" s="22">
        <v>0</v>
      </c>
      <c r="AC920" s="22">
        <v>0</v>
      </c>
      <c r="AD920" s="22">
        <v>0</v>
      </c>
      <c r="AE920" s="22">
        <v>0</v>
      </c>
      <c r="AF920" s="22">
        <v>0</v>
      </c>
      <c r="AG920" s="22">
        <v>0</v>
      </c>
      <c r="AH920" s="22">
        <f t="shared" si="86"/>
        <v>0</v>
      </c>
      <c r="AI920" s="22">
        <v>0</v>
      </c>
      <c r="AJ920" s="22">
        <f t="shared" si="87"/>
        <v>-900</v>
      </c>
      <c r="AK920" s="22"/>
      <c r="AL920" s="22">
        <f t="shared" si="88"/>
        <v>0</v>
      </c>
      <c r="AM920" s="22">
        <f t="shared" si="89"/>
        <v>0</v>
      </c>
    </row>
    <row r="921" spans="1:39" outlineLevel="1" x14ac:dyDescent="0.25">
      <c r="A921" s="10">
        <v>40755</v>
      </c>
      <c r="C921" s="3" t="s">
        <v>2095</v>
      </c>
      <c r="D921" s="34" t="s">
        <v>2096</v>
      </c>
      <c r="F921" s="4" t="s">
        <v>88</v>
      </c>
      <c r="G921" s="4" t="s">
        <v>451</v>
      </c>
      <c r="H921" s="4" t="s">
        <v>157</v>
      </c>
      <c r="N921" s="5">
        <v>1</v>
      </c>
      <c r="O921" s="5" t="s">
        <v>158</v>
      </c>
      <c r="P921" s="65">
        <v>5919.48</v>
      </c>
      <c r="Q921" s="65">
        <v>0</v>
      </c>
      <c r="R921" s="65">
        <v>0</v>
      </c>
      <c r="S921" s="65">
        <f t="shared" si="85"/>
        <v>5919.48</v>
      </c>
      <c r="T921" s="5">
        <v>120</v>
      </c>
      <c r="U921" s="22">
        <v>-5919.48</v>
      </c>
      <c r="V921" s="22">
        <v>0</v>
      </c>
      <c r="W921" s="22">
        <v>0</v>
      </c>
      <c r="X921" s="22">
        <v>0</v>
      </c>
      <c r="Y921" s="22">
        <v>0</v>
      </c>
      <c r="Z921" s="22">
        <v>0</v>
      </c>
      <c r="AA921" s="22">
        <v>0</v>
      </c>
      <c r="AB921" s="22">
        <v>0</v>
      </c>
      <c r="AC921" s="22">
        <v>0</v>
      </c>
      <c r="AD921" s="22">
        <v>0</v>
      </c>
      <c r="AE921" s="22">
        <v>0</v>
      </c>
      <c r="AF921" s="22">
        <v>0</v>
      </c>
      <c r="AG921" s="22">
        <v>0</v>
      </c>
      <c r="AH921" s="22">
        <f t="shared" si="86"/>
        <v>0</v>
      </c>
      <c r="AI921" s="22">
        <v>0</v>
      </c>
      <c r="AJ921" s="22">
        <f t="shared" si="87"/>
        <v>-5919.48</v>
      </c>
      <c r="AK921" s="22"/>
      <c r="AL921" s="22">
        <f t="shared" si="88"/>
        <v>0</v>
      </c>
      <c r="AM921" s="22">
        <f t="shared" si="89"/>
        <v>0</v>
      </c>
    </row>
    <row r="922" spans="1:39" outlineLevel="1" x14ac:dyDescent="0.25">
      <c r="A922" s="10">
        <v>40755</v>
      </c>
      <c r="C922" s="3" t="s">
        <v>2097</v>
      </c>
      <c r="D922" s="34" t="s">
        <v>1198</v>
      </c>
      <c r="F922" s="4" t="s">
        <v>88</v>
      </c>
      <c r="G922" s="4" t="s">
        <v>451</v>
      </c>
      <c r="H922" s="4" t="s">
        <v>157</v>
      </c>
      <c r="N922" s="5">
        <v>1</v>
      </c>
      <c r="O922" s="5" t="s">
        <v>158</v>
      </c>
      <c r="P922" s="65">
        <v>4248</v>
      </c>
      <c r="Q922" s="65">
        <v>0</v>
      </c>
      <c r="R922" s="65">
        <v>0</v>
      </c>
      <c r="S922" s="65">
        <f t="shared" si="85"/>
        <v>4248</v>
      </c>
      <c r="T922" s="5">
        <v>120</v>
      </c>
      <c r="U922" s="22">
        <v>-4248</v>
      </c>
      <c r="V922" s="22">
        <v>0</v>
      </c>
      <c r="W922" s="22">
        <v>0</v>
      </c>
      <c r="X922" s="22">
        <v>0</v>
      </c>
      <c r="Y922" s="22">
        <v>0</v>
      </c>
      <c r="Z922" s="22">
        <v>0</v>
      </c>
      <c r="AA922" s="22">
        <v>0</v>
      </c>
      <c r="AB922" s="22">
        <v>0</v>
      </c>
      <c r="AC922" s="22">
        <v>0</v>
      </c>
      <c r="AD922" s="22">
        <v>0</v>
      </c>
      <c r="AE922" s="22">
        <v>0</v>
      </c>
      <c r="AF922" s="22">
        <v>0</v>
      </c>
      <c r="AG922" s="22">
        <v>0</v>
      </c>
      <c r="AH922" s="22">
        <f t="shared" si="86"/>
        <v>0</v>
      </c>
      <c r="AI922" s="22">
        <v>0</v>
      </c>
      <c r="AJ922" s="22">
        <f t="shared" si="87"/>
        <v>-4248</v>
      </c>
      <c r="AK922" s="22"/>
      <c r="AL922" s="22">
        <f t="shared" si="88"/>
        <v>0</v>
      </c>
      <c r="AM922" s="22">
        <f t="shared" si="89"/>
        <v>0</v>
      </c>
    </row>
    <row r="923" spans="1:39" outlineLevel="1" x14ac:dyDescent="0.25">
      <c r="A923" s="10">
        <v>40755</v>
      </c>
      <c r="C923" s="3" t="s">
        <v>2098</v>
      </c>
      <c r="D923" s="34" t="s">
        <v>1987</v>
      </c>
      <c r="F923" s="4" t="s">
        <v>88</v>
      </c>
      <c r="G923" s="4" t="s">
        <v>451</v>
      </c>
      <c r="H923" s="4" t="s">
        <v>157</v>
      </c>
      <c r="N923" s="5">
        <v>1</v>
      </c>
      <c r="O923" s="5" t="s">
        <v>158</v>
      </c>
      <c r="P923" s="65">
        <v>2480</v>
      </c>
      <c r="Q923" s="65">
        <v>0</v>
      </c>
      <c r="R923" s="65">
        <v>0</v>
      </c>
      <c r="S923" s="65">
        <f t="shared" si="85"/>
        <v>2480</v>
      </c>
      <c r="T923" s="5">
        <v>120</v>
      </c>
      <c r="U923" s="22">
        <v>-2480</v>
      </c>
      <c r="V923" s="22">
        <v>0</v>
      </c>
      <c r="W923" s="22">
        <v>0</v>
      </c>
      <c r="X923" s="22">
        <v>0</v>
      </c>
      <c r="Y923" s="22">
        <v>0</v>
      </c>
      <c r="Z923" s="22">
        <v>0</v>
      </c>
      <c r="AA923" s="22">
        <v>0</v>
      </c>
      <c r="AB923" s="22">
        <v>0</v>
      </c>
      <c r="AC923" s="22">
        <v>0</v>
      </c>
      <c r="AD923" s="22">
        <v>0</v>
      </c>
      <c r="AE923" s="22">
        <v>0</v>
      </c>
      <c r="AF923" s="22">
        <v>0</v>
      </c>
      <c r="AG923" s="22">
        <v>0</v>
      </c>
      <c r="AH923" s="22">
        <f t="shared" si="86"/>
        <v>0</v>
      </c>
      <c r="AI923" s="22">
        <v>0</v>
      </c>
      <c r="AJ923" s="22">
        <f t="shared" si="87"/>
        <v>-2480</v>
      </c>
      <c r="AK923" s="22"/>
      <c r="AL923" s="22">
        <f t="shared" si="88"/>
        <v>0</v>
      </c>
      <c r="AM923" s="22">
        <f t="shared" si="89"/>
        <v>0</v>
      </c>
    </row>
    <row r="924" spans="1:39" outlineLevel="1" x14ac:dyDescent="0.25">
      <c r="A924" s="10">
        <v>40755</v>
      </c>
      <c r="C924" s="3" t="s">
        <v>2099</v>
      </c>
      <c r="D924" s="34" t="s">
        <v>968</v>
      </c>
      <c r="F924" s="4" t="s">
        <v>88</v>
      </c>
      <c r="G924" s="4" t="s">
        <v>451</v>
      </c>
      <c r="H924" s="4" t="s">
        <v>157</v>
      </c>
      <c r="N924" s="5">
        <v>1</v>
      </c>
      <c r="O924" s="5" t="s">
        <v>158</v>
      </c>
      <c r="P924" s="65">
        <v>3800</v>
      </c>
      <c r="Q924" s="65">
        <v>0</v>
      </c>
      <c r="R924" s="65">
        <v>0</v>
      </c>
      <c r="S924" s="65">
        <f t="shared" si="85"/>
        <v>3800</v>
      </c>
      <c r="T924" s="5">
        <v>120</v>
      </c>
      <c r="U924" s="22">
        <v>-3800</v>
      </c>
      <c r="V924" s="22">
        <v>0</v>
      </c>
      <c r="W924" s="22">
        <v>0</v>
      </c>
      <c r="X924" s="22">
        <v>0</v>
      </c>
      <c r="Y924" s="22">
        <v>0</v>
      </c>
      <c r="Z924" s="22">
        <v>0</v>
      </c>
      <c r="AA924" s="22">
        <v>0</v>
      </c>
      <c r="AB924" s="22">
        <v>0</v>
      </c>
      <c r="AC924" s="22">
        <v>0</v>
      </c>
      <c r="AD924" s="22">
        <v>0</v>
      </c>
      <c r="AE924" s="22">
        <v>0</v>
      </c>
      <c r="AF924" s="22">
        <v>0</v>
      </c>
      <c r="AG924" s="22">
        <v>0</v>
      </c>
      <c r="AH924" s="22">
        <f t="shared" si="86"/>
        <v>0</v>
      </c>
      <c r="AI924" s="22">
        <v>0</v>
      </c>
      <c r="AJ924" s="22">
        <f t="shared" si="87"/>
        <v>-3800</v>
      </c>
      <c r="AK924" s="22"/>
      <c r="AL924" s="22">
        <f t="shared" si="88"/>
        <v>0</v>
      </c>
      <c r="AM924" s="22">
        <f t="shared" si="89"/>
        <v>0</v>
      </c>
    </row>
    <row r="925" spans="1:39" outlineLevel="1" x14ac:dyDescent="0.25">
      <c r="A925" s="10">
        <v>40755</v>
      </c>
      <c r="C925" s="3" t="s">
        <v>2100</v>
      </c>
      <c r="D925" s="34" t="s">
        <v>2101</v>
      </c>
      <c r="F925" s="4" t="s">
        <v>88</v>
      </c>
      <c r="G925" s="4" t="s">
        <v>451</v>
      </c>
      <c r="H925" s="4" t="s">
        <v>157</v>
      </c>
      <c r="N925" s="5">
        <v>1</v>
      </c>
      <c r="O925" s="5" t="s">
        <v>158</v>
      </c>
      <c r="P925" s="65">
        <v>6080</v>
      </c>
      <c r="Q925" s="65">
        <v>0</v>
      </c>
      <c r="R925" s="65">
        <v>0</v>
      </c>
      <c r="S925" s="65">
        <f t="shared" si="85"/>
        <v>6080</v>
      </c>
      <c r="T925" s="5">
        <v>120</v>
      </c>
      <c r="U925" s="22">
        <v>-6080</v>
      </c>
      <c r="V925" s="22">
        <v>0</v>
      </c>
      <c r="W925" s="22">
        <v>0</v>
      </c>
      <c r="X925" s="22">
        <v>0</v>
      </c>
      <c r="Y925" s="22">
        <v>0</v>
      </c>
      <c r="Z925" s="22">
        <v>0</v>
      </c>
      <c r="AA925" s="22">
        <v>0</v>
      </c>
      <c r="AB925" s="22">
        <v>0</v>
      </c>
      <c r="AC925" s="22">
        <v>0</v>
      </c>
      <c r="AD925" s="22">
        <v>0</v>
      </c>
      <c r="AE925" s="22">
        <v>0</v>
      </c>
      <c r="AF925" s="22">
        <v>0</v>
      </c>
      <c r="AG925" s="22">
        <v>0</v>
      </c>
      <c r="AH925" s="22">
        <f t="shared" si="86"/>
        <v>0</v>
      </c>
      <c r="AI925" s="22">
        <v>0</v>
      </c>
      <c r="AJ925" s="22">
        <f t="shared" si="87"/>
        <v>-6080</v>
      </c>
      <c r="AK925" s="22"/>
      <c r="AL925" s="22">
        <f t="shared" si="88"/>
        <v>0</v>
      </c>
      <c r="AM925" s="22">
        <f t="shared" si="89"/>
        <v>0</v>
      </c>
    </row>
    <row r="926" spans="1:39" outlineLevel="1" x14ac:dyDescent="0.25">
      <c r="A926" s="10">
        <v>40755</v>
      </c>
      <c r="C926" s="3" t="s">
        <v>2102</v>
      </c>
      <c r="D926" s="34" t="s">
        <v>2103</v>
      </c>
      <c r="F926" s="4" t="s">
        <v>88</v>
      </c>
      <c r="G926" s="4" t="s">
        <v>451</v>
      </c>
      <c r="H926" s="4" t="s">
        <v>157</v>
      </c>
      <c r="N926" s="5">
        <v>1</v>
      </c>
      <c r="O926" s="5" t="s">
        <v>158</v>
      </c>
      <c r="P926" s="65">
        <v>2679</v>
      </c>
      <c r="Q926" s="65">
        <v>0</v>
      </c>
      <c r="R926" s="65">
        <v>0</v>
      </c>
      <c r="S926" s="65">
        <f t="shared" si="85"/>
        <v>2679</v>
      </c>
      <c r="T926" s="5">
        <v>120</v>
      </c>
      <c r="U926" s="22">
        <v>-2679</v>
      </c>
      <c r="V926" s="22">
        <v>0</v>
      </c>
      <c r="W926" s="22">
        <v>0</v>
      </c>
      <c r="X926" s="22">
        <v>0</v>
      </c>
      <c r="Y926" s="22">
        <v>0</v>
      </c>
      <c r="Z926" s="22">
        <v>0</v>
      </c>
      <c r="AA926" s="22">
        <v>0</v>
      </c>
      <c r="AB926" s="22">
        <v>0</v>
      </c>
      <c r="AC926" s="22">
        <v>0</v>
      </c>
      <c r="AD926" s="22">
        <v>0</v>
      </c>
      <c r="AE926" s="22">
        <v>0</v>
      </c>
      <c r="AF926" s="22">
        <v>0</v>
      </c>
      <c r="AG926" s="22">
        <v>0</v>
      </c>
      <c r="AH926" s="22">
        <f t="shared" si="86"/>
        <v>0</v>
      </c>
      <c r="AI926" s="22">
        <v>0</v>
      </c>
      <c r="AJ926" s="22">
        <f t="shared" si="87"/>
        <v>-2679</v>
      </c>
      <c r="AK926" s="22"/>
      <c r="AL926" s="22">
        <f t="shared" si="88"/>
        <v>0</v>
      </c>
      <c r="AM926" s="22">
        <f t="shared" si="89"/>
        <v>0</v>
      </c>
    </row>
    <row r="927" spans="1:39" outlineLevel="1" x14ac:dyDescent="0.25">
      <c r="A927" s="10">
        <v>40755</v>
      </c>
      <c r="C927" s="3" t="s">
        <v>2104</v>
      </c>
      <c r="D927" s="34" t="s">
        <v>2105</v>
      </c>
      <c r="F927" s="4" t="s">
        <v>88</v>
      </c>
      <c r="G927" s="4" t="s">
        <v>451</v>
      </c>
      <c r="H927" s="4" t="s">
        <v>157</v>
      </c>
      <c r="N927" s="5">
        <v>1</v>
      </c>
      <c r="O927" s="5" t="s">
        <v>158</v>
      </c>
      <c r="P927" s="65">
        <v>8074.88</v>
      </c>
      <c r="Q927" s="65">
        <v>0</v>
      </c>
      <c r="R927" s="65">
        <v>0</v>
      </c>
      <c r="S927" s="65">
        <f t="shared" si="85"/>
        <v>8074.88</v>
      </c>
      <c r="T927" s="5">
        <v>120</v>
      </c>
      <c r="U927" s="22">
        <v>-8074.88</v>
      </c>
      <c r="V927" s="22">
        <v>0</v>
      </c>
      <c r="W927" s="22">
        <v>0</v>
      </c>
      <c r="X927" s="22">
        <v>0</v>
      </c>
      <c r="Y927" s="22">
        <v>0</v>
      </c>
      <c r="Z927" s="22">
        <v>0</v>
      </c>
      <c r="AA927" s="22">
        <v>0</v>
      </c>
      <c r="AB927" s="22">
        <v>0</v>
      </c>
      <c r="AC927" s="22">
        <v>0</v>
      </c>
      <c r="AD927" s="22">
        <v>0</v>
      </c>
      <c r="AE927" s="22">
        <v>0</v>
      </c>
      <c r="AF927" s="22">
        <v>0</v>
      </c>
      <c r="AG927" s="22">
        <v>0</v>
      </c>
      <c r="AH927" s="22">
        <f t="shared" si="86"/>
        <v>0</v>
      </c>
      <c r="AI927" s="22">
        <v>0</v>
      </c>
      <c r="AJ927" s="22">
        <f t="shared" si="87"/>
        <v>-8074.88</v>
      </c>
      <c r="AK927" s="22"/>
      <c r="AL927" s="22">
        <f t="shared" si="88"/>
        <v>0</v>
      </c>
      <c r="AM927" s="22">
        <f t="shared" si="89"/>
        <v>0</v>
      </c>
    </row>
    <row r="928" spans="1:39" outlineLevel="1" x14ac:dyDescent="0.25">
      <c r="A928" s="10">
        <v>40755</v>
      </c>
      <c r="C928" s="3" t="s">
        <v>2106</v>
      </c>
      <c r="D928" s="34" t="s">
        <v>1236</v>
      </c>
      <c r="F928" s="4" t="s">
        <v>88</v>
      </c>
      <c r="G928" s="4" t="s">
        <v>451</v>
      </c>
      <c r="H928" s="4" t="s">
        <v>157</v>
      </c>
      <c r="N928" s="5">
        <v>1</v>
      </c>
      <c r="O928" s="5" t="s">
        <v>158</v>
      </c>
      <c r="P928" s="65">
        <v>680</v>
      </c>
      <c r="Q928" s="65">
        <v>0</v>
      </c>
      <c r="R928" s="65">
        <v>0</v>
      </c>
      <c r="S928" s="65">
        <f t="shared" si="85"/>
        <v>680</v>
      </c>
      <c r="T928" s="5">
        <v>120</v>
      </c>
      <c r="U928" s="22">
        <v>-680</v>
      </c>
      <c r="V928" s="22">
        <v>0</v>
      </c>
      <c r="W928" s="22">
        <v>0</v>
      </c>
      <c r="X928" s="22">
        <v>0</v>
      </c>
      <c r="Y928" s="22">
        <v>0</v>
      </c>
      <c r="Z928" s="22">
        <v>0</v>
      </c>
      <c r="AA928" s="22">
        <v>0</v>
      </c>
      <c r="AB928" s="22">
        <v>0</v>
      </c>
      <c r="AC928" s="22">
        <v>0</v>
      </c>
      <c r="AD928" s="22">
        <v>0</v>
      </c>
      <c r="AE928" s="22">
        <v>0</v>
      </c>
      <c r="AF928" s="22">
        <v>0</v>
      </c>
      <c r="AG928" s="22">
        <v>0</v>
      </c>
      <c r="AH928" s="22">
        <f t="shared" si="86"/>
        <v>0</v>
      </c>
      <c r="AI928" s="22">
        <v>0</v>
      </c>
      <c r="AJ928" s="22">
        <f t="shared" si="87"/>
        <v>-680</v>
      </c>
      <c r="AK928" s="22"/>
      <c r="AL928" s="22">
        <f t="shared" si="88"/>
        <v>0</v>
      </c>
      <c r="AM928" s="22">
        <f t="shared" si="89"/>
        <v>0</v>
      </c>
    </row>
    <row r="929" spans="1:39" outlineLevel="1" x14ac:dyDescent="0.25">
      <c r="A929" s="10">
        <v>40755</v>
      </c>
      <c r="C929" s="3" t="s">
        <v>2107</v>
      </c>
      <c r="D929" s="34" t="s">
        <v>2108</v>
      </c>
      <c r="F929" s="4" t="s">
        <v>88</v>
      </c>
      <c r="G929" s="4" t="s">
        <v>451</v>
      </c>
      <c r="H929" s="4" t="s">
        <v>157</v>
      </c>
      <c r="N929" s="5">
        <v>1</v>
      </c>
      <c r="O929" s="5" t="s">
        <v>158</v>
      </c>
      <c r="P929" s="65">
        <v>4100</v>
      </c>
      <c r="Q929" s="65">
        <v>0</v>
      </c>
      <c r="R929" s="65">
        <v>0</v>
      </c>
      <c r="S929" s="65">
        <f t="shared" si="85"/>
        <v>4100</v>
      </c>
      <c r="T929" s="5">
        <v>120</v>
      </c>
      <c r="U929" s="22">
        <v>-4100</v>
      </c>
      <c r="V929" s="22">
        <v>0</v>
      </c>
      <c r="W929" s="22">
        <v>0</v>
      </c>
      <c r="X929" s="22">
        <v>0</v>
      </c>
      <c r="Y929" s="22">
        <v>0</v>
      </c>
      <c r="Z929" s="22">
        <v>0</v>
      </c>
      <c r="AA929" s="22">
        <v>0</v>
      </c>
      <c r="AB929" s="22">
        <v>0</v>
      </c>
      <c r="AC929" s="22">
        <v>0</v>
      </c>
      <c r="AD929" s="22">
        <v>0</v>
      </c>
      <c r="AE929" s="22">
        <v>0</v>
      </c>
      <c r="AF929" s="22">
        <v>0</v>
      </c>
      <c r="AG929" s="22">
        <v>0</v>
      </c>
      <c r="AH929" s="22">
        <f t="shared" si="86"/>
        <v>0</v>
      </c>
      <c r="AI929" s="22">
        <v>0</v>
      </c>
      <c r="AJ929" s="22">
        <f t="shared" si="87"/>
        <v>-4100</v>
      </c>
      <c r="AK929" s="22"/>
      <c r="AL929" s="22">
        <f t="shared" si="88"/>
        <v>0</v>
      </c>
      <c r="AM929" s="22">
        <f t="shared" si="89"/>
        <v>0</v>
      </c>
    </row>
    <row r="930" spans="1:39" outlineLevel="1" x14ac:dyDescent="0.25">
      <c r="A930" s="10">
        <v>40755</v>
      </c>
      <c r="C930" s="3" t="s">
        <v>2109</v>
      </c>
      <c r="D930" s="34" t="s">
        <v>948</v>
      </c>
      <c r="F930" s="4" t="s">
        <v>88</v>
      </c>
      <c r="G930" s="4" t="s">
        <v>451</v>
      </c>
      <c r="H930" s="4" t="s">
        <v>157</v>
      </c>
      <c r="N930" s="5">
        <v>1</v>
      </c>
      <c r="O930" s="5" t="s">
        <v>158</v>
      </c>
      <c r="P930" s="65">
        <v>4660</v>
      </c>
      <c r="Q930" s="65">
        <v>0</v>
      </c>
      <c r="R930" s="65">
        <v>0</v>
      </c>
      <c r="S930" s="65">
        <f t="shared" si="85"/>
        <v>4660</v>
      </c>
      <c r="T930" s="5">
        <v>120</v>
      </c>
      <c r="U930" s="22">
        <v>-4660</v>
      </c>
      <c r="V930" s="22">
        <v>0</v>
      </c>
      <c r="W930" s="22">
        <v>0</v>
      </c>
      <c r="X930" s="22">
        <v>0</v>
      </c>
      <c r="Y930" s="22">
        <v>0</v>
      </c>
      <c r="Z930" s="22">
        <v>0</v>
      </c>
      <c r="AA930" s="22">
        <v>0</v>
      </c>
      <c r="AB930" s="22">
        <v>0</v>
      </c>
      <c r="AC930" s="22">
        <v>0</v>
      </c>
      <c r="AD930" s="22">
        <v>0</v>
      </c>
      <c r="AE930" s="22">
        <v>0</v>
      </c>
      <c r="AF930" s="22">
        <v>0</v>
      </c>
      <c r="AG930" s="22">
        <v>0</v>
      </c>
      <c r="AH930" s="22">
        <f t="shared" si="86"/>
        <v>0</v>
      </c>
      <c r="AI930" s="22">
        <v>0</v>
      </c>
      <c r="AJ930" s="22">
        <f t="shared" si="87"/>
        <v>-4660</v>
      </c>
      <c r="AK930" s="22"/>
      <c r="AL930" s="22">
        <f t="shared" si="88"/>
        <v>0</v>
      </c>
      <c r="AM930" s="22">
        <f t="shared" si="89"/>
        <v>0</v>
      </c>
    </row>
    <row r="931" spans="1:39" outlineLevel="1" x14ac:dyDescent="0.25">
      <c r="A931" s="10">
        <v>40755</v>
      </c>
      <c r="C931" s="3" t="s">
        <v>2110</v>
      </c>
      <c r="D931" s="34" t="s">
        <v>2111</v>
      </c>
      <c r="F931" s="4" t="s">
        <v>88</v>
      </c>
      <c r="G931" s="4" t="s">
        <v>451</v>
      </c>
      <c r="H931" s="4" t="s">
        <v>157</v>
      </c>
      <c r="N931" s="5">
        <v>1</v>
      </c>
      <c r="O931" s="5" t="s">
        <v>158</v>
      </c>
      <c r="P931" s="65">
        <v>8000</v>
      </c>
      <c r="Q931" s="65">
        <v>0</v>
      </c>
      <c r="R931" s="65">
        <v>0</v>
      </c>
      <c r="S931" s="65">
        <f t="shared" si="85"/>
        <v>8000</v>
      </c>
      <c r="T931" s="5">
        <v>120</v>
      </c>
      <c r="U931" s="22">
        <v>-8000</v>
      </c>
      <c r="V931" s="22">
        <v>0</v>
      </c>
      <c r="W931" s="22">
        <v>0</v>
      </c>
      <c r="X931" s="22">
        <v>0</v>
      </c>
      <c r="Y931" s="22">
        <v>0</v>
      </c>
      <c r="Z931" s="22">
        <v>0</v>
      </c>
      <c r="AA931" s="22">
        <v>0</v>
      </c>
      <c r="AB931" s="22">
        <v>0</v>
      </c>
      <c r="AC931" s="22">
        <v>0</v>
      </c>
      <c r="AD931" s="22">
        <v>0</v>
      </c>
      <c r="AE931" s="22">
        <v>0</v>
      </c>
      <c r="AF931" s="22">
        <v>0</v>
      </c>
      <c r="AG931" s="22">
        <v>0</v>
      </c>
      <c r="AH931" s="22">
        <f t="shared" si="86"/>
        <v>0</v>
      </c>
      <c r="AI931" s="22">
        <v>0</v>
      </c>
      <c r="AJ931" s="22">
        <f t="shared" si="87"/>
        <v>-8000</v>
      </c>
      <c r="AK931" s="22"/>
      <c r="AL931" s="22">
        <f t="shared" si="88"/>
        <v>0</v>
      </c>
      <c r="AM931" s="22">
        <f t="shared" si="89"/>
        <v>0</v>
      </c>
    </row>
    <row r="932" spans="1:39" outlineLevel="1" x14ac:dyDescent="0.25">
      <c r="A932" s="10">
        <v>40755</v>
      </c>
      <c r="C932" s="3" t="s">
        <v>2112</v>
      </c>
      <c r="D932" s="34" t="s">
        <v>1236</v>
      </c>
      <c r="F932" s="4" t="s">
        <v>88</v>
      </c>
      <c r="G932" s="4" t="s">
        <v>451</v>
      </c>
      <c r="H932" s="4" t="s">
        <v>157</v>
      </c>
      <c r="N932" s="5">
        <v>1</v>
      </c>
      <c r="O932" s="5" t="s">
        <v>158</v>
      </c>
      <c r="P932" s="65">
        <v>13000</v>
      </c>
      <c r="Q932" s="65">
        <v>0</v>
      </c>
      <c r="R932" s="65">
        <v>0</v>
      </c>
      <c r="S932" s="65">
        <f t="shared" si="85"/>
        <v>13000</v>
      </c>
      <c r="T932" s="5">
        <v>120</v>
      </c>
      <c r="U932" s="22">
        <v>-13000</v>
      </c>
      <c r="V932" s="22">
        <v>0</v>
      </c>
      <c r="W932" s="22">
        <v>0</v>
      </c>
      <c r="X932" s="22">
        <v>0</v>
      </c>
      <c r="Y932" s="22">
        <v>0</v>
      </c>
      <c r="Z932" s="22">
        <v>0</v>
      </c>
      <c r="AA932" s="22">
        <v>0</v>
      </c>
      <c r="AB932" s="22">
        <v>0</v>
      </c>
      <c r="AC932" s="22">
        <v>0</v>
      </c>
      <c r="AD932" s="22">
        <v>0</v>
      </c>
      <c r="AE932" s="22">
        <v>0</v>
      </c>
      <c r="AF932" s="22">
        <v>0</v>
      </c>
      <c r="AG932" s="22">
        <v>0</v>
      </c>
      <c r="AH932" s="22">
        <f t="shared" si="86"/>
        <v>0</v>
      </c>
      <c r="AI932" s="22">
        <v>0</v>
      </c>
      <c r="AJ932" s="22">
        <f t="shared" si="87"/>
        <v>-13000</v>
      </c>
      <c r="AK932" s="22"/>
      <c r="AL932" s="22">
        <f t="shared" si="88"/>
        <v>0</v>
      </c>
      <c r="AM932" s="22">
        <f t="shared" si="89"/>
        <v>0</v>
      </c>
    </row>
    <row r="933" spans="1:39" outlineLevel="1" x14ac:dyDescent="0.25">
      <c r="A933" s="10">
        <v>40755</v>
      </c>
      <c r="C933" s="3" t="s">
        <v>2113</v>
      </c>
      <c r="D933" s="34" t="s">
        <v>1236</v>
      </c>
      <c r="F933" s="4" t="s">
        <v>88</v>
      </c>
      <c r="G933" s="4" t="s">
        <v>451</v>
      </c>
      <c r="H933" s="4" t="s">
        <v>157</v>
      </c>
      <c r="N933" s="5">
        <v>1</v>
      </c>
      <c r="O933" s="5" t="s">
        <v>158</v>
      </c>
      <c r="P933" s="65">
        <v>3960</v>
      </c>
      <c r="Q933" s="65">
        <v>0</v>
      </c>
      <c r="R933" s="65">
        <v>0</v>
      </c>
      <c r="S933" s="65">
        <f t="shared" si="85"/>
        <v>3960</v>
      </c>
      <c r="T933" s="5">
        <v>120</v>
      </c>
      <c r="U933" s="22">
        <v>-3960</v>
      </c>
      <c r="V933" s="22">
        <v>0</v>
      </c>
      <c r="W933" s="22">
        <v>0</v>
      </c>
      <c r="X933" s="22">
        <v>0</v>
      </c>
      <c r="Y933" s="22">
        <v>0</v>
      </c>
      <c r="Z933" s="22">
        <v>0</v>
      </c>
      <c r="AA933" s="22">
        <v>0</v>
      </c>
      <c r="AB933" s="22">
        <v>0</v>
      </c>
      <c r="AC933" s="22">
        <v>0</v>
      </c>
      <c r="AD933" s="22">
        <v>0</v>
      </c>
      <c r="AE933" s="22">
        <v>0</v>
      </c>
      <c r="AF933" s="22">
        <v>0</v>
      </c>
      <c r="AG933" s="22">
        <v>0</v>
      </c>
      <c r="AH933" s="22">
        <f t="shared" si="86"/>
        <v>0</v>
      </c>
      <c r="AI933" s="22">
        <v>0</v>
      </c>
      <c r="AJ933" s="22">
        <f t="shared" si="87"/>
        <v>-3960</v>
      </c>
      <c r="AK933" s="22"/>
      <c r="AL933" s="22">
        <f t="shared" si="88"/>
        <v>0</v>
      </c>
      <c r="AM933" s="22">
        <f t="shared" si="89"/>
        <v>0</v>
      </c>
    </row>
    <row r="934" spans="1:39" outlineLevel="1" x14ac:dyDescent="0.25">
      <c r="A934" s="10">
        <v>40755</v>
      </c>
      <c r="C934" s="3" t="s">
        <v>2114</v>
      </c>
      <c r="D934" s="34" t="s">
        <v>2115</v>
      </c>
      <c r="F934" s="4" t="s">
        <v>88</v>
      </c>
      <c r="G934" s="4" t="s">
        <v>451</v>
      </c>
      <c r="H934" s="4" t="s">
        <v>157</v>
      </c>
      <c r="N934" s="5">
        <v>1</v>
      </c>
      <c r="O934" s="5" t="s">
        <v>158</v>
      </c>
      <c r="P934" s="65">
        <v>2550</v>
      </c>
      <c r="Q934" s="65">
        <v>0</v>
      </c>
      <c r="R934" s="65">
        <v>0</v>
      </c>
      <c r="S934" s="65">
        <f t="shared" si="85"/>
        <v>2550</v>
      </c>
      <c r="T934" s="5">
        <v>120</v>
      </c>
      <c r="U934" s="22">
        <v>-2550</v>
      </c>
      <c r="V934" s="22">
        <v>0</v>
      </c>
      <c r="W934" s="22">
        <v>0</v>
      </c>
      <c r="X934" s="22">
        <v>0</v>
      </c>
      <c r="Y934" s="22">
        <v>0</v>
      </c>
      <c r="Z934" s="22">
        <v>0</v>
      </c>
      <c r="AA934" s="22">
        <v>0</v>
      </c>
      <c r="AB934" s="22">
        <v>0</v>
      </c>
      <c r="AC934" s="22">
        <v>0</v>
      </c>
      <c r="AD934" s="22">
        <v>0</v>
      </c>
      <c r="AE934" s="22">
        <v>0</v>
      </c>
      <c r="AF934" s="22">
        <v>0</v>
      </c>
      <c r="AG934" s="22">
        <v>0</v>
      </c>
      <c r="AH934" s="22">
        <f t="shared" si="86"/>
        <v>0</v>
      </c>
      <c r="AI934" s="22">
        <v>0</v>
      </c>
      <c r="AJ934" s="22">
        <f t="shared" si="87"/>
        <v>-2550</v>
      </c>
      <c r="AK934" s="22"/>
      <c r="AL934" s="22">
        <f t="shared" si="88"/>
        <v>0</v>
      </c>
      <c r="AM934" s="22">
        <f t="shared" si="89"/>
        <v>0</v>
      </c>
    </row>
    <row r="935" spans="1:39" outlineLevel="1" x14ac:dyDescent="0.25">
      <c r="A935" s="10">
        <v>40755</v>
      </c>
      <c r="C935" s="3" t="s">
        <v>2116</v>
      </c>
      <c r="D935" s="34" t="s">
        <v>2117</v>
      </c>
      <c r="F935" s="4" t="s">
        <v>88</v>
      </c>
      <c r="G935" s="4" t="s">
        <v>451</v>
      </c>
      <c r="H935" s="4" t="s">
        <v>157</v>
      </c>
      <c r="N935" s="5">
        <v>1</v>
      </c>
      <c r="O935" s="5" t="s">
        <v>158</v>
      </c>
      <c r="P935" s="65">
        <v>2190</v>
      </c>
      <c r="Q935" s="65">
        <v>0</v>
      </c>
      <c r="R935" s="65">
        <v>0</v>
      </c>
      <c r="S935" s="65">
        <f t="shared" si="85"/>
        <v>2190</v>
      </c>
      <c r="T935" s="5">
        <v>120</v>
      </c>
      <c r="U935" s="22">
        <v>-2190</v>
      </c>
      <c r="V935" s="22">
        <v>0</v>
      </c>
      <c r="W935" s="22">
        <v>0</v>
      </c>
      <c r="X935" s="22">
        <v>0</v>
      </c>
      <c r="Y935" s="22">
        <v>0</v>
      </c>
      <c r="Z935" s="22">
        <v>0</v>
      </c>
      <c r="AA935" s="22">
        <v>0</v>
      </c>
      <c r="AB935" s="22">
        <v>0</v>
      </c>
      <c r="AC935" s="22">
        <v>0</v>
      </c>
      <c r="AD935" s="22">
        <v>0</v>
      </c>
      <c r="AE935" s="22">
        <v>0</v>
      </c>
      <c r="AF935" s="22">
        <v>0</v>
      </c>
      <c r="AG935" s="22">
        <v>0</v>
      </c>
      <c r="AH935" s="22">
        <f t="shared" si="86"/>
        <v>0</v>
      </c>
      <c r="AI935" s="22">
        <v>0</v>
      </c>
      <c r="AJ935" s="22">
        <f t="shared" si="87"/>
        <v>-2190</v>
      </c>
      <c r="AK935" s="22"/>
      <c r="AL935" s="22">
        <f t="shared" si="88"/>
        <v>0</v>
      </c>
      <c r="AM935" s="22">
        <f t="shared" si="89"/>
        <v>0</v>
      </c>
    </row>
    <row r="936" spans="1:39" outlineLevel="1" x14ac:dyDescent="0.25">
      <c r="A936" s="10">
        <v>40755</v>
      </c>
      <c r="C936" s="3" t="s">
        <v>2118</v>
      </c>
      <c r="D936" s="34" t="s">
        <v>2119</v>
      </c>
      <c r="F936" s="4" t="s">
        <v>88</v>
      </c>
      <c r="G936" s="4" t="s">
        <v>451</v>
      </c>
      <c r="H936" s="4" t="s">
        <v>157</v>
      </c>
      <c r="N936" s="5">
        <v>1</v>
      </c>
      <c r="O936" s="5" t="s">
        <v>158</v>
      </c>
      <c r="P936" s="65">
        <v>1430</v>
      </c>
      <c r="Q936" s="65">
        <v>0</v>
      </c>
      <c r="R936" s="65">
        <v>0</v>
      </c>
      <c r="S936" s="65">
        <f t="shared" si="85"/>
        <v>1430</v>
      </c>
      <c r="T936" s="5">
        <v>120</v>
      </c>
      <c r="U936" s="22">
        <v>-1430</v>
      </c>
      <c r="V936" s="22">
        <v>0</v>
      </c>
      <c r="W936" s="22">
        <v>0</v>
      </c>
      <c r="X936" s="22">
        <v>0</v>
      </c>
      <c r="Y936" s="22">
        <v>0</v>
      </c>
      <c r="Z936" s="22">
        <v>0</v>
      </c>
      <c r="AA936" s="22">
        <v>0</v>
      </c>
      <c r="AB936" s="22">
        <v>0</v>
      </c>
      <c r="AC936" s="22">
        <v>0</v>
      </c>
      <c r="AD936" s="22">
        <v>0</v>
      </c>
      <c r="AE936" s="22">
        <v>0</v>
      </c>
      <c r="AF936" s="22">
        <v>0</v>
      </c>
      <c r="AG936" s="22">
        <v>0</v>
      </c>
      <c r="AH936" s="22">
        <f t="shared" si="86"/>
        <v>0</v>
      </c>
      <c r="AI936" s="22">
        <v>0</v>
      </c>
      <c r="AJ936" s="22">
        <f t="shared" si="87"/>
        <v>-1430</v>
      </c>
      <c r="AK936" s="22"/>
      <c r="AL936" s="22">
        <f t="shared" si="88"/>
        <v>0</v>
      </c>
      <c r="AM936" s="22">
        <f t="shared" si="89"/>
        <v>0</v>
      </c>
    </row>
    <row r="937" spans="1:39" outlineLevel="1" x14ac:dyDescent="0.25">
      <c r="A937" s="10">
        <v>40755</v>
      </c>
      <c r="C937" s="3" t="s">
        <v>2120</v>
      </c>
      <c r="D937" s="34" t="s">
        <v>2121</v>
      </c>
      <c r="F937" s="4" t="s">
        <v>88</v>
      </c>
      <c r="G937" s="4" t="s">
        <v>451</v>
      </c>
      <c r="H937" s="4" t="s">
        <v>157</v>
      </c>
      <c r="N937" s="5">
        <v>1</v>
      </c>
      <c r="O937" s="5" t="s">
        <v>158</v>
      </c>
      <c r="P937" s="65">
        <v>2250</v>
      </c>
      <c r="Q937" s="65">
        <v>0</v>
      </c>
      <c r="R937" s="65">
        <v>0</v>
      </c>
      <c r="S937" s="65">
        <f t="shared" si="85"/>
        <v>2250</v>
      </c>
      <c r="T937" s="5">
        <v>120</v>
      </c>
      <c r="U937" s="22">
        <v>-2250</v>
      </c>
      <c r="V937" s="22">
        <v>0</v>
      </c>
      <c r="W937" s="22">
        <v>0</v>
      </c>
      <c r="X937" s="22">
        <v>0</v>
      </c>
      <c r="Y937" s="22">
        <v>0</v>
      </c>
      <c r="Z937" s="22">
        <v>0</v>
      </c>
      <c r="AA937" s="22">
        <v>0</v>
      </c>
      <c r="AB937" s="22">
        <v>0</v>
      </c>
      <c r="AC937" s="22">
        <v>0</v>
      </c>
      <c r="AD937" s="22">
        <v>0</v>
      </c>
      <c r="AE937" s="22">
        <v>0</v>
      </c>
      <c r="AF937" s="22">
        <v>0</v>
      </c>
      <c r="AG937" s="22">
        <v>0</v>
      </c>
      <c r="AH937" s="22">
        <f t="shared" si="86"/>
        <v>0</v>
      </c>
      <c r="AI937" s="22">
        <v>0</v>
      </c>
      <c r="AJ937" s="22">
        <f t="shared" si="87"/>
        <v>-2250</v>
      </c>
      <c r="AK937" s="22"/>
      <c r="AL937" s="22">
        <f t="shared" si="88"/>
        <v>0</v>
      </c>
      <c r="AM937" s="22">
        <f t="shared" si="89"/>
        <v>0</v>
      </c>
    </row>
    <row r="938" spans="1:39" outlineLevel="1" x14ac:dyDescent="0.25">
      <c r="A938" s="10">
        <v>40755</v>
      </c>
      <c r="C938" s="3" t="s">
        <v>2122</v>
      </c>
      <c r="D938" s="34" t="s">
        <v>1518</v>
      </c>
      <c r="F938" s="4" t="s">
        <v>88</v>
      </c>
      <c r="G938" s="4" t="s">
        <v>451</v>
      </c>
      <c r="H938" s="4" t="s">
        <v>157</v>
      </c>
      <c r="N938" s="5">
        <v>1</v>
      </c>
      <c r="O938" s="5" t="s">
        <v>158</v>
      </c>
      <c r="P938" s="65">
        <v>700</v>
      </c>
      <c r="Q938" s="65">
        <v>0</v>
      </c>
      <c r="R938" s="65">
        <v>0</v>
      </c>
      <c r="S938" s="65">
        <f t="shared" si="85"/>
        <v>700</v>
      </c>
      <c r="T938" s="5">
        <v>120</v>
      </c>
      <c r="U938" s="22">
        <v>-700</v>
      </c>
      <c r="V938" s="22">
        <v>0</v>
      </c>
      <c r="W938" s="22">
        <v>0</v>
      </c>
      <c r="X938" s="22">
        <v>0</v>
      </c>
      <c r="Y938" s="22">
        <v>0</v>
      </c>
      <c r="Z938" s="22">
        <v>0</v>
      </c>
      <c r="AA938" s="22">
        <v>0</v>
      </c>
      <c r="AB938" s="22">
        <v>0</v>
      </c>
      <c r="AC938" s="22">
        <v>0</v>
      </c>
      <c r="AD938" s="22">
        <v>0</v>
      </c>
      <c r="AE938" s="22">
        <v>0</v>
      </c>
      <c r="AF938" s="22">
        <v>0</v>
      </c>
      <c r="AG938" s="22">
        <v>0</v>
      </c>
      <c r="AH938" s="22">
        <f t="shared" si="86"/>
        <v>0</v>
      </c>
      <c r="AI938" s="22">
        <v>0</v>
      </c>
      <c r="AJ938" s="22">
        <f t="shared" si="87"/>
        <v>-700</v>
      </c>
      <c r="AK938" s="22"/>
      <c r="AL938" s="22">
        <f t="shared" si="88"/>
        <v>0</v>
      </c>
      <c r="AM938" s="22">
        <f t="shared" si="89"/>
        <v>0</v>
      </c>
    </row>
    <row r="939" spans="1:39" outlineLevel="1" x14ac:dyDescent="0.25">
      <c r="A939" s="10">
        <v>40755</v>
      </c>
      <c r="C939" s="3" t="s">
        <v>2123</v>
      </c>
      <c r="D939" s="34" t="s">
        <v>2124</v>
      </c>
      <c r="F939" s="4" t="s">
        <v>88</v>
      </c>
      <c r="G939" s="4" t="s">
        <v>451</v>
      </c>
      <c r="H939" s="4" t="s">
        <v>157</v>
      </c>
      <c r="N939" s="5">
        <v>1</v>
      </c>
      <c r="O939" s="5" t="s">
        <v>158</v>
      </c>
      <c r="P939" s="65">
        <v>8000</v>
      </c>
      <c r="Q939" s="65">
        <v>0</v>
      </c>
      <c r="R939" s="65">
        <v>0</v>
      </c>
      <c r="S939" s="65">
        <f t="shared" si="85"/>
        <v>8000</v>
      </c>
      <c r="T939" s="5">
        <v>120</v>
      </c>
      <c r="U939" s="22">
        <v>-8000</v>
      </c>
      <c r="V939" s="22">
        <v>0</v>
      </c>
      <c r="W939" s="22">
        <v>0</v>
      </c>
      <c r="X939" s="22">
        <v>0</v>
      </c>
      <c r="Y939" s="22">
        <v>0</v>
      </c>
      <c r="Z939" s="22">
        <v>0</v>
      </c>
      <c r="AA939" s="22">
        <v>0</v>
      </c>
      <c r="AB939" s="22">
        <v>0</v>
      </c>
      <c r="AC939" s="22">
        <v>0</v>
      </c>
      <c r="AD939" s="22">
        <v>0</v>
      </c>
      <c r="AE939" s="22">
        <v>0</v>
      </c>
      <c r="AF939" s="22">
        <v>0</v>
      </c>
      <c r="AG939" s="22">
        <v>0</v>
      </c>
      <c r="AH939" s="22">
        <f t="shared" si="86"/>
        <v>0</v>
      </c>
      <c r="AI939" s="22">
        <v>0</v>
      </c>
      <c r="AJ939" s="22">
        <f t="shared" si="87"/>
        <v>-8000</v>
      </c>
      <c r="AK939" s="22"/>
      <c r="AL939" s="22">
        <f t="shared" si="88"/>
        <v>0</v>
      </c>
      <c r="AM939" s="22">
        <f t="shared" si="89"/>
        <v>0</v>
      </c>
    </row>
    <row r="940" spans="1:39" outlineLevel="1" x14ac:dyDescent="0.25">
      <c r="A940" s="10">
        <v>40755</v>
      </c>
      <c r="C940" s="3" t="s">
        <v>2125</v>
      </c>
      <c r="D940" s="34" t="s">
        <v>2126</v>
      </c>
      <c r="F940" s="4" t="s">
        <v>88</v>
      </c>
      <c r="G940" s="4" t="s">
        <v>451</v>
      </c>
      <c r="H940" s="4" t="s">
        <v>157</v>
      </c>
      <c r="N940" s="5">
        <v>1</v>
      </c>
      <c r="O940" s="5" t="s">
        <v>158</v>
      </c>
      <c r="P940" s="65">
        <v>1485</v>
      </c>
      <c r="Q940" s="65">
        <v>0</v>
      </c>
      <c r="R940" s="65">
        <v>0</v>
      </c>
      <c r="S940" s="65">
        <f t="shared" si="85"/>
        <v>1485</v>
      </c>
      <c r="T940" s="5">
        <v>120</v>
      </c>
      <c r="U940" s="22">
        <v>-1485</v>
      </c>
      <c r="V940" s="22">
        <v>0</v>
      </c>
      <c r="W940" s="22">
        <v>0</v>
      </c>
      <c r="X940" s="22">
        <v>0</v>
      </c>
      <c r="Y940" s="22">
        <v>0</v>
      </c>
      <c r="Z940" s="22">
        <v>0</v>
      </c>
      <c r="AA940" s="22">
        <v>0</v>
      </c>
      <c r="AB940" s="22">
        <v>0</v>
      </c>
      <c r="AC940" s="22">
        <v>0</v>
      </c>
      <c r="AD940" s="22">
        <v>0</v>
      </c>
      <c r="AE940" s="22">
        <v>0</v>
      </c>
      <c r="AF940" s="22">
        <v>0</v>
      </c>
      <c r="AG940" s="22">
        <v>0</v>
      </c>
      <c r="AH940" s="22">
        <f t="shared" si="86"/>
        <v>0</v>
      </c>
      <c r="AI940" s="22">
        <v>0</v>
      </c>
      <c r="AJ940" s="22">
        <f t="shared" si="87"/>
        <v>-1485</v>
      </c>
      <c r="AK940" s="22"/>
      <c r="AL940" s="22">
        <f t="shared" si="88"/>
        <v>0</v>
      </c>
      <c r="AM940" s="22">
        <f t="shared" si="89"/>
        <v>0</v>
      </c>
    </row>
    <row r="941" spans="1:39" outlineLevel="1" x14ac:dyDescent="0.25">
      <c r="A941" s="10">
        <v>40755</v>
      </c>
      <c r="C941" s="3" t="s">
        <v>2127</v>
      </c>
      <c r="D941" s="34" t="s">
        <v>2128</v>
      </c>
      <c r="F941" s="4" t="s">
        <v>88</v>
      </c>
      <c r="G941" s="4" t="s">
        <v>451</v>
      </c>
      <c r="H941" s="4" t="s">
        <v>157</v>
      </c>
      <c r="N941" s="5">
        <v>1</v>
      </c>
      <c r="O941" s="5" t="s">
        <v>158</v>
      </c>
      <c r="P941" s="65">
        <v>2710</v>
      </c>
      <c r="Q941" s="65">
        <v>0</v>
      </c>
      <c r="R941" s="65">
        <v>0</v>
      </c>
      <c r="S941" s="65">
        <f t="shared" si="85"/>
        <v>2710</v>
      </c>
      <c r="T941" s="5">
        <v>120</v>
      </c>
      <c r="U941" s="22">
        <v>-2710</v>
      </c>
      <c r="V941" s="22">
        <v>0</v>
      </c>
      <c r="W941" s="22">
        <v>0</v>
      </c>
      <c r="X941" s="22">
        <v>0</v>
      </c>
      <c r="Y941" s="22">
        <v>0</v>
      </c>
      <c r="Z941" s="22">
        <v>0</v>
      </c>
      <c r="AA941" s="22">
        <v>0</v>
      </c>
      <c r="AB941" s="22">
        <v>0</v>
      </c>
      <c r="AC941" s="22">
        <v>0</v>
      </c>
      <c r="AD941" s="22">
        <v>0</v>
      </c>
      <c r="AE941" s="22">
        <v>0</v>
      </c>
      <c r="AF941" s="22">
        <v>0</v>
      </c>
      <c r="AG941" s="22">
        <v>0</v>
      </c>
      <c r="AH941" s="22">
        <f t="shared" si="86"/>
        <v>0</v>
      </c>
      <c r="AI941" s="22">
        <v>0</v>
      </c>
      <c r="AJ941" s="22">
        <f t="shared" si="87"/>
        <v>-2710</v>
      </c>
      <c r="AK941" s="22"/>
      <c r="AL941" s="22">
        <f t="shared" si="88"/>
        <v>0</v>
      </c>
      <c r="AM941" s="22">
        <f t="shared" si="89"/>
        <v>0</v>
      </c>
    </row>
    <row r="942" spans="1:39" outlineLevel="1" x14ac:dyDescent="0.25">
      <c r="A942" s="10">
        <v>40755</v>
      </c>
      <c r="C942" s="3" t="s">
        <v>2129</v>
      </c>
      <c r="D942" s="34" t="s">
        <v>1749</v>
      </c>
      <c r="F942" s="4" t="s">
        <v>88</v>
      </c>
      <c r="G942" s="4" t="s">
        <v>451</v>
      </c>
      <c r="H942" s="4" t="s">
        <v>157</v>
      </c>
      <c r="N942" s="5">
        <v>1</v>
      </c>
      <c r="O942" s="5" t="s">
        <v>158</v>
      </c>
      <c r="P942" s="65">
        <v>9072</v>
      </c>
      <c r="Q942" s="65">
        <v>0</v>
      </c>
      <c r="R942" s="65">
        <v>0</v>
      </c>
      <c r="S942" s="65">
        <f t="shared" si="85"/>
        <v>9072</v>
      </c>
      <c r="T942" s="5">
        <v>120</v>
      </c>
      <c r="U942" s="22">
        <v>-9072</v>
      </c>
      <c r="V942" s="22">
        <v>0</v>
      </c>
      <c r="W942" s="22">
        <v>0</v>
      </c>
      <c r="X942" s="22">
        <v>0</v>
      </c>
      <c r="Y942" s="22">
        <v>0</v>
      </c>
      <c r="Z942" s="22">
        <v>0</v>
      </c>
      <c r="AA942" s="22">
        <v>0</v>
      </c>
      <c r="AB942" s="22">
        <v>0</v>
      </c>
      <c r="AC942" s="22">
        <v>0</v>
      </c>
      <c r="AD942" s="22">
        <v>0</v>
      </c>
      <c r="AE942" s="22">
        <v>0</v>
      </c>
      <c r="AF942" s="22">
        <v>0</v>
      </c>
      <c r="AG942" s="22">
        <v>0</v>
      </c>
      <c r="AH942" s="22">
        <f t="shared" si="86"/>
        <v>0</v>
      </c>
      <c r="AI942" s="22">
        <v>0</v>
      </c>
      <c r="AJ942" s="22">
        <f t="shared" si="87"/>
        <v>-9072</v>
      </c>
      <c r="AK942" s="22"/>
      <c r="AL942" s="22">
        <f t="shared" si="88"/>
        <v>0</v>
      </c>
      <c r="AM942" s="22">
        <f t="shared" si="89"/>
        <v>0</v>
      </c>
    </row>
    <row r="943" spans="1:39" outlineLevel="1" x14ac:dyDescent="0.25">
      <c r="A943" s="10">
        <v>40755</v>
      </c>
      <c r="C943" s="3" t="s">
        <v>2130</v>
      </c>
      <c r="D943" s="34" t="s">
        <v>948</v>
      </c>
      <c r="F943" s="4" t="s">
        <v>88</v>
      </c>
      <c r="G943" s="4" t="s">
        <v>451</v>
      </c>
      <c r="H943" s="4" t="s">
        <v>157</v>
      </c>
      <c r="N943" s="5">
        <v>1</v>
      </c>
      <c r="O943" s="5" t="s">
        <v>158</v>
      </c>
      <c r="P943" s="65">
        <v>1950</v>
      </c>
      <c r="Q943" s="65">
        <v>0</v>
      </c>
      <c r="R943" s="65">
        <v>0</v>
      </c>
      <c r="S943" s="65">
        <f t="shared" si="85"/>
        <v>1950</v>
      </c>
      <c r="T943" s="5">
        <v>120</v>
      </c>
      <c r="U943" s="22">
        <v>-1950</v>
      </c>
      <c r="V943" s="22">
        <v>0</v>
      </c>
      <c r="W943" s="22">
        <v>0</v>
      </c>
      <c r="X943" s="22">
        <v>0</v>
      </c>
      <c r="Y943" s="22">
        <v>0</v>
      </c>
      <c r="Z943" s="22">
        <v>0</v>
      </c>
      <c r="AA943" s="22">
        <v>0</v>
      </c>
      <c r="AB943" s="22">
        <v>0</v>
      </c>
      <c r="AC943" s="22">
        <v>0</v>
      </c>
      <c r="AD943" s="22">
        <v>0</v>
      </c>
      <c r="AE943" s="22">
        <v>0</v>
      </c>
      <c r="AF943" s="22">
        <v>0</v>
      </c>
      <c r="AG943" s="22">
        <v>0</v>
      </c>
      <c r="AH943" s="22">
        <f t="shared" si="86"/>
        <v>0</v>
      </c>
      <c r="AI943" s="22">
        <v>0</v>
      </c>
      <c r="AJ943" s="22">
        <f t="shared" si="87"/>
        <v>-1950</v>
      </c>
      <c r="AK943" s="22"/>
      <c r="AL943" s="22">
        <f t="shared" si="88"/>
        <v>0</v>
      </c>
      <c r="AM943" s="22">
        <f t="shared" si="89"/>
        <v>0</v>
      </c>
    </row>
    <row r="944" spans="1:39" outlineLevel="1" x14ac:dyDescent="0.25">
      <c r="A944" s="10">
        <v>40755</v>
      </c>
      <c r="C944" s="3" t="s">
        <v>2131</v>
      </c>
      <c r="D944" s="34" t="s">
        <v>2132</v>
      </c>
      <c r="F944" s="4" t="s">
        <v>88</v>
      </c>
      <c r="G944" s="4" t="s">
        <v>451</v>
      </c>
      <c r="H944" s="4" t="s">
        <v>157</v>
      </c>
      <c r="N944" s="5">
        <v>1</v>
      </c>
      <c r="O944" s="5" t="s">
        <v>158</v>
      </c>
      <c r="P944" s="65">
        <v>3350</v>
      </c>
      <c r="Q944" s="65">
        <v>0</v>
      </c>
      <c r="R944" s="65">
        <v>0</v>
      </c>
      <c r="S944" s="65">
        <f t="shared" si="85"/>
        <v>3350</v>
      </c>
      <c r="T944" s="5">
        <v>120</v>
      </c>
      <c r="U944" s="22">
        <v>-3350</v>
      </c>
      <c r="V944" s="22">
        <v>0</v>
      </c>
      <c r="W944" s="22">
        <v>0</v>
      </c>
      <c r="X944" s="22">
        <v>0</v>
      </c>
      <c r="Y944" s="22">
        <v>0</v>
      </c>
      <c r="Z944" s="22">
        <v>0</v>
      </c>
      <c r="AA944" s="22">
        <v>0</v>
      </c>
      <c r="AB944" s="22">
        <v>0</v>
      </c>
      <c r="AC944" s="22">
        <v>0</v>
      </c>
      <c r="AD944" s="22">
        <v>0</v>
      </c>
      <c r="AE944" s="22">
        <v>0</v>
      </c>
      <c r="AF944" s="22">
        <v>0</v>
      </c>
      <c r="AG944" s="22">
        <v>0</v>
      </c>
      <c r="AH944" s="22">
        <f t="shared" si="86"/>
        <v>0</v>
      </c>
      <c r="AI944" s="22">
        <v>0</v>
      </c>
      <c r="AJ944" s="22">
        <f t="shared" si="87"/>
        <v>-3350</v>
      </c>
      <c r="AK944" s="22"/>
      <c r="AL944" s="22">
        <f t="shared" si="88"/>
        <v>0</v>
      </c>
      <c r="AM944" s="22">
        <f t="shared" si="89"/>
        <v>0</v>
      </c>
    </row>
    <row r="945" spans="1:39" outlineLevel="1" x14ac:dyDescent="0.25">
      <c r="A945" s="10">
        <v>40755</v>
      </c>
      <c r="C945" s="3" t="s">
        <v>2133</v>
      </c>
      <c r="D945" s="34" t="s">
        <v>1917</v>
      </c>
      <c r="F945" s="4" t="s">
        <v>88</v>
      </c>
      <c r="G945" s="4" t="s">
        <v>451</v>
      </c>
      <c r="H945" s="4" t="s">
        <v>157</v>
      </c>
      <c r="N945" s="5">
        <v>1</v>
      </c>
      <c r="O945" s="5" t="s">
        <v>158</v>
      </c>
      <c r="P945" s="65">
        <v>2286</v>
      </c>
      <c r="Q945" s="65">
        <v>0</v>
      </c>
      <c r="R945" s="65">
        <v>0</v>
      </c>
      <c r="S945" s="65">
        <f t="shared" si="85"/>
        <v>2286</v>
      </c>
      <c r="T945" s="5">
        <v>120</v>
      </c>
      <c r="U945" s="22">
        <v>-2286</v>
      </c>
      <c r="V945" s="22">
        <v>0</v>
      </c>
      <c r="W945" s="22">
        <v>0</v>
      </c>
      <c r="X945" s="22">
        <v>0</v>
      </c>
      <c r="Y945" s="22">
        <v>0</v>
      </c>
      <c r="Z945" s="22">
        <v>0</v>
      </c>
      <c r="AA945" s="22">
        <v>0</v>
      </c>
      <c r="AB945" s="22">
        <v>0</v>
      </c>
      <c r="AC945" s="22">
        <v>0</v>
      </c>
      <c r="AD945" s="22">
        <v>0</v>
      </c>
      <c r="AE945" s="22">
        <v>0</v>
      </c>
      <c r="AF945" s="22">
        <v>0</v>
      </c>
      <c r="AG945" s="22">
        <v>0</v>
      </c>
      <c r="AH945" s="22">
        <f t="shared" si="86"/>
        <v>0</v>
      </c>
      <c r="AI945" s="22">
        <v>0</v>
      </c>
      <c r="AJ945" s="22">
        <f t="shared" si="87"/>
        <v>-2286</v>
      </c>
      <c r="AK945" s="22"/>
      <c r="AL945" s="22">
        <f t="shared" si="88"/>
        <v>0</v>
      </c>
      <c r="AM945" s="22">
        <f t="shared" si="89"/>
        <v>0</v>
      </c>
    </row>
    <row r="946" spans="1:39" outlineLevel="1" x14ac:dyDescent="0.25">
      <c r="A946" s="10">
        <v>40755</v>
      </c>
      <c r="C946" s="3" t="s">
        <v>2134</v>
      </c>
      <c r="D946" s="34" t="s">
        <v>2135</v>
      </c>
      <c r="F946" s="4" t="s">
        <v>88</v>
      </c>
      <c r="G946" s="4" t="s">
        <v>451</v>
      </c>
      <c r="H946" s="4" t="s">
        <v>157</v>
      </c>
      <c r="N946" s="5">
        <v>1</v>
      </c>
      <c r="O946" s="5" t="s">
        <v>158</v>
      </c>
      <c r="P946" s="65">
        <v>88413.15</v>
      </c>
      <c r="Q946" s="65">
        <v>0</v>
      </c>
      <c r="R946" s="65">
        <v>0</v>
      </c>
      <c r="S946" s="65">
        <f t="shared" si="85"/>
        <v>88413.15</v>
      </c>
      <c r="T946" s="5">
        <v>120</v>
      </c>
      <c r="U946" s="22">
        <v>-88413.15</v>
      </c>
      <c r="V946" s="22">
        <v>0</v>
      </c>
      <c r="W946" s="22">
        <v>0</v>
      </c>
      <c r="X946" s="22">
        <v>0</v>
      </c>
      <c r="Y946" s="22">
        <v>0</v>
      </c>
      <c r="Z946" s="22">
        <v>0</v>
      </c>
      <c r="AA946" s="22">
        <v>0</v>
      </c>
      <c r="AB946" s="22">
        <v>0</v>
      </c>
      <c r="AC946" s="22">
        <v>0</v>
      </c>
      <c r="AD946" s="22">
        <v>0</v>
      </c>
      <c r="AE946" s="22">
        <v>0</v>
      </c>
      <c r="AF946" s="22">
        <v>0</v>
      </c>
      <c r="AG946" s="22">
        <v>0</v>
      </c>
      <c r="AH946" s="22">
        <f t="shared" si="86"/>
        <v>0</v>
      </c>
      <c r="AI946" s="22">
        <v>0</v>
      </c>
      <c r="AJ946" s="22">
        <f t="shared" si="87"/>
        <v>-88413.15</v>
      </c>
      <c r="AK946" s="22"/>
      <c r="AL946" s="22">
        <f t="shared" si="88"/>
        <v>0</v>
      </c>
      <c r="AM946" s="22">
        <f t="shared" si="89"/>
        <v>0</v>
      </c>
    </row>
    <row r="947" spans="1:39" outlineLevel="1" x14ac:dyDescent="0.25">
      <c r="A947" s="10">
        <v>40755</v>
      </c>
      <c r="C947" s="3" t="s">
        <v>2136</v>
      </c>
      <c r="D947" s="34" t="s">
        <v>2137</v>
      </c>
      <c r="F947" s="4" t="s">
        <v>88</v>
      </c>
      <c r="G947" s="4" t="s">
        <v>451</v>
      </c>
      <c r="H947" s="4" t="s">
        <v>157</v>
      </c>
      <c r="N947" s="5">
        <v>1</v>
      </c>
      <c r="O947" s="5" t="s">
        <v>158</v>
      </c>
      <c r="P947" s="65">
        <v>3160</v>
      </c>
      <c r="Q947" s="65">
        <v>0</v>
      </c>
      <c r="R947" s="65">
        <v>0</v>
      </c>
      <c r="S947" s="65">
        <f t="shared" si="85"/>
        <v>3160</v>
      </c>
      <c r="T947" s="5">
        <v>120</v>
      </c>
      <c r="U947" s="22">
        <v>-3160</v>
      </c>
      <c r="V947" s="22">
        <v>0</v>
      </c>
      <c r="W947" s="22">
        <v>0</v>
      </c>
      <c r="X947" s="22">
        <v>0</v>
      </c>
      <c r="Y947" s="22">
        <v>0</v>
      </c>
      <c r="Z947" s="22">
        <v>0</v>
      </c>
      <c r="AA947" s="22">
        <v>0</v>
      </c>
      <c r="AB947" s="22">
        <v>0</v>
      </c>
      <c r="AC947" s="22">
        <v>0</v>
      </c>
      <c r="AD947" s="22">
        <v>0</v>
      </c>
      <c r="AE947" s="22">
        <v>0</v>
      </c>
      <c r="AF947" s="22">
        <v>0</v>
      </c>
      <c r="AG947" s="22">
        <v>0</v>
      </c>
      <c r="AH947" s="22">
        <f t="shared" si="86"/>
        <v>0</v>
      </c>
      <c r="AI947" s="22">
        <v>0</v>
      </c>
      <c r="AJ947" s="22">
        <f t="shared" si="87"/>
        <v>-3160</v>
      </c>
      <c r="AK947" s="22"/>
      <c r="AL947" s="22">
        <f t="shared" si="88"/>
        <v>0</v>
      </c>
      <c r="AM947" s="22">
        <f t="shared" si="89"/>
        <v>0</v>
      </c>
    </row>
    <row r="948" spans="1:39" outlineLevel="1" x14ac:dyDescent="0.25">
      <c r="A948" s="10">
        <v>40755</v>
      </c>
      <c r="C948" s="3" t="s">
        <v>2138</v>
      </c>
      <c r="D948" s="34" t="s">
        <v>1745</v>
      </c>
      <c r="F948" s="4" t="s">
        <v>88</v>
      </c>
      <c r="G948" s="4" t="s">
        <v>451</v>
      </c>
      <c r="H948" s="4" t="s">
        <v>157</v>
      </c>
      <c r="N948" s="5">
        <v>1</v>
      </c>
      <c r="O948" s="5" t="s">
        <v>158</v>
      </c>
      <c r="P948" s="65">
        <v>2780</v>
      </c>
      <c r="Q948" s="65">
        <v>0</v>
      </c>
      <c r="R948" s="65">
        <v>0</v>
      </c>
      <c r="S948" s="65">
        <f t="shared" si="85"/>
        <v>2780</v>
      </c>
      <c r="T948" s="5">
        <v>120</v>
      </c>
      <c r="U948" s="22">
        <v>-2780</v>
      </c>
      <c r="V948" s="22">
        <v>0</v>
      </c>
      <c r="W948" s="22">
        <v>0</v>
      </c>
      <c r="X948" s="22">
        <v>0</v>
      </c>
      <c r="Y948" s="22">
        <v>0</v>
      </c>
      <c r="Z948" s="22">
        <v>0</v>
      </c>
      <c r="AA948" s="22">
        <v>0</v>
      </c>
      <c r="AB948" s="22">
        <v>0</v>
      </c>
      <c r="AC948" s="22">
        <v>0</v>
      </c>
      <c r="AD948" s="22">
        <v>0</v>
      </c>
      <c r="AE948" s="22">
        <v>0</v>
      </c>
      <c r="AF948" s="22">
        <v>0</v>
      </c>
      <c r="AG948" s="22">
        <v>0</v>
      </c>
      <c r="AH948" s="22">
        <f t="shared" si="86"/>
        <v>0</v>
      </c>
      <c r="AI948" s="22">
        <v>0</v>
      </c>
      <c r="AJ948" s="22">
        <f t="shared" si="87"/>
        <v>-2780</v>
      </c>
      <c r="AK948" s="22"/>
      <c r="AL948" s="22">
        <f t="shared" si="88"/>
        <v>0</v>
      </c>
      <c r="AM948" s="22">
        <f t="shared" si="89"/>
        <v>0</v>
      </c>
    </row>
    <row r="949" spans="1:39" outlineLevel="1" x14ac:dyDescent="0.25">
      <c r="A949" s="10">
        <v>40755</v>
      </c>
      <c r="C949" s="3" t="s">
        <v>2139</v>
      </c>
      <c r="D949" s="34" t="s">
        <v>2140</v>
      </c>
      <c r="F949" s="4" t="s">
        <v>88</v>
      </c>
      <c r="G949" s="4" t="s">
        <v>451</v>
      </c>
      <c r="H949" s="4" t="s">
        <v>157</v>
      </c>
      <c r="N949" s="5">
        <v>1</v>
      </c>
      <c r="O949" s="5" t="s">
        <v>158</v>
      </c>
      <c r="P949" s="65">
        <v>6000</v>
      </c>
      <c r="Q949" s="65">
        <v>0</v>
      </c>
      <c r="R949" s="65">
        <v>0</v>
      </c>
      <c r="S949" s="65">
        <f t="shared" si="85"/>
        <v>6000</v>
      </c>
      <c r="T949" s="5">
        <v>120</v>
      </c>
      <c r="U949" s="22">
        <v>-6000</v>
      </c>
      <c r="V949" s="22">
        <v>0</v>
      </c>
      <c r="W949" s="22">
        <v>0</v>
      </c>
      <c r="X949" s="22">
        <v>0</v>
      </c>
      <c r="Y949" s="22">
        <v>0</v>
      </c>
      <c r="Z949" s="22">
        <v>0</v>
      </c>
      <c r="AA949" s="22">
        <v>0</v>
      </c>
      <c r="AB949" s="22">
        <v>0</v>
      </c>
      <c r="AC949" s="22">
        <v>0</v>
      </c>
      <c r="AD949" s="22">
        <v>0</v>
      </c>
      <c r="AE949" s="22">
        <v>0</v>
      </c>
      <c r="AF949" s="22">
        <v>0</v>
      </c>
      <c r="AG949" s="22">
        <v>0</v>
      </c>
      <c r="AH949" s="22">
        <f t="shared" si="86"/>
        <v>0</v>
      </c>
      <c r="AI949" s="22">
        <v>0</v>
      </c>
      <c r="AJ949" s="22">
        <f t="shared" si="87"/>
        <v>-6000</v>
      </c>
      <c r="AK949" s="22"/>
      <c r="AL949" s="22">
        <f t="shared" si="88"/>
        <v>0</v>
      </c>
      <c r="AM949" s="22">
        <f t="shared" si="89"/>
        <v>0</v>
      </c>
    </row>
    <row r="950" spans="1:39" outlineLevel="1" x14ac:dyDescent="0.25">
      <c r="A950" s="10">
        <v>40755</v>
      </c>
      <c r="C950" s="3" t="s">
        <v>2141</v>
      </c>
      <c r="D950" s="34" t="s">
        <v>2142</v>
      </c>
      <c r="F950" s="4" t="s">
        <v>88</v>
      </c>
      <c r="G950" s="4" t="s">
        <v>451</v>
      </c>
      <c r="H950" s="4" t="s">
        <v>157</v>
      </c>
      <c r="N950" s="5">
        <v>1</v>
      </c>
      <c r="O950" s="5" t="s">
        <v>158</v>
      </c>
      <c r="P950" s="65">
        <v>1440</v>
      </c>
      <c r="Q950" s="65">
        <v>0</v>
      </c>
      <c r="R950" s="65">
        <v>0</v>
      </c>
      <c r="S950" s="65">
        <f t="shared" si="85"/>
        <v>1440</v>
      </c>
      <c r="T950" s="5">
        <v>120</v>
      </c>
      <c r="U950" s="22">
        <v>-1440</v>
      </c>
      <c r="V950" s="22">
        <v>0</v>
      </c>
      <c r="W950" s="22">
        <v>0</v>
      </c>
      <c r="X950" s="22">
        <v>0</v>
      </c>
      <c r="Y950" s="22">
        <v>0</v>
      </c>
      <c r="Z950" s="22">
        <v>0</v>
      </c>
      <c r="AA950" s="22">
        <v>0</v>
      </c>
      <c r="AB950" s="22">
        <v>0</v>
      </c>
      <c r="AC950" s="22">
        <v>0</v>
      </c>
      <c r="AD950" s="22">
        <v>0</v>
      </c>
      <c r="AE950" s="22">
        <v>0</v>
      </c>
      <c r="AF950" s="22">
        <v>0</v>
      </c>
      <c r="AG950" s="22">
        <v>0</v>
      </c>
      <c r="AH950" s="22">
        <f t="shared" si="86"/>
        <v>0</v>
      </c>
      <c r="AI950" s="22">
        <v>0</v>
      </c>
      <c r="AJ950" s="22">
        <f t="shared" si="87"/>
        <v>-1440</v>
      </c>
      <c r="AK950" s="22"/>
      <c r="AL950" s="22">
        <f t="shared" si="88"/>
        <v>0</v>
      </c>
      <c r="AM950" s="22">
        <f t="shared" si="89"/>
        <v>0</v>
      </c>
    </row>
    <row r="951" spans="1:39" outlineLevel="1" x14ac:dyDescent="0.25">
      <c r="A951" s="10">
        <v>40755</v>
      </c>
      <c r="C951" s="3" t="s">
        <v>2143</v>
      </c>
      <c r="D951" s="34" t="s">
        <v>1745</v>
      </c>
      <c r="F951" s="4" t="s">
        <v>88</v>
      </c>
      <c r="G951" s="4" t="s">
        <v>451</v>
      </c>
      <c r="H951" s="4" t="s">
        <v>157</v>
      </c>
      <c r="N951" s="5">
        <v>1</v>
      </c>
      <c r="O951" s="5" t="s">
        <v>158</v>
      </c>
      <c r="P951" s="65">
        <v>2660</v>
      </c>
      <c r="Q951" s="65">
        <v>0</v>
      </c>
      <c r="R951" s="65">
        <v>0</v>
      </c>
      <c r="S951" s="65">
        <f t="shared" si="85"/>
        <v>2660</v>
      </c>
      <c r="T951" s="5">
        <v>120</v>
      </c>
      <c r="U951" s="22">
        <v>-2660</v>
      </c>
      <c r="V951" s="22">
        <v>0</v>
      </c>
      <c r="W951" s="22">
        <v>0</v>
      </c>
      <c r="X951" s="22">
        <v>0</v>
      </c>
      <c r="Y951" s="22">
        <v>0</v>
      </c>
      <c r="Z951" s="22">
        <v>0</v>
      </c>
      <c r="AA951" s="22">
        <v>0</v>
      </c>
      <c r="AB951" s="22">
        <v>0</v>
      </c>
      <c r="AC951" s="22">
        <v>0</v>
      </c>
      <c r="AD951" s="22">
        <v>0</v>
      </c>
      <c r="AE951" s="22">
        <v>0</v>
      </c>
      <c r="AF951" s="22">
        <v>0</v>
      </c>
      <c r="AG951" s="22">
        <v>0</v>
      </c>
      <c r="AH951" s="22">
        <f t="shared" si="86"/>
        <v>0</v>
      </c>
      <c r="AI951" s="22">
        <v>0</v>
      </c>
      <c r="AJ951" s="22">
        <f t="shared" si="87"/>
        <v>-2660</v>
      </c>
      <c r="AK951" s="22"/>
      <c r="AL951" s="22">
        <f t="shared" si="88"/>
        <v>0</v>
      </c>
      <c r="AM951" s="22">
        <f t="shared" si="89"/>
        <v>0</v>
      </c>
    </row>
    <row r="952" spans="1:39" outlineLevel="1" x14ac:dyDescent="0.25">
      <c r="A952" s="10">
        <v>40755</v>
      </c>
      <c r="C952" s="3" t="s">
        <v>2144</v>
      </c>
      <c r="D952" s="34" t="s">
        <v>2145</v>
      </c>
      <c r="F952" s="4" t="s">
        <v>88</v>
      </c>
      <c r="G952" s="4" t="s">
        <v>451</v>
      </c>
      <c r="H952" s="4" t="s">
        <v>157</v>
      </c>
      <c r="N952" s="5">
        <v>1</v>
      </c>
      <c r="O952" s="5" t="s">
        <v>158</v>
      </c>
      <c r="P952" s="65">
        <v>2430</v>
      </c>
      <c r="Q952" s="65">
        <v>0</v>
      </c>
      <c r="R952" s="65">
        <v>0</v>
      </c>
      <c r="S952" s="65">
        <f t="shared" si="85"/>
        <v>2430</v>
      </c>
      <c r="T952" s="5">
        <v>120</v>
      </c>
      <c r="U952" s="22">
        <v>-2430</v>
      </c>
      <c r="V952" s="22">
        <v>0</v>
      </c>
      <c r="W952" s="22">
        <v>0</v>
      </c>
      <c r="X952" s="22">
        <v>0</v>
      </c>
      <c r="Y952" s="22">
        <v>0</v>
      </c>
      <c r="Z952" s="22">
        <v>0</v>
      </c>
      <c r="AA952" s="22">
        <v>0</v>
      </c>
      <c r="AB952" s="22">
        <v>0</v>
      </c>
      <c r="AC952" s="22">
        <v>0</v>
      </c>
      <c r="AD952" s="22">
        <v>0</v>
      </c>
      <c r="AE952" s="22">
        <v>0</v>
      </c>
      <c r="AF952" s="22">
        <v>0</v>
      </c>
      <c r="AG952" s="22">
        <v>0</v>
      </c>
      <c r="AH952" s="22">
        <f t="shared" si="86"/>
        <v>0</v>
      </c>
      <c r="AI952" s="22">
        <v>0</v>
      </c>
      <c r="AJ952" s="22">
        <f t="shared" si="87"/>
        <v>-2430</v>
      </c>
      <c r="AK952" s="22"/>
      <c r="AL952" s="22">
        <f t="shared" si="88"/>
        <v>0</v>
      </c>
      <c r="AM952" s="22">
        <f t="shared" si="89"/>
        <v>0</v>
      </c>
    </row>
    <row r="953" spans="1:39" outlineLevel="1" x14ac:dyDescent="0.25">
      <c r="A953" s="10">
        <v>40755</v>
      </c>
      <c r="C953" s="3" t="s">
        <v>2146</v>
      </c>
      <c r="D953" s="34" t="s">
        <v>948</v>
      </c>
      <c r="F953" s="4" t="s">
        <v>88</v>
      </c>
      <c r="G953" s="4" t="s">
        <v>451</v>
      </c>
      <c r="H953" s="4" t="s">
        <v>157</v>
      </c>
      <c r="N953" s="5">
        <v>1</v>
      </c>
      <c r="O953" s="5" t="s">
        <v>158</v>
      </c>
      <c r="P953" s="65">
        <v>1260</v>
      </c>
      <c r="Q953" s="65">
        <v>0</v>
      </c>
      <c r="R953" s="65">
        <v>0</v>
      </c>
      <c r="S953" s="65">
        <f t="shared" si="85"/>
        <v>1260</v>
      </c>
      <c r="T953" s="5">
        <v>120</v>
      </c>
      <c r="U953" s="22">
        <v>-1260</v>
      </c>
      <c r="V953" s="22">
        <v>0</v>
      </c>
      <c r="W953" s="22">
        <v>0</v>
      </c>
      <c r="X953" s="22">
        <v>0</v>
      </c>
      <c r="Y953" s="22">
        <v>0</v>
      </c>
      <c r="Z953" s="22">
        <v>0</v>
      </c>
      <c r="AA953" s="22">
        <v>0</v>
      </c>
      <c r="AB953" s="22">
        <v>0</v>
      </c>
      <c r="AC953" s="22">
        <v>0</v>
      </c>
      <c r="AD953" s="22">
        <v>0</v>
      </c>
      <c r="AE953" s="22">
        <v>0</v>
      </c>
      <c r="AF953" s="22">
        <v>0</v>
      </c>
      <c r="AG953" s="22">
        <v>0</v>
      </c>
      <c r="AH953" s="22">
        <f t="shared" si="86"/>
        <v>0</v>
      </c>
      <c r="AI953" s="22">
        <v>0</v>
      </c>
      <c r="AJ953" s="22">
        <f t="shared" si="87"/>
        <v>-1260</v>
      </c>
      <c r="AK953" s="22"/>
      <c r="AL953" s="22">
        <f t="shared" si="88"/>
        <v>0</v>
      </c>
      <c r="AM953" s="22">
        <f t="shared" si="89"/>
        <v>0</v>
      </c>
    </row>
    <row r="954" spans="1:39" outlineLevel="1" x14ac:dyDescent="0.25">
      <c r="A954" s="10">
        <v>40755</v>
      </c>
      <c r="C954" s="3" t="s">
        <v>2147</v>
      </c>
      <c r="D954" s="34" t="s">
        <v>1236</v>
      </c>
      <c r="F954" s="4" t="s">
        <v>88</v>
      </c>
      <c r="G954" s="4" t="s">
        <v>451</v>
      </c>
      <c r="H954" s="4" t="s">
        <v>157</v>
      </c>
      <c r="N954" s="5">
        <v>1</v>
      </c>
      <c r="O954" s="5" t="s">
        <v>158</v>
      </c>
      <c r="P954" s="65">
        <v>2200</v>
      </c>
      <c r="Q954" s="65">
        <v>0</v>
      </c>
      <c r="R954" s="65">
        <v>0</v>
      </c>
      <c r="S954" s="65">
        <f t="shared" si="85"/>
        <v>2200</v>
      </c>
      <c r="T954" s="5">
        <v>120</v>
      </c>
      <c r="U954" s="22">
        <v>-2200</v>
      </c>
      <c r="V954" s="22">
        <v>0</v>
      </c>
      <c r="W954" s="22">
        <v>0</v>
      </c>
      <c r="X954" s="22">
        <v>0</v>
      </c>
      <c r="Y954" s="22">
        <v>0</v>
      </c>
      <c r="Z954" s="22">
        <v>0</v>
      </c>
      <c r="AA954" s="22">
        <v>0</v>
      </c>
      <c r="AB954" s="22">
        <v>0</v>
      </c>
      <c r="AC954" s="22">
        <v>0</v>
      </c>
      <c r="AD954" s="22">
        <v>0</v>
      </c>
      <c r="AE954" s="22">
        <v>0</v>
      </c>
      <c r="AF954" s="22">
        <v>0</v>
      </c>
      <c r="AG954" s="22">
        <v>0</v>
      </c>
      <c r="AH954" s="22">
        <f t="shared" si="86"/>
        <v>0</v>
      </c>
      <c r="AI954" s="22">
        <v>0</v>
      </c>
      <c r="AJ954" s="22">
        <f t="shared" si="87"/>
        <v>-2200</v>
      </c>
      <c r="AK954" s="22"/>
      <c r="AL954" s="22">
        <f t="shared" si="88"/>
        <v>0</v>
      </c>
      <c r="AM954" s="22">
        <f t="shared" si="89"/>
        <v>0</v>
      </c>
    </row>
    <row r="955" spans="1:39" outlineLevel="1" x14ac:dyDescent="0.25">
      <c r="A955" s="10">
        <v>40755</v>
      </c>
      <c r="C955" s="3" t="s">
        <v>2148</v>
      </c>
      <c r="D955" s="34" t="s">
        <v>2149</v>
      </c>
      <c r="F955" s="4" t="s">
        <v>88</v>
      </c>
      <c r="G955" s="4" t="s">
        <v>451</v>
      </c>
      <c r="H955" s="4" t="s">
        <v>157</v>
      </c>
      <c r="N955" s="5">
        <v>1</v>
      </c>
      <c r="O955" s="5" t="s">
        <v>158</v>
      </c>
      <c r="P955" s="65">
        <v>4375</v>
      </c>
      <c r="Q955" s="65">
        <v>0</v>
      </c>
      <c r="R955" s="65">
        <v>0</v>
      </c>
      <c r="S955" s="65">
        <f t="shared" si="85"/>
        <v>4375</v>
      </c>
      <c r="T955" s="5">
        <v>12</v>
      </c>
      <c r="U955" s="22">
        <v>-4375</v>
      </c>
      <c r="V955" s="22">
        <v>0</v>
      </c>
      <c r="W955" s="22">
        <v>0</v>
      </c>
      <c r="X955" s="22">
        <v>0</v>
      </c>
      <c r="Y955" s="22">
        <v>0</v>
      </c>
      <c r="Z955" s="22">
        <v>0</v>
      </c>
      <c r="AA955" s="22">
        <v>0</v>
      </c>
      <c r="AB955" s="22">
        <v>0</v>
      </c>
      <c r="AC955" s="22">
        <v>0</v>
      </c>
      <c r="AD955" s="22">
        <v>0</v>
      </c>
      <c r="AE955" s="22">
        <v>0</v>
      </c>
      <c r="AF955" s="22">
        <v>0</v>
      </c>
      <c r="AG955" s="22">
        <v>0</v>
      </c>
      <c r="AH955" s="22">
        <f t="shared" si="86"/>
        <v>0</v>
      </c>
      <c r="AI955" s="22">
        <v>0</v>
      </c>
      <c r="AJ955" s="22">
        <f t="shared" si="87"/>
        <v>-4375</v>
      </c>
      <c r="AK955" s="22"/>
      <c r="AL955" s="22">
        <f t="shared" si="88"/>
        <v>0</v>
      </c>
      <c r="AM955" s="22">
        <f t="shared" si="89"/>
        <v>0</v>
      </c>
    </row>
    <row r="956" spans="1:39" outlineLevel="1" x14ac:dyDescent="0.25">
      <c r="A956" s="10">
        <v>40755</v>
      </c>
      <c r="C956" s="3" t="s">
        <v>2150</v>
      </c>
      <c r="D956" s="34" t="s">
        <v>2151</v>
      </c>
      <c r="F956" s="4" t="s">
        <v>88</v>
      </c>
      <c r="G956" s="4" t="s">
        <v>451</v>
      </c>
      <c r="H956" s="4" t="s">
        <v>157</v>
      </c>
      <c r="N956" s="5">
        <v>1</v>
      </c>
      <c r="O956" s="5" t="s">
        <v>158</v>
      </c>
      <c r="P956" s="65">
        <v>27702</v>
      </c>
      <c r="Q956" s="65">
        <v>0</v>
      </c>
      <c r="R956" s="65">
        <v>0</v>
      </c>
      <c r="S956" s="65">
        <f t="shared" si="85"/>
        <v>27702</v>
      </c>
      <c r="T956" s="5">
        <v>120</v>
      </c>
      <c r="U956" s="22">
        <v>-27702</v>
      </c>
      <c r="V956" s="22">
        <v>0</v>
      </c>
      <c r="W956" s="22">
        <v>0</v>
      </c>
      <c r="X956" s="22">
        <v>0</v>
      </c>
      <c r="Y956" s="22">
        <v>0</v>
      </c>
      <c r="Z956" s="22">
        <v>0</v>
      </c>
      <c r="AA956" s="22">
        <v>0</v>
      </c>
      <c r="AB956" s="22">
        <v>0</v>
      </c>
      <c r="AC956" s="22">
        <v>0</v>
      </c>
      <c r="AD956" s="22">
        <v>0</v>
      </c>
      <c r="AE956" s="22">
        <v>0</v>
      </c>
      <c r="AF956" s="22">
        <v>0</v>
      </c>
      <c r="AG956" s="22">
        <v>0</v>
      </c>
      <c r="AH956" s="22">
        <f t="shared" si="86"/>
        <v>0</v>
      </c>
      <c r="AI956" s="22">
        <v>0</v>
      </c>
      <c r="AJ956" s="22">
        <f t="shared" si="87"/>
        <v>-27702</v>
      </c>
      <c r="AK956" s="22"/>
      <c r="AL956" s="22">
        <f t="shared" si="88"/>
        <v>0</v>
      </c>
      <c r="AM956" s="22">
        <f t="shared" si="89"/>
        <v>0</v>
      </c>
    </row>
    <row r="957" spans="1:39" outlineLevel="1" x14ac:dyDescent="0.25">
      <c r="A957" s="10">
        <v>40755</v>
      </c>
      <c r="C957" s="3" t="s">
        <v>2152</v>
      </c>
      <c r="D957" s="34" t="s">
        <v>2153</v>
      </c>
      <c r="F957" s="4" t="s">
        <v>88</v>
      </c>
      <c r="G957" s="4" t="s">
        <v>451</v>
      </c>
      <c r="H957" s="4" t="s">
        <v>157</v>
      </c>
      <c r="N957" s="5">
        <v>1</v>
      </c>
      <c r="O957" s="5" t="s">
        <v>158</v>
      </c>
      <c r="P957" s="65">
        <v>7218.72</v>
      </c>
      <c r="Q957" s="65">
        <v>0</v>
      </c>
      <c r="R957" s="65">
        <v>0</v>
      </c>
      <c r="S957" s="65">
        <f t="shared" si="85"/>
        <v>7218.72</v>
      </c>
      <c r="T957" s="5">
        <v>120</v>
      </c>
      <c r="U957" s="22">
        <v>-7218.72</v>
      </c>
      <c r="V957" s="22">
        <v>0</v>
      </c>
      <c r="W957" s="22">
        <v>0</v>
      </c>
      <c r="X957" s="22">
        <v>0</v>
      </c>
      <c r="Y957" s="22">
        <v>0</v>
      </c>
      <c r="Z957" s="22">
        <v>0</v>
      </c>
      <c r="AA957" s="22">
        <v>0</v>
      </c>
      <c r="AB957" s="22">
        <v>0</v>
      </c>
      <c r="AC957" s="22">
        <v>0</v>
      </c>
      <c r="AD957" s="22">
        <v>0</v>
      </c>
      <c r="AE957" s="22">
        <v>0</v>
      </c>
      <c r="AF957" s="22">
        <v>0</v>
      </c>
      <c r="AG957" s="22">
        <v>0</v>
      </c>
      <c r="AH957" s="22">
        <f t="shared" si="86"/>
        <v>0</v>
      </c>
      <c r="AI957" s="22">
        <v>0</v>
      </c>
      <c r="AJ957" s="22">
        <f t="shared" si="87"/>
        <v>-7218.72</v>
      </c>
      <c r="AK957" s="22"/>
      <c r="AL957" s="22">
        <f t="shared" si="88"/>
        <v>0</v>
      </c>
      <c r="AM957" s="22">
        <f t="shared" si="89"/>
        <v>0</v>
      </c>
    </row>
    <row r="958" spans="1:39" outlineLevel="1" x14ac:dyDescent="0.25">
      <c r="A958" s="10">
        <v>40755</v>
      </c>
      <c r="C958" s="3" t="s">
        <v>2154</v>
      </c>
      <c r="D958" s="34" t="s">
        <v>2155</v>
      </c>
      <c r="F958" s="4" t="s">
        <v>88</v>
      </c>
      <c r="G958" s="4" t="s">
        <v>451</v>
      </c>
      <c r="H958" s="4" t="s">
        <v>157</v>
      </c>
      <c r="N958" s="5">
        <v>1</v>
      </c>
      <c r="O958" s="5" t="s">
        <v>158</v>
      </c>
      <c r="P958" s="65">
        <v>3109.05</v>
      </c>
      <c r="Q958" s="65">
        <v>0</v>
      </c>
      <c r="R958" s="65">
        <v>0</v>
      </c>
      <c r="S958" s="65">
        <f t="shared" si="85"/>
        <v>3109.05</v>
      </c>
      <c r="T958" s="5">
        <v>120</v>
      </c>
      <c r="U958" s="22">
        <v>-3109.05</v>
      </c>
      <c r="V958" s="22">
        <v>0</v>
      </c>
      <c r="W958" s="22">
        <v>0</v>
      </c>
      <c r="X958" s="22">
        <v>0</v>
      </c>
      <c r="Y958" s="22">
        <v>0</v>
      </c>
      <c r="Z958" s="22">
        <v>0</v>
      </c>
      <c r="AA958" s="22">
        <v>0</v>
      </c>
      <c r="AB958" s="22">
        <v>0</v>
      </c>
      <c r="AC958" s="22">
        <v>0</v>
      </c>
      <c r="AD958" s="22">
        <v>0</v>
      </c>
      <c r="AE958" s="22">
        <v>0</v>
      </c>
      <c r="AF958" s="22">
        <v>0</v>
      </c>
      <c r="AG958" s="22">
        <v>0</v>
      </c>
      <c r="AH958" s="22">
        <f t="shared" si="86"/>
        <v>0</v>
      </c>
      <c r="AI958" s="22">
        <v>0</v>
      </c>
      <c r="AJ958" s="22">
        <f t="shared" si="87"/>
        <v>-3109.05</v>
      </c>
      <c r="AK958" s="22"/>
      <c r="AL958" s="22">
        <f t="shared" si="88"/>
        <v>0</v>
      </c>
      <c r="AM958" s="22">
        <f t="shared" si="89"/>
        <v>0</v>
      </c>
    </row>
    <row r="959" spans="1:39" outlineLevel="1" x14ac:dyDescent="0.25">
      <c r="A959" s="10">
        <v>40755</v>
      </c>
      <c r="C959" s="3" t="s">
        <v>2156</v>
      </c>
      <c r="D959" s="34" t="s">
        <v>2157</v>
      </c>
      <c r="F959" s="4" t="s">
        <v>88</v>
      </c>
      <c r="G959" s="4" t="s">
        <v>451</v>
      </c>
      <c r="H959" s="4" t="s">
        <v>157</v>
      </c>
      <c r="N959" s="5">
        <v>1</v>
      </c>
      <c r="O959" s="5" t="s">
        <v>158</v>
      </c>
      <c r="P959" s="65">
        <v>15327.93</v>
      </c>
      <c r="Q959" s="65">
        <v>0</v>
      </c>
      <c r="R959" s="65">
        <v>0</v>
      </c>
      <c r="S959" s="65">
        <f t="shared" si="85"/>
        <v>15327.93</v>
      </c>
      <c r="T959" s="5">
        <v>120</v>
      </c>
      <c r="U959" s="22">
        <v>-15327.93</v>
      </c>
      <c r="V959" s="22">
        <v>0</v>
      </c>
      <c r="W959" s="22">
        <v>0</v>
      </c>
      <c r="X959" s="22">
        <v>0</v>
      </c>
      <c r="Y959" s="22">
        <v>0</v>
      </c>
      <c r="Z959" s="22">
        <v>0</v>
      </c>
      <c r="AA959" s="22">
        <v>0</v>
      </c>
      <c r="AB959" s="22">
        <v>0</v>
      </c>
      <c r="AC959" s="22">
        <v>0</v>
      </c>
      <c r="AD959" s="22">
        <v>0</v>
      </c>
      <c r="AE959" s="22">
        <v>0</v>
      </c>
      <c r="AF959" s="22">
        <v>0</v>
      </c>
      <c r="AG959" s="22">
        <v>0</v>
      </c>
      <c r="AH959" s="22">
        <f t="shared" si="86"/>
        <v>0</v>
      </c>
      <c r="AI959" s="22">
        <v>0</v>
      </c>
      <c r="AJ959" s="22">
        <f t="shared" si="87"/>
        <v>-15327.93</v>
      </c>
      <c r="AK959" s="22"/>
      <c r="AL959" s="22">
        <f t="shared" si="88"/>
        <v>0</v>
      </c>
      <c r="AM959" s="22">
        <f t="shared" si="89"/>
        <v>0</v>
      </c>
    </row>
    <row r="960" spans="1:39" outlineLevel="1" x14ac:dyDescent="0.25">
      <c r="A960" s="10">
        <v>40755</v>
      </c>
      <c r="C960" s="3" t="s">
        <v>2158</v>
      </c>
      <c r="D960" s="34" t="s">
        <v>2159</v>
      </c>
      <c r="F960" s="4" t="s">
        <v>88</v>
      </c>
      <c r="G960" s="4" t="s">
        <v>451</v>
      </c>
      <c r="H960" s="4" t="s">
        <v>157</v>
      </c>
      <c r="N960" s="5">
        <v>1</v>
      </c>
      <c r="O960" s="5" t="s">
        <v>158</v>
      </c>
      <c r="P960" s="65">
        <v>753</v>
      </c>
      <c r="Q960" s="65">
        <v>0</v>
      </c>
      <c r="R960" s="65">
        <v>0</v>
      </c>
      <c r="S960" s="65">
        <f t="shared" si="85"/>
        <v>753</v>
      </c>
      <c r="T960" s="5">
        <v>120</v>
      </c>
      <c r="U960" s="22">
        <v>-753</v>
      </c>
      <c r="V960" s="22">
        <v>0</v>
      </c>
      <c r="W960" s="22">
        <v>0</v>
      </c>
      <c r="X960" s="22">
        <v>0</v>
      </c>
      <c r="Y960" s="22">
        <v>0</v>
      </c>
      <c r="Z960" s="22">
        <v>0</v>
      </c>
      <c r="AA960" s="22">
        <v>0</v>
      </c>
      <c r="AB960" s="22">
        <v>0</v>
      </c>
      <c r="AC960" s="22">
        <v>0</v>
      </c>
      <c r="AD960" s="22">
        <v>0</v>
      </c>
      <c r="AE960" s="22">
        <v>0</v>
      </c>
      <c r="AF960" s="22">
        <v>0</v>
      </c>
      <c r="AG960" s="22">
        <v>0</v>
      </c>
      <c r="AH960" s="22">
        <f t="shared" si="86"/>
        <v>0</v>
      </c>
      <c r="AI960" s="22">
        <v>0</v>
      </c>
      <c r="AJ960" s="22">
        <f t="shared" si="87"/>
        <v>-753</v>
      </c>
      <c r="AK960" s="22"/>
      <c r="AL960" s="22">
        <f t="shared" si="88"/>
        <v>0</v>
      </c>
      <c r="AM960" s="22">
        <f t="shared" si="89"/>
        <v>0</v>
      </c>
    </row>
    <row r="961" spans="1:39" outlineLevel="1" x14ac:dyDescent="0.25">
      <c r="A961" s="10">
        <v>40755</v>
      </c>
      <c r="C961" s="3" t="s">
        <v>2160</v>
      </c>
      <c r="D961" s="34" t="s">
        <v>2161</v>
      </c>
      <c r="F961" s="4" t="s">
        <v>88</v>
      </c>
      <c r="G961" s="4" t="s">
        <v>451</v>
      </c>
      <c r="H961" s="4" t="s">
        <v>157</v>
      </c>
      <c r="N961" s="5">
        <v>1</v>
      </c>
      <c r="O961" s="5" t="s">
        <v>158</v>
      </c>
      <c r="P961" s="65">
        <v>4873.62</v>
      </c>
      <c r="Q961" s="65">
        <v>0</v>
      </c>
      <c r="R961" s="65">
        <v>0</v>
      </c>
      <c r="S961" s="65">
        <f t="shared" si="85"/>
        <v>4873.62</v>
      </c>
      <c r="T961" s="5">
        <v>120</v>
      </c>
      <c r="U961" s="22">
        <v>-4873.62</v>
      </c>
      <c r="V961" s="22">
        <v>0</v>
      </c>
      <c r="W961" s="22">
        <v>0</v>
      </c>
      <c r="X961" s="22">
        <v>0</v>
      </c>
      <c r="Y961" s="22">
        <v>0</v>
      </c>
      <c r="Z961" s="22">
        <v>0</v>
      </c>
      <c r="AA961" s="22">
        <v>0</v>
      </c>
      <c r="AB961" s="22">
        <v>0</v>
      </c>
      <c r="AC961" s="22">
        <v>0</v>
      </c>
      <c r="AD961" s="22">
        <v>0</v>
      </c>
      <c r="AE961" s="22">
        <v>0</v>
      </c>
      <c r="AF961" s="22">
        <v>0</v>
      </c>
      <c r="AG961" s="22">
        <v>0</v>
      </c>
      <c r="AH961" s="22">
        <f t="shared" si="86"/>
        <v>0</v>
      </c>
      <c r="AI961" s="22">
        <v>0</v>
      </c>
      <c r="AJ961" s="22">
        <f t="shared" si="87"/>
        <v>-4873.62</v>
      </c>
      <c r="AK961" s="22"/>
      <c r="AL961" s="22">
        <f t="shared" si="88"/>
        <v>0</v>
      </c>
      <c r="AM961" s="22">
        <f t="shared" si="89"/>
        <v>0</v>
      </c>
    </row>
    <row r="962" spans="1:39" outlineLevel="1" x14ac:dyDescent="0.25">
      <c r="A962" s="10">
        <v>40755</v>
      </c>
      <c r="C962" s="3" t="s">
        <v>2162</v>
      </c>
      <c r="D962" s="34" t="s">
        <v>2163</v>
      </c>
      <c r="F962" s="4" t="s">
        <v>88</v>
      </c>
      <c r="G962" s="4" t="s">
        <v>451</v>
      </c>
      <c r="H962" s="4" t="s">
        <v>157</v>
      </c>
      <c r="N962" s="5">
        <v>1</v>
      </c>
      <c r="O962" s="5" t="s">
        <v>158</v>
      </c>
      <c r="P962" s="65">
        <v>1575</v>
      </c>
      <c r="Q962" s="65">
        <v>0</v>
      </c>
      <c r="R962" s="65">
        <v>0</v>
      </c>
      <c r="S962" s="65">
        <f t="shared" si="85"/>
        <v>1575</v>
      </c>
      <c r="T962" s="5">
        <v>120</v>
      </c>
      <c r="U962" s="22">
        <v>-1575</v>
      </c>
      <c r="V962" s="22">
        <v>0</v>
      </c>
      <c r="W962" s="22">
        <v>0</v>
      </c>
      <c r="X962" s="22">
        <v>0</v>
      </c>
      <c r="Y962" s="22">
        <v>0</v>
      </c>
      <c r="Z962" s="22">
        <v>0</v>
      </c>
      <c r="AA962" s="22">
        <v>0</v>
      </c>
      <c r="AB962" s="22">
        <v>0</v>
      </c>
      <c r="AC962" s="22">
        <v>0</v>
      </c>
      <c r="AD962" s="22">
        <v>0</v>
      </c>
      <c r="AE962" s="22">
        <v>0</v>
      </c>
      <c r="AF962" s="22">
        <v>0</v>
      </c>
      <c r="AG962" s="22">
        <v>0</v>
      </c>
      <c r="AH962" s="22">
        <f t="shared" si="86"/>
        <v>0</v>
      </c>
      <c r="AI962" s="22">
        <v>0</v>
      </c>
      <c r="AJ962" s="22">
        <f t="shared" si="87"/>
        <v>-1575</v>
      </c>
      <c r="AK962" s="22"/>
      <c r="AL962" s="22">
        <f t="shared" si="88"/>
        <v>0</v>
      </c>
      <c r="AM962" s="22">
        <f t="shared" si="89"/>
        <v>0</v>
      </c>
    </row>
    <row r="963" spans="1:39" outlineLevel="1" x14ac:dyDescent="0.25">
      <c r="A963" s="10">
        <v>40755</v>
      </c>
      <c r="C963" s="3" t="s">
        <v>2164</v>
      </c>
      <c r="D963" s="34" t="s">
        <v>2165</v>
      </c>
      <c r="F963" s="4" t="s">
        <v>88</v>
      </c>
      <c r="G963" s="4" t="s">
        <v>451</v>
      </c>
      <c r="H963" s="4" t="s">
        <v>157</v>
      </c>
      <c r="N963" s="5">
        <v>1</v>
      </c>
      <c r="O963" s="5" t="s">
        <v>158</v>
      </c>
      <c r="P963" s="65">
        <v>3060</v>
      </c>
      <c r="Q963" s="65">
        <v>0</v>
      </c>
      <c r="R963" s="65">
        <v>0</v>
      </c>
      <c r="S963" s="65">
        <f t="shared" si="85"/>
        <v>3060</v>
      </c>
      <c r="T963" s="5">
        <v>120</v>
      </c>
      <c r="U963" s="22">
        <v>-3060</v>
      </c>
      <c r="V963" s="22">
        <v>0</v>
      </c>
      <c r="W963" s="22">
        <v>0</v>
      </c>
      <c r="X963" s="22">
        <v>0</v>
      </c>
      <c r="Y963" s="22">
        <v>0</v>
      </c>
      <c r="Z963" s="22">
        <v>0</v>
      </c>
      <c r="AA963" s="22">
        <v>0</v>
      </c>
      <c r="AB963" s="22">
        <v>0</v>
      </c>
      <c r="AC963" s="22">
        <v>0</v>
      </c>
      <c r="AD963" s="22">
        <v>0</v>
      </c>
      <c r="AE963" s="22">
        <v>0</v>
      </c>
      <c r="AF963" s="22">
        <v>0</v>
      </c>
      <c r="AG963" s="22">
        <v>0</v>
      </c>
      <c r="AH963" s="22">
        <f t="shared" si="86"/>
        <v>0</v>
      </c>
      <c r="AI963" s="22">
        <v>0</v>
      </c>
      <c r="AJ963" s="22">
        <f t="shared" si="87"/>
        <v>-3060</v>
      </c>
      <c r="AK963" s="22"/>
      <c r="AL963" s="22">
        <f t="shared" si="88"/>
        <v>0</v>
      </c>
      <c r="AM963" s="22">
        <f t="shared" si="89"/>
        <v>0</v>
      </c>
    </row>
    <row r="964" spans="1:39" outlineLevel="1" x14ac:dyDescent="0.25">
      <c r="A964" s="10">
        <v>40755</v>
      </c>
      <c r="C964" s="3" t="s">
        <v>2166</v>
      </c>
      <c r="D964" s="34" t="s">
        <v>2167</v>
      </c>
      <c r="F964" s="4" t="s">
        <v>88</v>
      </c>
      <c r="G964" s="4" t="s">
        <v>451</v>
      </c>
      <c r="H964" s="4" t="s">
        <v>157</v>
      </c>
      <c r="N964" s="5">
        <v>1</v>
      </c>
      <c r="O964" s="5" t="s">
        <v>158</v>
      </c>
      <c r="P964" s="65">
        <v>5480</v>
      </c>
      <c r="Q964" s="65">
        <v>0</v>
      </c>
      <c r="R964" s="65">
        <v>0</v>
      </c>
      <c r="S964" s="65">
        <f t="shared" si="85"/>
        <v>5480</v>
      </c>
      <c r="T964" s="5">
        <v>120</v>
      </c>
      <c r="U964" s="22">
        <v>-5480</v>
      </c>
      <c r="V964" s="22">
        <v>0</v>
      </c>
      <c r="W964" s="22">
        <v>0</v>
      </c>
      <c r="X964" s="22">
        <v>0</v>
      </c>
      <c r="Y964" s="22">
        <v>0</v>
      </c>
      <c r="Z964" s="22">
        <v>0</v>
      </c>
      <c r="AA964" s="22">
        <v>0</v>
      </c>
      <c r="AB964" s="22">
        <v>0</v>
      </c>
      <c r="AC964" s="22">
        <v>0</v>
      </c>
      <c r="AD964" s="22">
        <v>0</v>
      </c>
      <c r="AE964" s="22">
        <v>0</v>
      </c>
      <c r="AF964" s="22">
        <v>0</v>
      </c>
      <c r="AG964" s="22">
        <v>0</v>
      </c>
      <c r="AH964" s="22">
        <f t="shared" si="86"/>
        <v>0</v>
      </c>
      <c r="AI964" s="22">
        <v>0</v>
      </c>
      <c r="AJ964" s="22">
        <f t="shared" si="87"/>
        <v>-5480</v>
      </c>
      <c r="AK964" s="22"/>
      <c r="AL964" s="22">
        <f t="shared" si="88"/>
        <v>0</v>
      </c>
      <c r="AM964" s="22">
        <f t="shared" si="89"/>
        <v>0</v>
      </c>
    </row>
    <row r="965" spans="1:39" outlineLevel="1" x14ac:dyDescent="0.25">
      <c r="A965" s="10">
        <v>40755</v>
      </c>
      <c r="C965" s="3" t="s">
        <v>2168</v>
      </c>
      <c r="D965" s="34" t="s">
        <v>2169</v>
      </c>
      <c r="F965" s="4" t="s">
        <v>88</v>
      </c>
      <c r="G965" s="4" t="s">
        <v>451</v>
      </c>
      <c r="H965" s="4" t="s">
        <v>157</v>
      </c>
      <c r="N965" s="5">
        <v>1</v>
      </c>
      <c r="O965" s="5" t="s">
        <v>158</v>
      </c>
      <c r="P965" s="65">
        <v>950</v>
      </c>
      <c r="Q965" s="65">
        <v>0</v>
      </c>
      <c r="R965" s="65">
        <v>0</v>
      </c>
      <c r="S965" s="65">
        <f t="shared" si="85"/>
        <v>950</v>
      </c>
      <c r="T965" s="5">
        <v>120</v>
      </c>
      <c r="U965" s="22">
        <v>-950</v>
      </c>
      <c r="V965" s="22">
        <v>0</v>
      </c>
      <c r="W965" s="22">
        <v>0</v>
      </c>
      <c r="X965" s="22">
        <v>0</v>
      </c>
      <c r="Y965" s="22">
        <v>0</v>
      </c>
      <c r="Z965" s="22">
        <v>0</v>
      </c>
      <c r="AA965" s="22">
        <v>0</v>
      </c>
      <c r="AB965" s="22">
        <v>0</v>
      </c>
      <c r="AC965" s="22">
        <v>0</v>
      </c>
      <c r="AD965" s="22">
        <v>0</v>
      </c>
      <c r="AE965" s="22">
        <v>0</v>
      </c>
      <c r="AF965" s="22">
        <v>0</v>
      </c>
      <c r="AG965" s="22">
        <v>0</v>
      </c>
      <c r="AH965" s="22">
        <f t="shared" si="86"/>
        <v>0</v>
      </c>
      <c r="AI965" s="22">
        <v>0</v>
      </c>
      <c r="AJ965" s="22">
        <f t="shared" si="87"/>
        <v>-950</v>
      </c>
      <c r="AK965" s="22"/>
      <c r="AL965" s="22">
        <f t="shared" si="88"/>
        <v>0</v>
      </c>
      <c r="AM965" s="22">
        <f t="shared" si="89"/>
        <v>0</v>
      </c>
    </row>
    <row r="966" spans="1:39" outlineLevel="1" x14ac:dyDescent="0.25">
      <c r="A966" s="10">
        <v>40755</v>
      </c>
      <c r="C966" s="3" t="s">
        <v>2170</v>
      </c>
      <c r="D966" s="34" t="s">
        <v>2171</v>
      </c>
      <c r="F966" s="4" t="s">
        <v>88</v>
      </c>
      <c r="G966" s="4" t="s">
        <v>451</v>
      </c>
      <c r="H966" s="4" t="s">
        <v>157</v>
      </c>
      <c r="N966" s="5">
        <v>1</v>
      </c>
      <c r="O966" s="5" t="s">
        <v>158</v>
      </c>
      <c r="P966" s="65">
        <v>2230</v>
      </c>
      <c r="Q966" s="65">
        <v>0</v>
      </c>
      <c r="R966" s="65">
        <v>0</v>
      </c>
      <c r="S966" s="65">
        <f t="shared" ref="S966:S1029" si="90">SUM(P966:R966)</f>
        <v>2230</v>
      </c>
      <c r="T966" s="5">
        <v>120</v>
      </c>
      <c r="U966" s="22">
        <v>-2230</v>
      </c>
      <c r="V966" s="22">
        <v>0</v>
      </c>
      <c r="W966" s="22">
        <v>0</v>
      </c>
      <c r="X966" s="22">
        <v>0</v>
      </c>
      <c r="Y966" s="22">
        <v>0</v>
      </c>
      <c r="Z966" s="22">
        <v>0</v>
      </c>
      <c r="AA966" s="22">
        <v>0</v>
      </c>
      <c r="AB966" s="22">
        <v>0</v>
      </c>
      <c r="AC966" s="22">
        <v>0</v>
      </c>
      <c r="AD966" s="22">
        <v>0</v>
      </c>
      <c r="AE966" s="22">
        <v>0</v>
      </c>
      <c r="AF966" s="22">
        <v>0</v>
      </c>
      <c r="AG966" s="22">
        <v>0</v>
      </c>
      <c r="AH966" s="22">
        <f t="shared" ref="AH966:AH1029" si="91">SUM(V966:AG966)</f>
        <v>0</v>
      </c>
      <c r="AI966" s="22">
        <v>0</v>
      </c>
      <c r="AJ966" s="22">
        <f t="shared" ref="AJ966:AJ1029" si="92">U966+AH966+AI966</f>
        <v>-2230</v>
      </c>
      <c r="AK966" s="22"/>
      <c r="AL966" s="22">
        <f t="shared" ref="AL966:AL1029" si="93">S966+AJ966</f>
        <v>0</v>
      </c>
      <c r="AM966" s="22">
        <f t="shared" ref="AM966:AM1029" si="94">P966+U966</f>
        <v>0</v>
      </c>
    </row>
    <row r="967" spans="1:39" outlineLevel="1" x14ac:dyDescent="0.25">
      <c r="A967" s="10">
        <v>40755</v>
      </c>
      <c r="C967" s="3" t="s">
        <v>2172</v>
      </c>
      <c r="D967" s="34" t="s">
        <v>2173</v>
      </c>
      <c r="F967" s="4" t="s">
        <v>88</v>
      </c>
      <c r="G967" s="4" t="s">
        <v>451</v>
      </c>
      <c r="H967" s="4" t="s">
        <v>157</v>
      </c>
      <c r="N967" s="5">
        <v>1</v>
      </c>
      <c r="O967" s="5" t="s">
        <v>158</v>
      </c>
      <c r="P967" s="65">
        <v>7350</v>
      </c>
      <c r="Q967" s="65">
        <v>0</v>
      </c>
      <c r="R967" s="65">
        <v>0</v>
      </c>
      <c r="S967" s="65">
        <f t="shared" si="90"/>
        <v>7350</v>
      </c>
      <c r="T967" s="5">
        <v>120</v>
      </c>
      <c r="U967" s="22">
        <v>-7350</v>
      </c>
      <c r="V967" s="22">
        <v>0</v>
      </c>
      <c r="W967" s="22">
        <v>0</v>
      </c>
      <c r="X967" s="22">
        <v>0</v>
      </c>
      <c r="Y967" s="22">
        <v>0</v>
      </c>
      <c r="Z967" s="22">
        <v>0</v>
      </c>
      <c r="AA967" s="22">
        <v>0</v>
      </c>
      <c r="AB967" s="22">
        <v>0</v>
      </c>
      <c r="AC967" s="22">
        <v>0</v>
      </c>
      <c r="AD967" s="22">
        <v>0</v>
      </c>
      <c r="AE967" s="22">
        <v>0</v>
      </c>
      <c r="AF967" s="22">
        <v>0</v>
      </c>
      <c r="AG967" s="22">
        <v>0</v>
      </c>
      <c r="AH967" s="22">
        <f t="shared" si="91"/>
        <v>0</v>
      </c>
      <c r="AI967" s="22">
        <v>0</v>
      </c>
      <c r="AJ967" s="22">
        <f t="shared" si="92"/>
        <v>-7350</v>
      </c>
      <c r="AK967" s="22"/>
      <c r="AL967" s="22">
        <f t="shared" si="93"/>
        <v>0</v>
      </c>
      <c r="AM967" s="22">
        <f t="shared" si="94"/>
        <v>0</v>
      </c>
    </row>
    <row r="968" spans="1:39" outlineLevel="1" x14ac:dyDescent="0.25">
      <c r="A968" s="10">
        <v>40755</v>
      </c>
      <c r="C968" s="3" t="s">
        <v>2174</v>
      </c>
      <c r="D968" s="34" t="s">
        <v>2175</v>
      </c>
      <c r="F968" s="4" t="s">
        <v>88</v>
      </c>
      <c r="G968" s="4" t="s">
        <v>451</v>
      </c>
      <c r="H968" s="4" t="s">
        <v>157</v>
      </c>
      <c r="N968" s="5">
        <v>1</v>
      </c>
      <c r="O968" s="5" t="s">
        <v>158</v>
      </c>
      <c r="P968" s="65">
        <v>7765.5</v>
      </c>
      <c r="Q968" s="65">
        <v>0</v>
      </c>
      <c r="R968" s="65">
        <v>0</v>
      </c>
      <c r="S968" s="65">
        <f t="shared" si="90"/>
        <v>7765.5</v>
      </c>
      <c r="T968" s="5">
        <v>120</v>
      </c>
      <c r="U968" s="22">
        <v>-7765.5</v>
      </c>
      <c r="V968" s="22">
        <v>0</v>
      </c>
      <c r="W968" s="22">
        <v>0</v>
      </c>
      <c r="X968" s="22">
        <v>0</v>
      </c>
      <c r="Y968" s="22">
        <v>0</v>
      </c>
      <c r="Z968" s="22">
        <v>0</v>
      </c>
      <c r="AA968" s="22">
        <v>0</v>
      </c>
      <c r="AB968" s="22">
        <v>0</v>
      </c>
      <c r="AC968" s="22">
        <v>0</v>
      </c>
      <c r="AD968" s="22">
        <v>0</v>
      </c>
      <c r="AE968" s="22">
        <v>0</v>
      </c>
      <c r="AF968" s="22">
        <v>0</v>
      </c>
      <c r="AG968" s="22">
        <v>0</v>
      </c>
      <c r="AH968" s="22">
        <f t="shared" si="91"/>
        <v>0</v>
      </c>
      <c r="AI968" s="22">
        <v>0</v>
      </c>
      <c r="AJ968" s="22">
        <f t="shared" si="92"/>
        <v>-7765.5</v>
      </c>
      <c r="AK968" s="22"/>
      <c r="AL968" s="22">
        <f t="shared" si="93"/>
        <v>0</v>
      </c>
      <c r="AM968" s="22">
        <f t="shared" si="94"/>
        <v>0</v>
      </c>
    </row>
    <row r="969" spans="1:39" outlineLevel="1" x14ac:dyDescent="0.25">
      <c r="A969" s="10">
        <v>40755</v>
      </c>
      <c r="C969" s="3" t="s">
        <v>2176</v>
      </c>
      <c r="D969" s="34" t="s">
        <v>2177</v>
      </c>
      <c r="F969" s="4" t="s">
        <v>88</v>
      </c>
      <c r="G969" s="4" t="s">
        <v>451</v>
      </c>
      <c r="H969" s="4" t="s">
        <v>157</v>
      </c>
      <c r="N969" s="5">
        <v>1</v>
      </c>
      <c r="O969" s="5" t="s">
        <v>158</v>
      </c>
      <c r="P969" s="65">
        <v>2250</v>
      </c>
      <c r="Q969" s="65">
        <v>0</v>
      </c>
      <c r="R969" s="65">
        <v>0</v>
      </c>
      <c r="S969" s="65">
        <f t="shared" si="90"/>
        <v>2250</v>
      </c>
      <c r="T969" s="5">
        <v>120</v>
      </c>
      <c r="U969" s="22">
        <v>-2250</v>
      </c>
      <c r="V969" s="22">
        <v>0</v>
      </c>
      <c r="W969" s="22">
        <v>0</v>
      </c>
      <c r="X969" s="22">
        <v>0</v>
      </c>
      <c r="Y969" s="22">
        <v>0</v>
      </c>
      <c r="Z969" s="22">
        <v>0</v>
      </c>
      <c r="AA969" s="22">
        <v>0</v>
      </c>
      <c r="AB969" s="22">
        <v>0</v>
      </c>
      <c r="AC969" s="22">
        <v>0</v>
      </c>
      <c r="AD969" s="22">
        <v>0</v>
      </c>
      <c r="AE969" s="22">
        <v>0</v>
      </c>
      <c r="AF969" s="22">
        <v>0</v>
      </c>
      <c r="AG969" s="22">
        <v>0</v>
      </c>
      <c r="AH969" s="22">
        <f t="shared" si="91"/>
        <v>0</v>
      </c>
      <c r="AI969" s="22">
        <v>0</v>
      </c>
      <c r="AJ969" s="22">
        <f t="shared" si="92"/>
        <v>-2250</v>
      </c>
      <c r="AK969" s="22"/>
      <c r="AL969" s="22">
        <f t="shared" si="93"/>
        <v>0</v>
      </c>
      <c r="AM969" s="22">
        <f t="shared" si="94"/>
        <v>0</v>
      </c>
    </row>
    <row r="970" spans="1:39" outlineLevel="1" x14ac:dyDescent="0.25">
      <c r="A970" s="10">
        <v>40755</v>
      </c>
      <c r="C970" s="3" t="s">
        <v>2178</v>
      </c>
      <c r="D970" s="34" t="s">
        <v>2179</v>
      </c>
      <c r="F970" s="4" t="s">
        <v>88</v>
      </c>
      <c r="G970" s="4" t="s">
        <v>451</v>
      </c>
      <c r="H970" s="4" t="s">
        <v>157</v>
      </c>
      <c r="N970" s="5">
        <v>1</v>
      </c>
      <c r="O970" s="5" t="s">
        <v>158</v>
      </c>
      <c r="P970" s="65">
        <v>1390</v>
      </c>
      <c r="Q970" s="65">
        <v>0</v>
      </c>
      <c r="R970" s="65">
        <v>0</v>
      </c>
      <c r="S970" s="65">
        <f t="shared" si="90"/>
        <v>1390</v>
      </c>
      <c r="T970" s="5">
        <v>120</v>
      </c>
      <c r="U970" s="22">
        <v>-1390</v>
      </c>
      <c r="V970" s="22">
        <v>0</v>
      </c>
      <c r="W970" s="22">
        <v>0</v>
      </c>
      <c r="X970" s="22">
        <v>0</v>
      </c>
      <c r="Y970" s="22">
        <v>0</v>
      </c>
      <c r="Z970" s="22">
        <v>0</v>
      </c>
      <c r="AA970" s="22">
        <v>0</v>
      </c>
      <c r="AB970" s="22">
        <v>0</v>
      </c>
      <c r="AC970" s="22">
        <v>0</v>
      </c>
      <c r="AD970" s="22">
        <v>0</v>
      </c>
      <c r="AE970" s="22">
        <v>0</v>
      </c>
      <c r="AF970" s="22">
        <v>0</v>
      </c>
      <c r="AG970" s="22">
        <v>0</v>
      </c>
      <c r="AH970" s="22">
        <f t="shared" si="91"/>
        <v>0</v>
      </c>
      <c r="AI970" s="22">
        <v>0</v>
      </c>
      <c r="AJ970" s="22">
        <f t="shared" si="92"/>
        <v>-1390</v>
      </c>
      <c r="AK970" s="22"/>
      <c r="AL970" s="22">
        <f t="shared" si="93"/>
        <v>0</v>
      </c>
      <c r="AM970" s="22">
        <f t="shared" si="94"/>
        <v>0</v>
      </c>
    </row>
    <row r="971" spans="1:39" outlineLevel="1" x14ac:dyDescent="0.25">
      <c r="A971" s="10">
        <v>40755</v>
      </c>
      <c r="C971" s="3" t="s">
        <v>2180</v>
      </c>
      <c r="D971" s="34" t="s">
        <v>2181</v>
      </c>
      <c r="F971" s="4" t="s">
        <v>88</v>
      </c>
      <c r="G971" s="4" t="s">
        <v>451</v>
      </c>
      <c r="H971" s="4" t="s">
        <v>157</v>
      </c>
      <c r="N971" s="5">
        <v>1</v>
      </c>
      <c r="O971" s="5" t="s">
        <v>158</v>
      </c>
      <c r="P971" s="65">
        <v>1200</v>
      </c>
      <c r="Q971" s="65">
        <v>0</v>
      </c>
      <c r="R971" s="65">
        <v>0</v>
      </c>
      <c r="S971" s="65">
        <f t="shared" si="90"/>
        <v>1200</v>
      </c>
      <c r="T971" s="5">
        <v>120</v>
      </c>
      <c r="U971" s="22">
        <v>-1200</v>
      </c>
      <c r="V971" s="22">
        <v>0</v>
      </c>
      <c r="W971" s="22">
        <v>0</v>
      </c>
      <c r="X971" s="22">
        <v>0</v>
      </c>
      <c r="Y971" s="22">
        <v>0</v>
      </c>
      <c r="Z971" s="22">
        <v>0</v>
      </c>
      <c r="AA971" s="22">
        <v>0</v>
      </c>
      <c r="AB971" s="22">
        <v>0</v>
      </c>
      <c r="AC971" s="22">
        <v>0</v>
      </c>
      <c r="AD971" s="22">
        <v>0</v>
      </c>
      <c r="AE971" s="22">
        <v>0</v>
      </c>
      <c r="AF971" s="22">
        <v>0</v>
      </c>
      <c r="AG971" s="22">
        <v>0</v>
      </c>
      <c r="AH971" s="22">
        <f t="shared" si="91"/>
        <v>0</v>
      </c>
      <c r="AI971" s="22">
        <v>0</v>
      </c>
      <c r="AJ971" s="22">
        <f t="shared" si="92"/>
        <v>-1200</v>
      </c>
      <c r="AK971" s="22"/>
      <c r="AL971" s="22">
        <f t="shared" si="93"/>
        <v>0</v>
      </c>
      <c r="AM971" s="22">
        <f t="shared" si="94"/>
        <v>0</v>
      </c>
    </row>
    <row r="972" spans="1:39" outlineLevel="1" x14ac:dyDescent="0.25">
      <c r="A972" s="10">
        <v>40755</v>
      </c>
      <c r="C972" s="3" t="s">
        <v>2182</v>
      </c>
      <c r="D972" s="34" t="s">
        <v>2132</v>
      </c>
      <c r="F972" s="4" t="s">
        <v>88</v>
      </c>
      <c r="G972" s="4" t="s">
        <v>451</v>
      </c>
      <c r="H972" s="4" t="s">
        <v>157</v>
      </c>
      <c r="N972" s="5">
        <v>1</v>
      </c>
      <c r="O972" s="5" t="s">
        <v>158</v>
      </c>
      <c r="P972" s="65">
        <v>800</v>
      </c>
      <c r="Q972" s="65">
        <v>0</v>
      </c>
      <c r="R972" s="65">
        <v>0</v>
      </c>
      <c r="S972" s="65">
        <f t="shared" si="90"/>
        <v>800</v>
      </c>
      <c r="T972" s="5">
        <v>120</v>
      </c>
      <c r="U972" s="22">
        <v>-800</v>
      </c>
      <c r="V972" s="22">
        <v>0</v>
      </c>
      <c r="W972" s="22">
        <v>0</v>
      </c>
      <c r="X972" s="22">
        <v>0</v>
      </c>
      <c r="Y972" s="22">
        <v>0</v>
      </c>
      <c r="Z972" s="22">
        <v>0</v>
      </c>
      <c r="AA972" s="22">
        <v>0</v>
      </c>
      <c r="AB972" s="22">
        <v>0</v>
      </c>
      <c r="AC972" s="22">
        <v>0</v>
      </c>
      <c r="AD972" s="22">
        <v>0</v>
      </c>
      <c r="AE972" s="22">
        <v>0</v>
      </c>
      <c r="AF972" s="22">
        <v>0</v>
      </c>
      <c r="AG972" s="22">
        <v>0</v>
      </c>
      <c r="AH972" s="22">
        <f t="shared" si="91"/>
        <v>0</v>
      </c>
      <c r="AI972" s="22">
        <v>0</v>
      </c>
      <c r="AJ972" s="22">
        <f t="shared" si="92"/>
        <v>-800</v>
      </c>
      <c r="AK972" s="22"/>
      <c r="AL972" s="22">
        <f t="shared" si="93"/>
        <v>0</v>
      </c>
      <c r="AM972" s="22">
        <f t="shared" si="94"/>
        <v>0</v>
      </c>
    </row>
    <row r="973" spans="1:39" outlineLevel="1" x14ac:dyDescent="0.25">
      <c r="A973" s="10">
        <v>40755</v>
      </c>
      <c r="C973" s="3" t="s">
        <v>2183</v>
      </c>
      <c r="D973" s="34" t="s">
        <v>2184</v>
      </c>
      <c r="F973" s="4" t="s">
        <v>88</v>
      </c>
      <c r="G973" s="4" t="s">
        <v>451</v>
      </c>
      <c r="H973" s="4" t="s">
        <v>157</v>
      </c>
      <c r="N973" s="5">
        <v>1</v>
      </c>
      <c r="O973" s="5" t="s">
        <v>158</v>
      </c>
      <c r="P973" s="65">
        <v>4248</v>
      </c>
      <c r="Q973" s="65">
        <v>0</v>
      </c>
      <c r="R973" s="65">
        <v>0</v>
      </c>
      <c r="S973" s="65">
        <f t="shared" si="90"/>
        <v>4248</v>
      </c>
      <c r="T973" s="5">
        <v>120</v>
      </c>
      <c r="U973" s="22">
        <v>-4248</v>
      </c>
      <c r="V973" s="22">
        <v>0</v>
      </c>
      <c r="W973" s="22">
        <v>0</v>
      </c>
      <c r="X973" s="22">
        <v>0</v>
      </c>
      <c r="Y973" s="22">
        <v>0</v>
      </c>
      <c r="Z973" s="22">
        <v>0</v>
      </c>
      <c r="AA973" s="22">
        <v>0</v>
      </c>
      <c r="AB973" s="22">
        <v>0</v>
      </c>
      <c r="AC973" s="22">
        <v>0</v>
      </c>
      <c r="AD973" s="22">
        <v>0</v>
      </c>
      <c r="AE973" s="22">
        <v>0</v>
      </c>
      <c r="AF973" s="22">
        <v>0</v>
      </c>
      <c r="AG973" s="22">
        <v>0</v>
      </c>
      <c r="AH973" s="22">
        <f t="shared" si="91"/>
        <v>0</v>
      </c>
      <c r="AI973" s="22">
        <v>0</v>
      </c>
      <c r="AJ973" s="22">
        <f t="shared" si="92"/>
        <v>-4248</v>
      </c>
      <c r="AK973" s="22"/>
      <c r="AL973" s="22">
        <f t="shared" si="93"/>
        <v>0</v>
      </c>
      <c r="AM973" s="22">
        <f t="shared" si="94"/>
        <v>0</v>
      </c>
    </row>
    <row r="974" spans="1:39" outlineLevel="1" x14ac:dyDescent="0.25">
      <c r="A974" s="10">
        <v>40755</v>
      </c>
      <c r="C974" s="3" t="s">
        <v>2185</v>
      </c>
      <c r="D974" s="34" t="s">
        <v>2186</v>
      </c>
      <c r="F974" s="4" t="s">
        <v>88</v>
      </c>
      <c r="G974" s="4" t="s">
        <v>451</v>
      </c>
      <c r="H974" s="4" t="s">
        <v>157</v>
      </c>
      <c r="N974" s="5">
        <v>1</v>
      </c>
      <c r="O974" s="5" t="s">
        <v>158</v>
      </c>
      <c r="P974" s="65">
        <v>1060</v>
      </c>
      <c r="Q974" s="65">
        <v>0</v>
      </c>
      <c r="R974" s="65">
        <v>0</v>
      </c>
      <c r="S974" s="65">
        <f t="shared" si="90"/>
        <v>1060</v>
      </c>
      <c r="T974" s="5">
        <v>120</v>
      </c>
      <c r="U974" s="22">
        <v>-1060</v>
      </c>
      <c r="V974" s="22">
        <v>0</v>
      </c>
      <c r="W974" s="22">
        <v>0</v>
      </c>
      <c r="X974" s="22">
        <v>0</v>
      </c>
      <c r="Y974" s="22">
        <v>0</v>
      </c>
      <c r="Z974" s="22">
        <v>0</v>
      </c>
      <c r="AA974" s="22">
        <v>0</v>
      </c>
      <c r="AB974" s="22">
        <v>0</v>
      </c>
      <c r="AC974" s="22">
        <v>0</v>
      </c>
      <c r="AD974" s="22">
        <v>0</v>
      </c>
      <c r="AE974" s="22">
        <v>0</v>
      </c>
      <c r="AF974" s="22">
        <v>0</v>
      </c>
      <c r="AG974" s="22">
        <v>0</v>
      </c>
      <c r="AH974" s="22">
        <f t="shared" si="91"/>
        <v>0</v>
      </c>
      <c r="AI974" s="22">
        <v>0</v>
      </c>
      <c r="AJ974" s="22">
        <f t="shared" si="92"/>
        <v>-1060</v>
      </c>
      <c r="AK974" s="22"/>
      <c r="AL974" s="22">
        <f t="shared" si="93"/>
        <v>0</v>
      </c>
      <c r="AM974" s="22">
        <f t="shared" si="94"/>
        <v>0</v>
      </c>
    </row>
    <row r="975" spans="1:39" outlineLevel="1" x14ac:dyDescent="0.25">
      <c r="A975" s="10">
        <v>40755</v>
      </c>
      <c r="C975" s="3" t="s">
        <v>2187</v>
      </c>
      <c r="D975" s="34" t="s">
        <v>2188</v>
      </c>
      <c r="F975" s="4" t="s">
        <v>88</v>
      </c>
      <c r="G975" s="4" t="s">
        <v>451</v>
      </c>
      <c r="H975" s="4" t="s">
        <v>157</v>
      </c>
      <c r="N975" s="5">
        <v>1</v>
      </c>
      <c r="O975" s="5" t="s">
        <v>158</v>
      </c>
      <c r="P975" s="65">
        <v>17396.93</v>
      </c>
      <c r="Q975" s="65">
        <v>0</v>
      </c>
      <c r="R975" s="65">
        <v>0</v>
      </c>
      <c r="S975" s="65">
        <f t="shared" si="90"/>
        <v>17396.93</v>
      </c>
      <c r="T975" s="5">
        <v>120</v>
      </c>
      <c r="U975" s="22">
        <v>-17396.93</v>
      </c>
      <c r="V975" s="22">
        <v>0</v>
      </c>
      <c r="W975" s="22">
        <v>0</v>
      </c>
      <c r="X975" s="22">
        <v>0</v>
      </c>
      <c r="Y975" s="22">
        <v>0</v>
      </c>
      <c r="Z975" s="22">
        <v>0</v>
      </c>
      <c r="AA975" s="22">
        <v>0</v>
      </c>
      <c r="AB975" s="22">
        <v>0</v>
      </c>
      <c r="AC975" s="22">
        <v>0</v>
      </c>
      <c r="AD975" s="22">
        <v>0</v>
      </c>
      <c r="AE975" s="22">
        <v>0</v>
      </c>
      <c r="AF975" s="22">
        <v>0</v>
      </c>
      <c r="AG975" s="22">
        <v>0</v>
      </c>
      <c r="AH975" s="22">
        <f t="shared" si="91"/>
        <v>0</v>
      </c>
      <c r="AI975" s="22">
        <v>0</v>
      </c>
      <c r="AJ975" s="22">
        <f t="shared" si="92"/>
        <v>-17396.93</v>
      </c>
      <c r="AK975" s="22"/>
      <c r="AL975" s="22">
        <f t="shared" si="93"/>
        <v>0</v>
      </c>
      <c r="AM975" s="22">
        <f t="shared" si="94"/>
        <v>0</v>
      </c>
    </row>
    <row r="976" spans="1:39" outlineLevel="1" x14ac:dyDescent="0.25">
      <c r="A976" s="10">
        <v>40755</v>
      </c>
      <c r="C976" s="3" t="s">
        <v>2189</v>
      </c>
      <c r="D976" s="34" t="s">
        <v>1758</v>
      </c>
      <c r="F976" s="4" t="s">
        <v>88</v>
      </c>
      <c r="G976" s="4" t="s">
        <v>451</v>
      </c>
      <c r="H976" s="4" t="s">
        <v>157</v>
      </c>
      <c r="N976" s="5">
        <v>1</v>
      </c>
      <c r="O976" s="5" t="s">
        <v>158</v>
      </c>
      <c r="P976" s="65">
        <v>4536</v>
      </c>
      <c r="Q976" s="65">
        <v>0</v>
      </c>
      <c r="R976" s="65">
        <v>0</v>
      </c>
      <c r="S976" s="65">
        <f t="shared" si="90"/>
        <v>4536</v>
      </c>
      <c r="T976" s="5">
        <v>120</v>
      </c>
      <c r="U976" s="22">
        <v>-4536</v>
      </c>
      <c r="V976" s="22">
        <v>0</v>
      </c>
      <c r="W976" s="22">
        <v>0</v>
      </c>
      <c r="X976" s="22">
        <v>0</v>
      </c>
      <c r="Y976" s="22">
        <v>0</v>
      </c>
      <c r="Z976" s="22">
        <v>0</v>
      </c>
      <c r="AA976" s="22">
        <v>0</v>
      </c>
      <c r="AB976" s="22">
        <v>0</v>
      </c>
      <c r="AC976" s="22">
        <v>0</v>
      </c>
      <c r="AD976" s="22">
        <v>0</v>
      </c>
      <c r="AE976" s="22">
        <v>0</v>
      </c>
      <c r="AF976" s="22">
        <v>0</v>
      </c>
      <c r="AG976" s="22">
        <v>0</v>
      </c>
      <c r="AH976" s="22">
        <f t="shared" si="91"/>
        <v>0</v>
      </c>
      <c r="AI976" s="22">
        <v>0</v>
      </c>
      <c r="AJ976" s="22">
        <f t="shared" si="92"/>
        <v>-4536</v>
      </c>
      <c r="AK976" s="22"/>
      <c r="AL976" s="22">
        <f t="shared" si="93"/>
        <v>0</v>
      </c>
      <c r="AM976" s="22">
        <f t="shared" si="94"/>
        <v>0</v>
      </c>
    </row>
    <row r="977" spans="1:39" outlineLevel="1" x14ac:dyDescent="0.25">
      <c r="A977" s="10">
        <v>40755</v>
      </c>
      <c r="C977" s="3" t="s">
        <v>2190</v>
      </c>
      <c r="D977" s="34" t="s">
        <v>2119</v>
      </c>
      <c r="F977" s="4" t="s">
        <v>88</v>
      </c>
      <c r="G977" s="4" t="s">
        <v>451</v>
      </c>
      <c r="H977" s="4" t="s">
        <v>157</v>
      </c>
      <c r="N977" s="5">
        <v>1</v>
      </c>
      <c r="O977" s="5" t="s">
        <v>158</v>
      </c>
      <c r="P977" s="65">
        <v>1450</v>
      </c>
      <c r="Q977" s="65">
        <v>0</v>
      </c>
      <c r="R977" s="65">
        <v>0</v>
      </c>
      <c r="S977" s="65">
        <f t="shared" si="90"/>
        <v>1450</v>
      </c>
      <c r="T977" s="5">
        <v>120</v>
      </c>
      <c r="U977" s="22">
        <v>-1450</v>
      </c>
      <c r="V977" s="22">
        <v>0</v>
      </c>
      <c r="W977" s="22">
        <v>0</v>
      </c>
      <c r="X977" s="22">
        <v>0</v>
      </c>
      <c r="Y977" s="22">
        <v>0</v>
      </c>
      <c r="Z977" s="22">
        <v>0</v>
      </c>
      <c r="AA977" s="22">
        <v>0</v>
      </c>
      <c r="AB977" s="22">
        <v>0</v>
      </c>
      <c r="AC977" s="22">
        <v>0</v>
      </c>
      <c r="AD977" s="22">
        <v>0</v>
      </c>
      <c r="AE977" s="22">
        <v>0</v>
      </c>
      <c r="AF977" s="22">
        <v>0</v>
      </c>
      <c r="AG977" s="22">
        <v>0</v>
      </c>
      <c r="AH977" s="22">
        <f t="shared" si="91"/>
        <v>0</v>
      </c>
      <c r="AI977" s="22">
        <v>0</v>
      </c>
      <c r="AJ977" s="22">
        <f t="shared" si="92"/>
        <v>-1450</v>
      </c>
      <c r="AK977" s="22"/>
      <c r="AL977" s="22">
        <f t="shared" si="93"/>
        <v>0</v>
      </c>
      <c r="AM977" s="22">
        <f t="shared" si="94"/>
        <v>0</v>
      </c>
    </row>
    <row r="978" spans="1:39" outlineLevel="1" x14ac:dyDescent="0.25">
      <c r="A978" s="10">
        <v>40755</v>
      </c>
      <c r="C978" s="3" t="s">
        <v>2191</v>
      </c>
      <c r="D978" s="34" t="s">
        <v>2192</v>
      </c>
      <c r="F978" s="4" t="s">
        <v>88</v>
      </c>
      <c r="G978" s="4" t="s">
        <v>451</v>
      </c>
      <c r="H978" s="4" t="s">
        <v>157</v>
      </c>
      <c r="N978" s="5">
        <v>1</v>
      </c>
      <c r="O978" s="5" t="s">
        <v>158</v>
      </c>
      <c r="P978" s="65">
        <v>9000</v>
      </c>
      <c r="Q978" s="65">
        <v>0</v>
      </c>
      <c r="R978" s="65">
        <v>0</v>
      </c>
      <c r="S978" s="65">
        <f t="shared" si="90"/>
        <v>9000</v>
      </c>
      <c r="T978" s="5">
        <v>120</v>
      </c>
      <c r="U978" s="22">
        <v>-9000</v>
      </c>
      <c r="V978" s="22">
        <v>0</v>
      </c>
      <c r="W978" s="22">
        <v>0</v>
      </c>
      <c r="X978" s="22">
        <v>0</v>
      </c>
      <c r="Y978" s="22">
        <v>0</v>
      </c>
      <c r="Z978" s="22">
        <v>0</v>
      </c>
      <c r="AA978" s="22">
        <v>0</v>
      </c>
      <c r="AB978" s="22">
        <v>0</v>
      </c>
      <c r="AC978" s="22">
        <v>0</v>
      </c>
      <c r="AD978" s="22">
        <v>0</v>
      </c>
      <c r="AE978" s="22">
        <v>0</v>
      </c>
      <c r="AF978" s="22">
        <v>0</v>
      </c>
      <c r="AG978" s="22">
        <v>0</v>
      </c>
      <c r="AH978" s="22">
        <f t="shared" si="91"/>
        <v>0</v>
      </c>
      <c r="AI978" s="22">
        <v>0</v>
      </c>
      <c r="AJ978" s="22">
        <f t="shared" si="92"/>
        <v>-9000</v>
      </c>
      <c r="AK978" s="22"/>
      <c r="AL978" s="22">
        <f t="shared" si="93"/>
        <v>0</v>
      </c>
      <c r="AM978" s="22">
        <f t="shared" si="94"/>
        <v>0</v>
      </c>
    </row>
    <row r="979" spans="1:39" outlineLevel="1" x14ac:dyDescent="0.25">
      <c r="A979" s="10">
        <v>40755</v>
      </c>
      <c r="C979" s="3" t="s">
        <v>2193</v>
      </c>
      <c r="D979" s="34" t="s">
        <v>2194</v>
      </c>
      <c r="F979" s="4" t="s">
        <v>88</v>
      </c>
      <c r="G979" s="4" t="s">
        <v>451</v>
      </c>
      <c r="H979" s="4" t="s">
        <v>157</v>
      </c>
      <c r="N979" s="5">
        <v>1</v>
      </c>
      <c r="O979" s="5" t="s">
        <v>158</v>
      </c>
      <c r="P979" s="65">
        <v>1360</v>
      </c>
      <c r="Q979" s="65">
        <v>0</v>
      </c>
      <c r="R979" s="65">
        <v>0</v>
      </c>
      <c r="S979" s="65">
        <f t="shared" si="90"/>
        <v>1360</v>
      </c>
      <c r="T979" s="5">
        <v>120</v>
      </c>
      <c r="U979" s="22">
        <v>-1360</v>
      </c>
      <c r="V979" s="22">
        <v>0</v>
      </c>
      <c r="W979" s="22">
        <v>0</v>
      </c>
      <c r="X979" s="22">
        <v>0</v>
      </c>
      <c r="Y979" s="22">
        <v>0</v>
      </c>
      <c r="Z979" s="22">
        <v>0</v>
      </c>
      <c r="AA979" s="22">
        <v>0</v>
      </c>
      <c r="AB979" s="22">
        <v>0</v>
      </c>
      <c r="AC979" s="22">
        <v>0</v>
      </c>
      <c r="AD979" s="22">
        <v>0</v>
      </c>
      <c r="AE979" s="22">
        <v>0</v>
      </c>
      <c r="AF979" s="22">
        <v>0</v>
      </c>
      <c r="AG979" s="22">
        <v>0</v>
      </c>
      <c r="AH979" s="22">
        <f t="shared" si="91"/>
        <v>0</v>
      </c>
      <c r="AI979" s="22">
        <v>0</v>
      </c>
      <c r="AJ979" s="22">
        <f t="shared" si="92"/>
        <v>-1360</v>
      </c>
      <c r="AK979" s="22"/>
      <c r="AL979" s="22">
        <f t="shared" si="93"/>
        <v>0</v>
      </c>
      <c r="AM979" s="22">
        <f t="shared" si="94"/>
        <v>0</v>
      </c>
    </row>
    <row r="980" spans="1:39" outlineLevel="1" x14ac:dyDescent="0.25">
      <c r="A980" s="10">
        <v>40755</v>
      </c>
      <c r="C980" s="3" t="s">
        <v>2195</v>
      </c>
      <c r="D980" s="34" t="s">
        <v>2196</v>
      </c>
      <c r="F980" s="4" t="s">
        <v>88</v>
      </c>
      <c r="G980" s="4" t="s">
        <v>451</v>
      </c>
      <c r="H980" s="4" t="s">
        <v>157</v>
      </c>
      <c r="N980" s="5">
        <v>1</v>
      </c>
      <c r="O980" s="5" t="s">
        <v>158</v>
      </c>
      <c r="P980" s="65">
        <v>900</v>
      </c>
      <c r="Q980" s="65">
        <v>0</v>
      </c>
      <c r="R980" s="65">
        <v>0</v>
      </c>
      <c r="S980" s="65">
        <f t="shared" si="90"/>
        <v>900</v>
      </c>
      <c r="T980" s="5">
        <v>120</v>
      </c>
      <c r="U980" s="22">
        <v>-900</v>
      </c>
      <c r="V980" s="22">
        <v>0</v>
      </c>
      <c r="W980" s="22">
        <v>0</v>
      </c>
      <c r="X980" s="22">
        <v>0</v>
      </c>
      <c r="Y980" s="22">
        <v>0</v>
      </c>
      <c r="Z980" s="22">
        <v>0</v>
      </c>
      <c r="AA980" s="22">
        <v>0</v>
      </c>
      <c r="AB980" s="22">
        <v>0</v>
      </c>
      <c r="AC980" s="22">
        <v>0</v>
      </c>
      <c r="AD980" s="22">
        <v>0</v>
      </c>
      <c r="AE980" s="22">
        <v>0</v>
      </c>
      <c r="AF980" s="22">
        <v>0</v>
      </c>
      <c r="AG980" s="22">
        <v>0</v>
      </c>
      <c r="AH980" s="22">
        <f t="shared" si="91"/>
        <v>0</v>
      </c>
      <c r="AI980" s="22">
        <v>0</v>
      </c>
      <c r="AJ980" s="22">
        <f t="shared" si="92"/>
        <v>-900</v>
      </c>
      <c r="AK980" s="22"/>
      <c r="AL980" s="22">
        <f t="shared" si="93"/>
        <v>0</v>
      </c>
      <c r="AM980" s="22">
        <f t="shared" si="94"/>
        <v>0</v>
      </c>
    </row>
    <row r="981" spans="1:39" outlineLevel="1" x14ac:dyDescent="0.25">
      <c r="A981" s="10">
        <v>40755</v>
      </c>
      <c r="C981" s="3" t="s">
        <v>2197</v>
      </c>
      <c r="D981" s="34" t="s">
        <v>2198</v>
      </c>
      <c r="F981" s="4" t="s">
        <v>88</v>
      </c>
      <c r="G981" s="4" t="s">
        <v>451</v>
      </c>
      <c r="H981" s="4" t="s">
        <v>157</v>
      </c>
      <c r="N981" s="5">
        <v>1</v>
      </c>
      <c r="O981" s="5" t="s">
        <v>158</v>
      </c>
      <c r="P981" s="65">
        <v>8324.02</v>
      </c>
      <c r="Q981" s="65">
        <v>0</v>
      </c>
      <c r="R981" s="65">
        <v>0</v>
      </c>
      <c r="S981" s="65">
        <f t="shared" si="90"/>
        <v>8324.02</v>
      </c>
      <c r="T981" s="5">
        <v>120</v>
      </c>
      <c r="U981" s="22">
        <v>-8324.02</v>
      </c>
      <c r="V981" s="22">
        <v>0</v>
      </c>
      <c r="W981" s="22">
        <v>0</v>
      </c>
      <c r="X981" s="22">
        <v>0</v>
      </c>
      <c r="Y981" s="22">
        <v>0</v>
      </c>
      <c r="Z981" s="22">
        <v>0</v>
      </c>
      <c r="AA981" s="22">
        <v>0</v>
      </c>
      <c r="AB981" s="22">
        <v>0</v>
      </c>
      <c r="AC981" s="22">
        <v>0</v>
      </c>
      <c r="AD981" s="22">
        <v>0</v>
      </c>
      <c r="AE981" s="22">
        <v>0</v>
      </c>
      <c r="AF981" s="22">
        <v>0</v>
      </c>
      <c r="AG981" s="22">
        <v>0</v>
      </c>
      <c r="AH981" s="22">
        <f t="shared" si="91"/>
        <v>0</v>
      </c>
      <c r="AI981" s="22">
        <v>0</v>
      </c>
      <c r="AJ981" s="22">
        <f t="shared" si="92"/>
        <v>-8324.02</v>
      </c>
      <c r="AK981" s="22"/>
      <c r="AL981" s="22">
        <f t="shared" si="93"/>
        <v>0</v>
      </c>
      <c r="AM981" s="22">
        <f t="shared" si="94"/>
        <v>0</v>
      </c>
    </row>
    <row r="982" spans="1:39" outlineLevel="1" x14ac:dyDescent="0.25">
      <c r="A982" s="10">
        <v>40755</v>
      </c>
      <c r="C982" s="3" t="s">
        <v>2199</v>
      </c>
      <c r="D982" s="34" t="s">
        <v>1917</v>
      </c>
      <c r="F982" s="4" t="s">
        <v>88</v>
      </c>
      <c r="G982" s="4" t="s">
        <v>451</v>
      </c>
      <c r="H982" s="4" t="s">
        <v>157</v>
      </c>
      <c r="N982" s="5">
        <v>1</v>
      </c>
      <c r="O982" s="5" t="s">
        <v>158</v>
      </c>
      <c r="P982" s="65">
        <v>1121</v>
      </c>
      <c r="Q982" s="65">
        <v>0</v>
      </c>
      <c r="R982" s="65">
        <v>0</v>
      </c>
      <c r="S982" s="65">
        <f t="shared" si="90"/>
        <v>1121</v>
      </c>
      <c r="T982" s="5">
        <v>120</v>
      </c>
      <c r="U982" s="22">
        <v>-1121</v>
      </c>
      <c r="V982" s="22">
        <v>0</v>
      </c>
      <c r="W982" s="22">
        <v>0</v>
      </c>
      <c r="X982" s="22">
        <v>0</v>
      </c>
      <c r="Y982" s="22">
        <v>0</v>
      </c>
      <c r="Z982" s="22">
        <v>0</v>
      </c>
      <c r="AA982" s="22">
        <v>0</v>
      </c>
      <c r="AB982" s="22">
        <v>0</v>
      </c>
      <c r="AC982" s="22">
        <v>0</v>
      </c>
      <c r="AD982" s="22">
        <v>0</v>
      </c>
      <c r="AE982" s="22">
        <v>0</v>
      </c>
      <c r="AF982" s="22">
        <v>0</v>
      </c>
      <c r="AG982" s="22">
        <v>0</v>
      </c>
      <c r="AH982" s="22">
        <f t="shared" si="91"/>
        <v>0</v>
      </c>
      <c r="AI982" s="22">
        <v>0</v>
      </c>
      <c r="AJ982" s="22">
        <f t="shared" si="92"/>
        <v>-1121</v>
      </c>
      <c r="AK982" s="22"/>
      <c r="AL982" s="22">
        <f t="shared" si="93"/>
        <v>0</v>
      </c>
      <c r="AM982" s="22">
        <f t="shared" si="94"/>
        <v>0</v>
      </c>
    </row>
    <row r="983" spans="1:39" outlineLevel="1" x14ac:dyDescent="0.25">
      <c r="A983" s="10">
        <v>40755</v>
      </c>
      <c r="C983" s="3" t="s">
        <v>2200</v>
      </c>
      <c r="D983" s="34" t="s">
        <v>2201</v>
      </c>
      <c r="F983" s="4" t="s">
        <v>88</v>
      </c>
      <c r="G983" s="4" t="s">
        <v>451</v>
      </c>
      <c r="H983" s="4" t="s">
        <v>157</v>
      </c>
      <c r="N983" s="5">
        <v>1</v>
      </c>
      <c r="O983" s="5" t="s">
        <v>158</v>
      </c>
      <c r="P983" s="65">
        <v>4200</v>
      </c>
      <c r="Q983" s="65">
        <v>0</v>
      </c>
      <c r="R983" s="65">
        <v>0</v>
      </c>
      <c r="S983" s="65">
        <f t="shared" si="90"/>
        <v>4200</v>
      </c>
      <c r="T983" s="5">
        <v>120</v>
      </c>
      <c r="U983" s="22">
        <v>-4200</v>
      </c>
      <c r="V983" s="22">
        <v>0</v>
      </c>
      <c r="W983" s="22">
        <v>0</v>
      </c>
      <c r="X983" s="22">
        <v>0</v>
      </c>
      <c r="Y983" s="22">
        <v>0</v>
      </c>
      <c r="Z983" s="22">
        <v>0</v>
      </c>
      <c r="AA983" s="22">
        <v>0</v>
      </c>
      <c r="AB983" s="22">
        <v>0</v>
      </c>
      <c r="AC983" s="22">
        <v>0</v>
      </c>
      <c r="AD983" s="22">
        <v>0</v>
      </c>
      <c r="AE983" s="22">
        <v>0</v>
      </c>
      <c r="AF983" s="22">
        <v>0</v>
      </c>
      <c r="AG983" s="22">
        <v>0</v>
      </c>
      <c r="AH983" s="22">
        <f t="shared" si="91"/>
        <v>0</v>
      </c>
      <c r="AI983" s="22">
        <v>0</v>
      </c>
      <c r="AJ983" s="22">
        <f t="shared" si="92"/>
        <v>-4200</v>
      </c>
      <c r="AK983" s="22"/>
      <c r="AL983" s="22">
        <f t="shared" si="93"/>
        <v>0</v>
      </c>
      <c r="AM983" s="22">
        <f t="shared" si="94"/>
        <v>0</v>
      </c>
    </row>
    <row r="984" spans="1:39" outlineLevel="1" x14ac:dyDescent="0.25">
      <c r="A984" s="10">
        <v>40755</v>
      </c>
      <c r="C984" s="3" t="s">
        <v>2202</v>
      </c>
      <c r="D984" s="34" t="s">
        <v>2203</v>
      </c>
      <c r="F984" s="4" t="s">
        <v>88</v>
      </c>
      <c r="G984" s="4" t="s">
        <v>451</v>
      </c>
      <c r="H984" s="4" t="s">
        <v>157</v>
      </c>
      <c r="N984" s="5">
        <v>1</v>
      </c>
      <c r="O984" s="5" t="s">
        <v>158</v>
      </c>
      <c r="P984" s="65">
        <v>3250</v>
      </c>
      <c r="Q984" s="65">
        <v>0</v>
      </c>
      <c r="R984" s="65">
        <v>0</v>
      </c>
      <c r="S984" s="65">
        <f t="shared" si="90"/>
        <v>3250</v>
      </c>
      <c r="T984" s="5">
        <v>120</v>
      </c>
      <c r="U984" s="22">
        <v>-3250</v>
      </c>
      <c r="V984" s="22">
        <v>0</v>
      </c>
      <c r="W984" s="22">
        <v>0</v>
      </c>
      <c r="X984" s="22">
        <v>0</v>
      </c>
      <c r="Y984" s="22">
        <v>0</v>
      </c>
      <c r="Z984" s="22">
        <v>0</v>
      </c>
      <c r="AA984" s="22">
        <v>0</v>
      </c>
      <c r="AB984" s="22">
        <v>0</v>
      </c>
      <c r="AC984" s="22">
        <v>0</v>
      </c>
      <c r="AD984" s="22">
        <v>0</v>
      </c>
      <c r="AE984" s="22">
        <v>0</v>
      </c>
      <c r="AF984" s="22">
        <v>0</v>
      </c>
      <c r="AG984" s="22">
        <v>0</v>
      </c>
      <c r="AH984" s="22">
        <f t="shared" si="91"/>
        <v>0</v>
      </c>
      <c r="AI984" s="22">
        <v>0</v>
      </c>
      <c r="AJ984" s="22">
        <f t="shared" si="92"/>
        <v>-3250</v>
      </c>
      <c r="AK984" s="22"/>
      <c r="AL984" s="22">
        <f t="shared" si="93"/>
        <v>0</v>
      </c>
      <c r="AM984" s="22">
        <f t="shared" si="94"/>
        <v>0</v>
      </c>
    </row>
    <row r="985" spans="1:39" outlineLevel="1" x14ac:dyDescent="0.25">
      <c r="A985" s="10">
        <v>40755</v>
      </c>
      <c r="C985" s="3" t="s">
        <v>2204</v>
      </c>
      <c r="D985" s="34" t="s">
        <v>2205</v>
      </c>
      <c r="F985" s="4" t="s">
        <v>88</v>
      </c>
      <c r="G985" s="4" t="s">
        <v>451</v>
      </c>
      <c r="H985" s="4" t="s">
        <v>157</v>
      </c>
      <c r="N985" s="5">
        <v>1</v>
      </c>
      <c r="O985" s="5" t="s">
        <v>158</v>
      </c>
      <c r="P985" s="65">
        <v>1830</v>
      </c>
      <c r="Q985" s="65">
        <v>0</v>
      </c>
      <c r="R985" s="65">
        <v>0</v>
      </c>
      <c r="S985" s="65">
        <f t="shared" si="90"/>
        <v>1830</v>
      </c>
      <c r="T985" s="5">
        <v>120</v>
      </c>
      <c r="U985" s="22">
        <v>-1830</v>
      </c>
      <c r="V985" s="22">
        <v>0</v>
      </c>
      <c r="W985" s="22">
        <v>0</v>
      </c>
      <c r="X985" s="22">
        <v>0</v>
      </c>
      <c r="Y985" s="22">
        <v>0</v>
      </c>
      <c r="Z985" s="22">
        <v>0</v>
      </c>
      <c r="AA985" s="22">
        <v>0</v>
      </c>
      <c r="AB985" s="22">
        <v>0</v>
      </c>
      <c r="AC985" s="22">
        <v>0</v>
      </c>
      <c r="AD985" s="22">
        <v>0</v>
      </c>
      <c r="AE985" s="22">
        <v>0</v>
      </c>
      <c r="AF985" s="22">
        <v>0</v>
      </c>
      <c r="AG985" s="22">
        <v>0</v>
      </c>
      <c r="AH985" s="22">
        <f t="shared" si="91"/>
        <v>0</v>
      </c>
      <c r="AI985" s="22">
        <v>0</v>
      </c>
      <c r="AJ985" s="22">
        <f t="shared" si="92"/>
        <v>-1830</v>
      </c>
      <c r="AK985" s="22"/>
      <c r="AL985" s="22">
        <f t="shared" si="93"/>
        <v>0</v>
      </c>
      <c r="AM985" s="22">
        <f t="shared" si="94"/>
        <v>0</v>
      </c>
    </row>
    <row r="986" spans="1:39" outlineLevel="1" x14ac:dyDescent="0.25">
      <c r="A986" s="10">
        <v>40755</v>
      </c>
      <c r="C986" s="3" t="s">
        <v>2206</v>
      </c>
      <c r="D986" s="34" t="s">
        <v>2207</v>
      </c>
      <c r="F986" s="4" t="s">
        <v>88</v>
      </c>
      <c r="G986" s="4" t="s">
        <v>451</v>
      </c>
      <c r="H986" s="4" t="s">
        <v>157</v>
      </c>
      <c r="N986" s="5">
        <v>1</v>
      </c>
      <c r="O986" s="5" t="s">
        <v>158</v>
      </c>
      <c r="P986" s="65">
        <v>4800</v>
      </c>
      <c r="Q986" s="65">
        <v>0</v>
      </c>
      <c r="R986" s="65">
        <v>0</v>
      </c>
      <c r="S986" s="65">
        <f t="shared" si="90"/>
        <v>4800</v>
      </c>
      <c r="T986" s="5">
        <v>120</v>
      </c>
      <c r="U986" s="22">
        <v>-4800</v>
      </c>
      <c r="V986" s="22">
        <v>0</v>
      </c>
      <c r="W986" s="22">
        <v>0</v>
      </c>
      <c r="X986" s="22">
        <v>0</v>
      </c>
      <c r="Y986" s="22">
        <v>0</v>
      </c>
      <c r="Z986" s="22">
        <v>0</v>
      </c>
      <c r="AA986" s="22">
        <v>0</v>
      </c>
      <c r="AB986" s="22">
        <v>0</v>
      </c>
      <c r="AC986" s="22">
        <v>0</v>
      </c>
      <c r="AD986" s="22">
        <v>0</v>
      </c>
      <c r="AE986" s="22">
        <v>0</v>
      </c>
      <c r="AF986" s="22">
        <v>0</v>
      </c>
      <c r="AG986" s="22">
        <v>0</v>
      </c>
      <c r="AH986" s="22">
        <f t="shared" si="91"/>
        <v>0</v>
      </c>
      <c r="AI986" s="22">
        <v>0</v>
      </c>
      <c r="AJ986" s="22">
        <f t="shared" si="92"/>
        <v>-4800</v>
      </c>
      <c r="AK986" s="22"/>
      <c r="AL986" s="22">
        <f t="shared" si="93"/>
        <v>0</v>
      </c>
      <c r="AM986" s="22">
        <f t="shared" si="94"/>
        <v>0</v>
      </c>
    </row>
    <row r="987" spans="1:39" outlineLevel="1" x14ac:dyDescent="0.25">
      <c r="A987" s="10">
        <v>40755</v>
      </c>
      <c r="C987" s="3" t="s">
        <v>2208</v>
      </c>
      <c r="D987" s="34" t="s">
        <v>2181</v>
      </c>
      <c r="F987" s="4" t="s">
        <v>88</v>
      </c>
      <c r="G987" s="4" t="s">
        <v>451</v>
      </c>
      <c r="H987" s="4" t="s">
        <v>157</v>
      </c>
      <c r="N987" s="5">
        <v>1</v>
      </c>
      <c r="O987" s="5" t="s">
        <v>158</v>
      </c>
      <c r="P987" s="65">
        <v>1050</v>
      </c>
      <c r="Q987" s="65">
        <v>0</v>
      </c>
      <c r="R987" s="65">
        <v>0</v>
      </c>
      <c r="S987" s="65">
        <f t="shared" si="90"/>
        <v>1050</v>
      </c>
      <c r="T987" s="5">
        <v>120</v>
      </c>
      <c r="U987" s="22">
        <v>-1050</v>
      </c>
      <c r="V987" s="22">
        <v>0</v>
      </c>
      <c r="W987" s="22">
        <v>0</v>
      </c>
      <c r="X987" s="22">
        <v>0</v>
      </c>
      <c r="Y987" s="22">
        <v>0</v>
      </c>
      <c r="Z987" s="22">
        <v>0</v>
      </c>
      <c r="AA987" s="22">
        <v>0</v>
      </c>
      <c r="AB987" s="22">
        <v>0</v>
      </c>
      <c r="AC987" s="22">
        <v>0</v>
      </c>
      <c r="AD987" s="22">
        <v>0</v>
      </c>
      <c r="AE987" s="22">
        <v>0</v>
      </c>
      <c r="AF987" s="22">
        <v>0</v>
      </c>
      <c r="AG987" s="22">
        <v>0</v>
      </c>
      <c r="AH987" s="22">
        <f t="shared" si="91"/>
        <v>0</v>
      </c>
      <c r="AI987" s="22">
        <v>0</v>
      </c>
      <c r="AJ987" s="22">
        <f t="shared" si="92"/>
        <v>-1050</v>
      </c>
      <c r="AK987" s="22"/>
      <c r="AL987" s="22">
        <f t="shared" si="93"/>
        <v>0</v>
      </c>
      <c r="AM987" s="22">
        <f t="shared" si="94"/>
        <v>0</v>
      </c>
    </row>
    <row r="988" spans="1:39" outlineLevel="1" x14ac:dyDescent="0.25">
      <c r="A988" s="10">
        <v>40755</v>
      </c>
      <c r="C988" s="3" t="s">
        <v>2209</v>
      </c>
      <c r="D988" s="34" t="s">
        <v>2181</v>
      </c>
      <c r="F988" s="4" t="s">
        <v>88</v>
      </c>
      <c r="G988" s="4" t="s">
        <v>451</v>
      </c>
      <c r="H988" s="4" t="s">
        <v>157</v>
      </c>
      <c r="N988" s="5">
        <v>1</v>
      </c>
      <c r="O988" s="5" t="s">
        <v>158</v>
      </c>
      <c r="P988" s="65">
        <v>1630</v>
      </c>
      <c r="Q988" s="65">
        <v>0</v>
      </c>
      <c r="R988" s="65">
        <v>0</v>
      </c>
      <c r="S988" s="65">
        <f t="shared" si="90"/>
        <v>1630</v>
      </c>
      <c r="T988" s="5">
        <v>120</v>
      </c>
      <c r="U988" s="22">
        <v>-1630</v>
      </c>
      <c r="V988" s="22">
        <v>0</v>
      </c>
      <c r="W988" s="22">
        <v>0</v>
      </c>
      <c r="X988" s="22">
        <v>0</v>
      </c>
      <c r="Y988" s="22">
        <v>0</v>
      </c>
      <c r="Z988" s="22">
        <v>0</v>
      </c>
      <c r="AA988" s="22">
        <v>0</v>
      </c>
      <c r="AB988" s="22">
        <v>0</v>
      </c>
      <c r="AC988" s="22">
        <v>0</v>
      </c>
      <c r="AD988" s="22">
        <v>0</v>
      </c>
      <c r="AE988" s="22">
        <v>0</v>
      </c>
      <c r="AF988" s="22">
        <v>0</v>
      </c>
      <c r="AG988" s="22">
        <v>0</v>
      </c>
      <c r="AH988" s="22">
        <f t="shared" si="91"/>
        <v>0</v>
      </c>
      <c r="AI988" s="22">
        <v>0</v>
      </c>
      <c r="AJ988" s="22">
        <f t="shared" si="92"/>
        <v>-1630</v>
      </c>
      <c r="AK988" s="22"/>
      <c r="AL988" s="22">
        <f t="shared" si="93"/>
        <v>0</v>
      </c>
      <c r="AM988" s="22">
        <f t="shared" si="94"/>
        <v>0</v>
      </c>
    </row>
    <row r="989" spans="1:39" outlineLevel="1" x14ac:dyDescent="0.25">
      <c r="A989" s="10">
        <v>40755</v>
      </c>
      <c r="C989" s="3" t="s">
        <v>2210</v>
      </c>
      <c r="D989" s="34" t="s">
        <v>2211</v>
      </c>
      <c r="F989" s="4" t="s">
        <v>88</v>
      </c>
      <c r="G989" s="4" t="s">
        <v>451</v>
      </c>
      <c r="H989" s="4" t="s">
        <v>157</v>
      </c>
      <c r="N989" s="5">
        <v>1</v>
      </c>
      <c r="O989" s="5" t="s">
        <v>158</v>
      </c>
      <c r="P989" s="65">
        <v>4233.92</v>
      </c>
      <c r="Q989" s="65">
        <v>0</v>
      </c>
      <c r="R989" s="65">
        <v>0</v>
      </c>
      <c r="S989" s="65">
        <f t="shared" si="90"/>
        <v>4233.92</v>
      </c>
      <c r="T989" s="5">
        <v>120</v>
      </c>
      <c r="U989" s="22">
        <v>-4233.92</v>
      </c>
      <c r="V989" s="22">
        <v>0</v>
      </c>
      <c r="W989" s="22">
        <v>0</v>
      </c>
      <c r="X989" s="22">
        <v>0</v>
      </c>
      <c r="Y989" s="22">
        <v>0</v>
      </c>
      <c r="Z989" s="22">
        <v>0</v>
      </c>
      <c r="AA989" s="22">
        <v>0</v>
      </c>
      <c r="AB989" s="22">
        <v>0</v>
      </c>
      <c r="AC989" s="22">
        <v>0</v>
      </c>
      <c r="AD989" s="22">
        <v>0</v>
      </c>
      <c r="AE989" s="22">
        <v>0</v>
      </c>
      <c r="AF989" s="22">
        <v>0</v>
      </c>
      <c r="AG989" s="22">
        <v>0</v>
      </c>
      <c r="AH989" s="22">
        <f t="shared" si="91"/>
        <v>0</v>
      </c>
      <c r="AI989" s="22">
        <v>0</v>
      </c>
      <c r="AJ989" s="22">
        <f t="shared" si="92"/>
        <v>-4233.92</v>
      </c>
      <c r="AK989" s="22"/>
      <c r="AL989" s="22">
        <f t="shared" si="93"/>
        <v>0</v>
      </c>
      <c r="AM989" s="22">
        <f t="shared" si="94"/>
        <v>0</v>
      </c>
    </row>
    <row r="990" spans="1:39" outlineLevel="1" x14ac:dyDescent="0.25">
      <c r="A990" s="10">
        <v>40755</v>
      </c>
      <c r="C990" s="3" t="s">
        <v>2212</v>
      </c>
      <c r="D990" s="34" t="s">
        <v>2213</v>
      </c>
      <c r="F990" s="4" t="s">
        <v>88</v>
      </c>
      <c r="G990" s="4" t="s">
        <v>451</v>
      </c>
      <c r="H990" s="4" t="s">
        <v>157</v>
      </c>
      <c r="N990" s="5">
        <v>1</v>
      </c>
      <c r="O990" s="5" t="s">
        <v>158</v>
      </c>
      <c r="P990" s="65">
        <v>8436</v>
      </c>
      <c r="Q990" s="65">
        <v>0</v>
      </c>
      <c r="R990" s="65">
        <v>0</v>
      </c>
      <c r="S990" s="65">
        <f t="shared" si="90"/>
        <v>8436</v>
      </c>
      <c r="T990" s="5">
        <v>120</v>
      </c>
      <c r="U990" s="22">
        <v>-8436</v>
      </c>
      <c r="V990" s="22">
        <v>0</v>
      </c>
      <c r="W990" s="22">
        <v>0</v>
      </c>
      <c r="X990" s="22">
        <v>0</v>
      </c>
      <c r="Y990" s="22">
        <v>0</v>
      </c>
      <c r="Z990" s="22">
        <v>0</v>
      </c>
      <c r="AA990" s="22">
        <v>0</v>
      </c>
      <c r="AB990" s="22">
        <v>0</v>
      </c>
      <c r="AC990" s="22">
        <v>0</v>
      </c>
      <c r="AD990" s="22">
        <v>0</v>
      </c>
      <c r="AE990" s="22">
        <v>0</v>
      </c>
      <c r="AF990" s="22">
        <v>0</v>
      </c>
      <c r="AG990" s="22">
        <v>0</v>
      </c>
      <c r="AH990" s="22">
        <f t="shared" si="91"/>
        <v>0</v>
      </c>
      <c r="AI990" s="22">
        <v>0</v>
      </c>
      <c r="AJ990" s="22">
        <f t="shared" si="92"/>
        <v>-8436</v>
      </c>
      <c r="AK990" s="22"/>
      <c r="AL990" s="22">
        <f t="shared" si="93"/>
        <v>0</v>
      </c>
      <c r="AM990" s="22">
        <f t="shared" si="94"/>
        <v>0</v>
      </c>
    </row>
    <row r="991" spans="1:39" outlineLevel="1" x14ac:dyDescent="0.25">
      <c r="A991" s="10">
        <v>40755</v>
      </c>
      <c r="C991" s="3" t="s">
        <v>2214</v>
      </c>
      <c r="D991" s="34" t="s">
        <v>1745</v>
      </c>
      <c r="F991" s="4" t="s">
        <v>88</v>
      </c>
      <c r="G991" s="4" t="s">
        <v>451</v>
      </c>
      <c r="H991" s="4" t="s">
        <v>157</v>
      </c>
      <c r="N991" s="5">
        <v>1</v>
      </c>
      <c r="O991" s="5" t="s">
        <v>158</v>
      </c>
      <c r="P991" s="65">
        <v>2980</v>
      </c>
      <c r="Q991" s="65">
        <v>0</v>
      </c>
      <c r="R991" s="65">
        <v>0</v>
      </c>
      <c r="S991" s="65">
        <f t="shared" si="90"/>
        <v>2980</v>
      </c>
      <c r="T991" s="5">
        <v>120</v>
      </c>
      <c r="U991" s="22">
        <v>-2980</v>
      </c>
      <c r="V991" s="22">
        <v>0</v>
      </c>
      <c r="W991" s="22">
        <v>0</v>
      </c>
      <c r="X991" s="22">
        <v>0</v>
      </c>
      <c r="Y991" s="22">
        <v>0</v>
      </c>
      <c r="Z991" s="22">
        <v>0</v>
      </c>
      <c r="AA991" s="22">
        <v>0</v>
      </c>
      <c r="AB991" s="22">
        <v>0</v>
      </c>
      <c r="AC991" s="22">
        <v>0</v>
      </c>
      <c r="AD991" s="22">
        <v>0</v>
      </c>
      <c r="AE991" s="22">
        <v>0</v>
      </c>
      <c r="AF991" s="22">
        <v>0</v>
      </c>
      <c r="AG991" s="22">
        <v>0</v>
      </c>
      <c r="AH991" s="22">
        <f t="shared" si="91"/>
        <v>0</v>
      </c>
      <c r="AI991" s="22">
        <v>0</v>
      </c>
      <c r="AJ991" s="22">
        <f t="shared" si="92"/>
        <v>-2980</v>
      </c>
      <c r="AK991" s="22"/>
      <c r="AL991" s="22">
        <f t="shared" si="93"/>
        <v>0</v>
      </c>
      <c r="AM991" s="22">
        <f t="shared" si="94"/>
        <v>0</v>
      </c>
    </row>
    <row r="992" spans="1:39" outlineLevel="1" x14ac:dyDescent="0.25">
      <c r="A992" s="10">
        <v>40755</v>
      </c>
      <c r="C992" s="3" t="s">
        <v>2215</v>
      </c>
      <c r="D992" s="34" t="s">
        <v>2216</v>
      </c>
      <c r="F992" s="4" t="s">
        <v>88</v>
      </c>
      <c r="G992" s="4" t="s">
        <v>451</v>
      </c>
      <c r="H992" s="4" t="s">
        <v>157</v>
      </c>
      <c r="N992" s="5">
        <v>1</v>
      </c>
      <c r="O992" s="5" t="s">
        <v>158</v>
      </c>
      <c r="P992" s="65">
        <v>3330</v>
      </c>
      <c r="Q992" s="65">
        <v>0</v>
      </c>
      <c r="R992" s="65">
        <v>0</v>
      </c>
      <c r="S992" s="65">
        <f t="shared" si="90"/>
        <v>3330</v>
      </c>
      <c r="T992" s="5">
        <v>120</v>
      </c>
      <c r="U992" s="22">
        <v>-3330</v>
      </c>
      <c r="V992" s="22">
        <v>0</v>
      </c>
      <c r="W992" s="22">
        <v>0</v>
      </c>
      <c r="X992" s="22">
        <v>0</v>
      </c>
      <c r="Y992" s="22">
        <v>0</v>
      </c>
      <c r="Z992" s="22">
        <v>0</v>
      </c>
      <c r="AA992" s="22">
        <v>0</v>
      </c>
      <c r="AB992" s="22">
        <v>0</v>
      </c>
      <c r="AC992" s="22">
        <v>0</v>
      </c>
      <c r="AD992" s="22">
        <v>0</v>
      </c>
      <c r="AE992" s="22">
        <v>0</v>
      </c>
      <c r="AF992" s="22">
        <v>0</v>
      </c>
      <c r="AG992" s="22">
        <v>0</v>
      </c>
      <c r="AH992" s="22">
        <f t="shared" si="91"/>
        <v>0</v>
      </c>
      <c r="AI992" s="22">
        <v>0</v>
      </c>
      <c r="AJ992" s="22">
        <f t="shared" si="92"/>
        <v>-3330</v>
      </c>
      <c r="AK992" s="22"/>
      <c r="AL992" s="22">
        <f t="shared" si="93"/>
        <v>0</v>
      </c>
      <c r="AM992" s="22">
        <f t="shared" si="94"/>
        <v>0</v>
      </c>
    </row>
    <row r="993" spans="1:39" outlineLevel="1" x14ac:dyDescent="0.25">
      <c r="A993" s="10">
        <v>40755</v>
      </c>
      <c r="C993" s="3" t="s">
        <v>2217</v>
      </c>
      <c r="D993" s="34" t="s">
        <v>2218</v>
      </c>
      <c r="F993" s="4" t="s">
        <v>88</v>
      </c>
      <c r="G993" s="4" t="s">
        <v>451</v>
      </c>
      <c r="H993" s="4" t="s">
        <v>157</v>
      </c>
      <c r="N993" s="5">
        <v>1</v>
      </c>
      <c r="O993" s="5" t="s">
        <v>158</v>
      </c>
      <c r="P993" s="65">
        <v>3300</v>
      </c>
      <c r="Q993" s="65">
        <v>0</v>
      </c>
      <c r="R993" s="65">
        <v>0</v>
      </c>
      <c r="S993" s="65">
        <f t="shared" si="90"/>
        <v>3300</v>
      </c>
      <c r="T993" s="5">
        <v>120</v>
      </c>
      <c r="U993" s="22">
        <v>-3300</v>
      </c>
      <c r="V993" s="22">
        <v>0</v>
      </c>
      <c r="W993" s="22">
        <v>0</v>
      </c>
      <c r="X993" s="22">
        <v>0</v>
      </c>
      <c r="Y993" s="22">
        <v>0</v>
      </c>
      <c r="Z993" s="22">
        <v>0</v>
      </c>
      <c r="AA993" s="22">
        <v>0</v>
      </c>
      <c r="AB993" s="22">
        <v>0</v>
      </c>
      <c r="AC993" s="22">
        <v>0</v>
      </c>
      <c r="AD993" s="22">
        <v>0</v>
      </c>
      <c r="AE993" s="22">
        <v>0</v>
      </c>
      <c r="AF993" s="22">
        <v>0</v>
      </c>
      <c r="AG993" s="22">
        <v>0</v>
      </c>
      <c r="AH993" s="22">
        <f t="shared" si="91"/>
        <v>0</v>
      </c>
      <c r="AI993" s="22">
        <v>0</v>
      </c>
      <c r="AJ993" s="22">
        <f t="shared" si="92"/>
        <v>-3300</v>
      </c>
      <c r="AK993" s="22"/>
      <c r="AL993" s="22">
        <f t="shared" si="93"/>
        <v>0</v>
      </c>
      <c r="AM993" s="22">
        <f t="shared" si="94"/>
        <v>0</v>
      </c>
    </row>
    <row r="994" spans="1:39" outlineLevel="1" x14ac:dyDescent="0.25">
      <c r="A994" s="10">
        <v>40755</v>
      </c>
      <c r="C994" s="3" t="s">
        <v>2219</v>
      </c>
      <c r="D994" s="34" t="s">
        <v>2220</v>
      </c>
      <c r="F994" s="4" t="s">
        <v>88</v>
      </c>
      <c r="G994" s="4" t="s">
        <v>451</v>
      </c>
      <c r="H994" s="4" t="s">
        <v>157</v>
      </c>
      <c r="N994" s="5">
        <v>1</v>
      </c>
      <c r="O994" s="5" t="s">
        <v>158</v>
      </c>
      <c r="P994" s="65">
        <v>1455</v>
      </c>
      <c r="Q994" s="65">
        <v>0</v>
      </c>
      <c r="R994" s="65">
        <v>0</v>
      </c>
      <c r="S994" s="65">
        <f t="shared" si="90"/>
        <v>1455</v>
      </c>
      <c r="T994" s="5">
        <v>120</v>
      </c>
      <c r="U994" s="22">
        <v>-1455</v>
      </c>
      <c r="V994" s="22">
        <v>0</v>
      </c>
      <c r="W994" s="22">
        <v>0</v>
      </c>
      <c r="X994" s="22">
        <v>0</v>
      </c>
      <c r="Y994" s="22">
        <v>0</v>
      </c>
      <c r="Z994" s="22">
        <v>0</v>
      </c>
      <c r="AA994" s="22">
        <v>0</v>
      </c>
      <c r="AB994" s="22">
        <v>0</v>
      </c>
      <c r="AC994" s="22">
        <v>0</v>
      </c>
      <c r="AD994" s="22">
        <v>0</v>
      </c>
      <c r="AE994" s="22">
        <v>0</v>
      </c>
      <c r="AF994" s="22">
        <v>0</v>
      </c>
      <c r="AG994" s="22">
        <v>0</v>
      </c>
      <c r="AH994" s="22">
        <f t="shared" si="91"/>
        <v>0</v>
      </c>
      <c r="AI994" s="22">
        <v>0</v>
      </c>
      <c r="AJ994" s="22">
        <f t="shared" si="92"/>
        <v>-1455</v>
      </c>
      <c r="AK994" s="22"/>
      <c r="AL994" s="22">
        <f t="shared" si="93"/>
        <v>0</v>
      </c>
      <c r="AM994" s="22">
        <f t="shared" si="94"/>
        <v>0</v>
      </c>
    </row>
    <row r="995" spans="1:39" outlineLevel="1" x14ac:dyDescent="0.25">
      <c r="A995" s="10">
        <v>40755</v>
      </c>
      <c r="C995" s="3" t="s">
        <v>2221</v>
      </c>
      <c r="D995" s="34" t="s">
        <v>2222</v>
      </c>
      <c r="F995" s="4" t="s">
        <v>88</v>
      </c>
      <c r="G995" s="4" t="s">
        <v>451</v>
      </c>
      <c r="H995" s="4" t="s">
        <v>157</v>
      </c>
      <c r="N995" s="5">
        <v>1</v>
      </c>
      <c r="O995" s="5" t="s">
        <v>158</v>
      </c>
      <c r="P995" s="65">
        <v>4900</v>
      </c>
      <c r="Q995" s="65">
        <v>0</v>
      </c>
      <c r="R995" s="65">
        <v>0</v>
      </c>
      <c r="S995" s="65">
        <f t="shared" si="90"/>
        <v>4900</v>
      </c>
      <c r="T995" s="5">
        <v>120</v>
      </c>
      <c r="U995" s="22">
        <v>-4900</v>
      </c>
      <c r="V995" s="22">
        <v>0</v>
      </c>
      <c r="W995" s="22">
        <v>0</v>
      </c>
      <c r="X995" s="22">
        <v>0</v>
      </c>
      <c r="Y995" s="22">
        <v>0</v>
      </c>
      <c r="Z995" s="22">
        <v>0</v>
      </c>
      <c r="AA995" s="22">
        <v>0</v>
      </c>
      <c r="AB995" s="22">
        <v>0</v>
      </c>
      <c r="AC995" s="22">
        <v>0</v>
      </c>
      <c r="AD995" s="22">
        <v>0</v>
      </c>
      <c r="AE995" s="22">
        <v>0</v>
      </c>
      <c r="AF995" s="22">
        <v>0</v>
      </c>
      <c r="AG995" s="22">
        <v>0</v>
      </c>
      <c r="AH995" s="22">
        <f t="shared" si="91"/>
        <v>0</v>
      </c>
      <c r="AI995" s="22">
        <v>0</v>
      </c>
      <c r="AJ995" s="22">
        <f t="shared" si="92"/>
        <v>-4900</v>
      </c>
      <c r="AK995" s="22"/>
      <c r="AL995" s="22">
        <f t="shared" si="93"/>
        <v>0</v>
      </c>
      <c r="AM995" s="22">
        <f t="shared" si="94"/>
        <v>0</v>
      </c>
    </row>
    <row r="996" spans="1:39" outlineLevel="1" x14ac:dyDescent="0.25">
      <c r="A996" s="10">
        <v>40755</v>
      </c>
      <c r="C996" s="3" t="s">
        <v>2223</v>
      </c>
      <c r="D996" s="34" t="s">
        <v>2224</v>
      </c>
      <c r="F996" s="4" t="s">
        <v>88</v>
      </c>
      <c r="G996" s="4" t="s">
        <v>451</v>
      </c>
      <c r="H996" s="4" t="s">
        <v>157</v>
      </c>
      <c r="N996" s="5">
        <v>1</v>
      </c>
      <c r="O996" s="5" t="s">
        <v>158</v>
      </c>
      <c r="P996" s="65">
        <v>5686.2</v>
      </c>
      <c r="Q996" s="65">
        <v>0</v>
      </c>
      <c r="R996" s="65">
        <v>0</v>
      </c>
      <c r="S996" s="65">
        <f t="shared" si="90"/>
        <v>5686.2</v>
      </c>
      <c r="T996" s="5">
        <v>120</v>
      </c>
      <c r="U996" s="22">
        <v>-5686.2</v>
      </c>
      <c r="V996" s="22">
        <v>0</v>
      </c>
      <c r="W996" s="22">
        <v>0</v>
      </c>
      <c r="X996" s="22">
        <v>0</v>
      </c>
      <c r="Y996" s="22">
        <v>0</v>
      </c>
      <c r="Z996" s="22">
        <v>0</v>
      </c>
      <c r="AA996" s="22">
        <v>0</v>
      </c>
      <c r="AB996" s="22">
        <v>0</v>
      </c>
      <c r="AC996" s="22">
        <v>0</v>
      </c>
      <c r="AD996" s="22">
        <v>0</v>
      </c>
      <c r="AE996" s="22">
        <v>0</v>
      </c>
      <c r="AF996" s="22">
        <v>0</v>
      </c>
      <c r="AG996" s="22">
        <v>0</v>
      </c>
      <c r="AH996" s="22">
        <f t="shared" si="91"/>
        <v>0</v>
      </c>
      <c r="AI996" s="22">
        <v>0</v>
      </c>
      <c r="AJ996" s="22">
        <f t="shared" si="92"/>
        <v>-5686.2</v>
      </c>
      <c r="AK996" s="22"/>
      <c r="AL996" s="22">
        <f t="shared" si="93"/>
        <v>0</v>
      </c>
      <c r="AM996" s="22">
        <f t="shared" si="94"/>
        <v>0</v>
      </c>
    </row>
    <row r="997" spans="1:39" outlineLevel="1" x14ac:dyDescent="0.25">
      <c r="A997" s="10">
        <v>40755</v>
      </c>
      <c r="C997" s="3" t="s">
        <v>2225</v>
      </c>
      <c r="D997" s="34" t="s">
        <v>1236</v>
      </c>
      <c r="F997" s="4" t="s">
        <v>88</v>
      </c>
      <c r="G997" s="4" t="s">
        <v>451</v>
      </c>
      <c r="H997" s="4" t="s">
        <v>157</v>
      </c>
      <c r="N997" s="5">
        <v>1</v>
      </c>
      <c r="O997" s="5" t="s">
        <v>158</v>
      </c>
      <c r="P997" s="65">
        <v>1240</v>
      </c>
      <c r="Q997" s="65">
        <v>0</v>
      </c>
      <c r="R997" s="65">
        <v>0</v>
      </c>
      <c r="S997" s="65">
        <f t="shared" si="90"/>
        <v>1240</v>
      </c>
      <c r="T997" s="5">
        <v>120</v>
      </c>
      <c r="U997" s="22">
        <v>-1240</v>
      </c>
      <c r="V997" s="22">
        <v>0</v>
      </c>
      <c r="W997" s="22">
        <v>0</v>
      </c>
      <c r="X997" s="22">
        <v>0</v>
      </c>
      <c r="Y997" s="22">
        <v>0</v>
      </c>
      <c r="Z997" s="22">
        <v>0</v>
      </c>
      <c r="AA997" s="22">
        <v>0</v>
      </c>
      <c r="AB997" s="22">
        <v>0</v>
      </c>
      <c r="AC997" s="22">
        <v>0</v>
      </c>
      <c r="AD997" s="22">
        <v>0</v>
      </c>
      <c r="AE997" s="22">
        <v>0</v>
      </c>
      <c r="AF997" s="22">
        <v>0</v>
      </c>
      <c r="AG997" s="22">
        <v>0</v>
      </c>
      <c r="AH997" s="22">
        <f t="shared" si="91"/>
        <v>0</v>
      </c>
      <c r="AI997" s="22">
        <v>0</v>
      </c>
      <c r="AJ997" s="22">
        <f t="shared" si="92"/>
        <v>-1240</v>
      </c>
      <c r="AK997" s="22"/>
      <c r="AL997" s="22">
        <f t="shared" si="93"/>
        <v>0</v>
      </c>
      <c r="AM997" s="22">
        <f t="shared" si="94"/>
        <v>0</v>
      </c>
    </row>
    <row r="998" spans="1:39" outlineLevel="1" x14ac:dyDescent="0.25">
      <c r="A998" s="10">
        <v>40755</v>
      </c>
      <c r="C998" s="3" t="s">
        <v>2226</v>
      </c>
      <c r="D998" s="34" t="s">
        <v>2227</v>
      </c>
      <c r="F998" s="4" t="s">
        <v>88</v>
      </c>
      <c r="G998" s="4" t="s">
        <v>451</v>
      </c>
      <c r="H998" s="4" t="s">
        <v>157</v>
      </c>
      <c r="N998" s="5">
        <v>1</v>
      </c>
      <c r="O998" s="5" t="s">
        <v>158</v>
      </c>
      <c r="P998" s="65">
        <v>1715</v>
      </c>
      <c r="Q998" s="65">
        <v>0</v>
      </c>
      <c r="R998" s="65">
        <v>0</v>
      </c>
      <c r="S998" s="65">
        <f t="shared" si="90"/>
        <v>1715</v>
      </c>
      <c r="T998" s="5">
        <v>120</v>
      </c>
      <c r="U998" s="22">
        <v>-1715</v>
      </c>
      <c r="V998" s="22">
        <v>0</v>
      </c>
      <c r="W998" s="22">
        <v>0</v>
      </c>
      <c r="X998" s="22">
        <v>0</v>
      </c>
      <c r="Y998" s="22">
        <v>0</v>
      </c>
      <c r="Z998" s="22">
        <v>0</v>
      </c>
      <c r="AA998" s="22">
        <v>0</v>
      </c>
      <c r="AB998" s="22">
        <v>0</v>
      </c>
      <c r="AC998" s="22">
        <v>0</v>
      </c>
      <c r="AD998" s="22">
        <v>0</v>
      </c>
      <c r="AE998" s="22">
        <v>0</v>
      </c>
      <c r="AF998" s="22">
        <v>0</v>
      </c>
      <c r="AG998" s="22">
        <v>0</v>
      </c>
      <c r="AH998" s="22">
        <f t="shared" si="91"/>
        <v>0</v>
      </c>
      <c r="AI998" s="22">
        <v>0</v>
      </c>
      <c r="AJ998" s="22">
        <f t="shared" si="92"/>
        <v>-1715</v>
      </c>
      <c r="AK998" s="22"/>
      <c r="AL998" s="22">
        <f t="shared" si="93"/>
        <v>0</v>
      </c>
      <c r="AM998" s="22">
        <f t="shared" si="94"/>
        <v>0</v>
      </c>
    </row>
    <row r="999" spans="1:39" outlineLevel="1" x14ac:dyDescent="0.25">
      <c r="A999" s="10">
        <v>40755</v>
      </c>
      <c r="C999" s="3" t="s">
        <v>2228</v>
      </c>
      <c r="D999" s="34" t="s">
        <v>2229</v>
      </c>
      <c r="F999" s="4" t="s">
        <v>88</v>
      </c>
      <c r="G999" s="4" t="s">
        <v>451</v>
      </c>
      <c r="H999" s="4" t="s">
        <v>157</v>
      </c>
      <c r="N999" s="5">
        <v>1</v>
      </c>
      <c r="O999" s="5" t="s">
        <v>158</v>
      </c>
      <c r="P999" s="65">
        <v>19966.5</v>
      </c>
      <c r="Q999" s="65">
        <v>0</v>
      </c>
      <c r="R999" s="65">
        <v>0</v>
      </c>
      <c r="S999" s="65">
        <f t="shared" si="90"/>
        <v>19966.5</v>
      </c>
      <c r="T999" s="5">
        <v>120</v>
      </c>
      <c r="U999" s="22">
        <v>-19966.5</v>
      </c>
      <c r="V999" s="22">
        <v>0</v>
      </c>
      <c r="W999" s="22">
        <v>0</v>
      </c>
      <c r="X999" s="22">
        <v>0</v>
      </c>
      <c r="Y999" s="22">
        <v>0</v>
      </c>
      <c r="Z999" s="22">
        <v>0</v>
      </c>
      <c r="AA999" s="22">
        <v>0</v>
      </c>
      <c r="AB999" s="22">
        <v>0</v>
      </c>
      <c r="AC999" s="22">
        <v>0</v>
      </c>
      <c r="AD999" s="22">
        <v>0</v>
      </c>
      <c r="AE999" s="22">
        <v>0</v>
      </c>
      <c r="AF999" s="22">
        <v>0</v>
      </c>
      <c r="AG999" s="22">
        <v>0</v>
      </c>
      <c r="AH999" s="22">
        <f t="shared" si="91"/>
        <v>0</v>
      </c>
      <c r="AI999" s="22">
        <v>0</v>
      </c>
      <c r="AJ999" s="22">
        <f t="shared" si="92"/>
        <v>-19966.5</v>
      </c>
      <c r="AK999" s="22"/>
      <c r="AL999" s="22">
        <f t="shared" si="93"/>
        <v>0</v>
      </c>
      <c r="AM999" s="22">
        <f t="shared" si="94"/>
        <v>0</v>
      </c>
    </row>
    <row r="1000" spans="1:39" outlineLevel="1" x14ac:dyDescent="0.25">
      <c r="A1000" s="10">
        <v>40755</v>
      </c>
      <c r="C1000" s="3" t="s">
        <v>2230</v>
      </c>
      <c r="D1000" s="34" t="s">
        <v>2231</v>
      </c>
      <c r="F1000" s="4" t="s">
        <v>88</v>
      </c>
      <c r="G1000" s="4" t="s">
        <v>451</v>
      </c>
      <c r="H1000" s="4" t="s">
        <v>157</v>
      </c>
      <c r="N1000" s="5">
        <v>1</v>
      </c>
      <c r="O1000" s="5" t="s">
        <v>158</v>
      </c>
      <c r="P1000" s="65">
        <v>1040</v>
      </c>
      <c r="Q1000" s="65">
        <v>0</v>
      </c>
      <c r="R1000" s="65">
        <v>0</v>
      </c>
      <c r="S1000" s="65">
        <f t="shared" si="90"/>
        <v>1040</v>
      </c>
      <c r="T1000" s="5">
        <v>120</v>
      </c>
      <c r="U1000" s="22">
        <v>-1040</v>
      </c>
      <c r="V1000" s="22">
        <v>0</v>
      </c>
      <c r="W1000" s="22">
        <v>0</v>
      </c>
      <c r="X1000" s="22">
        <v>0</v>
      </c>
      <c r="Y1000" s="22">
        <v>0</v>
      </c>
      <c r="Z1000" s="22">
        <v>0</v>
      </c>
      <c r="AA1000" s="22">
        <v>0</v>
      </c>
      <c r="AB1000" s="22">
        <v>0</v>
      </c>
      <c r="AC1000" s="22">
        <v>0</v>
      </c>
      <c r="AD1000" s="22">
        <v>0</v>
      </c>
      <c r="AE1000" s="22">
        <v>0</v>
      </c>
      <c r="AF1000" s="22">
        <v>0</v>
      </c>
      <c r="AG1000" s="22">
        <v>0</v>
      </c>
      <c r="AH1000" s="22">
        <f t="shared" si="91"/>
        <v>0</v>
      </c>
      <c r="AI1000" s="22">
        <v>0</v>
      </c>
      <c r="AJ1000" s="22">
        <f t="shared" si="92"/>
        <v>-1040</v>
      </c>
      <c r="AK1000" s="22"/>
      <c r="AL1000" s="22">
        <f t="shared" si="93"/>
        <v>0</v>
      </c>
      <c r="AM1000" s="22">
        <f t="shared" si="94"/>
        <v>0</v>
      </c>
    </row>
    <row r="1001" spans="1:39" outlineLevel="1" x14ac:dyDescent="0.25">
      <c r="A1001" s="10">
        <v>40755</v>
      </c>
      <c r="C1001" s="3" t="s">
        <v>2232</v>
      </c>
      <c r="D1001" s="34" t="s">
        <v>2233</v>
      </c>
      <c r="F1001" s="4" t="s">
        <v>88</v>
      </c>
      <c r="G1001" s="4" t="s">
        <v>451</v>
      </c>
      <c r="H1001" s="4" t="s">
        <v>157</v>
      </c>
      <c r="N1001" s="5">
        <v>1</v>
      </c>
      <c r="O1001" s="5" t="s">
        <v>158</v>
      </c>
      <c r="P1001" s="65">
        <v>1320</v>
      </c>
      <c r="Q1001" s="65">
        <v>0</v>
      </c>
      <c r="R1001" s="65">
        <v>0</v>
      </c>
      <c r="S1001" s="65">
        <f t="shared" si="90"/>
        <v>1320</v>
      </c>
      <c r="T1001" s="5">
        <v>120</v>
      </c>
      <c r="U1001" s="22">
        <v>-1320</v>
      </c>
      <c r="V1001" s="22">
        <v>0</v>
      </c>
      <c r="W1001" s="22">
        <v>0</v>
      </c>
      <c r="X1001" s="22">
        <v>0</v>
      </c>
      <c r="Y1001" s="22">
        <v>0</v>
      </c>
      <c r="Z1001" s="22">
        <v>0</v>
      </c>
      <c r="AA1001" s="22">
        <v>0</v>
      </c>
      <c r="AB1001" s="22">
        <v>0</v>
      </c>
      <c r="AC1001" s="22">
        <v>0</v>
      </c>
      <c r="AD1001" s="22">
        <v>0</v>
      </c>
      <c r="AE1001" s="22">
        <v>0</v>
      </c>
      <c r="AF1001" s="22">
        <v>0</v>
      </c>
      <c r="AG1001" s="22">
        <v>0</v>
      </c>
      <c r="AH1001" s="22">
        <f t="shared" si="91"/>
        <v>0</v>
      </c>
      <c r="AI1001" s="22">
        <v>0</v>
      </c>
      <c r="AJ1001" s="22">
        <f t="shared" si="92"/>
        <v>-1320</v>
      </c>
      <c r="AK1001" s="22"/>
      <c r="AL1001" s="22">
        <f t="shared" si="93"/>
        <v>0</v>
      </c>
      <c r="AM1001" s="22">
        <f t="shared" si="94"/>
        <v>0</v>
      </c>
    </row>
    <row r="1002" spans="1:39" outlineLevel="1" x14ac:dyDescent="0.25">
      <c r="A1002" s="10">
        <v>40755</v>
      </c>
      <c r="C1002" s="3" t="s">
        <v>2234</v>
      </c>
      <c r="D1002" s="34" t="s">
        <v>2235</v>
      </c>
      <c r="F1002" s="4" t="s">
        <v>88</v>
      </c>
      <c r="G1002" s="4" t="s">
        <v>451</v>
      </c>
      <c r="H1002" s="4" t="s">
        <v>157</v>
      </c>
      <c r="N1002" s="5">
        <v>1</v>
      </c>
      <c r="O1002" s="5" t="s">
        <v>158</v>
      </c>
      <c r="P1002" s="65">
        <v>4200</v>
      </c>
      <c r="Q1002" s="65">
        <v>0</v>
      </c>
      <c r="R1002" s="65">
        <v>0</v>
      </c>
      <c r="S1002" s="65">
        <f t="shared" si="90"/>
        <v>4200</v>
      </c>
      <c r="T1002" s="5">
        <v>120</v>
      </c>
      <c r="U1002" s="22">
        <v>-4200</v>
      </c>
      <c r="V1002" s="22">
        <v>0</v>
      </c>
      <c r="W1002" s="22">
        <v>0</v>
      </c>
      <c r="X1002" s="22">
        <v>0</v>
      </c>
      <c r="Y1002" s="22">
        <v>0</v>
      </c>
      <c r="Z1002" s="22">
        <v>0</v>
      </c>
      <c r="AA1002" s="22">
        <v>0</v>
      </c>
      <c r="AB1002" s="22">
        <v>0</v>
      </c>
      <c r="AC1002" s="22">
        <v>0</v>
      </c>
      <c r="AD1002" s="22">
        <v>0</v>
      </c>
      <c r="AE1002" s="22">
        <v>0</v>
      </c>
      <c r="AF1002" s="22">
        <v>0</v>
      </c>
      <c r="AG1002" s="22">
        <v>0</v>
      </c>
      <c r="AH1002" s="22">
        <f t="shared" si="91"/>
        <v>0</v>
      </c>
      <c r="AI1002" s="22">
        <v>0</v>
      </c>
      <c r="AJ1002" s="22">
        <f t="shared" si="92"/>
        <v>-4200</v>
      </c>
      <c r="AK1002" s="22"/>
      <c r="AL1002" s="22">
        <f t="shared" si="93"/>
        <v>0</v>
      </c>
      <c r="AM1002" s="22">
        <f t="shared" si="94"/>
        <v>0</v>
      </c>
    </row>
    <row r="1003" spans="1:39" outlineLevel="1" x14ac:dyDescent="0.25">
      <c r="A1003" s="10">
        <v>40755</v>
      </c>
      <c r="C1003" s="3" t="s">
        <v>2236</v>
      </c>
      <c r="D1003" s="34" t="s">
        <v>1666</v>
      </c>
      <c r="F1003" s="4" t="s">
        <v>88</v>
      </c>
      <c r="G1003" s="4" t="s">
        <v>451</v>
      </c>
      <c r="H1003" s="4" t="s">
        <v>157</v>
      </c>
      <c r="N1003" s="5">
        <v>1</v>
      </c>
      <c r="O1003" s="5" t="s">
        <v>158</v>
      </c>
      <c r="P1003" s="65">
        <v>1800</v>
      </c>
      <c r="Q1003" s="65">
        <v>0</v>
      </c>
      <c r="R1003" s="65">
        <v>0</v>
      </c>
      <c r="S1003" s="65">
        <f t="shared" si="90"/>
        <v>1800</v>
      </c>
      <c r="T1003" s="5">
        <v>120</v>
      </c>
      <c r="U1003" s="22">
        <v>-1800</v>
      </c>
      <c r="V1003" s="22">
        <v>0</v>
      </c>
      <c r="W1003" s="22">
        <v>0</v>
      </c>
      <c r="X1003" s="22">
        <v>0</v>
      </c>
      <c r="Y1003" s="22">
        <v>0</v>
      </c>
      <c r="Z1003" s="22">
        <v>0</v>
      </c>
      <c r="AA1003" s="22">
        <v>0</v>
      </c>
      <c r="AB1003" s="22">
        <v>0</v>
      </c>
      <c r="AC1003" s="22">
        <v>0</v>
      </c>
      <c r="AD1003" s="22">
        <v>0</v>
      </c>
      <c r="AE1003" s="22">
        <v>0</v>
      </c>
      <c r="AF1003" s="22">
        <v>0</v>
      </c>
      <c r="AG1003" s="22">
        <v>0</v>
      </c>
      <c r="AH1003" s="22">
        <f t="shared" si="91"/>
        <v>0</v>
      </c>
      <c r="AI1003" s="22">
        <v>0</v>
      </c>
      <c r="AJ1003" s="22">
        <f t="shared" si="92"/>
        <v>-1800</v>
      </c>
      <c r="AK1003" s="22"/>
      <c r="AL1003" s="22">
        <f t="shared" si="93"/>
        <v>0</v>
      </c>
      <c r="AM1003" s="22">
        <f t="shared" si="94"/>
        <v>0</v>
      </c>
    </row>
    <row r="1004" spans="1:39" outlineLevel="1" x14ac:dyDescent="0.25">
      <c r="A1004" s="10">
        <v>40755</v>
      </c>
      <c r="C1004" s="3" t="s">
        <v>2237</v>
      </c>
      <c r="D1004" s="34" t="s">
        <v>2238</v>
      </c>
      <c r="F1004" s="4" t="s">
        <v>88</v>
      </c>
      <c r="G1004" s="4" t="s">
        <v>451</v>
      </c>
      <c r="H1004" s="4" t="s">
        <v>157</v>
      </c>
      <c r="N1004" s="5">
        <v>1</v>
      </c>
      <c r="O1004" s="5" t="s">
        <v>158</v>
      </c>
      <c r="P1004" s="65">
        <v>635</v>
      </c>
      <c r="Q1004" s="65">
        <v>0</v>
      </c>
      <c r="R1004" s="65">
        <v>0</v>
      </c>
      <c r="S1004" s="65">
        <f t="shared" si="90"/>
        <v>635</v>
      </c>
      <c r="T1004" s="5">
        <v>120</v>
      </c>
      <c r="U1004" s="22">
        <v>-635</v>
      </c>
      <c r="V1004" s="22">
        <v>0</v>
      </c>
      <c r="W1004" s="22">
        <v>0</v>
      </c>
      <c r="X1004" s="22">
        <v>0</v>
      </c>
      <c r="Y1004" s="22">
        <v>0</v>
      </c>
      <c r="Z1004" s="22">
        <v>0</v>
      </c>
      <c r="AA1004" s="22">
        <v>0</v>
      </c>
      <c r="AB1004" s="22">
        <v>0</v>
      </c>
      <c r="AC1004" s="22">
        <v>0</v>
      </c>
      <c r="AD1004" s="22">
        <v>0</v>
      </c>
      <c r="AE1004" s="22">
        <v>0</v>
      </c>
      <c r="AF1004" s="22">
        <v>0</v>
      </c>
      <c r="AG1004" s="22">
        <v>0</v>
      </c>
      <c r="AH1004" s="22">
        <f t="shared" si="91"/>
        <v>0</v>
      </c>
      <c r="AI1004" s="22">
        <v>0</v>
      </c>
      <c r="AJ1004" s="22">
        <f t="shared" si="92"/>
        <v>-635</v>
      </c>
      <c r="AK1004" s="22"/>
      <c r="AL1004" s="22">
        <f t="shared" si="93"/>
        <v>0</v>
      </c>
      <c r="AM1004" s="22">
        <f t="shared" si="94"/>
        <v>0</v>
      </c>
    </row>
    <row r="1005" spans="1:39" outlineLevel="1" x14ac:dyDescent="0.25">
      <c r="A1005" s="10">
        <v>40755</v>
      </c>
      <c r="C1005" s="3" t="s">
        <v>2239</v>
      </c>
      <c r="D1005" s="34" t="s">
        <v>2240</v>
      </c>
      <c r="F1005" s="4" t="s">
        <v>88</v>
      </c>
      <c r="G1005" s="4" t="s">
        <v>451</v>
      </c>
      <c r="H1005" s="4" t="s">
        <v>157</v>
      </c>
      <c r="N1005" s="5">
        <v>1</v>
      </c>
      <c r="O1005" s="5" t="s">
        <v>158</v>
      </c>
      <c r="P1005" s="65">
        <v>1100</v>
      </c>
      <c r="Q1005" s="65">
        <v>0</v>
      </c>
      <c r="R1005" s="65">
        <v>0</v>
      </c>
      <c r="S1005" s="65">
        <f t="shared" si="90"/>
        <v>1100</v>
      </c>
      <c r="T1005" s="5">
        <v>120</v>
      </c>
      <c r="U1005" s="22">
        <v>-1100</v>
      </c>
      <c r="V1005" s="22">
        <v>0</v>
      </c>
      <c r="W1005" s="22">
        <v>0</v>
      </c>
      <c r="X1005" s="22">
        <v>0</v>
      </c>
      <c r="Y1005" s="22">
        <v>0</v>
      </c>
      <c r="Z1005" s="22">
        <v>0</v>
      </c>
      <c r="AA1005" s="22">
        <v>0</v>
      </c>
      <c r="AB1005" s="22">
        <v>0</v>
      </c>
      <c r="AC1005" s="22">
        <v>0</v>
      </c>
      <c r="AD1005" s="22">
        <v>0</v>
      </c>
      <c r="AE1005" s="22">
        <v>0</v>
      </c>
      <c r="AF1005" s="22">
        <v>0</v>
      </c>
      <c r="AG1005" s="22">
        <v>0</v>
      </c>
      <c r="AH1005" s="22">
        <f t="shared" si="91"/>
        <v>0</v>
      </c>
      <c r="AI1005" s="22">
        <v>0</v>
      </c>
      <c r="AJ1005" s="22">
        <f t="shared" si="92"/>
        <v>-1100</v>
      </c>
      <c r="AK1005" s="22"/>
      <c r="AL1005" s="22">
        <f t="shared" si="93"/>
        <v>0</v>
      </c>
      <c r="AM1005" s="22">
        <f t="shared" si="94"/>
        <v>0</v>
      </c>
    </row>
    <row r="1006" spans="1:39" outlineLevel="1" x14ac:dyDescent="0.25">
      <c r="A1006" s="10">
        <v>40755</v>
      </c>
      <c r="C1006" s="3" t="s">
        <v>2241</v>
      </c>
      <c r="D1006" s="34" t="s">
        <v>2242</v>
      </c>
      <c r="F1006" s="4" t="s">
        <v>88</v>
      </c>
      <c r="G1006" s="4" t="s">
        <v>451</v>
      </c>
      <c r="H1006" s="4" t="s">
        <v>157</v>
      </c>
      <c r="N1006" s="5">
        <v>1</v>
      </c>
      <c r="O1006" s="5" t="s">
        <v>158</v>
      </c>
      <c r="P1006" s="65">
        <v>1050</v>
      </c>
      <c r="Q1006" s="65">
        <v>0</v>
      </c>
      <c r="R1006" s="65">
        <v>0</v>
      </c>
      <c r="S1006" s="65">
        <f t="shared" si="90"/>
        <v>1050</v>
      </c>
      <c r="T1006" s="5">
        <v>120</v>
      </c>
      <c r="U1006" s="22">
        <v>-1050</v>
      </c>
      <c r="V1006" s="22">
        <v>0</v>
      </c>
      <c r="W1006" s="22">
        <v>0</v>
      </c>
      <c r="X1006" s="22">
        <v>0</v>
      </c>
      <c r="Y1006" s="22">
        <v>0</v>
      </c>
      <c r="Z1006" s="22">
        <v>0</v>
      </c>
      <c r="AA1006" s="22">
        <v>0</v>
      </c>
      <c r="AB1006" s="22">
        <v>0</v>
      </c>
      <c r="AC1006" s="22">
        <v>0</v>
      </c>
      <c r="AD1006" s="22">
        <v>0</v>
      </c>
      <c r="AE1006" s="22">
        <v>0</v>
      </c>
      <c r="AF1006" s="22">
        <v>0</v>
      </c>
      <c r="AG1006" s="22">
        <v>0</v>
      </c>
      <c r="AH1006" s="22">
        <f t="shared" si="91"/>
        <v>0</v>
      </c>
      <c r="AI1006" s="22">
        <v>0</v>
      </c>
      <c r="AJ1006" s="22">
        <f t="shared" si="92"/>
        <v>-1050</v>
      </c>
      <c r="AK1006" s="22"/>
      <c r="AL1006" s="22">
        <f t="shared" si="93"/>
        <v>0</v>
      </c>
      <c r="AM1006" s="22">
        <f t="shared" si="94"/>
        <v>0</v>
      </c>
    </row>
    <row r="1007" spans="1:39" outlineLevel="1" x14ac:dyDescent="0.25">
      <c r="A1007" s="10">
        <v>40755</v>
      </c>
      <c r="C1007" s="3" t="s">
        <v>2243</v>
      </c>
      <c r="D1007" s="34" t="s">
        <v>948</v>
      </c>
      <c r="F1007" s="4" t="s">
        <v>88</v>
      </c>
      <c r="G1007" s="4" t="s">
        <v>451</v>
      </c>
      <c r="H1007" s="4" t="s">
        <v>157</v>
      </c>
      <c r="N1007" s="5">
        <v>1</v>
      </c>
      <c r="O1007" s="5" t="s">
        <v>158</v>
      </c>
      <c r="P1007" s="65">
        <v>860</v>
      </c>
      <c r="Q1007" s="65">
        <v>0</v>
      </c>
      <c r="R1007" s="65">
        <v>0</v>
      </c>
      <c r="S1007" s="65">
        <f t="shared" si="90"/>
        <v>860</v>
      </c>
      <c r="T1007" s="5">
        <v>120</v>
      </c>
      <c r="U1007" s="22">
        <v>-860</v>
      </c>
      <c r="V1007" s="22">
        <v>0</v>
      </c>
      <c r="W1007" s="22">
        <v>0</v>
      </c>
      <c r="X1007" s="22">
        <v>0</v>
      </c>
      <c r="Y1007" s="22">
        <v>0</v>
      </c>
      <c r="Z1007" s="22">
        <v>0</v>
      </c>
      <c r="AA1007" s="22">
        <v>0</v>
      </c>
      <c r="AB1007" s="22">
        <v>0</v>
      </c>
      <c r="AC1007" s="22">
        <v>0</v>
      </c>
      <c r="AD1007" s="22">
        <v>0</v>
      </c>
      <c r="AE1007" s="22">
        <v>0</v>
      </c>
      <c r="AF1007" s="22">
        <v>0</v>
      </c>
      <c r="AG1007" s="22">
        <v>0</v>
      </c>
      <c r="AH1007" s="22">
        <f t="shared" si="91"/>
        <v>0</v>
      </c>
      <c r="AI1007" s="22">
        <v>0</v>
      </c>
      <c r="AJ1007" s="22">
        <f t="shared" si="92"/>
        <v>-860</v>
      </c>
      <c r="AK1007" s="22"/>
      <c r="AL1007" s="22">
        <f t="shared" si="93"/>
        <v>0</v>
      </c>
      <c r="AM1007" s="22">
        <f t="shared" si="94"/>
        <v>0</v>
      </c>
    </row>
    <row r="1008" spans="1:39" outlineLevel="1" x14ac:dyDescent="0.25">
      <c r="A1008" s="10">
        <v>40755</v>
      </c>
      <c r="C1008" s="3" t="s">
        <v>2244</v>
      </c>
      <c r="D1008" s="34" t="s">
        <v>2245</v>
      </c>
      <c r="F1008" s="4" t="s">
        <v>88</v>
      </c>
      <c r="G1008" s="4" t="s">
        <v>451</v>
      </c>
      <c r="H1008" s="4" t="s">
        <v>157</v>
      </c>
      <c r="N1008" s="5">
        <v>1</v>
      </c>
      <c r="O1008" s="5" t="s">
        <v>158</v>
      </c>
      <c r="P1008" s="65">
        <v>2160</v>
      </c>
      <c r="Q1008" s="65">
        <v>0</v>
      </c>
      <c r="R1008" s="65">
        <v>0</v>
      </c>
      <c r="S1008" s="65">
        <f t="shared" si="90"/>
        <v>2160</v>
      </c>
      <c r="T1008" s="5">
        <v>120</v>
      </c>
      <c r="U1008" s="22">
        <v>-2160</v>
      </c>
      <c r="V1008" s="22">
        <v>0</v>
      </c>
      <c r="W1008" s="22">
        <v>0</v>
      </c>
      <c r="X1008" s="22">
        <v>0</v>
      </c>
      <c r="Y1008" s="22">
        <v>0</v>
      </c>
      <c r="Z1008" s="22">
        <v>0</v>
      </c>
      <c r="AA1008" s="22">
        <v>0</v>
      </c>
      <c r="AB1008" s="22">
        <v>0</v>
      </c>
      <c r="AC1008" s="22">
        <v>0</v>
      </c>
      <c r="AD1008" s="22">
        <v>0</v>
      </c>
      <c r="AE1008" s="22">
        <v>0</v>
      </c>
      <c r="AF1008" s="22">
        <v>0</v>
      </c>
      <c r="AG1008" s="22">
        <v>0</v>
      </c>
      <c r="AH1008" s="22">
        <f t="shared" si="91"/>
        <v>0</v>
      </c>
      <c r="AI1008" s="22">
        <v>0</v>
      </c>
      <c r="AJ1008" s="22">
        <f t="shared" si="92"/>
        <v>-2160</v>
      </c>
      <c r="AK1008" s="22"/>
      <c r="AL1008" s="22">
        <f t="shared" si="93"/>
        <v>0</v>
      </c>
      <c r="AM1008" s="22">
        <f t="shared" si="94"/>
        <v>0</v>
      </c>
    </row>
    <row r="1009" spans="1:39" outlineLevel="1" x14ac:dyDescent="0.25">
      <c r="A1009" s="10">
        <v>40755</v>
      </c>
      <c r="C1009" s="3" t="s">
        <v>2246</v>
      </c>
      <c r="D1009" s="34" t="s">
        <v>2247</v>
      </c>
      <c r="F1009" s="4" t="s">
        <v>88</v>
      </c>
      <c r="G1009" s="4" t="s">
        <v>451</v>
      </c>
      <c r="H1009" s="4" t="s">
        <v>157</v>
      </c>
      <c r="N1009" s="5">
        <v>1</v>
      </c>
      <c r="O1009" s="5" t="s">
        <v>158</v>
      </c>
      <c r="P1009" s="65">
        <v>795</v>
      </c>
      <c r="Q1009" s="65">
        <v>0</v>
      </c>
      <c r="R1009" s="65">
        <v>0</v>
      </c>
      <c r="S1009" s="65">
        <f t="shared" si="90"/>
        <v>795</v>
      </c>
      <c r="T1009" s="5">
        <v>120</v>
      </c>
      <c r="U1009" s="22">
        <v>-795</v>
      </c>
      <c r="V1009" s="22">
        <v>0</v>
      </c>
      <c r="W1009" s="22">
        <v>0</v>
      </c>
      <c r="X1009" s="22">
        <v>0</v>
      </c>
      <c r="Y1009" s="22">
        <v>0</v>
      </c>
      <c r="Z1009" s="22">
        <v>0</v>
      </c>
      <c r="AA1009" s="22">
        <v>0</v>
      </c>
      <c r="AB1009" s="22">
        <v>0</v>
      </c>
      <c r="AC1009" s="22">
        <v>0</v>
      </c>
      <c r="AD1009" s="22">
        <v>0</v>
      </c>
      <c r="AE1009" s="22">
        <v>0</v>
      </c>
      <c r="AF1009" s="22">
        <v>0</v>
      </c>
      <c r="AG1009" s="22">
        <v>0</v>
      </c>
      <c r="AH1009" s="22">
        <f t="shared" si="91"/>
        <v>0</v>
      </c>
      <c r="AI1009" s="22">
        <v>0</v>
      </c>
      <c r="AJ1009" s="22">
        <f t="shared" si="92"/>
        <v>-795</v>
      </c>
      <c r="AK1009" s="22"/>
      <c r="AL1009" s="22">
        <f t="shared" si="93"/>
        <v>0</v>
      </c>
      <c r="AM1009" s="22">
        <f t="shared" si="94"/>
        <v>0</v>
      </c>
    </row>
    <row r="1010" spans="1:39" outlineLevel="1" x14ac:dyDescent="0.25">
      <c r="A1010" s="10">
        <v>40755</v>
      </c>
      <c r="C1010" s="3" t="s">
        <v>2248</v>
      </c>
      <c r="D1010" s="34" t="s">
        <v>2247</v>
      </c>
      <c r="F1010" s="4" t="s">
        <v>88</v>
      </c>
      <c r="G1010" s="4" t="s">
        <v>451</v>
      </c>
      <c r="H1010" s="4" t="s">
        <v>157</v>
      </c>
      <c r="N1010" s="5">
        <v>1</v>
      </c>
      <c r="O1010" s="5" t="s">
        <v>158</v>
      </c>
      <c r="P1010" s="65">
        <v>720</v>
      </c>
      <c r="Q1010" s="65">
        <v>0</v>
      </c>
      <c r="R1010" s="65">
        <v>0</v>
      </c>
      <c r="S1010" s="65">
        <f t="shared" si="90"/>
        <v>720</v>
      </c>
      <c r="T1010" s="5">
        <v>120</v>
      </c>
      <c r="U1010" s="22">
        <v>-720</v>
      </c>
      <c r="V1010" s="22">
        <v>0</v>
      </c>
      <c r="W1010" s="22">
        <v>0</v>
      </c>
      <c r="X1010" s="22">
        <v>0</v>
      </c>
      <c r="Y1010" s="22">
        <v>0</v>
      </c>
      <c r="Z1010" s="22">
        <v>0</v>
      </c>
      <c r="AA1010" s="22">
        <v>0</v>
      </c>
      <c r="AB1010" s="22">
        <v>0</v>
      </c>
      <c r="AC1010" s="22">
        <v>0</v>
      </c>
      <c r="AD1010" s="22">
        <v>0</v>
      </c>
      <c r="AE1010" s="22">
        <v>0</v>
      </c>
      <c r="AF1010" s="22">
        <v>0</v>
      </c>
      <c r="AG1010" s="22">
        <v>0</v>
      </c>
      <c r="AH1010" s="22">
        <f t="shared" si="91"/>
        <v>0</v>
      </c>
      <c r="AI1010" s="22">
        <v>0</v>
      </c>
      <c r="AJ1010" s="22">
        <f t="shared" si="92"/>
        <v>-720</v>
      </c>
      <c r="AK1010" s="22"/>
      <c r="AL1010" s="22">
        <f t="shared" si="93"/>
        <v>0</v>
      </c>
      <c r="AM1010" s="22">
        <f t="shared" si="94"/>
        <v>0</v>
      </c>
    </row>
    <row r="1011" spans="1:39" outlineLevel="1" x14ac:dyDescent="0.25">
      <c r="A1011" s="10">
        <v>40755</v>
      </c>
      <c r="C1011" s="3" t="s">
        <v>2249</v>
      </c>
      <c r="D1011" s="34" t="s">
        <v>948</v>
      </c>
      <c r="F1011" s="4" t="s">
        <v>88</v>
      </c>
      <c r="G1011" s="4" t="s">
        <v>451</v>
      </c>
      <c r="H1011" s="4" t="s">
        <v>157</v>
      </c>
      <c r="N1011" s="5">
        <v>1</v>
      </c>
      <c r="O1011" s="5" t="s">
        <v>158</v>
      </c>
      <c r="P1011" s="65">
        <v>380</v>
      </c>
      <c r="Q1011" s="65">
        <v>0</v>
      </c>
      <c r="R1011" s="65">
        <v>0</v>
      </c>
      <c r="S1011" s="65">
        <f t="shared" si="90"/>
        <v>380</v>
      </c>
      <c r="T1011" s="5">
        <v>120</v>
      </c>
      <c r="U1011" s="22">
        <v>-380</v>
      </c>
      <c r="V1011" s="22">
        <v>0</v>
      </c>
      <c r="W1011" s="22">
        <v>0</v>
      </c>
      <c r="X1011" s="22">
        <v>0</v>
      </c>
      <c r="Y1011" s="22">
        <v>0</v>
      </c>
      <c r="Z1011" s="22">
        <v>0</v>
      </c>
      <c r="AA1011" s="22">
        <v>0</v>
      </c>
      <c r="AB1011" s="22">
        <v>0</v>
      </c>
      <c r="AC1011" s="22">
        <v>0</v>
      </c>
      <c r="AD1011" s="22">
        <v>0</v>
      </c>
      <c r="AE1011" s="22">
        <v>0</v>
      </c>
      <c r="AF1011" s="22">
        <v>0</v>
      </c>
      <c r="AG1011" s="22">
        <v>0</v>
      </c>
      <c r="AH1011" s="22">
        <f t="shared" si="91"/>
        <v>0</v>
      </c>
      <c r="AI1011" s="22">
        <v>0</v>
      </c>
      <c r="AJ1011" s="22">
        <f t="shared" si="92"/>
        <v>-380</v>
      </c>
      <c r="AK1011" s="22"/>
      <c r="AL1011" s="22">
        <f t="shared" si="93"/>
        <v>0</v>
      </c>
      <c r="AM1011" s="22">
        <f t="shared" si="94"/>
        <v>0</v>
      </c>
    </row>
    <row r="1012" spans="1:39" outlineLevel="1" x14ac:dyDescent="0.25">
      <c r="A1012" s="10">
        <v>40755</v>
      </c>
      <c r="C1012" s="3" t="s">
        <v>2250</v>
      </c>
      <c r="D1012" s="34" t="s">
        <v>2251</v>
      </c>
      <c r="F1012" s="4" t="s">
        <v>88</v>
      </c>
      <c r="G1012" s="4" t="s">
        <v>451</v>
      </c>
      <c r="H1012" s="4" t="s">
        <v>157</v>
      </c>
      <c r="N1012" s="5">
        <v>1</v>
      </c>
      <c r="O1012" s="5" t="s">
        <v>158</v>
      </c>
      <c r="P1012" s="65">
        <v>880</v>
      </c>
      <c r="Q1012" s="65">
        <v>0</v>
      </c>
      <c r="R1012" s="65">
        <v>0</v>
      </c>
      <c r="S1012" s="65">
        <f t="shared" si="90"/>
        <v>880</v>
      </c>
      <c r="T1012" s="5">
        <v>120</v>
      </c>
      <c r="U1012" s="22">
        <v>-880</v>
      </c>
      <c r="V1012" s="22">
        <v>0</v>
      </c>
      <c r="W1012" s="22">
        <v>0</v>
      </c>
      <c r="X1012" s="22">
        <v>0</v>
      </c>
      <c r="Y1012" s="22">
        <v>0</v>
      </c>
      <c r="Z1012" s="22">
        <v>0</v>
      </c>
      <c r="AA1012" s="22">
        <v>0</v>
      </c>
      <c r="AB1012" s="22">
        <v>0</v>
      </c>
      <c r="AC1012" s="22">
        <v>0</v>
      </c>
      <c r="AD1012" s="22">
        <v>0</v>
      </c>
      <c r="AE1012" s="22">
        <v>0</v>
      </c>
      <c r="AF1012" s="22">
        <v>0</v>
      </c>
      <c r="AG1012" s="22">
        <v>0</v>
      </c>
      <c r="AH1012" s="22">
        <f t="shared" si="91"/>
        <v>0</v>
      </c>
      <c r="AI1012" s="22">
        <v>0</v>
      </c>
      <c r="AJ1012" s="22">
        <f t="shared" si="92"/>
        <v>-880</v>
      </c>
      <c r="AK1012" s="22"/>
      <c r="AL1012" s="22">
        <f t="shared" si="93"/>
        <v>0</v>
      </c>
      <c r="AM1012" s="22">
        <f t="shared" si="94"/>
        <v>0</v>
      </c>
    </row>
    <row r="1013" spans="1:39" outlineLevel="1" x14ac:dyDescent="0.25">
      <c r="A1013" s="10">
        <v>40755</v>
      </c>
      <c r="C1013" s="3" t="s">
        <v>2252</v>
      </c>
      <c r="D1013" s="34" t="s">
        <v>2253</v>
      </c>
      <c r="F1013" s="4" t="s">
        <v>88</v>
      </c>
      <c r="G1013" s="4" t="s">
        <v>451</v>
      </c>
      <c r="H1013" s="4" t="s">
        <v>157</v>
      </c>
      <c r="N1013" s="5">
        <v>1</v>
      </c>
      <c r="O1013" s="5" t="s">
        <v>158</v>
      </c>
      <c r="P1013" s="65">
        <v>5184</v>
      </c>
      <c r="Q1013" s="65">
        <v>0</v>
      </c>
      <c r="R1013" s="65">
        <v>0</v>
      </c>
      <c r="S1013" s="65">
        <f t="shared" si="90"/>
        <v>5184</v>
      </c>
      <c r="T1013" s="5">
        <v>120</v>
      </c>
      <c r="U1013" s="22">
        <v>-5184</v>
      </c>
      <c r="V1013" s="22">
        <v>0</v>
      </c>
      <c r="W1013" s="22">
        <v>0</v>
      </c>
      <c r="X1013" s="22">
        <v>0</v>
      </c>
      <c r="Y1013" s="22">
        <v>0</v>
      </c>
      <c r="Z1013" s="22">
        <v>0</v>
      </c>
      <c r="AA1013" s="22">
        <v>0</v>
      </c>
      <c r="AB1013" s="22">
        <v>0</v>
      </c>
      <c r="AC1013" s="22">
        <v>0</v>
      </c>
      <c r="AD1013" s="22">
        <v>0</v>
      </c>
      <c r="AE1013" s="22">
        <v>0</v>
      </c>
      <c r="AF1013" s="22">
        <v>0</v>
      </c>
      <c r="AG1013" s="22">
        <v>0</v>
      </c>
      <c r="AH1013" s="22">
        <f t="shared" si="91"/>
        <v>0</v>
      </c>
      <c r="AI1013" s="22">
        <v>0</v>
      </c>
      <c r="AJ1013" s="22">
        <f t="shared" si="92"/>
        <v>-5184</v>
      </c>
      <c r="AK1013" s="22"/>
      <c r="AL1013" s="22">
        <f t="shared" si="93"/>
        <v>0</v>
      </c>
      <c r="AM1013" s="22">
        <f t="shared" si="94"/>
        <v>0</v>
      </c>
    </row>
    <row r="1014" spans="1:39" outlineLevel="1" x14ac:dyDescent="0.25">
      <c r="A1014" s="10">
        <v>40755</v>
      </c>
      <c r="C1014" s="3" t="s">
        <v>2254</v>
      </c>
      <c r="D1014" s="34" t="s">
        <v>2255</v>
      </c>
      <c r="F1014" s="4" t="s">
        <v>88</v>
      </c>
      <c r="G1014" s="4" t="s">
        <v>451</v>
      </c>
      <c r="H1014" s="4" t="s">
        <v>157</v>
      </c>
      <c r="N1014" s="5">
        <v>1</v>
      </c>
      <c r="O1014" s="5" t="s">
        <v>158</v>
      </c>
      <c r="P1014" s="65">
        <v>6820</v>
      </c>
      <c r="Q1014" s="65">
        <v>0</v>
      </c>
      <c r="R1014" s="65">
        <v>0</v>
      </c>
      <c r="S1014" s="65">
        <f t="shared" si="90"/>
        <v>6820</v>
      </c>
      <c r="T1014" s="5">
        <v>120</v>
      </c>
      <c r="U1014" s="22">
        <v>-6820</v>
      </c>
      <c r="V1014" s="22">
        <v>0</v>
      </c>
      <c r="W1014" s="22">
        <v>0</v>
      </c>
      <c r="X1014" s="22">
        <v>0</v>
      </c>
      <c r="Y1014" s="22">
        <v>0</v>
      </c>
      <c r="Z1014" s="22">
        <v>0</v>
      </c>
      <c r="AA1014" s="22">
        <v>0</v>
      </c>
      <c r="AB1014" s="22">
        <v>0</v>
      </c>
      <c r="AC1014" s="22">
        <v>0</v>
      </c>
      <c r="AD1014" s="22">
        <v>0</v>
      </c>
      <c r="AE1014" s="22">
        <v>0</v>
      </c>
      <c r="AF1014" s="22">
        <v>0</v>
      </c>
      <c r="AG1014" s="22">
        <v>0</v>
      </c>
      <c r="AH1014" s="22">
        <f t="shared" si="91"/>
        <v>0</v>
      </c>
      <c r="AI1014" s="22">
        <v>0</v>
      </c>
      <c r="AJ1014" s="22">
        <f t="shared" si="92"/>
        <v>-6820</v>
      </c>
      <c r="AK1014" s="22"/>
      <c r="AL1014" s="22">
        <f t="shared" si="93"/>
        <v>0</v>
      </c>
      <c r="AM1014" s="22">
        <f t="shared" si="94"/>
        <v>0</v>
      </c>
    </row>
    <row r="1015" spans="1:39" outlineLevel="1" x14ac:dyDescent="0.25">
      <c r="A1015" s="10">
        <v>40755</v>
      </c>
      <c r="C1015" s="3" t="s">
        <v>2256</v>
      </c>
      <c r="D1015" s="34" t="s">
        <v>2257</v>
      </c>
      <c r="F1015" s="4" t="s">
        <v>88</v>
      </c>
      <c r="G1015" s="4" t="s">
        <v>451</v>
      </c>
      <c r="H1015" s="4" t="s">
        <v>157</v>
      </c>
      <c r="N1015" s="5">
        <v>1</v>
      </c>
      <c r="O1015" s="5" t="s">
        <v>158</v>
      </c>
      <c r="P1015" s="65">
        <v>4939</v>
      </c>
      <c r="Q1015" s="65">
        <v>0</v>
      </c>
      <c r="R1015" s="65">
        <v>0</v>
      </c>
      <c r="S1015" s="65">
        <f t="shared" si="90"/>
        <v>4939</v>
      </c>
      <c r="T1015" s="5">
        <v>120</v>
      </c>
      <c r="U1015" s="22">
        <v>-4939</v>
      </c>
      <c r="V1015" s="22">
        <v>0</v>
      </c>
      <c r="W1015" s="22">
        <v>0</v>
      </c>
      <c r="X1015" s="22">
        <v>0</v>
      </c>
      <c r="Y1015" s="22">
        <v>0</v>
      </c>
      <c r="Z1015" s="22">
        <v>0</v>
      </c>
      <c r="AA1015" s="22">
        <v>0</v>
      </c>
      <c r="AB1015" s="22">
        <v>0</v>
      </c>
      <c r="AC1015" s="22">
        <v>0</v>
      </c>
      <c r="AD1015" s="22">
        <v>0</v>
      </c>
      <c r="AE1015" s="22">
        <v>0</v>
      </c>
      <c r="AF1015" s="22">
        <v>0</v>
      </c>
      <c r="AG1015" s="22">
        <v>0</v>
      </c>
      <c r="AH1015" s="22">
        <f t="shared" si="91"/>
        <v>0</v>
      </c>
      <c r="AI1015" s="22">
        <v>0</v>
      </c>
      <c r="AJ1015" s="22">
        <f t="shared" si="92"/>
        <v>-4939</v>
      </c>
      <c r="AK1015" s="22"/>
      <c r="AL1015" s="22">
        <f t="shared" si="93"/>
        <v>0</v>
      </c>
      <c r="AM1015" s="22">
        <f t="shared" si="94"/>
        <v>0</v>
      </c>
    </row>
    <row r="1016" spans="1:39" outlineLevel="1" x14ac:dyDescent="0.25">
      <c r="A1016" s="10">
        <v>40755</v>
      </c>
      <c r="C1016" s="3" t="s">
        <v>2258</v>
      </c>
      <c r="D1016" s="34" t="s">
        <v>2259</v>
      </c>
      <c r="F1016" s="4" t="s">
        <v>88</v>
      </c>
      <c r="G1016" s="4" t="s">
        <v>451</v>
      </c>
      <c r="H1016" s="4" t="s">
        <v>157</v>
      </c>
      <c r="N1016" s="5">
        <v>1</v>
      </c>
      <c r="O1016" s="5" t="s">
        <v>158</v>
      </c>
      <c r="P1016" s="65">
        <v>380</v>
      </c>
      <c r="Q1016" s="65">
        <v>0</v>
      </c>
      <c r="R1016" s="65">
        <v>0</v>
      </c>
      <c r="S1016" s="65">
        <f t="shared" si="90"/>
        <v>380</v>
      </c>
      <c r="T1016" s="5">
        <v>120</v>
      </c>
      <c r="U1016" s="22">
        <v>-380</v>
      </c>
      <c r="V1016" s="22">
        <v>0</v>
      </c>
      <c r="W1016" s="22">
        <v>0</v>
      </c>
      <c r="X1016" s="22">
        <v>0</v>
      </c>
      <c r="Y1016" s="22">
        <v>0</v>
      </c>
      <c r="Z1016" s="22">
        <v>0</v>
      </c>
      <c r="AA1016" s="22">
        <v>0</v>
      </c>
      <c r="AB1016" s="22">
        <v>0</v>
      </c>
      <c r="AC1016" s="22">
        <v>0</v>
      </c>
      <c r="AD1016" s="22">
        <v>0</v>
      </c>
      <c r="AE1016" s="22">
        <v>0</v>
      </c>
      <c r="AF1016" s="22">
        <v>0</v>
      </c>
      <c r="AG1016" s="22">
        <v>0</v>
      </c>
      <c r="AH1016" s="22">
        <f t="shared" si="91"/>
        <v>0</v>
      </c>
      <c r="AI1016" s="22">
        <v>0</v>
      </c>
      <c r="AJ1016" s="22">
        <f t="shared" si="92"/>
        <v>-380</v>
      </c>
      <c r="AK1016" s="22"/>
      <c r="AL1016" s="22">
        <f t="shared" si="93"/>
        <v>0</v>
      </c>
      <c r="AM1016" s="22">
        <f t="shared" si="94"/>
        <v>0</v>
      </c>
    </row>
    <row r="1017" spans="1:39" outlineLevel="1" x14ac:dyDescent="0.25">
      <c r="A1017" s="10">
        <v>40755</v>
      </c>
      <c r="C1017" s="3" t="s">
        <v>2260</v>
      </c>
      <c r="D1017" s="34" t="s">
        <v>1495</v>
      </c>
      <c r="F1017" s="4" t="s">
        <v>88</v>
      </c>
      <c r="G1017" s="4" t="s">
        <v>451</v>
      </c>
      <c r="H1017" s="4" t="s">
        <v>157</v>
      </c>
      <c r="N1017" s="5">
        <v>1</v>
      </c>
      <c r="O1017" s="5" t="s">
        <v>158</v>
      </c>
      <c r="P1017" s="65">
        <v>980</v>
      </c>
      <c r="Q1017" s="65">
        <v>0</v>
      </c>
      <c r="R1017" s="65">
        <v>0</v>
      </c>
      <c r="S1017" s="65">
        <f t="shared" si="90"/>
        <v>980</v>
      </c>
      <c r="T1017" s="5">
        <v>120</v>
      </c>
      <c r="U1017" s="22">
        <v>-980</v>
      </c>
      <c r="V1017" s="22">
        <v>0</v>
      </c>
      <c r="W1017" s="22">
        <v>0</v>
      </c>
      <c r="X1017" s="22">
        <v>0</v>
      </c>
      <c r="Y1017" s="22">
        <v>0</v>
      </c>
      <c r="Z1017" s="22">
        <v>0</v>
      </c>
      <c r="AA1017" s="22">
        <v>0</v>
      </c>
      <c r="AB1017" s="22">
        <v>0</v>
      </c>
      <c r="AC1017" s="22">
        <v>0</v>
      </c>
      <c r="AD1017" s="22">
        <v>0</v>
      </c>
      <c r="AE1017" s="22">
        <v>0</v>
      </c>
      <c r="AF1017" s="22">
        <v>0</v>
      </c>
      <c r="AG1017" s="22">
        <v>0</v>
      </c>
      <c r="AH1017" s="22">
        <f t="shared" si="91"/>
        <v>0</v>
      </c>
      <c r="AI1017" s="22">
        <v>0</v>
      </c>
      <c r="AJ1017" s="22">
        <f t="shared" si="92"/>
        <v>-980</v>
      </c>
      <c r="AK1017" s="22"/>
      <c r="AL1017" s="22">
        <f t="shared" si="93"/>
        <v>0</v>
      </c>
      <c r="AM1017" s="22">
        <f t="shared" si="94"/>
        <v>0</v>
      </c>
    </row>
    <row r="1018" spans="1:39" outlineLevel="1" x14ac:dyDescent="0.25">
      <c r="A1018" s="10">
        <v>40755</v>
      </c>
      <c r="C1018" s="3" t="s">
        <v>2261</v>
      </c>
      <c r="D1018" s="34" t="s">
        <v>2262</v>
      </c>
      <c r="F1018" s="4" t="s">
        <v>88</v>
      </c>
      <c r="G1018" s="4" t="s">
        <v>451</v>
      </c>
      <c r="H1018" s="4" t="s">
        <v>157</v>
      </c>
      <c r="N1018" s="5">
        <v>1</v>
      </c>
      <c r="O1018" s="5" t="s">
        <v>158</v>
      </c>
      <c r="P1018" s="65">
        <v>2980</v>
      </c>
      <c r="Q1018" s="65">
        <v>0</v>
      </c>
      <c r="R1018" s="65">
        <v>0</v>
      </c>
      <c r="S1018" s="65">
        <f t="shared" si="90"/>
        <v>2980</v>
      </c>
      <c r="T1018" s="5">
        <v>120</v>
      </c>
      <c r="U1018" s="22">
        <v>-2980</v>
      </c>
      <c r="V1018" s="22">
        <v>0</v>
      </c>
      <c r="W1018" s="22">
        <v>0</v>
      </c>
      <c r="X1018" s="22">
        <v>0</v>
      </c>
      <c r="Y1018" s="22">
        <v>0</v>
      </c>
      <c r="Z1018" s="22">
        <v>0</v>
      </c>
      <c r="AA1018" s="22">
        <v>0</v>
      </c>
      <c r="AB1018" s="22">
        <v>0</v>
      </c>
      <c r="AC1018" s="22">
        <v>0</v>
      </c>
      <c r="AD1018" s="22">
        <v>0</v>
      </c>
      <c r="AE1018" s="22">
        <v>0</v>
      </c>
      <c r="AF1018" s="22">
        <v>0</v>
      </c>
      <c r="AG1018" s="22">
        <v>0</v>
      </c>
      <c r="AH1018" s="22">
        <f t="shared" si="91"/>
        <v>0</v>
      </c>
      <c r="AI1018" s="22">
        <v>0</v>
      </c>
      <c r="AJ1018" s="22">
        <f t="shared" si="92"/>
        <v>-2980</v>
      </c>
      <c r="AK1018" s="22"/>
      <c r="AL1018" s="22">
        <f t="shared" si="93"/>
        <v>0</v>
      </c>
      <c r="AM1018" s="22">
        <f t="shared" si="94"/>
        <v>0</v>
      </c>
    </row>
    <row r="1019" spans="1:39" outlineLevel="1" x14ac:dyDescent="0.25">
      <c r="A1019" s="10">
        <v>40755</v>
      </c>
      <c r="C1019" s="3" t="s">
        <v>2263</v>
      </c>
      <c r="D1019" s="34" t="s">
        <v>2264</v>
      </c>
      <c r="F1019" s="4" t="s">
        <v>88</v>
      </c>
      <c r="G1019" s="4" t="s">
        <v>451</v>
      </c>
      <c r="H1019" s="4" t="s">
        <v>157</v>
      </c>
      <c r="N1019" s="5">
        <v>1</v>
      </c>
      <c r="O1019" s="5" t="s">
        <v>158</v>
      </c>
      <c r="P1019" s="65">
        <v>12338.62</v>
      </c>
      <c r="Q1019" s="65">
        <v>0</v>
      </c>
      <c r="R1019" s="65">
        <v>0</v>
      </c>
      <c r="S1019" s="65">
        <f t="shared" si="90"/>
        <v>12338.62</v>
      </c>
      <c r="T1019" s="5">
        <v>120</v>
      </c>
      <c r="U1019" s="22">
        <v>-12338.62</v>
      </c>
      <c r="V1019" s="22">
        <v>0</v>
      </c>
      <c r="W1019" s="22">
        <v>0</v>
      </c>
      <c r="X1019" s="22">
        <v>0</v>
      </c>
      <c r="Y1019" s="22">
        <v>0</v>
      </c>
      <c r="Z1019" s="22">
        <v>0</v>
      </c>
      <c r="AA1019" s="22">
        <v>0</v>
      </c>
      <c r="AB1019" s="22">
        <v>0</v>
      </c>
      <c r="AC1019" s="22">
        <v>0</v>
      </c>
      <c r="AD1019" s="22">
        <v>0</v>
      </c>
      <c r="AE1019" s="22">
        <v>0</v>
      </c>
      <c r="AF1019" s="22">
        <v>0</v>
      </c>
      <c r="AG1019" s="22">
        <v>0</v>
      </c>
      <c r="AH1019" s="22">
        <f t="shared" si="91"/>
        <v>0</v>
      </c>
      <c r="AI1019" s="22">
        <v>0</v>
      </c>
      <c r="AJ1019" s="22">
        <f t="shared" si="92"/>
        <v>-12338.62</v>
      </c>
      <c r="AK1019" s="22"/>
      <c r="AL1019" s="22">
        <f t="shared" si="93"/>
        <v>0</v>
      </c>
      <c r="AM1019" s="22">
        <f t="shared" si="94"/>
        <v>0</v>
      </c>
    </row>
    <row r="1020" spans="1:39" outlineLevel="1" x14ac:dyDescent="0.25">
      <c r="A1020" s="10">
        <v>40755</v>
      </c>
      <c r="C1020" s="3" t="s">
        <v>2265</v>
      </c>
      <c r="D1020" s="34" t="s">
        <v>2266</v>
      </c>
      <c r="F1020" s="4" t="s">
        <v>88</v>
      </c>
      <c r="G1020" s="4" t="s">
        <v>451</v>
      </c>
      <c r="H1020" s="4" t="s">
        <v>157</v>
      </c>
      <c r="N1020" s="5">
        <v>1</v>
      </c>
      <c r="O1020" s="5" t="s">
        <v>158</v>
      </c>
      <c r="P1020" s="65">
        <v>6699.87</v>
      </c>
      <c r="Q1020" s="65">
        <v>0</v>
      </c>
      <c r="R1020" s="65">
        <v>0</v>
      </c>
      <c r="S1020" s="65">
        <f t="shared" si="90"/>
        <v>6699.87</v>
      </c>
      <c r="T1020" s="5">
        <v>120</v>
      </c>
      <c r="U1020" s="22">
        <v>-6699.87</v>
      </c>
      <c r="V1020" s="22">
        <v>0</v>
      </c>
      <c r="W1020" s="22">
        <v>0</v>
      </c>
      <c r="X1020" s="22">
        <v>0</v>
      </c>
      <c r="Y1020" s="22">
        <v>0</v>
      </c>
      <c r="Z1020" s="22">
        <v>0</v>
      </c>
      <c r="AA1020" s="22">
        <v>0</v>
      </c>
      <c r="AB1020" s="22">
        <v>0</v>
      </c>
      <c r="AC1020" s="22">
        <v>0</v>
      </c>
      <c r="AD1020" s="22">
        <v>0</v>
      </c>
      <c r="AE1020" s="22">
        <v>0</v>
      </c>
      <c r="AF1020" s="22">
        <v>0</v>
      </c>
      <c r="AG1020" s="22">
        <v>0</v>
      </c>
      <c r="AH1020" s="22">
        <f t="shared" si="91"/>
        <v>0</v>
      </c>
      <c r="AI1020" s="22">
        <v>0</v>
      </c>
      <c r="AJ1020" s="22">
        <f t="shared" si="92"/>
        <v>-6699.87</v>
      </c>
      <c r="AK1020" s="22"/>
      <c r="AL1020" s="22">
        <f t="shared" si="93"/>
        <v>0</v>
      </c>
      <c r="AM1020" s="22">
        <f t="shared" si="94"/>
        <v>0</v>
      </c>
    </row>
    <row r="1021" spans="1:39" outlineLevel="1" x14ac:dyDescent="0.25">
      <c r="A1021" s="10">
        <v>40755</v>
      </c>
      <c r="C1021" s="3" t="s">
        <v>2267</v>
      </c>
      <c r="D1021" s="34" t="s">
        <v>2268</v>
      </c>
      <c r="F1021" s="4" t="s">
        <v>88</v>
      </c>
      <c r="G1021" s="4" t="s">
        <v>451</v>
      </c>
      <c r="H1021" s="4" t="s">
        <v>157</v>
      </c>
      <c r="N1021" s="5">
        <v>1</v>
      </c>
      <c r="O1021" s="5" t="s">
        <v>158</v>
      </c>
      <c r="P1021" s="65">
        <v>3641.4</v>
      </c>
      <c r="Q1021" s="65">
        <v>0</v>
      </c>
      <c r="R1021" s="65">
        <v>0</v>
      </c>
      <c r="S1021" s="65">
        <f t="shared" si="90"/>
        <v>3641.4</v>
      </c>
      <c r="T1021" s="5">
        <v>120</v>
      </c>
      <c r="U1021" s="22">
        <v>-3641.4</v>
      </c>
      <c r="V1021" s="22">
        <v>0</v>
      </c>
      <c r="W1021" s="22">
        <v>0</v>
      </c>
      <c r="X1021" s="22">
        <v>0</v>
      </c>
      <c r="Y1021" s="22">
        <v>0</v>
      </c>
      <c r="Z1021" s="22">
        <v>0</v>
      </c>
      <c r="AA1021" s="22">
        <v>0</v>
      </c>
      <c r="AB1021" s="22">
        <v>0</v>
      </c>
      <c r="AC1021" s="22">
        <v>0</v>
      </c>
      <c r="AD1021" s="22">
        <v>0</v>
      </c>
      <c r="AE1021" s="22">
        <v>0</v>
      </c>
      <c r="AF1021" s="22">
        <v>0</v>
      </c>
      <c r="AG1021" s="22">
        <v>0</v>
      </c>
      <c r="AH1021" s="22">
        <f t="shared" si="91"/>
        <v>0</v>
      </c>
      <c r="AI1021" s="22">
        <v>0</v>
      </c>
      <c r="AJ1021" s="22">
        <f t="shared" si="92"/>
        <v>-3641.4</v>
      </c>
      <c r="AK1021" s="22"/>
      <c r="AL1021" s="22">
        <f t="shared" si="93"/>
        <v>0</v>
      </c>
      <c r="AM1021" s="22">
        <f t="shared" si="94"/>
        <v>0</v>
      </c>
    </row>
    <row r="1022" spans="1:39" outlineLevel="1" x14ac:dyDescent="0.25">
      <c r="A1022" s="10">
        <v>40755</v>
      </c>
      <c r="C1022" s="3" t="s">
        <v>2269</v>
      </c>
      <c r="D1022" s="34" t="s">
        <v>2270</v>
      </c>
      <c r="F1022" s="4" t="s">
        <v>88</v>
      </c>
      <c r="G1022" s="4" t="s">
        <v>451</v>
      </c>
      <c r="H1022" s="4" t="s">
        <v>157</v>
      </c>
      <c r="N1022" s="5">
        <v>1</v>
      </c>
      <c r="O1022" s="5" t="s">
        <v>158</v>
      </c>
      <c r="P1022" s="65">
        <v>1436.5</v>
      </c>
      <c r="Q1022" s="65">
        <v>0</v>
      </c>
      <c r="R1022" s="65">
        <v>0</v>
      </c>
      <c r="S1022" s="65">
        <f t="shared" si="90"/>
        <v>1436.5</v>
      </c>
      <c r="T1022" s="5">
        <v>120</v>
      </c>
      <c r="U1022" s="22">
        <v>-1436.5</v>
      </c>
      <c r="V1022" s="22">
        <v>0</v>
      </c>
      <c r="W1022" s="22">
        <v>0</v>
      </c>
      <c r="X1022" s="22">
        <v>0</v>
      </c>
      <c r="Y1022" s="22">
        <v>0</v>
      </c>
      <c r="Z1022" s="22">
        <v>0</v>
      </c>
      <c r="AA1022" s="22">
        <v>0</v>
      </c>
      <c r="AB1022" s="22">
        <v>0</v>
      </c>
      <c r="AC1022" s="22">
        <v>0</v>
      </c>
      <c r="AD1022" s="22">
        <v>0</v>
      </c>
      <c r="AE1022" s="22">
        <v>0</v>
      </c>
      <c r="AF1022" s="22">
        <v>0</v>
      </c>
      <c r="AG1022" s="22">
        <v>0</v>
      </c>
      <c r="AH1022" s="22">
        <f t="shared" si="91"/>
        <v>0</v>
      </c>
      <c r="AI1022" s="22">
        <v>0</v>
      </c>
      <c r="AJ1022" s="22">
        <f t="shared" si="92"/>
        <v>-1436.5</v>
      </c>
      <c r="AK1022" s="22"/>
      <c r="AL1022" s="22">
        <f t="shared" si="93"/>
        <v>0</v>
      </c>
      <c r="AM1022" s="22">
        <f t="shared" si="94"/>
        <v>0</v>
      </c>
    </row>
    <row r="1023" spans="1:39" outlineLevel="1" x14ac:dyDescent="0.25">
      <c r="A1023" s="10">
        <v>40755</v>
      </c>
      <c r="C1023" s="3" t="s">
        <v>2271</v>
      </c>
      <c r="D1023" s="34" t="s">
        <v>2272</v>
      </c>
      <c r="F1023" s="4" t="s">
        <v>88</v>
      </c>
      <c r="G1023" s="4" t="s">
        <v>451</v>
      </c>
      <c r="H1023" s="4" t="s">
        <v>157</v>
      </c>
      <c r="N1023" s="5">
        <v>1</v>
      </c>
      <c r="O1023" s="5" t="s">
        <v>158</v>
      </c>
      <c r="P1023" s="65">
        <v>1800</v>
      </c>
      <c r="Q1023" s="65">
        <v>0</v>
      </c>
      <c r="R1023" s="65">
        <v>0</v>
      </c>
      <c r="S1023" s="65">
        <f t="shared" si="90"/>
        <v>1800</v>
      </c>
      <c r="T1023" s="5">
        <v>120</v>
      </c>
      <c r="U1023" s="22">
        <v>-1800</v>
      </c>
      <c r="V1023" s="22">
        <v>0</v>
      </c>
      <c r="W1023" s="22">
        <v>0</v>
      </c>
      <c r="X1023" s="22">
        <v>0</v>
      </c>
      <c r="Y1023" s="22">
        <v>0</v>
      </c>
      <c r="Z1023" s="22">
        <v>0</v>
      </c>
      <c r="AA1023" s="22">
        <v>0</v>
      </c>
      <c r="AB1023" s="22">
        <v>0</v>
      </c>
      <c r="AC1023" s="22">
        <v>0</v>
      </c>
      <c r="AD1023" s="22">
        <v>0</v>
      </c>
      <c r="AE1023" s="22">
        <v>0</v>
      </c>
      <c r="AF1023" s="22">
        <v>0</v>
      </c>
      <c r="AG1023" s="22">
        <v>0</v>
      </c>
      <c r="AH1023" s="22">
        <f t="shared" si="91"/>
        <v>0</v>
      </c>
      <c r="AI1023" s="22">
        <v>0</v>
      </c>
      <c r="AJ1023" s="22">
        <f t="shared" si="92"/>
        <v>-1800</v>
      </c>
      <c r="AK1023" s="22"/>
      <c r="AL1023" s="22">
        <f t="shared" si="93"/>
        <v>0</v>
      </c>
      <c r="AM1023" s="22">
        <f t="shared" si="94"/>
        <v>0</v>
      </c>
    </row>
    <row r="1024" spans="1:39" outlineLevel="1" x14ac:dyDescent="0.25">
      <c r="A1024" s="10">
        <v>40755</v>
      </c>
      <c r="C1024" s="3" t="s">
        <v>2273</v>
      </c>
      <c r="D1024" s="34" t="s">
        <v>2218</v>
      </c>
      <c r="F1024" s="4" t="s">
        <v>88</v>
      </c>
      <c r="G1024" s="4" t="s">
        <v>451</v>
      </c>
      <c r="H1024" s="4" t="s">
        <v>157</v>
      </c>
      <c r="N1024" s="5">
        <v>1</v>
      </c>
      <c r="O1024" s="5" t="s">
        <v>158</v>
      </c>
      <c r="P1024" s="65">
        <v>1300</v>
      </c>
      <c r="Q1024" s="65">
        <v>0</v>
      </c>
      <c r="R1024" s="65">
        <v>0</v>
      </c>
      <c r="S1024" s="65">
        <f t="shared" si="90"/>
        <v>1300</v>
      </c>
      <c r="T1024" s="5">
        <v>120</v>
      </c>
      <c r="U1024" s="22">
        <v>-1300</v>
      </c>
      <c r="V1024" s="22">
        <v>0</v>
      </c>
      <c r="W1024" s="22">
        <v>0</v>
      </c>
      <c r="X1024" s="22">
        <v>0</v>
      </c>
      <c r="Y1024" s="22">
        <v>0</v>
      </c>
      <c r="Z1024" s="22">
        <v>0</v>
      </c>
      <c r="AA1024" s="22">
        <v>0</v>
      </c>
      <c r="AB1024" s="22">
        <v>0</v>
      </c>
      <c r="AC1024" s="22">
        <v>0</v>
      </c>
      <c r="AD1024" s="22">
        <v>0</v>
      </c>
      <c r="AE1024" s="22">
        <v>0</v>
      </c>
      <c r="AF1024" s="22">
        <v>0</v>
      </c>
      <c r="AG1024" s="22">
        <v>0</v>
      </c>
      <c r="AH1024" s="22">
        <f t="shared" si="91"/>
        <v>0</v>
      </c>
      <c r="AI1024" s="22">
        <v>0</v>
      </c>
      <c r="AJ1024" s="22">
        <f t="shared" si="92"/>
        <v>-1300</v>
      </c>
      <c r="AK1024" s="22"/>
      <c r="AL1024" s="22">
        <f t="shared" si="93"/>
        <v>0</v>
      </c>
      <c r="AM1024" s="22">
        <f t="shared" si="94"/>
        <v>0</v>
      </c>
    </row>
    <row r="1025" spans="1:39" outlineLevel="1" x14ac:dyDescent="0.25">
      <c r="A1025" s="10">
        <v>40755</v>
      </c>
      <c r="C1025" s="3" t="s">
        <v>2274</v>
      </c>
      <c r="D1025" s="34" t="s">
        <v>2218</v>
      </c>
      <c r="F1025" s="4" t="s">
        <v>88</v>
      </c>
      <c r="G1025" s="4" t="s">
        <v>451</v>
      </c>
      <c r="H1025" s="4" t="s">
        <v>157</v>
      </c>
      <c r="N1025" s="5">
        <v>1</v>
      </c>
      <c r="O1025" s="5" t="s">
        <v>158</v>
      </c>
      <c r="P1025" s="65">
        <v>1230</v>
      </c>
      <c r="Q1025" s="65">
        <v>0</v>
      </c>
      <c r="R1025" s="65">
        <v>0</v>
      </c>
      <c r="S1025" s="65">
        <f t="shared" si="90"/>
        <v>1230</v>
      </c>
      <c r="T1025" s="5">
        <v>120</v>
      </c>
      <c r="U1025" s="22">
        <v>-1230</v>
      </c>
      <c r="V1025" s="22">
        <v>0</v>
      </c>
      <c r="W1025" s="22">
        <v>0</v>
      </c>
      <c r="X1025" s="22">
        <v>0</v>
      </c>
      <c r="Y1025" s="22">
        <v>0</v>
      </c>
      <c r="Z1025" s="22">
        <v>0</v>
      </c>
      <c r="AA1025" s="22">
        <v>0</v>
      </c>
      <c r="AB1025" s="22">
        <v>0</v>
      </c>
      <c r="AC1025" s="22">
        <v>0</v>
      </c>
      <c r="AD1025" s="22">
        <v>0</v>
      </c>
      <c r="AE1025" s="22">
        <v>0</v>
      </c>
      <c r="AF1025" s="22">
        <v>0</v>
      </c>
      <c r="AG1025" s="22">
        <v>0</v>
      </c>
      <c r="AH1025" s="22">
        <f t="shared" si="91"/>
        <v>0</v>
      </c>
      <c r="AI1025" s="22">
        <v>0</v>
      </c>
      <c r="AJ1025" s="22">
        <f t="shared" si="92"/>
        <v>-1230</v>
      </c>
      <c r="AK1025" s="22"/>
      <c r="AL1025" s="22">
        <f t="shared" si="93"/>
        <v>0</v>
      </c>
      <c r="AM1025" s="22">
        <f t="shared" si="94"/>
        <v>0</v>
      </c>
    </row>
    <row r="1026" spans="1:39" outlineLevel="1" x14ac:dyDescent="0.25">
      <c r="A1026" s="10">
        <v>40755</v>
      </c>
      <c r="C1026" s="3" t="s">
        <v>2275</v>
      </c>
      <c r="D1026" s="34" t="s">
        <v>948</v>
      </c>
      <c r="F1026" s="4" t="s">
        <v>88</v>
      </c>
      <c r="G1026" s="4" t="s">
        <v>451</v>
      </c>
      <c r="H1026" s="4" t="s">
        <v>157</v>
      </c>
      <c r="N1026" s="5">
        <v>1</v>
      </c>
      <c r="O1026" s="5" t="s">
        <v>158</v>
      </c>
      <c r="P1026" s="65">
        <v>730</v>
      </c>
      <c r="Q1026" s="65">
        <v>0</v>
      </c>
      <c r="R1026" s="65">
        <v>0</v>
      </c>
      <c r="S1026" s="65">
        <f t="shared" si="90"/>
        <v>730</v>
      </c>
      <c r="T1026" s="5">
        <v>120</v>
      </c>
      <c r="U1026" s="22">
        <v>-730</v>
      </c>
      <c r="V1026" s="22">
        <v>0</v>
      </c>
      <c r="W1026" s="22">
        <v>0</v>
      </c>
      <c r="X1026" s="22">
        <v>0</v>
      </c>
      <c r="Y1026" s="22">
        <v>0</v>
      </c>
      <c r="Z1026" s="22">
        <v>0</v>
      </c>
      <c r="AA1026" s="22">
        <v>0</v>
      </c>
      <c r="AB1026" s="22">
        <v>0</v>
      </c>
      <c r="AC1026" s="22">
        <v>0</v>
      </c>
      <c r="AD1026" s="22">
        <v>0</v>
      </c>
      <c r="AE1026" s="22">
        <v>0</v>
      </c>
      <c r="AF1026" s="22">
        <v>0</v>
      </c>
      <c r="AG1026" s="22">
        <v>0</v>
      </c>
      <c r="AH1026" s="22">
        <f t="shared" si="91"/>
        <v>0</v>
      </c>
      <c r="AI1026" s="22">
        <v>0</v>
      </c>
      <c r="AJ1026" s="22">
        <f t="shared" si="92"/>
        <v>-730</v>
      </c>
      <c r="AK1026" s="22"/>
      <c r="AL1026" s="22">
        <f t="shared" si="93"/>
        <v>0</v>
      </c>
      <c r="AM1026" s="22">
        <f t="shared" si="94"/>
        <v>0</v>
      </c>
    </row>
    <row r="1027" spans="1:39" outlineLevel="1" x14ac:dyDescent="0.25">
      <c r="A1027" s="10">
        <v>40755</v>
      </c>
      <c r="C1027" s="3" t="s">
        <v>2276</v>
      </c>
      <c r="D1027" s="34" t="s">
        <v>2277</v>
      </c>
      <c r="F1027" s="4" t="s">
        <v>88</v>
      </c>
      <c r="G1027" s="4" t="s">
        <v>451</v>
      </c>
      <c r="H1027" s="4" t="s">
        <v>157</v>
      </c>
      <c r="N1027" s="5">
        <v>1</v>
      </c>
      <c r="O1027" s="5" t="s">
        <v>158</v>
      </c>
      <c r="P1027" s="65">
        <v>960</v>
      </c>
      <c r="Q1027" s="65">
        <v>0</v>
      </c>
      <c r="R1027" s="65">
        <v>0</v>
      </c>
      <c r="S1027" s="65">
        <f t="shared" si="90"/>
        <v>960</v>
      </c>
      <c r="T1027" s="5">
        <v>120</v>
      </c>
      <c r="U1027" s="22">
        <v>-960</v>
      </c>
      <c r="V1027" s="22">
        <v>0</v>
      </c>
      <c r="W1027" s="22">
        <v>0</v>
      </c>
      <c r="X1027" s="22">
        <v>0</v>
      </c>
      <c r="Y1027" s="22">
        <v>0</v>
      </c>
      <c r="Z1027" s="22">
        <v>0</v>
      </c>
      <c r="AA1027" s="22">
        <v>0</v>
      </c>
      <c r="AB1027" s="22">
        <v>0</v>
      </c>
      <c r="AC1027" s="22">
        <v>0</v>
      </c>
      <c r="AD1027" s="22">
        <v>0</v>
      </c>
      <c r="AE1027" s="22">
        <v>0</v>
      </c>
      <c r="AF1027" s="22">
        <v>0</v>
      </c>
      <c r="AG1027" s="22">
        <v>0</v>
      </c>
      <c r="AH1027" s="22">
        <f t="shared" si="91"/>
        <v>0</v>
      </c>
      <c r="AI1027" s="22">
        <v>0</v>
      </c>
      <c r="AJ1027" s="22">
        <f t="shared" si="92"/>
        <v>-960</v>
      </c>
      <c r="AK1027" s="22"/>
      <c r="AL1027" s="22">
        <f t="shared" si="93"/>
        <v>0</v>
      </c>
      <c r="AM1027" s="22">
        <f t="shared" si="94"/>
        <v>0</v>
      </c>
    </row>
    <row r="1028" spans="1:39" outlineLevel="1" x14ac:dyDescent="0.25">
      <c r="A1028" s="10">
        <v>40755</v>
      </c>
      <c r="C1028" s="3" t="s">
        <v>2278</v>
      </c>
      <c r="D1028" s="34" t="s">
        <v>2279</v>
      </c>
      <c r="F1028" s="4" t="s">
        <v>88</v>
      </c>
      <c r="G1028" s="4" t="s">
        <v>451</v>
      </c>
      <c r="H1028" s="4" t="s">
        <v>157</v>
      </c>
      <c r="N1028" s="5">
        <v>1</v>
      </c>
      <c r="O1028" s="5" t="s">
        <v>158</v>
      </c>
      <c r="P1028" s="65">
        <v>1030</v>
      </c>
      <c r="Q1028" s="65">
        <v>0</v>
      </c>
      <c r="R1028" s="65">
        <v>0</v>
      </c>
      <c r="S1028" s="65">
        <f t="shared" si="90"/>
        <v>1030</v>
      </c>
      <c r="T1028" s="5">
        <v>120</v>
      </c>
      <c r="U1028" s="22">
        <v>-1030</v>
      </c>
      <c r="V1028" s="22">
        <v>0</v>
      </c>
      <c r="W1028" s="22">
        <v>0</v>
      </c>
      <c r="X1028" s="22">
        <v>0</v>
      </c>
      <c r="Y1028" s="22">
        <v>0</v>
      </c>
      <c r="Z1028" s="22">
        <v>0</v>
      </c>
      <c r="AA1028" s="22">
        <v>0</v>
      </c>
      <c r="AB1028" s="22">
        <v>0</v>
      </c>
      <c r="AC1028" s="22">
        <v>0</v>
      </c>
      <c r="AD1028" s="22">
        <v>0</v>
      </c>
      <c r="AE1028" s="22">
        <v>0</v>
      </c>
      <c r="AF1028" s="22">
        <v>0</v>
      </c>
      <c r="AG1028" s="22">
        <v>0</v>
      </c>
      <c r="AH1028" s="22">
        <f t="shared" si="91"/>
        <v>0</v>
      </c>
      <c r="AI1028" s="22">
        <v>0</v>
      </c>
      <c r="AJ1028" s="22">
        <f t="shared" si="92"/>
        <v>-1030</v>
      </c>
      <c r="AK1028" s="22"/>
      <c r="AL1028" s="22">
        <f t="shared" si="93"/>
        <v>0</v>
      </c>
      <c r="AM1028" s="22">
        <f t="shared" si="94"/>
        <v>0</v>
      </c>
    </row>
    <row r="1029" spans="1:39" outlineLevel="1" x14ac:dyDescent="0.25">
      <c r="A1029" s="10">
        <v>40755</v>
      </c>
      <c r="C1029" s="3" t="s">
        <v>2280</v>
      </c>
      <c r="D1029" s="34" t="s">
        <v>2132</v>
      </c>
      <c r="F1029" s="4" t="s">
        <v>88</v>
      </c>
      <c r="G1029" s="4" t="s">
        <v>451</v>
      </c>
      <c r="H1029" s="4" t="s">
        <v>157</v>
      </c>
      <c r="N1029" s="5">
        <v>1</v>
      </c>
      <c r="O1029" s="5" t="s">
        <v>158</v>
      </c>
      <c r="P1029" s="65">
        <v>3230</v>
      </c>
      <c r="Q1029" s="65">
        <v>0</v>
      </c>
      <c r="R1029" s="65">
        <v>0</v>
      </c>
      <c r="S1029" s="65">
        <f t="shared" si="90"/>
        <v>3230</v>
      </c>
      <c r="T1029" s="5">
        <v>120</v>
      </c>
      <c r="U1029" s="22">
        <v>-3230</v>
      </c>
      <c r="V1029" s="22">
        <v>0</v>
      </c>
      <c r="W1029" s="22">
        <v>0</v>
      </c>
      <c r="X1029" s="22">
        <v>0</v>
      </c>
      <c r="Y1029" s="22">
        <v>0</v>
      </c>
      <c r="Z1029" s="22">
        <v>0</v>
      </c>
      <c r="AA1029" s="22">
        <v>0</v>
      </c>
      <c r="AB1029" s="22">
        <v>0</v>
      </c>
      <c r="AC1029" s="22">
        <v>0</v>
      </c>
      <c r="AD1029" s="22">
        <v>0</v>
      </c>
      <c r="AE1029" s="22">
        <v>0</v>
      </c>
      <c r="AF1029" s="22">
        <v>0</v>
      </c>
      <c r="AG1029" s="22">
        <v>0</v>
      </c>
      <c r="AH1029" s="22">
        <f t="shared" si="91"/>
        <v>0</v>
      </c>
      <c r="AI1029" s="22">
        <v>0</v>
      </c>
      <c r="AJ1029" s="22">
        <f t="shared" si="92"/>
        <v>-3230</v>
      </c>
      <c r="AK1029" s="22"/>
      <c r="AL1029" s="22">
        <f t="shared" si="93"/>
        <v>0</v>
      </c>
      <c r="AM1029" s="22">
        <f t="shared" si="94"/>
        <v>0</v>
      </c>
    </row>
    <row r="1030" spans="1:39" outlineLevel="1" x14ac:dyDescent="0.25">
      <c r="A1030" s="10">
        <v>40755</v>
      </c>
      <c r="C1030" s="3" t="s">
        <v>2281</v>
      </c>
      <c r="D1030" s="34" t="s">
        <v>2282</v>
      </c>
      <c r="F1030" s="4" t="s">
        <v>88</v>
      </c>
      <c r="G1030" s="4" t="s">
        <v>451</v>
      </c>
      <c r="H1030" s="4" t="s">
        <v>157</v>
      </c>
      <c r="N1030" s="5">
        <v>1</v>
      </c>
      <c r="O1030" s="5" t="s">
        <v>158</v>
      </c>
      <c r="P1030" s="65">
        <v>6305</v>
      </c>
      <c r="Q1030" s="65">
        <v>0</v>
      </c>
      <c r="R1030" s="65">
        <v>0</v>
      </c>
      <c r="S1030" s="65">
        <f t="shared" ref="S1030:S1093" si="95">SUM(P1030:R1030)</f>
        <v>6305</v>
      </c>
      <c r="T1030" s="5">
        <v>120</v>
      </c>
      <c r="U1030" s="22">
        <v>-6305</v>
      </c>
      <c r="V1030" s="22">
        <v>0</v>
      </c>
      <c r="W1030" s="22">
        <v>0</v>
      </c>
      <c r="X1030" s="22">
        <v>0</v>
      </c>
      <c r="Y1030" s="22">
        <v>0</v>
      </c>
      <c r="Z1030" s="22">
        <v>0</v>
      </c>
      <c r="AA1030" s="22">
        <v>0</v>
      </c>
      <c r="AB1030" s="22">
        <v>0</v>
      </c>
      <c r="AC1030" s="22">
        <v>0</v>
      </c>
      <c r="AD1030" s="22">
        <v>0</v>
      </c>
      <c r="AE1030" s="22">
        <v>0</v>
      </c>
      <c r="AF1030" s="22">
        <v>0</v>
      </c>
      <c r="AG1030" s="22">
        <v>0</v>
      </c>
      <c r="AH1030" s="22">
        <f t="shared" ref="AH1030:AH1093" si="96">SUM(V1030:AG1030)</f>
        <v>0</v>
      </c>
      <c r="AI1030" s="22">
        <v>0</v>
      </c>
      <c r="AJ1030" s="22">
        <f t="shared" ref="AJ1030:AJ1093" si="97">U1030+AH1030+AI1030</f>
        <v>-6305</v>
      </c>
      <c r="AK1030" s="22"/>
      <c r="AL1030" s="22">
        <f t="shared" ref="AL1030:AL1093" si="98">S1030+AJ1030</f>
        <v>0</v>
      </c>
      <c r="AM1030" s="22">
        <f t="shared" ref="AM1030:AM1093" si="99">P1030+U1030</f>
        <v>0</v>
      </c>
    </row>
    <row r="1031" spans="1:39" outlineLevel="1" x14ac:dyDescent="0.25">
      <c r="A1031" s="10">
        <v>40755</v>
      </c>
      <c r="C1031" s="3" t="s">
        <v>2283</v>
      </c>
      <c r="D1031" s="34" t="s">
        <v>2284</v>
      </c>
      <c r="F1031" s="4" t="s">
        <v>88</v>
      </c>
      <c r="G1031" s="4" t="s">
        <v>451</v>
      </c>
      <c r="H1031" s="4" t="s">
        <v>157</v>
      </c>
      <c r="N1031" s="5">
        <v>1</v>
      </c>
      <c r="O1031" s="5" t="s">
        <v>158</v>
      </c>
      <c r="P1031" s="65">
        <v>10260</v>
      </c>
      <c r="Q1031" s="65">
        <v>0</v>
      </c>
      <c r="R1031" s="65">
        <v>0</v>
      </c>
      <c r="S1031" s="65">
        <f t="shared" si="95"/>
        <v>10260</v>
      </c>
      <c r="T1031" s="5">
        <v>120</v>
      </c>
      <c r="U1031" s="22">
        <v>-10260</v>
      </c>
      <c r="V1031" s="22">
        <v>0</v>
      </c>
      <c r="W1031" s="22">
        <v>0</v>
      </c>
      <c r="X1031" s="22">
        <v>0</v>
      </c>
      <c r="Y1031" s="22">
        <v>0</v>
      </c>
      <c r="Z1031" s="22">
        <v>0</v>
      </c>
      <c r="AA1031" s="22">
        <v>0</v>
      </c>
      <c r="AB1031" s="22">
        <v>0</v>
      </c>
      <c r="AC1031" s="22">
        <v>0</v>
      </c>
      <c r="AD1031" s="22">
        <v>0</v>
      </c>
      <c r="AE1031" s="22">
        <v>0</v>
      </c>
      <c r="AF1031" s="22">
        <v>0</v>
      </c>
      <c r="AG1031" s="22">
        <v>0</v>
      </c>
      <c r="AH1031" s="22">
        <f t="shared" si="96"/>
        <v>0</v>
      </c>
      <c r="AI1031" s="22">
        <v>0</v>
      </c>
      <c r="AJ1031" s="22">
        <f t="shared" si="97"/>
        <v>-10260</v>
      </c>
      <c r="AK1031" s="22"/>
      <c r="AL1031" s="22">
        <f t="shared" si="98"/>
        <v>0</v>
      </c>
      <c r="AM1031" s="22">
        <f t="shared" si="99"/>
        <v>0</v>
      </c>
    </row>
    <row r="1032" spans="1:39" outlineLevel="1" x14ac:dyDescent="0.25">
      <c r="A1032" s="10">
        <v>40755</v>
      </c>
      <c r="C1032" s="3" t="s">
        <v>2285</v>
      </c>
      <c r="D1032" s="34" t="s">
        <v>948</v>
      </c>
      <c r="F1032" s="4" t="s">
        <v>88</v>
      </c>
      <c r="G1032" s="4" t="s">
        <v>451</v>
      </c>
      <c r="H1032" s="4" t="s">
        <v>157</v>
      </c>
      <c r="N1032" s="5">
        <v>1</v>
      </c>
      <c r="O1032" s="5" t="s">
        <v>158</v>
      </c>
      <c r="P1032" s="65">
        <v>600</v>
      </c>
      <c r="Q1032" s="65">
        <v>0</v>
      </c>
      <c r="R1032" s="65">
        <v>0</v>
      </c>
      <c r="S1032" s="65">
        <f t="shared" si="95"/>
        <v>600</v>
      </c>
      <c r="T1032" s="5">
        <v>120</v>
      </c>
      <c r="U1032" s="22">
        <v>-600</v>
      </c>
      <c r="V1032" s="22">
        <v>0</v>
      </c>
      <c r="W1032" s="22">
        <v>0</v>
      </c>
      <c r="X1032" s="22">
        <v>0</v>
      </c>
      <c r="Y1032" s="22">
        <v>0</v>
      </c>
      <c r="Z1032" s="22">
        <v>0</v>
      </c>
      <c r="AA1032" s="22">
        <v>0</v>
      </c>
      <c r="AB1032" s="22">
        <v>0</v>
      </c>
      <c r="AC1032" s="22">
        <v>0</v>
      </c>
      <c r="AD1032" s="22">
        <v>0</v>
      </c>
      <c r="AE1032" s="22">
        <v>0</v>
      </c>
      <c r="AF1032" s="22">
        <v>0</v>
      </c>
      <c r="AG1032" s="22">
        <v>0</v>
      </c>
      <c r="AH1032" s="22">
        <f t="shared" si="96"/>
        <v>0</v>
      </c>
      <c r="AI1032" s="22">
        <v>0</v>
      </c>
      <c r="AJ1032" s="22">
        <f t="shared" si="97"/>
        <v>-600</v>
      </c>
      <c r="AK1032" s="22"/>
      <c r="AL1032" s="22">
        <f t="shared" si="98"/>
        <v>0</v>
      </c>
      <c r="AM1032" s="22">
        <f t="shared" si="99"/>
        <v>0</v>
      </c>
    </row>
    <row r="1033" spans="1:39" outlineLevel="1" x14ac:dyDescent="0.25">
      <c r="A1033" s="10">
        <v>40755</v>
      </c>
      <c r="C1033" s="3" t="s">
        <v>2286</v>
      </c>
      <c r="D1033" s="34" t="s">
        <v>2287</v>
      </c>
      <c r="F1033" s="4" t="s">
        <v>88</v>
      </c>
      <c r="G1033" s="4" t="s">
        <v>451</v>
      </c>
      <c r="H1033" s="4" t="s">
        <v>157</v>
      </c>
      <c r="N1033" s="5">
        <v>1</v>
      </c>
      <c r="O1033" s="5" t="s">
        <v>158</v>
      </c>
      <c r="P1033" s="65">
        <v>385</v>
      </c>
      <c r="Q1033" s="65">
        <v>0</v>
      </c>
      <c r="R1033" s="65">
        <v>0</v>
      </c>
      <c r="S1033" s="65">
        <f t="shared" si="95"/>
        <v>385</v>
      </c>
      <c r="T1033" s="5">
        <v>120</v>
      </c>
      <c r="U1033" s="22">
        <v>-385</v>
      </c>
      <c r="V1033" s="22">
        <v>0</v>
      </c>
      <c r="W1033" s="22">
        <v>0</v>
      </c>
      <c r="X1033" s="22">
        <v>0</v>
      </c>
      <c r="Y1033" s="22">
        <v>0</v>
      </c>
      <c r="Z1033" s="22">
        <v>0</v>
      </c>
      <c r="AA1033" s="22">
        <v>0</v>
      </c>
      <c r="AB1033" s="22">
        <v>0</v>
      </c>
      <c r="AC1033" s="22">
        <v>0</v>
      </c>
      <c r="AD1033" s="22">
        <v>0</v>
      </c>
      <c r="AE1033" s="22">
        <v>0</v>
      </c>
      <c r="AF1033" s="22">
        <v>0</v>
      </c>
      <c r="AG1033" s="22">
        <v>0</v>
      </c>
      <c r="AH1033" s="22">
        <f t="shared" si="96"/>
        <v>0</v>
      </c>
      <c r="AI1033" s="22">
        <v>0</v>
      </c>
      <c r="AJ1033" s="22">
        <f t="shared" si="97"/>
        <v>-385</v>
      </c>
      <c r="AK1033" s="22"/>
      <c r="AL1033" s="22">
        <f t="shared" si="98"/>
        <v>0</v>
      </c>
      <c r="AM1033" s="22">
        <f t="shared" si="99"/>
        <v>0</v>
      </c>
    </row>
    <row r="1034" spans="1:39" outlineLevel="1" x14ac:dyDescent="0.25">
      <c r="A1034" s="10">
        <v>40755</v>
      </c>
      <c r="C1034" s="3" t="s">
        <v>2288</v>
      </c>
      <c r="D1034" s="34" t="s">
        <v>2289</v>
      </c>
      <c r="F1034" s="4" t="s">
        <v>88</v>
      </c>
      <c r="G1034" s="4" t="s">
        <v>451</v>
      </c>
      <c r="H1034" s="4" t="s">
        <v>157</v>
      </c>
      <c r="N1034" s="5">
        <v>1</v>
      </c>
      <c r="O1034" s="5" t="s">
        <v>158</v>
      </c>
      <c r="P1034" s="65">
        <v>410.42</v>
      </c>
      <c r="Q1034" s="65">
        <v>0</v>
      </c>
      <c r="R1034" s="65">
        <v>0</v>
      </c>
      <c r="S1034" s="65">
        <f t="shared" si="95"/>
        <v>410.42</v>
      </c>
      <c r="T1034" s="5">
        <v>120</v>
      </c>
      <c r="U1034" s="22">
        <v>-410.42</v>
      </c>
      <c r="V1034" s="22">
        <v>0</v>
      </c>
      <c r="W1034" s="22">
        <v>0</v>
      </c>
      <c r="X1034" s="22">
        <v>0</v>
      </c>
      <c r="Y1034" s="22">
        <v>0</v>
      </c>
      <c r="Z1034" s="22">
        <v>0</v>
      </c>
      <c r="AA1034" s="22">
        <v>0</v>
      </c>
      <c r="AB1034" s="22">
        <v>0</v>
      </c>
      <c r="AC1034" s="22">
        <v>0</v>
      </c>
      <c r="AD1034" s="22">
        <v>0</v>
      </c>
      <c r="AE1034" s="22">
        <v>0</v>
      </c>
      <c r="AF1034" s="22">
        <v>0</v>
      </c>
      <c r="AG1034" s="22">
        <v>0</v>
      </c>
      <c r="AH1034" s="22">
        <f t="shared" si="96"/>
        <v>0</v>
      </c>
      <c r="AI1034" s="22">
        <v>0</v>
      </c>
      <c r="AJ1034" s="22">
        <f t="shared" si="97"/>
        <v>-410.42</v>
      </c>
      <c r="AK1034" s="22"/>
      <c r="AL1034" s="22">
        <f t="shared" si="98"/>
        <v>0</v>
      </c>
      <c r="AM1034" s="22">
        <f t="shared" si="99"/>
        <v>0</v>
      </c>
    </row>
    <row r="1035" spans="1:39" outlineLevel="1" x14ac:dyDescent="0.25">
      <c r="A1035" s="10">
        <v>40755</v>
      </c>
      <c r="C1035" s="3" t="s">
        <v>2290</v>
      </c>
      <c r="D1035" s="34" t="s">
        <v>2291</v>
      </c>
      <c r="F1035" s="4" t="s">
        <v>88</v>
      </c>
      <c r="G1035" s="4" t="s">
        <v>451</v>
      </c>
      <c r="H1035" s="4" t="s">
        <v>157</v>
      </c>
      <c r="N1035" s="5">
        <v>1</v>
      </c>
      <c r="O1035" s="5" t="s">
        <v>158</v>
      </c>
      <c r="P1035" s="65">
        <v>10329</v>
      </c>
      <c r="Q1035" s="65">
        <v>0</v>
      </c>
      <c r="R1035" s="65">
        <v>0</v>
      </c>
      <c r="S1035" s="65">
        <f t="shared" si="95"/>
        <v>10329</v>
      </c>
      <c r="T1035" s="5">
        <v>120</v>
      </c>
      <c r="U1035" s="22">
        <v>-10329</v>
      </c>
      <c r="V1035" s="22">
        <v>0</v>
      </c>
      <c r="W1035" s="22">
        <v>0</v>
      </c>
      <c r="X1035" s="22">
        <v>0</v>
      </c>
      <c r="Y1035" s="22">
        <v>0</v>
      </c>
      <c r="Z1035" s="22">
        <v>0</v>
      </c>
      <c r="AA1035" s="22">
        <v>0</v>
      </c>
      <c r="AB1035" s="22">
        <v>0</v>
      </c>
      <c r="AC1035" s="22">
        <v>0</v>
      </c>
      <c r="AD1035" s="22">
        <v>0</v>
      </c>
      <c r="AE1035" s="22">
        <v>0</v>
      </c>
      <c r="AF1035" s="22">
        <v>0</v>
      </c>
      <c r="AG1035" s="22">
        <v>0</v>
      </c>
      <c r="AH1035" s="22">
        <f t="shared" si="96"/>
        <v>0</v>
      </c>
      <c r="AI1035" s="22">
        <v>0</v>
      </c>
      <c r="AJ1035" s="22">
        <f t="shared" si="97"/>
        <v>-10329</v>
      </c>
      <c r="AK1035" s="22"/>
      <c r="AL1035" s="22">
        <f t="shared" si="98"/>
        <v>0</v>
      </c>
      <c r="AM1035" s="22">
        <f t="shared" si="99"/>
        <v>0</v>
      </c>
    </row>
    <row r="1036" spans="1:39" outlineLevel="1" x14ac:dyDescent="0.25">
      <c r="A1036" s="10">
        <v>40755</v>
      </c>
      <c r="C1036" s="3" t="s">
        <v>2292</v>
      </c>
      <c r="D1036" s="34" t="s">
        <v>948</v>
      </c>
      <c r="F1036" s="4" t="s">
        <v>88</v>
      </c>
      <c r="G1036" s="4" t="s">
        <v>451</v>
      </c>
      <c r="H1036" s="4" t="s">
        <v>157</v>
      </c>
      <c r="N1036" s="5">
        <v>1</v>
      </c>
      <c r="O1036" s="5" t="s">
        <v>158</v>
      </c>
      <c r="P1036" s="65">
        <v>2500</v>
      </c>
      <c r="Q1036" s="65">
        <v>0</v>
      </c>
      <c r="R1036" s="65">
        <v>0</v>
      </c>
      <c r="S1036" s="65">
        <f t="shared" si="95"/>
        <v>2500</v>
      </c>
      <c r="T1036" s="5">
        <v>120</v>
      </c>
      <c r="U1036" s="22">
        <v>-2500</v>
      </c>
      <c r="V1036" s="22">
        <v>0</v>
      </c>
      <c r="W1036" s="22">
        <v>0</v>
      </c>
      <c r="X1036" s="22">
        <v>0</v>
      </c>
      <c r="Y1036" s="22">
        <v>0</v>
      </c>
      <c r="Z1036" s="22">
        <v>0</v>
      </c>
      <c r="AA1036" s="22">
        <v>0</v>
      </c>
      <c r="AB1036" s="22">
        <v>0</v>
      </c>
      <c r="AC1036" s="22">
        <v>0</v>
      </c>
      <c r="AD1036" s="22">
        <v>0</v>
      </c>
      <c r="AE1036" s="22">
        <v>0</v>
      </c>
      <c r="AF1036" s="22">
        <v>0</v>
      </c>
      <c r="AG1036" s="22">
        <v>0</v>
      </c>
      <c r="AH1036" s="22">
        <f t="shared" si="96"/>
        <v>0</v>
      </c>
      <c r="AI1036" s="22">
        <v>0</v>
      </c>
      <c r="AJ1036" s="22">
        <f t="shared" si="97"/>
        <v>-2500</v>
      </c>
      <c r="AK1036" s="22"/>
      <c r="AL1036" s="22">
        <f t="shared" si="98"/>
        <v>0</v>
      </c>
      <c r="AM1036" s="22">
        <f t="shared" si="99"/>
        <v>0</v>
      </c>
    </row>
    <row r="1037" spans="1:39" outlineLevel="1" x14ac:dyDescent="0.25">
      <c r="A1037" s="10">
        <v>40755</v>
      </c>
      <c r="C1037" s="3" t="s">
        <v>2293</v>
      </c>
      <c r="D1037" s="34" t="s">
        <v>1236</v>
      </c>
      <c r="F1037" s="4" t="s">
        <v>88</v>
      </c>
      <c r="G1037" s="4" t="s">
        <v>451</v>
      </c>
      <c r="H1037" s="4" t="s">
        <v>157</v>
      </c>
      <c r="N1037" s="5">
        <v>1</v>
      </c>
      <c r="O1037" s="5" t="s">
        <v>158</v>
      </c>
      <c r="P1037" s="65">
        <v>720</v>
      </c>
      <c r="Q1037" s="65">
        <v>0</v>
      </c>
      <c r="R1037" s="65">
        <v>0</v>
      </c>
      <c r="S1037" s="65">
        <f t="shared" si="95"/>
        <v>720</v>
      </c>
      <c r="T1037" s="5">
        <v>120</v>
      </c>
      <c r="U1037" s="22">
        <v>-720</v>
      </c>
      <c r="V1037" s="22">
        <v>0</v>
      </c>
      <c r="W1037" s="22">
        <v>0</v>
      </c>
      <c r="X1037" s="22">
        <v>0</v>
      </c>
      <c r="Y1037" s="22">
        <v>0</v>
      </c>
      <c r="Z1037" s="22">
        <v>0</v>
      </c>
      <c r="AA1037" s="22">
        <v>0</v>
      </c>
      <c r="AB1037" s="22">
        <v>0</v>
      </c>
      <c r="AC1037" s="22">
        <v>0</v>
      </c>
      <c r="AD1037" s="22">
        <v>0</v>
      </c>
      <c r="AE1037" s="22">
        <v>0</v>
      </c>
      <c r="AF1037" s="22">
        <v>0</v>
      </c>
      <c r="AG1037" s="22">
        <v>0</v>
      </c>
      <c r="AH1037" s="22">
        <f t="shared" si="96"/>
        <v>0</v>
      </c>
      <c r="AI1037" s="22">
        <v>0</v>
      </c>
      <c r="AJ1037" s="22">
        <f t="shared" si="97"/>
        <v>-720</v>
      </c>
      <c r="AK1037" s="22"/>
      <c r="AL1037" s="22">
        <f t="shared" si="98"/>
        <v>0</v>
      </c>
      <c r="AM1037" s="22">
        <f t="shared" si="99"/>
        <v>0</v>
      </c>
    </row>
    <row r="1038" spans="1:39" outlineLevel="1" x14ac:dyDescent="0.25">
      <c r="A1038" s="10">
        <v>40755</v>
      </c>
      <c r="C1038" s="3" t="s">
        <v>2294</v>
      </c>
      <c r="D1038" s="34" t="s">
        <v>2295</v>
      </c>
      <c r="F1038" s="4" t="s">
        <v>88</v>
      </c>
      <c r="G1038" s="4" t="s">
        <v>451</v>
      </c>
      <c r="H1038" s="4" t="s">
        <v>157</v>
      </c>
      <c r="N1038" s="5">
        <v>1</v>
      </c>
      <c r="O1038" s="5" t="s">
        <v>158</v>
      </c>
      <c r="P1038" s="65">
        <v>2286</v>
      </c>
      <c r="Q1038" s="65">
        <v>0</v>
      </c>
      <c r="R1038" s="65">
        <v>0</v>
      </c>
      <c r="S1038" s="65">
        <f t="shared" si="95"/>
        <v>2286</v>
      </c>
      <c r="T1038" s="5">
        <v>120</v>
      </c>
      <c r="U1038" s="22">
        <v>-2286</v>
      </c>
      <c r="V1038" s="22">
        <v>0</v>
      </c>
      <c r="W1038" s="22">
        <v>0</v>
      </c>
      <c r="X1038" s="22">
        <v>0</v>
      </c>
      <c r="Y1038" s="22">
        <v>0</v>
      </c>
      <c r="Z1038" s="22">
        <v>0</v>
      </c>
      <c r="AA1038" s="22">
        <v>0</v>
      </c>
      <c r="AB1038" s="22">
        <v>0</v>
      </c>
      <c r="AC1038" s="22">
        <v>0</v>
      </c>
      <c r="AD1038" s="22">
        <v>0</v>
      </c>
      <c r="AE1038" s="22">
        <v>0</v>
      </c>
      <c r="AF1038" s="22">
        <v>0</v>
      </c>
      <c r="AG1038" s="22">
        <v>0</v>
      </c>
      <c r="AH1038" s="22">
        <f t="shared" si="96"/>
        <v>0</v>
      </c>
      <c r="AI1038" s="22">
        <v>0</v>
      </c>
      <c r="AJ1038" s="22">
        <f t="shared" si="97"/>
        <v>-2286</v>
      </c>
      <c r="AK1038" s="22"/>
      <c r="AL1038" s="22">
        <f t="shared" si="98"/>
        <v>0</v>
      </c>
      <c r="AM1038" s="22">
        <f t="shared" si="99"/>
        <v>0</v>
      </c>
    </row>
    <row r="1039" spans="1:39" outlineLevel="1" x14ac:dyDescent="0.25">
      <c r="A1039" s="10">
        <v>40755</v>
      </c>
      <c r="C1039" s="3" t="s">
        <v>2296</v>
      </c>
      <c r="D1039" s="34" t="s">
        <v>893</v>
      </c>
      <c r="F1039" s="4" t="s">
        <v>88</v>
      </c>
      <c r="G1039" s="4" t="s">
        <v>451</v>
      </c>
      <c r="H1039" s="4" t="s">
        <v>157</v>
      </c>
      <c r="N1039" s="5">
        <v>1</v>
      </c>
      <c r="O1039" s="5" t="s">
        <v>158</v>
      </c>
      <c r="P1039" s="65">
        <v>1480</v>
      </c>
      <c r="Q1039" s="65">
        <v>0</v>
      </c>
      <c r="R1039" s="65">
        <v>0</v>
      </c>
      <c r="S1039" s="65">
        <f t="shared" si="95"/>
        <v>1480</v>
      </c>
      <c r="T1039" s="5">
        <v>120</v>
      </c>
      <c r="U1039" s="22">
        <v>-1480</v>
      </c>
      <c r="V1039" s="22">
        <v>0</v>
      </c>
      <c r="W1039" s="22">
        <v>0</v>
      </c>
      <c r="X1039" s="22">
        <v>0</v>
      </c>
      <c r="Y1039" s="22">
        <v>0</v>
      </c>
      <c r="Z1039" s="22">
        <v>0</v>
      </c>
      <c r="AA1039" s="22">
        <v>0</v>
      </c>
      <c r="AB1039" s="22">
        <v>0</v>
      </c>
      <c r="AC1039" s="22">
        <v>0</v>
      </c>
      <c r="AD1039" s="22">
        <v>0</v>
      </c>
      <c r="AE1039" s="22">
        <v>0</v>
      </c>
      <c r="AF1039" s="22">
        <v>0</v>
      </c>
      <c r="AG1039" s="22">
        <v>0</v>
      </c>
      <c r="AH1039" s="22">
        <f t="shared" si="96"/>
        <v>0</v>
      </c>
      <c r="AI1039" s="22">
        <v>0</v>
      </c>
      <c r="AJ1039" s="22">
        <f t="shared" si="97"/>
        <v>-1480</v>
      </c>
      <c r="AK1039" s="22"/>
      <c r="AL1039" s="22">
        <f t="shared" si="98"/>
        <v>0</v>
      </c>
      <c r="AM1039" s="22">
        <f t="shared" si="99"/>
        <v>0</v>
      </c>
    </row>
    <row r="1040" spans="1:39" outlineLevel="1" x14ac:dyDescent="0.25">
      <c r="A1040" s="10">
        <v>40755</v>
      </c>
      <c r="C1040" s="3" t="s">
        <v>2297</v>
      </c>
      <c r="D1040" s="34" t="s">
        <v>2298</v>
      </c>
      <c r="F1040" s="4" t="s">
        <v>88</v>
      </c>
      <c r="G1040" s="4" t="s">
        <v>451</v>
      </c>
      <c r="H1040" s="4" t="s">
        <v>157</v>
      </c>
      <c r="N1040" s="5">
        <v>1</v>
      </c>
      <c r="O1040" s="5" t="s">
        <v>158</v>
      </c>
      <c r="P1040" s="65">
        <v>1358</v>
      </c>
      <c r="Q1040" s="65">
        <v>0</v>
      </c>
      <c r="R1040" s="65">
        <v>0</v>
      </c>
      <c r="S1040" s="65">
        <f t="shared" si="95"/>
        <v>1358</v>
      </c>
      <c r="T1040" s="5">
        <v>120</v>
      </c>
      <c r="U1040" s="22">
        <v>-1358</v>
      </c>
      <c r="V1040" s="22">
        <v>0</v>
      </c>
      <c r="W1040" s="22">
        <v>0</v>
      </c>
      <c r="X1040" s="22">
        <v>0</v>
      </c>
      <c r="Y1040" s="22">
        <v>0</v>
      </c>
      <c r="Z1040" s="22">
        <v>0</v>
      </c>
      <c r="AA1040" s="22">
        <v>0</v>
      </c>
      <c r="AB1040" s="22">
        <v>0</v>
      </c>
      <c r="AC1040" s="22">
        <v>0</v>
      </c>
      <c r="AD1040" s="22">
        <v>0</v>
      </c>
      <c r="AE1040" s="22">
        <v>0</v>
      </c>
      <c r="AF1040" s="22">
        <v>0</v>
      </c>
      <c r="AG1040" s="22">
        <v>0</v>
      </c>
      <c r="AH1040" s="22">
        <f t="shared" si="96"/>
        <v>0</v>
      </c>
      <c r="AI1040" s="22">
        <v>0</v>
      </c>
      <c r="AJ1040" s="22">
        <f t="shared" si="97"/>
        <v>-1358</v>
      </c>
      <c r="AK1040" s="22"/>
      <c r="AL1040" s="22">
        <f t="shared" si="98"/>
        <v>0</v>
      </c>
      <c r="AM1040" s="22">
        <f t="shared" si="99"/>
        <v>0</v>
      </c>
    </row>
    <row r="1041" spans="1:39" outlineLevel="1" x14ac:dyDescent="0.25">
      <c r="A1041" s="10">
        <v>40755</v>
      </c>
      <c r="C1041" s="3" t="s">
        <v>2299</v>
      </c>
      <c r="D1041" s="34" t="s">
        <v>1236</v>
      </c>
      <c r="F1041" s="4" t="s">
        <v>88</v>
      </c>
      <c r="G1041" s="4" t="s">
        <v>451</v>
      </c>
      <c r="H1041" s="4" t="s">
        <v>157</v>
      </c>
      <c r="N1041" s="5">
        <v>1</v>
      </c>
      <c r="O1041" s="5" t="s">
        <v>158</v>
      </c>
      <c r="P1041" s="65">
        <v>5285</v>
      </c>
      <c r="Q1041" s="65">
        <v>0</v>
      </c>
      <c r="R1041" s="65">
        <v>0</v>
      </c>
      <c r="S1041" s="65">
        <f t="shared" si="95"/>
        <v>5285</v>
      </c>
      <c r="T1041" s="5">
        <v>120</v>
      </c>
      <c r="U1041" s="22">
        <v>-5285</v>
      </c>
      <c r="V1041" s="22">
        <v>0</v>
      </c>
      <c r="W1041" s="22">
        <v>0</v>
      </c>
      <c r="X1041" s="22">
        <v>0</v>
      </c>
      <c r="Y1041" s="22">
        <v>0</v>
      </c>
      <c r="Z1041" s="22">
        <v>0</v>
      </c>
      <c r="AA1041" s="22">
        <v>0</v>
      </c>
      <c r="AB1041" s="22">
        <v>0</v>
      </c>
      <c r="AC1041" s="22">
        <v>0</v>
      </c>
      <c r="AD1041" s="22">
        <v>0</v>
      </c>
      <c r="AE1041" s="22">
        <v>0</v>
      </c>
      <c r="AF1041" s="22">
        <v>0</v>
      </c>
      <c r="AG1041" s="22">
        <v>0</v>
      </c>
      <c r="AH1041" s="22">
        <f t="shared" si="96"/>
        <v>0</v>
      </c>
      <c r="AI1041" s="22">
        <v>0</v>
      </c>
      <c r="AJ1041" s="22">
        <f t="shared" si="97"/>
        <v>-5285</v>
      </c>
      <c r="AK1041" s="22"/>
      <c r="AL1041" s="22">
        <f t="shared" si="98"/>
        <v>0</v>
      </c>
      <c r="AM1041" s="22">
        <f t="shared" si="99"/>
        <v>0</v>
      </c>
    </row>
    <row r="1042" spans="1:39" outlineLevel="1" x14ac:dyDescent="0.25">
      <c r="A1042" s="10">
        <v>40755</v>
      </c>
      <c r="C1042" s="3" t="s">
        <v>2300</v>
      </c>
      <c r="D1042" s="34" t="s">
        <v>1236</v>
      </c>
      <c r="F1042" s="4" t="s">
        <v>88</v>
      </c>
      <c r="G1042" s="4" t="s">
        <v>451</v>
      </c>
      <c r="H1042" s="4" t="s">
        <v>157</v>
      </c>
      <c r="N1042" s="5">
        <v>1</v>
      </c>
      <c r="O1042" s="5" t="s">
        <v>158</v>
      </c>
      <c r="P1042" s="65">
        <v>3060</v>
      </c>
      <c r="Q1042" s="65">
        <v>0</v>
      </c>
      <c r="R1042" s="65">
        <v>0</v>
      </c>
      <c r="S1042" s="65">
        <f t="shared" si="95"/>
        <v>3060</v>
      </c>
      <c r="T1042" s="5">
        <v>120</v>
      </c>
      <c r="U1042" s="22">
        <v>-3060</v>
      </c>
      <c r="V1042" s="22">
        <v>0</v>
      </c>
      <c r="W1042" s="22">
        <v>0</v>
      </c>
      <c r="X1042" s="22">
        <v>0</v>
      </c>
      <c r="Y1042" s="22">
        <v>0</v>
      </c>
      <c r="Z1042" s="22">
        <v>0</v>
      </c>
      <c r="AA1042" s="22">
        <v>0</v>
      </c>
      <c r="AB1042" s="22">
        <v>0</v>
      </c>
      <c r="AC1042" s="22">
        <v>0</v>
      </c>
      <c r="AD1042" s="22">
        <v>0</v>
      </c>
      <c r="AE1042" s="22">
        <v>0</v>
      </c>
      <c r="AF1042" s="22">
        <v>0</v>
      </c>
      <c r="AG1042" s="22">
        <v>0</v>
      </c>
      <c r="AH1042" s="22">
        <f t="shared" si="96"/>
        <v>0</v>
      </c>
      <c r="AI1042" s="22">
        <v>0</v>
      </c>
      <c r="AJ1042" s="22">
        <f t="shared" si="97"/>
        <v>-3060</v>
      </c>
      <c r="AK1042" s="22"/>
      <c r="AL1042" s="22">
        <f t="shared" si="98"/>
        <v>0</v>
      </c>
      <c r="AM1042" s="22">
        <f t="shared" si="99"/>
        <v>0</v>
      </c>
    </row>
    <row r="1043" spans="1:39" outlineLevel="1" x14ac:dyDescent="0.25">
      <c r="A1043" s="10">
        <v>40755</v>
      </c>
      <c r="C1043" s="3" t="s">
        <v>2301</v>
      </c>
      <c r="D1043" s="34" t="s">
        <v>2302</v>
      </c>
      <c r="F1043" s="4" t="s">
        <v>88</v>
      </c>
      <c r="G1043" s="4" t="s">
        <v>451</v>
      </c>
      <c r="H1043" s="4" t="s">
        <v>157</v>
      </c>
      <c r="N1043" s="5">
        <v>1</v>
      </c>
      <c r="O1043" s="5" t="s">
        <v>158</v>
      </c>
      <c r="P1043" s="65">
        <v>21240</v>
      </c>
      <c r="Q1043" s="65">
        <v>0</v>
      </c>
      <c r="R1043" s="65">
        <v>0</v>
      </c>
      <c r="S1043" s="65">
        <f t="shared" si="95"/>
        <v>21240</v>
      </c>
      <c r="T1043" s="5">
        <v>120</v>
      </c>
      <c r="U1043" s="22">
        <v>-21240</v>
      </c>
      <c r="V1043" s="22">
        <v>0</v>
      </c>
      <c r="W1043" s="22">
        <v>0</v>
      </c>
      <c r="X1043" s="22">
        <v>0</v>
      </c>
      <c r="Y1043" s="22">
        <v>0</v>
      </c>
      <c r="Z1043" s="22">
        <v>0</v>
      </c>
      <c r="AA1043" s="22">
        <v>0</v>
      </c>
      <c r="AB1043" s="22">
        <v>0</v>
      </c>
      <c r="AC1043" s="22">
        <v>0</v>
      </c>
      <c r="AD1043" s="22">
        <v>0</v>
      </c>
      <c r="AE1043" s="22">
        <v>0</v>
      </c>
      <c r="AF1043" s="22">
        <v>0</v>
      </c>
      <c r="AG1043" s="22">
        <v>0</v>
      </c>
      <c r="AH1043" s="22">
        <f t="shared" si="96"/>
        <v>0</v>
      </c>
      <c r="AI1043" s="22">
        <v>0</v>
      </c>
      <c r="AJ1043" s="22">
        <f t="shared" si="97"/>
        <v>-21240</v>
      </c>
      <c r="AK1043" s="22"/>
      <c r="AL1043" s="22">
        <f t="shared" si="98"/>
        <v>0</v>
      </c>
      <c r="AM1043" s="22">
        <f t="shared" si="99"/>
        <v>0</v>
      </c>
    </row>
    <row r="1044" spans="1:39" outlineLevel="1" x14ac:dyDescent="0.25">
      <c r="A1044" s="10">
        <v>40755</v>
      </c>
      <c r="C1044" s="3" t="s">
        <v>2303</v>
      </c>
      <c r="D1044" s="34" t="s">
        <v>2304</v>
      </c>
      <c r="F1044" s="4" t="s">
        <v>88</v>
      </c>
      <c r="G1044" s="4" t="s">
        <v>451</v>
      </c>
      <c r="H1044" s="4" t="s">
        <v>157</v>
      </c>
      <c r="N1044" s="5">
        <v>1</v>
      </c>
      <c r="O1044" s="5" t="s">
        <v>158</v>
      </c>
      <c r="P1044" s="65">
        <v>10010</v>
      </c>
      <c r="Q1044" s="65">
        <v>0</v>
      </c>
      <c r="R1044" s="65">
        <v>0</v>
      </c>
      <c r="S1044" s="65">
        <f t="shared" si="95"/>
        <v>10010</v>
      </c>
      <c r="T1044" s="5">
        <v>120</v>
      </c>
      <c r="U1044" s="22">
        <v>-10010</v>
      </c>
      <c r="V1044" s="22">
        <v>0</v>
      </c>
      <c r="W1044" s="22">
        <v>0</v>
      </c>
      <c r="X1044" s="22">
        <v>0</v>
      </c>
      <c r="Y1044" s="22">
        <v>0</v>
      </c>
      <c r="Z1044" s="22">
        <v>0</v>
      </c>
      <c r="AA1044" s="22">
        <v>0</v>
      </c>
      <c r="AB1044" s="22">
        <v>0</v>
      </c>
      <c r="AC1044" s="22">
        <v>0</v>
      </c>
      <c r="AD1044" s="22">
        <v>0</v>
      </c>
      <c r="AE1044" s="22">
        <v>0</v>
      </c>
      <c r="AF1044" s="22">
        <v>0</v>
      </c>
      <c r="AG1044" s="22">
        <v>0</v>
      </c>
      <c r="AH1044" s="22">
        <f t="shared" si="96"/>
        <v>0</v>
      </c>
      <c r="AI1044" s="22">
        <v>0</v>
      </c>
      <c r="AJ1044" s="22">
        <f t="shared" si="97"/>
        <v>-10010</v>
      </c>
      <c r="AK1044" s="22"/>
      <c r="AL1044" s="22">
        <f t="shared" si="98"/>
        <v>0</v>
      </c>
      <c r="AM1044" s="22">
        <f t="shared" si="99"/>
        <v>0</v>
      </c>
    </row>
    <row r="1045" spans="1:39" outlineLevel="1" x14ac:dyDescent="0.25">
      <c r="A1045" s="10">
        <v>40755</v>
      </c>
      <c r="C1045" s="3" t="s">
        <v>2305</v>
      </c>
      <c r="D1045" s="34" t="s">
        <v>948</v>
      </c>
      <c r="F1045" s="4" t="s">
        <v>88</v>
      </c>
      <c r="G1045" s="4" t="s">
        <v>451</v>
      </c>
      <c r="H1045" s="4" t="s">
        <v>157</v>
      </c>
      <c r="N1045" s="5">
        <v>1</v>
      </c>
      <c r="O1045" s="5" t="s">
        <v>158</v>
      </c>
      <c r="P1045" s="65">
        <v>600</v>
      </c>
      <c r="Q1045" s="65">
        <v>0</v>
      </c>
      <c r="R1045" s="65">
        <v>0</v>
      </c>
      <c r="S1045" s="65">
        <f t="shared" si="95"/>
        <v>600</v>
      </c>
      <c r="T1045" s="5">
        <v>120</v>
      </c>
      <c r="U1045" s="22">
        <v>-600</v>
      </c>
      <c r="V1045" s="22">
        <v>0</v>
      </c>
      <c r="W1045" s="22">
        <v>0</v>
      </c>
      <c r="X1045" s="22">
        <v>0</v>
      </c>
      <c r="Y1045" s="22">
        <v>0</v>
      </c>
      <c r="Z1045" s="22">
        <v>0</v>
      </c>
      <c r="AA1045" s="22">
        <v>0</v>
      </c>
      <c r="AB1045" s="22">
        <v>0</v>
      </c>
      <c r="AC1045" s="22">
        <v>0</v>
      </c>
      <c r="AD1045" s="22">
        <v>0</v>
      </c>
      <c r="AE1045" s="22">
        <v>0</v>
      </c>
      <c r="AF1045" s="22">
        <v>0</v>
      </c>
      <c r="AG1045" s="22">
        <v>0</v>
      </c>
      <c r="AH1045" s="22">
        <f t="shared" si="96"/>
        <v>0</v>
      </c>
      <c r="AI1045" s="22">
        <v>0</v>
      </c>
      <c r="AJ1045" s="22">
        <f t="shared" si="97"/>
        <v>-600</v>
      </c>
      <c r="AK1045" s="22"/>
      <c r="AL1045" s="22">
        <f t="shared" si="98"/>
        <v>0</v>
      </c>
      <c r="AM1045" s="22">
        <f t="shared" si="99"/>
        <v>0</v>
      </c>
    </row>
    <row r="1046" spans="1:39" outlineLevel="1" x14ac:dyDescent="0.25">
      <c r="A1046" s="10">
        <v>40755</v>
      </c>
      <c r="C1046" s="3" t="s">
        <v>2306</v>
      </c>
      <c r="D1046" s="34" t="s">
        <v>948</v>
      </c>
      <c r="F1046" s="4" t="s">
        <v>88</v>
      </c>
      <c r="G1046" s="4" t="s">
        <v>451</v>
      </c>
      <c r="H1046" s="4" t="s">
        <v>157</v>
      </c>
      <c r="N1046" s="5">
        <v>1</v>
      </c>
      <c r="O1046" s="5" t="s">
        <v>158</v>
      </c>
      <c r="P1046" s="65">
        <v>1980</v>
      </c>
      <c r="Q1046" s="65">
        <v>0</v>
      </c>
      <c r="R1046" s="65">
        <v>0</v>
      </c>
      <c r="S1046" s="65">
        <f t="shared" si="95"/>
        <v>1980</v>
      </c>
      <c r="T1046" s="5">
        <v>120</v>
      </c>
      <c r="U1046" s="22">
        <v>-1980</v>
      </c>
      <c r="V1046" s="22">
        <v>0</v>
      </c>
      <c r="W1046" s="22">
        <v>0</v>
      </c>
      <c r="X1046" s="22">
        <v>0</v>
      </c>
      <c r="Y1046" s="22">
        <v>0</v>
      </c>
      <c r="Z1046" s="22">
        <v>0</v>
      </c>
      <c r="AA1046" s="22">
        <v>0</v>
      </c>
      <c r="AB1046" s="22">
        <v>0</v>
      </c>
      <c r="AC1046" s="22">
        <v>0</v>
      </c>
      <c r="AD1046" s="22">
        <v>0</v>
      </c>
      <c r="AE1046" s="22">
        <v>0</v>
      </c>
      <c r="AF1046" s="22">
        <v>0</v>
      </c>
      <c r="AG1046" s="22">
        <v>0</v>
      </c>
      <c r="AH1046" s="22">
        <f t="shared" si="96"/>
        <v>0</v>
      </c>
      <c r="AI1046" s="22">
        <v>0</v>
      </c>
      <c r="AJ1046" s="22">
        <f t="shared" si="97"/>
        <v>-1980</v>
      </c>
      <c r="AK1046" s="22"/>
      <c r="AL1046" s="22">
        <f t="shared" si="98"/>
        <v>0</v>
      </c>
      <c r="AM1046" s="22">
        <f t="shared" si="99"/>
        <v>0</v>
      </c>
    </row>
    <row r="1047" spans="1:39" outlineLevel="1" x14ac:dyDescent="0.25">
      <c r="A1047" s="10">
        <v>40755</v>
      </c>
      <c r="C1047" s="3" t="s">
        <v>2307</v>
      </c>
      <c r="D1047" s="34" t="s">
        <v>948</v>
      </c>
      <c r="F1047" s="4" t="s">
        <v>88</v>
      </c>
      <c r="G1047" s="4" t="s">
        <v>451</v>
      </c>
      <c r="H1047" s="4" t="s">
        <v>157</v>
      </c>
      <c r="N1047" s="5">
        <v>1</v>
      </c>
      <c r="O1047" s="5" t="s">
        <v>158</v>
      </c>
      <c r="P1047" s="65">
        <v>910</v>
      </c>
      <c r="Q1047" s="65">
        <v>0</v>
      </c>
      <c r="R1047" s="65">
        <v>0</v>
      </c>
      <c r="S1047" s="65">
        <f t="shared" si="95"/>
        <v>910</v>
      </c>
      <c r="T1047" s="5">
        <v>120</v>
      </c>
      <c r="U1047" s="22">
        <v>-910</v>
      </c>
      <c r="V1047" s="22">
        <v>0</v>
      </c>
      <c r="W1047" s="22">
        <v>0</v>
      </c>
      <c r="X1047" s="22">
        <v>0</v>
      </c>
      <c r="Y1047" s="22">
        <v>0</v>
      </c>
      <c r="Z1047" s="22">
        <v>0</v>
      </c>
      <c r="AA1047" s="22">
        <v>0</v>
      </c>
      <c r="AB1047" s="22">
        <v>0</v>
      </c>
      <c r="AC1047" s="22">
        <v>0</v>
      </c>
      <c r="AD1047" s="22">
        <v>0</v>
      </c>
      <c r="AE1047" s="22">
        <v>0</v>
      </c>
      <c r="AF1047" s="22">
        <v>0</v>
      </c>
      <c r="AG1047" s="22">
        <v>0</v>
      </c>
      <c r="AH1047" s="22">
        <f t="shared" si="96"/>
        <v>0</v>
      </c>
      <c r="AI1047" s="22">
        <v>0</v>
      </c>
      <c r="AJ1047" s="22">
        <f t="shared" si="97"/>
        <v>-910</v>
      </c>
      <c r="AK1047" s="22"/>
      <c r="AL1047" s="22">
        <f t="shared" si="98"/>
        <v>0</v>
      </c>
      <c r="AM1047" s="22">
        <f t="shared" si="99"/>
        <v>0</v>
      </c>
    </row>
    <row r="1048" spans="1:39" outlineLevel="1" x14ac:dyDescent="0.25">
      <c r="A1048" s="10">
        <v>40755</v>
      </c>
      <c r="C1048" s="3" t="s">
        <v>2308</v>
      </c>
      <c r="D1048" s="34" t="s">
        <v>2309</v>
      </c>
      <c r="F1048" s="4" t="s">
        <v>88</v>
      </c>
      <c r="G1048" s="4" t="s">
        <v>451</v>
      </c>
      <c r="H1048" s="4" t="s">
        <v>157</v>
      </c>
      <c r="N1048" s="5">
        <v>1</v>
      </c>
      <c r="O1048" s="5" t="s">
        <v>158</v>
      </c>
      <c r="P1048" s="65">
        <v>4260</v>
      </c>
      <c r="Q1048" s="65">
        <v>0</v>
      </c>
      <c r="R1048" s="65">
        <v>0</v>
      </c>
      <c r="S1048" s="65">
        <f t="shared" si="95"/>
        <v>4260</v>
      </c>
      <c r="T1048" s="5">
        <v>120</v>
      </c>
      <c r="U1048" s="22">
        <v>-4260</v>
      </c>
      <c r="V1048" s="22">
        <v>0</v>
      </c>
      <c r="W1048" s="22">
        <v>0</v>
      </c>
      <c r="X1048" s="22">
        <v>0</v>
      </c>
      <c r="Y1048" s="22">
        <v>0</v>
      </c>
      <c r="Z1048" s="22">
        <v>0</v>
      </c>
      <c r="AA1048" s="22">
        <v>0</v>
      </c>
      <c r="AB1048" s="22">
        <v>0</v>
      </c>
      <c r="AC1048" s="22">
        <v>0</v>
      </c>
      <c r="AD1048" s="22">
        <v>0</v>
      </c>
      <c r="AE1048" s="22">
        <v>0</v>
      </c>
      <c r="AF1048" s="22">
        <v>0</v>
      </c>
      <c r="AG1048" s="22">
        <v>0</v>
      </c>
      <c r="AH1048" s="22">
        <f t="shared" si="96"/>
        <v>0</v>
      </c>
      <c r="AI1048" s="22">
        <v>0</v>
      </c>
      <c r="AJ1048" s="22">
        <f t="shared" si="97"/>
        <v>-4260</v>
      </c>
      <c r="AK1048" s="22"/>
      <c r="AL1048" s="22">
        <f t="shared" si="98"/>
        <v>0</v>
      </c>
      <c r="AM1048" s="22">
        <f t="shared" si="99"/>
        <v>0</v>
      </c>
    </row>
    <row r="1049" spans="1:39" outlineLevel="1" x14ac:dyDescent="0.25">
      <c r="A1049" s="10">
        <v>40755</v>
      </c>
      <c r="C1049" s="3" t="s">
        <v>2310</v>
      </c>
      <c r="D1049" s="34" t="s">
        <v>948</v>
      </c>
      <c r="F1049" s="4" t="s">
        <v>88</v>
      </c>
      <c r="G1049" s="4" t="s">
        <v>451</v>
      </c>
      <c r="H1049" s="4" t="s">
        <v>157</v>
      </c>
      <c r="N1049" s="5">
        <v>1</v>
      </c>
      <c r="O1049" s="5" t="s">
        <v>158</v>
      </c>
      <c r="P1049" s="65">
        <v>1980</v>
      </c>
      <c r="Q1049" s="65">
        <v>0</v>
      </c>
      <c r="R1049" s="65">
        <v>0</v>
      </c>
      <c r="S1049" s="65">
        <f t="shared" si="95"/>
        <v>1980</v>
      </c>
      <c r="T1049" s="5">
        <v>120</v>
      </c>
      <c r="U1049" s="22">
        <v>-1980</v>
      </c>
      <c r="V1049" s="22">
        <v>0</v>
      </c>
      <c r="W1049" s="22">
        <v>0</v>
      </c>
      <c r="X1049" s="22">
        <v>0</v>
      </c>
      <c r="Y1049" s="22">
        <v>0</v>
      </c>
      <c r="Z1049" s="22">
        <v>0</v>
      </c>
      <c r="AA1049" s="22">
        <v>0</v>
      </c>
      <c r="AB1049" s="22">
        <v>0</v>
      </c>
      <c r="AC1049" s="22">
        <v>0</v>
      </c>
      <c r="AD1049" s="22">
        <v>0</v>
      </c>
      <c r="AE1049" s="22">
        <v>0</v>
      </c>
      <c r="AF1049" s="22">
        <v>0</v>
      </c>
      <c r="AG1049" s="22">
        <v>0</v>
      </c>
      <c r="AH1049" s="22">
        <f t="shared" si="96"/>
        <v>0</v>
      </c>
      <c r="AI1049" s="22">
        <v>0</v>
      </c>
      <c r="AJ1049" s="22">
        <f t="shared" si="97"/>
        <v>-1980</v>
      </c>
      <c r="AK1049" s="22"/>
      <c r="AL1049" s="22">
        <f t="shared" si="98"/>
        <v>0</v>
      </c>
      <c r="AM1049" s="22">
        <f t="shared" si="99"/>
        <v>0</v>
      </c>
    </row>
    <row r="1050" spans="1:39" outlineLevel="1" x14ac:dyDescent="0.25">
      <c r="A1050" s="10">
        <v>40755</v>
      </c>
      <c r="C1050" s="3" t="s">
        <v>2311</v>
      </c>
      <c r="D1050" s="34" t="s">
        <v>2312</v>
      </c>
      <c r="F1050" s="4" t="s">
        <v>88</v>
      </c>
      <c r="G1050" s="4" t="s">
        <v>451</v>
      </c>
      <c r="H1050" s="4" t="s">
        <v>157</v>
      </c>
      <c r="N1050" s="5">
        <v>1</v>
      </c>
      <c r="O1050" s="5" t="s">
        <v>158</v>
      </c>
      <c r="P1050" s="65">
        <v>9072</v>
      </c>
      <c r="Q1050" s="65">
        <v>0</v>
      </c>
      <c r="R1050" s="65">
        <v>0</v>
      </c>
      <c r="S1050" s="65">
        <f t="shared" si="95"/>
        <v>9072</v>
      </c>
      <c r="T1050" s="5">
        <v>120</v>
      </c>
      <c r="U1050" s="22">
        <v>-9072</v>
      </c>
      <c r="V1050" s="22">
        <v>0</v>
      </c>
      <c r="W1050" s="22">
        <v>0</v>
      </c>
      <c r="X1050" s="22">
        <v>0</v>
      </c>
      <c r="Y1050" s="22">
        <v>0</v>
      </c>
      <c r="Z1050" s="22">
        <v>0</v>
      </c>
      <c r="AA1050" s="22">
        <v>0</v>
      </c>
      <c r="AB1050" s="22">
        <v>0</v>
      </c>
      <c r="AC1050" s="22">
        <v>0</v>
      </c>
      <c r="AD1050" s="22">
        <v>0</v>
      </c>
      <c r="AE1050" s="22">
        <v>0</v>
      </c>
      <c r="AF1050" s="22">
        <v>0</v>
      </c>
      <c r="AG1050" s="22">
        <v>0</v>
      </c>
      <c r="AH1050" s="22">
        <f t="shared" si="96"/>
        <v>0</v>
      </c>
      <c r="AI1050" s="22">
        <v>0</v>
      </c>
      <c r="AJ1050" s="22">
        <f t="shared" si="97"/>
        <v>-9072</v>
      </c>
      <c r="AK1050" s="22"/>
      <c r="AL1050" s="22">
        <f t="shared" si="98"/>
        <v>0</v>
      </c>
      <c r="AM1050" s="22">
        <f t="shared" si="99"/>
        <v>0</v>
      </c>
    </row>
    <row r="1051" spans="1:39" outlineLevel="1" x14ac:dyDescent="0.25">
      <c r="A1051" s="10">
        <v>40755</v>
      </c>
      <c r="C1051" s="3" t="s">
        <v>2313</v>
      </c>
      <c r="D1051" s="34" t="s">
        <v>2119</v>
      </c>
      <c r="F1051" s="4" t="s">
        <v>88</v>
      </c>
      <c r="G1051" s="4" t="s">
        <v>451</v>
      </c>
      <c r="H1051" s="4" t="s">
        <v>157</v>
      </c>
      <c r="N1051" s="5">
        <v>1</v>
      </c>
      <c r="O1051" s="5" t="s">
        <v>158</v>
      </c>
      <c r="P1051" s="65">
        <v>1580</v>
      </c>
      <c r="Q1051" s="65">
        <v>0</v>
      </c>
      <c r="R1051" s="65">
        <v>0</v>
      </c>
      <c r="S1051" s="65">
        <f t="shared" si="95"/>
        <v>1580</v>
      </c>
      <c r="T1051" s="5">
        <v>120</v>
      </c>
      <c r="U1051" s="22">
        <v>-1580</v>
      </c>
      <c r="V1051" s="22">
        <v>0</v>
      </c>
      <c r="W1051" s="22">
        <v>0</v>
      </c>
      <c r="X1051" s="22">
        <v>0</v>
      </c>
      <c r="Y1051" s="22">
        <v>0</v>
      </c>
      <c r="Z1051" s="22">
        <v>0</v>
      </c>
      <c r="AA1051" s="22">
        <v>0</v>
      </c>
      <c r="AB1051" s="22">
        <v>0</v>
      </c>
      <c r="AC1051" s="22">
        <v>0</v>
      </c>
      <c r="AD1051" s="22">
        <v>0</v>
      </c>
      <c r="AE1051" s="22">
        <v>0</v>
      </c>
      <c r="AF1051" s="22">
        <v>0</v>
      </c>
      <c r="AG1051" s="22">
        <v>0</v>
      </c>
      <c r="AH1051" s="22">
        <f t="shared" si="96"/>
        <v>0</v>
      </c>
      <c r="AI1051" s="22">
        <v>0</v>
      </c>
      <c r="AJ1051" s="22">
        <f t="shared" si="97"/>
        <v>-1580</v>
      </c>
      <c r="AK1051" s="22"/>
      <c r="AL1051" s="22">
        <f t="shared" si="98"/>
        <v>0</v>
      </c>
      <c r="AM1051" s="22">
        <f t="shared" si="99"/>
        <v>0</v>
      </c>
    </row>
    <row r="1052" spans="1:39" outlineLevel="1" x14ac:dyDescent="0.25">
      <c r="A1052" s="10">
        <v>40755</v>
      </c>
      <c r="C1052" s="3" t="s">
        <v>2314</v>
      </c>
      <c r="D1052" s="34" t="s">
        <v>1666</v>
      </c>
      <c r="F1052" s="4" t="s">
        <v>88</v>
      </c>
      <c r="G1052" s="4" t="s">
        <v>451</v>
      </c>
      <c r="H1052" s="4" t="s">
        <v>157</v>
      </c>
      <c r="N1052" s="5">
        <v>1</v>
      </c>
      <c r="O1052" s="5" t="s">
        <v>158</v>
      </c>
      <c r="P1052" s="65">
        <v>2448</v>
      </c>
      <c r="Q1052" s="65">
        <v>0</v>
      </c>
      <c r="R1052" s="65">
        <v>0</v>
      </c>
      <c r="S1052" s="65">
        <f t="shared" si="95"/>
        <v>2448</v>
      </c>
      <c r="T1052" s="5">
        <v>120</v>
      </c>
      <c r="U1052" s="22">
        <v>-2448</v>
      </c>
      <c r="V1052" s="22">
        <v>0</v>
      </c>
      <c r="W1052" s="22">
        <v>0</v>
      </c>
      <c r="X1052" s="22">
        <v>0</v>
      </c>
      <c r="Y1052" s="22">
        <v>0</v>
      </c>
      <c r="Z1052" s="22">
        <v>0</v>
      </c>
      <c r="AA1052" s="22">
        <v>0</v>
      </c>
      <c r="AB1052" s="22">
        <v>0</v>
      </c>
      <c r="AC1052" s="22">
        <v>0</v>
      </c>
      <c r="AD1052" s="22">
        <v>0</v>
      </c>
      <c r="AE1052" s="22">
        <v>0</v>
      </c>
      <c r="AF1052" s="22">
        <v>0</v>
      </c>
      <c r="AG1052" s="22">
        <v>0</v>
      </c>
      <c r="AH1052" s="22">
        <f t="shared" si="96"/>
        <v>0</v>
      </c>
      <c r="AI1052" s="22">
        <v>0</v>
      </c>
      <c r="AJ1052" s="22">
        <f t="shared" si="97"/>
        <v>-2448</v>
      </c>
      <c r="AK1052" s="22"/>
      <c r="AL1052" s="22">
        <f t="shared" si="98"/>
        <v>0</v>
      </c>
      <c r="AM1052" s="22">
        <f t="shared" si="99"/>
        <v>0</v>
      </c>
    </row>
    <row r="1053" spans="1:39" outlineLevel="1" x14ac:dyDescent="0.25">
      <c r="A1053" s="10">
        <v>40755</v>
      </c>
      <c r="C1053" s="3" t="s">
        <v>2315</v>
      </c>
      <c r="D1053" s="34" t="s">
        <v>2316</v>
      </c>
      <c r="F1053" s="4" t="s">
        <v>88</v>
      </c>
      <c r="G1053" s="4" t="s">
        <v>451</v>
      </c>
      <c r="H1053" s="4" t="s">
        <v>157</v>
      </c>
      <c r="N1053" s="5">
        <v>1</v>
      </c>
      <c r="O1053" s="5" t="s">
        <v>158</v>
      </c>
      <c r="P1053" s="65">
        <v>1892.16</v>
      </c>
      <c r="Q1053" s="65">
        <v>0</v>
      </c>
      <c r="R1053" s="65">
        <v>0</v>
      </c>
      <c r="S1053" s="65">
        <f t="shared" si="95"/>
        <v>1892.16</v>
      </c>
      <c r="T1053" s="5">
        <v>120</v>
      </c>
      <c r="U1053" s="22">
        <v>-1892.16</v>
      </c>
      <c r="V1053" s="22">
        <v>0</v>
      </c>
      <c r="W1053" s="22">
        <v>0</v>
      </c>
      <c r="X1053" s="22">
        <v>0</v>
      </c>
      <c r="Y1053" s="22">
        <v>0</v>
      </c>
      <c r="Z1053" s="22">
        <v>0</v>
      </c>
      <c r="AA1053" s="22">
        <v>0</v>
      </c>
      <c r="AB1053" s="22">
        <v>0</v>
      </c>
      <c r="AC1053" s="22">
        <v>0</v>
      </c>
      <c r="AD1053" s="22">
        <v>0</v>
      </c>
      <c r="AE1053" s="22">
        <v>0</v>
      </c>
      <c r="AF1053" s="22">
        <v>0</v>
      </c>
      <c r="AG1053" s="22">
        <v>0</v>
      </c>
      <c r="AH1053" s="22">
        <f t="shared" si="96"/>
        <v>0</v>
      </c>
      <c r="AI1053" s="22">
        <v>0</v>
      </c>
      <c r="AJ1053" s="22">
        <f t="shared" si="97"/>
        <v>-1892.16</v>
      </c>
      <c r="AK1053" s="22"/>
      <c r="AL1053" s="22">
        <f t="shared" si="98"/>
        <v>0</v>
      </c>
      <c r="AM1053" s="22">
        <f t="shared" si="99"/>
        <v>0</v>
      </c>
    </row>
    <row r="1054" spans="1:39" outlineLevel="1" x14ac:dyDescent="0.25">
      <c r="A1054" s="10">
        <v>40755</v>
      </c>
      <c r="C1054" s="3" t="s">
        <v>2317</v>
      </c>
      <c r="D1054" s="34" t="s">
        <v>2318</v>
      </c>
      <c r="F1054" s="4" t="s">
        <v>88</v>
      </c>
      <c r="G1054" s="4" t="s">
        <v>451</v>
      </c>
      <c r="H1054" s="4" t="s">
        <v>157</v>
      </c>
      <c r="N1054" s="5">
        <v>1</v>
      </c>
      <c r="O1054" s="5" t="s">
        <v>158</v>
      </c>
      <c r="P1054" s="65">
        <v>4500</v>
      </c>
      <c r="Q1054" s="65">
        <v>0</v>
      </c>
      <c r="R1054" s="65">
        <v>0</v>
      </c>
      <c r="S1054" s="65">
        <f t="shared" si="95"/>
        <v>4500</v>
      </c>
      <c r="T1054" s="5">
        <v>120</v>
      </c>
      <c r="U1054" s="22">
        <v>-4500</v>
      </c>
      <c r="V1054" s="22">
        <v>0</v>
      </c>
      <c r="W1054" s="22">
        <v>0</v>
      </c>
      <c r="X1054" s="22">
        <v>0</v>
      </c>
      <c r="Y1054" s="22">
        <v>0</v>
      </c>
      <c r="Z1054" s="22">
        <v>0</v>
      </c>
      <c r="AA1054" s="22">
        <v>0</v>
      </c>
      <c r="AB1054" s="22">
        <v>0</v>
      </c>
      <c r="AC1054" s="22">
        <v>0</v>
      </c>
      <c r="AD1054" s="22">
        <v>0</v>
      </c>
      <c r="AE1054" s="22">
        <v>0</v>
      </c>
      <c r="AF1054" s="22">
        <v>0</v>
      </c>
      <c r="AG1054" s="22">
        <v>0</v>
      </c>
      <c r="AH1054" s="22">
        <f t="shared" si="96"/>
        <v>0</v>
      </c>
      <c r="AI1054" s="22">
        <v>0</v>
      </c>
      <c r="AJ1054" s="22">
        <f t="shared" si="97"/>
        <v>-4500</v>
      </c>
      <c r="AK1054" s="22"/>
      <c r="AL1054" s="22">
        <f t="shared" si="98"/>
        <v>0</v>
      </c>
      <c r="AM1054" s="22">
        <f t="shared" si="99"/>
        <v>0</v>
      </c>
    </row>
    <row r="1055" spans="1:39" outlineLevel="1" x14ac:dyDescent="0.25">
      <c r="A1055" s="10">
        <v>40755</v>
      </c>
      <c r="C1055" s="3" t="s">
        <v>2319</v>
      </c>
      <c r="D1055" s="34" t="s">
        <v>948</v>
      </c>
      <c r="F1055" s="4" t="s">
        <v>88</v>
      </c>
      <c r="G1055" s="4" t="s">
        <v>451</v>
      </c>
      <c r="H1055" s="4" t="s">
        <v>157</v>
      </c>
      <c r="N1055" s="5">
        <v>1</v>
      </c>
      <c r="O1055" s="5" t="s">
        <v>158</v>
      </c>
      <c r="P1055" s="65">
        <v>740</v>
      </c>
      <c r="Q1055" s="65">
        <v>0</v>
      </c>
      <c r="R1055" s="65">
        <v>0</v>
      </c>
      <c r="S1055" s="65">
        <f t="shared" si="95"/>
        <v>740</v>
      </c>
      <c r="T1055" s="5">
        <v>120</v>
      </c>
      <c r="U1055" s="22">
        <v>-740</v>
      </c>
      <c r="V1055" s="22">
        <v>0</v>
      </c>
      <c r="W1055" s="22">
        <v>0</v>
      </c>
      <c r="X1055" s="22">
        <v>0</v>
      </c>
      <c r="Y1055" s="22">
        <v>0</v>
      </c>
      <c r="Z1055" s="22">
        <v>0</v>
      </c>
      <c r="AA1055" s="22">
        <v>0</v>
      </c>
      <c r="AB1055" s="22">
        <v>0</v>
      </c>
      <c r="AC1055" s="22">
        <v>0</v>
      </c>
      <c r="AD1055" s="22">
        <v>0</v>
      </c>
      <c r="AE1055" s="22">
        <v>0</v>
      </c>
      <c r="AF1055" s="22">
        <v>0</v>
      </c>
      <c r="AG1055" s="22">
        <v>0</v>
      </c>
      <c r="AH1055" s="22">
        <f t="shared" si="96"/>
        <v>0</v>
      </c>
      <c r="AI1055" s="22">
        <v>0</v>
      </c>
      <c r="AJ1055" s="22">
        <f t="shared" si="97"/>
        <v>-740</v>
      </c>
      <c r="AK1055" s="22"/>
      <c r="AL1055" s="22">
        <f t="shared" si="98"/>
        <v>0</v>
      </c>
      <c r="AM1055" s="22">
        <f t="shared" si="99"/>
        <v>0</v>
      </c>
    </row>
    <row r="1056" spans="1:39" outlineLevel="1" x14ac:dyDescent="0.25">
      <c r="A1056" s="10">
        <v>40755</v>
      </c>
      <c r="C1056" s="3" t="s">
        <v>2320</v>
      </c>
      <c r="D1056" s="34" t="s">
        <v>1236</v>
      </c>
      <c r="F1056" s="4" t="s">
        <v>88</v>
      </c>
      <c r="G1056" s="4" t="s">
        <v>451</v>
      </c>
      <c r="H1056" s="4" t="s">
        <v>157</v>
      </c>
      <c r="N1056" s="5">
        <v>1</v>
      </c>
      <c r="O1056" s="5" t="s">
        <v>158</v>
      </c>
      <c r="P1056" s="65">
        <v>1600</v>
      </c>
      <c r="Q1056" s="65">
        <v>0</v>
      </c>
      <c r="R1056" s="65">
        <v>0</v>
      </c>
      <c r="S1056" s="65">
        <f t="shared" si="95"/>
        <v>1600</v>
      </c>
      <c r="T1056" s="5">
        <v>120</v>
      </c>
      <c r="U1056" s="22">
        <v>-1600</v>
      </c>
      <c r="V1056" s="22">
        <v>0</v>
      </c>
      <c r="W1056" s="22">
        <v>0</v>
      </c>
      <c r="X1056" s="22">
        <v>0</v>
      </c>
      <c r="Y1056" s="22">
        <v>0</v>
      </c>
      <c r="Z1056" s="22">
        <v>0</v>
      </c>
      <c r="AA1056" s="22">
        <v>0</v>
      </c>
      <c r="AB1056" s="22">
        <v>0</v>
      </c>
      <c r="AC1056" s="22">
        <v>0</v>
      </c>
      <c r="AD1056" s="22">
        <v>0</v>
      </c>
      <c r="AE1056" s="22">
        <v>0</v>
      </c>
      <c r="AF1056" s="22">
        <v>0</v>
      </c>
      <c r="AG1056" s="22">
        <v>0</v>
      </c>
      <c r="AH1056" s="22">
        <f t="shared" si="96"/>
        <v>0</v>
      </c>
      <c r="AI1056" s="22">
        <v>0</v>
      </c>
      <c r="AJ1056" s="22">
        <f t="shared" si="97"/>
        <v>-1600</v>
      </c>
      <c r="AK1056" s="22"/>
      <c r="AL1056" s="22">
        <f t="shared" si="98"/>
        <v>0</v>
      </c>
      <c r="AM1056" s="22">
        <f t="shared" si="99"/>
        <v>0</v>
      </c>
    </row>
    <row r="1057" spans="1:39" outlineLevel="1" x14ac:dyDescent="0.25">
      <c r="A1057" s="10">
        <v>40755</v>
      </c>
      <c r="C1057" s="3" t="s">
        <v>2321</v>
      </c>
      <c r="D1057" s="34" t="s">
        <v>1236</v>
      </c>
      <c r="F1057" s="4" t="s">
        <v>88</v>
      </c>
      <c r="G1057" s="4" t="s">
        <v>451</v>
      </c>
      <c r="H1057" s="4" t="s">
        <v>157</v>
      </c>
      <c r="N1057" s="5">
        <v>1</v>
      </c>
      <c r="O1057" s="5" t="s">
        <v>158</v>
      </c>
      <c r="P1057" s="65">
        <v>2960</v>
      </c>
      <c r="Q1057" s="65">
        <v>0</v>
      </c>
      <c r="R1057" s="65">
        <v>0</v>
      </c>
      <c r="S1057" s="65">
        <f t="shared" si="95"/>
        <v>2960</v>
      </c>
      <c r="T1057" s="5">
        <v>120</v>
      </c>
      <c r="U1057" s="22">
        <v>-2960</v>
      </c>
      <c r="V1057" s="22">
        <v>0</v>
      </c>
      <c r="W1057" s="22">
        <v>0</v>
      </c>
      <c r="X1057" s="22">
        <v>0</v>
      </c>
      <c r="Y1057" s="22">
        <v>0</v>
      </c>
      <c r="Z1057" s="22">
        <v>0</v>
      </c>
      <c r="AA1057" s="22">
        <v>0</v>
      </c>
      <c r="AB1057" s="22">
        <v>0</v>
      </c>
      <c r="AC1057" s="22">
        <v>0</v>
      </c>
      <c r="AD1057" s="22">
        <v>0</v>
      </c>
      <c r="AE1057" s="22">
        <v>0</v>
      </c>
      <c r="AF1057" s="22">
        <v>0</v>
      </c>
      <c r="AG1057" s="22">
        <v>0</v>
      </c>
      <c r="AH1057" s="22">
        <f t="shared" si="96"/>
        <v>0</v>
      </c>
      <c r="AI1057" s="22">
        <v>0</v>
      </c>
      <c r="AJ1057" s="22">
        <f t="shared" si="97"/>
        <v>-2960</v>
      </c>
      <c r="AK1057" s="22"/>
      <c r="AL1057" s="22">
        <f t="shared" si="98"/>
        <v>0</v>
      </c>
      <c r="AM1057" s="22">
        <f t="shared" si="99"/>
        <v>0</v>
      </c>
    </row>
    <row r="1058" spans="1:39" outlineLevel="1" x14ac:dyDescent="0.25">
      <c r="A1058" s="10">
        <v>40755</v>
      </c>
      <c r="C1058" s="3" t="s">
        <v>2322</v>
      </c>
      <c r="D1058" s="34" t="s">
        <v>2323</v>
      </c>
      <c r="F1058" s="4" t="s">
        <v>88</v>
      </c>
      <c r="G1058" s="4" t="s">
        <v>451</v>
      </c>
      <c r="H1058" s="4" t="s">
        <v>157</v>
      </c>
      <c r="N1058" s="5">
        <v>1</v>
      </c>
      <c r="O1058" s="5" t="s">
        <v>158</v>
      </c>
      <c r="P1058" s="65">
        <v>180</v>
      </c>
      <c r="Q1058" s="65">
        <v>0</v>
      </c>
      <c r="R1058" s="65">
        <v>0</v>
      </c>
      <c r="S1058" s="65">
        <f t="shared" si="95"/>
        <v>180</v>
      </c>
      <c r="T1058" s="5">
        <v>120</v>
      </c>
      <c r="U1058" s="22">
        <v>-180</v>
      </c>
      <c r="V1058" s="22">
        <v>0</v>
      </c>
      <c r="W1058" s="22">
        <v>0</v>
      </c>
      <c r="X1058" s="22">
        <v>0</v>
      </c>
      <c r="Y1058" s="22">
        <v>0</v>
      </c>
      <c r="Z1058" s="22">
        <v>0</v>
      </c>
      <c r="AA1058" s="22">
        <v>0</v>
      </c>
      <c r="AB1058" s="22">
        <v>0</v>
      </c>
      <c r="AC1058" s="22">
        <v>0</v>
      </c>
      <c r="AD1058" s="22">
        <v>0</v>
      </c>
      <c r="AE1058" s="22">
        <v>0</v>
      </c>
      <c r="AF1058" s="22">
        <v>0</v>
      </c>
      <c r="AG1058" s="22">
        <v>0</v>
      </c>
      <c r="AH1058" s="22">
        <f t="shared" si="96"/>
        <v>0</v>
      </c>
      <c r="AI1058" s="22">
        <v>0</v>
      </c>
      <c r="AJ1058" s="22">
        <f t="shared" si="97"/>
        <v>-180</v>
      </c>
      <c r="AK1058" s="22"/>
      <c r="AL1058" s="22">
        <f t="shared" si="98"/>
        <v>0</v>
      </c>
      <c r="AM1058" s="22">
        <f t="shared" si="99"/>
        <v>0</v>
      </c>
    </row>
    <row r="1059" spans="1:39" outlineLevel="1" x14ac:dyDescent="0.25">
      <c r="A1059" s="10">
        <v>40755</v>
      </c>
      <c r="C1059" s="3" t="s">
        <v>2324</v>
      </c>
      <c r="D1059" s="34" t="s">
        <v>2325</v>
      </c>
      <c r="F1059" s="4" t="s">
        <v>88</v>
      </c>
      <c r="G1059" s="4" t="s">
        <v>451</v>
      </c>
      <c r="H1059" s="4" t="s">
        <v>157</v>
      </c>
      <c r="N1059" s="5">
        <v>1</v>
      </c>
      <c r="O1059" s="5" t="s">
        <v>158</v>
      </c>
      <c r="P1059" s="65">
        <v>5140</v>
      </c>
      <c r="Q1059" s="65">
        <v>0</v>
      </c>
      <c r="R1059" s="65">
        <v>0</v>
      </c>
      <c r="S1059" s="65">
        <f t="shared" si="95"/>
        <v>5140</v>
      </c>
      <c r="T1059" s="5">
        <v>120</v>
      </c>
      <c r="U1059" s="22">
        <v>-5140</v>
      </c>
      <c r="V1059" s="22">
        <v>0</v>
      </c>
      <c r="W1059" s="22">
        <v>0</v>
      </c>
      <c r="X1059" s="22">
        <v>0</v>
      </c>
      <c r="Y1059" s="22">
        <v>0</v>
      </c>
      <c r="Z1059" s="22">
        <v>0</v>
      </c>
      <c r="AA1059" s="22">
        <v>0</v>
      </c>
      <c r="AB1059" s="22">
        <v>0</v>
      </c>
      <c r="AC1059" s="22">
        <v>0</v>
      </c>
      <c r="AD1059" s="22">
        <v>0</v>
      </c>
      <c r="AE1059" s="22">
        <v>0</v>
      </c>
      <c r="AF1059" s="22">
        <v>0</v>
      </c>
      <c r="AG1059" s="22">
        <v>0</v>
      </c>
      <c r="AH1059" s="22">
        <f t="shared" si="96"/>
        <v>0</v>
      </c>
      <c r="AI1059" s="22">
        <v>0</v>
      </c>
      <c r="AJ1059" s="22">
        <f t="shared" si="97"/>
        <v>-5140</v>
      </c>
      <c r="AK1059" s="22"/>
      <c r="AL1059" s="22">
        <f t="shared" si="98"/>
        <v>0</v>
      </c>
      <c r="AM1059" s="22">
        <f t="shared" si="99"/>
        <v>0</v>
      </c>
    </row>
    <row r="1060" spans="1:39" outlineLevel="1" x14ac:dyDescent="0.25">
      <c r="A1060" s="10">
        <v>40755</v>
      </c>
      <c r="C1060" s="3" t="s">
        <v>2326</v>
      </c>
      <c r="D1060" s="34" t="s">
        <v>1666</v>
      </c>
      <c r="F1060" s="4" t="s">
        <v>88</v>
      </c>
      <c r="G1060" s="4" t="s">
        <v>451</v>
      </c>
      <c r="H1060" s="4" t="s">
        <v>157</v>
      </c>
      <c r="N1060" s="5">
        <v>1</v>
      </c>
      <c r="O1060" s="5" t="s">
        <v>158</v>
      </c>
      <c r="P1060" s="65">
        <v>900</v>
      </c>
      <c r="Q1060" s="65">
        <v>0</v>
      </c>
      <c r="R1060" s="65">
        <v>0</v>
      </c>
      <c r="S1060" s="65">
        <f t="shared" si="95"/>
        <v>900</v>
      </c>
      <c r="T1060" s="5">
        <v>120</v>
      </c>
      <c r="U1060" s="22">
        <v>-900</v>
      </c>
      <c r="V1060" s="22">
        <v>0</v>
      </c>
      <c r="W1060" s="22">
        <v>0</v>
      </c>
      <c r="X1060" s="22">
        <v>0</v>
      </c>
      <c r="Y1060" s="22">
        <v>0</v>
      </c>
      <c r="Z1060" s="22">
        <v>0</v>
      </c>
      <c r="AA1060" s="22">
        <v>0</v>
      </c>
      <c r="AB1060" s="22">
        <v>0</v>
      </c>
      <c r="AC1060" s="22">
        <v>0</v>
      </c>
      <c r="AD1060" s="22">
        <v>0</v>
      </c>
      <c r="AE1060" s="22">
        <v>0</v>
      </c>
      <c r="AF1060" s="22">
        <v>0</v>
      </c>
      <c r="AG1060" s="22">
        <v>0</v>
      </c>
      <c r="AH1060" s="22">
        <f t="shared" si="96"/>
        <v>0</v>
      </c>
      <c r="AI1060" s="22">
        <v>0</v>
      </c>
      <c r="AJ1060" s="22">
        <f t="shared" si="97"/>
        <v>-900</v>
      </c>
      <c r="AK1060" s="22"/>
      <c r="AL1060" s="22">
        <f t="shared" si="98"/>
        <v>0</v>
      </c>
      <c r="AM1060" s="22">
        <f t="shared" si="99"/>
        <v>0</v>
      </c>
    </row>
    <row r="1061" spans="1:39" outlineLevel="1" x14ac:dyDescent="0.25">
      <c r="A1061" s="10">
        <v>40755</v>
      </c>
      <c r="C1061" s="3" t="s">
        <v>2327</v>
      </c>
      <c r="D1061" s="34" t="s">
        <v>2328</v>
      </c>
      <c r="F1061" s="4" t="s">
        <v>88</v>
      </c>
      <c r="G1061" s="4" t="s">
        <v>451</v>
      </c>
      <c r="H1061" s="4" t="s">
        <v>157</v>
      </c>
      <c r="N1061" s="5">
        <v>1</v>
      </c>
      <c r="O1061" s="5" t="s">
        <v>158</v>
      </c>
      <c r="P1061" s="65">
        <v>6300</v>
      </c>
      <c r="Q1061" s="65">
        <v>0</v>
      </c>
      <c r="R1061" s="65">
        <v>0</v>
      </c>
      <c r="S1061" s="65">
        <f t="shared" si="95"/>
        <v>6300</v>
      </c>
      <c r="T1061" s="5">
        <v>120</v>
      </c>
      <c r="U1061" s="22">
        <v>-6300</v>
      </c>
      <c r="V1061" s="22">
        <v>0</v>
      </c>
      <c r="W1061" s="22">
        <v>0</v>
      </c>
      <c r="X1061" s="22">
        <v>0</v>
      </c>
      <c r="Y1061" s="22">
        <v>0</v>
      </c>
      <c r="Z1061" s="22">
        <v>0</v>
      </c>
      <c r="AA1061" s="22">
        <v>0</v>
      </c>
      <c r="AB1061" s="22">
        <v>0</v>
      </c>
      <c r="AC1061" s="22">
        <v>0</v>
      </c>
      <c r="AD1061" s="22">
        <v>0</v>
      </c>
      <c r="AE1061" s="22">
        <v>0</v>
      </c>
      <c r="AF1061" s="22">
        <v>0</v>
      </c>
      <c r="AG1061" s="22">
        <v>0</v>
      </c>
      <c r="AH1061" s="22">
        <f t="shared" si="96"/>
        <v>0</v>
      </c>
      <c r="AI1061" s="22">
        <v>0</v>
      </c>
      <c r="AJ1061" s="22">
        <f t="shared" si="97"/>
        <v>-6300</v>
      </c>
      <c r="AK1061" s="22"/>
      <c r="AL1061" s="22">
        <f t="shared" si="98"/>
        <v>0</v>
      </c>
      <c r="AM1061" s="22">
        <f t="shared" si="99"/>
        <v>0</v>
      </c>
    </row>
    <row r="1062" spans="1:39" outlineLevel="1" x14ac:dyDescent="0.25">
      <c r="A1062" s="10">
        <v>40755</v>
      </c>
      <c r="C1062" s="3" t="s">
        <v>2329</v>
      </c>
      <c r="D1062" s="34" t="s">
        <v>2328</v>
      </c>
      <c r="F1062" s="4" t="s">
        <v>88</v>
      </c>
      <c r="G1062" s="4" t="s">
        <v>451</v>
      </c>
      <c r="H1062" s="4" t="s">
        <v>157</v>
      </c>
      <c r="N1062" s="5">
        <v>1</v>
      </c>
      <c r="O1062" s="5" t="s">
        <v>158</v>
      </c>
      <c r="P1062" s="65">
        <v>450</v>
      </c>
      <c r="Q1062" s="65">
        <v>0</v>
      </c>
      <c r="R1062" s="65">
        <v>0</v>
      </c>
      <c r="S1062" s="65">
        <f t="shared" si="95"/>
        <v>450</v>
      </c>
      <c r="T1062" s="5">
        <v>120</v>
      </c>
      <c r="U1062" s="22">
        <v>-450</v>
      </c>
      <c r="V1062" s="22">
        <v>0</v>
      </c>
      <c r="W1062" s="22">
        <v>0</v>
      </c>
      <c r="X1062" s="22">
        <v>0</v>
      </c>
      <c r="Y1062" s="22">
        <v>0</v>
      </c>
      <c r="Z1062" s="22">
        <v>0</v>
      </c>
      <c r="AA1062" s="22">
        <v>0</v>
      </c>
      <c r="AB1062" s="22">
        <v>0</v>
      </c>
      <c r="AC1062" s="22">
        <v>0</v>
      </c>
      <c r="AD1062" s="22">
        <v>0</v>
      </c>
      <c r="AE1062" s="22">
        <v>0</v>
      </c>
      <c r="AF1062" s="22">
        <v>0</v>
      </c>
      <c r="AG1062" s="22">
        <v>0</v>
      </c>
      <c r="AH1062" s="22">
        <f t="shared" si="96"/>
        <v>0</v>
      </c>
      <c r="AI1062" s="22">
        <v>0</v>
      </c>
      <c r="AJ1062" s="22">
        <f t="shared" si="97"/>
        <v>-450</v>
      </c>
      <c r="AK1062" s="22"/>
      <c r="AL1062" s="22">
        <f t="shared" si="98"/>
        <v>0</v>
      </c>
      <c r="AM1062" s="22">
        <f t="shared" si="99"/>
        <v>0</v>
      </c>
    </row>
    <row r="1063" spans="1:39" outlineLevel="1" x14ac:dyDescent="0.25">
      <c r="A1063" s="10">
        <v>40755</v>
      </c>
      <c r="C1063" s="3" t="s">
        <v>2330</v>
      </c>
      <c r="D1063" s="34" t="s">
        <v>2331</v>
      </c>
      <c r="F1063" s="4" t="s">
        <v>88</v>
      </c>
      <c r="G1063" s="4" t="s">
        <v>451</v>
      </c>
      <c r="H1063" s="4" t="s">
        <v>157</v>
      </c>
      <c r="N1063" s="5">
        <v>1</v>
      </c>
      <c r="O1063" s="5" t="s">
        <v>158</v>
      </c>
      <c r="P1063" s="65">
        <v>3250</v>
      </c>
      <c r="Q1063" s="65">
        <v>0</v>
      </c>
      <c r="R1063" s="65">
        <v>0</v>
      </c>
      <c r="S1063" s="65">
        <f t="shared" si="95"/>
        <v>3250</v>
      </c>
      <c r="T1063" s="5">
        <v>120</v>
      </c>
      <c r="U1063" s="22">
        <v>-3250</v>
      </c>
      <c r="V1063" s="22">
        <v>0</v>
      </c>
      <c r="W1063" s="22">
        <v>0</v>
      </c>
      <c r="X1063" s="22">
        <v>0</v>
      </c>
      <c r="Y1063" s="22">
        <v>0</v>
      </c>
      <c r="Z1063" s="22">
        <v>0</v>
      </c>
      <c r="AA1063" s="22">
        <v>0</v>
      </c>
      <c r="AB1063" s="22">
        <v>0</v>
      </c>
      <c r="AC1063" s="22">
        <v>0</v>
      </c>
      <c r="AD1063" s="22">
        <v>0</v>
      </c>
      <c r="AE1063" s="22">
        <v>0</v>
      </c>
      <c r="AF1063" s="22">
        <v>0</v>
      </c>
      <c r="AG1063" s="22">
        <v>0</v>
      </c>
      <c r="AH1063" s="22">
        <f t="shared" si="96"/>
        <v>0</v>
      </c>
      <c r="AI1063" s="22">
        <v>0</v>
      </c>
      <c r="AJ1063" s="22">
        <f t="shared" si="97"/>
        <v>-3250</v>
      </c>
      <c r="AK1063" s="22"/>
      <c r="AL1063" s="22">
        <f t="shared" si="98"/>
        <v>0</v>
      </c>
      <c r="AM1063" s="22">
        <f t="shared" si="99"/>
        <v>0</v>
      </c>
    </row>
    <row r="1064" spans="1:39" outlineLevel="1" x14ac:dyDescent="0.25">
      <c r="A1064" s="10">
        <v>40755</v>
      </c>
      <c r="C1064" s="3" t="s">
        <v>2332</v>
      </c>
      <c r="D1064" s="34" t="s">
        <v>968</v>
      </c>
      <c r="F1064" s="4" t="s">
        <v>88</v>
      </c>
      <c r="G1064" s="4" t="s">
        <v>451</v>
      </c>
      <c r="H1064" s="4" t="s">
        <v>157</v>
      </c>
      <c r="N1064" s="5">
        <v>1</v>
      </c>
      <c r="O1064" s="5" t="s">
        <v>158</v>
      </c>
      <c r="P1064" s="65">
        <v>2494</v>
      </c>
      <c r="Q1064" s="65">
        <v>0</v>
      </c>
      <c r="R1064" s="65">
        <v>0</v>
      </c>
      <c r="S1064" s="65">
        <f t="shared" si="95"/>
        <v>2494</v>
      </c>
      <c r="T1064" s="5">
        <v>120</v>
      </c>
      <c r="U1064" s="22">
        <v>-2494</v>
      </c>
      <c r="V1064" s="22">
        <v>0</v>
      </c>
      <c r="W1064" s="22">
        <v>0</v>
      </c>
      <c r="X1064" s="22">
        <v>0</v>
      </c>
      <c r="Y1064" s="22">
        <v>0</v>
      </c>
      <c r="Z1064" s="22">
        <v>0</v>
      </c>
      <c r="AA1064" s="22">
        <v>0</v>
      </c>
      <c r="AB1064" s="22">
        <v>0</v>
      </c>
      <c r="AC1064" s="22">
        <v>0</v>
      </c>
      <c r="AD1064" s="22">
        <v>0</v>
      </c>
      <c r="AE1064" s="22">
        <v>0</v>
      </c>
      <c r="AF1064" s="22">
        <v>0</v>
      </c>
      <c r="AG1064" s="22">
        <v>0</v>
      </c>
      <c r="AH1064" s="22">
        <f t="shared" si="96"/>
        <v>0</v>
      </c>
      <c r="AI1064" s="22">
        <v>0</v>
      </c>
      <c r="AJ1064" s="22">
        <f t="shared" si="97"/>
        <v>-2494</v>
      </c>
      <c r="AK1064" s="22"/>
      <c r="AL1064" s="22">
        <f t="shared" si="98"/>
        <v>0</v>
      </c>
      <c r="AM1064" s="22">
        <f t="shared" si="99"/>
        <v>0</v>
      </c>
    </row>
    <row r="1065" spans="1:39" outlineLevel="1" x14ac:dyDescent="0.25">
      <c r="A1065" s="10">
        <v>40755</v>
      </c>
      <c r="C1065" s="3" t="s">
        <v>2333</v>
      </c>
      <c r="D1065" s="34" t="s">
        <v>2334</v>
      </c>
      <c r="F1065" s="4" t="s">
        <v>88</v>
      </c>
      <c r="G1065" s="4" t="s">
        <v>451</v>
      </c>
      <c r="H1065" s="4" t="s">
        <v>157</v>
      </c>
      <c r="N1065" s="5">
        <v>1</v>
      </c>
      <c r="O1065" s="5" t="s">
        <v>158</v>
      </c>
      <c r="P1065" s="65">
        <v>8495.0300000000007</v>
      </c>
      <c r="Q1065" s="65">
        <v>0</v>
      </c>
      <c r="R1065" s="65">
        <v>0</v>
      </c>
      <c r="S1065" s="65">
        <f t="shared" si="95"/>
        <v>8495.0300000000007</v>
      </c>
      <c r="T1065" s="5">
        <v>120</v>
      </c>
      <c r="U1065" s="22">
        <v>-8495.0300000000007</v>
      </c>
      <c r="V1065" s="22">
        <v>0</v>
      </c>
      <c r="W1065" s="22">
        <v>0</v>
      </c>
      <c r="X1065" s="22">
        <v>0</v>
      </c>
      <c r="Y1065" s="22">
        <v>0</v>
      </c>
      <c r="Z1065" s="22">
        <v>0</v>
      </c>
      <c r="AA1065" s="22">
        <v>0</v>
      </c>
      <c r="AB1065" s="22">
        <v>0</v>
      </c>
      <c r="AC1065" s="22">
        <v>0</v>
      </c>
      <c r="AD1065" s="22">
        <v>0</v>
      </c>
      <c r="AE1065" s="22">
        <v>0</v>
      </c>
      <c r="AF1065" s="22">
        <v>0</v>
      </c>
      <c r="AG1065" s="22">
        <v>0</v>
      </c>
      <c r="AH1065" s="22">
        <f t="shared" si="96"/>
        <v>0</v>
      </c>
      <c r="AI1065" s="22">
        <v>0</v>
      </c>
      <c r="AJ1065" s="22">
        <f t="shared" si="97"/>
        <v>-8495.0300000000007</v>
      </c>
      <c r="AK1065" s="22"/>
      <c r="AL1065" s="22">
        <f t="shared" si="98"/>
        <v>0</v>
      </c>
      <c r="AM1065" s="22">
        <f t="shared" si="99"/>
        <v>0</v>
      </c>
    </row>
    <row r="1066" spans="1:39" outlineLevel="1" x14ac:dyDescent="0.25">
      <c r="A1066" s="10">
        <v>40755</v>
      </c>
      <c r="C1066" s="3" t="s">
        <v>2335</v>
      </c>
      <c r="D1066" s="34" t="s">
        <v>2336</v>
      </c>
      <c r="F1066" s="4" t="s">
        <v>88</v>
      </c>
      <c r="G1066" s="4" t="s">
        <v>451</v>
      </c>
      <c r="H1066" s="4" t="s">
        <v>157</v>
      </c>
      <c r="N1066" s="5">
        <v>1</v>
      </c>
      <c r="O1066" s="5" t="s">
        <v>158</v>
      </c>
      <c r="P1066" s="65">
        <v>3000</v>
      </c>
      <c r="Q1066" s="65">
        <v>0</v>
      </c>
      <c r="R1066" s="65">
        <v>0</v>
      </c>
      <c r="S1066" s="65">
        <f t="shared" si="95"/>
        <v>3000</v>
      </c>
      <c r="T1066" s="5">
        <v>120</v>
      </c>
      <c r="U1066" s="22">
        <v>-3000</v>
      </c>
      <c r="V1066" s="22">
        <v>0</v>
      </c>
      <c r="W1066" s="22">
        <v>0</v>
      </c>
      <c r="X1066" s="22">
        <v>0</v>
      </c>
      <c r="Y1066" s="22">
        <v>0</v>
      </c>
      <c r="Z1066" s="22">
        <v>0</v>
      </c>
      <c r="AA1066" s="22">
        <v>0</v>
      </c>
      <c r="AB1066" s="22">
        <v>0</v>
      </c>
      <c r="AC1066" s="22">
        <v>0</v>
      </c>
      <c r="AD1066" s="22">
        <v>0</v>
      </c>
      <c r="AE1066" s="22">
        <v>0</v>
      </c>
      <c r="AF1066" s="22">
        <v>0</v>
      </c>
      <c r="AG1066" s="22">
        <v>0</v>
      </c>
      <c r="AH1066" s="22">
        <f t="shared" si="96"/>
        <v>0</v>
      </c>
      <c r="AI1066" s="22">
        <v>0</v>
      </c>
      <c r="AJ1066" s="22">
        <f t="shared" si="97"/>
        <v>-3000</v>
      </c>
      <c r="AK1066" s="22"/>
      <c r="AL1066" s="22">
        <f t="shared" si="98"/>
        <v>0</v>
      </c>
      <c r="AM1066" s="22">
        <f t="shared" si="99"/>
        <v>0</v>
      </c>
    </row>
    <row r="1067" spans="1:39" outlineLevel="1" x14ac:dyDescent="0.25">
      <c r="A1067" s="10">
        <v>40755</v>
      </c>
      <c r="C1067" s="3" t="s">
        <v>2337</v>
      </c>
      <c r="D1067" s="34" t="s">
        <v>968</v>
      </c>
      <c r="F1067" s="4" t="s">
        <v>88</v>
      </c>
      <c r="G1067" s="4" t="s">
        <v>451</v>
      </c>
      <c r="H1067" s="4" t="s">
        <v>157</v>
      </c>
      <c r="N1067" s="5">
        <v>1</v>
      </c>
      <c r="O1067" s="5" t="s">
        <v>158</v>
      </c>
      <c r="P1067" s="65">
        <v>3450</v>
      </c>
      <c r="Q1067" s="65">
        <v>0</v>
      </c>
      <c r="R1067" s="65">
        <v>0</v>
      </c>
      <c r="S1067" s="65">
        <f t="shared" si="95"/>
        <v>3450</v>
      </c>
      <c r="T1067" s="5">
        <v>120</v>
      </c>
      <c r="U1067" s="22">
        <v>-3450</v>
      </c>
      <c r="V1067" s="22">
        <v>0</v>
      </c>
      <c r="W1067" s="22">
        <v>0</v>
      </c>
      <c r="X1067" s="22">
        <v>0</v>
      </c>
      <c r="Y1067" s="22">
        <v>0</v>
      </c>
      <c r="Z1067" s="22">
        <v>0</v>
      </c>
      <c r="AA1067" s="22">
        <v>0</v>
      </c>
      <c r="AB1067" s="22">
        <v>0</v>
      </c>
      <c r="AC1067" s="22">
        <v>0</v>
      </c>
      <c r="AD1067" s="22">
        <v>0</v>
      </c>
      <c r="AE1067" s="22">
        <v>0</v>
      </c>
      <c r="AF1067" s="22">
        <v>0</v>
      </c>
      <c r="AG1067" s="22">
        <v>0</v>
      </c>
      <c r="AH1067" s="22">
        <f t="shared" si="96"/>
        <v>0</v>
      </c>
      <c r="AI1067" s="22">
        <v>0</v>
      </c>
      <c r="AJ1067" s="22">
        <f t="shared" si="97"/>
        <v>-3450</v>
      </c>
      <c r="AK1067" s="22"/>
      <c r="AL1067" s="22">
        <f t="shared" si="98"/>
        <v>0</v>
      </c>
      <c r="AM1067" s="22">
        <f t="shared" si="99"/>
        <v>0</v>
      </c>
    </row>
    <row r="1068" spans="1:39" outlineLevel="1" x14ac:dyDescent="0.25">
      <c r="A1068" s="10">
        <v>40755</v>
      </c>
      <c r="C1068" s="3" t="s">
        <v>2338</v>
      </c>
      <c r="D1068" s="34" t="s">
        <v>2339</v>
      </c>
      <c r="F1068" s="4" t="s">
        <v>88</v>
      </c>
      <c r="G1068" s="4" t="s">
        <v>451</v>
      </c>
      <c r="H1068" s="4" t="s">
        <v>157</v>
      </c>
      <c r="N1068" s="5">
        <v>1</v>
      </c>
      <c r="O1068" s="5" t="s">
        <v>158</v>
      </c>
      <c r="P1068" s="65">
        <v>3985</v>
      </c>
      <c r="Q1068" s="65">
        <v>0</v>
      </c>
      <c r="R1068" s="65">
        <v>0</v>
      </c>
      <c r="S1068" s="65">
        <f t="shared" si="95"/>
        <v>3985</v>
      </c>
      <c r="T1068" s="5">
        <v>120</v>
      </c>
      <c r="U1068" s="22">
        <v>-3985</v>
      </c>
      <c r="V1068" s="22">
        <v>0</v>
      </c>
      <c r="W1068" s="22">
        <v>0</v>
      </c>
      <c r="X1068" s="22">
        <v>0</v>
      </c>
      <c r="Y1068" s="22">
        <v>0</v>
      </c>
      <c r="Z1068" s="22">
        <v>0</v>
      </c>
      <c r="AA1068" s="22">
        <v>0</v>
      </c>
      <c r="AB1068" s="22">
        <v>0</v>
      </c>
      <c r="AC1068" s="22">
        <v>0</v>
      </c>
      <c r="AD1068" s="22">
        <v>0</v>
      </c>
      <c r="AE1068" s="22">
        <v>0</v>
      </c>
      <c r="AF1068" s="22">
        <v>0</v>
      </c>
      <c r="AG1068" s="22">
        <v>0</v>
      </c>
      <c r="AH1068" s="22">
        <f t="shared" si="96"/>
        <v>0</v>
      </c>
      <c r="AI1068" s="22">
        <v>0</v>
      </c>
      <c r="AJ1068" s="22">
        <f t="shared" si="97"/>
        <v>-3985</v>
      </c>
      <c r="AK1068" s="22"/>
      <c r="AL1068" s="22">
        <f t="shared" si="98"/>
        <v>0</v>
      </c>
      <c r="AM1068" s="22">
        <f t="shared" si="99"/>
        <v>0</v>
      </c>
    </row>
    <row r="1069" spans="1:39" outlineLevel="1" x14ac:dyDescent="0.25">
      <c r="A1069" s="10">
        <v>40755</v>
      </c>
      <c r="C1069" s="3" t="s">
        <v>2340</v>
      </c>
      <c r="D1069" s="34" t="s">
        <v>2341</v>
      </c>
      <c r="F1069" s="4" t="s">
        <v>88</v>
      </c>
      <c r="G1069" s="4" t="s">
        <v>451</v>
      </c>
      <c r="H1069" s="4" t="s">
        <v>157</v>
      </c>
      <c r="N1069" s="5">
        <v>1</v>
      </c>
      <c r="O1069" s="5" t="s">
        <v>158</v>
      </c>
      <c r="P1069" s="65">
        <v>792</v>
      </c>
      <c r="Q1069" s="65">
        <v>0</v>
      </c>
      <c r="R1069" s="65">
        <v>0</v>
      </c>
      <c r="S1069" s="65">
        <f t="shared" si="95"/>
        <v>792</v>
      </c>
      <c r="T1069" s="5">
        <v>120</v>
      </c>
      <c r="U1069" s="22">
        <v>-792</v>
      </c>
      <c r="V1069" s="22">
        <v>0</v>
      </c>
      <c r="W1069" s="22">
        <v>0</v>
      </c>
      <c r="X1069" s="22">
        <v>0</v>
      </c>
      <c r="Y1069" s="22">
        <v>0</v>
      </c>
      <c r="Z1069" s="22">
        <v>0</v>
      </c>
      <c r="AA1069" s="22">
        <v>0</v>
      </c>
      <c r="AB1069" s="22">
        <v>0</v>
      </c>
      <c r="AC1069" s="22">
        <v>0</v>
      </c>
      <c r="AD1069" s="22">
        <v>0</v>
      </c>
      <c r="AE1069" s="22">
        <v>0</v>
      </c>
      <c r="AF1069" s="22">
        <v>0</v>
      </c>
      <c r="AG1069" s="22">
        <v>0</v>
      </c>
      <c r="AH1069" s="22">
        <f t="shared" si="96"/>
        <v>0</v>
      </c>
      <c r="AI1069" s="22">
        <v>0</v>
      </c>
      <c r="AJ1069" s="22">
        <f t="shared" si="97"/>
        <v>-792</v>
      </c>
      <c r="AK1069" s="22"/>
      <c r="AL1069" s="22">
        <f t="shared" si="98"/>
        <v>0</v>
      </c>
      <c r="AM1069" s="22">
        <f t="shared" si="99"/>
        <v>0</v>
      </c>
    </row>
    <row r="1070" spans="1:39" outlineLevel="1" x14ac:dyDescent="0.25">
      <c r="A1070" s="10">
        <v>40755</v>
      </c>
      <c r="C1070" s="3" t="s">
        <v>2342</v>
      </c>
      <c r="D1070" s="34" t="s">
        <v>2343</v>
      </c>
      <c r="F1070" s="4" t="s">
        <v>88</v>
      </c>
      <c r="G1070" s="4" t="s">
        <v>451</v>
      </c>
      <c r="H1070" s="4" t="s">
        <v>157</v>
      </c>
      <c r="N1070" s="5">
        <v>1</v>
      </c>
      <c r="O1070" s="5" t="s">
        <v>158</v>
      </c>
      <c r="P1070" s="65">
        <v>1350</v>
      </c>
      <c r="Q1070" s="65">
        <v>0</v>
      </c>
      <c r="R1070" s="65">
        <v>0</v>
      </c>
      <c r="S1070" s="65">
        <f t="shared" si="95"/>
        <v>1350</v>
      </c>
      <c r="T1070" s="5">
        <v>120</v>
      </c>
      <c r="U1070" s="22">
        <v>-1350</v>
      </c>
      <c r="V1070" s="22">
        <v>0</v>
      </c>
      <c r="W1070" s="22">
        <v>0</v>
      </c>
      <c r="X1070" s="22">
        <v>0</v>
      </c>
      <c r="Y1070" s="22">
        <v>0</v>
      </c>
      <c r="Z1070" s="22">
        <v>0</v>
      </c>
      <c r="AA1070" s="22">
        <v>0</v>
      </c>
      <c r="AB1070" s="22">
        <v>0</v>
      </c>
      <c r="AC1070" s="22">
        <v>0</v>
      </c>
      <c r="AD1070" s="22">
        <v>0</v>
      </c>
      <c r="AE1070" s="22">
        <v>0</v>
      </c>
      <c r="AF1070" s="22">
        <v>0</v>
      </c>
      <c r="AG1070" s="22">
        <v>0</v>
      </c>
      <c r="AH1070" s="22">
        <f t="shared" si="96"/>
        <v>0</v>
      </c>
      <c r="AI1070" s="22">
        <v>0</v>
      </c>
      <c r="AJ1070" s="22">
        <f t="shared" si="97"/>
        <v>-1350</v>
      </c>
      <c r="AK1070" s="22"/>
      <c r="AL1070" s="22">
        <f t="shared" si="98"/>
        <v>0</v>
      </c>
      <c r="AM1070" s="22">
        <f t="shared" si="99"/>
        <v>0</v>
      </c>
    </row>
    <row r="1071" spans="1:39" outlineLevel="1" x14ac:dyDescent="0.25">
      <c r="A1071" s="10">
        <v>40755</v>
      </c>
      <c r="C1071" s="3" t="s">
        <v>2344</v>
      </c>
      <c r="D1071" s="34" t="s">
        <v>1670</v>
      </c>
      <c r="F1071" s="4" t="s">
        <v>88</v>
      </c>
      <c r="G1071" s="4" t="s">
        <v>451</v>
      </c>
      <c r="H1071" s="4" t="s">
        <v>157</v>
      </c>
      <c r="N1071" s="5">
        <v>1</v>
      </c>
      <c r="O1071" s="5" t="s">
        <v>158</v>
      </c>
      <c r="P1071" s="65">
        <v>2000</v>
      </c>
      <c r="Q1071" s="65">
        <v>0</v>
      </c>
      <c r="R1071" s="65">
        <v>0</v>
      </c>
      <c r="S1071" s="65">
        <f t="shared" si="95"/>
        <v>2000</v>
      </c>
      <c r="T1071" s="5">
        <v>120</v>
      </c>
      <c r="U1071" s="22">
        <v>-2000</v>
      </c>
      <c r="V1071" s="22">
        <v>0</v>
      </c>
      <c r="W1071" s="22">
        <v>0</v>
      </c>
      <c r="X1071" s="22">
        <v>0</v>
      </c>
      <c r="Y1071" s="22">
        <v>0</v>
      </c>
      <c r="Z1071" s="22">
        <v>0</v>
      </c>
      <c r="AA1071" s="22">
        <v>0</v>
      </c>
      <c r="AB1071" s="22">
        <v>0</v>
      </c>
      <c r="AC1071" s="22">
        <v>0</v>
      </c>
      <c r="AD1071" s="22">
        <v>0</v>
      </c>
      <c r="AE1071" s="22">
        <v>0</v>
      </c>
      <c r="AF1071" s="22">
        <v>0</v>
      </c>
      <c r="AG1071" s="22">
        <v>0</v>
      </c>
      <c r="AH1071" s="22">
        <f t="shared" si="96"/>
        <v>0</v>
      </c>
      <c r="AI1071" s="22">
        <v>0</v>
      </c>
      <c r="AJ1071" s="22">
        <f t="shared" si="97"/>
        <v>-2000</v>
      </c>
      <c r="AK1071" s="22"/>
      <c r="AL1071" s="22">
        <f t="shared" si="98"/>
        <v>0</v>
      </c>
      <c r="AM1071" s="22">
        <f t="shared" si="99"/>
        <v>0</v>
      </c>
    </row>
    <row r="1072" spans="1:39" outlineLevel="1" x14ac:dyDescent="0.25">
      <c r="A1072" s="10">
        <v>40755</v>
      </c>
      <c r="C1072" s="3" t="s">
        <v>2345</v>
      </c>
      <c r="D1072" s="34" t="s">
        <v>2346</v>
      </c>
      <c r="F1072" s="4" t="s">
        <v>88</v>
      </c>
      <c r="G1072" s="4" t="s">
        <v>451</v>
      </c>
      <c r="H1072" s="4" t="s">
        <v>157</v>
      </c>
      <c r="N1072" s="5">
        <v>1</v>
      </c>
      <c r="O1072" s="5" t="s">
        <v>158</v>
      </c>
      <c r="P1072" s="65">
        <v>2400</v>
      </c>
      <c r="Q1072" s="65">
        <v>0</v>
      </c>
      <c r="R1072" s="65">
        <v>0</v>
      </c>
      <c r="S1072" s="65">
        <f t="shared" si="95"/>
        <v>2400</v>
      </c>
      <c r="T1072" s="5">
        <v>120</v>
      </c>
      <c r="U1072" s="22">
        <v>-2400</v>
      </c>
      <c r="V1072" s="22">
        <v>0</v>
      </c>
      <c r="W1072" s="22">
        <v>0</v>
      </c>
      <c r="X1072" s="22">
        <v>0</v>
      </c>
      <c r="Y1072" s="22">
        <v>0</v>
      </c>
      <c r="Z1072" s="22">
        <v>0</v>
      </c>
      <c r="AA1072" s="22">
        <v>0</v>
      </c>
      <c r="AB1072" s="22">
        <v>0</v>
      </c>
      <c r="AC1072" s="22">
        <v>0</v>
      </c>
      <c r="AD1072" s="22">
        <v>0</v>
      </c>
      <c r="AE1072" s="22">
        <v>0</v>
      </c>
      <c r="AF1072" s="22">
        <v>0</v>
      </c>
      <c r="AG1072" s="22">
        <v>0</v>
      </c>
      <c r="AH1072" s="22">
        <f t="shared" si="96"/>
        <v>0</v>
      </c>
      <c r="AI1072" s="22">
        <v>0</v>
      </c>
      <c r="AJ1072" s="22">
        <f t="shared" si="97"/>
        <v>-2400</v>
      </c>
      <c r="AK1072" s="22"/>
      <c r="AL1072" s="22">
        <f t="shared" si="98"/>
        <v>0</v>
      </c>
      <c r="AM1072" s="22">
        <f t="shared" si="99"/>
        <v>0</v>
      </c>
    </row>
    <row r="1073" spans="1:39" outlineLevel="1" x14ac:dyDescent="0.25">
      <c r="A1073" s="10">
        <v>40755</v>
      </c>
      <c r="C1073" s="3" t="s">
        <v>2347</v>
      </c>
      <c r="D1073" s="34" t="s">
        <v>2348</v>
      </c>
      <c r="F1073" s="4" t="s">
        <v>88</v>
      </c>
      <c r="G1073" s="4" t="s">
        <v>451</v>
      </c>
      <c r="H1073" s="4" t="s">
        <v>157</v>
      </c>
      <c r="N1073" s="5">
        <v>1</v>
      </c>
      <c r="O1073" s="5" t="s">
        <v>158</v>
      </c>
      <c r="P1073" s="65">
        <v>3150</v>
      </c>
      <c r="Q1073" s="65">
        <v>0</v>
      </c>
      <c r="R1073" s="65">
        <v>0</v>
      </c>
      <c r="S1073" s="65">
        <f t="shared" si="95"/>
        <v>3150</v>
      </c>
      <c r="T1073" s="5">
        <v>120</v>
      </c>
      <c r="U1073" s="22">
        <v>-3150</v>
      </c>
      <c r="V1073" s="22">
        <v>0</v>
      </c>
      <c r="W1073" s="22">
        <v>0</v>
      </c>
      <c r="X1073" s="22">
        <v>0</v>
      </c>
      <c r="Y1073" s="22">
        <v>0</v>
      </c>
      <c r="Z1073" s="22">
        <v>0</v>
      </c>
      <c r="AA1073" s="22">
        <v>0</v>
      </c>
      <c r="AB1073" s="22">
        <v>0</v>
      </c>
      <c r="AC1073" s="22">
        <v>0</v>
      </c>
      <c r="AD1073" s="22">
        <v>0</v>
      </c>
      <c r="AE1073" s="22">
        <v>0</v>
      </c>
      <c r="AF1073" s="22">
        <v>0</v>
      </c>
      <c r="AG1073" s="22">
        <v>0</v>
      </c>
      <c r="AH1073" s="22">
        <f t="shared" si="96"/>
        <v>0</v>
      </c>
      <c r="AI1073" s="22">
        <v>0</v>
      </c>
      <c r="AJ1073" s="22">
        <f t="shared" si="97"/>
        <v>-3150</v>
      </c>
      <c r="AK1073" s="22"/>
      <c r="AL1073" s="22">
        <f t="shared" si="98"/>
        <v>0</v>
      </c>
      <c r="AM1073" s="22">
        <f t="shared" si="99"/>
        <v>0</v>
      </c>
    </row>
    <row r="1074" spans="1:39" outlineLevel="1" x14ac:dyDescent="0.25">
      <c r="A1074" s="10">
        <v>40755</v>
      </c>
      <c r="C1074" s="3" t="s">
        <v>2349</v>
      </c>
      <c r="D1074" s="34" t="s">
        <v>1749</v>
      </c>
      <c r="F1074" s="4" t="s">
        <v>88</v>
      </c>
      <c r="G1074" s="4" t="s">
        <v>451</v>
      </c>
      <c r="H1074" s="4" t="s">
        <v>157</v>
      </c>
      <c r="N1074" s="5">
        <v>1</v>
      </c>
      <c r="O1074" s="5" t="s">
        <v>158</v>
      </c>
      <c r="P1074" s="65">
        <v>4536</v>
      </c>
      <c r="Q1074" s="65">
        <v>0</v>
      </c>
      <c r="R1074" s="65">
        <v>0</v>
      </c>
      <c r="S1074" s="65">
        <f t="shared" si="95"/>
        <v>4536</v>
      </c>
      <c r="T1074" s="5">
        <v>120</v>
      </c>
      <c r="U1074" s="22">
        <v>-4536</v>
      </c>
      <c r="V1074" s="22">
        <v>0</v>
      </c>
      <c r="W1074" s="22">
        <v>0</v>
      </c>
      <c r="X1074" s="22">
        <v>0</v>
      </c>
      <c r="Y1074" s="22">
        <v>0</v>
      </c>
      <c r="Z1074" s="22">
        <v>0</v>
      </c>
      <c r="AA1074" s="22">
        <v>0</v>
      </c>
      <c r="AB1074" s="22">
        <v>0</v>
      </c>
      <c r="AC1074" s="22">
        <v>0</v>
      </c>
      <c r="AD1074" s="22">
        <v>0</v>
      </c>
      <c r="AE1074" s="22">
        <v>0</v>
      </c>
      <c r="AF1074" s="22">
        <v>0</v>
      </c>
      <c r="AG1074" s="22">
        <v>0</v>
      </c>
      <c r="AH1074" s="22">
        <f t="shared" si="96"/>
        <v>0</v>
      </c>
      <c r="AI1074" s="22">
        <v>0</v>
      </c>
      <c r="AJ1074" s="22">
        <f t="shared" si="97"/>
        <v>-4536</v>
      </c>
      <c r="AK1074" s="22"/>
      <c r="AL1074" s="22">
        <f t="shared" si="98"/>
        <v>0</v>
      </c>
      <c r="AM1074" s="22">
        <f t="shared" si="99"/>
        <v>0</v>
      </c>
    </row>
    <row r="1075" spans="1:39" outlineLevel="1" x14ac:dyDescent="0.25">
      <c r="A1075" s="10">
        <v>40755</v>
      </c>
      <c r="C1075" s="3" t="s">
        <v>2350</v>
      </c>
      <c r="D1075" s="34" t="s">
        <v>2218</v>
      </c>
      <c r="F1075" s="4" t="s">
        <v>88</v>
      </c>
      <c r="G1075" s="4" t="s">
        <v>451</v>
      </c>
      <c r="H1075" s="4" t="s">
        <v>157</v>
      </c>
      <c r="N1075" s="5">
        <v>1</v>
      </c>
      <c r="O1075" s="5" t="s">
        <v>158</v>
      </c>
      <c r="P1075" s="65">
        <v>1540</v>
      </c>
      <c r="Q1075" s="65">
        <v>0</v>
      </c>
      <c r="R1075" s="65">
        <v>0</v>
      </c>
      <c r="S1075" s="65">
        <f t="shared" si="95"/>
        <v>1540</v>
      </c>
      <c r="T1075" s="5">
        <v>120</v>
      </c>
      <c r="U1075" s="22">
        <v>-1540</v>
      </c>
      <c r="V1075" s="22">
        <v>0</v>
      </c>
      <c r="W1075" s="22">
        <v>0</v>
      </c>
      <c r="X1075" s="22">
        <v>0</v>
      </c>
      <c r="Y1075" s="22">
        <v>0</v>
      </c>
      <c r="Z1075" s="22">
        <v>0</v>
      </c>
      <c r="AA1075" s="22">
        <v>0</v>
      </c>
      <c r="AB1075" s="22">
        <v>0</v>
      </c>
      <c r="AC1075" s="22">
        <v>0</v>
      </c>
      <c r="AD1075" s="22">
        <v>0</v>
      </c>
      <c r="AE1075" s="22">
        <v>0</v>
      </c>
      <c r="AF1075" s="22">
        <v>0</v>
      </c>
      <c r="AG1075" s="22">
        <v>0</v>
      </c>
      <c r="AH1075" s="22">
        <f t="shared" si="96"/>
        <v>0</v>
      </c>
      <c r="AI1075" s="22">
        <v>0</v>
      </c>
      <c r="AJ1075" s="22">
        <f t="shared" si="97"/>
        <v>-1540</v>
      </c>
      <c r="AK1075" s="22"/>
      <c r="AL1075" s="22">
        <f t="shared" si="98"/>
        <v>0</v>
      </c>
      <c r="AM1075" s="22">
        <f t="shared" si="99"/>
        <v>0</v>
      </c>
    </row>
    <row r="1076" spans="1:39" outlineLevel="1" x14ac:dyDescent="0.25">
      <c r="A1076" s="10">
        <v>40755</v>
      </c>
      <c r="C1076" s="3" t="s">
        <v>2351</v>
      </c>
      <c r="D1076" s="34" t="s">
        <v>2352</v>
      </c>
      <c r="F1076" s="4" t="s">
        <v>88</v>
      </c>
      <c r="G1076" s="4" t="s">
        <v>451</v>
      </c>
      <c r="H1076" s="4" t="s">
        <v>157</v>
      </c>
      <c r="N1076" s="5">
        <v>1</v>
      </c>
      <c r="O1076" s="5" t="s">
        <v>158</v>
      </c>
      <c r="P1076" s="65">
        <v>7065.15</v>
      </c>
      <c r="Q1076" s="65">
        <v>0</v>
      </c>
      <c r="R1076" s="65">
        <v>0</v>
      </c>
      <c r="S1076" s="65">
        <f t="shared" si="95"/>
        <v>7065.15</v>
      </c>
      <c r="T1076" s="5">
        <v>120</v>
      </c>
      <c r="U1076" s="22">
        <v>-7065.15</v>
      </c>
      <c r="V1076" s="22">
        <v>0</v>
      </c>
      <c r="W1076" s="22">
        <v>0</v>
      </c>
      <c r="X1076" s="22">
        <v>0</v>
      </c>
      <c r="Y1076" s="22">
        <v>0</v>
      </c>
      <c r="Z1076" s="22">
        <v>0</v>
      </c>
      <c r="AA1076" s="22">
        <v>0</v>
      </c>
      <c r="AB1076" s="22">
        <v>0</v>
      </c>
      <c r="AC1076" s="22">
        <v>0</v>
      </c>
      <c r="AD1076" s="22">
        <v>0</v>
      </c>
      <c r="AE1076" s="22">
        <v>0</v>
      </c>
      <c r="AF1076" s="22">
        <v>0</v>
      </c>
      <c r="AG1076" s="22">
        <v>0</v>
      </c>
      <c r="AH1076" s="22">
        <f t="shared" si="96"/>
        <v>0</v>
      </c>
      <c r="AI1076" s="22">
        <v>0</v>
      </c>
      <c r="AJ1076" s="22">
        <f t="shared" si="97"/>
        <v>-7065.15</v>
      </c>
      <c r="AK1076" s="22"/>
      <c r="AL1076" s="22">
        <f t="shared" si="98"/>
        <v>0</v>
      </c>
      <c r="AM1076" s="22">
        <f t="shared" si="99"/>
        <v>0</v>
      </c>
    </row>
    <row r="1077" spans="1:39" outlineLevel="1" x14ac:dyDescent="0.25">
      <c r="A1077" s="10">
        <v>40755</v>
      </c>
      <c r="C1077" s="3" t="s">
        <v>2353</v>
      </c>
      <c r="D1077" s="34" t="s">
        <v>2354</v>
      </c>
      <c r="F1077" s="4" t="s">
        <v>88</v>
      </c>
      <c r="G1077" s="4" t="s">
        <v>451</v>
      </c>
      <c r="H1077" s="4" t="s">
        <v>157</v>
      </c>
      <c r="N1077" s="5">
        <v>1</v>
      </c>
      <c r="O1077" s="5" t="s">
        <v>158</v>
      </c>
      <c r="P1077" s="65">
        <v>6900</v>
      </c>
      <c r="Q1077" s="65">
        <v>0</v>
      </c>
      <c r="R1077" s="65">
        <v>0</v>
      </c>
      <c r="S1077" s="65">
        <f t="shared" si="95"/>
        <v>6900</v>
      </c>
      <c r="T1077" s="5">
        <v>120</v>
      </c>
      <c r="U1077" s="22">
        <v>-6900</v>
      </c>
      <c r="V1077" s="22">
        <v>0</v>
      </c>
      <c r="W1077" s="22">
        <v>0</v>
      </c>
      <c r="X1077" s="22">
        <v>0</v>
      </c>
      <c r="Y1077" s="22">
        <v>0</v>
      </c>
      <c r="Z1077" s="22">
        <v>0</v>
      </c>
      <c r="AA1077" s="22">
        <v>0</v>
      </c>
      <c r="AB1077" s="22">
        <v>0</v>
      </c>
      <c r="AC1077" s="22">
        <v>0</v>
      </c>
      <c r="AD1077" s="22">
        <v>0</v>
      </c>
      <c r="AE1077" s="22">
        <v>0</v>
      </c>
      <c r="AF1077" s="22">
        <v>0</v>
      </c>
      <c r="AG1077" s="22">
        <v>0</v>
      </c>
      <c r="AH1077" s="22">
        <f t="shared" si="96"/>
        <v>0</v>
      </c>
      <c r="AI1077" s="22">
        <v>0</v>
      </c>
      <c r="AJ1077" s="22">
        <f t="shared" si="97"/>
        <v>-6900</v>
      </c>
      <c r="AK1077" s="22"/>
      <c r="AL1077" s="22">
        <f t="shared" si="98"/>
        <v>0</v>
      </c>
      <c r="AM1077" s="22">
        <f t="shared" si="99"/>
        <v>0</v>
      </c>
    </row>
    <row r="1078" spans="1:39" outlineLevel="1" x14ac:dyDescent="0.25">
      <c r="A1078" s="10">
        <v>40755</v>
      </c>
      <c r="C1078" s="3" t="s">
        <v>2355</v>
      </c>
      <c r="D1078" s="34" t="s">
        <v>1236</v>
      </c>
      <c r="F1078" s="4" t="s">
        <v>88</v>
      </c>
      <c r="G1078" s="4" t="s">
        <v>451</v>
      </c>
      <c r="H1078" s="4" t="s">
        <v>157</v>
      </c>
      <c r="N1078" s="5">
        <v>1</v>
      </c>
      <c r="O1078" s="5" t="s">
        <v>158</v>
      </c>
      <c r="P1078" s="65">
        <v>3420</v>
      </c>
      <c r="Q1078" s="65">
        <v>0</v>
      </c>
      <c r="R1078" s="65">
        <v>0</v>
      </c>
      <c r="S1078" s="65">
        <f t="shared" si="95"/>
        <v>3420</v>
      </c>
      <c r="T1078" s="5">
        <v>120</v>
      </c>
      <c r="U1078" s="22">
        <v>-3420</v>
      </c>
      <c r="V1078" s="22">
        <v>0</v>
      </c>
      <c r="W1078" s="22">
        <v>0</v>
      </c>
      <c r="X1078" s="22">
        <v>0</v>
      </c>
      <c r="Y1078" s="22">
        <v>0</v>
      </c>
      <c r="Z1078" s="22">
        <v>0</v>
      </c>
      <c r="AA1078" s="22">
        <v>0</v>
      </c>
      <c r="AB1078" s="22">
        <v>0</v>
      </c>
      <c r="AC1078" s="22">
        <v>0</v>
      </c>
      <c r="AD1078" s="22">
        <v>0</v>
      </c>
      <c r="AE1078" s="22">
        <v>0</v>
      </c>
      <c r="AF1078" s="22">
        <v>0</v>
      </c>
      <c r="AG1078" s="22">
        <v>0</v>
      </c>
      <c r="AH1078" s="22">
        <f t="shared" si="96"/>
        <v>0</v>
      </c>
      <c r="AI1078" s="22">
        <v>0</v>
      </c>
      <c r="AJ1078" s="22">
        <f t="shared" si="97"/>
        <v>-3420</v>
      </c>
      <c r="AK1078" s="22"/>
      <c r="AL1078" s="22">
        <f t="shared" si="98"/>
        <v>0</v>
      </c>
      <c r="AM1078" s="22">
        <f t="shared" si="99"/>
        <v>0</v>
      </c>
    </row>
    <row r="1079" spans="1:39" outlineLevel="1" x14ac:dyDescent="0.25">
      <c r="A1079" s="10">
        <v>40755</v>
      </c>
      <c r="C1079" s="3" t="s">
        <v>2356</v>
      </c>
      <c r="D1079" s="34" t="s">
        <v>2218</v>
      </c>
      <c r="F1079" s="4" t="s">
        <v>88</v>
      </c>
      <c r="G1079" s="4" t="s">
        <v>451</v>
      </c>
      <c r="H1079" s="4" t="s">
        <v>157</v>
      </c>
      <c r="N1079" s="5">
        <v>1</v>
      </c>
      <c r="O1079" s="5" t="s">
        <v>158</v>
      </c>
      <c r="P1079" s="65">
        <v>5200</v>
      </c>
      <c r="Q1079" s="65">
        <v>0</v>
      </c>
      <c r="R1079" s="65">
        <v>0</v>
      </c>
      <c r="S1079" s="65">
        <f t="shared" si="95"/>
        <v>5200</v>
      </c>
      <c r="T1079" s="5">
        <v>120</v>
      </c>
      <c r="U1079" s="22">
        <v>-5200</v>
      </c>
      <c r="V1079" s="22">
        <v>0</v>
      </c>
      <c r="W1079" s="22">
        <v>0</v>
      </c>
      <c r="X1079" s="22">
        <v>0</v>
      </c>
      <c r="Y1079" s="22">
        <v>0</v>
      </c>
      <c r="Z1079" s="22">
        <v>0</v>
      </c>
      <c r="AA1079" s="22">
        <v>0</v>
      </c>
      <c r="AB1079" s="22">
        <v>0</v>
      </c>
      <c r="AC1079" s="22">
        <v>0</v>
      </c>
      <c r="AD1079" s="22">
        <v>0</v>
      </c>
      <c r="AE1079" s="22">
        <v>0</v>
      </c>
      <c r="AF1079" s="22">
        <v>0</v>
      </c>
      <c r="AG1079" s="22">
        <v>0</v>
      </c>
      <c r="AH1079" s="22">
        <f t="shared" si="96"/>
        <v>0</v>
      </c>
      <c r="AI1079" s="22">
        <v>0</v>
      </c>
      <c r="AJ1079" s="22">
        <f t="shared" si="97"/>
        <v>-5200</v>
      </c>
      <c r="AK1079" s="22"/>
      <c r="AL1079" s="22">
        <f t="shared" si="98"/>
        <v>0</v>
      </c>
      <c r="AM1079" s="22">
        <f t="shared" si="99"/>
        <v>0</v>
      </c>
    </row>
    <row r="1080" spans="1:39" outlineLevel="1" x14ac:dyDescent="0.25">
      <c r="A1080" s="10">
        <v>40755</v>
      </c>
      <c r="C1080" s="3" t="s">
        <v>2357</v>
      </c>
      <c r="D1080" s="34" t="s">
        <v>1236</v>
      </c>
      <c r="F1080" s="4" t="s">
        <v>88</v>
      </c>
      <c r="G1080" s="4" t="s">
        <v>451</v>
      </c>
      <c r="H1080" s="4" t="s">
        <v>157</v>
      </c>
      <c r="N1080" s="5">
        <v>1</v>
      </c>
      <c r="O1080" s="5" t="s">
        <v>158</v>
      </c>
      <c r="P1080" s="65">
        <v>705</v>
      </c>
      <c r="Q1080" s="65">
        <v>0</v>
      </c>
      <c r="R1080" s="65">
        <v>0</v>
      </c>
      <c r="S1080" s="65">
        <f t="shared" si="95"/>
        <v>705</v>
      </c>
      <c r="T1080" s="5">
        <v>120</v>
      </c>
      <c r="U1080" s="22">
        <v>-705</v>
      </c>
      <c r="V1080" s="22">
        <v>0</v>
      </c>
      <c r="W1080" s="22">
        <v>0</v>
      </c>
      <c r="X1080" s="22">
        <v>0</v>
      </c>
      <c r="Y1080" s="22">
        <v>0</v>
      </c>
      <c r="Z1080" s="22">
        <v>0</v>
      </c>
      <c r="AA1080" s="22">
        <v>0</v>
      </c>
      <c r="AB1080" s="22">
        <v>0</v>
      </c>
      <c r="AC1080" s="22">
        <v>0</v>
      </c>
      <c r="AD1080" s="22">
        <v>0</v>
      </c>
      <c r="AE1080" s="22">
        <v>0</v>
      </c>
      <c r="AF1080" s="22">
        <v>0</v>
      </c>
      <c r="AG1080" s="22">
        <v>0</v>
      </c>
      <c r="AH1080" s="22">
        <f t="shared" si="96"/>
        <v>0</v>
      </c>
      <c r="AI1080" s="22">
        <v>0</v>
      </c>
      <c r="AJ1080" s="22">
        <f t="shared" si="97"/>
        <v>-705</v>
      </c>
      <c r="AK1080" s="22"/>
      <c r="AL1080" s="22">
        <f t="shared" si="98"/>
        <v>0</v>
      </c>
      <c r="AM1080" s="22">
        <f t="shared" si="99"/>
        <v>0</v>
      </c>
    </row>
    <row r="1081" spans="1:39" outlineLevel="1" x14ac:dyDescent="0.25">
      <c r="A1081" s="10">
        <v>40755</v>
      </c>
      <c r="C1081" s="3" t="s">
        <v>2358</v>
      </c>
      <c r="D1081" s="34" t="s">
        <v>2359</v>
      </c>
      <c r="F1081" s="4" t="s">
        <v>88</v>
      </c>
      <c r="G1081" s="4" t="s">
        <v>451</v>
      </c>
      <c r="H1081" s="4" t="s">
        <v>157</v>
      </c>
      <c r="N1081" s="5">
        <v>1</v>
      </c>
      <c r="O1081" s="5" t="s">
        <v>158</v>
      </c>
      <c r="P1081" s="65">
        <v>2100</v>
      </c>
      <c r="Q1081" s="65">
        <v>0</v>
      </c>
      <c r="R1081" s="65">
        <v>0</v>
      </c>
      <c r="S1081" s="65">
        <f t="shared" si="95"/>
        <v>2100</v>
      </c>
      <c r="T1081" s="5">
        <v>120</v>
      </c>
      <c r="U1081" s="22">
        <v>-2100</v>
      </c>
      <c r="V1081" s="22">
        <v>0</v>
      </c>
      <c r="W1081" s="22">
        <v>0</v>
      </c>
      <c r="X1081" s="22">
        <v>0</v>
      </c>
      <c r="Y1081" s="22">
        <v>0</v>
      </c>
      <c r="Z1081" s="22">
        <v>0</v>
      </c>
      <c r="AA1081" s="22">
        <v>0</v>
      </c>
      <c r="AB1081" s="22">
        <v>0</v>
      </c>
      <c r="AC1081" s="22">
        <v>0</v>
      </c>
      <c r="AD1081" s="22">
        <v>0</v>
      </c>
      <c r="AE1081" s="22">
        <v>0</v>
      </c>
      <c r="AF1081" s="22">
        <v>0</v>
      </c>
      <c r="AG1081" s="22">
        <v>0</v>
      </c>
      <c r="AH1081" s="22">
        <f t="shared" si="96"/>
        <v>0</v>
      </c>
      <c r="AI1081" s="22">
        <v>0</v>
      </c>
      <c r="AJ1081" s="22">
        <f t="shared" si="97"/>
        <v>-2100</v>
      </c>
      <c r="AK1081" s="22"/>
      <c r="AL1081" s="22">
        <f t="shared" si="98"/>
        <v>0</v>
      </c>
      <c r="AM1081" s="22">
        <f t="shared" si="99"/>
        <v>0</v>
      </c>
    </row>
    <row r="1082" spans="1:39" outlineLevel="1" x14ac:dyDescent="0.25">
      <c r="A1082" s="10">
        <v>40755</v>
      </c>
      <c r="C1082" s="3" t="s">
        <v>2360</v>
      </c>
      <c r="D1082" s="34" t="s">
        <v>2238</v>
      </c>
      <c r="F1082" s="4" t="s">
        <v>88</v>
      </c>
      <c r="G1082" s="4" t="s">
        <v>451</v>
      </c>
      <c r="H1082" s="4" t="s">
        <v>157</v>
      </c>
      <c r="N1082" s="5">
        <v>1</v>
      </c>
      <c r="O1082" s="5" t="s">
        <v>158</v>
      </c>
      <c r="P1082" s="65">
        <v>2460</v>
      </c>
      <c r="Q1082" s="65">
        <v>0</v>
      </c>
      <c r="R1082" s="65">
        <v>0</v>
      </c>
      <c r="S1082" s="65">
        <f t="shared" si="95"/>
        <v>2460</v>
      </c>
      <c r="T1082" s="5">
        <v>120</v>
      </c>
      <c r="U1082" s="22">
        <v>-2460</v>
      </c>
      <c r="V1082" s="22">
        <v>0</v>
      </c>
      <c r="W1082" s="22">
        <v>0</v>
      </c>
      <c r="X1082" s="22">
        <v>0</v>
      </c>
      <c r="Y1082" s="22">
        <v>0</v>
      </c>
      <c r="Z1082" s="22">
        <v>0</v>
      </c>
      <c r="AA1082" s="22">
        <v>0</v>
      </c>
      <c r="AB1082" s="22">
        <v>0</v>
      </c>
      <c r="AC1082" s="22">
        <v>0</v>
      </c>
      <c r="AD1082" s="22">
        <v>0</v>
      </c>
      <c r="AE1082" s="22">
        <v>0</v>
      </c>
      <c r="AF1082" s="22">
        <v>0</v>
      </c>
      <c r="AG1082" s="22">
        <v>0</v>
      </c>
      <c r="AH1082" s="22">
        <f t="shared" si="96"/>
        <v>0</v>
      </c>
      <c r="AI1082" s="22">
        <v>0</v>
      </c>
      <c r="AJ1082" s="22">
        <f t="shared" si="97"/>
        <v>-2460</v>
      </c>
      <c r="AK1082" s="22"/>
      <c r="AL1082" s="22">
        <f t="shared" si="98"/>
        <v>0</v>
      </c>
      <c r="AM1082" s="22">
        <f t="shared" si="99"/>
        <v>0</v>
      </c>
    </row>
    <row r="1083" spans="1:39" outlineLevel="1" x14ac:dyDescent="0.25">
      <c r="A1083" s="10">
        <v>40755</v>
      </c>
      <c r="C1083" s="3" t="s">
        <v>2361</v>
      </c>
      <c r="D1083" s="34" t="s">
        <v>2074</v>
      </c>
      <c r="F1083" s="4" t="s">
        <v>88</v>
      </c>
      <c r="G1083" s="4" t="s">
        <v>451</v>
      </c>
      <c r="H1083" s="4" t="s">
        <v>157</v>
      </c>
      <c r="N1083" s="5">
        <v>1</v>
      </c>
      <c r="O1083" s="5" t="s">
        <v>158</v>
      </c>
      <c r="P1083" s="65">
        <v>6820</v>
      </c>
      <c r="Q1083" s="65">
        <v>0</v>
      </c>
      <c r="R1083" s="65">
        <v>0</v>
      </c>
      <c r="S1083" s="65">
        <f t="shared" si="95"/>
        <v>6820</v>
      </c>
      <c r="T1083" s="5">
        <v>120</v>
      </c>
      <c r="U1083" s="22">
        <v>-6820</v>
      </c>
      <c r="V1083" s="22">
        <v>0</v>
      </c>
      <c r="W1083" s="22">
        <v>0</v>
      </c>
      <c r="X1083" s="22">
        <v>0</v>
      </c>
      <c r="Y1083" s="22">
        <v>0</v>
      </c>
      <c r="Z1083" s="22">
        <v>0</v>
      </c>
      <c r="AA1083" s="22">
        <v>0</v>
      </c>
      <c r="AB1083" s="22">
        <v>0</v>
      </c>
      <c r="AC1083" s="22">
        <v>0</v>
      </c>
      <c r="AD1083" s="22">
        <v>0</v>
      </c>
      <c r="AE1083" s="22">
        <v>0</v>
      </c>
      <c r="AF1083" s="22">
        <v>0</v>
      </c>
      <c r="AG1083" s="22">
        <v>0</v>
      </c>
      <c r="AH1083" s="22">
        <f t="shared" si="96"/>
        <v>0</v>
      </c>
      <c r="AI1083" s="22">
        <v>0</v>
      </c>
      <c r="AJ1083" s="22">
        <f t="shared" si="97"/>
        <v>-6820</v>
      </c>
      <c r="AK1083" s="22"/>
      <c r="AL1083" s="22">
        <f t="shared" si="98"/>
        <v>0</v>
      </c>
      <c r="AM1083" s="22">
        <f t="shared" si="99"/>
        <v>0</v>
      </c>
    </row>
    <row r="1084" spans="1:39" outlineLevel="1" x14ac:dyDescent="0.25">
      <c r="A1084" s="10">
        <v>40755</v>
      </c>
      <c r="C1084" s="3" t="s">
        <v>2362</v>
      </c>
      <c r="D1084" s="34" t="s">
        <v>2363</v>
      </c>
      <c r="F1084" s="4" t="s">
        <v>88</v>
      </c>
      <c r="G1084" s="4" t="s">
        <v>451</v>
      </c>
      <c r="H1084" s="4" t="s">
        <v>157</v>
      </c>
      <c r="N1084" s="5">
        <v>1</v>
      </c>
      <c r="O1084" s="5" t="s">
        <v>158</v>
      </c>
      <c r="P1084" s="65">
        <v>7240.4</v>
      </c>
      <c r="Q1084" s="65">
        <v>0</v>
      </c>
      <c r="R1084" s="65">
        <v>0</v>
      </c>
      <c r="S1084" s="65">
        <f t="shared" si="95"/>
        <v>7240.4</v>
      </c>
      <c r="T1084" s="5">
        <v>120</v>
      </c>
      <c r="U1084" s="22">
        <v>-7240.4</v>
      </c>
      <c r="V1084" s="22">
        <v>0</v>
      </c>
      <c r="W1084" s="22">
        <v>0</v>
      </c>
      <c r="X1084" s="22">
        <v>0</v>
      </c>
      <c r="Y1084" s="22">
        <v>0</v>
      </c>
      <c r="Z1084" s="22">
        <v>0</v>
      </c>
      <c r="AA1084" s="22">
        <v>0</v>
      </c>
      <c r="AB1084" s="22">
        <v>0</v>
      </c>
      <c r="AC1084" s="22">
        <v>0</v>
      </c>
      <c r="AD1084" s="22">
        <v>0</v>
      </c>
      <c r="AE1084" s="22">
        <v>0</v>
      </c>
      <c r="AF1084" s="22">
        <v>0</v>
      </c>
      <c r="AG1084" s="22">
        <v>0</v>
      </c>
      <c r="AH1084" s="22">
        <f t="shared" si="96"/>
        <v>0</v>
      </c>
      <c r="AI1084" s="22">
        <v>0</v>
      </c>
      <c r="AJ1084" s="22">
        <f t="shared" si="97"/>
        <v>-7240.4</v>
      </c>
      <c r="AK1084" s="22"/>
      <c r="AL1084" s="22">
        <f t="shared" si="98"/>
        <v>0</v>
      </c>
      <c r="AM1084" s="22">
        <f t="shared" si="99"/>
        <v>0</v>
      </c>
    </row>
    <row r="1085" spans="1:39" outlineLevel="1" x14ac:dyDescent="0.25">
      <c r="A1085" s="10">
        <v>40755</v>
      </c>
      <c r="C1085" s="3" t="s">
        <v>2364</v>
      </c>
      <c r="D1085" s="34" t="s">
        <v>2365</v>
      </c>
      <c r="F1085" s="4" t="s">
        <v>88</v>
      </c>
      <c r="G1085" s="4" t="s">
        <v>451</v>
      </c>
      <c r="H1085" s="4" t="s">
        <v>157</v>
      </c>
      <c r="N1085" s="5">
        <v>1</v>
      </c>
      <c r="O1085" s="5" t="s">
        <v>158</v>
      </c>
      <c r="P1085" s="65">
        <v>3104</v>
      </c>
      <c r="Q1085" s="65">
        <v>0</v>
      </c>
      <c r="R1085" s="65">
        <v>0</v>
      </c>
      <c r="S1085" s="65">
        <f t="shared" si="95"/>
        <v>3104</v>
      </c>
      <c r="T1085" s="5">
        <v>120</v>
      </c>
      <c r="U1085" s="22">
        <v>-3104</v>
      </c>
      <c r="V1085" s="22">
        <v>0</v>
      </c>
      <c r="W1085" s="22">
        <v>0</v>
      </c>
      <c r="X1085" s="22">
        <v>0</v>
      </c>
      <c r="Y1085" s="22">
        <v>0</v>
      </c>
      <c r="Z1085" s="22">
        <v>0</v>
      </c>
      <c r="AA1085" s="22">
        <v>0</v>
      </c>
      <c r="AB1085" s="22">
        <v>0</v>
      </c>
      <c r="AC1085" s="22">
        <v>0</v>
      </c>
      <c r="AD1085" s="22">
        <v>0</v>
      </c>
      <c r="AE1085" s="22">
        <v>0</v>
      </c>
      <c r="AF1085" s="22">
        <v>0</v>
      </c>
      <c r="AG1085" s="22">
        <v>0</v>
      </c>
      <c r="AH1085" s="22">
        <f t="shared" si="96"/>
        <v>0</v>
      </c>
      <c r="AI1085" s="22">
        <v>0</v>
      </c>
      <c r="AJ1085" s="22">
        <f t="shared" si="97"/>
        <v>-3104</v>
      </c>
      <c r="AK1085" s="22"/>
      <c r="AL1085" s="22">
        <f t="shared" si="98"/>
        <v>0</v>
      </c>
      <c r="AM1085" s="22">
        <f t="shared" si="99"/>
        <v>0</v>
      </c>
    </row>
    <row r="1086" spans="1:39" outlineLevel="1" x14ac:dyDescent="0.25">
      <c r="A1086" s="10">
        <v>40755</v>
      </c>
      <c r="C1086" s="3" t="s">
        <v>2366</v>
      </c>
      <c r="D1086" s="34" t="s">
        <v>948</v>
      </c>
      <c r="F1086" s="4" t="s">
        <v>88</v>
      </c>
      <c r="G1086" s="4" t="s">
        <v>451</v>
      </c>
      <c r="H1086" s="4" t="s">
        <v>157</v>
      </c>
      <c r="N1086" s="5">
        <v>1</v>
      </c>
      <c r="O1086" s="5" t="s">
        <v>158</v>
      </c>
      <c r="P1086" s="65">
        <v>2700</v>
      </c>
      <c r="Q1086" s="65">
        <v>0</v>
      </c>
      <c r="R1086" s="65">
        <v>0</v>
      </c>
      <c r="S1086" s="65">
        <f t="shared" si="95"/>
        <v>2700</v>
      </c>
      <c r="T1086" s="5">
        <v>120</v>
      </c>
      <c r="U1086" s="22">
        <v>-2700</v>
      </c>
      <c r="V1086" s="22">
        <v>0</v>
      </c>
      <c r="W1086" s="22">
        <v>0</v>
      </c>
      <c r="X1086" s="22">
        <v>0</v>
      </c>
      <c r="Y1086" s="22">
        <v>0</v>
      </c>
      <c r="Z1086" s="22">
        <v>0</v>
      </c>
      <c r="AA1086" s="22">
        <v>0</v>
      </c>
      <c r="AB1086" s="22">
        <v>0</v>
      </c>
      <c r="AC1086" s="22">
        <v>0</v>
      </c>
      <c r="AD1086" s="22">
        <v>0</v>
      </c>
      <c r="AE1086" s="22">
        <v>0</v>
      </c>
      <c r="AF1086" s="22">
        <v>0</v>
      </c>
      <c r="AG1086" s="22">
        <v>0</v>
      </c>
      <c r="AH1086" s="22">
        <f t="shared" si="96"/>
        <v>0</v>
      </c>
      <c r="AI1086" s="22">
        <v>0</v>
      </c>
      <c r="AJ1086" s="22">
        <f t="shared" si="97"/>
        <v>-2700</v>
      </c>
      <c r="AK1086" s="22"/>
      <c r="AL1086" s="22">
        <f t="shared" si="98"/>
        <v>0</v>
      </c>
      <c r="AM1086" s="22">
        <f t="shared" si="99"/>
        <v>0</v>
      </c>
    </row>
    <row r="1087" spans="1:39" outlineLevel="1" x14ac:dyDescent="0.25">
      <c r="A1087" s="10">
        <v>40755</v>
      </c>
      <c r="C1087" s="3" t="s">
        <v>2367</v>
      </c>
      <c r="D1087" s="34" t="s">
        <v>948</v>
      </c>
      <c r="F1087" s="4" t="s">
        <v>88</v>
      </c>
      <c r="G1087" s="4" t="s">
        <v>451</v>
      </c>
      <c r="H1087" s="4" t="s">
        <v>157</v>
      </c>
      <c r="N1087" s="5">
        <v>1</v>
      </c>
      <c r="O1087" s="5" t="s">
        <v>158</v>
      </c>
      <c r="P1087" s="65">
        <v>3150</v>
      </c>
      <c r="Q1087" s="65">
        <v>0</v>
      </c>
      <c r="R1087" s="65">
        <v>0</v>
      </c>
      <c r="S1087" s="65">
        <f t="shared" si="95"/>
        <v>3150</v>
      </c>
      <c r="T1087" s="5">
        <v>120</v>
      </c>
      <c r="U1087" s="22">
        <v>-3150</v>
      </c>
      <c r="V1087" s="22">
        <v>0</v>
      </c>
      <c r="W1087" s="22">
        <v>0</v>
      </c>
      <c r="X1087" s="22">
        <v>0</v>
      </c>
      <c r="Y1087" s="22">
        <v>0</v>
      </c>
      <c r="Z1087" s="22">
        <v>0</v>
      </c>
      <c r="AA1087" s="22">
        <v>0</v>
      </c>
      <c r="AB1087" s="22">
        <v>0</v>
      </c>
      <c r="AC1087" s="22">
        <v>0</v>
      </c>
      <c r="AD1087" s="22">
        <v>0</v>
      </c>
      <c r="AE1087" s="22">
        <v>0</v>
      </c>
      <c r="AF1087" s="22">
        <v>0</v>
      </c>
      <c r="AG1087" s="22">
        <v>0</v>
      </c>
      <c r="AH1087" s="22">
        <f t="shared" si="96"/>
        <v>0</v>
      </c>
      <c r="AI1087" s="22">
        <v>0</v>
      </c>
      <c r="AJ1087" s="22">
        <f t="shared" si="97"/>
        <v>-3150</v>
      </c>
      <c r="AK1087" s="22"/>
      <c r="AL1087" s="22">
        <f t="shared" si="98"/>
        <v>0</v>
      </c>
      <c r="AM1087" s="22">
        <f t="shared" si="99"/>
        <v>0</v>
      </c>
    </row>
    <row r="1088" spans="1:39" outlineLevel="1" x14ac:dyDescent="0.25">
      <c r="A1088" s="10">
        <v>40755</v>
      </c>
      <c r="C1088" s="3" t="s">
        <v>2368</v>
      </c>
      <c r="D1088" s="34" t="s">
        <v>2369</v>
      </c>
      <c r="F1088" s="4" t="s">
        <v>88</v>
      </c>
      <c r="G1088" s="4" t="s">
        <v>451</v>
      </c>
      <c r="H1088" s="4" t="s">
        <v>157</v>
      </c>
      <c r="N1088" s="5">
        <v>1</v>
      </c>
      <c r="O1088" s="5" t="s">
        <v>158</v>
      </c>
      <c r="P1088" s="65">
        <v>5600</v>
      </c>
      <c r="Q1088" s="65">
        <v>0</v>
      </c>
      <c r="R1088" s="65">
        <v>0</v>
      </c>
      <c r="S1088" s="65">
        <f t="shared" si="95"/>
        <v>5600</v>
      </c>
      <c r="T1088" s="5">
        <v>120</v>
      </c>
      <c r="U1088" s="22">
        <v>-5600</v>
      </c>
      <c r="V1088" s="22">
        <v>0</v>
      </c>
      <c r="W1088" s="22">
        <v>0</v>
      </c>
      <c r="X1088" s="22">
        <v>0</v>
      </c>
      <c r="Y1088" s="22">
        <v>0</v>
      </c>
      <c r="Z1088" s="22">
        <v>0</v>
      </c>
      <c r="AA1088" s="22">
        <v>0</v>
      </c>
      <c r="AB1088" s="22">
        <v>0</v>
      </c>
      <c r="AC1088" s="22">
        <v>0</v>
      </c>
      <c r="AD1088" s="22">
        <v>0</v>
      </c>
      <c r="AE1088" s="22">
        <v>0</v>
      </c>
      <c r="AF1088" s="22">
        <v>0</v>
      </c>
      <c r="AG1088" s="22">
        <v>0</v>
      </c>
      <c r="AH1088" s="22">
        <f t="shared" si="96"/>
        <v>0</v>
      </c>
      <c r="AI1088" s="22">
        <v>0</v>
      </c>
      <c r="AJ1088" s="22">
        <f t="shared" si="97"/>
        <v>-5600</v>
      </c>
      <c r="AK1088" s="22"/>
      <c r="AL1088" s="22">
        <f t="shared" si="98"/>
        <v>0</v>
      </c>
      <c r="AM1088" s="22">
        <f t="shared" si="99"/>
        <v>0</v>
      </c>
    </row>
    <row r="1089" spans="1:39" outlineLevel="1" x14ac:dyDescent="0.25">
      <c r="A1089" s="10">
        <v>40755</v>
      </c>
      <c r="C1089" s="3" t="s">
        <v>2370</v>
      </c>
      <c r="D1089" s="34" t="s">
        <v>2371</v>
      </c>
      <c r="F1089" s="4" t="s">
        <v>88</v>
      </c>
      <c r="G1089" s="4" t="s">
        <v>451</v>
      </c>
      <c r="H1089" s="4" t="s">
        <v>157</v>
      </c>
      <c r="N1089" s="5">
        <v>1</v>
      </c>
      <c r="O1089" s="5" t="s">
        <v>158</v>
      </c>
      <c r="P1089" s="65">
        <v>3225</v>
      </c>
      <c r="Q1089" s="65">
        <v>0</v>
      </c>
      <c r="R1089" s="65">
        <v>0</v>
      </c>
      <c r="S1089" s="65">
        <f t="shared" si="95"/>
        <v>3225</v>
      </c>
      <c r="T1089" s="5">
        <v>120</v>
      </c>
      <c r="U1089" s="22">
        <v>-3225</v>
      </c>
      <c r="V1089" s="22">
        <v>0</v>
      </c>
      <c r="W1089" s="22">
        <v>0</v>
      </c>
      <c r="X1089" s="22">
        <v>0</v>
      </c>
      <c r="Y1089" s="22">
        <v>0</v>
      </c>
      <c r="Z1089" s="22">
        <v>0</v>
      </c>
      <c r="AA1089" s="22">
        <v>0</v>
      </c>
      <c r="AB1089" s="22">
        <v>0</v>
      </c>
      <c r="AC1089" s="22">
        <v>0</v>
      </c>
      <c r="AD1089" s="22">
        <v>0</v>
      </c>
      <c r="AE1089" s="22">
        <v>0</v>
      </c>
      <c r="AF1089" s="22">
        <v>0</v>
      </c>
      <c r="AG1089" s="22">
        <v>0</v>
      </c>
      <c r="AH1089" s="22">
        <f t="shared" si="96"/>
        <v>0</v>
      </c>
      <c r="AI1089" s="22">
        <v>0</v>
      </c>
      <c r="AJ1089" s="22">
        <f t="shared" si="97"/>
        <v>-3225</v>
      </c>
      <c r="AK1089" s="22"/>
      <c r="AL1089" s="22">
        <f t="shared" si="98"/>
        <v>0</v>
      </c>
      <c r="AM1089" s="22">
        <f t="shared" si="99"/>
        <v>0</v>
      </c>
    </row>
    <row r="1090" spans="1:39" outlineLevel="1" x14ac:dyDescent="0.25">
      <c r="A1090" s="10">
        <v>40755</v>
      </c>
      <c r="C1090" s="3" t="s">
        <v>2372</v>
      </c>
      <c r="D1090" s="34" t="s">
        <v>2373</v>
      </c>
      <c r="F1090" s="4" t="s">
        <v>88</v>
      </c>
      <c r="G1090" s="4" t="s">
        <v>451</v>
      </c>
      <c r="H1090" s="4" t="s">
        <v>157</v>
      </c>
      <c r="N1090" s="5">
        <v>1</v>
      </c>
      <c r="O1090" s="5" t="s">
        <v>158</v>
      </c>
      <c r="P1090" s="65">
        <v>6279.99</v>
      </c>
      <c r="Q1090" s="65">
        <v>0</v>
      </c>
      <c r="R1090" s="65">
        <v>0</v>
      </c>
      <c r="S1090" s="65">
        <f t="shared" si="95"/>
        <v>6279.99</v>
      </c>
      <c r="T1090" s="5">
        <v>120</v>
      </c>
      <c r="U1090" s="22">
        <v>-6279.99</v>
      </c>
      <c r="V1090" s="22">
        <v>0</v>
      </c>
      <c r="W1090" s="22">
        <v>0</v>
      </c>
      <c r="X1090" s="22">
        <v>0</v>
      </c>
      <c r="Y1090" s="22">
        <v>0</v>
      </c>
      <c r="Z1090" s="22">
        <v>0</v>
      </c>
      <c r="AA1090" s="22">
        <v>0</v>
      </c>
      <c r="AB1090" s="22">
        <v>0</v>
      </c>
      <c r="AC1090" s="22">
        <v>0</v>
      </c>
      <c r="AD1090" s="22">
        <v>0</v>
      </c>
      <c r="AE1090" s="22">
        <v>0</v>
      </c>
      <c r="AF1090" s="22">
        <v>0</v>
      </c>
      <c r="AG1090" s="22">
        <v>0</v>
      </c>
      <c r="AH1090" s="22">
        <f t="shared" si="96"/>
        <v>0</v>
      </c>
      <c r="AI1090" s="22">
        <v>0</v>
      </c>
      <c r="AJ1090" s="22">
        <f t="shared" si="97"/>
        <v>-6279.99</v>
      </c>
      <c r="AK1090" s="22"/>
      <c r="AL1090" s="22">
        <f t="shared" si="98"/>
        <v>0</v>
      </c>
      <c r="AM1090" s="22">
        <f t="shared" si="99"/>
        <v>0</v>
      </c>
    </row>
    <row r="1091" spans="1:39" outlineLevel="1" x14ac:dyDescent="0.25">
      <c r="A1091" s="10">
        <v>40755</v>
      </c>
      <c r="C1091" s="3" t="s">
        <v>2374</v>
      </c>
      <c r="D1091" s="34" t="s">
        <v>1651</v>
      </c>
      <c r="F1091" s="4" t="s">
        <v>88</v>
      </c>
      <c r="G1091" s="4" t="s">
        <v>451</v>
      </c>
      <c r="H1091" s="4" t="s">
        <v>157</v>
      </c>
      <c r="N1091" s="5">
        <v>1</v>
      </c>
      <c r="O1091" s="5" t="s">
        <v>158</v>
      </c>
      <c r="P1091" s="65">
        <v>2230</v>
      </c>
      <c r="Q1091" s="65">
        <v>0</v>
      </c>
      <c r="R1091" s="65">
        <v>0</v>
      </c>
      <c r="S1091" s="65">
        <f t="shared" si="95"/>
        <v>2230</v>
      </c>
      <c r="T1091" s="5">
        <v>120</v>
      </c>
      <c r="U1091" s="22">
        <v>-2230</v>
      </c>
      <c r="V1091" s="22">
        <v>0</v>
      </c>
      <c r="W1091" s="22">
        <v>0</v>
      </c>
      <c r="X1091" s="22">
        <v>0</v>
      </c>
      <c r="Y1091" s="22">
        <v>0</v>
      </c>
      <c r="Z1091" s="22">
        <v>0</v>
      </c>
      <c r="AA1091" s="22">
        <v>0</v>
      </c>
      <c r="AB1091" s="22">
        <v>0</v>
      </c>
      <c r="AC1091" s="22">
        <v>0</v>
      </c>
      <c r="AD1091" s="22">
        <v>0</v>
      </c>
      <c r="AE1091" s="22">
        <v>0</v>
      </c>
      <c r="AF1091" s="22">
        <v>0</v>
      </c>
      <c r="AG1091" s="22">
        <v>0</v>
      </c>
      <c r="AH1091" s="22">
        <f t="shared" si="96"/>
        <v>0</v>
      </c>
      <c r="AI1091" s="22">
        <v>0</v>
      </c>
      <c r="AJ1091" s="22">
        <f t="shared" si="97"/>
        <v>-2230</v>
      </c>
      <c r="AK1091" s="22"/>
      <c r="AL1091" s="22">
        <f t="shared" si="98"/>
        <v>0</v>
      </c>
      <c r="AM1091" s="22">
        <f t="shared" si="99"/>
        <v>0</v>
      </c>
    </row>
    <row r="1092" spans="1:39" outlineLevel="1" x14ac:dyDescent="0.25">
      <c r="A1092" s="10">
        <v>40755</v>
      </c>
      <c r="C1092" s="3" t="s">
        <v>2375</v>
      </c>
      <c r="D1092" s="34" t="s">
        <v>2376</v>
      </c>
      <c r="F1092" s="4" t="s">
        <v>88</v>
      </c>
      <c r="G1092" s="4" t="s">
        <v>451</v>
      </c>
      <c r="H1092" s="4" t="s">
        <v>157</v>
      </c>
      <c r="N1092" s="5">
        <v>1</v>
      </c>
      <c r="O1092" s="5" t="s">
        <v>158</v>
      </c>
      <c r="P1092" s="65">
        <v>1340</v>
      </c>
      <c r="Q1092" s="65">
        <v>0</v>
      </c>
      <c r="R1092" s="65">
        <v>0</v>
      </c>
      <c r="S1092" s="65">
        <f t="shared" si="95"/>
        <v>1340</v>
      </c>
      <c r="T1092" s="5">
        <v>120</v>
      </c>
      <c r="U1092" s="22">
        <v>-1340</v>
      </c>
      <c r="V1092" s="22">
        <v>0</v>
      </c>
      <c r="W1092" s="22">
        <v>0</v>
      </c>
      <c r="X1092" s="22">
        <v>0</v>
      </c>
      <c r="Y1092" s="22">
        <v>0</v>
      </c>
      <c r="Z1092" s="22">
        <v>0</v>
      </c>
      <c r="AA1092" s="22">
        <v>0</v>
      </c>
      <c r="AB1092" s="22">
        <v>0</v>
      </c>
      <c r="AC1092" s="22">
        <v>0</v>
      </c>
      <c r="AD1092" s="22">
        <v>0</v>
      </c>
      <c r="AE1092" s="22">
        <v>0</v>
      </c>
      <c r="AF1092" s="22">
        <v>0</v>
      </c>
      <c r="AG1092" s="22">
        <v>0</v>
      </c>
      <c r="AH1092" s="22">
        <f t="shared" si="96"/>
        <v>0</v>
      </c>
      <c r="AI1092" s="22">
        <v>0</v>
      </c>
      <c r="AJ1092" s="22">
        <f t="shared" si="97"/>
        <v>-1340</v>
      </c>
      <c r="AK1092" s="22"/>
      <c r="AL1092" s="22">
        <f t="shared" si="98"/>
        <v>0</v>
      </c>
      <c r="AM1092" s="22">
        <f t="shared" si="99"/>
        <v>0</v>
      </c>
    </row>
    <row r="1093" spans="1:39" outlineLevel="1" x14ac:dyDescent="0.25">
      <c r="A1093" s="10">
        <v>40755</v>
      </c>
      <c r="C1093" s="3" t="s">
        <v>2377</v>
      </c>
      <c r="D1093" s="34" t="s">
        <v>2378</v>
      </c>
      <c r="F1093" s="4" t="s">
        <v>88</v>
      </c>
      <c r="G1093" s="4" t="s">
        <v>451</v>
      </c>
      <c r="H1093" s="4" t="s">
        <v>157</v>
      </c>
      <c r="N1093" s="5">
        <v>1</v>
      </c>
      <c r="O1093" s="5" t="s">
        <v>158</v>
      </c>
      <c r="P1093" s="65">
        <v>9072</v>
      </c>
      <c r="Q1093" s="65">
        <v>0</v>
      </c>
      <c r="R1093" s="65">
        <v>0</v>
      </c>
      <c r="S1093" s="65">
        <f t="shared" si="95"/>
        <v>9072</v>
      </c>
      <c r="T1093" s="5">
        <v>120</v>
      </c>
      <c r="U1093" s="22">
        <v>-9072</v>
      </c>
      <c r="V1093" s="22">
        <v>0</v>
      </c>
      <c r="W1093" s="22">
        <v>0</v>
      </c>
      <c r="X1093" s="22">
        <v>0</v>
      </c>
      <c r="Y1093" s="22">
        <v>0</v>
      </c>
      <c r="Z1093" s="22">
        <v>0</v>
      </c>
      <c r="AA1093" s="22">
        <v>0</v>
      </c>
      <c r="AB1093" s="22">
        <v>0</v>
      </c>
      <c r="AC1093" s="22">
        <v>0</v>
      </c>
      <c r="AD1093" s="22">
        <v>0</v>
      </c>
      <c r="AE1093" s="22">
        <v>0</v>
      </c>
      <c r="AF1093" s="22">
        <v>0</v>
      </c>
      <c r="AG1093" s="22">
        <v>0</v>
      </c>
      <c r="AH1093" s="22">
        <f t="shared" si="96"/>
        <v>0</v>
      </c>
      <c r="AI1093" s="22">
        <v>0</v>
      </c>
      <c r="AJ1093" s="22">
        <f t="shared" si="97"/>
        <v>-9072</v>
      </c>
      <c r="AK1093" s="22"/>
      <c r="AL1093" s="22">
        <f t="shared" si="98"/>
        <v>0</v>
      </c>
      <c r="AM1093" s="22">
        <f t="shared" si="99"/>
        <v>0</v>
      </c>
    </row>
    <row r="1094" spans="1:39" outlineLevel="1" x14ac:dyDescent="0.25">
      <c r="A1094" s="10">
        <v>40755</v>
      </c>
      <c r="C1094" s="3" t="s">
        <v>2379</v>
      </c>
      <c r="D1094" s="34" t="s">
        <v>2352</v>
      </c>
      <c r="F1094" s="4" t="s">
        <v>88</v>
      </c>
      <c r="G1094" s="4" t="s">
        <v>451</v>
      </c>
      <c r="H1094" s="4" t="s">
        <v>157</v>
      </c>
      <c r="N1094" s="5">
        <v>1</v>
      </c>
      <c r="O1094" s="5" t="s">
        <v>158</v>
      </c>
      <c r="P1094" s="65">
        <v>7766.25</v>
      </c>
      <c r="Q1094" s="65">
        <v>0</v>
      </c>
      <c r="R1094" s="65">
        <v>0</v>
      </c>
      <c r="S1094" s="65">
        <f t="shared" ref="S1094:S1157" si="100">SUM(P1094:R1094)</f>
        <v>7766.25</v>
      </c>
      <c r="T1094" s="5">
        <v>120</v>
      </c>
      <c r="U1094" s="22">
        <v>-7766.25</v>
      </c>
      <c r="V1094" s="22">
        <v>0</v>
      </c>
      <c r="W1094" s="22">
        <v>0</v>
      </c>
      <c r="X1094" s="22">
        <v>0</v>
      </c>
      <c r="Y1094" s="22">
        <v>0</v>
      </c>
      <c r="Z1094" s="22">
        <v>0</v>
      </c>
      <c r="AA1094" s="22">
        <v>0</v>
      </c>
      <c r="AB1094" s="22">
        <v>0</v>
      </c>
      <c r="AC1094" s="22">
        <v>0</v>
      </c>
      <c r="AD1094" s="22">
        <v>0</v>
      </c>
      <c r="AE1094" s="22">
        <v>0</v>
      </c>
      <c r="AF1094" s="22">
        <v>0</v>
      </c>
      <c r="AG1094" s="22">
        <v>0</v>
      </c>
      <c r="AH1094" s="22">
        <f t="shared" ref="AH1094:AH1157" si="101">SUM(V1094:AG1094)</f>
        <v>0</v>
      </c>
      <c r="AI1094" s="22">
        <v>0</v>
      </c>
      <c r="AJ1094" s="22">
        <f t="shared" ref="AJ1094:AJ1157" si="102">U1094+AH1094+AI1094</f>
        <v>-7766.25</v>
      </c>
      <c r="AK1094" s="22"/>
      <c r="AL1094" s="22">
        <f t="shared" ref="AL1094:AL1157" si="103">S1094+AJ1094</f>
        <v>0</v>
      </c>
      <c r="AM1094" s="22">
        <f t="shared" ref="AM1094:AM1157" si="104">P1094+U1094</f>
        <v>0</v>
      </c>
    </row>
    <row r="1095" spans="1:39" outlineLevel="1" x14ac:dyDescent="0.25">
      <c r="A1095" s="10">
        <v>40755</v>
      </c>
      <c r="C1095" s="3" t="s">
        <v>2380</v>
      </c>
      <c r="D1095" s="34" t="s">
        <v>1651</v>
      </c>
      <c r="F1095" s="4" t="s">
        <v>88</v>
      </c>
      <c r="G1095" s="4" t="s">
        <v>451</v>
      </c>
      <c r="H1095" s="4" t="s">
        <v>157</v>
      </c>
      <c r="N1095" s="5">
        <v>1</v>
      </c>
      <c r="O1095" s="5" t="s">
        <v>158</v>
      </c>
      <c r="P1095" s="65">
        <v>2100</v>
      </c>
      <c r="Q1095" s="65">
        <v>0</v>
      </c>
      <c r="R1095" s="65">
        <v>0</v>
      </c>
      <c r="S1095" s="65">
        <f t="shared" si="100"/>
        <v>2100</v>
      </c>
      <c r="T1095" s="5">
        <v>120</v>
      </c>
      <c r="U1095" s="22">
        <v>-2100</v>
      </c>
      <c r="V1095" s="22">
        <v>0</v>
      </c>
      <c r="W1095" s="22">
        <v>0</v>
      </c>
      <c r="X1095" s="22">
        <v>0</v>
      </c>
      <c r="Y1095" s="22">
        <v>0</v>
      </c>
      <c r="Z1095" s="22">
        <v>0</v>
      </c>
      <c r="AA1095" s="22">
        <v>0</v>
      </c>
      <c r="AB1095" s="22">
        <v>0</v>
      </c>
      <c r="AC1095" s="22">
        <v>0</v>
      </c>
      <c r="AD1095" s="22">
        <v>0</v>
      </c>
      <c r="AE1095" s="22">
        <v>0</v>
      </c>
      <c r="AF1095" s="22">
        <v>0</v>
      </c>
      <c r="AG1095" s="22">
        <v>0</v>
      </c>
      <c r="AH1095" s="22">
        <f t="shared" si="101"/>
        <v>0</v>
      </c>
      <c r="AI1095" s="22">
        <v>0</v>
      </c>
      <c r="AJ1095" s="22">
        <f t="shared" si="102"/>
        <v>-2100</v>
      </c>
      <c r="AK1095" s="22"/>
      <c r="AL1095" s="22">
        <f t="shared" si="103"/>
        <v>0</v>
      </c>
      <c r="AM1095" s="22">
        <f t="shared" si="104"/>
        <v>0</v>
      </c>
    </row>
    <row r="1096" spans="1:39" outlineLevel="1" x14ac:dyDescent="0.25">
      <c r="A1096" s="10">
        <v>40755</v>
      </c>
      <c r="C1096" s="3" t="s">
        <v>2381</v>
      </c>
      <c r="D1096" s="34" t="s">
        <v>968</v>
      </c>
      <c r="F1096" s="4" t="s">
        <v>88</v>
      </c>
      <c r="G1096" s="4" t="s">
        <v>451</v>
      </c>
      <c r="H1096" s="4" t="s">
        <v>157</v>
      </c>
      <c r="N1096" s="5">
        <v>1</v>
      </c>
      <c r="O1096" s="5" t="s">
        <v>158</v>
      </c>
      <c r="P1096" s="65">
        <v>2870</v>
      </c>
      <c r="Q1096" s="65">
        <v>0</v>
      </c>
      <c r="R1096" s="65">
        <v>0</v>
      </c>
      <c r="S1096" s="65">
        <f t="shared" si="100"/>
        <v>2870</v>
      </c>
      <c r="T1096" s="5">
        <v>120</v>
      </c>
      <c r="U1096" s="22">
        <v>-2870</v>
      </c>
      <c r="V1096" s="22">
        <v>0</v>
      </c>
      <c r="W1096" s="22">
        <v>0</v>
      </c>
      <c r="X1096" s="22">
        <v>0</v>
      </c>
      <c r="Y1096" s="22">
        <v>0</v>
      </c>
      <c r="Z1096" s="22">
        <v>0</v>
      </c>
      <c r="AA1096" s="22">
        <v>0</v>
      </c>
      <c r="AB1096" s="22">
        <v>0</v>
      </c>
      <c r="AC1096" s="22">
        <v>0</v>
      </c>
      <c r="AD1096" s="22">
        <v>0</v>
      </c>
      <c r="AE1096" s="22">
        <v>0</v>
      </c>
      <c r="AF1096" s="22">
        <v>0</v>
      </c>
      <c r="AG1096" s="22">
        <v>0</v>
      </c>
      <c r="AH1096" s="22">
        <f t="shared" si="101"/>
        <v>0</v>
      </c>
      <c r="AI1096" s="22">
        <v>0</v>
      </c>
      <c r="AJ1096" s="22">
        <f t="shared" si="102"/>
        <v>-2870</v>
      </c>
      <c r="AK1096" s="22"/>
      <c r="AL1096" s="22">
        <f t="shared" si="103"/>
        <v>0</v>
      </c>
      <c r="AM1096" s="22">
        <f t="shared" si="104"/>
        <v>0</v>
      </c>
    </row>
    <row r="1097" spans="1:39" outlineLevel="1" x14ac:dyDescent="0.25">
      <c r="A1097" s="10">
        <v>40755</v>
      </c>
      <c r="C1097" s="3" t="s">
        <v>2382</v>
      </c>
      <c r="D1097" s="34" t="s">
        <v>968</v>
      </c>
      <c r="F1097" s="4" t="s">
        <v>88</v>
      </c>
      <c r="G1097" s="4" t="s">
        <v>451</v>
      </c>
      <c r="H1097" s="4" t="s">
        <v>157</v>
      </c>
      <c r="N1097" s="5">
        <v>1</v>
      </c>
      <c r="O1097" s="5" t="s">
        <v>158</v>
      </c>
      <c r="P1097" s="65">
        <v>2376</v>
      </c>
      <c r="Q1097" s="65">
        <v>0</v>
      </c>
      <c r="R1097" s="65">
        <v>0</v>
      </c>
      <c r="S1097" s="65">
        <f t="shared" si="100"/>
        <v>2376</v>
      </c>
      <c r="T1097" s="5">
        <v>120</v>
      </c>
      <c r="U1097" s="22">
        <v>-2376</v>
      </c>
      <c r="V1097" s="22">
        <v>0</v>
      </c>
      <c r="W1097" s="22">
        <v>0</v>
      </c>
      <c r="X1097" s="22">
        <v>0</v>
      </c>
      <c r="Y1097" s="22">
        <v>0</v>
      </c>
      <c r="Z1097" s="22">
        <v>0</v>
      </c>
      <c r="AA1097" s="22">
        <v>0</v>
      </c>
      <c r="AB1097" s="22">
        <v>0</v>
      </c>
      <c r="AC1097" s="22">
        <v>0</v>
      </c>
      <c r="AD1097" s="22">
        <v>0</v>
      </c>
      <c r="AE1097" s="22">
        <v>0</v>
      </c>
      <c r="AF1097" s="22">
        <v>0</v>
      </c>
      <c r="AG1097" s="22">
        <v>0</v>
      </c>
      <c r="AH1097" s="22">
        <f t="shared" si="101"/>
        <v>0</v>
      </c>
      <c r="AI1097" s="22">
        <v>0</v>
      </c>
      <c r="AJ1097" s="22">
        <f t="shared" si="102"/>
        <v>-2376</v>
      </c>
      <c r="AK1097" s="22"/>
      <c r="AL1097" s="22">
        <f t="shared" si="103"/>
        <v>0</v>
      </c>
      <c r="AM1097" s="22">
        <f t="shared" si="104"/>
        <v>0</v>
      </c>
    </row>
    <row r="1098" spans="1:39" outlineLevel="1" x14ac:dyDescent="0.25">
      <c r="A1098" s="10">
        <v>40755</v>
      </c>
      <c r="C1098" s="3" t="s">
        <v>2383</v>
      </c>
      <c r="D1098" s="34" t="s">
        <v>1236</v>
      </c>
      <c r="F1098" s="4" t="s">
        <v>88</v>
      </c>
      <c r="G1098" s="4" t="s">
        <v>451</v>
      </c>
      <c r="H1098" s="4" t="s">
        <v>157</v>
      </c>
      <c r="N1098" s="5">
        <v>1</v>
      </c>
      <c r="O1098" s="5" t="s">
        <v>158</v>
      </c>
      <c r="P1098" s="65">
        <v>870</v>
      </c>
      <c r="Q1098" s="65">
        <v>0</v>
      </c>
      <c r="R1098" s="65">
        <v>0</v>
      </c>
      <c r="S1098" s="65">
        <f t="shared" si="100"/>
        <v>870</v>
      </c>
      <c r="T1098" s="5">
        <v>120</v>
      </c>
      <c r="U1098" s="22">
        <v>-870</v>
      </c>
      <c r="V1098" s="22">
        <v>0</v>
      </c>
      <c r="W1098" s="22">
        <v>0</v>
      </c>
      <c r="X1098" s="22">
        <v>0</v>
      </c>
      <c r="Y1098" s="22">
        <v>0</v>
      </c>
      <c r="Z1098" s="22">
        <v>0</v>
      </c>
      <c r="AA1098" s="22">
        <v>0</v>
      </c>
      <c r="AB1098" s="22">
        <v>0</v>
      </c>
      <c r="AC1098" s="22">
        <v>0</v>
      </c>
      <c r="AD1098" s="22">
        <v>0</v>
      </c>
      <c r="AE1098" s="22">
        <v>0</v>
      </c>
      <c r="AF1098" s="22">
        <v>0</v>
      </c>
      <c r="AG1098" s="22">
        <v>0</v>
      </c>
      <c r="AH1098" s="22">
        <f t="shared" si="101"/>
        <v>0</v>
      </c>
      <c r="AI1098" s="22">
        <v>0</v>
      </c>
      <c r="AJ1098" s="22">
        <f t="shared" si="102"/>
        <v>-870</v>
      </c>
      <c r="AK1098" s="22"/>
      <c r="AL1098" s="22">
        <f t="shared" si="103"/>
        <v>0</v>
      </c>
      <c r="AM1098" s="22">
        <f t="shared" si="104"/>
        <v>0</v>
      </c>
    </row>
    <row r="1099" spans="1:39" outlineLevel="1" x14ac:dyDescent="0.25">
      <c r="A1099" s="10">
        <v>40755</v>
      </c>
      <c r="C1099" s="3" t="s">
        <v>2384</v>
      </c>
      <c r="D1099" s="34" t="s">
        <v>2385</v>
      </c>
      <c r="F1099" s="4" t="s">
        <v>88</v>
      </c>
      <c r="G1099" s="4" t="s">
        <v>451</v>
      </c>
      <c r="H1099" s="4" t="s">
        <v>157</v>
      </c>
      <c r="N1099" s="5">
        <v>1</v>
      </c>
      <c r="O1099" s="5" t="s">
        <v>158</v>
      </c>
      <c r="P1099" s="65">
        <v>17251.75</v>
      </c>
      <c r="Q1099" s="65">
        <v>0</v>
      </c>
      <c r="R1099" s="65">
        <v>0</v>
      </c>
      <c r="S1099" s="65">
        <f t="shared" si="100"/>
        <v>17251.75</v>
      </c>
      <c r="T1099" s="5">
        <v>120</v>
      </c>
      <c r="U1099" s="22">
        <v>-17251.75</v>
      </c>
      <c r="V1099" s="22">
        <v>0</v>
      </c>
      <c r="W1099" s="22">
        <v>0</v>
      </c>
      <c r="X1099" s="22">
        <v>0</v>
      </c>
      <c r="Y1099" s="22">
        <v>0</v>
      </c>
      <c r="Z1099" s="22">
        <v>0</v>
      </c>
      <c r="AA1099" s="22">
        <v>0</v>
      </c>
      <c r="AB1099" s="22">
        <v>0</v>
      </c>
      <c r="AC1099" s="22">
        <v>0</v>
      </c>
      <c r="AD1099" s="22">
        <v>0</v>
      </c>
      <c r="AE1099" s="22">
        <v>0</v>
      </c>
      <c r="AF1099" s="22">
        <v>0</v>
      </c>
      <c r="AG1099" s="22">
        <v>0</v>
      </c>
      <c r="AH1099" s="22">
        <f t="shared" si="101"/>
        <v>0</v>
      </c>
      <c r="AI1099" s="22">
        <v>0</v>
      </c>
      <c r="AJ1099" s="22">
        <f t="shared" si="102"/>
        <v>-17251.75</v>
      </c>
      <c r="AK1099" s="22"/>
      <c r="AL1099" s="22">
        <f t="shared" si="103"/>
        <v>0</v>
      </c>
      <c r="AM1099" s="22">
        <f t="shared" si="104"/>
        <v>0</v>
      </c>
    </row>
    <row r="1100" spans="1:39" outlineLevel="1" x14ac:dyDescent="0.25">
      <c r="A1100" s="10">
        <v>40755</v>
      </c>
      <c r="C1100" s="3" t="s">
        <v>2386</v>
      </c>
      <c r="D1100" s="34" t="s">
        <v>2387</v>
      </c>
      <c r="F1100" s="4" t="s">
        <v>88</v>
      </c>
      <c r="G1100" s="4" t="s">
        <v>451</v>
      </c>
      <c r="H1100" s="4" t="s">
        <v>157</v>
      </c>
      <c r="N1100" s="5">
        <v>1</v>
      </c>
      <c r="O1100" s="5" t="s">
        <v>158</v>
      </c>
      <c r="P1100" s="65">
        <v>6005.9</v>
      </c>
      <c r="Q1100" s="65">
        <v>0</v>
      </c>
      <c r="R1100" s="65">
        <v>0</v>
      </c>
      <c r="S1100" s="65">
        <f t="shared" si="100"/>
        <v>6005.9</v>
      </c>
      <c r="T1100" s="5">
        <v>120</v>
      </c>
      <c r="U1100" s="22">
        <v>-6005.9</v>
      </c>
      <c r="V1100" s="22">
        <v>0</v>
      </c>
      <c r="W1100" s="22">
        <v>0</v>
      </c>
      <c r="X1100" s="22">
        <v>0</v>
      </c>
      <c r="Y1100" s="22">
        <v>0</v>
      </c>
      <c r="Z1100" s="22">
        <v>0</v>
      </c>
      <c r="AA1100" s="22">
        <v>0</v>
      </c>
      <c r="AB1100" s="22">
        <v>0</v>
      </c>
      <c r="AC1100" s="22">
        <v>0</v>
      </c>
      <c r="AD1100" s="22">
        <v>0</v>
      </c>
      <c r="AE1100" s="22">
        <v>0</v>
      </c>
      <c r="AF1100" s="22">
        <v>0</v>
      </c>
      <c r="AG1100" s="22">
        <v>0</v>
      </c>
      <c r="AH1100" s="22">
        <f t="shared" si="101"/>
        <v>0</v>
      </c>
      <c r="AI1100" s="22">
        <v>0</v>
      </c>
      <c r="AJ1100" s="22">
        <f t="shared" si="102"/>
        <v>-6005.9</v>
      </c>
      <c r="AK1100" s="22"/>
      <c r="AL1100" s="22">
        <f t="shared" si="103"/>
        <v>0</v>
      </c>
      <c r="AM1100" s="22">
        <f t="shared" si="104"/>
        <v>0</v>
      </c>
    </row>
    <row r="1101" spans="1:39" outlineLevel="1" x14ac:dyDescent="0.25">
      <c r="A1101" s="10">
        <v>40755</v>
      </c>
      <c r="C1101" s="3" t="s">
        <v>2388</v>
      </c>
      <c r="D1101" s="34" t="s">
        <v>1778</v>
      </c>
      <c r="F1101" s="4" t="s">
        <v>88</v>
      </c>
      <c r="G1101" s="4" t="s">
        <v>451</v>
      </c>
      <c r="H1101" s="4" t="s">
        <v>157</v>
      </c>
      <c r="N1101" s="5">
        <v>1</v>
      </c>
      <c r="O1101" s="5" t="s">
        <v>158</v>
      </c>
      <c r="P1101" s="65">
        <v>3840</v>
      </c>
      <c r="Q1101" s="65">
        <v>0</v>
      </c>
      <c r="R1101" s="65">
        <v>0</v>
      </c>
      <c r="S1101" s="65">
        <f t="shared" si="100"/>
        <v>3840</v>
      </c>
      <c r="T1101" s="5">
        <v>120</v>
      </c>
      <c r="U1101" s="22">
        <v>-3840</v>
      </c>
      <c r="V1101" s="22">
        <v>0</v>
      </c>
      <c r="W1101" s="22">
        <v>0</v>
      </c>
      <c r="X1101" s="22">
        <v>0</v>
      </c>
      <c r="Y1101" s="22">
        <v>0</v>
      </c>
      <c r="Z1101" s="22">
        <v>0</v>
      </c>
      <c r="AA1101" s="22">
        <v>0</v>
      </c>
      <c r="AB1101" s="22">
        <v>0</v>
      </c>
      <c r="AC1101" s="22">
        <v>0</v>
      </c>
      <c r="AD1101" s="22">
        <v>0</v>
      </c>
      <c r="AE1101" s="22">
        <v>0</v>
      </c>
      <c r="AF1101" s="22">
        <v>0</v>
      </c>
      <c r="AG1101" s="22">
        <v>0</v>
      </c>
      <c r="AH1101" s="22">
        <f t="shared" si="101"/>
        <v>0</v>
      </c>
      <c r="AI1101" s="22">
        <v>0</v>
      </c>
      <c r="AJ1101" s="22">
        <f t="shared" si="102"/>
        <v>-3840</v>
      </c>
      <c r="AK1101" s="22"/>
      <c r="AL1101" s="22">
        <f t="shared" si="103"/>
        <v>0</v>
      </c>
      <c r="AM1101" s="22">
        <f t="shared" si="104"/>
        <v>0</v>
      </c>
    </row>
    <row r="1102" spans="1:39" outlineLevel="1" x14ac:dyDescent="0.25">
      <c r="A1102" s="10">
        <v>40755</v>
      </c>
      <c r="C1102" s="3" t="s">
        <v>2389</v>
      </c>
      <c r="D1102" s="34" t="s">
        <v>1236</v>
      </c>
      <c r="F1102" s="4" t="s">
        <v>88</v>
      </c>
      <c r="G1102" s="4" t="s">
        <v>451</v>
      </c>
      <c r="H1102" s="4" t="s">
        <v>157</v>
      </c>
      <c r="N1102" s="5">
        <v>1</v>
      </c>
      <c r="O1102" s="5" t="s">
        <v>158</v>
      </c>
      <c r="P1102" s="65">
        <v>4015</v>
      </c>
      <c r="Q1102" s="65">
        <v>0</v>
      </c>
      <c r="R1102" s="65">
        <v>0</v>
      </c>
      <c r="S1102" s="65">
        <f t="shared" si="100"/>
        <v>4015</v>
      </c>
      <c r="T1102" s="5">
        <v>120</v>
      </c>
      <c r="U1102" s="22">
        <v>-4015</v>
      </c>
      <c r="V1102" s="22">
        <v>0</v>
      </c>
      <c r="W1102" s="22">
        <v>0</v>
      </c>
      <c r="X1102" s="22">
        <v>0</v>
      </c>
      <c r="Y1102" s="22">
        <v>0</v>
      </c>
      <c r="Z1102" s="22">
        <v>0</v>
      </c>
      <c r="AA1102" s="22">
        <v>0</v>
      </c>
      <c r="AB1102" s="22">
        <v>0</v>
      </c>
      <c r="AC1102" s="22">
        <v>0</v>
      </c>
      <c r="AD1102" s="22">
        <v>0</v>
      </c>
      <c r="AE1102" s="22">
        <v>0</v>
      </c>
      <c r="AF1102" s="22">
        <v>0</v>
      </c>
      <c r="AG1102" s="22">
        <v>0</v>
      </c>
      <c r="AH1102" s="22">
        <f t="shared" si="101"/>
        <v>0</v>
      </c>
      <c r="AI1102" s="22">
        <v>0</v>
      </c>
      <c r="AJ1102" s="22">
        <f t="shared" si="102"/>
        <v>-4015</v>
      </c>
      <c r="AK1102" s="22"/>
      <c r="AL1102" s="22">
        <f t="shared" si="103"/>
        <v>0</v>
      </c>
      <c r="AM1102" s="22">
        <f t="shared" si="104"/>
        <v>0</v>
      </c>
    </row>
    <row r="1103" spans="1:39" outlineLevel="1" x14ac:dyDescent="0.25">
      <c r="A1103" s="10">
        <v>40755</v>
      </c>
      <c r="C1103" s="3" t="s">
        <v>2390</v>
      </c>
      <c r="D1103" s="34" t="s">
        <v>2391</v>
      </c>
      <c r="F1103" s="4" t="s">
        <v>88</v>
      </c>
      <c r="G1103" s="4" t="s">
        <v>451</v>
      </c>
      <c r="H1103" s="4" t="s">
        <v>157</v>
      </c>
      <c r="N1103" s="5">
        <v>1</v>
      </c>
      <c r="O1103" s="5" t="s">
        <v>158</v>
      </c>
      <c r="P1103" s="65">
        <v>1450</v>
      </c>
      <c r="Q1103" s="65">
        <v>0</v>
      </c>
      <c r="R1103" s="65">
        <v>0</v>
      </c>
      <c r="S1103" s="65">
        <f t="shared" si="100"/>
        <v>1450</v>
      </c>
      <c r="T1103" s="5">
        <v>120</v>
      </c>
      <c r="U1103" s="22">
        <v>-1450</v>
      </c>
      <c r="V1103" s="22">
        <v>0</v>
      </c>
      <c r="W1103" s="22">
        <v>0</v>
      </c>
      <c r="X1103" s="22">
        <v>0</v>
      </c>
      <c r="Y1103" s="22">
        <v>0</v>
      </c>
      <c r="Z1103" s="22">
        <v>0</v>
      </c>
      <c r="AA1103" s="22">
        <v>0</v>
      </c>
      <c r="AB1103" s="22">
        <v>0</v>
      </c>
      <c r="AC1103" s="22">
        <v>0</v>
      </c>
      <c r="AD1103" s="22">
        <v>0</v>
      </c>
      <c r="AE1103" s="22">
        <v>0</v>
      </c>
      <c r="AF1103" s="22">
        <v>0</v>
      </c>
      <c r="AG1103" s="22">
        <v>0</v>
      </c>
      <c r="AH1103" s="22">
        <f t="shared" si="101"/>
        <v>0</v>
      </c>
      <c r="AI1103" s="22">
        <v>0</v>
      </c>
      <c r="AJ1103" s="22">
        <f t="shared" si="102"/>
        <v>-1450</v>
      </c>
      <c r="AK1103" s="22"/>
      <c r="AL1103" s="22">
        <f t="shared" si="103"/>
        <v>0</v>
      </c>
      <c r="AM1103" s="22">
        <f t="shared" si="104"/>
        <v>0</v>
      </c>
    </row>
    <row r="1104" spans="1:39" outlineLevel="1" x14ac:dyDescent="0.25">
      <c r="A1104" s="10">
        <v>40755</v>
      </c>
      <c r="C1104" s="3" t="s">
        <v>2392</v>
      </c>
      <c r="D1104" s="34" t="s">
        <v>2393</v>
      </c>
      <c r="F1104" s="4" t="s">
        <v>88</v>
      </c>
      <c r="G1104" s="4" t="s">
        <v>451</v>
      </c>
      <c r="H1104" s="4" t="s">
        <v>157</v>
      </c>
      <c r="N1104" s="5">
        <v>1</v>
      </c>
      <c r="O1104" s="5" t="s">
        <v>158</v>
      </c>
      <c r="P1104" s="65">
        <v>3370</v>
      </c>
      <c r="Q1104" s="65">
        <v>0</v>
      </c>
      <c r="R1104" s="65">
        <v>0</v>
      </c>
      <c r="S1104" s="65">
        <f t="shared" si="100"/>
        <v>3370</v>
      </c>
      <c r="T1104" s="5">
        <v>120</v>
      </c>
      <c r="U1104" s="22">
        <v>-3370</v>
      </c>
      <c r="V1104" s="22">
        <v>0</v>
      </c>
      <c r="W1104" s="22">
        <v>0</v>
      </c>
      <c r="X1104" s="22">
        <v>0</v>
      </c>
      <c r="Y1104" s="22">
        <v>0</v>
      </c>
      <c r="Z1104" s="22">
        <v>0</v>
      </c>
      <c r="AA1104" s="22">
        <v>0</v>
      </c>
      <c r="AB1104" s="22">
        <v>0</v>
      </c>
      <c r="AC1104" s="22">
        <v>0</v>
      </c>
      <c r="AD1104" s="22">
        <v>0</v>
      </c>
      <c r="AE1104" s="22">
        <v>0</v>
      </c>
      <c r="AF1104" s="22">
        <v>0</v>
      </c>
      <c r="AG1104" s="22">
        <v>0</v>
      </c>
      <c r="AH1104" s="22">
        <f t="shared" si="101"/>
        <v>0</v>
      </c>
      <c r="AI1104" s="22">
        <v>0</v>
      </c>
      <c r="AJ1104" s="22">
        <f t="shared" si="102"/>
        <v>-3370</v>
      </c>
      <c r="AK1104" s="22"/>
      <c r="AL1104" s="22">
        <f t="shared" si="103"/>
        <v>0</v>
      </c>
      <c r="AM1104" s="22">
        <f t="shared" si="104"/>
        <v>0</v>
      </c>
    </row>
    <row r="1105" spans="1:39" outlineLevel="1" x14ac:dyDescent="0.25">
      <c r="A1105" s="10">
        <v>40755</v>
      </c>
      <c r="C1105" s="3" t="s">
        <v>2394</v>
      </c>
      <c r="D1105" s="34" t="s">
        <v>2395</v>
      </c>
      <c r="F1105" s="4" t="s">
        <v>88</v>
      </c>
      <c r="G1105" s="4" t="s">
        <v>451</v>
      </c>
      <c r="H1105" s="4" t="s">
        <v>157</v>
      </c>
      <c r="N1105" s="5">
        <v>1</v>
      </c>
      <c r="O1105" s="5" t="s">
        <v>158</v>
      </c>
      <c r="P1105" s="65">
        <v>3480</v>
      </c>
      <c r="Q1105" s="65">
        <v>0</v>
      </c>
      <c r="R1105" s="65">
        <v>0</v>
      </c>
      <c r="S1105" s="65">
        <f t="shared" si="100"/>
        <v>3480</v>
      </c>
      <c r="T1105" s="5">
        <v>120</v>
      </c>
      <c r="U1105" s="22">
        <v>-3480</v>
      </c>
      <c r="V1105" s="22">
        <v>0</v>
      </c>
      <c r="W1105" s="22">
        <v>0</v>
      </c>
      <c r="X1105" s="22">
        <v>0</v>
      </c>
      <c r="Y1105" s="22">
        <v>0</v>
      </c>
      <c r="Z1105" s="22">
        <v>0</v>
      </c>
      <c r="AA1105" s="22">
        <v>0</v>
      </c>
      <c r="AB1105" s="22">
        <v>0</v>
      </c>
      <c r="AC1105" s="22">
        <v>0</v>
      </c>
      <c r="AD1105" s="22">
        <v>0</v>
      </c>
      <c r="AE1105" s="22">
        <v>0</v>
      </c>
      <c r="AF1105" s="22">
        <v>0</v>
      </c>
      <c r="AG1105" s="22">
        <v>0</v>
      </c>
      <c r="AH1105" s="22">
        <f t="shared" si="101"/>
        <v>0</v>
      </c>
      <c r="AI1105" s="22">
        <v>0</v>
      </c>
      <c r="AJ1105" s="22">
        <f t="shared" si="102"/>
        <v>-3480</v>
      </c>
      <c r="AK1105" s="22"/>
      <c r="AL1105" s="22">
        <f t="shared" si="103"/>
        <v>0</v>
      </c>
      <c r="AM1105" s="22">
        <f t="shared" si="104"/>
        <v>0</v>
      </c>
    </row>
    <row r="1106" spans="1:39" outlineLevel="1" x14ac:dyDescent="0.25">
      <c r="A1106" s="10">
        <v>40755</v>
      </c>
      <c r="C1106" s="3" t="s">
        <v>2396</v>
      </c>
      <c r="D1106" s="34" t="s">
        <v>1670</v>
      </c>
      <c r="F1106" s="4" t="s">
        <v>88</v>
      </c>
      <c r="G1106" s="4" t="s">
        <v>451</v>
      </c>
      <c r="H1106" s="4" t="s">
        <v>157</v>
      </c>
      <c r="N1106" s="5">
        <v>1</v>
      </c>
      <c r="O1106" s="5" t="s">
        <v>158</v>
      </c>
      <c r="P1106" s="65">
        <v>6860</v>
      </c>
      <c r="Q1106" s="65">
        <v>0</v>
      </c>
      <c r="R1106" s="65">
        <v>0</v>
      </c>
      <c r="S1106" s="65">
        <f t="shared" si="100"/>
        <v>6860</v>
      </c>
      <c r="T1106" s="5">
        <v>120</v>
      </c>
      <c r="U1106" s="22">
        <v>-6860</v>
      </c>
      <c r="V1106" s="22">
        <v>0</v>
      </c>
      <c r="W1106" s="22">
        <v>0</v>
      </c>
      <c r="X1106" s="22">
        <v>0</v>
      </c>
      <c r="Y1106" s="22">
        <v>0</v>
      </c>
      <c r="Z1106" s="22">
        <v>0</v>
      </c>
      <c r="AA1106" s="22">
        <v>0</v>
      </c>
      <c r="AB1106" s="22">
        <v>0</v>
      </c>
      <c r="AC1106" s="22">
        <v>0</v>
      </c>
      <c r="AD1106" s="22">
        <v>0</v>
      </c>
      <c r="AE1106" s="22">
        <v>0</v>
      </c>
      <c r="AF1106" s="22">
        <v>0</v>
      </c>
      <c r="AG1106" s="22">
        <v>0</v>
      </c>
      <c r="AH1106" s="22">
        <f t="shared" si="101"/>
        <v>0</v>
      </c>
      <c r="AI1106" s="22">
        <v>0</v>
      </c>
      <c r="AJ1106" s="22">
        <f t="shared" si="102"/>
        <v>-6860</v>
      </c>
      <c r="AK1106" s="22"/>
      <c r="AL1106" s="22">
        <f t="shared" si="103"/>
        <v>0</v>
      </c>
      <c r="AM1106" s="22">
        <f t="shared" si="104"/>
        <v>0</v>
      </c>
    </row>
    <row r="1107" spans="1:39" outlineLevel="1" x14ac:dyDescent="0.25">
      <c r="A1107" s="10">
        <v>40755</v>
      </c>
      <c r="C1107" s="3" t="s">
        <v>2397</v>
      </c>
      <c r="D1107" s="34" t="s">
        <v>919</v>
      </c>
      <c r="F1107" s="4" t="s">
        <v>88</v>
      </c>
      <c r="G1107" s="4" t="s">
        <v>451</v>
      </c>
      <c r="H1107" s="4" t="s">
        <v>157</v>
      </c>
      <c r="N1107" s="5">
        <v>1</v>
      </c>
      <c r="O1107" s="5" t="s">
        <v>158</v>
      </c>
      <c r="P1107" s="65">
        <v>6213</v>
      </c>
      <c r="Q1107" s="65">
        <v>0</v>
      </c>
      <c r="R1107" s="65">
        <v>0</v>
      </c>
      <c r="S1107" s="65">
        <f t="shared" si="100"/>
        <v>6213</v>
      </c>
      <c r="T1107" s="5">
        <v>120</v>
      </c>
      <c r="U1107" s="22">
        <v>-6213</v>
      </c>
      <c r="V1107" s="22">
        <v>0</v>
      </c>
      <c r="W1107" s="22">
        <v>0</v>
      </c>
      <c r="X1107" s="22">
        <v>0</v>
      </c>
      <c r="Y1107" s="22">
        <v>0</v>
      </c>
      <c r="Z1107" s="22">
        <v>0</v>
      </c>
      <c r="AA1107" s="22">
        <v>0</v>
      </c>
      <c r="AB1107" s="22">
        <v>0</v>
      </c>
      <c r="AC1107" s="22">
        <v>0</v>
      </c>
      <c r="AD1107" s="22">
        <v>0</v>
      </c>
      <c r="AE1107" s="22">
        <v>0</v>
      </c>
      <c r="AF1107" s="22">
        <v>0</v>
      </c>
      <c r="AG1107" s="22">
        <v>0</v>
      </c>
      <c r="AH1107" s="22">
        <f t="shared" si="101"/>
        <v>0</v>
      </c>
      <c r="AI1107" s="22">
        <v>0</v>
      </c>
      <c r="AJ1107" s="22">
        <f t="shared" si="102"/>
        <v>-6213</v>
      </c>
      <c r="AK1107" s="22"/>
      <c r="AL1107" s="22">
        <f t="shared" si="103"/>
        <v>0</v>
      </c>
      <c r="AM1107" s="22">
        <f t="shared" si="104"/>
        <v>0</v>
      </c>
    </row>
    <row r="1108" spans="1:39" outlineLevel="1" x14ac:dyDescent="0.25">
      <c r="A1108" s="10">
        <v>40755</v>
      </c>
      <c r="C1108" s="3" t="s">
        <v>2398</v>
      </c>
      <c r="D1108" s="34" t="s">
        <v>2399</v>
      </c>
      <c r="F1108" s="4" t="s">
        <v>88</v>
      </c>
      <c r="G1108" s="4" t="s">
        <v>451</v>
      </c>
      <c r="H1108" s="4" t="s">
        <v>157</v>
      </c>
      <c r="N1108" s="5">
        <v>1</v>
      </c>
      <c r="O1108" s="5" t="s">
        <v>158</v>
      </c>
      <c r="P1108" s="65">
        <v>12472.85</v>
      </c>
      <c r="Q1108" s="65">
        <v>0</v>
      </c>
      <c r="R1108" s="65">
        <v>0</v>
      </c>
      <c r="S1108" s="65">
        <f t="shared" si="100"/>
        <v>12472.85</v>
      </c>
      <c r="T1108" s="5">
        <v>120</v>
      </c>
      <c r="U1108" s="22">
        <v>-12472.85</v>
      </c>
      <c r="V1108" s="22">
        <v>0</v>
      </c>
      <c r="W1108" s="22">
        <v>0</v>
      </c>
      <c r="X1108" s="22">
        <v>0</v>
      </c>
      <c r="Y1108" s="22">
        <v>0</v>
      </c>
      <c r="Z1108" s="22">
        <v>0</v>
      </c>
      <c r="AA1108" s="22">
        <v>0</v>
      </c>
      <c r="AB1108" s="22">
        <v>0</v>
      </c>
      <c r="AC1108" s="22">
        <v>0</v>
      </c>
      <c r="AD1108" s="22">
        <v>0</v>
      </c>
      <c r="AE1108" s="22">
        <v>0</v>
      </c>
      <c r="AF1108" s="22">
        <v>0</v>
      </c>
      <c r="AG1108" s="22">
        <v>0</v>
      </c>
      <c r="AH1108" s="22">
        <f t="shared" si="101"/>
        <v>0</v>
      </c>
      <c r="AI1108" s="22">
        <v>0</v>
      </c>
      <c r="AJ1108" s="22">
        <f t="shared" si="102"/>
        <v>-12472.85</v>
      </c>
      <c r="AK1108" s="22"/>
      <c r="AL1108" s="22">
        <f t="shared" si="103"/>
        <v>0</v>
      </c>
      <c r="AM1108" s="22">
        <f t="shared" si="104"/>
        <v>0</v>
      </c>
    </row>
    <row r="1109" spans="1:39" outlineLevel="1" x14ac:dyDescent="0.25">
      <c r="A1109" s="10">
        <v>40755</v>
      </c>
      <c r="C1109" s="3" t="s">
        <v>2400</v>
      </c>
      <c r="D1109" s="34" t="s">
        <v>1549</v>
      </c>
      <c r="F1109" s="4" t="s">
        <v>88</v>
      </c>
      <c r="G1109" s="4" t="s">
        <v>451</v>
      </c>
      <c r="H1109" s="4" t="s">
        <v>157</v>
      </c>
      <c r="N1109" s="5">
        <v>1</v>
      </c>
      <c r="O1109" s="5" t="s">
        <v>158</v>
      </c>
      <c r="P1109" s="65">
        <v>4680</v>
      </c>
      <c r="Q1109" s="65">
        <v>0</v>
      </c>
      <c r="R1109" s="65">
        <v>0</v>
      </c>
      <c r="S1109" s="65">
        <f t="shared" si="100"/>
        <v>4680</v>
      </c>
      <c r="T1109" s="5">
        <v>120</v>
      </c>
      <c r="U1109" s="22">
        <v>-4680</v>
      </c>
      <c r="V1109" s="22">
        <v>0</v>
      </c>
      <c r="W1109" s="22">
        <v>0</v>
      </c>
      <c r="X1109" s="22">
        <v>0</v>
      </c>
      <c r="Y1109" s="22">
        <v>0</v>
      </c>
      <c r="Z1109" s="22">
        <v>0</v>
      </c>
      <c r="AA1109" s="22">
        <v>0</v>
      </c>
      <c r="AB1109" s="22">
        <v>0</v>
      </c>
      <c r="AC1109" s="22">
        <v>0</v>
      </c>
      <c r="AD1109" s="22">
        <v>0</v>
      </c>
      <c r="AE1109" s="22">
        <v>0</v>
      </c>
      <c r="AF1109" s="22">
        <v>0</v>
      </c>
      <c r="AG1109" s="22">
        <v>0</v>
      </c>
      <c r="AH1109" s="22">
        <f t="shared" si="101"/>
        <v>0</v>
      </c>
      <c r="AI1109" s="22">
        <v>0</v>
      </c>
      <c r="AJ1109" s="22">
        <f t="shared" si="102"/>
        <v>-4680</v>
      </c>
      <c r="AK1109" s="22"/>
      <c r="AL1109" s="22">
        <f t="shared" si="103"/>
        <v>0</v>
      </c>
      <c r="AM1109" s="22">
        <f t="shared" si="104"/>
        <v>0</v>
      </c>
    </row>
    <row r="1110" spans="1:39" outlineLevel="1" x14ac:dyDescent="0.25">
      <c r="A1110" s="10">
        <v>40755</v>
      </c>
      <c r="C1110" s="3" t="s">
        <v>2401</v>
      </c>
      <c r="D1110" s="34" t="s">
        <v>2402</v>
      </c>
      <c r="F1110" s="4" t="s">
        <v>88</v>
      </c>
      <c r="G1110" s="4" t="s">
        <v>451</v>
      </c>
      <c r="H1110" s="4" t="s">
        <v>157</v>
      </c>
      <c r="N1110" s="5">
        <v>1</v>
      </c>
      <c r="O1110" s="5" t="s">
        <v>158</v>
      </c>
      <c r="P1110" s="65">
        <v>1870</v>
      </c>
      <c r="Q1110" s="65">
        <v>0</v>
      </c>
      <c r="R1110" s="65">
        <v>0</v>
      </c>
      <c r="S1110" s="65">
        <f t="shared" si="100"/>
        <v>1870</v>
      </c>
      <c r="T1110" s="5">
        <v>120</v>
      </c>
      <c r="U1110" s="22">
        <v>-1870</v>
      </c>
      <c r="V1110" s="22">
        <v>0</v>
      </c>
      <c r="W1110" s="22">
        <v>0</v>
      </c>
      <c r="X1110" s="22">
        <v>0</v>
      </c>
      <c r="Y1110" s="22">
        <v>0</v>
      </c>
      <c r="Z1110" s="22">
        <v>0</v>
      </c>
      <c r="AA1110" s="22">
        <v>0</v>
      </c>
      <c r="AB1110" s="22">
        <v>0</v>
      </c>
      <c r="AC1110" s="22">
        <v>0</v>
      </c>
      <c r="AD1110" s="22">
        <v>0</v>
      </c>
      <c r="AE1110" s="22">
        <v>0</v>
      </c>
      <c r="AF1110" s="22">
        <v>0</v>
      </c>
      <c r="AG1110" s="22">
        <v>0</v>
      </c>
      <c r="AH1110" s="22">
        <f t="shared" si="101"/>
        <v>0</v>
      </c>
      <c r="AI1110" s="22">
        <v>0</v>
      </c>
      <c r="AJ1110" s="22">
        <f t="shared" si="102"/>
        <v>-1870</v>
      </c>
      <c r="AK1110" s="22"/>
      <c r="AL1110" s="22">
        <f t="shared" si="103"/>
        <v>0</v>
      </c>
      <c r="AM1110" s="22">
        <f t="shared" si="104"/>
        <v>0</v>
      </c>
    </row>
    <row r="1111" spans="1:39" outlineLevel="1" x14ac:dyDescent="0.25">
      <c r="A1111" s="10">
        <v>40755</v>
      </c>
      <c r="C1111" s="3" t="s">
        <v>2403</v>
      </c>
      <c r="D1111" s="34" t="s">
        <v>1236</v>
      </c>
      <c r="F1111" s="4" t="s">
        <v>88</v>
      </c>
      <c r="G1111" s="4" t="s">
        <v>451</v>
      </c>
      <c r="H1111" s="4" t="s">
        <v>157</v>
      </c>
      <c r="N1111" s="5">
        <v>1</v>
      </c>
      <c r="O1111" s="5" t="s">
        <v>158</v>
      </c>
      <c r="P1111" s="65">
        <v>910</v>
      </c>
      <c r="Q1111" s="65">
        <v>0</v>
      </c>
      <c r="R1111" s="65">
        <v>0</v>
      </c>
      <c r="S1111" s="65">
        <f t="shared" si="100"/>
        <v>910</v>
      </c>
      <c r="T1111" s="5">
        <v>120</v>
      </c>
      <c r="U1111" s="22">
        <v>-910</v>
      </c>
      <c r="V1111" s="22">
        <v>0</v>
      </c>
      <c r="W1111" s="22">
        <v>0</v>
      </c>
      <c r="X1111" s="22">
        <v>0</v>
      </c>
      <c r="Y1111" s="22">
        <v>0</v>
      </c>
      <c r="Z1111" s="22">
        <v>0</v>
      </c>
      <c r="AA1111" s="22">
        <v>0</v>
      </c>
      <c r="AB1111" s="22">
        <v>0</v>
      </c>
      <c r="AC1111" s="22">
        <v>0</v>
      </c>
      <c r="AD1111" s="22">
        <v>0</v>
      </c>
      <c r="AE1111" s="22">
        <v>0</v>
      </c>
      <c r="AF1111" s="22">
        <v>0</v>
      </c>
      <c r="AG1111" s="22">
        <v>0</v>
      </c>
      <c r="AH1111" s="22">
        <f t="shared" si="101"/>
        <v>0</v>
      </c>
      <c r="AI1111" s="22">
        <v>0</v>
      </c>
      <c r="AJ1111" s="22">
        <f t="shared" si="102"/>
        <v>-910</v>
      </c>
      <c r="AK1111" s="22"/>
      <c r="AL1111" s="22">
        <f t="shared" si="103"/>
        <v>0</v>
      </c>
      <c r="AM1111" s="22">
        <f t="shared" si="104"/>
        <v>0</v>
      </c>
    </row>
    <row r="1112" spans="1:39" outlineLevel="1" x14ac:dyDescent="0.25">
      <c r="A1112" s="10">
        <v>40755</v>
      </c>
      <c r="C1112" s="3" t="s">
        <v>2404</v>
      </c>
      <c r="D1112" s="34" t="s">
        <v>2405</v>
      </c>
      <c r="F1112" s="4" t="s">
        <v>88</v>
      </c>
      <c r="G1112" s="4" t="s">
        <v>451</v>
      </c>
      <c r="H1112" s="4" t="s">
        <v>157</v>
      </c>
      <c r="N1112" s="5">
        <v>1</v>
      </c>
      <c r="O1112" s="5" t="s">
        <v>158</v>
      </c>
      <c r="P1112" s="65">
        <v>1060</v>
      </c>
      <c r="Q1112" s="65">
        <v>0</v>
      </c>
      <c r="R1112" s="65">
        <v>0</v>
      </c>
      <c r="S1112" s="65">
        <f t="shared" si="100"/>
        <v>1060</v>
      </c>
      <c r="T1112" s="5">
        <v>120</v>
      </c>
      <c r="U1112" s="22">
        <v>-1060</v>
      </c>
      <c r="V1112" s="22">
        <v>0</v>
      </c>
      <c r="W1112" s="22">
        <v>0</v>
      </c>
      <c r="X1112" s="22">
        <v>0</v>
      </c>
      <c r="Y1112" s="22">
        <v>0</v>
      </c>
      <c r="Z1112" s="22">
        <v>0</v>
      </c>
      <c r="AA1112" s="22">
        <v>0</v>
      </c>
      <c r="AB1112" s="22">
        <v>0</v>
      </c>
      <c r="AC1112" s="22">
        <v>0</v>
      </c>
      <c r="AD1112" s="22">
        <v>0</v>
      </c>
      <c r="AE1112" s="22">
        <v>0</v>
      </c>
      <c r="AF1112" s="22">
        <v>0</v>
      </c>
      <c r="AG1112" s="22">
        <v>0</v>
      </c>
      <c r="AH1112" s="22">
        <f t="shared" si="101"/>
        <v>0</v>
      </c>
      <c r="AI1112" s="22">
        <v>0</v>
      </c>
      <c r="AJ1112" s="22">
        <f t="shared" si="102"/>
        <v>-1060</v>
      </c>
      <c r="AK1112" s="22"/>
      <c r="AL1112" s="22">
        <f t="shared" si="103"/>
        <v>0</v>
      </c>
      <c r="AM1112" s="22">
        <f t="shared" si="104"/>
        <v>0</v>
      </c>
    </row>
    <row r="1113" spans="1:39" outlineLevel="1" x14ac:dyDescent="0.25">
      <c r="A1113" s="10">
        <v>40755</v>
      </c>
      <c r="C1113" s="3" t="s">
        <v>2406</v>
      </c>
      <c r="D1113" s="34" t="s">
        <v>2407</v>
      </c>
      <c r="F1113" s="4" t="s">
        <v>88</v>
      </c>
      <c r="G1113" s="4" t="s">
        <v>451</v>
      </c>
      <c r="H1113" s="4" t="s">
        <v>157</v>
      </c>
      <c r="N1113" s="5">
        <v>1</v>
      </c>
      <c r="O1113" s="5" t="s">
        <v>158</v>
      </c>
      <c r="P1113" s="65">
        <v>2250</v>
      </c>
      <c r="Q1113" s="65">
        <v>0</v>
      </c>
      <c r="R1113" s="65">
        <v>0</v>
      </c>
      <c r="S1113" s="65">
        <f t="shared" si="100"/>
        <v>2250</v>
      </c>
      <c r="T1113" s="5">
        <v>120</v>
      </c>
      <c r="U1113" s="22">
        <v>-2250</v>
      </c>
      <c r="V1113" s="22">
        <v>0</v>
      </c>
      <c r="W1113" s="22">
        <v>0</v>
      </c>
      <c r="X1113" s="22">
        <v>0</v>
      </c>
      <c r="Y1113" s="22">
        <v>0</v>
      </c>
      <c r="Z1113" s="22">
        <v>0</v>
      </c>
      <c r="AA1113" s="22">
        <v>0</v>
      </c>
      <c r="AB1113" s="22">
        <v>0</v>
      </c>
      <c r="AC1113" s="22">
        <v>0</v>
      </c>
      <c r="AD1113" s="22">
        <v>0</v>
      </c>
      <c r="AE1113" s="22">
        <v>0</v>
      </c>
      <c r="AF1113" s="22">
        <v>0</v>
      </c>
      <c r="AG1113" s="22">
        <v>0</v>
      </c>
      <c r="AH1113" s="22">
        <f t="shared" si="101"/>
        <v>0</v>
      </c>
      <c r="AI1113" s="22">
        <v>0</v>
      </c>
      <c r="AJ1113" s="22">
        <f t="shared" si="102"/>
        <v>-2250</v>
      </c>
      <c r="AK1113" s="22"/>
      <c r="AL1113" s="22">
        <f t="shared" si="103"/>
        <v>0</v>
      </c>
      <c r="AM1113" s="22">
        <f t="shared" si="104"/>
        <v>0</v>
      </c>
    </row>
    <row r="1114" spans="1:39" outlineLevel="1" x14ac:dyDescent="0.25">
      <c r="A1114" s="10">
        <v>40755</v>
      </c>
      <c r="C1114" s="3" t="s">
        <v>2408</v>
      </c>
      <c r="D1114" s="34" t="s">
        <v>2238</v>
      </c>
      <c r="F1114" s="4" t="s">
        <v>88</v>
      </c>
      <c r="G1114" s="4" t="s">
        <v>451</v>
      </c>
      <c r="H1114" s="4" t="s">
        <v>157</v>
      </c>
      <c r="N1114" s="5">
        <v>1</v>
      </c>
      <c r="O1114" s="5" t="s">
        <v>158</v>
      </c>
      <c r="P1114" s="65">
        <v>1810</v>
      </c>
      <c r="Q1114" s="65">
        <v>0</v>
      </c>
      <c r="R1114" s="65">
        <v>0</v>
      </c>
      <c r="S1114" s="65">
        <f t="shared" si="100"/>
        <v>1810</v>
      </c>
      <c r="T1114" s="5">
        <v>120</v>
      </c>
      <c r="U1114" s="22">
        <v>-1810</v>
      </c>
      <c r="V1114" s="22">
        <v>0</v>
      </c>
      <c r="W1114" s="22">
        <v>0</v>
      </c>
      <c r="X1114" s="22">
        <v>0</v>
      </c>
      <c r="Y1114" s="22">
        <v>0</v>
      </c>
      <c r="Z1114" s="22">
        <v>0</v>
      </c>
      <c r="AA1114" s="22">
        <v>0</v>
      </c>
      <c r="AB1114" s="22">
        <v>0</v>
      </c>
      <c r="AC1114" s="22">
        <v>0</v>
      </c>
      <c r="AD1114" s="22">
        <v>0</v>
      </c>
      <c r="AE1114" s="22">
        <v>0</v>
      </c>
      <c r="AF1114" s="22">
        <v>0</v>
      </c>
      <c r="AG1114" s="22">
        <v>0</v>
      </c>
      <c r="AH1114" s="22">
        <f t="shared" si="101"/>
        <v>0</v>
      </c>
      <c r="AI1114" s="22">
        <v>0</v>
      </c>
      <c r="AJ1114" s="22">
        <f t="shared" si="102"/>
        <v>-1810</v>
      </c>
      <c r="AK1114" s="22"/>
      <c r="AL1114" s="22">
        <f t="shared" si="103"/>
        <v>0</v>
      </c>
      <c r="AM1114" s="22">
        <f t="shared" si="104"/>
        <v>0</v>
      </c>
    </row>
    <row r="1115" spans="1:39" outlineLevel="1" x14ac:dyDescent="0.25">
      <c r="A1115" s="10">
        <v>40755</v>
      </c>
      <c r="C1115" s="3" t="s">
        <v>2409</v>
      </c>
      <c r="D1115" s="34" t="s">
        <v>2410</v>
      </c>
      <c r="F1115" s="4" t="s">
        <v>88</v>
      </c>
      <c r="G1115" s="4" t="s">
        <v>451</v>
      </c>
      <c r="H1115" s="4" t="s">
        <v>157</v>
      </c>
      <c r="N1115" s="5">
        <v>1</v>
      </c>
      <c r="O1115" s="5" t="s">
        <v>158</v>
      </c>
      <c r="P1115" s="65">
        <v>6675.15</v>
      </c>
      <c r="Q1115" s="65">
        <v>0</v>
      </c>
      <c r="R1115" s="65">
        <v>0</v>
      </c>
      <c r="S1115" s="65">
        <f t="shared" si="100"/>
        <v>6675.15</v>
      </c>
      <c r="T1115" s="5">
        <v>180</v>
      </c>
      <c r="U1115" s="22">
        <v>-6675.15</v>
      </c>
      <c r="V1115" s="22">
        <v>0</v>
      </c>
      <c r="W1115" s="22">
        <v>0</v>
      </c>
      <c r="X1115" s="22">
        <v>0</v>
      </c>
      <c r="Y1115" s="22">
        <v>0</v>
      </c>
      <c r="Z1115" s="22">
        <v>0</v>
      </c>
      <c r="AA1115" s="22">
        <v>0</v>
      </c>
      <c r="AB1115" s="22">
        <v>0</v>
      </c>
      <c r="AC1115" s="22">
        <v>0</v>
      </c>
      <c r="AD1115" s="22">
        <v>0</v>
      </c>
      <c r="AE1115" s="22">
        <v>0</v>
      </c>
      <c r="AF1115" s="22">
        <v>0</v>
      </c>
      <c r="AG1115" s="22">
        <v>0</v>
      </c>
      <c r="AH1115" s="22">
        <f t="shared" si="101"/>
        <v>0</v>
      </c>
      <c r="AI1115" s="22">
        <v>0</v>
      </c>
      <c r="AJ1115" s="22">
        <f t="shared" si="102"/>
        <v>-6675.15</v>
      </c>
      <c r="AK1115" s="22"/>
      <c r="AL1115" s="22">
        <f t="shared" si="103"/>
        <v>0</v>
      </c>
      <c r="AM1115" s="22">
        <f t="shared" si="104"/>
        <v>0</v>
      </c>
    </row>
    <row r="1116" spans="1:39" outlineLevel="1" x14ac:dyDescent="0.25">
      <c r="A1116" s="10">
        <v>40755</v>
      </c>
      <c r="C1116" s="3" t="s">
        <v>2411</v>
      </c>
      <c r="D1116" s="34" t="s">
        <v>2412</v>
      </c>
      <c r="F1116" s="4" t="s">
        <v>88</v>
      </c>
      <c r="G1116" s="4" t="s">
        <v>451</v>
      </c>
      <c r="H1116" s="4" t="s">
        <v>157</v>
      </c>
      <c r="N1116" s="5">
        <v>1</v>
      </c>
      <c r="O1116" s="5" t="s">
        <v>158</v>
      </c>
      <c r="P1116" s="65">
        <v>2110</v>
      </c>
      <c r="Q1116" s="65">
        <v>0</v>
      </c>
      <c r="R1116" s="65">
        <v>0</v>
      </c>
      <c r="S1116" s="65">
        <f t="shared" si="100"/>
        <v>2110</v>
      </c>
      <c r="T1116" s="5">
        <v>120</v>
      </c>
      <c r="U1116" s="22">
        <v>-2110</v>
      </c>
      <c r="V1116" s="22">
        <v>0</v>
      </c>
      <c r="W1116" s="22">
        <v>0</v>
      </c>
      <c r="X1116" s="22">
        <v>0</v>
      </c>
      <c r="Y1116" s="22">
        <v>0</v>
      </c>
      <c r="Z1116" s="22">
        <v>0</v>
      </c>
      <c r="AA1116" s="22">
        <v>0</v>
      </c>
      <c r="AB1116" s="22">
        <v>0</v>
      </c>
      <c r="AC1116" s="22">
        <v>0</v>
      </c>
      <c r="AD1116" s="22">
        <v>0</v>
      </c>
      <c r="AE1116" s="22">
        <v>0</v>
      </c>
      <c r="AF1116" s="22">
        <v>0</v>
      </c>
      <c r="AG1116" s="22">
        <v>0</v>
      </c>
      <c r="AH1116" s="22">
        <f t="shared" si="101"/>
        <v>0</v>
      </c>
      <c r="AI1116" s="22">
        <v>0</v>
      </c>
      <c r="AJ1116" s="22">
        <f t="shared" si="102"/>
        <v>-2110</v>
      </c>
      <c r="AK1116" s="22"/>
      <c r="AL1116" s="22">
        <f t="shared" si="103"/>
        <v>0</v>
      </c>
      <c r="AM1116" s="22">
        <f t="shared" si="104"/>
        <v>0</v>
      </c>
    </row>
    <row r="1117" spans="1:39" outlineLevel="1" x14ac:dyDescent="0.25">
      <c r="A1117" s="10">
        <v>40755</v>
      </c>
      <c r="C1117" s="3" t="s">
        <v>2413</v>
      </c>
      <c r="D1117" s="34" t="s">
        <v>948</v>
      </c>
      <c r="F1117" s="4" t="s">
        <v>88</v>
      </c>
      <c r="G1117" s="4" t="s">
        <v>451</v>
      </c>
      <c r="H1117" s="4" t="s">
        <v>157</v>
      </c>
      <c r="N1117" s="5">
        <v>1</v>
      </c>
      <c r="O1117" s="5" t="s">
        <v>158</v>
      </c>
      <c r="P1117" s="65">
        <v>1380</v>
      </c>
      <c r="Q1117" s="65">
        <v>0</v>
      </c>
      <c r="R1117" s="65">
        <v>0</v>
      </c>
      <c r="S1117" s="65">
        <f t="shared" si="100"/>
        <v>1380</v>
      </c>
      <c r="T1117" s="5">
        <v>120</v>
      </c>
      <c r="U1117" s="22">
        <v>-1380</v>
      </c>
      <c r="V1117" s="22">
        <v>0</v>
      </c>
      <c r="W1117" s="22">
        <v>0</v>
      </c>
      <c r="X1117" s="22">
        <v>0</v>
      </c>
      <c r="Y1117" s="22">
        <v>0</v>
      </c>
      <c r="Z1117" s="22">
        <v>0</v>
      </c>
      <c r="AA1117" s="22">
        <v>0</v>
      </c>
      <c r="AB1117" s="22">
        <v>0</v>
      </c>
      <c r="AC1117" s="22">
        <v>0</v>
      </c>
      <c r="AD1117" s="22">
        <v>0</v>
      </c>
      <c r="AE1117" s="22">
        <v>0</v>
      </c>
      <c r="AF1117" s="22">
        <v>0</v>
      </c>
      <c r="AG1117" s="22">
        <v>0</v>
      </c>
      <c r="AH1117" s="22">
        <f t="shared" si="101"/>
        <v>0</v>
      </c>
      <c r="AI1117" s="22">
        <v>0</v>
      </c>
      <c r="AJ1117" s="22">
        <f t="shared" si="102"/>
        <v>-1380</v>
      </c>
      <c r="AK1117" s="22"/>
      <c r="AL1117" s="22">
        <f t="shared" si="103"/>
        <v>0</v>
      </c>
      <c r="AM1117" s="22">
        <f t="shared" si="104"/>
        <v>0</v>
      </c>
    </row>
    <row r="1118" spans="1:39" outlineLevel="1" x14ac:dyDescent="0.25">
      <c r="A1118" s="10">
        <v>40755</v>
      </c>
      <c r="C1118" s="3" t="s">
        <v>2414</v>
      </c>
      <c r="D1118" s="34" t="s">
        <v>2415</v>
      </c>
      <c r="F1118" s="4" t="s">
        <v>88</v>
      </c>
      <c r="G1118" s="4" t="s">
        <v>451</v>
      </c>
      <c r="H1118" s="4" t="s">
        <v>157</v>
      </c>
      <c r="N1118" s="5">
        <v>1</v>
      </c>
      <c r="O1118" s="5" t="s">
        <v>158</v>
      </c>
      <c r="P1118" s="65">
        <v>3300</v>
      </c>
      <c r="Q1118" s="65">
        <v>0</v>
      </c>
      <c r="R1118" s="65">
        <v>0</v>
      </c>
      <c r="S1118" s="65">
        <f t="shared" si="100"/>
        <v>3300</v>
      </c>
      <c r="T1118" s="5">
        <v>120</v>
      </c>
      <c r="U1118" s="22">
        <v>-3300</v>
      </c>
      <c r="V1118" s="22">
        <v>0</v>
      </c>
      <c r="W1118" s="22">
        <v>0</v>
      </c>
      <c r="X1118" s="22">
        <v>0</v>
      </c>
      <c r="Y1118" s="22">
        <v>0</v>
      </c>
      <c r="Z1118" s="22">
        <v>0</v>
      </c>
      <c r="AA1118" s="22">
        <v>0</v>
      </c>
      <c r="AB1118" s="22">
        <v>0</v>
      </c>
      <c r="AC1118" s="22">
        <v>0</v>
      </c>
      <c r="AD1118" s="22">
        <v>0</v>
      </c>
      <c r="AE1118" s="22">
        <v>0</v>
      </c>
      <c r="AF1118" s="22">
        <v>0</v>
      </c>
      <c r="AG1118" s="22">
        <v>0</v>
      </c>
      <c r="AH1118" s="22">
        <f t="shared" si="101"/>
        <v>0</v>
      </c>
      <c r="AI1118" s="22">
        <v>0</v>
      </c>
      <c r="AJ1118" s="22">
        <f t="shared" si="102"/>
        <v>-3300</v>
      </c>
      <c r="AK1118" s="22"/>
      <c r="AL1118" s="22">
        <f t="shared" si="103"/>
        <v>0</v>
      </c>
      <c r="AM1118" s="22">
        <f t="shared" si="104"/>
        <v>0</v>
      </c>
    </row>
    <row r="1119" spans="1:39" outlineLevel="1" x14ac:dyDescent="0.25">
      <c r="A1119" s="10">
        <v>40755</v>
      </c>
      <c r="C1119" s="3" t="s">
        <v>2416</v>
      </c>
      <c r="D1119" s="34" t="s">
        <v>2417</v>
      </c>
      <c r="F1119" s="4" t="s">
        <v>88</v>
      </c>
      <c r="G1119" s="4" t="s">
        <v>451</v>
      </c>
      <c r="H1119" s="4" t="s">
        <v>157</v>
      </c>
      <c r="N1119" s="5">
        <v>1</v>
      </c>
      <c r="O1119" s="5" t="s">
        <v>158</v>
      </c>
      <c r="P1119" s="65">
        <v>13638.14</v>
      </c>
      <c r="Q1119" s="65">
        <v>0</v>
      </c>
      <c r="R1119" s="65">
        <v>0</v>
      </c>
      <c r="S1119" s="65">
        <f t="shared" si="100"/>
        <v>13638.14</v>
      </c>
      <c r="T1119" s="5">
        <v>120</v>
      </c>
      <c r="U1119" s="22">
        <v>-13638.14</v>
      </c>
      <c r="V1119" s="22">
        <v>0</v>
      </c>
      <c r="W1119" s="22">
        <v>0</v>
      </c>
      <c r="X1119" s="22">
        <v>0</v>
      </c>
      <c r="Y1119" s="22">
        <v>0</v>
      </c>
      <c r="Z1119" s="22">
        <v>0</v>
      </c>
      <c r="AA1119" s="22">
        <v>0</v>
      </c>
      <c r="AB1119" s="22">
        <v>0</v>
      </c>
      <c r="AC1119" s="22">
        <v>0</v>
      </c>
      <c r="AD1119" s="22">
        <v>0</v>
      </c>
      <c r="AE1119" s="22">
        <v>0</v>
      </c>
      <c r="AF1119" s="22">
        <v>0</v>
      </c>
      <c r="AG1119" s="22">
        <v>0</v>
      </c>
      <c r="AH1119" s="22">
        <f t="shared" si="101"/>
        <v>0</v>
      </c>
      <c r="AI1119" s="22">
        <v>0</v>
      </c>
      <c r="AJ1119" s="22">
        <f t="shared" si="102"/>
        <v>-13638.14</v>
      </c>
      <c r="AK1119" s="22"/>
      <c r="AL1119" s="22">
        <f t="shared" si="103"/>
        <v>0</v>
      </c>
      <c r="AM1119" s="22">
        <f t="shared" si="104"/>
        <v>0</v>
      </c>
    </row>
    <row r="1120" spans="1:39" outlineLevel="1" x14ac:dyDescent="0.25">
      <c r="A1120" s="10">
        <v>40755</v>
      </c>
      <c r="C1120" s="3" t="s">
        <v>2418</v>
      </c>
      <c r="D1120" s="34" t="s">
        <v>948</v>
      </c>
      <c r="F1120" s="4" t="s">
        <v>88</v>
      </c>
      <c r="G1120" s="4" t="s">
        <v>451</v>
      </c>
      <c r="H1120" s="4" t="s">
        <v>157</v>
      </c>
      <c r="N1120" s="5">
        <v>1</v>
      </c>
      <c r="O1120" s="5" t="s">
        <v>158</v>
      </c>
      <c r="P1120" s="65">
        <v>1985</v>
      </c>
      <c r="Q1120" s="65">
        <v>0</v>
      </c>
      <c r="R1120" s="65">
        <v>0</v>
      </c>
      <c r="S1120" s="65">
        <f t="shared" si="100"/>
        <v>1985</v>
      </c>
      <c r="T1120" s="5">
        <v>120</v>
      </c>
      <c r="U1120" s="22">
        <v>-1985</v>
      </c>
      <c r="V1120" s="22">
        <v>0</v>
      </c>
      <c r="W1120" s="22">
        <v>0</v>
      </c>
      <c r="X1120" s="22">
        <v>0</v>
      </c>
      <c r="Y1120" s="22">
        <v>0</v>
      </c>
      <c r="Z1120" s="22">
        <v>0</v>
      </c>
      <c r="AA1120" s="22">
        <v>0</v>
      </c>
      <c r="AB1120" s="22">
        <v>0</v>
      </c>
      <c r="AC1120" s="22">
        <v>0</v>
      </c>
      <c r="AD1120" s="22">
        <v>0</v>
      </c>
      <c r="AE1120" s="22">
        <v>0</v>
      </c>
      <c r="AF1120" s="22">
        <v>0</v>
      </c>
      <c r="AG1120" s="22">
        <v>0</v>
      </c>
      <c r="AH1120" s="22">
        <f t="shared" si="101"/>
        <v>0</v>
      </c>
      <c r="AI1120" s="22">
        <v>0</v>
      </c>
      <c r="AJ1120" s="22">
        <f t="shared" si="102"/>
        <v>-1985</v>
      </c>
      <c r="AK1120" s="22"/>
      <c r="AL1120" s="22">
        <f t="shared" si="103"/>
        <v>0</v>
      </c>
      <c r="AM1120" s="22">
        <f t="shared" si="104"/>
        <v>0</v>
      </c>
    </row>
    <row r="1121" spans="1:39" outlineLevel="1" x14ac:dyDescent="0.25">
      <c r="A1121" s="10">
        <v>40755</v>
      </c>
      <c r="C1121" s="3" t="s">
        <v>2419</v>
      </c>
      <c r="D1121" s="34" t="s">
        <v>1236</v>
      </c>
      <c r="F1121" s="4" t="s">
        <v>88</v>
      </c>
      <c r="G1121" s="4" t="s">
        <v>451</v>
      </c>
      <c r="H1121" s="4" t="s">
        <v>157</v>
      </c>
      <c r="N1121" s="5">
        <v>1</v>
      </c>
      <c r="O1121" s="5" t="s">
        <v>158</v>
      </c>
      <c r="P1121" s="65">
        <v>2250</v>
      </c>
      <c r="Q1121" s="65">
        <v>0</v>
      </c>
      <c r="R1121" s="65">
        <v>0</v>
      </c>
      <c r="S1121" s="65">
        <f t="shared" si="100"/>
        <v>2250</v>
      </c>
      <c r="T1121" s="5">
        <v>120</v>
      </c>
      <c r="U1121" s="22">
        <v>-2250</v>
      </c>
      <c r="V1121" s="22">
        <v>0</v>
      </c>
      <c r="W1121" s="22">
        <v>0</v>
      </c>
      <c r="X1121" s="22">
        <v>0</v>
      </c>
      <c r="Y1121" s="22">
        <v>0</v>
      </c>
      <c r="Z1121" s="22">
        <v>0</v>
      </c>
      <c r="AA1121" s="22">
        <v>0</v>
      </c>
      <c r="AB1121" s="22">
        <v>0</v>
      </c>
      <c r="AC1121" s="22">
        <v>0</v>
      </c>
      <c r="AD1121" s="22">
        <v>0</v>
      </c>
      <c r="AE1121" s="22">
        <v>0</v>
      </c>
      <c r="AF1121" s="22">
        <v>0</v>
      </c>
      <c r="AG1121" s="22">
        <v>0</v>
      </c>
      <c r="AH1121" s="22">
        <f t="shared" si="101"/>
        <v>0</v>
      </c>
      <c r="AI1121" s="22">
        <v>0</v>
      </c>
      <c r="AJ1121" s="22">
        <f t="shared" si="102"/>
        <v>-2250</v>
      </c>
      <c r="AK1121" s="22"/>
      <c r="AL1121" s="22">
        <f t="shared" si="103"/>
        <v>0</v>
      </c>
      <c r="AM1121" s="22">
        <f t="shared" si="104"/>
        <v>0</v>
      </c>
    </row>
    <row r="1122" spans="1:39" outlineLevel="1" x14ac:dyDescent="0.25">
      <c r="A1122" s="10">
        <v>40755</v>
      </c>
      <c r="C1122" s="3" t="s">
        <v>2420</v>
      </c>
      <c r="D1122" s="34" t="s">
        <v>1749</v>
      </c>
      <c r="F1122" s="4" t="s">
        <v>88</v>
      </c>
      <c r="G1122" s="4" t="s">
        <v>451</v>
      </c>
      <c r="H1122" s="4" t="s">
        <v>157</v>
      </c>
      <c r="N1122" s="5">
        <v>1</v>
      </c>
      <c r="O1122" s="5" t="s">
        <v>158</v>
      </c>
      <c r="P1122" s="65">
        <v>4536</v>
      </c>
      <c r="Q1122" s="65">
        <v>0</v>
      </c>
      <c r="R1122" s="65">
        <v>0</v>
      </c>
      <c r="S1122" s="65">
        <f t="shared" si="100"/>
        <v>4536</v>
      </c>
      <c r="T1122" s="5">
        <v>120</v>
      </c>
      <c r="U1122" s="22">
        <v>-4536</v>
      </c>
      <c r="V1122" s="22">
        <v>0</v>
      </c>
      <c r="W1122" s="22">
        <v>0</v>
      </c>
      <c r="X1122" s="22">
        <v>0</v>
      </c>
      <c r="Y1122" s="22">
        <v>0</v>
      </c>
      <c r="Z1122" s="22">
        <v>0</v>
      </c>
      <c r="AA1122" s="22">
        <v>0</v>
      </c>
      <c r="AB1122" s="22">
        <v>0</v>
      </c>
      <c r="AC1122" s="22">
        <v>0</v>
      </c>
      <c r="AD1122" s="22">
        <v>0</v>
      </c>
      <c r="AE1122" s="22">
        <v>0</v>
      </c>
      <c r="AF1122" s="22">
        <v>0</v>
      </c>
      <c r="AG1122" s="22">
        <v>0</v>
      </c>
      <c r="AH1122" s="22">
        <f t="shared" si="101"/>
        <v>0</v>
      </c>
      <c r="AI1122" s="22">
        <v>0</v>
      </c>
      <c r="AJ1122" s="22">
        <f t="shared" si="102"/>
        <v>-4536</v>
      </c>
      <c r="AK1122" s="22"/>
      <c r="AL1122" s="22">
        <f t="shared" si="103"/>
        <v>0</v>
      </c>
      <c r="AM1122" s="22">
        <f t="shared" si="104"/>
        <v>0</v>
      </c>
    </row>
    <row r="1123" spans="1:39" outlineLevel="1" x14ac:dyDescent="0.25">
      <c r="A1123" s="10">
        <v>40755</v>
      </c>
      <c r="C1123" s="3" t="s">
        <v>2421</v>
      </c>
      <c r="D1123" s="34" t="s">
        <v>2422</v>
      </c>
      <c r="F1123" s="4" t="s">
        <v>88</v>
      </c>
      <c r="G1123" s="4" t="s">
        <v>451</v>
      </c>
      <c r="H1123" s="4" t="s">
        <v>157</v>
      </c>
      <c r="N1123" s="5">
        <v>1</v>
      </c>
      <c r="O1123" s="5" t="s">
        <v>158</v>
      </c>
      <c r="P1123" s="65">
        <v>2600</v>
      </c>
      <c r="Q1123" s="65">
        <v>0</v>
      </c>
      <c r="R1123" s="65">
        <v>0</v>
      </c>
      <c r="S1123" s="65">
        <f t="shared" si="100"/>
        <v>2600</v>
      </c>
      <c r="T1123" s="5">
        <v>120</v>
      </c>
      <c r="U1123" s="22">
        <v>-2600</v>
      </c>
      <c r="V1123" s="22">
        <v>0</v>
      </c>
      <c r="W1123" s="22">
        <v>0</v>
      </c>
      <c r="X1123" s="22">
        <v>0</v>
      </c>
      <c r="Y1123" s="22">
        <v>0</v>
      </c>
      <c r="Z1123" s="22">
        <v>0</v>
      </c>
      <c r="AA1123" s="22">
        <v>0</v>
      </c>
      <c r="AB1123" s="22">
        <v>0</v>
      </c>
      <c r="AC1123" s="22">
        <v>0</v>
      </c>
      <c r="AD1123" s="22">
        <v>0</v>
      </c>
      <c r="AE1123" s="22">
        <v>0</v>
      </c>
      <c r="AF1123" s="22">
        <v>0</v>
      </c>
      <c r="AG1123" s="22">
        <v>0</v>
      </c>
      <c r="AH1123" s="22">
        <f t="shared" si="101"/>
        <v>0</v>
      </c>
      <c r="AI1123" s="22">
        <v>0</v>
      </c>
      <c r="AJ1123" s="22">
        <f t="shared" si="102"/>
        <v>-2600</v>
      </c>
      <c r="AK1123" s="22"/>
      <c r="AL1123" s="22">
        <f t="shared" si="103"/>
        <v>0</v>
      </c>
      <c r="AM1123" s="22">
        <f t="shared" si="104"/>
        <v>0</v>
      </c>
    </row>
    <row r="1124" spans="1:39" outlineLevel="1" x14ac:dyDescent="0.25">
      <c r="A1124" s="10">
        <v>40755</v>
      </c>
      <c r="C1124" s="3" t="s">
        <v>2423</v>
      </c>
      <c r="D1124" s="34" t="s">
        <v>2424</v>
      </c>
      <c r="F1124" s="4" t="s">
        <v>88</v>
      </c>
      <c r="G1124" s="4" t="s">
        <v>451</v>
      </c>
      <c r="H1124" s="4" t="s">
        <v>157</v>
      </c>
      <c r="N1124" s="5">
        <v>1</v>
      </c>
      <c r="O1124" s="5" t="s">
        <v>158</v>
      </c>
      <c r="P1124" s="65">
        <v>4850</v>
      </c>
      <c r="Q1124" s="65">
        <v>0</v>
      </c>
      <c r="R1124" s="65">
        <v>0</v>
      </c>
      <c r="S1124" s="65">
        <f t="shared" si="100"/>
        <v>4850</v>
      </c>
      <c r="T1124" s="5">
        <v>120</v>
      </c>
      <c r="U1124" s="22">
        <v>-4850</v>
      </c>
      <c r="V1124" s="22">
        <v>0</v>
      </c>
      <c r="W1124" s="22">
        <v>0</v>
      </c>
      <c r="X1124" s="22">
        <v>0</v>
      </c>
      <c r="Y1124" s="22">
        <v>0</v>
      </c>
      <c r="Z1124" s="22">
        <v>0</v>
      </c>
      <c r="AA1124" s="22">
        <v>0</v>
      </c>
      <c r="AB1124" s="22">
        <v>0</v>
      </c>
      <c r="AC1124" s="22">
        <v>0</v>
      </c>
      <c r="AD1124" s="22">
        <v>0</v>
      </c>
      <c r="AE1124" s="22">
        <v>0</v>
      </c>
      <c r="AF1124" s="22">
        <v>0</v>
      </c>
      <c r="AG1124" s="22">
        <v>0</v>
      </c>
      <c r="AH1124" s="22">
        <f t="shared" si="101"/>
        <v>0</v>
      </c>
      <c r="AI1124" s="22">
        <v>0</v>
      </c>
      <c r="AJ1124" s="22">
        <f t="shared" si="102"/>
        <v>-4850</v>
      </c>
      <c r="AK1124" s="22"/>
      <c r="AL1124" s="22">
        <f t="shared" si="103"/>
        <v>0</v>
      </c>
      <c r="AM1124" s="22">
        <f t="shared" si="104"/>
        <v>0</v>
      </c>
    </row>
    <row r="1125" spans="1:39" outlineLevel="1" x14ac:dyDescent="0.25">
      <c r="A1125" s="10">
        <v>40755</v>
      </c>
      <c r="C1125" s="3" t="s">
        <v>2425</v>
      </c>
      <c r="D1125" s="34" t="s">
        <v>2426</v>
      </c>
      <c r="F1125" s="4" t="s">
        <v>88</v>
      </c>
      <c r="G1125" s="4" t="s">
        <v>451</v>
      </c>
      <c r="H1125" s="4" t="s">
        <v>157</v>
      </c>
      <c r="N1125" s="5">
        <v>1</v>
      </c>
      <c r="O1125" s="5" t="s">
        <v>158</v>
      </c>
      <c r="P1125" s="65">
        <v>25228.2</v>
      </c>
      <c r="Q1125" s="65">
        <v>0</v>
      </c>
      <c r="R1125" s="65">
        <v>0</v>
      </c>
      <c r="S1125" s="65">
        <f t="shared" si="100"/>
        <v>25228.2</v>
      </c>
      <c r="T1125" s="5">
        <v>180</v>
      </c>
      <c r="U1125" s="22">
        <v>-25228.2</v>
      </c>
      <c r="V1125" s="22">
        <v>0</v>
      </c>
      <c r="W1125" s="22">
        <v>0</v>
      </c>
      <c r="X1125" s="22">
        <v>0</v>
      </c>
      <c r="Y1125" s="22">
        <v>0</v>
      </c>
      <c r="Z1125" s="22">
        <v>0</v>
      </c>
      <c r="AA1125" s="22">
        <v>0</v>
      </c>
      <c r="AB1125" s="22">
        <v>0</v>
      </c>
      <c r="AC1125" s="22">
        <v>0</v>
      </c>
      <c r="AD1125" s="22">
        <v>0</v>
      </c>
      <c r="AE1125" s="22">
        <v>0</v>
      </c>
      <c r="AF1125" s="22">
        <v>0</v>
      </c>
      <c r="AG1125" s="22">
        <v>0</v>
      </c>
      <c r="AH1125" s="22">
        <f t="shared" si="101"/>
        <v>0</v>
      </c>
      <c r="AI1125" s="22">
        <v>0</v>
      </c>
      <c r="AJ1125" s="22">
        <f t="shared" si="102"/>
        <v>-25228.2</v>
      </c>
      <c r="AK1125" s="22"/>
      <c r="AL1125" s="22">
        <f t="shared" si="103"/>
        <v>0</v>
      </c>
      <c r="AM1125" s="22">
        <f t="shared" si="104"/>
        <v>0</v>
      </c>
    </row>
    <row r="1126" spans="1:39" outlineLevel="1" x14ac:dyDescent="0.25">
      <c r="A1126" s="10">
        <v>40755</v>
      </c>
      <c r="C1126" s="3" t="s">
        <v>2427</v>
      </c>
      <c r="D1126" s="34" t="s">
        <v>2428</v>
      </c>
      <c r="F1126" s="4" t="s">
        <v>88</v>
      </c>
      <c r="G1126" s="4" t="s">
        <v>451</v>
      </c>
      <c r="H1126" s="4" t="s">
        <v>157</v>
      </c>
      <c r="N1126" s="5">
        <v>1</v>
      </c>
      <c r="O1126" s="5" t="s">
        <v>158</v>
      </c>
      <c r="P1126" s="65">
        <v>15696.93</v>
      </c>
      <c r="Q1126" s="65">
        <v>0</v>
      </c>
      <c r="R1126" s="65">
        <v>0</v>
      </c>
      <c r="S1126" s="65">
        <f t="shared" si="100"/>
        <v>15696.93</v>
      </c>
      <c r="T1126" s="5">
        <v>180</v>
      </c>
      <c r="U1126" s="22">
        <v>-15696.93</v>
      </c>
      <c r="V1126" s="22">
        <v>0</v>
      </c>
      <c r="W1126" s="22">
        <v>0</v>
      </c>
      <c r="X1126" s="22">
        <v>0</v>
      </c>
      <c r="Y1126" s="22">
        <v>0</v>
      </c>
      <c r="Z1126" s="22">
        <v>0</v>
      </c>
      <c r="AA1126" s="22">
        <v>0</v>
      </c>
      <c r="AB1126" s="22">
        <v>0</v>
      </c>
      <c r="AC1126" s="22">
        <v>0</v>
      </c>
      <c r="AD1126" s="22">
        <v>0</v>
      </c>
      <c r="AE1126" s="22">
        <v>0</v>
      </c>
      <c r="AF1126" s="22">
        <v>0</v>
      </c>
      <c r="AG1126" s="22">
        <v>0</v>
      </c>
      <c r="AH1126" s="22">
        <f t="shared" si="101"/>
        <v>0</v>
      </c>
      <c r="AI1126" s="22">
        <v>0</v>
      </c>
      <c r="AJ1126" s="22">
        <f t="shared" si="102"/>
        <v>-15696.93</v>
      </c>
      <c r="AK1126" s="22"/>
      <c r="AL1126" s="22">
        <f t="shared" si="103"/>
        <v>0</v>
      </c>
      <c r="AM1126" s="22">
        <f t="shared" si="104"/>
        <v>0</v>
      </c>
    </row>
    <row r="1127" spans="1:39" outlineLevel="1" x14ac:dyDescent="0.25">
      <c r="A1127" s="10">
        <v>40755</v>
      </c>
      <c r="C1127" s="3" t="s">
        <v>2429</v>
      </c>
      <c r="D1127" s="34" t="s">
        <v>2430</v>
      </c>
      <c r="F1127" s="4" t="s">
        <v>88</v>
      </c>
      <c r="G1127" s="4" t="s">
        <v>451</v>
      </c>
      <c r="H1127" s="4" t="s">
        <v>157</v>
      </c>
      <c r="N1127" s="5">
        <v>1</v>
      </c>
      <c r="O1127" s="5" t="s">
        <v>158</v>
      </c>
      <c r="P1127" s="65">
        <v>4800</v>
      </c>
      <c r="Q1127" s="65">
        <v>0</v>
      </c>
      <c r="R1127" s="65">
        <v>0</v>
      </c>
      <c r="S1127" s="65">
        <f t="shared" si="100"/>
        <v>4800</v>
      </c>
      <c r="T1127" s="5">
        <v>120</v>
      </c>
      <c r="U1127" s="22">
        <v>-4800</v>
      </c>
      <c r="V1127" s="22">
        <v>0</v>
      </c>
      <c r="W1127" s="22">
        <v>0</v>
      </c>
      <c r="X1127" s="22">
        <v>0</v>
      </c>
      <c r="Y1127" s="22">
        <v>0</v>
      </c>
      <c r="Z1127" s="22">
        <v>0</v>
      </c>
      <c r="AA1127" s="22">
        <v>0</v>
      </c>
      <c r="AB1127" s="22">
        <v>0</v>
      </c>
      <c r="AC1127" s="22">
        <v>0</v>
      </c>
      <c r="AD1127" s="22">
        <v>0</v>
      </c>
      <c r="AE1127" s="22">
        <v>0</v>
      </c>
      <c r="AF1127" s="22">
        <v>0</v>
      </c>
      <c r="AG1127" s="22">
        <v>0</v>
      </c>
      <c r="AH1127" s="22">
        <f t="shared" si="101"/>
        <v>0</v>
      </c>
      <c r="AI1127" s="22">
        <v>0</v>
      </c>
      <c r="AJ1127" s="22">
        <f t="shared" si="102"/>
        <v>-4800</v>
      </c>
      <c r="AK1127" s="22"/>
      <c r="AL1127" s="22">
        <f t="shared" si="103"/>
        <v>0</v>
      </c>
      <c r="AM1127" s="22">
        <f t="shared" si="104"/>
        <v>0</v>
      </c>
    </row>
    <row r="1128" spans="1:39" outlineLevel="1" x14ac:dyDescent="0.25">
      <c r="A1128" s="10">
        <v>40755</v>
      </c>
      <c r="C1128" s="3" t="s">
        <v>2431</v>
      </c>
      <c r="D1128" s="34" t="s">
        <v>2304</v>
      </c>
      <c r="F1128" s="4" t="s">
        <v>88</v>
      </c>
      <c r="G1128" s="4" t="s">
        <v>451</v>
      </c>
      <c r="H1128" s="4" t="s">
        <v>157</v>
      </c>
      <c r="N1128" s="5">
        <v>1</v>
      </c>
      <c r="O1128" s="5" t="s">
        <v>158</v>
      </c>
      <c r="P1128" s="65">
        <v>2390</v>
      </c>
      <c r="Q1128" s="65">
        <v>0</v>
      </c>
      <c r="R1128" s="65">
        <v>0</v>
      </c>
      <c r="S1128" s="65">
        <f t="shared" si="100"/>
        <v>2390</v>
      </c>
      <c r="T1128" s="5">
        <v>120</v>
      </c>
      <c r="U1128" s="22">
        <v>-2390</v>
      </c>
      <c r="V1128" s="22">
        <v>0</v>
      </c>
      <c r="W1128" s="22">
        <v>0</v>
      </c>
      <c r="X1128" s="22">
        <v>0</v>
      </c>
      <c r="Y1128" s="22">
        <v>0</v>
      </c>
      <c r="Z1128" s="22">
        <v>0</v>
      </c>
      <c r="AA1128" s="22">
        <v>0</v>
      </c>
      <c r="AB1128" s="22">
        <v>0</v>
      </c>
      <c r="AC1128" s="22">
        <v>0</v>
      </c>
      <c r="AD1128" s="22">
        <v>0</v>
      </c>
      <c r="AE1128" s="22">
        <v>0</v>
      </c>
      <c r="AF1128" s="22">
        <v>0</v>
      </c>
      <c r="AG1128" s="22">
        <v>0</v>
      </c>
      <c r="AH1128" s="22">
        <f t="shared" si="101"/>
        <v>0</v>
      </c>
      <c r="AI1128" s="22">
        <v>0</v>
      </c>
      <c r="AJ1128" s="22">
        <f t="shared" si="102"/>
        <v>-2390</v>
      </c>
      <c r="AK1128" s="22"/>
      <c r="AL1128" s="22">
        <f t="shared" si="103"/>
        <v>0</v>
      </c>
      <c r="AM1128" s="22">
        <f t="shared" si="104"/>
        <v>0</v>
      </c>
    </row>
    <row r="1129" spans="1:39" outlineLevel="1" x14ac:dyDescent="0.25">
      <c r="A1129" s="10">
        <v>40755</v>
      </c>
      <c r="C1129" s="3" t="s">
        <v>2432</v>
      </c>
      <c r="D1129" s="34" t="s">
        <v>2218</v>
      </c>
      <c r="F1129" s="4" t="s">
        <v>88</v>
      </c>
      <c r="G1129" s="4" t="s">
        <v>451</v>
      </c>
      <c r="H1129" s="4" t="s">
        <v>157</v>
      </c>
      <c r="N1129" s="5">
        <v>1</v>
      </c>
      <c r="O1129" s="5" t="s">
        <v>158</v>
      </c>
      <c r="P1129" s="65">
        <v>2880</v>
      </c>
      <c r="Q1129" s="65">
        <v>0</v>
      </c>
      <c r="R1129" s="65">
        <v>0</v>
      </c>
      <c r="S1129" s="65">
        <f t="shared" si="100"/>
        <v>2880</v>
      </c>
      <c r="T1129" s="5">
        <v>120</v>
      </c>
      <c r="U1129" s="22">
        <v>-2880</v>
      </c>
      <c r="V1129" s="22">
        <v>0</v>
      </c>
      <c r="W1129" s="22">
        <v>0</v>
      </c>
      <c r="X1129" s="22">
        <v>0</v>
      </c>
      <c r="Y1129" s="22">
        <v>0</v>
      </c>
      <c r="Z1129" s="22">
        <v>0</v>
      </c>
      <c r="AA1129" s="22">
        <v>0</v>
      </c>
      <c r="AB1129" s="22">
        <v>0</v>
      </c>
      <c r="AC1129" s="22">
        <v>0</v>
      </c>
      <c r="AD1129" s="22">
        <v>0</v>
      </c>
      <c r="AE1129" s="22">
        <v>0</v>
      </c>
      <c r="AF1129" s="22">
        <v>0</v>
      </c>
      <c r="AG1129" s="22">
        <v>0</v>
      </c>
      <c r="AH1129" s="22">
        <f t="shared" si="101"/>
        <v>0</v>
      </c>
      <c r="AI1129" s="22">
        <v>0</v>
      </c>
      <c r="AJ1129" s="22">
        <f t="shared" si="102"/>
        <v>-2880</v>
      </c>
      <c r="AK1129" s="22"/>
      <c r="AL1129" s="22">
        <f t="shared" si="103"/>
        <v>0</v>
      </c>
      <c r="AM1129" s="22">
        <f t="shared" si="104"/>
        <v>0</v>
      </c>
    </row>
    <row r="1130" spans="1:39" outlineLevel="1" x14ac:dyDescent="0.25">
      <c r="A1130" s="10">
        <v>40755</v>
      </c>
      <c r="C1130" s="3" t="s">
        <v>2433</v>
      </c>
      <c r="D1130" s="34" t="s">
        <v>2434</v>
      </c>
      <c r="F1130" s="4" t="s">
        <v>88</v>
      </c>
      <c r="G1130" s="4" t="s">
        <v>451</v>
      </c>
      <c r="H1130" s="4" t="s">
        <v>157</v>
      </c>
      <c r="N1130" s="5">
        <v>1</v>
      </c>
      <c r="O1130" s="5" t="s">
        <v>158</v>
      </c>
      <c r="P1130" s="65">
        <v>5232.01</v>
      </c>
      <c r="Q1130" s="65">
        <v>0</v>
      </c>
      <c r="R1130" s="65">
        <v>0</v>
      </c>
      <c r="S1130" s="65">
        <f t="shared" si="100"/>
        <v>5232.01</v>
      </c>
      <c r="T1130" s="5">
        <v>120</v>
      </c>
      <c r="U1130" s="22">
        <v>-5232.01</v>
      </c>
      <c r="V1130" s="22">
        <v>0</v>
      </c>
      <c r="W1130" s="22">
        <v>0</v>
      </c>
      <c r="X1130" s="22">
        <v>0</v>
      </c>
      <c r="Y1130" s="22">
        <v>0</v>
      </c>
      <c r="Z1130" s="22">
        <v>0</v>
      </c>
      <c r="AA1130" s="22">
        <v>0</v>
      </c>
      <c r="AB1130" s="22">
        <v>0</v>
      </c>
      <c r="AC1130" s="22">
        <v>0</v>
      </c>
      <c r="AD1130" s="22">
        <v>0</v>
      </c>
      <c r="AE1130" s="22">
        <v>0</v>
      </c>
      <c r="AF1130" s="22">
        <v>0</v>
      </c>
      <c r="AG1130" s="22">
        <v>0</v>
      </c>
      <c r="AH1130" s="22">
        <f t="shared" si="101"/>
        <v>0</v>
      </c>
      <c r="AI1130" s="22">
        <v>0</v>
      </c>
      <c r="AJ1130" s="22">
        <f t="shared" si="102"/>
        <v>-5232.01</v>
      </c>
      <c r="AK1130" s="22"/>
      <c r="AL1130" s="22">
        <f t="shared" si="103"/>
        <v>0</v>
      </c>
      <c r="AM1130" s="22">
        <f t="shared" si="104"/>
        <v>0</v>
      </c>
    </row>
    <row r="1131" spans="1:39" outlineLevel="1" x14ac:dyDescent="0.25">
      <c r="A1131" s="10">
        <v>40755</v>
      </c>
      <c r="C1131" s="3" t="s">
        <v>2435</v>
      </c>
      <c r="D1131" s="34" t="s">
        <v>2218</v>
      </c>
      <c r="F1131" s="4" t="s">
        <v>88</v>
      </c>
      <c r="G1131" s="4" t="s">
        <v>451</v>
      </c>
      <c r="H1131" s="4" t="s">
        <v>157</v>
      </c>
      <c r="N1131" s="5">
        <v>1</v>
      </c>
      <c r="O1131" s="5" t="s">
        <v>158</v>
      </c>
      <c r="P1131" s="65">
        <v>3060</v>
      </c>
      <c r="Q1131" s="65">
        <v>0</v>
      </c>
      <c r="R1131" s="65">
        <v>0</v>
      </c>
      <c r="S1131" s="65">
        <f t="shared" si="100"/>
        <v>3060</v>
      </c>
      <c r="T1131" s="5">
        <v>120</v>
      </c>
      <c r="U1131" s="22">
        <v>-3060</v>
      </c>
      <c r="V1131" s="22">
        <v>0</v>
      </c>
      <c r="W1131" s="22">
        <v>0</v>
      </c>
      <c r="X1131" s="22">
        <v>0</v>
      </c>
      <c r="Y1131" s="22">
        <v>0</v>
      </c>
      <c r="Z1131" s="22">
        <v>0</v>
      </c>
      <c r="AA1131" s="22">
        <v>0</v>
      </c>
      <c r="AB1131" s="22">
        <v>0</v>
      </c>
      <c r="AC1131" s="22">
        <v>0</v>
      </c>
      <c r="AD1131" s="22">
        <v>0</v>
      </c>
      <c r="AE1131" s="22">
        <v>0</v>
      </c>
      <c r="AF1131" s="22">
        <v>0</v>
      </c>
      <c r="AG1131" s="22">
        <v>0</v>
      </c>
      <c r="AH1131" s="22">
        <f t="shared" si="101"/>
        <v>0</v>
      </c>
      <c r="AI1131" s="22">
        <v>0</v>
      </c>
      <c r="AJ1131" s="22">
        <f t="shared" si="102"/>
        <v>-3060</v>
      </c>
      <c r="AK1131" s="22"/>
      <c r="AL1131" s="22">
        <f t="shared" si="103"/>
        <v>0</v>
      </c>
      <c r="AM1131" s="22">
        <f t="shared" si="104"/>
        <v>0</v>
      </c>
    </row>
    <row r="1132" spans="1:39" outlineLevel="1" x14ac:dyDescent="0.25">
      <c r="A1132" s="10">
        <v>40755</v>
      </c>
      <c r="C1132" s="3" t="s">
        <v>2436</v>
      </c>
      <c r="D1132" s="34" t="s">
        <v>2437</v>
      </c>
      <c r="F1132" s="4" t="s">
        <v>88</v>
      </c>
      <c r="G1132" s="4" t="s">
        <v>451</v>
      </c>
      <c r="H1132" s="4" t="s">
        <v>157</v>
      </c>
      <c r="N1132" s="5">
        <v>1</v>
      </c>
      <c r="O1132" s="5" t="s">
        <v>158</v>
      </c>
      <c r="P1132" s="65">
        <v>8433.24</v>
      </c>
      <c r="Q1132" s="65">
        <v>0</v>
      </c>
      <c r="R1132" s="65">
        <v>0</v>
      </c>
      <c r="S1132" s="65">
        <f t="shared" si="100"/>
        <v>8433.24</v>
      </c>
      <c r="T1132" s="5">
        <v>120</v>
      </c>
      <c r="U1132" s="22">
        <v>-8433.24</v>
      </c>
      <c r="V1132" s="22">
        <v>0</v>
      </c>
      <c r="W1132" s="22">
        <v>0</v>
      </c>
      <c r="X1132" s="22">
        <v>0</v>
      </c>
      <c r="Y1132" s="22">
        <v>0</v>
      </c>
      <c r="Z1132" s="22">
        <v>0</v>
      </c>
      <c r="AA1132" s="22">
        <v>0</v>
      </c>
      <c r="AB1132" s="22">
        <v>0</v>
      </c>
      <c r="AC1132" s="22">
        <v>0</v>
      </c>
      <c r="AD1132" s="22">
        <v>0</v>
      </c>
      <c r="AE1132" s="22">
        <v>0</v>
      </c>
      <c r="AF1132" s="22">
        <v>0</v>
      </c>
      <c r="AG1132" s="22">
        <v>0</v>
      </c>
      <c r="AH1132" s="22">
        <f t="shared" si="101"/>
        <v>0</v>
      </c>
      <c r="AI1132" s="22">
        <v>0</v>
      </c>
      <c r="AJ1132" s="22">
        <f t="shared" si="102"/>
        <v>-8433.24</v>
      </c>
      <c r="AK1132" s="22"/>
      <c r="AL1132" s="22">
        <f t="shared" si="103"/>
        <v>0</v>
      </c>
      <c r="AM1132" s="22">
        <f t="shared" si="104"/>
        <v>0</v>
      </c>
    </row>
    <row r="1133" spans="1:39" outlineLevel="1" x14ac:dyDescent="0.25">
      <c r="A1133" s="10">
        <v>40755</v>
      </c>
      <c r="C1133" s="3" t="s">
        <v>2438</v>
      </c>
      <c r="D1133" s="34" t="s">
        <v>2439</v>
      </c>
      <c r="F1133" s="4" t="s">
        <v>88</v>
      </c>
      <c r="G1133" s="4" t="s">
        <v>451</v>
      </c>
      <c r="H1133" s="4" t="s">
        <v>157</v>
      </c>
      <c r="N1133" s="5">
        <v>1</v>
      </c>
      <c r="O1133" s="5" t="s">
        <v>158</v>
      </c>
      <c r="P1133" s="65">
        <v>4668.24</v>
      </c>
      <c r="Q1133" s="65">
        <v>0</v>
      </c>
      <c r="R1133" s="65">
        <v>0</v>
      </c>
      <c r="S1133" s="65">
        <f t="shared" si="100"/>
        <v>4668.24</v>
      </c>
      <c r="T1133" s="5">
        <v>120</v>
      </c>
      <c r="U1133" s="22">
        <v>-4668.24</v>
      </c>
      <c r="V1133" s="22">
        <v>0</v>
      </c>
      <c r="W1133" s="22">
        <v>0</v>
      </c>
      <c r="X1133" s="22">
        <v>0</v>
      </c>
      <c r="Y1133" s="22">
        <v>0</v>
      </c>
      <c r="Z1133" s="22">
        <v>0</v>
      </c>
      <c r="AA1133" s="22">
        <v>0</v>
      </c>
      <c r="AB1133" s="22">
        <v>0</v>
      </c>
      <c r="AC1133" s="22">
        <v>0</v>
      </c>
      <c r="AD1133" s="22">
        <v>0</v>
      </c>
      <c r="AE1133" s="22">
        <v>0</v>
      </c>
      <c r="AF1133" s="22">
        <v>0</v>
      </c>
      <c r="AG1133" s="22">
        <v>0</v>
      </c>
      <c r="AH1133" s="22">
        <f t="shared" si="101"/>
        <v>0</v>
      </c>
      <c r="AI1133" s="22">
        <v>0</v>
      </c>
      <c r="AJ1133" s="22">
        <f t="shared" si="102"/>
        <v>-4668.24</v>
      </c>
      <c r="AK1133" s="22"/>
      <c r="AL1133" s="22">
        <f t="shared" si="103"/>
        <v>0</v>
      </c>
      <c r="AM1133" s="22">
        <f t="shared" si="104"/>
        <v>0</v>
      </c>
    </row>
    <row r="1134" spans="1:39" outlineLevel="1" x14ac:dyDescent="0.25">
      <c r="A1134" s="10">
        <v>40755</v>
      </c>
      <c r="C1134" s="3" t="s">
        <v>2440</v>
      </c>
      <c r="D1134" s="34" t="s">
        <v>2441</v>
      </c>
      <c r="F1134" s="4" t="s">
        <v>88</v>
      </c>
      <c r="G1134" s="4" t="s">
        <v>451</v>
      </c>
      <c r="H1134" s="4" t="s">
        <v>157</v>
      </c>
      <c r="N1134" s="5">
        <v>1</v>
      </c>
      <c r="O1134" s="5" t="s">
        <v>158</v>
      </c>
      <c r="P1134" s="65">
        <v>6297.2</v>
      </c>
      <c r="Q1134" s="65">
        <v>0</v>
      </c>
      <c r="R1134" s="65">
        <v>0</v>
      </c>
      <c r="S1134" s="65">
        <f t="shared" si="100"/>
        <v>6297.2</v>
      </c>
      <c r="T1134" s="5">
        <v>120</v>
      </c>
      <c r="U1134" s="22">
        <v>-6297.2</v>
      </c>
      <c r="V1134" s="22">
        <v>0</v>
      </c>
      <c r="W1134" s="22">
        <v>0</v>
      </c>
      <c r="X1134" s="22">
        <v>0</v>
      </c>
      <c r="Y1134" s="22">
        <v>0</v>
      </c>
      <c r="Z1134" s="22">
        <v>0</v>
      </c>
      <c r="AA1134" s="22">
        <v>0</v>
      </c>
      <c r="AB1134" s="22">
        <v>0</v>
      </c>
      <c r="AC1134" s="22">
        <v>0</v>
      </c>
      <c r="AD1134" s="22">
        <v>0</v>
      </c>
      <c r="AE1134" s="22">
        <v>0</v>
      </c>
      <c r="AF1134" s="22">
        <v>0</v>
      </c>
      <c r="AG1134" s="22">
        <v>0</v>
      </c>
      <c r="AH1134" s="22">
        <f t="shared" si="101"/>
        <v>0</v>
      </c>
      <c r="AI1134" s="22">
        <v>0</v>
      </c>
      <c r="AJ1134" s="22">
        <f t="shared" si="102"/>
        <v>-6297.2</v>
      </c>
      <c r="AK1134" s="22"/>
      <c r="AL1134" s="22">
        <f t="shared" si="103"/>
        <v>0</v>
      </c>
      <c r="AM1134" s="22">
        <f t="shared" si="104"/>
        <v>0</v>
      </c>
    </row>
    <row r="1135" spans="1:39" outlineLevel="1" x14ac:dyDescent="0.25">
      <c r="A1135" s="10">
        <v>40755</v>
      </c>
      <c r="C1135" s="3" t="s">
        <v>2442</v>
      </c>
      <c r="D1135" s="34" t="s">
        <v>2443</v>
      </c>
      <c r="F1135" s="4" t="s">
        <v>88</v>
      </c>
      <c r="G1135" s="4" t="s">
        <v>451</v>
      </c>
      <c r="H1135" s="4" t="s">
        <v>157</v>
      </c>
      <c r="N1135" s="5">
        <v>1</v>
      </c>
      <c r="O1135" s="5" t="s">
        <v>158</v>
      </c>
      <c r="P1135" s="65">
        <v>14800</v>
      </c>
      <c r="Q1135" s="65">
        <v>0</v>
      </c>
      <c r="R1135" s="65">
        <v>0</v>
      </c>
      <c r="S1135" s="65">
        <f t="shared" si="100"/>
        <v>14800</v>
      </c>
      <c r="T1135" s="5">
        <v>120</v>
      </c>
      <c r="U1135" s="22">
        <v>-14800</v>
      </c>
      <c r="V1135" s="22">
        <v>0</v>
      </c>
      <c r="W1135" s="22">
        <v>0</v>
      </c>
      <c r="X1135" s="22">
        <v>0</v>
      </c>
      <c r="Y1135" s="22">
        <v>0</v>
      </c>
      <c r="Z1135" s="22">
        <v>0</v>
      </c>
      <c r="AA1135" s="22">
        <v>0</v>
      </c>
      <c r="AB1135" s="22">
        <v>0</v>
      </c>
      <c r="AC1135" s="22">
        <v>0</v>
      </c>
      <c r="AD1135" s="22">
        <v>0</v>
      </c>
      <c r="AE1135" s="22">
        <v>0</v>
      </c>
      <c r="AF1135" s="22">
        <v>0</v>
      </c>
      <c r="AG1135" s="22">
        <v>0</v>
      </c>
      <c r="AH1135" s="22">
        <f t="shared" si="101"/>
        <v>0</v>
      </c>
      <c r="AI1135" s="22">
        <v>0</v>
      </c>
      <c r="AJ1135" s="22">
        <f t="shared" si="102"/>
        <v>-14800</v>
      </c>
      <c r="AK1135" s="22"/>
      <c r="AL1135" s="22">
        <f t="shared" si="103"/>
        <v>0</v>
      </c>
      <c r="AM1135" s="22">
        <f t="shared" si="104"/>
        <v>0</v>
      </c>
    </row>
    <row r="1136" spans="1:39" outlineLevel="1" x14ac:dyDescent="0.25">
      <c r="A1136" s="10">
        <v>40755</v>
      </c>
      <c r="C1136" s="3" t="s">
        <v>2444</v>
      </c>
      <c r="D1136" s="34" t="s">
        <v>968</v>
      </c>
      <c r="F1136" s="4" t="s">
        <v>88</v>
      </c>
      <c r="G1136" s="4" t="s">
        <v>451</v>
      </c>
      <c r="H1136" s="4" t="s">
        <v>157</v>
      </c>
      <c r="N1136" s="5">
        <v>1</v>
      </c>
      <c r="O1136" s="5" t="s">
        <v>158</v>
      </c>
      <c r="P1136" s="65">
        <v>450</v>
      </c>
      <c r="Q1136" s="65">
        <v>0</v>
      </c>
      <c r="R1136" s="65">
        <v>0</v>
      </c>
      <c r="S1136" s="65">
        <f t="shared" si="100"/>
        <v>450</v>
      </c>
      <c r="T1136" s="5">
        <v>120</v>
      </c>
      <c r="U1136" s="22">
        <v>-450</v>
      </c>
      <c r="V1136" s="22">
        <v>0</v>
      </c>
      <c r="W1136" s="22">
        <v>0</v>
      </c>
      <c r="X1136" s="22">
        <v>0</v>
      </c>
      <c r="Y1136" s="22">
        <v>0</v>
      </c>
      <c r="Z1136" s="22">
        <v>0</v>
      </c>
      <c r="AA1136" s="22">
        <v>0</v>
      </c>
      <c r="AB1136" s="22">
        <v>0</v>
      </c>
      <c r="AC1136" s="22">
        <v>0</v>
      </c>
      <c r="AD1136" s="22">
        <v>0</v>
      </c>
      <c r="AE1136" s="22">
        <v>0</v>
      </c>
      <c r="AF1136" s="22">
        <v>0</v>
      </c>
      <c r="AG1136" s="22">
        <v>0</v>
      </c>
      <c r="AH1136" s="22">
        <f t="shared" si="101"/>
        <v>0</v>
      </c>
      <c r="AI1136" s="22">
        <v>0</v>
      </c>
      <c r="AJ1136" s="22">
        <f t="shared" si="102"/>
        <v>-450</v>
      </c>
      <c r="AK1136" s="22"/>
      <c r="AL1136" s="22">
        <f t="shared" si="103"/>
        <v>0</v>
      </c>
      <c r="AM1136" s="22">
        <f t="shared" si="104"/>
        <v>0</v>
      </c>
    </row>
    <row r="1137" spans="1:39" outlineLevel="1" x14ac:dyDescent="0.25">
      <c r="A1137" s="10">
        <v>40755</v>
      </c>
      <c r="C1137" s="3" t="s">
        <v>2445</v>
      </c>
      <c r="D1137" s="34" t="s">
        <v>2446</v>
      </c>
      <c r="F1137" s="4" t="s">
        <v>88</v>
      </c>
      <c r="G1137" s="4" t="s">
        <v>451</v>
      </c>
      <c r="H1137" s="4" t="s">
        <v>157</v>
      </c>
      <c r="N1137" s="5">
        <v>1</v>
      </c>
      <c r="O1137" s="5" t="s">
        <v>158</v>
      </c>
      <c r="P1137" s="65">
        <v>3940</v>
      </c>
      <c r="Q1137" s="65">
        <v>0</v>
      </c>
      <c r="R1137" s="65">
        <v>0</v>
      </c>
      <c r="S1137" s="65">
        <f t="shared" si="100"/>
        <v>3940</v>
      </c>
      <c r="T1137" s="5">
        <v>120</v>
      </c>
      <c r="U1137" s="22">
        <v>-3940</v>
      </c>
      <c r="V1137" s="22">
        <v>0</v>
      </c>
      <c r="W1137" s="22">
        <v>0</v>
      </c>
      <c r="X1137" s="22">
        <v>0</v>
      </c>
      <c r="Y1137" s="22">
        <v>0</v>
      </c>
      <c r="Z1137" s="22">
        <v>0</v>
      </c>
      <c r="AA1137" s="22">
        <v>0</v>
      </c>
      <c r="AB1137" s="22">
        <v>0</v>
      </c>
      <c r="AC1137" s="22">
        <v>0</v>
      </c>
      <c r="AD1137" s="22">
        <v>0</v>
      </c>
      <c r="AE1137" s="22">
        <v>0</v>
      </c>
      <c r="AF1137" s="22">
        <v>0</v>
      </c>
      <c r="AG1137" s="22">
        <v>0</v>
      </c>
      <c r="AH1137" s="22">
        <f t="shared" si="101"/>
        <v>0</v>
      </c>
      <c r="AI1137" s="22">
        <v>0</v>
      </c>
      <c r="AJ1137" s="22">
        <f t="shared" si="102"/>
        <v>-3940</v>
      </c>
      <c r="AK1137" s="22"/>
      <c r="AL1137" s="22">
        <f t="shared" si="103"/>
        <v>0</v>
      </c>
      <c r="AM1137" s="22">
        <f t="shared" si="104"/>
        <v>0</v>
      </c>
    </row>
    <row r="1138" spans="1:39" outlineLevel="1" x14ac:dyDescent="0.25">
      <c r="A1138" s="10">
        <v>40755</v>
      </c>
      <c r="C1138" s="3" t="s">
        <v>2447</v>
      </c>
      <c r="D1138" s="34" t="s">
        <v>1236</v>
      </c>
      <c r="F1138" s="4" t="s">
        <v>88</v>
      </c>
      <c r="G1138" s="4" t="s">
        <v>451</v>
      </c>
      <c r="H1138" s="4" t="s">
        <v>157</v>
      </c>
      <c r="N1138" s="5">
        <v>1</v>
      </c>
      <c r="O1138" s="5" t="s">
        <v>158</v>
      </c>
      <c r="P1138" s="65">
        <v>1800</v>
      </c>
      <c r="Q1138" s="65">
        <v>0</v>
      </c>
      <c r="R1138" s="65">
        <v>0</v>
      </c>
      <c r="S1138" s="65">
        <f t="shared" si="100"/>
        <v>1800</v>
      </c>
      <c r="T1138" s="5">
        <v>120</v>
      </c>
      <c r="U1138" s="22">
        <v>-1800</v>
      </c>
      <c r="V1138" s="22">
        <v>0</v>
      </c>
      <c r="W1138" s="22">
        <v>0</v>
      </c>
      <c r="X1138" s="22">
        <v>0</v>
      </c>
      <c r="Y1138" s="22">
        <v>0</v>
      </c>
      <c r="Z1138" s="22">
        <v>0</v>
      </c>
      <c r="AA1138" s="22">
        <v>0</v>
      </c>
      <c r="AB1138" s="22">
        <v>0</v>
      </c>
      <c r="AC1138" s="22">
        <v>0</v>
      </c>
      <c r="AD1138" s="22">
        <v>0</v>
      </c>
      <c r="AE1138" s="22">
        <v>0</v>
      </c>
      <c r="AF1138" s="22">
        <v>0</v>
      </c>
      <c r="AG1138" s="22">
        <v>0</v>
      </c>
      <c r="AH1138" s="22">
        <f t="shared" si="101"/>
        <v>0</v>
      </c>
      <c r="AI1138" s="22">
        <v>0</v>
      </c>
      <c r="AJ1138" s="22">
        <f t="shared" si="102"/>
        <v>-1800</v>
      </c>
      <c r="AK1138" s="22"/>
      <c r="AL1138" s="22">
        <f t="shared" si="103"/>
        <v>0</v>
      </c>
      <c r="AM1138" s="22">
        <f t="shared" si="104"/>
        <v>0</v>
      </c>
    </row>
    <row r="1139" spans="1:39" outlineLevel="1" x14ac:dyDescent="0.25">
      <c r="A1139" s="10">
        <v>40755</v>
      </c>
      <c r="C1139" s="3" t="s">
        <v>2448</v>
      </c>
      <c r="D1139" s="34" t="s">
        <v>2449</v>
      </c>
      <c r="F1139" s="4" t="s">
        <v>88</v>
      </c>
      <c r="G1139" s="4" t="s">
        <v>451</v>
      </c>
      <c r="H1139" s="4" t="s">
        <v>157</v>
      </c>
      <c r="N1139" s="5">
        <v>1</v>
      </c>
      <c r="O1139" s="5" t="s">
        <v>158</v>
      </c>
      <c r="P1139" s="65">
        <v>2850</v>
      </c>
      <c r="Q1139" s="65">
        <v>0</v>
      </c>
      <c r="R1139" s="65">
        <v>0</v>
      </c>
      <c r="S1139" s="65">
        <f t="shared" si="100"/>
        <v>2850</v>
      </c>
      <c r="T1139" s="5">
        <v>120</v>
      </c>
      <c r="U1139" s="22">
        <v>-2850</v>
      </c>
      <c r="V1139" s="22">
        <v>0</v>
      </c>
      <c r="W1139" s="22">
        <v>0</v>
      </c>
      <c r="X1139" s="22">
        <v>0</v>
      </c>
      <c r="Y1139" s="22">
        <v>0</v>
      </c>
      <c r="Z1139" s="22">
        <v>0</v>
      </c>
      <c r="AA1139" s="22">
        <v>0</v>
      </c>
      <c r="AB1139" s="22">
        <v>0</v>
      </c>
      <c r="AC1139" s="22">
        <v>0</v>
      </c>
      <c r="AD1139" s="22">
        <v>0</v>
      </c>
      <c r="AE1139" s="22">
        <v>0</v>
      </c>
      <c r="AF1139" s="22">
        <v>0</v>
      </c>
      <c r="AG1139" s="22">
        <v>0</v>
      </c>
      <c r="AH1139" s="22">
        <f t="shared" si="101"/>
        <v>0</v>
      </c>
      <c r="AI1139" s="22">
        <v>0</v>
      </c>
      <c r="AJ1139" s="22">
        <f t="shared" si="102"/>
        <v>-2850</v>
      </c>
      <c r="AK1139" s="22"/>
      <c r="AL1139" s="22">
        <f t="shared" si="103"/>
        <v>0</v>
      </c>
      <c r="AM1139" s="22">
        <f t="shared" si="104"/>
        <v>0</v>
      </c>
    </row>
    <row r="1140" spans="1:39" outlineLevel="1" x14ac:dyDescent="0.25">
      <c r="A1140" s="10">
        <v>40755</v>
      </c>
      <c r="C1140" s="3" t="s">
        <v>2450</v>
      </c>
      <c r="D1140" s="34" t="s">
        <v>2451</v>
      </c>
      <c r="F1140" s="4" t="s">
        <v>88</v>
      </c>
      <c r="G1140" s="4" t="s">
        <v>451</v>
      </c>
      <c r="H1140" s="4" t="s">
        <v>157</v>
      </c>
      <c r="N1140" s="5">
        <v>1</v>
      </c>
      <c r="O1140" s="5" t="s">
        <v>158</v>
      </c>
      <c r="P1140" s="65">
        <v>4380</v>
      </c>
      <c r="Q1140" s="65">
        <v>0</v>
      </c>
      <c r="R1140" s="65">
        <v>0</v>
      </c>
      <c r="S1140" s="65">
        <f t="shared" si="100"/>
        <v>4380</v>
      </c>
      <c r="T1140" s="5">
        <v>120</v>
      </c>
      <c r="U1140" s="22">
        <v>-4380</v>
      </c>
      <c r="V1140" s="22">
        <v>0</v>
      </c>
      <c r="W1140" s="22">
        <v>0</v>
      </c>
      <c r="X1140" s="22">
        <v>0</v>
      </c>
      <c r="Y1140" s="22">
        <v>0</v>
      </c>
      <c r="Z1140" s="22">
        <v>0</v>
      </c>
      <c r="AA1140" s="22">
        <v>0</v>
      </c>
      <c r="AB1140" s="22">
        <v>0</v>
      </c>
      <c r="AC1140" s="22">
        <v>0</v>
      </c>
      <c r="AD1140" s="22">
        <v>0</v>
      </c>
      <c r="AE1140" s="22">
        <v>0</v>
      </c>
      <c r="AF1140" s="22">
        <v>0</v>
      </c>
      <c r="AG1140" s="22">
        <v>0</v>
      </c>
      <c r="AH1140" s="22">
        <f t="shared" si="101"/>
        <v>0</v>
      </c>
      <c r="AI1140" s="22">
        <v>0</v>
      </c>
      <c r="AJ1140" s="22">
        <f t="shared" si="102"/>
        <v>-4380</v>
      </c>
      <c r="AK1140" s="22"/>
      <c r="AL1140" s="22">
        <f t="shared" si="103"/>
        <v>0</v>
      </c>
      <c r="AM1140" s="22">
        <f t="shared" si="104"/>
        <v>0</v>
      </c>
    </row>
    <row r="1141" spans="1:39" outlineLevel="1" x14ac:dyDescent="0.25">
      <c r="A1141" s="10">
        <v>40755</v>
      </c>
      <c r="C1141" s="3" t="s">
        <v>2452</v>
      </c>
      <c r="D1141" s="34" t="s">
        <v>2453</v>
      </c>
      <c r="F1141" s="4" t="s">
        <v>88</v>
      </c>
      <c r="G1141" s="4" t="s">
        <v>451</v>
      </c>
      <c r="H1141" s="4" t="s">
        <v>157</v>
      </c>
      <c r="N1141" s="5">
        <v>1</v>
      </c>
      <c r="O1141" s="5" t="s">
        <v>158</v>
      </c>
      <c r="P1141" s="65">
        <v>28858.63</v>
      </c>
      <c r="Q1141" s="65">
        <v>0</v>
      </c>
      <c r="R1141" s="65">
        <v>0</v>
      </c>
      <c r="S1141" s="65">
        <f t="shared" si="100"/>
        <v>28858.63</v>
      </c>
      <c r="T1141" s="5">
        <v>180</v>
      </c>
      <c r="U1141" s="22">
        <v>-28858.63</v>
      </c>
      <c r="V1141" s="22">
        <v>0</v>
      </c>
      <c r="W1141" s="22">
        <v>0</v>
      </c>
      <c r="X1141" s="22">
        <v>0</v>
      </c>
      <c r="Y1141" s="22">
        <v>0</v>
      </c>
      <c r="Z1141" s="22">
        <v>0</v>
      </c>
      <c r="AA1141" s="22">
        <v>0</v>
      </c>
      <c r="AB1141" s="22">
        <v>0</v>
      </c>
      <c r="AC1141" s="22">
        <v>0</v>
      </c>
      <c r="AD1141" s="22">
        <v>0</v>
      </c>
      <c r="AE1141" s="22">
        <v>0</v>
      </c>
      <c r="AF1141" s="22">
        <v>0</v>
      </c>
      <c r="AG1141" s="22">
        <v>0</v>
      </c>
      <c r="AH1141" s="22">
        <f t="shared" si="101"/>
        <v>0</v>
      </c>
      <c r="AI1141" s="22">
        <v>0</v>
      </c>
      <c r="AJ1141" s="22">
        <f t="shared" si="102"/>
        <v>-28858.63</v>
      </c>
      <c r="AK1141" s="22"/>
      <c r="AL1141" s="22">
        <f t="shared" si="103"/>
        <v>0</v>
      </c>
      <c r="AM1141" s="22">
        <f t="shared" si="104"/>
        <v>0</v>
      </c>
    </row>
    <row r="1142" spans="1:39" outlineLevel="1" x14ac:dyDescent="0.25">
      <c r="A1142" s="10">
        <v>40755</v>
      </c>
      <c r="C1142" s="3" t="s">
        <v>2454</v>
      </c>
      <c r="D1142" s="34" t="s">
        <v>2455</v>
      </c>
      <c r="F1142" s="4" t="s">
        <v>88</v>
      </c>
      <c r="G1142" s="4" t="s">
        <v>451</v>
      </c>
      <c r="H1142" s="4" t="s">
        <v>157</v>
      </c>
      <c r="N1142" s="5">
        <v>1</v>
      </c>
      <c r="O1142" s="5" t="s">
        <v>158</v>
      </c>
      <c r="P1142" s="65">
        <v>10190.790000000001</v>
      </c>
      <c r="Q1142" s="65">
        <v>0</v>
      </c>
      <c r="R1142" s="65">
        <v>0</v>
      </c>
      <c r="S1142" s="65">
        <f t="shared" si="100"/>
        <v>10190.790000000001</v>
      </c>
      <c r="T1142" s="5">
        <v>120</v>
      </c>
      <c r="U1142" s="22">
        <v>-10190.790000000001</v>
      </c>
      <c r="V1142" s="22">
        <v>0</v>
      </c>
      <c r="W1142" s="22">
        <v>0</v>
      </c>
      <c r="X1142" s="22">
        <v>0</v>
      </c>
      <c r="Y1142" s="22">
        <v>0</v>
      </c>
      <c r="Z1142" s="22">
        <v>0</v>
      </c>
      <c r="AA1142" s="22">
        <v>0</v>
      </c>
      <c r="AB1142" s="22">
        <v>0</v>
      </c>
      <c r="AC1142" s="22">
        <v>0</v>
      </c>
      <c r="AD1142" s="22">
        <v>0</v>
      </c>
      <c r="AE1142" s="22">
        <v>0</v>
      </c>
      <c r="AF1142" s="22">
        <v>0</v>
      </c>
      <c r="AG1142" s="22">
        <v>0</v>
      </c>
      <c r="AH1142" s="22">
        <f t="shared" si="101"/>
        <v>0</v>
      </c>
      <c r="AI1142" s="22">
        <v>0</v>
      </c>
      <c r="AJ1142" s="22">
        <f t="shared" si="102"/>
        <v>-10190.790000000001</v>
      </c>
      <c r="AK1142" s="22"/>
      <c r="AL1142" s="22">
        <f t="shared" si="103"/>
        <v>0</v>
      </c>
      <c r="AM1142" s="22">
        <f t="shared" si="104"/>
        <v>0</v>
      </c>
    </row>
    <row r="1143" spans="1:39" outlineLevel="1" x14ac:dyDescent="0.25">
      <c r="A1143" s="10">
        <v>40755</v>
      </c>
      <c r="C1143" s="3" t="s">
        <v>2456</v>
      </c>
      <c r="D1143" s="34" t="s">
        <v>2455</v>
      </c>
      <c r="F1143" s="4" t="s">
        <v>88</v>
      </c>
      <c r="G1143" s="4" t="s">
        <v>451</v>
      </c>
      <c r="H1143" s="4" t="s">
        <v>157</v>
      </c>
      <c r="N1143" s="5">
        <v>1</v>
      </c>
      <c r="O1143" s="5" t="s">
        <v>158</v>
      </c>
      <c r="P1143" s="65">
        <v>20240.29</v>
      </c>
      <c r="Q1143" s="65">
        <v>0</v>
      </c>
      <c r="R1143" s="65">
        <v>0</v>
      </c>
      <c r="S1143" s="65">
        <f t="shared" si="100"/>
        <v>20240.29</v>
      </c>
      <c r="T1143" s="5">
        <v>120</v>
      </c>
      <c r="U1143" s="22">
        <v>-20240.29</v>
      </c>
      <c r="V1143" s="22">
        <v>0</v>
      </c>
      <c r="W1143" s="22">
        <v>0</v>
      </c>
      <c r="X1143" s="22">
        <v>0</v>
      </c>
      <c r="Y1143" s="22">
        <v>0</v>
      </c>
      <c r="Z1143" s="22">
        <v>0</v>
      </c>
      <c r="AA1143" s="22">
        <v>0</v>
      </c>
      <c r="AB1143" s="22">
        <v>0</v>
      </c>
      <c r="AC1143" s="22">
        <v>0</v>
      </c>
      <c r="AD1143" s="22">
        <v>0</v>
      </c>
      <c r="AE1143" s="22">
        <v>0</v>
      </c>
      <c r="AF1143" s="22">
        <v>0</v>
      </c>
      <c r="AG1143" s="22">
        <v>0</v>
      </c>
      <c r="AH1143" s="22">
        <f t="shared" si="101"/>
        <v>0</v>
      </c>
      <c r="AI1143" s="22">
        <v>0</v>
      </c>
      <c r="AJ1143" s="22">
        <f t="shared" si="102"/>
        <v>-20240.29</v>
      </c>
      <c r="AK1143" s="22"/>
      <c r="AL1143" s="22">
        <f t="shared" si="103"/>
        <v>0</v>
      </c>
      <c r="AM1143" s="22">
        <f t="shared" si="104"/>
        <v>0</v>
      </c>
    </row>
    <row r="1144" spans="1:39" outlineLevel="1" x14ac:dyDescent="0.25">
      <c r="A1144" s="10">
        <v>40755</v>
      </c>
      <c r="C1144" s="3" t="s">
        <v>2457</v>
      </c>
      <c r="D1144" s="34" t="s">
        <v>2458</v>
      </c>
      <c r="F1144" s="4" t="s">
        <v>88</v>
      </c>
      <c r="G1144" s="4" t="s">
        <v>451</v>
      </c>
      <c r="H1144" s="4" t="s">
        <v>157</v>
      </c>
      <c r="N1144" s="5">
        <v>1</v>
      </c>
      <c r="O1144" s="5" t="s">
        <v>158</v>
      </c>
      <c r="P1144" s="65">
        <v>1770</v>
      </c>
      <c r="Q1144" s="65">
        <v>0</v>
      </c>
      <c r="R1144" s="65">
        <v>0</v>
      </c>
      <c r="S1144" s="65">
        <f t="shared" si="100"/>
        <v>1770</v>
      </c>
      <c r="T1144" s="5">
        <v>120</v>
      </c>
      <c r="U1144" s="22">
        <v>-1770</v>
      </c>
      <c r="V1144" s="22">
        <v>0</v>
      </c>
      <c r="W1144" s="22">
        <v>0</v>
      </c>
      <c r="X1144" s="22">
        <v>0</v>
      </c>
      <c r="Y1144" s="22">
        <v>0</v>
      </c>
      <c r="Z1144" s="22">
        <v>0</v>
      </c>
      <c r="AA1144" s="22">
        <v>0</v>
      </c>
      <c r="AB1144" s="22">
        <v>0</v>
      </c>
      <c r="AC1144" s="22">
        <v>0</v>
      </c>
      <c r="AD1144" s="22">
        <v>0</v>
      </c>
      <c r="AE1144" s="22">
        <v>0</v>
      </c>
      <c r="AF1144" s="22">
        <v>0</v>
      </c>
      <c r="AG1144" s="22">
        <v>0</v>
      </c>
      <c r="AH1144" s="22">
        <f t="shared" si="101"/>
        <v>0</v>
      </c>
      <c r="AI1144" s="22">
        <v>0</v>
      </c>
      <c r="AJ1144" s="22">
        <f t="shared" si="102"/>
        <v>-1770</v>
      </c>
      <c r="AK1144" s="22"/>
      <c r="AL1144" s="22">
        <f t="shared" si="103"/>
        <v>0</v>
      </c>
      <c r="AM1144" s="22">
        <f t="shared" si="104"/>
        <v>0</v>
      </c>
    </row>
    <row r="1145" spans="1:39" outlineLevel="1" x14ac:dyDescent="0.25">
      <c r="A1145" s="10">
        <v>40755</v>
      </c>
      <c r="C1145" s="3" t="s">
        <v>2459</v>
      </c>
      <c r="D1145" s="34" t="s">
        <v>2460</v>
      </c>
      <c r="F1145" s="4" t="s">
        <v>88</v>
      </c>
      <c r="G1145" s="4" t="s">
        <v>451</v>
      </c>
      <c r="H1145" s="4" t="s">
        <v>157</v>
      </c>
      <c r="N1145" s="5">
        <v>1</v>
      </c>
      <c r="O1145" s="5" t="s">
        <v>158</v>
      </c>
      <c r="P1145" s="65">
        <v>4410</v>
      </c>
      <c r="Q1145" s="65">
        <v>0</v>
      </c>
      <c r="R1145" s="65">
        <v>0</v>
      </c>
      <c r="S1145" s="65">
        <f t="shared" si="100"/>
        <v>4410</v>
      </c>
      <c r="T1145" s="5">
        <v>120</v>
      </c>
      <c r="U1145" s="22">
        <v>-4410</v>
      </c>
      <c r="V1145" s="22">
        <v>0</v>
      </c>
      <c r="W1145" s="22">
        <v>0</v>
      </c>
      <c r="X1145" s="22">
        <v>0</v>
      </c>
      <c r="Y1145" s="22">
        <v>0</v>
      </c>
      <c r="Z1145" s="22">
        <v>0</v>
      </c>
      <c r="AA1145" s="22">
        <v>0</v>
      </c>
      <c r="AB1145" s="22">
        <v>0</v>
      </c>
      <c r="AC1145" s="22">
        <v>0</v>
      </c>
      <c r="AD1145" s="22">
        <v>0</v>
      </c>
      <c r="AE1145" s="22">
        <v>0</v>
      </c>
      <c r="AF1145" s="22">
        <v>0</v>
      </c>
      <c r="AG1145" s="22">
        <v>0</v>
      </c>
      <c r="AH1145" s="22">
        <f t="shared" si="101"/>
        <v>0</v>
      </c>
      <c r="AI1145" s="22">
        <v>0</v>
      </c>
      <c r="AJ1145" s="22">
        <f t="shared" si="102"/>
        <v>-4410</v>
      </c>
      <c r="AK1145" s="22"/>
      <c r="AL1145" s="22">
        <f t="shared" si="103"/>
        <v>0</v>
      </c>
      <c r="AM1145" s="22">
        <f t="shared" si="104"/>
        <v>0</v>
      </c>
    </row>
    <row r="1146" spans="1:39" outlineLevel="1" x14ac:dyDescent="0.25">
      <c r="A1146" s="10">
        <v>40755</v>
      </c>
      <c r="C1146" s="3" t="s">
        <v>2461</v>
      </c>
      <c r="D1146" s="34" t="s">
        <v>2462</v>
      </c>
      <c r="F1146" s="4" t="s">
        <v>88</v>
      </c>
      <c r="G1146" s="4" t="s">
        <v>451</v>
      </c>
      <c r="H1146" s="4" t="s">
        <v>157</v>
      </c>
      <c r="N1146" s="5">
        <v>1</v>
      </c>
      <c r="O1146" s="5" t="s">
        <v>158</v>
      </c>
      <c r="P1146" s="65">
        <v>12180</v>
      </c>
      <c r="Q1146" s="65">
        <v>0</v>
      </c>
      <c r="R1146" s="65">
        <v>0</v>
      </c>
      <c r="S1146" s="65">
        <f t="shared" si="100"/>
        <v>12180</v>
      </c>
      <c r="T1146" s="5">
        <v>120</v>
      </c>
      <c r="U1146" s="22">
        <v>-12180</v>
      </c>
      <c r="V1146" s="22">
        <v>0</v>
      </c>
      <c r="W1146" s="22">
        <v>0</v>
      </c>
      <c r="X1146" s="22">
        <v>0</v>
      </c>
      <c r="Y1146" s="22">
        <v>0</v>
      </c>
      <c r="Z1146" s="22">
        <v>0</v>
      </c>
      <c r="AA1146" s="22">
        <v>0</v>
      </c>
      <c r="AB1146" s="22">
        <v>0</v>
      </c>
      <c r="AC1146" s="22">
        <v>0</v>
      </c>
      <c r="AD1146" s="22">
        <v>0</v>
      </c>
      <c r="AE1146" s="22">
        <v>0</v>
      </c>
      <c r="AF1146" s="22">
        <v>0</v>
      </c>
      <c r="AG1146" s="22">
        <v>0</v>
      </c>
      <c r="AH1146" s="22">
        <f t="shared" si="101"/>
        <v>0</v>
      </c>
      <c r="AI1146" s="22">
        <v>0</v>
      </c>
      <c r="AJ1146" s="22">
        <f t="shared" si="102"/>
        <v>-12180</v>
      </c>
      <c r="AK1146" s="22"/>
      <c r="AL1146" s="22">
        <f t="shared" si="103"/>
        <v>0</v>
      </c>
      <c r="AM1146" s="22">
        <f t="shared" si="104"/>
        <v>0</v>
      </c>
    </row>
    <row r="1147" spans="1:39" outlineLevel="1" x14ac:dyDescent="0.25">
      <c r="A1147" s="10">
        <v>40755</v>
      </c>
      <c r="C1147" s="3" t="s">
        <v>2463</v>
      </c>
      <c r="D1147" s="34" t="s">
        <v>2464</v>
      </c>
      <c r="F1147" s="4" t="s">
        <v>88</v>
      </c>
      <c r="G1147" s="4" t="s">
        <v>451</v>
      </c>
      <c r="H1147" s="4" t="s">
        <v>157</v>
      </c>
      <c r="N1147" s="5">
        <v>1</v>
      </c>
      <c r="O1147" s="5" t="s">
        <v>158</v>
      </c>
      <c r="P1147" s="65">
        <v>5500</v>
      </c>
      <c r="Q1147" s="65">
        <v>0</v>
      </c>
      <c r="R1147" s="65">
        <v>0</v>
      </c>
      <c r="S1147" s="65">
        <f t="shared" si="100"/>
        <v>5500</v>
      </c>
      <c r="T1147" s="5">
        <v>120</v>
      </c>
      <c r="U1147" s="22">
        <v>-5500</v>
      </c>
      <c r="V1147" s="22">
        <v>0</v>
      </c>
      <c r="W1147" s="22">
        <v>0</v>
      </c>
      <c r="X1147" s="22">
        <v>0</v>
      </c>
      <c r="Y1147" s="22">
        <v>0</v>
      </c>
      <c r="Z1147" s="22">
        <v>0</v>
      </c>
      <c r="AA1147" s="22">
        <v>0</v>
      </c>
      <c r="AB1147" s="22">
        <v>0</v>
      </c>
      <c r="AC1147" s="22">
        <v>0</v>
      </c>
      <c r="AD1147" s="22">
        <v>0</v>
      </c>
      <c r="AE1147" s="22">
        <v>0</v>
      </c>
      <c r="AF1147" s="22">
        <v>0</v>
      </c>
      <c r="AG1147" s="22">
        <v>0</v>
      </c>
      <c r="AH1147" s="22">
        <f t="shared" si="101"/>
        <v>0</v>
      </c>
      <c r="AI1147" s="22">
        <v>0</v>
      </c>
      <c r="AJ1147" s="22">
        <f t="shared" si="102"/>
        <v>-5500</v>
      </c>
      <c r="AK1147" s="22"/>
      <c r="AL1147" s="22">
        <f t="shared" si="103"/>
        <v>0</v>
      </c>
      <c r="AM1147" s="22">
        <f t="shared" si="104"/>
        <v>0</v>
      </c>
    </row>
    <row r="1148" spans="1:39" outlineLevel="1" x14ac:dyDescent="0.25">
      <c r="A1148" s="10">
        <v>40755</v>
      </c>
      <c r="C1148" s="3" t="s">
        <v>2465</v>
      </c>
      <c r="D1148" s="34" t="s">
        <v>2466</v>
      </c>
      <c r="F1148" s="4" t="s">
        <v>88</v>
      </c>
      <c r="G1148" s="4" t="s">
        <v>451</v>
      </c>
      <c r="H1148" s="4" t="s">
        <v>157</v>
      </c>
      <c r="N1148" s="5">
        <v>1</v>
      </c>
      <c r="O1148" s="5" t="s">
        <v>158</v>
      </c>
      <c r="P1148" s="65">
        <v>2740</v>
      </c>
      <c r="Q1148" s="65">
        <v>0</v>
      </c>
      <c r="R1148" s="65">
        <v>0</v>
      </c>
      <c r="S1148" s="65">
        <f t="shared" si="100"/>
        <v>2740</v>
      </c>
      <c r="T1148" s="5">
        <v>120</v>
      </c>
      <c r="U1148" s="22">
        <v>-2740</v>
      </c>
      <c r="V1148" s="22">
        <v>0</v>
      </c>
      <c r="W1148" s="22">
        <v>0</v>
      </c>
      <c r="X1148" s="22">
        <v>0</v>
      </c>
      <c r="Y1148" s="22">
        <v>0</v>
      </c>
      <c r="Z1148" s="22">
        <v>0</v>
      </c>
      <c r="AA1148" s="22">
        <v>0</v>
      </c>
      <c r="AB1148" s="22">
        <v>0</v>
      </c>
      <c r="AC1148" s="22">
        <v>0</v>
      </c>
      <c r="AD1148" s="22">
        <v>0</v>
      </c>
      <c r="AE1148" s="22">
        <v>0</v>
      </c>
      <c r="AF1148" s="22">
        <v>0</v>
      </c>
      <c r="AG1148" s="22">
        <v>0</v>
      </c>
      <c r="AH1148" s="22">
        <f t="shared" si="101"/>
        <v>0</v>
      </c>
      <c r="AI1148" s="22">
        <v>0</v>
      </c>
      <c r="AJ1148" s="22">
        <f t="shared" si="102"/>
        <v>-2740</v>
      </c>
      <c r="AK1148" s="22"/>
      <c r="AL1148" s="22">
        <f t="shared" si="103"/>
        <v>0</v>
      </c>
      <c r="AM1148" s="22">
        <f t="shared" si="104"/>
        <v>0</v>
      </c>
    </row>
    <row r="1149" spans="1:39" outlineLevel="1" x14ac:dyDescent="0.25">
      <c r="A1149" s="10">
        <v>40755</v>
      </c>
      <c r="C1149" s="3" t="s">
        <v>2467</v>
      </c>
      <c r="D1149" s="34" t="s">
        <v>2468</v>
      </c>
      <c r="F1149" s="4" t="s">
        <v>88</v>
      </c>
      <c r="G1149" s="4" t="s">
        <v>451</v>
      </c>
      <c r="H1149" s="4" t="s">
        <v>157</v>
      </c>
      <c r="N1149" s="5">
        <v>1</v>
      </c>
      <c r="O1149" s="5" t="s">
        <v>158</v>
      </c>
      <c r="P1149" s="65">
        <v>420</v>
      </c>
      <c r="Q1149" s="65">
        <v>0</v>
      </c>
      <c r="R1149" s="65">
        <v>0</v>
      </c>
      <c r="S1149" s="65">
        <f t="shared" si="100"/>
        <v>420</v>
      </c>
      <c r="T1149" s="5">
        <v>120</v>
      </c>
      <c r="U1149" s="22">
        <v>-420</v>
      </c>
      <c r="V1149" s="22">
        <v>0</v>
      </c>
      <c r="W1149" s="22">
        <v>0</v>
      </c>
      <c r="X1149" s="22">
        <v>0</v>
      </c>
      <c r="Y1149" s="22">
        <v>0</v>
      </c>
      <c r="Z1149" s="22">
        <v>0</v>
      </c>
      <c r="AA1149" s="22">
        <v>0</v>
      </c>
      <c r="AB1149" s="22">
        <v>0</v>
      </c>
      <c r="AC1149" s="22">
        <v>0</v>
      </c>
      <c r="AD1149" s="22">
        <v>0</v>
      </c>
      <c r="AE1149" s="22">
        <v>0</v>
      </c>
      <c r="AF1149" s="22">
        <v>0</v>
      </c>
      <c r="AG1149" s="22">
        <v>0</v>
      </c>
      <c r="AH1149" s="22">
        <f t="shared" si="101"/>
        <v>0</v>
      </c>
      <c r="AI1149" s="22">
        <v>0</v>
      </c>
      <c r="AJ1149" s="22">
        <f t="shared" si="102"/>
        <v>-420</v>
      </c>
      <c r="AK1149" s="22"/>
      <c r="AL1149" s="22">
        <f t="shared" si="103"/>
        <v>0</v>
      </c>
      <c r="AM1149" s="22">
        <f t="shared" si="104"/>
        <v>0</v>
      </c>
    </row>
    <row r="1150" spans="1:39" outlineLevel="1" x14ac:dyDescent="0.25">
      <c r="A1150" s="10">
        <v>40755</v>
      </c>
      <c r="C1150" s="3" t="s">
        <v>2469</v>
      </c>
      <c r="D1150" s="34" t="s">
        <v>1644</v>
      </c>
      <c r="F1150" s="4" t="s">
        <v>88</v>
      </c>
      <c r="G1150" s="4" t="s">
        <v>451</v>
      </c>
      <c r="H1150" s="4" t="s">
        <v>157</v>
      </c>
      <c r="N1150" s="5">
        <v>1</v>
      </c>
      <c r="O1150" s="5" t="s">
        <v>158</v>
      </c>
      <c r="P1150" s="65">
        <v>2712.5</v>
      </c>
      <c r="Q1150" s="65">
        <v>0</v>
      </c>
      <c r="R1150" s="65">
        <v>0</v>
      </c>
      <c r="S1150" s="65">
        <f t="shared" si="100"/>
        <v>2712.5</v>
      </c>
      <c r="T1150" s="5">
        <v>120</v>
      </c>
      <c r="U1150" s="22">
        <v>-2712.5</v>
      </c>
      <c r="V1150" s="22">
        <v>0</v>
      </c>
      <c r="W1150" s="22">
        <v>0</v>
      </c>
      <c r="X1150" s="22">
        <v>0</v>
      </c>
      <c r="Y1150" s="22">
        <v>0</v>
      </c>
      <c r="Z1150" s="22">
        <v>0</v>
      </c>
      <c r="AA1150" s="22">
        <v>0</v>
      </c>
      <c r="AB1150" s="22">
        <v>0</v>
      </c>
      <c r="AC1150" s="22">
        <v>0</v>
      </c>
      <c r="AD1150" s="22">
        <v>0</v>
      </c>
      <c r="AE1150" s="22">
        <v>0</v>
      </c>
      <c r="AF1150" s="22">
        <v>0</v>
      </c>
      <c r="AG1150" s="22">
        <v>0</v>
      </c>
      <c r="AH1150" s="22">
        <f t="shared" si="101"/>
        <v>0</v>
      </c>
      <c r="AI1150" s="22">
        <v>0</v>
      </c>
      <c r="AJ1150" s="22">
        <f t="shared" si="102"/>
        <v>-2712.5</v>
      </c>
      <c r="AK1150" s="22"/>
      <c r="AL1150" s="22">
        <f t="shared" si="103"/>
        <v>0</v>
      </c>
      <c r="AM1150" s="22">
        <f t="shared" si="104"/>
        <v>0</v>
      </c>
    </row>
    <row r="1151" spans="1:39" outlineLevel="1" x14ac:dyDescent="0.25">
      <c r="A1151" s="10">
        <v>40755</v>
      </c>
      <c r="C1151" s="3" t="s">
        <v>2470</v>
      </c>
      <c r="D1151" s="34" t="s">
        <v>948</v>
      </c>
      <c r="F1151" s="4" t="s">
        <v>88</v>
      </c>
      <c r="G1151" s="4" t="s">
        <v>451</v>
      </c>
      <c r="H1151" s="4" t="s">
        <v>157</v>
      </c>
      <c r="N1151" s="5">
        <v>1</v>
      </c>
      <c r="O1151" s="5" t="s">
        <v>158</v>
      </c>
      <c r="P1151" s="65">
        <v>520</v>
      </c>
      <c r="Q1151" s="65">
        <v>0</v>
      </c>
      <c r="R1151" s="65">
        <v>0</v>
      </c>
      <c r="S1151" s="65">
        <f t="shared" si="100"/>
        <v>520</v>
      </c>
      <c r="T1151" s="5">
        <v>120</v>
      </c>
      <c r="U1151" s="22">
        <v>-520</v>
      </c>
      <c r="V1151" s="22">
        <v>0</v>
      </c>
      <c r="W1151" s="22">
        <v>0</v>
      </c>
      <c r="X1151" s="22">
        <v>0</v>
      </c>
      <c r="Y1151" s="22">
        <v>0</v>
      </c>
      <c r="Z1151" s="22">
        <v>0</v>
      </c>
      <c r="AA1151" s="22">
        <v>0</v>
      </c>
      <c r="AB1151" s="22">
        <v>0</v>
      </c>
      <c r="AC1151" s="22">
        <v>0</v>
      </c>
      <c r="AD1151" s="22">
        <v>0</v>
      </c>
      <c r="AE1151" s="22">
        <v>0</v>
      </c>
      <c r="AF1151" s="22">
        <v>0</v>
      </c>
      <c r="AG1151" s="22">
        <v>0</v>
      </c>
      <c r="AH1151" s="22">
        <f t="shared" si="101"/>
        <v>0</v>
      </c>
      <c r="AI1151" s="22">
        <v>0</v>
      </c>
      <c r="AJ1151" s="22">
        <f t="shared" si="102"/>
        <v>-520</v>
      </c>
      <c r="AK1151" s="22"/>
      <c r="AL1151" s="22">
        <f t="shared" si="103"/>
        <v>0</v>
      </c>
      <c r="AM1151" s="22">
        <f t="shared" si="104"/>
        <v>0</v>
      </c>
    </row>
    <row r="1152" spans="1:39" outlineLevel="1" x14ac:dyDescent="0.25">
      <c r="A1152" s="10">
        <v>40755</v>
      </c>
      <c r="C1152" s="3" t="s">
        <v>2471</v>
      </c>
      <c r="D1152" s="34" t="s">
        <v>2472</v>
      </c>
      <c r="F1152" s="4" t="s">
        <v>88</v>
      </c>
      <c r="G1152" s="4" t="s">
        <v>451</v>
      </c>
      <c r="H1152" s="4" t="s">
        <v>157</v>
      </c>
      <c r="N1152" s="5">
        <v>1</v>
      </c>
      <c r="O1152" s="5" t="s">
        <v>158</v>
      </c>
      <c r="P1152" s="65">
        <v>380</v>
      </c>
      <c r="Q1152" s="65">
        <v>0</v>
      </c>
      <c r="R1152" s="65">
        <v>0</v>
      </c>
      <c r="S1152" s="65">
        <f t="shared" si="100"/>
        <v>380</v>
      </c>
      <c r="T1152" s="5">
        <v>120</v>
      </c>
      <c r="U1152" s="22">
        <v>-380</v>
      </c>
      <c r="V1152" s="22">
        <v>0</v>
      </c>
      <c r="W1152" s="22">
        <v>0</v>
      </c>
      <c r="X1152" s="22">
        <v>0</v>
      </c>
      <c r="Y1152" s="22">
        <v>0</v>
      </c>
      <c r="Z1152" s="22">
        <v>0</v>
      </c>
      <c r="AA1152" s="22">
        <v>0</v>
      </c>
      <c r="AB1152" s="22">
        <v>0</v>
      </c>
      <c r="AC1152" s="22">
        <v>0</v>
      </c>
      <c r="AD1152" s="22">
        <v>0</v>
      </c>
      <c r="AE1152" s="22">
        <v>0</v>
      </c>
      <c r="AF1152" s="22">
        <v>0</v>
      </c>
      <c r="AG1152" s="22">
        <v>0</v>
      </c>
      <c r="AH1152" s="22">
        <f t="shared" si="101"/>
        <v>0</v>
      </c>
      <c r="AI1152" s="22">
        <v>0</v>
      </c>
      <c r="AJ1152" s="22">
        <f t="shared" si="102"/>
        <v>-380</v>
      </c>
      <c r="AK1152" s="22"/>
      <c r="AL1152" s="22">
        <f t="shared" si="103"/>
        <v>0</v>
      </c>
      <c r="AM1152" s="22">
        <f t="shared" si="104"/>
        <v>0</v>
      </c>
    </row>
    <row r="1153" spans="1:39" outlineLevel="1" x14ac:dyDescent="0.25">
      <c r="A1153" s="10">
        <v>40755</v>
      </c>
      <c r="C1153" s="3" t="s">
        <v>2473</v>
      </c>
      <c r="D1153" s="34" t="s">
        <v>2474</v>
      </c>
      <c r="F1153" s="4" t="s">
        <v>88</v>
      </c>
      <c r="G1153" s="4" t="s">
        <v>451</v>
      </c>
      <c r="H1153" s="4" t="s">
        <v>157</v>
      </c>
      <c r="N1153" s="5">
        <v>1</v>
      </c>
      <c r="O1153" s="5" t="s">
        <v>158</v>
      </c>
      <c r="P1153" s="65">
        <v>2050</v>
      </c>
      <c r="Q1153" s="65">
        <v>0</v>
      </c>
      <c r="R1153" s="65">
        <v>0</v>
      </c>
      <c r="S1153" s="65">
        <f t="shared" si="100"/>
        <v>2050</v>
      </c>
      <c r="T1153" s="5">
        <v>120</v>
      </c>
      <c r="U1153" s="22">
        <v>-2050</v>
      </c>
      <c r="V1153" s="22">
        <v>0</v>
      </c>
      <c r="W1153" s="22">
        <v>0</v>
      </c>
      <c r="X1153" s="22">
        <v>0</v>
      </c>
      <c r="Y1153" s="22">
        <v>0</v>
      </c>
      <c r="Z1153" s="22">
        <v>0</v>
      </c>
      <c r="AA1153" s="22">
        <v>0</v>
      </c>
      <c r="AB1153" s="22">
        <v>0</v>
      </c>
      <c r="AC1153" s="22">
        <v>0</v>
      </c>
      <c r="AD1153" s="22">
        <v>0</v>
      </c>
      <c r="AE1153" s="22">
        <v>0</v>
      </c>
      <c r="AF1153" s="22">
        <v>0</v>
      </c>
      <c r="AG1153" s="22">
        <v>0</v>
      </c>
      <c r="AH1153" s="22">
        <f t="shared" si="101"/>
        <v>0</v>
      </c>
      <c r="AI1153" s="22">
        <v>0</v>
      </c>
      <c r="AJ1153" s="22">
        <f t="shared" si="102"/>
        <v>-2050</v>
      </c>
      <c r="AK1153" s="22"/>
      <c r="AL1153" s="22">
        <f t="shared" si="103"/>
        <v>0</v>
      </c>
      <c r="AM1153" s="22">
        <f t="shared" si="104"/>
        <v>0</v>
      </c>
    </row>
    <row r="1154" spans="1:39" outlineLevel="1" x14ac:dyDescent="0.25">
      <c r="A1154" s="10">
        <v>40755</v>
      </c>
      <c r="C1154" s="3" t="s">
        <v>2475</v>
      </c>
      <c r="D1154" s="34" t="s">
        <v>1749</v>
      </c>
      <c r="F1154" s="4" t="s">
        <v>88</v>
      </c>
      <c r="G1154" s="4" t="s">
        <v>451</v>
      </c>
      <c r="H1154" s="4" t="s">
        <v>157</v>
      </c>
      <c r="N1154" s="5">
        <v>1</v>
      </c>
      <c r="O1154" s="5" t="s">
        <v>158</v>
      </c>
      <c r="P1154" s="65">
        <v>4410</v>
      </c>
      <c r="Q1154" s="65">
        <v>0</v>
      </c>
      <c r="R1154" s="65">
        <v>0</v>
      </c>
      <c r="S1154" s="65">
        <f t="shared" si="100"/>
        <v>4410</v>
      </c>
      <c r="T1154" s="5">
        <v>120</v>
      </c>
      <c r="U1154" s="22">
        <v>-4410</v>
      </c>
      <c r="V1154" s="22">
        <v>0</v>
      </c>
      <c r="W1154" s="22">
        <v>0</v>
      </c>
      <c r="X1154" s="22">
        <v>0</v>
      </c>
      <c r="Y1154" s="22">
        <v>0</v>
      </c>
      <c r="Z1154" s="22">
        <v>0</v>
      </c>
      <c r="AA1154" s="22">
        <v>0</v>
      </c>
      <c r="AB1154" s="22">
        <v>0</v>
      </c>
      <c r="AC1154" s="22">
        <v>0</v>
      </c>
      <c r="AD1154" s="22">
        <v>0</v>
      </c>
      <c r="AE1154" s="22">
        <v>0</v>
      </c>
      <c r="AF1154" s="22">
        <v>0</v>
      </c>
      <c r="AG1154" s="22">
        <v>0</v>
      </c>
      <c r="AH1154" s="22">
        <f t="shared" si="101"/>
        <v>0</v>
      </c>
      <c r="AI1154" s="22">
        <v>0</v>
      </c>
      <c r="AJ1154" s="22">
        <f t="shared" si="102"/>
        <v>-4410</v>
      </c>
      <c r="AK1154" s="22"/>
      <c r="AL1154" s="22">
        <f t="shared" si="103"/>
        <v>0</v>
      </c>
      <c r="AM1154" s="22">
        <f t="shared" si="104"/>
        <v>0</v>
      </c>
    </row>
    <row r="1155" spans="1:39" outlineLevel="1" x14ac:dyDescent="0.25">
      <c r="A1155" s="10">
        <v>40755</v>
      </c>
      <c r="C1155" s="3" t="s">
        <v>2476</v>
      </c>
      <c r="D1155" s="34" t="s">
        <v>1236</v>
      </c>
      <c r="F1155" s="4" t="s">
        <v>88</v>
      </c>
      <c r="G1155" s="4" t="s">
        <v>451</v>
      </c>
      <c r="H1155" s="4" t="s">
        <v>157</v>
      </c>
      <c r="N1155" s="5">
        <v>1</v>
      </c>
      <c r="O1155" s="5" t="s">
        <v>158</v>
      </c>
      <c r="P1155" s="65">
        <v>1790</v>
      </c>
      <c r="Q1155" s="65">
        <v>0</v>
      </c>
      <c r="R1155" s="65">
        <v>0</v>
      </c>
      <c r="S1155" s="65">
        <f t="shared" si="100"/>
        <v>1790</v>
      </c>
      <c r="T1155" s="5">
        <v>120</v>
      </c>
      <c r="U1155" s="22">
        <v>-1790</v>
      </c>
      <c r="V1155" s="22">
        <v>0</v>
      </c>
      <c r="W1155" s="22">
        <v>0</v>
      </c>
      <c r="X1155" s="22">
        <v>0</v>
      </c>
      <c r="Y1155" s="22">
        <v>0</v>
      </c>
      <c r="Z1155" s="22">
        <v>0</v>
      </c>
      <c r="AA1155" s="22">
        <v>0</v>
      </c>
      <c r="AB1155" s="22">
        <v>0</v>
      </c>
      <c r="AC1155" s="22">
        <v>0</v>
      </c>
      <c r="AD1155" s="22">
        <v>0</v>
      </c>
      <c r="AE1155" s="22">
        <v>0</v>
      </c>
      <c r="AF1155" s="22">
        <v>0</v>
      </c>
      <c r="AG1155" s="22">
        <v>0</v>
      </c>
      <c r="AH1155" s="22">
        <f t="shared" si="101"/>
        <v>0</v>
      </c>
      <c r="AI1155" s="22">
        <v>0</v>
      </c>
      <c r="AJ1155" s="22">
        <f t="shared" si="102"/>
        <v>-1790</v>
      </c>
      <c r="AK1155" s="22"/>
      <c r="AL1155" s="22">
        <f t="shared" si="103"/>
        <v>0</v>
      </c>
      <c r="AM1155" s="22">
        <f t="shared" si="104"/>
        <v>0</v>
      </c>
    </row>
    <row r="1156" spans="1:39" outlineLevel="1" x14ac:dyDescent="0.25">
      <c r="A1156" s="10">
        <v>40755</v>
      </c>
      <c r="C1156" s="3" t="s">
        <v>2477</v>
      </c>
      <c r="D1156" s="34" t="s">
        <v>1236</v>
      </c>
      <c r="F1156" s="4" t="s">
        <v>88</v>
      </c>
      <c r="G1156" s="4" t="s">
        <v>451</v>
      </c>
      <c r="H1156" s="4" t="s">
        <v>157</v>
      </c>
      <c r="N1156" s="5">
        <v>1</v>
      </c>
      <c r="O1156" s="5" t="s">
        <v>158</v>
      </c>
      <c r="P1156" s="65">
        <v>1200</v>
      </c>
      <c r="Q1156" s="65">
        <v>0</v>
      </c>
      <c r="R1156" s="65">
        <v>0</v>
      </c>
      <c r="S1156" s="65">
        <f t="shared" si="100"/>
        <v>1200</v>
      </c>
      <c r="T1156" s="5">
        <v>120</v>
      </c>
      <c r="U1156" s="22">
        <v>-1200</v>
      </c>
      <c r="V1156" s="22">
        <v>0</v>
      </c>
      <c r="W1156" s="22">
        <v>0</v>
      </c>
      <c r="X1156" s="22">
        <v>0</v>
      </c>
      <c r="Y1156" s="22">
        <v>0</v>
      </c>
      <c r="Z1156" s="22">
        <v>0</v>
      </c>
      <c r="AA1156" s="22">
        <v>0</v>
      </c>
      <c r="AB1156" s="22">
        <v>0</v>
      </c>
      <c r="AC1156" s="22">
        <v>0</v>
      </c>
      <c r="AD1156" s="22">
        <v>0</v>
      </c>
      <c r="AE1156" s="22">
        <v>0</v>
      </c>
      <c r="AF1156" s="22">
        <v>0</v>
      </c>
      <c r="AG1156" s="22">
        <v>0</v>
      </c>
      <c r="AH1156" s="22">
        <f t="shared" si="101"/>
        <v>0</v>
      </c>
      <c r="AI1156" s="22">
        <v>0</v>
      </c>
      <c r="AJ1156" s="22">
        <f t="shared" si="102"/>
        <v>-1200</v>
      </c>
      <c r="AK1156" s="22"/>
      <c r="AL1156" s="22">
        <f t="shared" si="103"/>
        <v>0</v>
      </c>
      <c r="AM1156" s="22">
        <f t="shared" si="104"/>
        <v>0</v>
      </c>
    </row>
    <row r="1157" spans="1:39" outlineLevel="1" x14ac:dyDescent="0.25">
      <c r="A1157" s="10">
        <v>40755</v>
      </c>
      <c r="C1157" s="3" t="s">
        <v>2478</v>
      </c>
      <c r="D1157" s="34" t="s">
        <v>2479</v>
      </c>
      <c r="F1157" s="4" t="s">
        <v>88</v>
      </c>
      <c r="G1157" s="4" t="s">
        <v>451</v>
      </c>
      <c r="H1157" s="4" t="s">
        <v>157</v>
      </c>
      <c r="N1157" s="5">
        <v>1</v>
      </c>
      <c r="O1157" s="5" t="s">
        <v>158</v>
      </c>
      <c r="P1157" s="65">
        <v>2772</v>
      </c>
      <c r="Q1157" s="65">
        <v>0</v>
      </c>
      <c r="R1157" s="65">
        <v>0</v>
      </c>
      <c r="S1157" s="65">
        <f t="shared" si="100"/>
        <v>2772</v>
      </c>
      <c r="T1157" s="5">
        <v>120</v>
      </c>
      <c r="U1157" s="22">
        <v>-2772</v>
      </c>
      <c r="V1157" s="22">
        <v>0</v>
      </c>
      <c r="W1157" s="22">
        <v>0</v>
      </c>
      <c r="X1157" s="22">
        <v>0</v>
      </c>
      <c r="Y1157" s="22">
        <v>0</v>
      </c>
      <c r="Z1157" s="22">
        <v>0</v>
      </c>
      <c r="AA1157" s="22">
        <v>0</v>
      </c>
      <c r="AB1157" s="22">
        <v>0</v>
      </c>
      <c r="AC1157" s="22">
        <v>0</v>
      </c>
      <c r="AD1157" s="22">
        <v>0</v>
      </c>
      <c r="AE1157" s="22">
        <v>0</v>
      </c>
      <c r="AF1157" s="22">
        <v>0</v>
      </c>
      <c r="AG1157" s="22">
        <v>0</v>
      </c>
      <c r="AH1157" s="22">
        <f t="shared" si="101"/>
        <v>0</v>
      </c>
      <c r="AI1157" s="22">
        <v>0</v>
      </c>
      <c r="AJ1157" s="22">
        <f t="shared" si="102"/>
        <v>-2772</v>
      </c>
      <c r="AK1157" s="22"/>
      <c r="AL1157" s="22">
        <f t="shared" si="103"/>
        <v>0</v>
      </c>
      <c r="AM1157" s="22">
        <f t="shared" si="104"/>
        <v>0</v>
      </c>
    </row>
    <row r="1158" spans="1:39" outlineLevel="1" x14ac:dyDescent="0.25">
      <c r="A1158" s="10">
        <v>40755</v>
      </c>
      <c r="C1158" s="3" t="s">
        <v>2480</v>
      </c>
      <c r="D1158" s="34" t="s">
        <v>1236</v>
      </c>
      <c r="F1158" s="4" t="s">
        <v>88</v>
      </c>
      <c r="G1158" s="4" t="s">
        <v>451</v>
      </c>
      <c r="H1158" s="4" t="s">
        <v>157</v>
      </c>
      <c r="N1158" s="5">
        <v>1</v>
      </c>
      <c r="O1158" s="5" t="s">
        <v>158</v>
      </c>
      <c r="P1158" s="65">
        <v>800</v>
      </c>
      <c r="Q1158" s="65">
        <v>0</v>
      </c>
      <c r="R1158" s="65">
        <v>0</v>
      </c>
      <c r="S1158" s="65">
        <f t="shared" ref="S1158:S1221" si="105">SUM(P1158:R1158)</f>
        <v>800</v>
      </c>
      <c r="T1158" s="5">
        <v>120</v>
      </c>
      <c r="U1158" s="22">
        <v>-800</v>
      </c>
      <c r="V1158" s="22">
        <v>0</v>
      </c>
      <c r="W1158" s="22">
        <v>0</v>
      </c>
      <c r="X1158" s="22">
        <v>0</v>
      </c>
      <c r="Y1158" s="22">
        <v>0</v>
      </c>
      <c r="Z1158" s="22">
        <v>0</v>
      </c>
      <c r="AA1158" s="22">
        <v>0</v>
      </c>
      <c r="AB1158" s="22">
        <v>0</v>
      </c>
      <c r="AC1158" s="22">
        <v>0</v>
      </c>
      <c r="AD1158" s="22">
        <v>0</v>
      </c>
      <c r="AE1158" s="22">
        <v>0</v>
      </c>
      <c r="AF1158" s="22">
        <v>0</v>
      </c>
      <c r="AG1158" s="22">
        <v>0</v>
      </c>
      <c r="AH1158" s="22">
        <f t="shared" ref="AH1158:AH1221" si="106">SUM(V1158:AG1158)</f>
        <v>0</v>
      </c>
      <c r="AI1158" s="22">
        <v>0</v>
      </c>
      <c r="AJ1158" s="22">
        <f t="shared" ref="AJ1158:AJ1221" si="107">U1158+AH1158+AI1158</f>
        <v>-800</v>
      </c>
      <c r="AK1158" s="22"/>
      <c r="AL1158" s="22">
        <f t="shared" ref="AL1158:AL1221" si="108">S1158+AJ1158</f>
        <v>0</v>
      </c>
      <c r="AM1158" s="22">
        <f t="shared" ref="AM1158:AM1221" si="109">P1158+U1158</f>
        <v>0</v>
      </c>
    </row>
    <row r="1159" spans="1:39" outlineLevel="1" x14ac:dyDescent="0.25">
      <c r="A1159" s="10">
        <v>40755</v>
      </c>
      <c r="C1159" s="3" t="s">
        <v>2481</v>
      </c>
      <c r="D1159" s="34" t="s">
        <v>948</v>
      </c>
      <c r="F1159" s="4" t="s">
        <v>88</v>
      </c>
      <c r="G1159" s="4" t="s">
        <v>451</v>
      </c>
      <c r="H1159" s="4" t="s">
        <v>157</v>
      </c>
      <c r="N1159" s="5">
        <v>1</v>
      </c>
      <c r="O1159" s="5" t="s">
        <v>158</v>
      </c>
      <c r="P1159" s="65">
        <v>720</v>
      </c>
      <c r="Q1159" s="65">
        <v>0</v>
      </c>
      <c r="R1159" s="65">
        <v>0</v>
      </c>
      <c r="S1159" s="65">
        <f t="shared" si="105"/>
        <v>720</v>
      </c>
      <c r="T1159" s="5">
        <v>120</v>
      </c>
      <c r="U1159" s="22">
        <v>-720</v>
      </c>
      <c r="V1159" s="22">
        <v>0</v>
      </c>
      <c r="W1159" s="22">
        <v>0</v>
      </c>
      <c r="X1159" s="22">
        <v>0</v>
      </c>
      <c r="Y1159" s="22">
        <v>0</v>
      </c>
      <c r="Z1159" s="22">
        <v>0</v>
      </c>
      <c r="AA1159" s="22">
        <v>0</v>
      </c>
      <c r="AB1159" s="22">
        <v>0</v>
      </c>
      <c r="AC1159" s="22">
        <v>0</v>
      </c>
      <c r="AD1159" s="22">
        <v>0</v>
      </c>
      <c r="AE1159" s="22">
        <v>0</v>
      </c>
      <c r="AF1159" s="22">
        <v>0</v>
      </c>
      <c r="AG1159" s="22">
        <v>0</v>
      </c>
      <c r="AH1159" s="22">
        <f t="shared" si="106"/>
        <v>0</v>
      </c>
      <c r="AI1159" s="22">
        <v>0</v>
      </c>
      <c r="AJ1159" s="22">
        <f t="shared" si="107"/>
        <v>-720</v>
      </c>
      <c r="AK1159" s="22"/>
      <c r="AL1159" s="22">
        <f t="shared" si="108"/>
        <v>0</v>
      </c>
      <c r="AM1159" s="22">
        <f t="shared" si="109"/>
        <v>0</v>
      </c>
    </row>
    <row r="1160" spans="1:39" outlineLevel="1" x14ac:dyDescent="0.25">
      <c r="A1160" s="10">
        <v>40755</v>
      </c>
      <c r="C1160" s="3" t="s">
        <v>2482</v>
      </c>
      <c r="D1160" s="34" t="s">
        <v>948</v>
      </c>
      <c r="F1160" s="4" t="s">
        <v>88</v>
      </c>
      <c r="G1160" s="4" t="s">
        <v>451</v>
      </c>
      <c r="H1160" s="4" t="s">
        <v>157</v>
      </c>
      <c r="N1160" s="5">
        <v>1</v>
      </c>
      <c r="O1160" s="5" t="s">
        <v>158</v>
      </c>
      <c r="P1160" s="65">
        <v>1200</v>
      </c>
      <c r="Q1160" s="65">
        <v>0</v>
      </c>
      <c r="R1160" s="65">
        <v>0</v>
      </c>
      <c r="S1160" s="65">
        <f t="shared" si="105"/>
        <v>1200</v>
      </c>
      <c r="T1160" s="5">
        <v>120</v>
      </c>
      <c r="U1160" s="22">
        <v>-1200</v>
      </c>
      <c r="V1160" s="22">
        <v>0</v>
      </c>
      <c r="W1160" s="22">
        <v>0</v>
      </c>
      <c r="X1160" s="22">
        <v>0</v>
      </c>
      <c r="Y1160" s="22">
        <v>0</v>
      </c>
      <c r="Z1160" s="22">
        <v>0</v>
      </c>
      <c r="AA1160" s="22">
        <v>0</v>
      </c>
      <c r="AB1160" s="22">
        <v>0</v>
      </c>
      <c r="AC1160" s="22">
        <v>0</v>
      </c>
      <c r="AD1160" s="22">
        <v>0</v>
      </c>
      <c r="AE1160" s="22">
        <v>0</v>
      </c>
      <c r="AF1160" s="22">
        <v>0</v>
      </c>
      <c r="AG1160" s="22">
        <v>0</v>
      </c>
      <c r="AH1160" s="22">
        <f t="shared" si="106"/>
        <v>0</v>
      </c>
      <c r="AI1160" s="22">
        <v>0</v>
      </c>
      <c r="AJ1160" s="22">
        <f t="shared" si="107"/>
        <v>-1200</v>
      </c>
      <c r="AK1160" s="22"/>
      <c r="AL1160" s="22">
        <f t="shared" si="108"/>
        <v>0</v>
      </c>
      <c r="AM1160" s="22">
        <f t="shared" si="109"/>
        <v>0</v>
      </c>
    </row>
    <row r="1161" spans="1:39" outlineLevel="1" x14ac:dyDescent="0.25">
      <c r="A1161" s="10">
        <v>40755</v>
      </c>
      <c r="C1161" s="3" t="s">
        <v>2483</v>
      </c>
      <c r="D1161" s="34" t="s">
        <v>948</v>
      </c>
      <c r="F1161" s="4" t="s">
        <v>88</v>
      </c>
      <c r="G1161" s="4" t="s">
        <v>451</v>
      </c>
      <c r="H1161" s="4" t="s">
        <v>157</v>
      </c>
      <c r="N1161" s="5">
        <v>1</v>
      </c>
      <c r="O1161" s="5" t="s">
        <v>158</v>
      </c>
      <c r="P1161" s="65">
        <v>1300</v>
      </c>
      <c r="Q1161" s="65">
        <v>0</v>
      </c>
      <c r="R1161" s="65">
        <v>0</v>
      </c>
      <c r="S1161" s="65">
        <f t="shared" si="105"/>
        <v>1300</v>
      </c>
      <c r="T1161" s="5">
        <v>120</v>
      </c>
      <c r="U1161" s="22">
        <v>-1300</v>
      </c>
      <c r="V1161" s="22">
        <v>0</v>
      </c>
      <c r="W1161" s="22">
        <v>0</v>
      </c>
      <c r="X1161" s="22">
        <v>0</v>
      </c>
      <c r="Y1161" s="22">
        <v>0</v>
      </c>
      <c r="Z1161" s="22">
        <v>0</v>
      </c>
      <c r="AA1161" s="22">
        <v>0</v>
      </c>
      <c r="AB1161" s="22">
        <v>0</v>
      </c>
      <c r="AC1161" s="22">
        <v>0</v>
      </c>
      <c r="AD1161" s="22">
        <v>0</v>
      </c>
      <c r="AE1161" s="22">
        <v>0</v>
      </c>
      <c r="AF1161" s="22">
        <v>0</v>
      </c>
      <c r="AG1161" s="22">
        <v>0</v>
      </c>
      <c r="AH1161" s="22">
        <f t="shared" si="106"/>
        <v>0</v>
      </c>
      <c r="AI1161" s="22">
        <v>0</v>
      </c>
      <c r="AJ1161" s="22">
        <f t="shared" si="107"/>
        <v>-1300</v>
      </c>
      <c r="AK1161" s="22"/>
      <c r="AL1161" s="22">
        <f t="shared" si="108"/>
        <v>0</v>
      </c>
      <c r="AM1161" s="22">
        <f t="shared" si="109"/>
        <v>0</v>
      </c>
    </row>
    <row r="1162" spans="1:39" outlineLevel="1" x14ac:dyDescent="0.25">
      <c r="A1162" s="10">
        <v>40755</v>
      </c>
      <c r="C1162" s="3" t="s">
        <v>2484</v>
      </c>
      <c r="D1162" s="34" t="s">
        <v>948</v>
      </c>
      <c r="F1162" s="4" t="s">
        <v>88</v>
      </c>
      <c r="G1162" s="4" t="s">
        <v>451</v>
      </c>
      <c r="H1162" s="4" t="s">
        <v>157</v>
      </c>
      <c r="N1162" s="5">
        <v>1</v>
      </c>
      <c r="O1162" s="5" t="s">
        <v>158</v>
      </c>
      <c r="P1162" s="65">
        <v>1550</v>
      </c>
      <c r="Q1162" s="65">
        <v>0</v>
      </c>
      <c r="R1162" s="65">
        <v>0</v>
      </c>
      <c r="S1162" s="65">
        <f t="shared" si="105"/>
        <v>1550</v>
      </c>
      <c r="T1162" s="5">
        <v>120</v>
      </c>
      <c r="U1162" s="22">
        <v>-1550</v>
      </c>
      <c r="V1162" s="22">
        <v>0</v>
      </c>
      <c r="W1162" s="22">
        <v>0</v>
      </c>
      <c r="X1162" s="22">
        <v>0</v>
      </c>
      <c r="Y1162" s="22">
        <v>0</v>
      </c>
      <c r="Z1162" s="22">
        <v>0</v>
      </c>
      <c r="AA1162" s="22">
        <v>0</v>
      </c>
      <c r="AB1162" s="22">
        <v>0</v>
      </c>
      <c r="AC1162" s="22">
        <v>0</v>
      </c>
      <c r="AD1162" s="22">
        <v>0</v>
      </c>
      <c r="AE1162" s="22">
        <v>0</v>
      </c>
      <c r="AF1162" s="22">
        <v>0</v>
      </c>
      <c r="AG1162" s="22">
        <v>0</v>
      </c>
      <c r="AH1162" s="22">
        <f t="shared" si="106"/>
        <v>0</v>
      </c>
      <c r="AI1162" s="22">
        <v>0</v>
      </c>
      <c r="AJ1162" s="22">
        <f t="shared" si="107"/>
        <v>-1550</v>
      </c>
      <c r="AK1162" s="22"/>
      <c r="AL1162" s="22">
        <f t="shared" si="108"/>
        <v>0</v>
      </c>
      <c r="AM1162" s="22">
        <f t="shared" si="109"/>
        <v>0</v>
      </c>
    </row>
    <row r="1163" spans="1:39" hidden="1" outlineLevel="1" x14ac:dyDescent="0.25">
      <c r="A1163" s="10">
        <v>40755</v>
      </c>
      <c r="C1163" s="3" t="s">
        <v>2485</v>
      </c>
      <c r="D1163" s="34" t="s">
        <v>2486</v>
      </c>
      <c r="F1163" s="4" t="s">
        <v>88</v>
      </c>
      <c r="G1163" s="4" t="s">
        <v>451</v>
      </c>
      <c r="H1163" s="4" t="s">
        <v>157</v>
      </c>
      <c r="L1163" s="4" t="s">
        <v>452</v>
      </c>
      <c r="N1163" s="5">
        <v>1</v>
      </c>
      <c r="O1163" s="5" t="s">
        <v>158</v>
      </c>
      <c r="P1163" s="65">
        <v>35305</v>
      </c>
      <c r="Q1163" s="65">
        <v>0</v>
      </c>
      <c r="R1163" s="65">
        <v>0</v>
      </c>
      <c r="S1163" s="65">
        <f t="shared" si="105"/>
        <v>35305</v>
      </c>
      <c r="T1163" s="5">
        <v>180</v>
      </c>
      <c r="U1163" s="22">
        <v>-35305</v>
      </c>
      <c r="V1163" s="22">
        <v>0</v>
      </c>
      <c r="W1163" s="22">
        <v>0</v>
      </c>
      <c r="X1163" s="22">
        <v>0</v>
      </c>
      <c r="Y1163" s="22">
        <v>0</v>
      </c>
      <c r="Z1163" s="22">
        <v>0</v>
      </c>
      <c r="AA1163" s="22">
        <v>0</v>
      </c>
      <c r="AB1163" s="22">
        <v>0</v>
      </c>
      <c r="AC1163" s="22">
        <v>0</v>
      </c>
      <c r="AD1163" s="22">
        <v>0</v>
      </c>
      <c r="AE1163" s="22">
        <v>0</v>
      </c>
      <c r="AF1163" s="22">
        <v>0</v>
      </c>
      <c r="AG1163" s="22">
        <v>0</v>
      </c>
      <c r="AH1163" s="22">
        <f t="shared" si="106"/>
        <v>0</v>
      </c>
      <c r="AI1163" s="22">
        <v>0</v>
      </c>
      <c r="AJ1163" s="22">
        <f t="shared" si="107"/>
        <v>-35305</v>
      </c>
      <c r="AK1163" s="22"/>
      <c r="AL1163" s="22">
        <f t="shared" si="108"/>
        <v>0</v>
      </c>
      <c r="AM1163" s="22">
        <f t="shared" si="109"/>
        <v>0</v>
      </c>
    </row>
    <row r="1164" spans="1:39" outlineLevel="1" x14ac:dyDescent="0.25">
      <c r="A1164" s="10">
        <v>40755</v>
      </c>
      <c r="C1164" s="3" t="s">
        <v>2487</v>
      </c>
      <c r="D1164" s="34" t="s">
        <v>2488</v>
      </c>
      <c r="F1164" s="4" t="s">
        <v>88</v>
      </c>
      <c r="G1164" s="4" t="s">
        <v>451</v>
      </c>
      <c r="H1164" s="4" t="s">
        <v>157</v>
      </c>
      <c r="N1164" s="5">
        <v>1</v>
      </c>
      <c r="O1164" s="5" t="s">
        <v>158</v>
      </c>
      <c r="P1164" s="65">
        <v>15265.3</v>
      </c>
      <c r="Q1164" s="65">
        <v>0</v>
      </c>
      <c r="R1164" s="65">
        <v>0</v>
      </c>
      <c r="S1164" s="65">
        <f t="shared" si="105"/>
        <v>15265.3</v>
      </c>
      <c r="T1164" s="5">
        <v>180</v>
      </c>
      <c r="U1164" s="22">
        <v>-15265.3</v>
      </c>
      <c r="V1164" s="22">
        <v>0</v>
      </c>
      <c r="W1164" s="22">
        <v>0</v>
      </c>
      <c r="X1164" s="22">
        <v>0</v>
      </c>
      <c r="Y1164" s="22">
        <v>0</v>
      </c>
      <c r="Z1164" s="22">
        <v>0</v>
      </c>
      <c r="AA1164" s="22">
        <v>0</v>
      </c>
      <c r="AB1164" s="22">
        <v>0</v>
      </c>
      <c r="AC1164" s="22">
        <v>0</v>
      </c>
      <c r="AD1164" s="22">
        <v>0</v>
      </c>
      <c r="AE1164" s="22">
        <v>0</v>
      </c>
      <c r="AF1164" s="22">
        <v>0</v>
      </c>
      <c r="AG1164" s="22">
        <v>0</v>
      </c>
      <c r="AH1164" s="22">
        <f t="shared" si="106"/>
        <v>0</v>
      </c>
      <c r="AI1164" s="22">
        <v>0</v>
      </c>
      <c r="AJ1164" s="22">
        <f t="shared" si="107"/>
        <v>-15265.3</v>
      </c>
      <c r="AK1164" s="22"/>
      <c r="AL1164" s="22">
        <f t="shared" si="108"/>
        <v>0</v>
      </c>
      <c r="AM1164" s="22">
        <f t="shared" si="109"/>
        <v>0</v>
      </c>
    </row>
    <row r="1165" spans="1:39" outlineLevel="1" x14ac:dyDescent="0.25">
      <c r="A1165" s="10">
        <v>40755</v>
      </c>
      <c r="C1165" s="3" t="s">
        <v>2489</v>
      </c>
      <c r="D1165" s="34" t="s">
        <v>2490</v>
      </c>
      <c r="F1165" s="4" t="s">
        <v>88</v>
      </c>
      <c r="G1165" s="4" t="s">
        <v>451</v>
      </c>
      <c r="H1165" s="4" t="s">
        <v>157</v>
      </c>
      <c r="N1165" s="5">
        <v>1</v>
      </c>
      <c r="O1165" s="5" t="s">
        <v>158</v>
      </c>
      <c r="P1165" s="65">
        <v>10769.33</v>
      </c>
      <c r="Q1165" s="65">
        <v>0</v>
      </c>
      <c r="R1165" s="65">
        <v>0</v>
      </c>
      <c r="S1165" s="65">
        <f t="shared" si="105"/>
        <v>10769.33</v>
      </c>
      <c r="T1165" s="5">
        <v>180</v>
      </c>
      <c r="U1165" s="22">
        <v>-10769.33</v>
      </c>
      <c r="V1165" s="22">
        <v>0</v>
      </c>
      <c r="W1165" s="22">
        <v>0</v>
      </c>
      <c r="X1165" s="22">
        <v>0</v>
      </c>
      <c r="Y1165" s="22">
        <v>0</v>
      </c>
      <c r="Z1165" s="22">
        <v>0</v>
      </c>
      <c r="AA1165" s="22">
        <v>0</v>
      </c>
      <c r="AB1165" s="22">
        <v>0</v>
      </c>
      <c r="AC1165" s="22">
        <v>0</v>
      </c>
      <c r="AD1165" s="22">
        <v>0</v>
      </c>
      <c r="AE1165" s="22">
        <v>0</v>
      </c>
      <c r="AF1165" s="22">
        <v>0</v>
      </c>
      <c r="AG1165" s="22">
        <v>0</v>
      </c>
      <c r="AH1165" s="22">
        <f t="shared" si="106"/>
        <v>0</v>
      </c>
      <c r="AI1165" s="22">
        <v>0</v>
      </c>
      <c r="AJ1165" s="22">
        <f t="shared" si="107"/>
        <v>-10769.33</v>
      </c>
      <c r="AK1165" s="22"/>
      <c r="AL1165" s="22">
        <f t="shared" si="108"/>
        <v>0</v>
      </c>
      <c r="AM1165" s="22">
        <f t="shared" si="109"/>
        <v>0</v>
      </c>
    </row>
    <row r="1166" spans="1:39" outlineLevel="1" x14ac:dyDescent="0.25">
      <c r="A1166" s="10">
        <v>40755</v>
      </c>
      <c r="C1166" s="3" t="s">
        <v>2491</v>
      </c>
      <c r="D1166" s="34" t="s">
        <v>2490</v>
      </c>
      <c r="F1166" s="4" t="s">
        <v>88</v>
      </c>
      <c r="G1166" s="4" t="s">
        <v>451</v>
      </c>
      <c r="H1166" s="4" t="s">
        <v>157</v>
      </c>
      <c r="N1166" s="5">
        <v>1</v>
      </c>
      <c r="O1166" s="5" t="s">
        <v>158</v>
      </c>
      <c r="P1166" s="65">
        <v>720</v>
      </c>
      <c r="Q1166" s="65">
        <v>0</v>
      </c>
      <c r="R1166" s="65">
        <v>0</v>
      </c>
      <c r="S1166" s="65">
        <f t="shared" si="105"/>
        <v>720</v>
      </c>
      <c r="T1166" s="5">
        <v>180</v>
      </c>
      <c r="U1166" s="22">
        <v>-720</v>
      </c>
      <c r="V1166" s="22">
        <v>0</v>
      </c>
      <c r="W1166" s="22">
        <v>0</v>
      </c>
      <c r="X1166" s="22">
        <v>0</v>
      </c>
      <c r="Y1166" s="22">
        <v>0</v>
      </c>
      <c r="Z1166" s="22">
        <v>0</v>
      </c>
      <c r="AA1166" s="22">
        <v>0</v>
      </c>
      <c r="AB1166" s="22">
        <v>0</v>
      </c>
      <c r="AC1166" s="22">
        <v>0</v>
      </c>
      <c r="AD1166" s="22">
        <v>0</v>
      </c>
      <c r="AE1166" s="22">
        <v>0</v>
      </c>
      <c r="AF1166" s="22">
        <v>0</v>
      </c>
      <c r="AG1166" s="22">
        <v>0</v>
      </c>
      <c r="AH1166" s="22">
        <f t="shared" si="106"/>
        <v>0</v>
      </c>
      <c r="AI1166" s="22">
        <v>0</v>
      </c>
      <c r="AJ1166" s="22">
        <f t="shared" si="107"/>
        <v>-720</v>
      </c>
      <c r="AK1166" s="22"/>
      <c r="AL1166" s="22">
        <f t="shared" si="108"/>
        <v>0</v>
      </c>
      <c r="AM1166" s="22">
        <f t="shared" si="109"/>
        <v>0</v>
      </c>
    </row>
    <row r="1167" spans="1:39" outlineLevel="1" x14ac:dyDescent="0.25">
      <c r="A1167" s="10">
        <v>40755</v>
      </c>
      <c r="C1167" s="3" t="s">
        <v>2492</v>
      </c>
      <c r="D1167" s="34" t="s">
        <v>2490</v>
      </c>
      <c r="F1167" s="4" t="s">
        <v>88</v>
      </c>
      <c r="G1167" s="4" t="s">
        <v>451</v>
      </c>
      <c r="H1167" s="4" t="s">
        <v>157</v>
      </c>
      <c r="N1167" s="5">
        <v>1</v>
      </c>
      <c r="O1167" s="5" t="s">
        <v>158</v>
      </c>
      <c r="P1167" s="65">
        <v>2371.9699999999998</v>
      </c>
      <c r="Q1167" s="65">
        <v>0</v>
      </c>
      <c r="R1167" s="65">
        <v>0</v>
      </c>
      <c r="S1167" s="65">
        <f t="shared" si="105"/>
        <v>2371.9699999999998</v>
      </c>
      <c r="T1167" s="5">
        <v>180</v>
      </c>
      <c r="U1167" s="22">
        <v>-2371.9699999999998</v>
      </c>
      <c r="V1167" s="22">
        <v>0</v>
      </c>
      <c r="W1167" s="22">
        <v>0</v>
      </c>
      <c r="X1167" s="22">
        <v>0</v>
      </c>
      <c r="Y1167" s="22">
        <v>0</v>
      </c>
      <c r="Z1167" s="22">
        <v>0</v>
      </c>
      <c r="AA1167" s="22">
        <v>0</v>
      </c>
      <c r="AB1167" s="22">
        <v>0</v>
      </c>
      <c r="AC1167" s="22">
        <v>0</v>
      </c>
      <c r="AD1167" s="22">
        <v>0</v>
      </c>
      <c r="AE1167" s="22">
        <v>0</v>
      </c>
      <c r="AF1167" s="22">
        <v>0</v>
      </c>
      <c r="AG1167" s="22">
        <v>0</v>
      </c>
      <c r="AH1167" s="22">
        <f t="shared" si="106"/>
        <v>0</v>
      </c>
      <c r="AI1167" s="22">
        <v>0</v>
      </c>
      <c r="AJ1167" s="22">
        <f t="shared" si="107"/>
        <v>-2371.9699999999998</v>
      </c>
      <c r="AK1167" s="22"/>
      <c r="AL1167" s="22">
        <f t="shared" si="108"/>
        <v>0</v>
      </c>
      <c r="AM1167" s="22">
        <f t="shared" si="109"/>
        <v>0</v>
      </c>
    </row>
    <row r="1168" spans="1:39" outlineLevel="1" x14ac:dyDescent="0.25">
      <c r="A1168" s="10">
        <v>40755</v>
      </c>
      <c r="C1168" s="3" t="s">
        <v>2493</v>
      </c>
      <c r="D1168" s="34" t="s">
        <v>2490</v>
      </c>
      <c r="F1168" s="4" t="s">
        <v>88</v>
      </c>
      <c r="G1168" s="4" t="s">
        <v>451</v>
      </c>
      <c r="H1168" s="4" t="s">
        <v>157</v>
      </c>
      <c r="N1168" s="5">
        <v>1</v>
      </c>
      <c r="O1168" s="5" t="s">
        <v>158</v>
      </c>
      <c r="P1168" s="65">
        <v>2280</v>
      </c>
      <c r="Q1168" s="65">
        <v>0</v>
      </c>
      <c r="R1168" s="65">
        <v>0</v>
      </c>
      <c r="S1168" s="65">
        <f t="shared" si="105"/>
        <v>2280</v>
      </c>
      <c r="T1168" s="5">
        <v>180</v>
      </c>
      <c r="U1168" s="22">
        <v>-2280</v>
      </c>
      <c r="V1168" s="22">
        <v>0</v>
      </c>
      <c r="W1168" s="22">
        <v>0</v>
      </c>
      <c r="X1168" s="22">
        <v>0</v>
      </c>
      <c r="Y1168" s="22">
        <v>0</v>
      </c>
      <c r="Z1168" s="22">
        <v>0</v>
      </c>
      <c r="AA1168" s="22">
        <v>0</v>
      </c>
      <c r="AB1168" s="22">
        <v>0</v>
      </c>
      <c r="AC1168" s="22">
        <v>0</v>
      </c>
      <c r="AD1168" s="22">
        <v>0</v>
      </c>
      <c r="AE1168" s="22">
        <v>0</v>
      </c>
      <c r="AF1168" s="22">
        <v>0</v>
      </c>
      <c r="AG1168" s="22">
        <v>0</v>
      </c>
      <c r="AH1168" s="22">
        <f t="shared" si="106"/>
        <v>0</v>
      </c>
      <c r="AI1168" s="22">
        <v>0</v>
      </c>
      <c r="AJ1168" s="22">
        <f t="shared" si="107"/>
        <v>-2280</v>
      </c>
      <c r="AK1168" s="22"/>
      <c r="AL1168" s="22">
        <f t="shared" si="108"/>
        <v>0</v>
      </c>
      <c r="AM1168" s="22">
        <f t="shared" si="109"/>
        <v>0</v>
      </c>
    </row>
    <row r="1169" spans="1:39" outlineLevel="1" x14ac:dyDescent="0.25">
      <c r="A1169" s="10">
        <v>40755</v>
      </c>
      <c r="C1169" s="3" t="s">
        <v>2494</v>
      </c>
      <c r="D1169" s="34" t="s">
        <v>2490</v>
      </c>
      <c r="F1169" s="4" t="s">
        <v>88</v>
      </c>
      <c r="G1169" s="4" t="s">
        <v>451</v>
      </c>
      <c r="H1169" s="4" t="s">
        <v>157</v>
      </c>
      <c r="N1169" s="5">
        <v>1</v>
      </c>
      <c r="O1169" s="5" t="s">
        <v>158</v>
      </c>
      <c r="P1169" s="65">
        <v>9395.57</v>
      </c>
      <c r="Q1169" s="65">
        <v>0</v>
      </c>
      <c r="R1169" s="65">
        <v>0</v>
      </c>
      <c r="S1169" s="65">
        <f t="shared" si="105"/>
        <v>9395.57</v>
      </c>
      <c r="T1169" s="5">
        <v>180</v>
      </c>
      <c r="U1169" s="22">
        <v>-9395.57</v>
      </c>
      <c r="V1169" s="22">
        <v>0</v>
      </c>
      <c r="W1169" s="22">
        <v>0</v>
      </c>
      <c r="X1169" s="22">
        <v>0</v>
      </c>
      <c r="Y1169" s="22">
        <v>0</v>
      </c>
      <c r="Z1169" s="22">
        <v>0</v>
      </c>
      <c r="AA1169" s="22">
        <v>0</v>
      </c>
      <c r="AB1169" s="22">
        <v>0</v>
      </c>
      <c r="AC1169" s="22">
        <v>0</v>
      </c>
      <c r="AD1169" s="22">
        <v>0</v>
      </c>
      <c r="AE1169" s="22">
        <v>0</v>
      </c>
      <c r="AF1169" s="22">
        <v>0</v>
      </c>
      <c r="AG1169" s="22">
        <v>0</v>
      </c>
      <c r="AH1169" s="22">
        <f t="shared" si="106"/>
        <v>0</v>
      </c>
      <c r="AI1169" s="22">
        <v>0</v>
      </c>
      <c r="AJ1169" s="22">
        <f t="shared" si="107"/>
        <v>-9395.57</v>
      </c>
      <c r="AK1169" s="22"/>
      <c r="AL1169" s="22">
        <f t="shared" si="108"/>
        <v>0</v>
      </c>
      <c r="AM1169" s="22">
        <f t="shared" si="109"/>
        <v>0</v>
      </c>
    </row>
    <row r="1170" spans="1:39" outlineLevel="1" x14ac:dyDescent="0.25">
      <c r="A1170" s="10">
        <v>40755</v>
      </c>
      <c r="C1170" s="3" t="s">
        <v>2495</v>
      </c>
      <c r="D1170" s="34" t="s">
        <v>2496</v>
      </c>
      <c r="F1170" s="4" t="s">
        <v>88</v>
      </c>
      <c r="G1170" s="4" t="s">
        <v>451</v>
      </c>
      <c r="H1170" s="4" t="s">
        <v>157</v>
      </c>
      <c r="N1170" s="5">
        <v>1</v>
      </c>
      <c r="O1170" s="5" t="s">
        <v>158</v>
      </c>
      <c r="P1170" s="65">
        <v>1657.92</v>
      </c>
      <c r="Q1170" s="65">
        <v>0</v>
      </c>
      <c r="R1170" s="65">
        <v>0</v>
      </c>
      <c r="S1170" s="65">
        <f t="shared" si="105"/>
        <v>1657.92</v>
      </c>
      <c r="T1170" s="5">
        <v>120</v>
      </c>
      <c r="U1170" s="22">
        <v>-1657.92</v>
      </c>
      <c r="V1170" s="22">
        <v>0</v>
      </c>
      <c r="W1170" s="22">
        <v>0</v>
      </c>
      <c r="X1170" s="22">
        <v>0</v>
      </c>
      <c r="Y1170" s="22">
        <v>0</v>
      </c>
      <c r="Z1170" s="22">
        <v>0</v>
      </c>
      <c r="AA1170" s="22">
        <v>0</v>
      </c>
      <c r="AB1170" s="22">
        <v>0</v>
      </c>
      <c r="AC1170" s="22">
        <v>0</v>
      </c>
      <c r="AD1170" s="22">
        <v>0</v>
      </c>
      <c r="AE1170" s="22">
        <v>0</v>
      </c>
      <c r="AF1170" s="22">
        <v>0</v>
      </c>
      <c r="AG1170" s="22">
        <v>0</v>
      </c>
      <c r="AH1170" s="22">
        <f t="shared" si="106"/>
        <v>0</v>
      </c>
      <c r="AI1170" s="22">
        <v>0</v>
      </c>
      <c r="AJ1170" s="22">
        <f t="shared" si="107"/>
        <v>-1657.92</v>
      </c>
      <c r="AK1170" s="22"/>
      <c r="AL1170" s="22">
        <f t="shared" si="108"/>
        <v>0</v>
      </c>
      <c r="AM1170" s="22">
        <f t="shared" si="109"/>
        <v>0</v>
      </c>
    </row>
    <row r="1171" spans="1:39" outlineLevel="1" x14ac:dyDescent="0.25">
      <c r="A1171" s="10">
        <v>40755</v>
      </c>
      <c r="C1171" s="3" t="s">
        <v>2497</v>
      </c>
      <c r="D1171" s="34" t="s">
        <v>2498</v>
      </c>
      <c r="F1171" s="4" t="s">
        <v>88</v>
      </c>
      <c r="G1171" s="4" t="s">
        <v>451</v>
      </c>
      <c r="H1171" s="4" t="s">
        <v>157</v>
      </c>
      <c r="N1171" s="5">
        <v>1</v>
      </c>
      <c r="O1171" s="5" t="s">
        <v>158</v>
      </c>
      <c r="P1171" s="65">
        <v>27125</v>
      </c>
      <c r="Q1171" s="65">
        <v>0</v>
      </c>
      <c r="R1171" s="65">
        <v>0</v>
      </c>
      <c r="S1171" s="65">
        <f t="shared" si="105"/>
        <v>27125</v>
      </c>
      <c r="T1171" s="5">
        <v>120</v>
      </c>
      <c r="U1171" s="22">
        <v>-27125</v>
      </c>
      <c r="V1171" s="22">
        <v>0</v>
      </c>
      <c r="W1171" s="22">
        <v>0</v>
      </c>
      <c r="X1171" s="22">
        <v>0</v>
      </c>
      <c r="Y1171" s="22">
        <v>0</v>
      </c>
      <c r="Z1171" s="22">
        <v>0</v>
      </c>
      <c r="AA1171" s="22">
        <v>0</v>
      </c>
      <c r="AB1171" s="22">
        <v>0</v>
      </c>
      <c r="AC1171" s="22">
        <v>0</v>
      </c>
      <c r="AD1171" s="22">
        <v>0</v>
      </c>
      <c r="AE1171" s="22">
        <v>0</v>
      </c>
      <c r="AF1171" s="22">
        <v>0</v>
      </c>
      <c r="AG1171" s="22">
        <v>0</v>
      </c>
      <c r="AH1171" s="22">
        <f t="shared" si="106"/>
        <v>0</v>
      </c>
      <c r="AI1171" s="22">
        <v>0</v>
      </c>
      <c r="AJ1171" s="22">
        <f t="shared" si="107"/>
        <v>-27125</v>
      </c>
      <c r="AK1171" s="22"/>
      <c r="AL1171" s="22">
        <f t="shared" si="108"/>
        <v>0</v>
      </c>
      <c r="AM1171" s="22">
        <f t="shared" si="109"/>
        <v>0</v>
      </c>
    </row>
    <row r="1172" spans="1:39" outlineLevel="1" x14ac:dyDescent="0.25">
      <c r="A1172" s="10">
        <v>40755</v>
      </c>
      <c r="C1172" s="3" t="s">
        <v>2499</v>
      </c>
      <c r="D1172" s="34" t="s">
        <v>2500</v>
      </c>
      <c r="F1172" s="4" t="s">
        <v>88</v>
      </c>
      <c r="G1172" s="4" t="s">
        <v>451</v>
      </c>
      <c r="H1172" s="4" t="s">
        <v>157</v>
      </c>
      <c r="N1172" s="5">
        <v>1</v>
      </c>
      <c r="O1172" s="5" t="s">
        <v>158</v>
      </c>
      <c r="P1172" s="65">
        <v>4200</v>
      </c>
      <c r="Q1172" s="65">
        <v>0</v>
      </c>
      <c r="R1172" s="65">
        <v>0</v>
      </c>
      <c r="S1172" s="65">
        <f t="shared" si="105"/>
        <v>4200</v>
      </c>
      <c r="T1172" s="5">
        <v>120</v>
      </c>
      <c r="U1172" s="22">
        <v>-4200</v>
      </c>
      <c r="V1172" s="22">
        <v>0</v>
      </c>
      <c r="W1172" s="22">
        <v>0</v>
      </c>
      <c r="X1172" s="22">
        <v>0</v>
      </c>
      <c r="Y1172" s="22">
        <v>0</v>
      </c>
      <c r="Z1172" s="22">
        <v>0</v>
      </c>
      <c r="AA1172" s="22">
        <v>0</v>
      </c>
      <c r="AB1172" s="22">
        <v>0</v>
      </c>
      <c r="AC1172" s="22">
        <v>0</v>
      </c>
      <c r="AD1172" s="22">
        <v>0</v>
      </c>
      <c r="AE1172" s="22">
        <v>0</v>
      </c>
      <c r="AF1172" s="22">
        <v>0</v>
      </c>
      <c r="AG1172" s="22">
        <v>0</v>
      </c>
      <c r="AH1172" s="22">
        <f t="shared" si="106"/>
        <v>0</v>
      </c>
      <c r="AI1172" s="22">
        <v>0</v>
      </c>
      <c r="AJ1172" s="22">
        <f t="shared" si="107"/>
        <v>-4200</v>
      </c>
      <c r="AK1172" s="22"/>
      <c r="AL1172" s="22">
        <f t="shared" si="108"/>
        <v>0</v>
      </c>
      <c r="AM1172" s="22">
        <f t="shared" si="109"/>
        <v>0</v>
      </c>
    </row>
    <row r="1173" spans="1:39" outlineLevel="1" x14ac:dyDescent="0.25">
      <c r="A1173" s="10">
        <v>40755</v>
      </c>
      <c r="C1173" s="3" t="s">
        <v>2501</v>
      </c>
      <c r="D1173" s="34" t="s">
        <v>2502</v>
      </c>
      <c r="F1173" s="4" t="s">
        <v>88</v>
      </c>
      <c r="G1173" s="4" t="s">
        <v>451</v>
      </c>
      <c r="H1173" s="4" t="s">
        <v>157</v>
      </c>
      <c r="N1173" s="5">
        <v>1</v>
      </c>
      <c r="O1173" s="5" t="s">
        <v>158</v>
      </c>
      <c r="P1173" s="65">
        <v>759.3</v>
      </c>
      <c r="Q1173" s="65">
        <v>0</v>
      </c>
      <c r="R1173" s="65">
        <v>0</v>
      </c>
      <c r="S1173" s="65">
        <f t="shared" si="105"/>
        <v>759.3</v>
      </c>
      <c r="T1173" s="5">
        <v>120</v>
      </c>
      <c r="U1173" s="22">
        <v>-759.3</v>
      </c>
      <c r="V1173" s="22">
        <v>0</v>
      </c>
      <c r="W1173" s="22">
        <v>0</v>
      </c>
      <c r="X1173" s="22">
        <v>0</v>
      </c>
      <c r="Y1173" s="22">
        <v>0</v>
      </c>
      <c r="Z1173" s="22">
        <v>0</v>
      </c>
      <c r="AA1173" s="22">
        <v>0</v>
      </c>
      <c r="AB1173" s="22">
        <v>0</v>
      </c>
      <c r="AC1173" s="22">
        <v>0</v>
      </c>
      <c r="AD1173" s="22">
        <v>0</v>
      </c>
      <c r="AE1173" s="22">
        <v>0</v>
      </c>
      <c r="AF1173" s="22">
        <v>0</v>
      </c>
      <c r="AG1173" s="22">
        <v>0</v>
      </c>
      <c r="AH1173" s="22">
        <f t="shared" si="106"/>
        <v>0</v>
      </c>
      <c r="AI1173" s="22">
        <v>0</v>
      </c>
      <c r="AJ1173" s="22">
        <f t="shared" si="107"/>
        <v>-759.3</v>
      </c>
      <c r="AK1173" s="22"/>
      <c r="AL1173" s="22">
        <f t="shared" si="108"/>
        <v>0</v>
      </c>
      <c r="AM1173" s="22">
        <f t="shared" si="109"/>
        <v>0</v>
      </c>
    </row>
    <row r="1174" spans="1:39" outlineLevel="1" x14ac:dyDescent="0.25">
      <c r="A1174" s="10">
        <v>40755</v>
      </c>
      <c r="C1174" s="3" t="s">
        <v>2503</v>
      </c>
      <c r="D1174" s="34" t="s">
        <v>2504</v>
      </c>
      <c r="F1174" s="4" t="s">
        <v>88</v>
      </c>
      <c r="G1174" s="4" t="s">
        <v>451</v>
      </c>
      <c r="H1174" s="4" t="s">
        <v>157</v>
      </c>
      <c r="N1174" s="5">
        <v>1</v>
      </c>
      <c r="O1174" s="5" t="s">
        <v>158</v>
      </c>
      <c r="P1174" s="65">
        <v>12731.25</v>
      </c>
      <c r="Q1174" s="65">
        <v>0</v>
      </c>
      <c r="R1174" s="65">
        <v>0</v>
      </c>
      <c r="S1174" s="65">
        <f t="shared" si="105"/>
        <v>12731.25</v>
      </c>
      <c r="T1174" s="5">
        <v>120</v>
      </c>
      <c r="U1174" s="22">
        <v>-12731.25</v>
      </c>
      <c r="V1174" s="22">
        <v>0</v>
      </c>
      <c r="W1174" s="22">
        <v>0</v>
      </c>
      <c r="X1174" s="22">
        <v>0</v>
      </c>
      <c r="Y1174" s="22">
        <v>0</v>
      </c>
      <c r="Z1174" s="22">
        <v>0</v>
      </c>
      <c r="AA1174" s="22">
        <v>0</v>
      </c>
      <c r="AB1174" s="22">
        <v>0</v>
      </c>
      <c r="AC1174" s="22">
        <v>0</v>
      </c>
      <c r="AD1174" s="22">
        <v>0</v>
      </c>
      <c r="AE1174" s="22">
        <v>0</v>
      </c>
      <c r="AF1174" s="22">
        <v>0</v>
      </c>
      <c r="AG1174" s="22">
        <v>0</v>
      </c>
      <c r="AH1174" s="22">
        <f t="shared" si="106"/>
        <v>0</v>
      </c>
      <c r="AI1174" s="22">
        <v>0</v>
      </c>
      <c r="AJ1174" s="22">
        <f t="shared" si="107"/>
        <v>-12731.25</v>
      </c>
      <c r="AK1174" s="22"/>
      <c r="AL1174" s="22">
        <f t="shared" si="108"/>
        <v>0</v>
      </c>
      <c r="AM1174" s="22">
        <f t="shared" si="109"/>
        <v>0</v>
      </c>
    </row>
    <row r="1175" spans="1:39" outlineLevel="1" x14ac:dyDescent="0.25">
      <c r="A1175" s="10">
        <v>40755</v>
      </c>
      <c r="C1175" s="3" t="s">
        <v>2505</v>
      </c>
      <c r="D1175" s="34" t="s">
        <v>2506</v>
      </c>
      <c r="F1175" s="4" t="s">
        <v>88</v>
      </c>
      <c r="G1175" s="4" t="s">
        <v>451</v>
      </c>
      <c r="H1175" s="4" t="s">
        <v>157</v>
      </c>
      <c r="N1175" s="5">
        <v>1</v>
      </c>
      <c r="O1175" s="5" t="s">
        <v>158</v>
      </c>
      <c r="P1175" s="65">
        <v>2600</v>
      </c>
      <c r="Q1175" s="65">
        <v>0</v>
      </c>
      <c r="R1175" s="65">
        <v>0</v>
      </c>
      <c r="S1175" s="65">
        <f t="shared" si="105"/>
        <v>2600</v>
      </c>
      <c r="T1175" s="5">
        <v>120</v>
      </c>
      <c r="U1175" s="22">
        <v>-2600</v>
      </c>
      <c r="V1175" s="22">
        <v>0</v>
      </c>
      <c r="W1175" s="22">
        <v>0</v>
      </c>
      <c r="X1175" s="22">
        <v>0</v>
      </c>
      <c r="Y1175" s="22">
        <v>0</v>
      </c>
      <c r="Z1175" s="22">
        <v>0</v>
      </c>
      <c r="AA1175" s="22">
        <v>0</v>
      </c>
      <c r="AB1175" s="22">
        <v>0</v>
      </c>
      <c r="AC1175" s="22">
        <v>0</v>
      </c>
      <c r="AD1175" s="22">
        <v>0</v>
      </c>
      <c r="AE1175" s="22">
        <v>0</v>
      </c>
      <c r="AF1175" s="22">
        <v>0</v>
      </c>
      <c r="AG1175" s="22">
        <v>0</v>
      </c>
      <c r="AH1175" s="22">
        <f t="shared" si="106"/>
        <v>0</v>
      </c>
      <c r="AI1175" s="22">
        <v>0</v>
      </c>
      <c r="AJ1175" s="22">
        <f t="shared" si="107"/>
        <v>-2600</v>
      </c>
      <c r="AK1175" s="22"/>
      <c r="AL1175" s="22">
        <f t="shared" si="108"/>
        <v>0</v>
      </c>
      <c r="AM1175" s="22">
        <f t="shared" si="109"/>
        <v>0</v>
      </c>
    </row>
    <row r="1176" spans="1:39" outlineLevel="1" x14ac:dyDescent="0.25">
      <c r="A1176" s="10">
        <v>40755</v>
      </c>
      <c r="C1176" s="3" t="s">
        <v>2507</v>
      </c>
      <c r="D1176" s="34" t="s">
        <v>948</v>
      </c>
      <c r="F1176" s="4" t="s">
        <v>88</v>
      </c>
      <c r="G1176" s="4" t="s">
        <v>451</v>
      </c>
      <c r="H1176" s="4" t="s">
        <v>157</v>
      </c>
      <c r="N1176" s="5">
        <v>1</v>
      </c>
      <c r="O1176" s="5" t="s">
        <v>158</v>
      </c>
      <c r="P1176" s="65">
        <v>1170</v>
      </c>
      <c r="Q1176" s="65">
        <v>0</v>
      </c>
      <c r="R1176" s="65">
        <v>0</v>
      </c>
      <c r="S1176" s="65">
        <f t="shared" si="105"/>
        <v>1170</v>
      </c>
      <c r="T1176" s="5">
        <v>120</v>
      </c>
      <c r="U1176" s="22">
        <v>-1170</v>
      </c>
      <c r="V1176" s="22">
        <v>0</v>
      </c>
      <c r="W1176" s="22">
        <v>0</v>
      </c>
      <c r="X1176" s="22">
        <v>0</v>
      </c>
      <c r="Y1176" s="22">
        <v>0</v>
      </c>
      <c r="Z1176" s="22">
        <v>0</v>
      </c>
      <c r="AA1176" s="22">
        <v>0</v>
      </c>
      <c r="AB1176" s="22">
        <v>0</v>
      </c>
      <c r="AC1176" s="22">
        <v>0</v>
      </c>
      <c r="AD1176" s="22">
        <v>0</v>
      </c>
      <c r="AE1176" s="22">
        <v>0</v>
      </c>
      <c r="AF1176" s="22">
        <v>0</v>
      </c>
      <c r="AG1176" s="22">
        <v>0</v>
      </c>
      <c r="AH1176" s="22">
        <f t="shared" si="106"/>
        <v>0</v>
      </c>
      <c r="AI1176" s="22">
        <v>0</v>
      </c>
      <c r="AJ1176" s="22">
        <f t="shared" si="107"/>
        <v>-1170</v>
      </c>
      <c r="AK1176" s="22"/>
      <c r="AL1176" s="22">
        <f t="shared" si="108"/>
        <v>0</v>
      </c>
      <c r="AM1176" s="22">
        <f t="shared" si="109"/>
        <v>0</v>
      </c>
    </row>
    <row r="1177" spans="1:39" outlineLevel="1" x14ac:dyDescent="0.25">
      <c r="A1177" s="10">
        <v>40755</v>
      </c>
      <c r="C1177" s="3" t="s">
        <v>2508</v>
      </c>
      <c r="D1177" s="34" t="s">
        <v>1236</v>
      </c>
      <c r="F1177" s="4" t="s">
        <v>88</v>
      </c>
      <c r="G1177" s="4" t="s">
        <v>451</v>
      </c>
      <c r="H1177" s="4" t="s">
        <v>157</v>
      </c>
      <c r="N1177" s="5">
        <v>1</v>
      </c>
      <c r="O1177" s="5" t="s">
        <v>158</v>
      </c>
      <c r="P1177" s="65">
        <v>650</v>
      </c>
      <c r="Q1177" s="65">
        <v>0</v>
      </c>
      <c r="R1177" s="65">
        <v>0</v>
      </c>
      <c r="S1177" s="65">
        <f t="shared" si="105"/>
        <v>650</v>
      </c>
      <c r="T1177" s="5">
        <v>120</v>
      </c>
      <c r="U1177" s="22">
        <v>-650</v>
      </c>
      <c r="V1177" s="22">
        <v>0</v>
      </c>
      <c r="W1177" s="22">
        <v>0</v>
      </c>
      <c r="X1177" s="22">
        <v>0</v>
      </c>
      <c r="Y1177" s="22">
        <v>0</v>
      </c>
      <c r="Z1177" s="22">
        <v>0</v>
      </c>
      <c r="AA1177" s="22">
        <v>0</v>
      </c>
      <c r="AB1177" s="22">
        <v>0</v>
      </c>
      <c r="AC1177" s="22">
        <v>0</v>
      </c>
      <c r="AD1177" s="22">
        <v>0</v>
      </c>
      <c r="AE1177" s="22">
        <v>0</v>
      </c>
      <c r="AF1177" s="22">
        <v>0</v>
      </c>
      <c r="AG1177" s="22">
        <v>0</v>
      </c>
      <c r="AH1177" s="22">
        <f t="shared" si="106"/>
        <v>0</v>
      </c>
      <c r="AI1177" s="22">
        <v>0</v>
      </c>
      <c r="AJ1177" s="22">
        <f t="shared" si="107"/>
        <v>-650</v>
      </c>
      <c r="AK1177" s="22"/>
      <c r="AL1177" s="22">
        <f t="shared" si="108"/>
        <v>0</v>
      </c>
      <c r="AM1177" s="22">
        <f t="shared" si="109"/>
        <v>0</v>
      </c>
    </row>
    <row r="1178" spans="1:39" outlineLevel="1" x14ac:dyDescent="0.25">
      <c r="A1178" s="10">
        <v>40755</v>
      </c>
      <c r="C1178" s="3" t="s">
        <v>2509</v>
      </c>
      <c r="D1178" s="34" t="s">
        <v>2510</v>
      </c>
      <c r="F1178" s="4" t="s">
        <v>88</v>
      </c>
      <c r="G1178" s="4" t="s">
        <v>451</v>
      </c>
      <c r="H1178" s="4" t="s">
        <v>157</v>
      </c>
      <c r="N1178" s="5">
        <v>1</v>
      </c>
      <c r="O1178" s="5" t="s">
        <v>158</v>
      </c>
      <c r="P1178" s="65">
        <v>2320</v>
      </c>
      <c r="Q1178" s="65">
        <v>0</v>
      </c>
      <c r="R1178" s="65">
        <v>0</v>
      </c>
      <c r="S1178" s="65">
        <f t="shared" si="105"/>
        <v>2320</v>
      </c>
      <c r="T1178" s="5">
        <v>120</v>
      </c>
      <c r="U1178" s="22">
        <v>-2320</v>
      </c>
      <c r="V1178" s="22">
        <v>0</v>
      </c>
      <c r="W1178" s="22">
        <v>0</v>
      </c>
      <c r="X1178" s="22">
        <v>0</v>
      </c>
      <c r="Y1178" s="22">
        <v>0</v>
      </c>
      <c r="Z1178" s="22">
        <v>0</v>
      </c>
      <c r="AA1178" s="22">
        <v>0</v>
      </c>
      <c r="AB1178" s="22">
        <v>0</v>
      </c>
      <c r="AC1178" s="22">
        <v>0</v>
      </c>
      <c r="AD1178" s="22">
        <v>0</v>
      </c>
      <c r="AE1178" s="22">
        <v>0</v>
      </c>
      <c r="AF1178" s="22">
        <v>0</v>
      </c>
      <c r="AG1178" s="22">
        <v>0</v>
      </c>
      <c r="AH1178" s="22">
        <f t="shared" si="106"/>
        <v>0</v>
      </c>
      <c r="AI1178" s="22">
        <v>0</v>
      </c>
      <c r="AJ1178" s="22">
        <f t="shared" si="107"/>
        <v>-2320</v>
      </c>
      <c r="AK1178" s="22"/>
      <c r="AL1178" s="22">
        <f t="shared" si="108"/>
        <v>0</v>
      </c>
      <c r="AM1178" s="22">
        <f t="shared" si="109"/>
        <v>0</v>
      </c>
    </row>
    <row r="1179" spans="1:39" outlineLevel="1" x14ac:dyDescent="0.25">
      <c r="A1179" s="10">
        <v>40755</v>
      </c>
      <c r="C1179" s="3" t="s">
        <v>2511</v>
      </c>
      <c r="D1179" s="34" t="s">
        <v>2177</v>
      </c>
      <c r="F1179" s="4" t="s">
        <v>88</v>
      </c>
      <c r="G1179" s="4" t="s">
        <v>451</v>
      </c>
      <c r="H1179" s="4" t="s">
        <v>157</v>
      </c>
      <c r="N1179" s="5">
        <v>1</v>
      </c>
      <c r="O1179" s="5" t="s">
        <v>158</v>
      </c>
      <c r="P1179" s="65">
        <v>5760</v>
      </c>
      <c r="Q1179" s="65">
        <v>0</v>
      </c>
      <c r="R1179" s="65">
        <v>0</v>
      </c>
      <c r="S1179" s="65">
        <f t="shared" si="105"/>
        <v>5760</v>
      </c>
      <c r="T1179" s="5">
        <v>120</v>
      </c>
      <c r="U1179" s="22">
        <v>-5760</v>
      </c>
      <c r="V1179" s="22">
        <v>0</v>
      </c>
      <c r="W1179" s="22">
        <v>0</v>
      </c>
      <c r="X1179" s="22">
        <v>0</v>
      </c>
      <c r="Y1179" s="22">
        <v>0</v>
      </c>
      <c r="Z1179" s="22">
        <v>0</v>
      </c>
      <c r="AA1179" s="22">
        <v>0</v>
      </c>
      <c r="AB1179" s="22">
        <v>0</v>
      </c>
      <c r="AC1179" s="22">
        <v>0</v>
      </c>
      <c r="AD1179" s="22">
        <v>0</v>
      </c>
      <c r="AE1179" s="22">
        <v>0</v>
      </c>
      <c r="AF1179" s="22">
        <v>0</v>
      </c>
      <c r="AG1179" s="22">
        <v>0</v>
      </c>
      <c r="AH1179" s="22">
        <f t="shared" si="106"/>
        <v>0</v>
      </c>
      <c r="AI1179" s="22">
        <v>0</v>
      </c>
      <c r="AJ1179" s="22">
        <f t="shared" si="107"/>
        <v>-5760</v>
      </c>
      <c r="AK1179" s="22"/>
      <c r="AL1179" s="22">
        <f t="shared" si="108"/>
        <v>0</v>
      </c>
      <c r="AM1179" s="22">
        <f t="shared" si="109"/>
        <v>0</v>
      </c>
    </row>
    <row r="1180" spans="1:39" outlineLevel="1" x14ac:dyDescent="0.25">
      <c r="A1180" s="10">
        <v>40755</v>
      </c>
      <c r="C1180" s="3" t="s">
        <v>2512</v>
      </c>
      <c r="D1180" s="34" t="s">
        <v>1666</v>
      </c>
      <c r="F1180" s="4" t="s">
        <v>88</v>
      </c>
      <c r="G1180" s="4" t="s">
        <v>451</v>
      </c>
      <c r="H1180" s="4" t="s">
        <v>157</v>
      </c>
      <c r="N1180" s="5">
        <v>1</v>
      </c>
      <c r="O1180" s="5" t="s">
        <v>158</v>
      </c>
      <c r="P1180" s="65">
        <v>3517.5</v>
      </c>
      <c r="Q1180" s="65">
        <v>0</v>
      </c>
      <c r="R1180" s="65">
        <v>0</v>
      </c>
      <c r="S1180" s="65">
        <f t="shared" si="105"/>
        <v>3517.5</v>
      </c>
      <c r="T1180" s="5">
        <v>120</v>
      </c>
      <c r="U1180" s="22">
        <v>-3517.5</v>
      </c>
      <c r="V1180" s="22">
        <v>0</v>
      </c>
      <c r="W1180" s="22">
        <v>0</v>
      </c>
      <c r="X1180" s="22">
        <v>0</v>
      </c>
      <c r="Y1180" s="22">
        <v>0</v>
      </c>
      <c r="Z1180" s="22">
        <v>0</v>
      </c>
      <c r="AA1180" s="22">
        <v>0</v>
      </c>
      <c r="AB1180" s="22">
        <v>0</v>
      </c>
      <c r="AC1180" s="22">
        <v>0</v>
      </c>
      <c r="AD1180" s="22">
        <v>0</v>
      </c>
      <c r="AE1180" s="22">
        <v>0</v>
      </c>
      <c r="AF1180" s="22">
        <v>0</v>
      </c>
      <c r="AG1180" s="22">
        <v>0</v>
      </c>
      <c r="AH1180" s="22">
        <f t="shared" si="106"/>
        <v>0</v>
      </c>
      <c r="AI1180" s="22">
        <v>0</v>
      </c>
      <c r="AJ1180" s="22">
        <f t="shared" si="107"/>
        <v>-3517.5</v>
      </c>
      <c r="AK1180" s="22"/>
      <c r="AL1180" s="22">
        <f t="shared" si="108"/>
        <v>0</v>
      </c>
      <c r="AM1180" s="22">
        <f t="shared" si="109"/>
        <v>0</v>
      </c>
    </row>
    <row r="1181" spans="1:39" outlineLevel="1" x14ac:dyDescent="0.25">
      <c r="A1181" s="10">
        <v>40755</v>
      </c>
      <c r="C1181" s="3" t="s">
        <v>2513</v>
      </c>
      <c r="D1181" s="34" t="s">
        <v>2514</v>
      </c>
      <c r="F1181" s="4" t="s">
        <v>88</v>
      </c>
      <c r="G1181" s="4" t="s">
        <v>451</v>
      </c>
      <c r="H1181" s="4" t="s">
        <v>157</v>
      </c>
      <c r="N1181" s="5">
        <v>1</v>
      </c>
      <c r="O1181" s="5" t="s">
        <v>158</v>
      </c>
      <c r="P1181" s="65">
        <v>1800</v>
      </c>
      <c r="Q1181" s="65">
        <v>0</v>
      </c>
      <c r="R1181" s="65">
        <v>0</v>
      </c>
      <c r="S1181" s="65">
        <f t="shared" si="105"/>
        <v>1800</v>
      </c>
      <c r="T1181" s="5">
        <v>120</v>
      </c>
      <c r="U1181" s="22">
        <v>-1800</v>
      </c>
      <c r="V1181" s="22">
        <v>0</v>
      </c>
      <c r="W1181" s="22">
        <v>0</v>
      </c>
      <c r="X1181" s="22">
        <v>0</v>
      </c>
      <c r="Y1181" s="22">
        <v>0</v>
      </c>
      <c r="Z1181" s="22">
        <v>0</v>
      </c>
      <c r="AA1181" s="22">
        <v>0</v>
      </c>
      <c r="AB1181" s="22">
        <v>0</v>
      </c>
      <c r="AC1181" s="22">
        <v>0</v>
      </c>
      <c r="AD1181" s="22">
        <v>0</v>
      </c>
      <c r="AE1181" s="22">
        <v>0</v>
      </c>
      <c r="AF1181" s="22">
        <v>0</v>
      </c>
      <c r="AG1181" s="22">
        <v>0</v>
      </c>
      <c r="AH1181" s="22">
        <f t="shared" si="106"/>
        <v>0</v>
      </c>
      <c r="AI1181" s="22">
        <v>0</v>
      </c>
      <c r="AJ1181" s="22">
        <f t="shared" si="107"/>
        <v>-1800</v>
      </c>
      <c r="AK1181" s="22"/>
      <c r="AL1181" s="22">
        <f t="shared" si="108"/>
        <v>0</v>
      </c>
      <c r="AM1181" s="22">
        <f t="shared" si="109"/>
        <v>0</v>
      </c>
    </row>
    <row r="1182" spans="1:39" outlineLevel="1" x14ac:dyDescent="0.25">
      <c r="A1182" s="10">
        <v>40755</v>
      </c>
      <c r="C1182" s="3" t="s">
        <v>2515</v>
      </c>
      <c r="D1182" s="34" t="s">
        <v>1236</v>
      </c>
      <c r="F1182" s="4" t="s">
        <v>88</v>
      </c>
      <c r="G1182" s="4" t="s">
        <v>451</v>
      </c>
      <c r="H1182" s="4" t="s">
        <v>157</v>
      </c>
      <c r="N1182" s="5">
        <v>1</v>
      </c>
      <c r="O1182" s="5" t="s">
        <v>158</v>
      </c>
      <c r="P1182" s="65">
        <v>1520</v>
      </c>
      <c r="Q1182" s="65">
        <v>0</v>
      </c>
      <c r="R1182" s="65">
        <v>0</v>
      </c>
      <c r="S1182" s="65">
        <f t="shared" si="105"/>
        <v>1520</v>
      </c>
      <c r="T1182" s="5">
        <v>120</v>
      </c>
      <c r="U1182" s="22">
        <v>-1520</v>
      </c>
      <c r="V1182" s="22">
        <v>0</v>
      </c>
      <c r="W1182" s="22">
        <v>0</v>
      </c>
      <c r="X1182" s="22">
        <v>0</v>
      </c>
      <c r="Y1182" s="22">
        <v>0</v>
      </c>
      <c r="Z1182" s="22">
        <v>0</v>
      </c>
      <c r="AA1182" s="22">
        <v>0</v>
      </c>
      <c r="AB1182" s="22">
        <v>0</v>
      </c>
      <c r="AC1182" s="22">
        <v>0</v>
      </c>
      <c r="AD1182" s="22">
        <v>0</v>
      </c>
      <c r="AE1182" s="22">
        <v>0</v>
      </c>
      <c r="AF1182" s="22">
        <v>0</v>
      </c>
      <c r="AG1182" s="22">
        <v>0</v>
      </c>
      <c r="AH1182" s="22">
        <f t="shared" si="106"/>
        <v>0</v>
      </c>
      <c r="AI1182" s="22">
        <v>0</v>
      </c>
      <c r="AJ1182" s="22">
        <f t="shared" si="107"/>
        <v>-1520</v>
      </c>
      <c r="AK1182" s="22"/>
      <c r="AL1182" s="22">
        <f t="shared" si="108"/>
        <v>0</v>
      </c>
      <c r="AM1182" s="22">
        <f t="shared" si="109"/>
        <v>0</v>
      </c>
    </row>
    <row r="1183" spans="1:39" outlineLevel="1" x14ac:dyDescent="0.25">
      <c r="A1183" s="10">
        <v>40755</v>
      </c>
      <c r="C1183" s="3" t="s">
        <v>2516</v>
      </c>
      <c r="D1183" s="34" t="s">
        <v>968</v>
      </c>
      <c r="F1183" s="4" t="s">
        <v>88</v>
      </c>
      <c r="G1183" s="4" t="s">
        <v>451</v>
      </c>
      <c r="H1183" s="4" t="s">
        <v>157</v>
      </c>
      <c r="N1183" s="5">
        <v>1</v>
      </c>
      <c r="O1183" s="5" t="s">
        <v>158</v>
      </c>
      <c r="P1183" s="65">
        <v>840</v>
      </c>
      <c r="Q1183" s="65">
        <v>0</v>
      </c>
      <c r="R1183" s="65">
        <v>0</v>
      </c>
      <c r="S1183" s="65">
        <f t="shared" si="105"/>
        <v>840</v>
      </c>
      <c r="T1183" s="5">
        <v>120</v>
      </c>
      <c r="U1183" s="22">
        <v>-840</v>
      </c>
      <c r="V1183" s="22">
        <v>0</v>
      </c>
      <c r="W1183" s="22">
        <v>0</v>
      </c>
      <c r="X1183" s="22">
        <v>0</v>
      </c>
      <c r="Y1183" s="22">
        <v>0</v>
      </c>
      <c r="Z1183" s="22">
        <v>0</v>
      </c>
      <c r="AA1183" s="22">
        <v>0</v>
      </c>
      <c r="AB1183" s="22">
        <v>0</v>
      </c>
      <c r="AC1183" s="22">
        <v>0</v>
      </c>
      <c r="AD1183" s="22">
        <v>0</v>
      </c>
      <c r="AE1183" s="22">
        <v>0</v>
      </c>
      <c r="AF1183" s="22">
        <v>0</v>
      </c>
      <c r="AG1183" s="22">
        <v>0</v>
      </c>
      <c r="AH1183" s="22">
        <f t="shared" si="106"/>
        <v>0</v>
      </c>
      <c r="AI1183" s="22">
        <v>0</v>
      </c>
      <c r="AJ1183" s="22">
        <f t="shared" si="107"/>
        <v>-840</v>
      </c>
      <c r="AK1183" s="22"/>
      <c r="AL1183" s="22">
        <f t="shared" si="108"/>
        <v>0</v>
      </c>
      <c r="AM1183" s="22">
        <f t="shared" si="109"/>
        <v>0</v>
      </c>
    </row>
    <row r="1184" spans="1:39" outlineLevel="1" x14ac:dyDescent="0.25">
      <c r="A1184" s="10">
        <v>40755</v>
      </c>
      <c r="C1184" s="3" t="s">
        <v>2517</v>
      </c>
      <c r="D1184" s="34" t="s">
        <v>948</v>
      </c>
      <c r="F1184" s="4" t="s">
        <v>88</v>
      </c>
      <c r="G1184" s="4" t="s">
        <v>451</v>
      </c>
      <c r="H1184" s="4" t="s">
        <v>157</v>
      </c>
      <c r="N1184" s="5">
        <v>1</v>
      </c>
      <c r="O1184" s="5" t="s">
        <v>158</v>
      </c>
      <c r="P1184" s="65">
        <v>450</v>
      </c>
      <c r="Q1184" s="65">
        <v>0</v>
      </c>
      <c r="R1184" s="65">
        <v>0</v>
      </c>
      <c r="S1184" s="65">
        <f t="shared" si="105"/>
        <v>450</v>
      </c>
      <c r="T1184" s="5">
        <v>120</v>
      </c>
      <c r="U1184" s="22">
        <v>-450</v>
      </c>
      <c r="V1184" s="22">
        <v>0</v>
      </c>
      <c r="W1184" s="22">
        <v>0</v>
      </c>
      <c r="X1184" s="22">
        <v>0</v>
      </c>
      <c r="Y1184" s="22">
        <v>0</v>
      </c>
      <c r="Z1184" s="22">
        <v>0</v>
      </c>
      <c r="AA1184" s="22">
        <v>0</v>
      </c>
      <c r="AB1184" s="22">
        <v>0</v>
      </c>
      <c r="AC1184" s="22">
        <v>0</v>
      </c>
      <c r="AD1184" s="22">
        <v>0</v>
      </c>
      <c r="AE1184" s="22">
        <v>0</v>
      </c>
      <c r="AF1184" s="22">
        <v>0</v>
      </c>
      <c r="AG1184" s="22">
        <v>0</v>
      </c>
      <c r="AH1184" s="22">
        <f t="shared" si="106"/>
        <v>0</v>
      </c>
      <c r="AI1184" s="22">
        <v>0</v>
      </c>
      <c r="AJ1184" s="22">
        <f t="shared" si="107"/>
        <v>-450</v>
      </c>
      <c r="AK1184" s="22"/>
      <c r="AL1184" s="22">
        <f t="shared" si="108"/>
        <v>0</v>
      </c>
      <c r="AM1184" s="22">
        <f t="shared" si="109"/>
        <v>0</v>
      </c>
    </row>
    <row r="1185" spans="1:39" outlineLevel="1" x14ac:dyDescent="0.25">
      <c r="A1185" s="10">
        <v>40755</v>
      </c>
      <c r="C1185" s="3" t="s">
        <v>2518</v>
      </c>
      <c r="D1185" s="34" t="s">
        <v>948</v>
      </c>
      <c r="F1185" s="4" t="s">
        <v>88</v>
      </c>
      <c r="G1185" s="4" t="s">
        <v>451</v>
      </c>
      <c r="H1185" s="4" t="s">
        <v>157</v>
      </c>
      <c r="N1185" s="5">
        <v>1</v>
      </c>
      <c r="O1185" s="5" t="s">
        <v>158</v>
      </c>
      <c r="P1185" s="65">
        <v>1500</v>
      </c>
      <c r="Q1185" s="65">
        <v>0</v>
      </c>
      <c r="R1185" s="65">
        <v>0</v>
      </c>
      <c r="S1185" s="65">
        <f t="shared" si="105"/>
        <v>1500</v>
      </c>
      <c r="T1185" s="5">
        <v>120</v>
      </c>
      <c r="U1185" s="22">
        <v>-1500</v>
      </c>
      <c r="V1185" s="22">
        <v>0</v>
      </c>
      <c r="W1185" s="22">
        <v>0</v>
      </c>
      <c r="X1185" s="22">
        <v>0</v>
      </c>
      <c r="Y1185" s="22">
        <v>0</v>
      </c>
      <c r="Z1185" s="22">
        <v>0</v>
      </c>
      <c r="AA1185" s="22">
        <v>0</v>
      </c>
      <c r="AB1185" s="22">
        <v>0</v>
      </c>
      <c r="AC1185" s="22">
        <v>0</v>
      </c>
      <c r="AD1185" s="22">
        <v>0</v>
      </c>
      <c r="AE1185" s="22">
        <v>0</v>
      </c>
      <c r="AF1185" s="22">
        <v>0</v>
      </c>
      <c r="AG1185" s="22">
        <v>0</v>
      </c>
      <c r="AH1185" s="22">
        <f t="shared" si="106"/>
        <v>0</v>
      </c>
      <c r="AI1185" s="22">
        <v>0</v>
      </c>
      <c r="AJ1185" s="22">
        <f t="shared" si="107"/>
        <v>-1500</v>
      </c>
      <c r="AK1185" s="22"/>
      <c r="AL1185" s="22">
        <f t="shared" si="108"/>
        <v>0</v>
      </c>
      <c r="AM1185" s="22">
        <f t="shared" si="109"/>
        <v>0</v>
      </c>
    </row>
    <row r="1186" spans="1:39" outlineLevel="1" x14ac:dyDescent="0.25">
      <c r="A1186" s="10">
        <v>40755</v>
      </c>
      <c r="C1186" s="3" t="s">
        <v>2519</v>
      </c>
      <c r="D1186" s="34" t="s">
        <v>2119</v>
      </c>
      <c r="F1186" s="4" t="s">
        <v>88</v>
      </c>
      <c r="G1186" s="4" t="s">
        <v>451</v>
      </c>
      <c r="H1186" s="4" t="s">
        <v>157</v>
      </c>
      <c r="N1186" s="5">
        <v>1</v>
      </c>
      <c r="O1186" s="5" t="s">
        <v>158</v>
      </c>
      <c r="P1186" s="65">
        <v>722.5</v>
      </c>
      <c r="Q1186" s="65">
        <v>0</v>
      </c>
      <c r="R1186" s="65">
        <v>0</v>
      </c>
      <c r="S1186" s="65">
        <f t="shared" si="105"/>
        <v>722.5</v>
      </c>
      <c r="T1186" s="5">
        <v>120</v>
      </c>
      <c r="U1186" s="22">
        <v>-722.5</v>
      </c>
      <c r="V1186" s="22">
        <v>0</v>
      </c>
      <c r="W1186" s="22">
        <v>0</v>
      </c>
      <c r="X1186" s="22">
        <v>0</v>
      </c>
      <c r="Y1186" s="22">
        <v>0</v>
      </c>
      <c r="Z1186" s="22">
        <v>0</v>
      </c>
      <c r="AA1186" s="22">
        <v>0</v>
      </c>
      <c r="AB1186" s="22">
        <v>0</v>
      </c>
      <c r="AC1186" s="22">
        <v>0</v>
      </c>
      <c r="AD1186" s="22">
        <v>0</v>
      </c>
      <c r="AE1186" s="22">
        <v>0</v>
      </c>
      <c r="AF1186" s="22">
        <v>0</v>
      </c>
      <c r="AG1186" s="22">
        <v>0</v>
      </c>
      <c r="AH1186" s="22">
        <f t="shared" si="106"/>
        <v>0</v>
      </c>
      <c r="AI1186" s="22">
        <v>0</v>
      </c>
      <c r="AJ1186" s="22">
        <f t="shared" si="107"/>
        <v>-722.5</v>
      </c>
      <c r="AK1186" s="22"/>
      <c r="AL1186" s="22">
        <f t="shared" si="108"/>
        <v>0</v>
      </c>
      <c r="AM1186" s="22">
        <f t="shared" si="109"/>
        <v>0</v>
      </c>
    </row>
    <row r="1187" spans="1:39" outlineLevel="1" x14ac:dyDescent="0.25">
      <c r="A1187" s="10">
        <v>40755</v>
      </c>
      <c r="C1187" s="3" t="s">
        <v>2520</v>
      </c>
      <c r="D1187" s="34" t="s">
        <v>948</v>
      </c>
      <c r="F1187" s="4" t="s">
        <v>88</v>
      </c>
      <c r="G1187" s="4" t="s">
        <v>451</v>
      </c>
      <c r="H1187" s="4" t="s">
        <v>157</v>
      </c>
      <c r="N1187" s="5">
        <v>1</v>
      </c>
      <c r="O1187" s="5" t="s">
        <v>158</v>
      </c>
      <c r="P1187" s="65">
        <v>550</v>
      </c>
      <c r="Q1187" s="65">
        <v>0</v>
      </c>
      <c r="R1187" s="65">
        <v>0</v>
      </c>
      <c r="S1187" s="65">
        <f t="shared" si="105"/>
        <v>550</v>
      </c>
      <c r="T1187" s="5">
        <v>120</v>
      </c>
      <c r="U1187" s="22">
        <v>-550</v>
      </c>
      <c r="V1187" s="22">
        <v>0</v>
      </c>
      <c r="W1187" s="22">
        <v>0</v>
      </c>
      <c r="X1187" s="22">
        <v>0</v>
      </c>
      <c r="Y1187" s="22">
        <v>0</v>
      </c>
      <c r="Z1187" s="22">
        <v>0</v>
      </c>
      <c r="AA1187" s="22">
        <v>0</v>
      </c>
      <c r="AB1187" s="22">
        <v>0</v>
      </c>
      <c r="AC1187" s="22">
        <v>0</v>
      </c>
      <c r="AD1187" s="22">
        <v>0</v>
      </c>
      <c r="AE1187" s="22">
        <v>0</v>
      </c>
      <c r="AF1187" s="22">
        <v>0</v>
      </c>
      <c r="AG1187" s="22">
        <v>0</v>
      </c>
      <c r="AH1187" s="22">
        <f t="shared" si="106"/>
        <v>0</v>
      </c>
      <c r="AI1187" s="22">
        <v>0</v>
      </c>
      <c r="AJ1187" s="22">
        <f t="shared" si="107"/>
        <v>-550</v>
      </c>
      <c r="AK1187" s="22"/>
      <c r="AL1187" s="22">
        <f t="shared" si="108"/>
        <v>0</v>
      </c>
      <c r="AM1187" s="22">
        <f t="shared" si="109"/>
        <v>0</v>
      </c>
    </row>
    <row r="1188" spans="1:39" outlineLevel="1" x14ac:dyDescent="0.25">
      <c r="A1188" s="10">
        <v>40755</v>
      </c>
      <c r="C1188" s="3" t="s">
        <v>2521</v>
      </c>
      <c r="D1188" s="34" t="s">
        <v>1236</v>
      </c>
      <c r="F1188" s="4" t="s">
        <v>88</v>
      </c>
      <c r="G1188" s="4" t="s">
        <v>451</v>
      </c>
      <c r="H1188" s="4" t="s">
        <v>157</v>
      </c>
      <c r="N1188" s="5">
        <v>1</v>
      </c>
      <c r="O1188" s="5" t="s">
        <v>158</v>
      </c>
      <c r="P1188" s="65">
        <v>1400</v>
      </c>
      <c r="Q1188" s="65">
        <v>0</v>
      </c>
      <c r="R1188" s="65">
        <v>0</v>
      </c>
      <c r="S1188" s="65">
        <f t="shared" si="105"/>
        <v>1400</v>
      </c>
      <c r="T1188" s="5">
        <v>120</v>
      </c>
      <c r="U1188" s="22">
        <v>-1400</v>
      </c>
      <c r="V1188" s="22">
        <v>0</v>
      </c>
      <c r="W1188" s="22">
        <v>0</v>
      </c>
      <c r="X1188" s="22">
        <v>0</v>
      </c>
      <c r="Y1188" s="22">
        <v>0</v>
      </c>
      <c r="Z1188" s="22">
        <v>0</v>
      </c>
      <c r="AA1188" s="22">
        <v>0</v>
      </c>
      <c r="AB1188" s="22">
        <v>0</v>
      </c>
      <c r="AC1188" s="22">
        <v>0</v>
      </c>
      <c r="AD1188" s="22">
        <v>0</v>
      </c>
      <c r="AE1188" s="22">
        <v>0</v>
      </c>
      <c r="AF1188" s="22">
        <v>0</v>
      </c>
      <c r="AG1188" s="22">
        <v>0</v>
      </c>
      <c r="AH1188" s="22">
        <f t="shared" si="106"/>
        <v>0</v>
      </c>
      <c r="AI1188" s="22">
        <v>0</v>
      </c>
      <c r="AJ1188" s="22">
        <f t="shared" si="107"/>
        <v>-1400</v>
      </c>
      <c r="AK1188" s="22"/>
      <c r="AL1188" s="22">
        <f t="shared" si="108"/>
        <v>0</v>
      </c>
      <c r="AM1188" s="22">
        <f t="shared" si="109"/>
        <v>0</v>
      </c>
    </row>
    <row r="1189" spans="1:39" outlineLevel="1" x14ac:dyDescent="0.25">
      <c r="A1189" s="10">
        <v>40755</v>
      </c>
      <c r="C1189" s="3" t="s">
        <v>2522</v>
      </c>
      <c r="D1189" s="34" t="s">
        <v>1236</v>
      </c>
      <c r="F1189" s="4" t="s">
        <v>88</v>
      </c>
      <c r="G1189" s="4" t="s">
        <v>451</v>
      </c>
      <c r="H1189" s="4" t="s">
        <v>157</v>
      </c>
      <c r="N1189" s="5">
        <v>1</v>
      </c>
      <c r="O1189" s="5" t="s">
        <v>158</v>
      </c>
      <c r="P1189" s="65">
        <v>1240</v>
      </c>
      <c r="Q1189" s="65">
        <v>0</v>
      </c>
      <c r="R1189" s="65">
        <v>0</v>
      </c>
      <c r="S1189" s="65">
        <f t="shared" si="105"/>
        <v>1240</v>
      </c>
      <c r="T1189" s="5">
        <v>120</v>
      </c>
      <c r="U1189" s="22">
        <v>-1240</v>
      </c>
      <c r="V1189" s="22">
        <v>0</v>
      </c>
      <c r="W1189" s="22">
        <v>0</v>
      </c>
      <c r="X1189" s="22">
        <v>0</v>
      </c>
      <c r="Y1189" s="22">
        <v>0</v>
      </c>
      <c r="Z1189" s="22">
        <v>0</v>
      </c>
      <c r="AA1189" s="22">
        <v>0</v>
      </c>
      <c r="AB1189" s="22">
        <v>0</v>
      </c>
      <c r="AC1189" s="22">
        <v>0</v>
      </c>
      <c r="AD1189" s="22">
        <v>0</v>
      </c>
      <c r="AE1189" s="22">
        <v>0</v>
      </c>
      <c r="AF1189" s="22">
        <v>0</v>
      </c>
      <c r="AG1189" s="22">
        <v>0</v>
      </c>
      <c r="AH1189" s="22">
        <f t="shared" si="106"/>
        <v>0</v>
      </c>
      <c r="AI1189" s="22">
        <v>0</v>
      </c>
      <c r="AJ1189" s="22">
        <f t="shared" si="107"/>
        <v>-1240</v>
      </c>
      <c r="AK1189" s="22"/>
      <c r="AL1189" s="22">
        <f t="shared" si="108"/>
        <v>0</v>
      </c>
      <c r="AM1189" s="22">
        <f t="shared" si="109"/>
        <v>0</v>
      </c>
    </row>
    <row r="1190" spans="1:39" outlineLevel="1" x14ac:dyDescent="0.25">
      <c r="A1190" s="10">
        <v>40755</v>
      </c>
      <c r="C1190" s="3" t="s">
        <v>2523</v>
      </c>
      <c r="D1190" s="34" t="s">
        <v>1666</v>
      </c>
      <c r="F1190" s="4" t="s">
        <v>88</v>
      </c>
      <c r="G1190" s="4" t="s">
        <v>451</v>
      </c>
      <c r="H1190" s="4" t="s">
        <v>157</v>
      </c>
      <c r="N1190" s="5">
        <v>1</v>
      </c>
      <c r="O1190" s="5" t="s">
        <v>158</v>
      </c>
      <c r="P1190" s="65">
        <v>1155</v>
      </c>
      <c r="Q1190" s="65">
        <v>0</v>
      </c>
      <c r="R1190" s="65">
        <v>0</v>
      </c>
      <c r="S1190" s="65">
        <f t="shared" si="105"/>
        <v>1155</v>
      </c>
      <c r="T1190" s="5">
        <v>120</v>
      </c>
      <c r="U1190" s="22">
        <v>-1155</v>
      </c>
      <c r="V1190" s="22">
        <v>0</v>
      </c>
      <c r="W1190" s="22">
        <v>0</v>
      </c>
      <c r="X1190" s="22">
        <v>0</v>
      </c>
      <c r="Y1190" s="22">
        <v>0</v>
      </c>
      <c r="Z1190" s="22">
        <v>0</v>
      </c>
      <c r="AA1190" s="22">
        <v>0</v>
      </c>
      <c r="AB1190" s="22">
        <v>0</v>
      </c>
      <c r="AC1190" s="22">
        <v>0</v>
      </c>
      <c r="AD1190" s="22">
        <v>0</v>
      </c>
      <c r="AE1190" s="22">
        <v>0</v>
      </c>
      <c r="AF1190" s="22">
        <v>0</v>
      </c>
      <c r="AG1190" s="22">
        <v>0</v>
      </c>
      <c r="AH1190" s="22">
        <f t="shared" si="106"/>
        <v>0</v>
      </c>
      <c r="AI1190" s="22">
        <v>0</v>
      </c>
      <c r="AJ1190" s="22">
        <f t="shared" si="107"/>
        <v>-1155</v>
      </c>
      <c r="AK1190" s="22"/>
      <c r="AL1190" s="22">
        <f t="shared" si="108"/>
        <v>0</v>
      </c>
      <c r="AM1190" s="22">
        <f t="shared" si="109"/>
        <v>0</v>
      </c>
    </row>
    <row r="1191" spans="1:39" outlineLevel="1" x14ac:dyDescent="0.25">
      <c r="A1191" s="10">
        <v>40755</v>
      </c>
      <c r="C1191" s="3" t="s">
        <v>2524</v>
      </c>
      <c r="D1191" s="34" t="s">
        <v>948</v>
      </c>
      <c r="F1191" s="4" t="s">
        <v>88</v>
      </c>
      <c r="G1191" s="4" t="s">
        <v>451</v>
      </c>
      <c r="H1191" s="4" t="s">
        <v>157</v>
      </c>
      <c r="N1191" s="5">
        <v>1</v>
      </c>
      <c r="O1191" s="5" t="s">
        <v>158</v>
      </c>
      <c r="P1191" s="65">
        <v>1200</v>
      </c>
      <c r="Q1191" s="65">
        <v>0</v>
      </c>
      <c r="R1191" s="65">
        <v>0</v>
      </c>
      <c r="S1191" s="65">
        <f t="shared" si="105"/>
        <v>1200</v>
      </c>
      <c r="T1191" s="5">
        <v>120</v>
      </c>
      <c r="U1191" s="22">
        <v>-1200</v>
      </c>
      <c r="V1191" s="22">
        <v>0</v>
      </c>
      <c r="W1191" s="22">
        <v>0</v>
      </c>
      <c r="X1191" s="22">
        <v>0</v>
      </c>
      <c r="Y1191" s="22">
        <v>0</v>
      </c>
      <c r="Z1191" s="22">
        <v>0</v>
      </c>
      <c r="AA1191" s="22">
        <v>0</v>
      </c>
      <c r="AB1191" s="22">
        <v>0</v>
      </c>
      <c r="AC1191" s="22">
        <v>0</v>
      </c>
      <c r="AD1191" s="22">
        <v>0</v>
      </c>
      <c r="AE1191" s="22">
        <v>0</v>
      </c>
      <c r="AF1191" s="22">
        <v>0</v>
      </c>
      <c r="AG1191" s="22">
        <v>0</v>
      </c>
      <c r="AH1191" s="22">
        <f t="shared" si="106"/>
        <v>0</v>
      </c>
      <c r="AI1191" s="22">
        <v>0</v>
      </c>
      <c r="AJ1191" s="22">
        <f t="shared" si="107"/>
        <v>-1200</v>
      </c>
      <c r="AK1191" s="22"/>
      <c r="AL1191" s="22">
        <f t="shared" si="108"/>
        <v>0</v>
      </c>
      <c r="AM1191" s="22">
        <f t="shared" si="109"/>
        <v>0</v>
      </c>
    </row>
    <row r="1192" spans="1:39" outlineLevel="1" x14ac:dyDescent="0.25">
      <c r="A1192" s="10">
        <v>40755</v>
      </c>
      <c r="C1192" s="3" t="s">
        <v>2525</v>
      </c>
      <c r="D1192" s="34" t="s">
        <v>968</v>
      </c>
      <c r="F1192" s="4" t="s">
        <v>88</v>
      </c>
      <c r="G1192" s="4" t="s">
        <v>451</v>
      </c>
      <c r="H1192" s="4" t="s">
        <v>157</v>
      </c>
      <c r="N1192" s="5">
        <v>1</v>
      </c>
      <c r="O1192" s="5" t="s">
        <v>158</v>
      </c>
      <c r="P1192" s="65">
        <v>2700</v>
      </c>
      <c r="Q1192" s="65">
        <v>0</v>
      </c>
      <c r="R1192" s="65">
        <v>0</v>
      </c>
      <c r="S1192" s="65">
        <f t="shared" si="105"/>
        <v>2700</v>
      </c>
      <c r="T1192" s="5">
        <v>120</v>
      </c>
      <c r="U1192" s="22">
        <v>-2700</v>
      </c>
      <c r="V1192" s="22">
        <v>0</v>
      </c>
      <c r="W1192" s="22">
        <v>0</v>
      </c>
      <c r="X1192" s="22">
        <v>0</v>
      </c>
      <c r="Y1192" s="22">
        <v>0</v>
      </c>
      <c r="Z1192" s="22">
        <v>0</v>
      </c>
      <c r="AA1192" s="22">
        <v>0</v>
      </c>
      <c r="AB1192" s="22">
        <v>0</v>
      </c>
      <c r="AC1192" s="22">
        <v>0</v>
      </c>
      <c r="AD1192" s="22">
        <v>0</v>
      </c>
      <c r="AE1192" s="22">
        <v>0</v>
      </c>
      <c r="AF1192" s="22">
        <v>0</v>
      </c>
      <c r="AG1192" s="22">
        <v>0</v>
      </c>
      <c r="AH1192" s="22">
        <f t="shared" si="106"/>
        <v>0</v>
      </c>
      <c r="AI1192" s="22">
        <v>0</v>
      </c>
      <c r="AJ1192" s="22">
        <f t="shared" si="107"/>
        <v>-2700</v>
      </c>
      <c r="AK1192" s="22"/>
      <c r="AL1192" s="22">
        <f t="shared" si="108"/>
        <v>0</v>
      </c>
      <c r="AM1192" s="22">
        <f t="shared" si="109"/>
        <v>0</v>
      </c>
    </row>
    <row r="1193" spans="1:39" outlineLevel="1" x14ac:dyDescent="0.25">
      <c r="A1193" s="10">
        <v>40755</v>
      </c>
      <c r="C1193" s="3" t="s">
        <v>2526</v>
      </c>
      <c r="D1193" s="34" t="s">
        <v>1236</v>
      </c>
      <c r="F1193" s="4" t="s">
        <v>88</v>
      </c>
      <c r="G1193" s="4" t="s">
        <v>451</v>
      </c>
      <c r="H1193" s="4" t="s">
        <v>157</v>
      </c>
      <c r="N1193" s="5">
        <v>1</v>
      </c>
      <c r="O1193" s="5" t="s">
        <v>158</v>
      </c>
      <c r="P1193" s="65">
        <v>3010</v>
      </c>
      <c r="Q1193" s="65">
        <v>0</v>
      </c>
      <c r="R1193" s="65">
        <v>0</v>
      </c>
      <c r="S1193" s="65">
        <f t="shared" si="105"/>
        <v>3010</v>
      </c>
      <c r="T1193" s="5">
        <v>120</v>
      </c>
      <c r="U1193" s="22">
        <v>-3010</v>
      </c>
      <c r="V1193" s="22">
        <v>0</v>
      </c>
      <c r="W1193" s="22">
        <v>0</v>
      </c>
      <c r="X1193" s="22">
        <v>0</v>
      </c>
      <c r="Y1193" s="22">
        <v>0</v>
      </c>
      <c r="Z1193" s="22">
        <v>0</v>
      </c>
      <c r="AA1193" s="22">
        <v>0</v>
      </c>
      <c r="AB1193" s="22">
        <v>0</v>
      </c>
      <c r="AC1193" s="22">
        <v>0</v>
      </c>
      <c r="AD1193" s="22">
        <v>0</v>
      </c>
      <c r="AE1193" s="22">
        <v>0</v>
      </c>
      <c r="AF1193" s="22">
        <v>0</v>
      </c>
      <c r="AG1193" s="22">
        <v>0</v>
      </c>
      <c r="AH1193" s="22">
        <f t="shared" si="106"/>
        <v>0</v>
      </c>
      <c r="AI1193" s="22">
        <v>0</v>
      </c>
      <c r="AJ1193" s="22">
        <f t="shared" si="107"/>
        <v>-3010</v>
      </c>
      <c r="AK1193" s="22"/>
      <c r="AL1193" s="22">
        <f t="shared" si="108"/>
        <v>0</v>
      </c>
      <c r="AM1193" s="22">
        <f t="shared" si="109"/>
        <v>0</v>
      </c>
    </row>
    <row r="1194" spans="1:39" outlineLevel="1" x14ac:dyDescent="0.25">
      <c r="A1194" s="10">
        <v>40755</v>
      </c>
      <c r="C1194" s="3" t="s">
        <v>2527</v>
      </c>
      <c r="D1194" s="34" t="s">
        <v>1236</v>
      </c>
      <c r="F1194" s="4" t="s">
        <v>88</v>
      </c>
      <c r="G1194" s="4" t="s">
        <v>451</v>
      </c>
      <c r="H1194" s="4" t="s">
        <v>157</v>
      </c>
      <c r="N1194" s="5">
        <v>1</v>
      </c>
      <c r="O1194" s="5" t="s">
        <v>158</v>
      </c>
      <c r="P1194" s="65">
        <v>2410</v>
      </c>
      <c r="Q1194" s="65">
        <v>0</v>
      </c>
      <c r="R1194" s="65">
        <v>0</v>
      </c>
      <c r="S1194" s="65">
        <f t="shared" si="105"/>
        <v>2410</v>
      </c>
      <c r="T1194" s="5">
        <v>120</v>
      </c>
      <c r="U1194" s="22">
        <v>-2410</v>
      </c>
      <c r="V1194" s="22">
        <v>0</v>
      </c>
      <c r="W1194" s="22">
        <v>0</v>
      </c>
      <c r="X1194" s="22">
        <v>0</v>
      </c>
      <c r="Y1194" s="22">
        <v>0</v>
      </c>
      <c r="Z1194" s="22">
        <v>0</v>
      </c>
      <c r="AA1194" s="22">
        <v>0</v>
      </c>
      <c r="AB1194" s="22">
        <v>0</v>
      </c>
      <c r="AC1194" s="22">
        <v>0</v>
      </c>
      <c r="AD1194" s="22">
        <v>0</v>
      </c>
      <c r="AE1194" s="22">
        <v>0</v>
      </c>
      <c r="AF1194" s="22">
        <v>0</v>
      </c>
      <c r="AG1194" s="22">
        <v>0</v>
      </c>
      <c r="AH1194" s="22">
        <f t="shared" si="106"/>
        <v>0</v>
      </c>
      <c r="AI1194" s="22">
        <v>0</v>
      </c>
      <c r="AJ1194" s="22">
        <f t="shared" si="107"/>
        <v>-2410</v>
      </c>
      <c r="AK1194" s="22"/>
      <c r="AL1194" s="22">
        <f t="shared" si="108"/>
        <v>0</v>
      </c>
      <c r="AM1194" s="22">
        <f t="shared" si="109"/>
        <v>0</v>
      </c>
    </row>
    <row r="1195" spans="1:39" outlineLevel="1" x14ac:dyDescent="0.25">
      <c r="A1195" s="10">
        <v>40755</v>
      </c>
      <c r="C1195" s="3" t="s">
        <v>2528</v>
      </c>
      <c r="D1195" s="34" t="s">
        <v>1236</v>
      </c>
      <c r="F1195" s="4" t="s">
        <v>88</v>
      </c>
      <c r="G1195" s="4" t="s">
        <v>451</v>
      </c>
      <c r="H1195" s="4" t="s">
        <v>157</v>
      </c>
      <c r="N1195" s="5">
        <v>1</v>
      </c>
      <c r="O1195" s="5" t="s">
        <v>158</v>
      </c>
      <c r="P1195" s="65">
        <v>2400</v>
      </c>
      <c r="Q1195" s="65">
        <v>0</v>
      </c>
      <c r="R1195" s="65">
        <v>0</v>
      </c>
      <c r="S1195" s="65">
        <f t="shared" si="105"/>
        <v>2400</v>
      </c>
      <c r="T1195" s="5">
        <v>120</v>
      </c>
      <c r="U1195" s="22">
        <v>-2400</v>
      </c>
      <c r="V1195" s="22">
        <v>0</v>
      </c>
      <c r="W1195" s="22">
        <v>0</v>
      </c>
      <c r="X1195" s="22">
        <v>0</v>
      </c>
      <c r="Y1195" s="22">
        <v>0</v>
      </c>
      <c r="Z1195" s="22">
        <v>0</v>
      </c>
      <c r="AA1195" s="22">
        <v>0</v>
      </c>
      <c r="AB1195" s="22">
        <v>0</v>
      </c>
      <c r="AC1195" s="22">
        <v>0</v>
      </c>
      <c r="AD1195" s="22">
        <v>0</v>
      </c>
      <c r="AE1195" s="22">
        <v>0</v>
      </c>
      <c r="AF1195" s="22">
        <v>0</v>
      </c>
      <c r="AG1195" s="22">
        <v>0</v>
      </c>
      <c r="AH1195" s="22">
        <f t="shared" si="106"/>
        <v>0</v>
      </c>
      <c r="AI1195" s="22">
        <v>0</v>
      </c>
      <c r="AJ1195" s="22">
        <f t="shared" si="107"/>
        <v>-2400</v>
      </c>
      <c r="AK1195" s="22"/>
      <c r="AL1195" s="22">
        <f t="shared" si="108"/>
        <v>0</v>
      </c>
      <c r="AM1195" s="22">
        <f t="shared" si="109"/>
        <v>0</v>
      </c>
    </row>
    <row r="1196" spans="1:39" outlineLevel="1" x14ac:dyDescent="0.25">
      <c r="A1196" s="10">
        <v>40755</v>
      </c>
      <c r="C1196" s="3" t="s">
        <v>2529</v>
      </c>
      <c r="D1196" s="34" t="s">
        <v>2530</v>
      </c>
      <c r="F1196" s="4" t="s">
        <v>88</v>
      </c>
      <c r="G1196" s="4" t="s">
        <v>451</v>
      </c>
      <c r="H1196" s="4" t="s">
        <v>157</v>
      </c>
      <c r="N1196" s="5">
        <v>1</v>
      </c>
      <c r="O1196" s="5" t="s">
        <v>158</v>
      </c>
      <c r="P1196" s="65">
        <v>1980</v>
      </c>
      <c r="Q1196" s="65">
        <v>0</v>
      </c>
      <c r="R1196" s="65">
        <v>0</v>
      </c>
      <c r="S1196" s="65">
        <f t="shared" si="105"/>
        <v>1980</v>
      </c>
      <c r="T1196" s="5">
        <v>120</v>
      </c>
      <c r="U1196" s="22">
        <v>-1980</v>
      </c>
      <c r="V1196" s="22">
        <v>0</v>
      </c>
      <c r="W1196" s="22">
        <v>0</v>
      </c>
      <c r="X1196" s="22">
        <v>0</v>
      </c>
      <c r="Y1196" s="22">
        <v>0</v>
      </c>
      <c r="Z1196" s="22">
        <v>0</v>
      </c>
      <c r="AA1196" s="22">
        <v>0</v>
      </c>
      <c r="AB1196" s="22">
        <v>0</v>
      </c>
      <c r="AC1196" s="22">
        <v>0</v>
      </c>
      <c r="AD1196" s="22">
        <v>0</v>
      </c>
      <c r="AE1196" s="22">
        <v>0</v>
      </c>
      <c r="AF1196" s="22">
        <v>0</v>
      </c>
      <c r="AG1196" s="22">
        <v>0</v>
      </c>
      <c r="AH1196" s="22">
        <f t="shared" si="106"/>
        <v>0</v>
      </c>
      <c r="AI1196" s="22">
        <v>0</v>
      </c>
      <c r="AJ1196" s="22">
        <f t="shared" si="107"/>
        <v>-1980</v>
      </c>
      <c r="AK1196" s="22"/>
      <c r="AL1196" s="22">
        <f t="shared" si="108"/>
        <v>0</v>
      </c>
      <c r="AM1196" s="22">
        <f t="shared" si="109"/>
        <v>0</v>
      </c>
    </row>
    <row r="1197" spans="1:39" outlineLevel="1" x14ac:dyDescent="0.25">
      <c r="A1197" s="10">
        <v>40755</v>
      </c>
      <c r="C1197" s="3" t="s">
        <v>2531</v>
      </c>
      <c r="D1197" s="34" t="s">
        <v>2532</v>
      </c>
      <c r="F1197" s="4" t="s">
        <v>88</v>
      </c>
      <c r="G1197" s="4" t="s">
        <v>451</v>
      </c>
      <c r="H1197" s="4" t="s">
        <v>157</v>
      </c>
      <c r="N1197" s="5">
        <v>1</v>
      </c>
      <c r="O1197" s="5" t="s">
        <v>158</v>
      </c>
      <c r="P1197" s="65">
        <v>14475.54</v>
      </c>
      <c r="Q1197" s="65">
        <v>0</v>
      </c>
      <c r="R1197" s="65">
        <v>0</v>
      </c>
      <c r="S1197" s="65">
        <f t="shared" si="105"/>
        <v>14475.54</v>
      </c>
      <c r="T1197" s="5">
        <v>180</v>
      </c>
      <c r="U1197" s="22">
        <v>-14475.54</v>
      </c>
      <c r="V1197" s="22">
        <v>0</v>
      </c>
      <c r="W1197" s="22">
        <v>0</v>
      </c>
      <c r="X1197" s="22">
        <v>0</v>
      </c>
      <c r="Y1197" s="22">
        <v>0</v>
      </c>
      <c r="Z1197" s="22">
        <v>0</v>
      </c>
      <c r="AA1197" s="22">
        <v>0</v>
      </c>
      <c r="AB1197" s="22">
        <v>0</v>
      </c>
      <c r="AC1197" s="22">
        <v>0</v>
      </c>
      <c r="AD1197" s="22">
        <v>0</v>
      </c>
      <c r="AE1197" s="22">
        <v>0</v>
      </c>
      <c r="AF1197" s="22">
        <v>0</v>
      </c>
      <c r="AG1197" s="22">
        <v>0</v>
      </c>
      <c r="AH1197" s="22">
        <f t="shared" si="106"/>
        <v>0</v>
      </c>
      <c r="AI1197" s="22">
        <v>0</v>
      </c>
      <c r="AJ1197" s="22">
        <f t="shared" si="107"/>
        <v>-14475.54</v>
      </c>
      <c r="AK1197" s="22"/>
      <c r="AL1197" s="22">
        <f t="shared" si="108"/>
        <v>0</v>
      </c>
      <c r="AM1197" s="22">
        <f t="shared" si="109"/>
        <v>0</v>
      </c>
    </row>
    <row r="1198" spans="1:39" outlineLevel="1" x14ac:dyDescent="0.25">
      <c r="A1198" s="10">
        <v>40755</v>
      </c>
      <c r="C1198" s="3" t="s">
        <v>2533</v>
      </c>
      <c r="D1198" s="34" t="s">
        <v>2534</v>
      </c>
      <c r="F1198" s="4" t="s">
        <v>88</v>
      </c>
      <c r="G1198" s="4" t="s">
        <v>451</v>
      </c>
      <c r="H1198" s="4" t="s">
        <v>157</v>
      </c>
      <c r="N1198" s="5">
        <v>1</v>
      </c>
      <c r="O1198" s="5" t="s">
        <v>158</v>
      </c>
      <c r="P1198" s="65">
        <v>17564.400000000001</v>
      </c>
      <c r="Q1198" s="65">
        <v>0</v>
      </c>
      <c r="R1198" s="65">
        <v>0</v>
      </c>
      <c r="S1198" s="65">
        <f t="shared" si="105"/>
        <v>17564.400000000001</v>
      </c>
      <c r="T1198" s="5">
        <v>120</v>
      </c>
      <c r="U1198" s="22">
        <v>-17564.400000000001</v>
      </c>
      <c r="V1198" s="22">
        <v>0</v>
      </c>
      <c r="W1198" s="22">
        <v>0</v>
      </c>
      <c r="X1198" s="22">
        <v>0</v>
      </c>
      <c r="Y1198" s="22">
        <v>0</v>
      </c>
      <c r="Z1198" s="22">
        <v>0</v>
      </c>
      <c r="AA1198" s="22">
        <v>0</v>
      </c>
      <c r="AB1198" s="22">
        <v>0</v>
      </c>
      <c r="AC1198" s="22">
        <v>0</v>
      </c>
      <c r="AD1198" s="22">
        <v>0</v>
      </c>
      <c r="AE1198" s="22">
        <v>0</v>
      </c>
      <c r="AF1198" s="22">
        <v>0</v>
      </c>
      <c r="AG1198" s="22">
        <v>0</v>
      </c>
      <c r="AH1198" s="22">
        <f t="shared" si="106"/>
        <v>0</v>
      </c>
      <c r="AI1198" s="22">
        <v>0</v>
      </c>
      <c r="AJ1198" s="22">
        <f t="shared" si="107"/>
        <v>-17564.400000000001</v>
      </c>
      <c r="AK1198" s="22"/>
      <c r="AL1198" s="22">
        <f t="shared" si="108"/>
        <v>0</v>
      </c>
      <c r="AM1198" s="22">
        <f t="shared" si="109"/>
        <v>0</v>
      </c>
    </row>
    <row r="1199" spans="1:39" outlineLevel="1" x14ac:dyDescent="0.25">
      <c r="A1199" s="10">
        <v>40755</v>
      </c>
      <c r="C1199" s="3" t="s">
        <v>2535</v>
      </c>
      <c r="D1199" s="34" t="s">
        <v>1549</v>
      </c>
      <c r="F1199" s="4" t="s">
        <v>88</v>
      </c>
      <c r="G1199" s="4" t="s">
        <v>451</v>
      </c>
      <c r="H1199" s="4" t="s">
        <v>157</v>
      </c>
      <c r="N1199" s="5">
        <v>1</v>
      </c>
      <c r="O1199" s="5" t="s">
        <v>158</v>
      </c>
      <c r="P1199" s="65">
        <v>2566.5</v>
      </c>
      <c r="Q1199" s="65">
        <v>0</v>
      </c>
      <c r="R1199" s="65">
        <v>0</v>
      </c>
      <c r="S1199" s="65">
        <f t="shared" si="105"/>
        <v>2566.5</v>
      </c>
      <c r="T1199" s="5">
        <v>120</v>
      </c>
      <c r="U1199" s="22">
        <v>-2566.5</v>
      </c>
      <c r="V1199" s="22">
        <v>0</v>
      </c>
      <c r="W1199" s="22">
        <v>0</v>
      </c>
      <c r="X1199" s="22">
        <v>0</v>
      </c>
      <c r="Y1199" s="22">
        <v>0</v>
      </c>
      <c r="Z1199" s="22">
        <v>0</v>
      </c>
      <c r="AA1199" s="22">
        <v>0</v>
      </c>
      <c r="AB1199" s="22">
        <v>0</v>
      </c>
      <c r="AC1199" s="22">
        <v>0</v>
      </c>
      <c r="AD1199" s="22">
        <v>0</v>
      </c>
      <c r="AE1199" s="22">
        <v>0</v>
      </c>
      <c r="AF1199" s="22">
        <v>0</v>
      </c>
      <c r="AG1199" s="22">
        <v>0</v>
      </c>
      <c r="AH1199" s="22">
        <f t="shared" si="106"/>
        <v>0</v>
      </c>
      <c r="AI1199" s="22">
        <v>0</v>
      </c>
      <c r="AJ1199" s="22">
        <f t="shared" si="107"/>
        <v>-2566.5</v>
      </c>
      <c r="AK1199" s="22"/>
      <c r="AL1199" s="22">
        <f t="shared" si="108"/>
        <v>0</v>
      </c>
      <c r="AM1199" s="22">
        <f t="shared" si="109"/>
        <v>0</v>
      </c>
    </row>
    <row r="1200" spans="1:39" outlineLevel="1" x14ac:dyDescent="0.25">
      <c r="A1200" s="10">
        <v>40755</v>
      </c>
      <c r="C1200" s="3" t="s">
        <v>2536</v>
      </c>
      <c r="D1200" s="34" t="s">
        <v>2537</v>
      </c>
      <c r="F1200" s="4" t="s">
        <v>88</v>
      </c>
      <c r="G1200" s="4" t="s">
        <v>451</v>
      </c>
      <c r="H1200" s="4" t="s">
        <v>157</v>
      </c>
      <c r="N1200" s="5">
        <v>1</v>
      </c>
      <c r="O1200" s="5" t="s">
        <v>158</v>
      </c>
      <c r="P1200" s="65">
        <v>41764.239999999998</v>
      </c>
      <c r="Q1200" s="65">
        <v>0</v>
      </c>
      <c r="R1200" s="65">
        <v>0</v>
      </c>
      <c r="S1200" s="65">
        <f t="shared" si="105"/>
        <v>41764.239999999998</v>
      </c>
      <c r="T1200" s="5">
        <v>120</v>
      </c>
      <c r="U1200" s="22">
        <v>-41764.239999999998</v>
      </c>
      <c r="V1200" s="22">
        <v>0</v>
      </c>
      <c r="W1200" s="22">
        <v>0</v>
      </c>
      <c r="X1200" s="22">
        <v>0</v>
      </c>
      <c r="Y1200" s="22">
        <v>0</v>
      </c>
      <c r="Z1200" s="22">
        <v>0</v>
      </c>
      <c r="AA1200" s="22">
        <v>0</v>
      </c>
      <c r="AB1200" s="22">
        <v>0</v>
      </c>
      <c r="AC1200" s="22">
        <v>0</v>
      </c>
      <c r="AD1200" s="22">
        <v>0</v>
      </c>
      <c r="AE1200" s="22">
        <v>0</v>
      </c>
      <c r="AF1200" s="22">
        <v>0</v>
      </c>
      <c r="AG1200" s="22">
        <v>0</v>
      </c>
      <c r="AH1200" s="22">
        <f t="shared" si="106"/>
        <v>0</v>
      </c>
      <c r="AI1200" s="22">
        <v>0</v>
      </c>
      <c r="AJ1200" s="22">
        <f t="shared" si="107"/>
        <v>-41764.239999999998</v>
      </c>
      <c r="AK1200" s="22"/>
      <c r="AL1200" s="22">
        <f t="shared" si="108"/>
        <v>0</v>
      </c>
      <c r="AM1200" s="22">
        <f t="shared" si="109"/>
        <v>0</v>
      </c>
    </row>
    <row r="1201" spans="1:39" outlineLevel="1" x14ac:dyDescent="0.25">
      <c r="A1201" s="10">
        <v>40755</v>
      </c>
      <c r="C1201" s="3" t="s">
        <v>2538</v>
      </c>
      <c r="D1201" s="34" t="s">
        <v>2539</v>
      </c>
      <c r="F1201" s="4" t="s">
        <v>88</v>
      </c>
      <c r="G1201" s="4" t="s">
        <v>451</v>
      </c>
      <c r="H1201" s="4" t="s">
        <v>157</v>
      </c>
      <c r="N1201" s="5">
        <v>1</v>
      </c>
      <c r="O1201" s="5" t="s">
        <v>158</v>
      </c>
      <c r="P1201" s="65">
        <v>6018</v>
      </c>
      <c r="Q1201" s="65">
        <v>0</v>
      </c>
      <c r="R1201" s="65">
        <v>0</v>
      </c>
      <c r="S1201" s="65">
        <f t="shared" si="105"/>
        <v>6018</v>
      </c>
      <c r="T1201" s="5">
        <v>120</v>
      </c>
      <c r="U1201" s="22">
        <v>-6018</v>
      </c>
      <c r="V1201" s="22">
        <v>0</v>
      </c>
      <c r="W1201" s="22">
        <v>0</v>
      </c>
      <c r="X1201" s="22">
        <v>0</v>
      </c>
      <c r="Y1201" s="22">
        <v>0</v>
      </c>
      <c r="Z1201" s="22">
        <v>0</v>
      </c>
      <c r="AA1201" s="22">
        <v>0</v>
      </c>
      <c r="AB1201" s="22">
        <v>0</v>
      </c>
      <c r="AC1201" s="22">
        <v>0</v>
      </c>
      <c r="AD1201" s="22">
        <v>0</v>
      </c>
      <c r="AE1201" s="22">
        <v>0</v>
      </c>
      <c r="AF1201" s="22">
        <v>0</v>
      </c>
      <c r="AG1201" s="22">
        <v>0</v>
      </c>
      <c r="AH1201" s="22">
        <f t="shared" si="106"/>
        <v>0</v>
      </c>
      <c r="AI1201" s="22">
        <v>0</v>
      </c>
      <c r="AJ1201" s="22">
        <f t="shared" si="107"/>
        <v>-6018</v>
      </c>
      <c r="AK1201" s="22"/>
      <c r="AL1201" s="22">
        <f t="shared" si="108"/>
        <v>0</v>
      </c>
      <c r="AM1201" s="22">
        <f t="shared" si="109"/>
        <v>0</v>
      </c>
    </row>
    <row r="1202" spans="1:39" outlineLevel="1" x14ac:dyDescent="0.25">
      <c r="A1202" s="10">
        <v>40755</v>
      </c>
      <c r="C1202" s="3" t="s">
        <v>2540</v>
      </c>
      <c r="D1202" s="34" t="s">
        <v>2541</v>
      </c>
      <c r="F1202" s="4" t="s">
        <v>88</v>
      </c>
      <c r="G1202" s="4" t="s">
        <v>451</v>
      </c>
      <c r="H1202" s="4" t="s">
        <v>157</v>
      </c>
      <c r="N1202" s="5">
        <v>1</v>
      </c>
      <c r="O1202" s="5" t="s">
        <v>158</v>
      </c>
      <c r="P1202" s="65">
        <v>1673.1</v>
      </c>
      <c r="Q1202" s="65">
        <v>0</v>
      </c>
      <c r="R1202" s="65">
        <v>0</v>
      </c>
      <c r="S1202" s="65">
        <f t="shared" si="105"/>
        <v>1673.1</v>
      </c>
      <c r="T1202" s="5">
        <v>120</v>
      </c>
      <c r="U1202" s="22">
        <v>-1673.1</v>
      </c>
      <c r="V1202" s="22">
        <v>0</v>
      </c>
      <c r="W1202" s="22">
        <v>0</v>
      </c>
      <c r="X1202" s="22">
        <v>0</v>
      </c>
      <c r="Y1202" s="22">
        <v>0</v>
      </c>
      <c r="Z1202" s="22">
        <v>0</v>
      </c>
      <c r="AA1202" s="22">
        <v>0</v>
      </c>
      <c r="AB1202" s="22">
        <v>0</v>
      </c>
      <c r="AC1202" s="22">
        <v>0</v>
      </c>
      <c r="AD1202" s="22">
        <v>0</v>
      </c>
      <c r="AE1202" s="22">
        <v>0</v>
      </c>
      <c r="AF1202" s="22">
        <v>0</v>
      </c>
      <c r="AG1202" s="22">
        <v>0</v>
      </c>
      <c r="AH1202" s="22">
        <f t="shared" si="106"/>
        <v>0</v>
      </c>
      <c r="AI1202" s="22">
        <v>0</v>
      </c>
      <c r="AJ1202" s="22">
        <f t="shared" si="107"/>
        <v>-1673.1</v>
      </c>
      <c r="AK1202" s="22"/>
      <c r="AL1202" s="22">
        <f t="shared" si="108"/>
        <v>0</v>
      </c>
      <c r="AM1202" s="22">
        <f t="shared" si="109"/>
        <v>0</v>
      </c>
    </row>
    <row r="1203" spans="1:39" outlineLevel="1" x14ac:dyDescent="0.25">
      <c r="A1203" s="10">
        <v>40755</v>
      </c>
      <c r="C1203" s="3" t="s">
        <v>2542</v>
      </c>
      <c r="D1203" s="34" t="s">
        <v>2119</v>
      </c>
      <c r="F1203" s="4" t="s">
        <v>88</v>
      </c>
      <c r="G1203" s="4" t="s">
        <v>451</v>
      </c>
      <c r="H1203" s="4" t="s">
        <v>157</v>
      </c>
      <c r="N1203" s="5">
        <v>1</v>
      </c>
      <c r="O1203" s="5" t="s">
        <v>158</v>
      </c>
      <c r="P1203" s="65">
        <v>480</v>
      </c>
      <c r="Q1203" s="65">
        <v>0</v>
      </c>
      <c r="R1203" s="65">
        <v>0</v>
      </c>
      <c r="S1203" s="65">
        <f t="shared" si="105"/>
        <v>480</v>
      </c>
      <c r="T1203" s="5">
        <v>120</v>
      </c>
      <c r="U1203" s="22">
        <v>-480</v>
      </c>
      <c r="V1203" s="22">
        <v>0</v>
      </c>
      <c r="W1203" s="22">
        <v>0</v>
      </c>
      <c r="X1203" s="22">
        <v>0</v>
      </c>
      <c r="Y1203" s="22">
        <v>0</v>
      </c>
      <c r="Z1203" s="22">
        <v>0</v>
      </c>
      <c r="AA1203" s="22">
        <v>0</v>
      </c>
      <c r="AB1203" s="22">
        <v>0</v>
      </c>
      <c r="AC1203" s="22">
        <v>0</v>
      </c>
      <c r="AD1203" s="22">
        <v>0</v>
      </c>
      <c r="AE1203" s="22">
        <v>0</v>
      </c>
      <c r="AF1203" s="22">
        <v>0</v>
      </c>
      <c r="AG1203" s="22">
        <v>0</v>
      </c>
      <c r="AH1203" s="22">
        <f t="shared" si="106"/>
        <v>0</v>
      </c>
      <c r="AI1203" s="22">
        <v>0</v>
      </c>
      <c r="AJ1203" s="22">
        <f t="shared" si="107"/>
        <v>-480</v>
      </c>
      <c r="AK1203" s="22"/>
      <c r="AL1203" s="22">
        <f t="shared" si="108"/>
        <v>0</v>
      </c>
      <c r="AM1203" s="22">
        <f t="shared" si="109"/>
        <v>0</v>
      </c>
    </row>
    <row r="1204" spans="1:39" outlineLevel="1" x14ac:dyDescent="0.25">
      <c r="A1204" s="10">
        <v>40755</v>
      </c>
      <c r="C1204" s="3" t="s">
        <v>2543</v>
      </c>
      <c r="D1204" s="34" t="s">
        <v>2119</v>
      </c>
      <c r="F1204" s="4" t="s">
        <v>88</v>
      </c>
      <c r="G1204" s="4" t="s">
        <v>451</v>
      </c>
      <c r="H1204" s="4" t="s">
        <v>157</v>
      </c>
      <c r="N1204" s="5">
        <v>1</v>
      </c>
      <c r="O1204" s="5" t="s">
        <v>158</v>
      </c>
      <c r="P1204" s="65">
        <v>1620</v>
      </c>
      <c r="Q1204" s="65">
        <v>0</v>
      </c>
      <c r="R1204" s="65">
        <v>0</v>
      </c>
      <c r="S1204" s="65">
        <f t="shared" si="105"/>
        <v>1620</v>
      </c>
      <c r="T1204" s="5">
        <v>120</v>
      </c>
      <c r="U1204" s="22">
        <v>-1620</v>
      </c>
      <c r="V1204" s="22">
        <v>0</v>
      </c>
      <c r="W1204" s="22">
        <v>0</v>
      </c>
      <c r="X1204" s="22">
        <v>0</v>
      </c>
      <c r="Y1204" s="22">
        <v>0</v>
      </c>
      <c r="Z1204" s="22">
        <v>0</v>
      </c>
      <c r="AA1204" s="22">
        <v>0</v>
      </c>
      <c r="AB1204" s="22">
        <v>0</v>
      </c>
      <c r="AC1204" s="22">
        <v>0</v>
      </c>
      <c r="AD1204" s="22">
        <v>0</v>
      </c>
      <c r="AE1204" s="22">
        <v>0</v>
      </c>
      <c r="AF1204" s="22">
        <v>0</v>
      </c>
      <c r="AG1204" s="22">
        <v>0</v>
      </c>
      <c r="AH1204" s="22">
        <f t="shared" si="106"/>
        <v>0</v>
      </c>
      <c r="AI1204" s="22">
        <v>0</v>
      </c>
      <c r="AJ1204" s="22">
        <f t="shared" si="107"/>
        <v>-1620</v>
      </c>
      <c r="AK1204" s="22"/>
      <c r="AL1204" s="22">
        <f t="shared" si="108"/>
        <v>0</v>
      </c>
      <c r="AM1204" s="22">
        <f t="shared" si="109"/>
        <v>0</v>
      </c>
    </row>
    <row r="1205" spans="1:39" outlineLevel="1" x14ac:dyDescent="0.25">
      <c r="A1205" s="10">
        <v>40755</v>
      </c>
      <c r="C1205" s="3" t="s">
        <v>2544</v>
      </c>
      <c r="D1205" s="34" t="s">
        <v>2545</v>
      </c>
      <c r="F1205" s="4" t="s">
        <v>88</v>
      </c>
      <c r="G1205" s="4" t="s">
        <v>451</v>
      </c>
      <c r="H1205" s="4" t="s">
        <v>157</v>
      </c>
      <c r="N1205" s="5">
        <v>1</v>
      </c>
      <c r="O1205" s="5" t="s">
        <v>158</v>
      </c>
      <c r="P1205" s="65">
        <v>8409.86</v>
      </c>
      <c r="Q1205" s="65">
        <v>0</v>
      </c>
      <c r="R1205" s="65">
        <v>0</v>
      </c>
      <c r="S1205" s="65">
        <f t="shared" si="105"/>
        <v>8409.86</v>
      </c>
      <c r="T1205" s="5">
        <v>120</v>
      </c>
      <c r="U1205" s="22">
        <v>-8409.86</v>
      </c>
      <c r="V1205" s="22">
        <v>0</v>
      </c>
      <c r="W1205" s="22">
        <v>0</v>
      </c>
      <c r="X1205" s="22">
        <v>0</v>
      </c>
      <c r="Y1205" s="22">
        <v>0</v>
      </c>
      <c r="Z1205" s="22">
        <v>0</v>
      </c>
      <c r="AA1205" s="22">
        <v>0</v>
      </c>
      <c r="AB1205" s="22">
        <v>0</v>
      </c>
      <c r="AC1205" s="22">
        <v>0</v>
      </c>
      <c r="AD1205" s="22">
        <v>0</v>
      </c>
      <c r="AE1205" s="22">
        <v>0</v>
      </c>
      <c r="AF1205" s="22">
        <v>0</v>
      </c>
      <c r="AG1205" s="22">
        <v>0</v>
      </c>
      <c r="AH1205" s="22">
        <f t="shared" si="106"/>
        <v>0</v>
      </c>
      <c r="AI1205" s="22">
        <v>0</v>
      </c>
      <c r="AJ1205" s="22">
        <f t="shared" si="107"/>
        <v>-8409.86</v>
      </c>
      <c r="AK1205" s="22"/>
      <c r="AL1205" s="22">
        <f t="shared" si="108"/>
        <v>0</v>
      </c>
      <c r="AM1205" s="22">
        <f t="shared" si="109"/>
        <v>0</v>
      </c>
    </row>
    <row r="1206" spans="1:39" outlineLevel="1" x14ac:dyDescent="0.25">
      <c r="A1206" s="10">
        <v>40755</v>
      </c>
      <c r="C1206" s="3" t="s">
        <v>2546</v>
      </c>
      <c r="D1206" s="34" t="s">
        <v>2547</v>
      </c>
      <c r="F1206" s="4" t="s">
        <v>88</v>
      </c>
      <c r="G1206" s="4" t="s">
        <v>451</v>
      </c>
      <c r="H1206" s="4" t="s">
        <v>157</v>
      </c>
      <c r="N1206" s="5">
        <v>1</v>
      </c>
      <c r="O1206" s="5" t="s">
        <v>158</v>
      </c>
      <c r="P1206" s="65">
        <v>3700</v>
      </c>
      <c r="Q1206" s="65">
        <v>0</v>
      </c>
      <c r="R1206" s="65">
        <v>0</v>
      </c>
      <c r="S1206" s="65">
        <f t="shared" si="105"/>
        <v>3700</v>
      </c>
      <c r="T1206" s="5">
        <v>120</v>
      </c>
      <c r="U1206" s="22">
        <v>-3700</v>
      </c>
      <c r="V1206" s="22">
        <v>0</v>
      </c>
      <c r="W1206" s="22">
        <v>0</v>
      </c>
      <c r="X1206" s="22">
        <v>0</v>
      </c>
      <c r="Y1206" s="22">
        <v>0</v>
      </c>
      <c r="Z1206" s="22">
        <v>0</v>
      </c>
      <c r="AA1206" s="22">
        <v>0</v>
      </c>
      <c r="AB1206" s="22">
        <v>0</v>
      </c>
      <c r="AC1206" s="22">
        <v>0</v>
      </c>
      <c r="AD1206" s="22">
        <v>0</v>
      </c>
      <c r="AE1206" s="22">
        <v>0</v>
      </c>
      <c r="AF1206" s="22">
        <v>0</v>
      </c>
      <c r="AG1206" s="22">
        <v>0</v>
      </c>
      <c r="AH1206" s="22">
        <f t="shared" si="106"/>
        <v>0</v>
      </c>
      <c r="AI1206" s="22">
        <v>0</v>
      </c>
      <c r="AJ1206" s="22">
        <f t="shared" si="107"/>
        <v>-3700</v>
      </c>
      <c r="AK1206" s="22"/>
      <c r="AL1206" s="22">
        <f t="shared" si="108"/>
        <v>0</v>
      </c>
      <c r="AM1206" s="22">
        <f t="shared" si="109"/>
        <v>0</v>
      </c>
    </row>
    <row r="1207" spans="1:39" outlineLevel="1" x14ac:dyDescent="0.25">
      <c r="A1207" s="10">
        <v>40755</v>
      </c>
      <c r="C1207" s="3" t="s">
        <v>2548</v>
      </c>
      <c r="D1207" s="34" t="s">
        <v>1630</v>
      </c>
      <c r="F1207" s="4" t="s">
        <v>88</v>
      </c>
      <c r="G1207" s="4" t="s">
        <v>451</v>
      </c>
      <c r="H1207" s="4" t="s">
        <v>157</v>
      </c>
      <c r="N1207" s="5">
        <v>1</v>
      </c>
      <c r="O1207" s="5" t="s">
        <v>158</v>
      </c>
      <c r="P1207" s="65">
        <v>4460.3999999999996</v>
      </c>
      <c r="Q1207" s="65">
        <v>0</v>
      </c>
      <c r="R1207" s="65">
        <v>0</v>
      </c>
      <c r="S1207" s="65">
        <f t="shared" si="105"/>
        <v>4460.3999999999996</v>
      </c>
      <c r="T1207" s="5">
        <v>120</v>
      </c>
      <c r="U1207" s="22">
        <v>-4460.3999999999996</v>
      </c>
      <c r="V1207" s="22">
        <v>0</v>
      </c>
      <c r="W1207" s="22">
        <v>0</v>
      </c>
      <c r="X1207" s="22">
        <v>0</v>
      </c>
      <c r="Y1207" s="22">
        <v>0</v>
      </c>
      <c r="Z1207" s="22">
        <v>0</v>
      </c>
      <c r="AA1207" s="22">
        <v>0</v>
      </c>
      <c r="AB1207" s="22">
        <v>0</v>
      </c>
      <c r="AC1207" s="22">
        <v>0</v>
      </c>
      <c r="AD1207" s="22">
        <v>0</v>
      </c>
      <c r="AE1207" s="22">
        <v>0</v>
      </c>
      <c r="AF1207" s="22">
        <v>0</v>
      </c>
      <c r="AG1207" s="22">
        <v>0</v>
      </c>
      <c r="AH1207" s="22">
        <f t="shared" si="106"/>
        <v>0</v>
      </c>
      <c r="AI1207" s="22">
        <v>0</v>
      </c>
      <c r="AJ1207" s="22">
        <f t="shared" si="107"/>
        <v>-4460.3999999999996</v>
      </c>
      <c r="AK1207" s="22"/>
      <c r="AL1207" s="22">
        <f t="shared" si="108"/>
        <v>0</v>
      </c>
      <c r="AM1207" s="22">
        <f t="shared" si="109"/>
        <v>0</v>
      </c>
    </row>
    <row r="1208" spans="1:39" outlineLevel="1" x14ac:dyDescent="0.25">
      <c r="A1208" s="10">
        <v>40755</v>
      </c>
      <c r="C1208" s="3" t="s">
        <v>2549</v>
      </c>
      <c r="D1208" s="34" t="s">
        <v>2550</v>
      </c>
      <c r="F1208" s="4" t="s">
        <v>88</v>
      </c>
      <c r="G1208" s="4" t="s">
        <v>451</v>
      </c>
      <c r="H1208" s="4" t="s">
        <v>157</v>
      </c>
      <c r="N1208" s="5">
        <v>1</v>
      </c>
      <c r="O1208" s="5" t="s">
        <v>158</v>
      </c>
      <c r="P1208" s="65">
        <v>8550</v>
      </c>
      <c r="Q1208" s="65">
        <v>0</v>
      </c>
      <c r="R1208" s="65">
        <v>0</v>
      </c>
      <c r="S1208" s="65">
        <f t="shared" si="105"/>
        <v>8550</v>
      </c>
      <c r="T1208" s="5">
        <v>120</v>
      </c>
      <c r="U1208" s="22">
        <v>-8550</v>
      </c>
      <c r="V1208" s="22">
        <v>0</v>
      </c>
      <c r="W1208" s="22">
        <v>0</v>
      </c>
      <c r="X1208" s="22">
        <v>0</v>
      </c>
      <c r="Y1208" s="22">
        <v>0</v>
      </c>
      <c r="Z1208" s="22">
        <v>0</v>
      </c>
      <c r="AA1208" s="22">
        <v>0</v>
      </c>
      <c r="AB1208" s="22">
        <v>0</v>
      </c>
      <c r="AC1208" s="22">
        <v>0</v>
      </c>
      <c r="AD1208" s="22">
        <v>0</v>
      </c>
      <c r="AE1208" s="22">
        <v>0</v>
      </c>
      <c r="AF1208" s="22">
        <v>0</v>
      </c>
      <c r="AG1208" s="22">
        <v>0</v>
      </c>
      <c r="AH1208" s="22">
        <f t="shared" si="106"/>
        <v>0</v>
      </c>
      <c r="AI1208" s="22">
        <v>0</v>
      </c>
      <c r="AJ1208" s="22">
        <f t="shared" si="107"/>
        <v>-8550</v>
      </c>
      <c r="AK1208" s="22"/>
      <c r="AL1208" s="22">
        <f t="shared" si="108"/>
        <v>0</v>
      </c>
      <c r="AM1208" s="22">
        <f t="shared" si="109"/>
        <v>0</v>
      </c>
    </row>
    <row r="1209" spans="1:39" outlineLevel="1" x14ac:dyDescent="0.25">
      <c r="A1209" s="10">
        <v>40755</v>
      </c>
      <c r="C1209" s="3" t="s">
        <v>2551</v>
      </c>
      <c r="D1209" s="34" t="s">
        <v>2119</v>
      </c>
      <c r="F1209" s="4" t="s">
        <v>88</v>
      </c>
      <c r="G1209" s="4" t="s">
        <v>451</v>
      </c>
      <c r="H1209" s="4" t="s">
        <v>157</v>
      </c>
      <c r="N1209" s="5">
        <v>1</v>
      </c>
      <c r="O1209" s="5" t="s">
        <v>158</v>
      </c>
      <c r="P1209" s="65">
        <v>650</v>
      </c>
      <c r="Q1209" s="65">
        <v>0</v>
      </c>
      <c r="R1209" s="65">
        <v>0</v>
      </c>
      <c r="S1209" s="65">
        <f t="shared" si="105"/>
        <v>650</v>
      </c>
      <c r="T1209" s="5">
        <v>120</v>
      </c>
      <c r="U1209" s="22">
        <v>-650</v>
      </c>
      <c r="V1209" s="22">
        <v>0</v>
      </c>
      <c r="W1209" s="22">
        <v>0</v>
      </c>
      <c r="X1209" s="22">
        <v>0</v>
      </c>
      <c r="Y1209" s="22">
        <v>0</v>
      </c>
      <c r="Z1209" s="22">
        <v>0</v>
      </c>
      <c r="AA1209" s="22">
        <v>0</v>
      </c>
      <c r="AB1209" s="22">
        <v>0</v>
      </c>
      <c r="AC1209" s="22">
        <v>0</v>
      </c>
      <c r="AD1209" s="22">
        <v>0</v>
      </c>
      <c r="AE1209" s="22">
        <v>0</v>
      </c>
      <c r="AF1209" s="22">
        <v>0</v>
      </c>
      <c r="AG1209" s="22">
        <v>0</v>
      </c>
      <c r="AH1209" s="22">
        <f t="shared" si="106"/>
        <v>0</v>
      </c>
      <c r="AI1209" s="22">
        <v>0</v>
      </c>
      <c r="AJ1209" s="22">
        <f t="shared" si="107"/>
        <v>-650</v>
      </c>
      <c r="AK1209" s="22"/>
      <c r="AL1209" s="22">
        <f t="shared" si="108"/>
        <v>0</v>
      </c>
      <c r="AM1209" s="22">
        <f t="shared" si="109"/>
        <v>0</v>
      </c>
    </row>
    <row r="1210" spans="1:39" outlineLevel="1" x14ac:dyDescent="0.25">
      <c r="A1210" s="10">
        <v>40755</v>
      </c>
      <c r="C1210" s="3" t="s">
        <v>2552</v>
      </c>
      <c r="D1210" s="34" t="s">
        <v>1236</v>
      </c>
      <c r="F1210" s="4" t="s">
        <v>88</v>
      </c>
      <c r="G1210" s="4" t="s">
        <v>451</v>
      </c>
      <c r="H1210" s="4" t="s">
        <v>157</v>
      </c>
      <c r="N1210" s="5">
        <v>1</v>
      </c>
      <c r="O1210" s="5" t="s">
        <v>158</v>
      </c>
      <c r="P1210" s="65">
        <v>3040</v>
      </c>
      <c r="Q1210" s="65">
        <v>0</v>
      </c>
      <c r="R1210" s="65">
        <v>0</v>
      </c>
      <c r="S1210" s="65">
        <f t="shared" si="105"/>
        <v>3040</v>
      </c>
      <c r="T1210" s="5">
        <v>120</v>
      </c>
      <c r="U1210" s="22">
        <v>-3040</v>
      </c>
      <c r="V1210" s="22">
        <v>0</v>
      </c>
      <c r="W1210" s="22">
        <v>0</v>
      </c>
      <c r="X1210" s="22">
        <v>0</v>
      </c>
      <c r="Y1210" s="22">
        <v>0</v>
      </c>
      <c r="Z1210" s="22">
        <v>0</v>
      </c>
      <c r="AA1210" s="22">
        <v>0</v>
      </c>
      <c r="AB1210" s="22">
        <v>0</v>
      </c>
      <c r="AC1210" s="22">
        <v>0</v>
      </c>
      <c r="AD1210" s="22">
        <v>0</v>
      </c>
      <c r="AE1210" s="22">
        <v>0</v>
      </c>
      <c r="AF1210" s="22">
        <v>0</v>
      </c>
      <c r="AG1210" s="22">
        <v>0</v>
      </c>
      <c r="AH1210" s="22">
        <f t="shared" si="106"/>
        <v>0</v>
      </c>
      <c r="AI1210" s="22">
        <v>0</v>
      </c>
      <c r="AJ1210" s="22">
        <f t="shared" si="107"/>
        <v>-3040</v>
      </c>
      <c r="AK1210" s="22"/>
      <c r="AL1210" s="22">
        <f t="shared" si="108"/>
        <v>0</v>
      </c>
      <c r="AM1210" s="22">
        <f t="shared" si="109"/>
        <v>0</v>
      </c>
    </row>
    <row r="1211" spans="1:39" outlineLevel="1" x14ac:dyDescent="0.25">
      <c r="A1211" s="10">
        <v>40755</v>
      </c>
      <c r="C1211" s="3" t="s">
        <v>2553</v>
      </c>
      <c r="D1211" s="34" t="s">
        <v>2554</v>
      </c>
      <c r="F1211" s="4" t="s">
        <v>88</v>
      </c>
      <c r="G1211" s="4" t="s">
        <v>451</v>
      </c>
      <c r="H1211" s="4" t="s">
        <v>157</v>
      </c>
      <c r="N1211" s="5">
        <v>1</v>
      </c>
      <c r="O1211" s="5" t="s">
        <v>158</v>
      </c>
      <c r="P1211" s="65">
        <v>5600</v>
      </c>
      <c r="Q1211" s="65">
        <v>0</v>
      </c>
      <c r="R1211" s="65">
        <v>0</v>
      </c>
      <c r="S1211" s="65">
        <f t="shared" si="105"/>
        <v>5600</v>
      </c>
      <c r="T1211" s="5">
        <v>120</v>
      </c>
      <c r="U1211" s="22">
        <v>-5600</v>
      </c>
      <c r="V1211" s="22">
        <v>0</v>
      </c>
      <c r="W1211" s="22">
        <v>0</v>
      </c>
      <c r="X1211" s="22">
        <v>0</v>
      </c>
      <c r="Y1211" s="22">
        <v>0</v>
      </c>
      <c r="Z1211" s="22">
        <v>0</v>
      </c>
      <c r="AA1211" s="22">
        <v>0</v>
      </c>
      <c r="AB1211" s="22">
        <v>0</v>
      </c>
      <c r="AC1211" s="22">
        <v>0</v>
      </c>
      <c r="AD1211" s="22">
        <v>0</v>
      </c>
      <c r="AE1211" s="22">
        <v>0</v>
      </c>
      <c r="AF1211" s="22">
        <v>0</v>
      </c>
      <c r="AG1211" s="22">
        <v>0</v>
      </c>
      <c r="AH1211" s="22">
        <f t="shared" si="106"/>
        <v>0</v>
      </c>
      <c r="AI1211" s="22">
        <v>0</v>
      </c>
      <c r="AJ1211" s="22">
        <f t="shared" si="107"/>
        <v>-5600</v>
      </c>
      <c r="AK1211" s="22"/>
      <c r="AL1211" s="22">
        <f t="shared" si="108"/>
        <v>0</v>
      </c>
      <c r="AM1211" s="22">
        <f t="shared" si="109"/>
        <v>0</v>
      </c>
    </row>
    <row r="1212" spans="1:39" outlineLevel="1" x14ac:dyDescent="0.25">
      <c r="A1212" s="10">
        <v>40755</v>
      </c>
      <c r="C1212" s="3" t="s">
        <v>2555</v>
      </c>
      <c r="D1212" s="34" t="s">
        <v>1198</v>
      </c>
      <c r="F1212" s="4" t="s">
        <v>88</v>
      </c>
      <c r="G1212" s="4" t="s">
        <v>451</v>
      </c>
      <c r="H1212" s="4" t="s">
        <v>157</v>
      </c>
      <c r="N1212" s="5">
        <v>1</v>
      </c>
      <c r="O1212" s="5" t="s">
        <v>158</v>
      </c>
      <c r="P1212" s="65">
        <v>3380.7</v>
      </c>
      <c r="Q1212" s="65">
        <v>0</v>
      </c>
      <c r="R1212" s="65">
        <v>0</v>
      </c>
      <c r="S1212" s="65">
        <f t="shared" si="105"/>
        <v>3380.7</v>
      </c>
      <c r="T1212" s="5">
        <v>120</v>
      </c>
      <c r="U1212" s="22">
        <v>-3380.7</v>
      </c>
      <c r="V1212" s="22">
        <v>0</v>
      </c>
      <c r="W1212" s="22">
        <v>0</v>
      </c>
      <c r="X1212" s="22">
        <v>0</v>
      </c>
      <c r="Y1212" s="22">
        <v>0</v>
      </c>
      <c r="Z1212" s="22">
        <v>0</v>
      </c>
      <c r="AA1212" s="22">
        <v>0</v>
      </c>
      <c r="AB1212" s="22">
        <v>0</v>
      </c>
      <c r="AC1212" s="22">
        <v>0</v>
      </c>
      <c r="AD1212" s="22">
        <v>0</v>
      </c>
      <c r="AE1212" s="22">
        <v>0</v>
      </c>
      <c r="AF1212" s="22">
        <v>0</v>
      </c>
      <c r="AG1212" s="22">
        <v>0</v>
      </c>
      <c r="AH1212" s="22">
        <f t="shared" si="106"/>
        <v>0</v>
      </c>
      <c r="AI1212" s="22">
        <v>0</v>
      </c>
      <c r="AJ1212" s="22">
        <f t="shared" si="107"/>
        <v>-3380.7</v>
      </c>
      <c r="AK1212" s="22"/>
      <c r="AL1212" s="22">
        <f t="shared" si="108"/>
        <v>0</v>
      </c>
      <c r="AM1212" s="22">
        <f t="shared" si="109"/>
        <v>0</v>
      </c>
    </row>
    <row r="1213" spans="1:39" outlineLevel="1" x14ac:dyDescent="0.25">
      <c r="A1213" s="10">
        <v>40755</v>
      </c>
      <c r="C1213" s="3" t="s">
        <v>2556</v>
      </c>
      <c r="D1213" s="34" t="s">
        <v>1236</v>
      </c>
      <c r="F1213" s="4" t="s">
        <v>88</v>
      </c>
      <c r="G1213" s="4" t="s">
        <v>451</v>
      </c>
      <c r="H1213" s="4" t="s">
        <v>157</v>
      </c>
      <c r="N1213" s="5">
        <v>1</v>
      </c>
      <c r="O1213" s="5" t="s">
        <v>158</v>
      </c>
      <c r="P1213" s="65">
        <v>750</v>
      </c>
      <c r="Q1213" s="65">
        <v>0</v>
      </c>
      <c r="R1213" s="65">
        <v>0</v>
      </c>
      <c r="S1213" s="65">
        <f t="shared" si="105"/>
        <v>750</v>
      </c>
      <c r="T1213" s="5">
        <v>120</v>
      </c>
      <c r="U1213" s="22">
        <v>-750</v>
      </c>
      <c r="V1213" s="22">
        <v>0</v>
      </c>
      <c r="W1213" s="22">
        <v>0</v>
      </c>
      <c r="X1213" s="22">
        <v>0</v>
      </c>
      <c r="Y1213" s="22">
        <v>0</v>
      </c>
      <c r="Z1213" s="22">
        <v>0</v>
      </c>
      <c r="AA1213" s="22">
        <v>0</v>
      </c>
      <c r="AB1213" s="22">
        <v>0</v>
      </c>
      <c r="AC1213" s="22">
        <v>0</v>
      </c>
      <c r="AD1213" s="22">
        <v>0</v>
      </c>
      <c r="AE1213" s="22">
        <v>0</v>
      </c>
      <c r="AF1213" s="22">
        <v>0</v>
      </c>
      <c r="AG1213" s="22">
        <v>0</v>
      </c>
      <c r="AH1213" s="22">
        <f t="shared" si="106"/>
        <v>0</v>
      </c>
      <c r="AI1213" s="22">
        <v>0</v>
      </c>
      <c r="AJ1213" s="22">
        <f t="shared" si="107"/>
        <v>-750</v>
      </c>
      <c r="AK1213" s="22"/>
      <c r="AL1213" s="22">
        <f t="shared" si="108"/>
        <v>0</v>
      </c>
      <c r="AM1213" s="22">
        <f t="shared" si="109"/>
        <v>0</v>
      </c>
    </row>
    <row r="1214" spans="1:39" outlineLevel="1" x14ac:dyDescent="0.25">
      <c r="A1214" s="10">
        <v>40755</v>
      </c>
      <c r="C1214" s="3" t="s">
        <v>2557</v>
      </c>
      <c r="D1214" s="34" t="s">
        <v>2558</v>
      </c>
      <c r="F1214" s="4" t="s">
        <v>88</v>
      </c>
      <c r="G1214" s="4" t="s">
        <v>451</v>
      </c>
      <c r="H1214" s="4" t="s">
        <v>157</v>
      </c>
      <c r="N1214" s="5">
        <v>1</v>
      </c>
      <c r="O1214" s="5" t="s">
        <v>158</v>
      </c>
      <c r="P1214" s="65">
        <v>2500</v>
      </c>
      <c r="Q1214" s="65">
        <v>0</v>
      </c>
      <c r="R1214" s="65">
        <v>0</v>
      </c>
      <c r="S1214" s="65">
        <f t="shared" si="105"/>
        <v>2500</v>
      </c>
      <c r="T1214" s="5">
        <v>120</v>
      </c>
      <c r="U1214" s="22">
        <v>-2500</v>
      </c>
      <c r="V1214" s="22">
        <v>0</v>
      </c>
      <c r="W1214" s="22">
        <v>0</v>
      </c>
      <c r="X1214" s="22">
        <v>0</v>
      </c>
      <c r="Y1214" s="22">
        <v>0</v>
      </c>
      <c r="Z1214" s="22">
        <v>0</v>
      </c>
      <c r="AA1214" s="22">
        <v>0</v>
      </c>
      <c r="AB1214" s="22">
        <v>0</v>
      </c>
      <c r="AC1214" s="22">
        <v>0</v>
      </c>
      <c r="AD1214" s="22">
        <v>0</v>
      </c>
      <c r="AE1214" s="22">
        <v>0</v>
      </c>
      <c r="AF1214" s="22">
        <v>0</v>
      </c>
      <c r="AG1214" s="22">
        <v>0</v>
      </c>
      <c r="AH1214" s="22">
        <f t="shared" si="106"/>
        <v>0</v>
      </c>
      <c r="AI1214" s="22">
        <v>0</v>
      </c>
      <c r="AJ1214" s="22">
        <f t="shared" si="107"/>
        <v>-2500</v>
      </c>
      <c r="AK1214" s="22"/>
      <c r="AL1214" s="22">
        <f t="shared" si="108"/>
        <v>0</v>
      </c>
      <c r="AM1214" s="22">
        <f t="shared" si="109"/>
        <v>0</v>
      </c>
    </row>
    <row r="1215" spans="1:39" outlineLevel="1" x14ac:dyDescent="0.25">
      <c r="A1215" s="10">
        <v>40755</v>
      </c>
      <c r="C1215" s="3" t="s">
        <v>2559</v>
      </c>
      <c r="D1215" s="34" t="s">
        <v>968</v>
      </c>
      <c r="F1215" s="4" t="s">
        <v>88</v>
      </c>
      <c r="G1215" s="4" t="s">
        <v>451</v>
      </c>
      <c r="H1215" s="4" t="s">
        <v>157</v>
      </c>
      <c r="N1215" s="5">
        <v>1</v>
      </c>
      <c r="O1215" s="5" t="s">
        <v>158</v>
      </c>
      <c r="P1215" s="65">
        <v>1400</v>
      </c>
      <c r="Q1215" s="65">
        <v>0</v>
      </c>
      <c r="R1215" s="65">
        <v>0</v>
      </c>
      <c r="S1215" s="65">
        <f t="shared" si="105"/>
        <v>1400</v>
      </c>
      <c r="T1215" s="5">
        <v>120</v>
      </c>
      <c r="U1215" s="22">
        <v>-1400</v>
      </c>
      <c r="V1215" s="22">
        <v>0</v>
      </c>
      <c r="W1215" s="22">
        <v>0</v>
      </c>
      <c r="X1215" s="22">
        <v>0</v>
      </c>
      <c r="Y1215" s="22">
        <v>0</v>
      </c>
      <c r="Z1215" s="22">
        <v>0</v>
      </c>
      <c r="AA1215" s="22">
        <v>0</v>
      </c>
      <c r="AB1215" s="22">
        <v>0</v>
      </c>
      <c r="AC1215" s="22">
        <v>0</v>
      </c>
      <c r="AD1215" s="22">
        <v>0</v>
      </c>
      <c r="AE1215" s="22">
        <v>0</v>
      </c>
      <c r="AF1215" s="22">
        <v>0</v>
      </c>
      <c r="AG1215" s="22">
        <v>0</v>
      </c>
      <c r="AH1215" s="22">
        <f t="shared" si="106"/>
        <v>0</v>
      </c>
      <c r="AI1215" s="22">
        <v>0</v>
      </c>
      <c r="AJ1215" s="22">
        <f t="shared" si="107"/>
        <v>-1400</v>
      </c>
      <c r="AK1215" s="22"/>
      <c r="AL1215" s="22">
        <f t="shared" si="108"/>
        <v>0</v>
      </c>
      <c r="AM1215" s="22">
        <f t="shared" si="109"/>
        <v>0</v>
      </c>
    </row>
    <row r="1216" spans="1:39" outlineLevel="1" x14ac:dyDescent="0.25">
      <c r="A1216" s="10">
        <v>40755</v>
      </c>
      <c r="C1216" s="3" t="s">
        <v>2560</v>
      </c>
      <c r="D1216" s="34" t="s">
        <v>968</v>
      </c>
      <c r="F1216" s="4" t="s">
        <v>88</v>
      </c>
      <c r="G1216" s="4" t="s">
        <v>451</v>
      </c>
      <c r="H1216" s="4" t="s">
        <v>157</v>
      </c>
      <c r="N1216" s="5">
        <v>1</v>
      </c>
      <c r="O1216" s="5" t="s">
        <v>158</v>
      </c>
      <c r="P1216" s="65">
        <v>450</v>
      </c>
      <c r="Q1216" s="65">
        <v>0</v>
      </c>
      <c r="R1216" s="65">
        <v>0</v>
      </c>
      <c r="S1216" s="65">
        <f t="shared" si="105"/>
        <v>450</v>
      </c>
      <c r="T1216" s="5">
        <v>120</v>
      </c>
      <c r="U1216" s="22">
        <v>-450</v>
      </c>
      <c r="V1216" s="22">
        <v>0</v>
      </c>
      <c r="W1216" s="22">
        <v>0</v>
      </c>
      <c r="X1216" s="22">
        <v>0</v>
      </c>
      <c r="Y1216" s="22">
        <v>0</v>
      </c>
      <c r="Z1216" s="22">
        <v>0</v>
      </c>
      <c r="AA1216" s="22">
        <v>0</v>
      </c>
      <c r="AB1216" s="22">
        <v>0</v>
      </c>
      <c r="AC1216" s="22">
        <v>0</v>
      </c>
      <c r="AD1216" s="22">
        <v>0</v>
      </c>
      <c r="AE1216" s="22">
        <v>0</v>
      </c>
      <c r="AF1216" s="22">
        <v>0</v>
      </c>
      <c r="AG1216" s="22">
        <v>0</v>
      </c>
      <c r="AH1216" s="22">
        <f t="shared" si="106"/>
        <v>0</v>
      </c>
      <c r="AI1216" s="22">
        <v>0</v>
      </c>
      <c r="AJ1216" s="22">
        <f t="shared" si="107"/>
        <v>-450</v>
      </c>
      <c r="AK1216" s="22"/>
      <c r="AL1216" s="22">
        <f t="shared" si="108"/>
        <v>0</v>
      </c>
      <c r="AM1216" s="22">
        <f t="shared" si="109"/>
        <v>0</v>
      </c>
    </row>
    <row r="1217" spans="1:39" outlineLevel="1" x14ac:dyDescent="0.25">
      <c r="A1217" s="10">
        <v>40755</v>
      </c>
      <c r="C1217" s="3" t="s">
        <v>2561</v>
      </c>
      <c r="D1217" s="34" t="s">
        <v>1236</v>
      </c>
      <c r="F1217" s="4" t="s">
        <v>88</v>
      </c>
      <c r="G1217" s="4" t="s">
        <v>451</v>
      </c>
      <c r="H1217" s="4" t="s">
        <v>157</v>
      </c>
      <c r="N1217" s="5">
        <v>1</v>
      </c>
      <c r="O1217" s="5" t="s">
        <v>158</v>
      </c>
      <c r="P1217" s="65">
        <v>750</v>
      </c>
      <c r="Q1217" s="65">
        <v>0</v>
      </c>
      <c r="R1217" s="65">
        <v>0</v>
      </c>
      <c r="S1217" s="65">
        <f t="shared" si="105"/>
        <v>750</v>
      </c>
      <c r="T1217" s="5">
        <v>120</v>
      </c>
      <c r="U1217" s="22">
        <v>-750</v>
      </c>
      <c r="V1217" s="22">
        <v>0</v>
      </c>
      <c r="W1217" s="22">
        <v>0</v>
      </c>
      <c r="X1217" s="22">
        <v>0</v>
      </c>
      <c r="Y1217" s="22">
        <v>0</v>
      </c>
      <c r="Z1217" s="22">
        <v>0</v>
      </c>
      <c r="AA1217" s="22">
        <v>0</v>
      </c>
      <c r="AB1217" s="22">
        <v>0</v>
      </c>
      <c r="AC1217" s="22">
        <v>0</v>
      </c>
      <c r="AD1217" s="22">
        <v>0</v>
      </c>
      <c r="AE1217" s="22">
        <v>0</v>
      </c>
      <c r="AF1217" s="22">
        <v>0</v>
      </c>
      <c r="AG1217" s="22">
        <v>0</v>
      </c>
      <c r="AH1217" s="22">
        <f t="shared" si="106"/>
        <v>0</v>
      </c>
      <c r="AI1217" s="22">
        <v>0</v>
      </c>
      <c r="AJ1217" s="22">
        <f t="shared" si="107"/>
        <v>-750</v>
      </c>
      <c r="AK1217" s="22"/>
      <c r="AL1217" s="22">
        <f t="shared" si="108"/>
        <v>0</v>
      </c>
      <c r="AM1217" s="22">
        <f t="shared" si="109"/>
        <v>0</v>
      </c>
    </row>
    <row r="1218" spans="1:39" outlineLevel="1" x14ac:dyDescent="0.25">
      <c r="A1218" s="10">
        <v>40755</v>
      </c>
      <c r="C1218" s="3" t="s">
        <v>2562</v>
      </c>
      <c r="D1218" s="34" t="s">
        <v>1236</v>
      </c>
      <c r="F1218" s="4" t="s">
        <v>88</v>
      </c>
      <c r="G1218" s="4" t="s">
        <v>451</v>
      </c>
      <c r="H1218" s="4" t="s">
        <v>157</v>
      </c>
      <c r="N1218" s="5">
        <v>1</v>
      </c>
      <c r="O1218" s="5" t="s">
        <v>158</v>
      </c>
      <c r="P1218" s="65">
        <v>325</v>
      </c>
      <c r="Q1218" s="65">
        <v>0</v>
      </c>
      <c r="R1218" s="65">
        <v>0</v>
      </c>
      <c r="S1218" s="65">
        <f t="shared" si="105"/>
        <v>325</v>
      </c>
      <c r="T1218" s="5">
        <v>120</v>
      </c>
      <c r="U1218" s="22">
        <v>-325</v>
      </c>
      <c r="V1218" s="22">
        <v>0</v>
      </c>
      <c r="W1218" s="22">
        <v>0</v>
      </c>
      <c r="X1218" s="22">
        <v>0</v>
      </c>
      <c r="Y1218" s="22">
        <v>0</v>
      </c>
      <c r="Z1218" s="22">
        <v>0</v>
      </c>
      <c r="AA1218" s="22">
        <v>0</v>
      </c>
      <c r="AB1218" s="22">
        <v>0</v>
      </c>
      <c r="AC1218" s="22">
        <v>0</v>
      </c>
      <c r="AD1218" s="22">
        <v>0</v>
      </c>
      <c r="AE1218" s="22">
        <v>0</v>
      </c>
      <c r="AF1218" s="22">
        <v>0</v>
      </c>
      <c r="AG1218" s="22">
        <v>0</v>
      </c>
      <c r="AH1218" s="22">
        <f t="shared" si="106"/>
        <v>0</v>
      </c>
      <c r="AI1218" s="22">
        <v>0</v>
      </c>
      <c r="AJ1218" s="22">
        <f t="shared" si="107"/>
        <v>-325</v>
      </c>
      <c r="AK1218" s="22"/>
      <c r="AL1218" s="22">
        <f t="shared" si="108"/>
        <v>0</v>
      </c>
      <c r="AM1218" s="22">
        <f t="shared" si="109"/>
        <v>0</v>
      </c>
    </row>
    <row r="1219" spans="1:39" outlineLevel="1" x14ac:dyDescent="0.25">
      <c r="A1219" s="10">
        <v>40755</v>
      </c>
      <c r="C1219" s="3" t="s">
        <v>2563</v>
      </c>
      <c r="D1219" s="34" t="s">
        <v>1236</v>
      </c>
      <c r="F1219" s="4" t="s">
        <v>88</v>
      </c>
      <c r="G1219" s="4" t="s">
        <v>451</v>
      </c>
      <c r="H1219" s="4" t="s">
        <v>157</v>
      </c>
      <c r="N1219" s="5">
        <v>1</v>
      </c>
      <c r="O1219" s="5" t="s">
        <v>158</v>
      </c>
      <c r="P1219" s="65">
        <v>1300</v>
      </c>
      <c r="Q1219" s="65">
        <v>0</v>
      </c>
      <c r="R1219" s="65">
        <v>0</v>
      </c>
      <c r="S1219" s="65">
        <f t="shared" si="105"/>
        <v>1300</v>
      </c>
      <c r="T1219" s="5">
        <v>120</v>
      </c>
      <c r="U1219" s="22">
        <v>-1300</v>
      </c>
      <c r="V1219" s="22">
        <v>0</v>
      </c>
      <c r="W1219" s="22">
        <v>0</v>
      </c>
      <c r="X1219" s="22">
        <v>0</v>
      </c>
      <c r="Y1219" s="22">
        <v>0</v>
      </c>
      <c r="Z1219" s="22">
        <v>0</v>
      </c>
      <c r="AA1219" s="22">
        <v>0</v>
      </c>
      <c r="AB1219" s="22">
        <v>0</v>
      </c>
      <c r="AC1219" s="22">
        <v>0</v>
      </c>
      <c r="AD1219" s="22">
        <v>0</v>
      </c>
      <c r="AE1219" s="22">
        <v>0</v>
      </c>
      <c r="AF1219" s="22">
        <v>0</v>
      </c>
      <c r="AG1219" s="22">
        <v>0</v>
      </c>
      <c r="AH1219" s="22">
        <f t="shared" si="106"/>
        <v>0</v>
      </c>
      <c r="AI1219" s="22">
        <v>0</v>
      </c>
      <c r="AJ1219" s="22">
        <f t="shared" si="107"/>
        <v>-1300</v>
      </c>
      <c r="AK1219" s="22"/>
      <c r="AL1219" s="22">
        <f t="shared" si="108"/>
        <v>0</v>
      </c>
      <c r="AM1219" s="22">
        <f t="shared" si="109"/>
        <v>0</v>
      </c>
    </row>
    <row r="1220" spans="1:39" outlineLevel="1" x14ac:dyDescent="0.25">
      <c r="A1220" s="10">
        <v>40755</v>
      </c>
      <c r="C1220" s="3" t="s">
        <v>2564</v>
      </c>
      <c r="D1220" s="34" t="s">
        <v>1670</v>
      </c>
      <c r="F1220" s="4" t="s">
        <v>88</v>
      </c>
      <c r="G1220" s="4" t="s">
        <v>451</v>
      </c>
      <c r="H1220" s="4" t="s">
        <v>157</v>
      </c>
      <c r="N1220" s="5">
        <v>1</v>
      </c>
      <c r="O1220" s="5" t="s">
        <v>158</v>
      </c>
      <c r="P1220" s="65">
        <v>900</v>
      </c>
      <c r="Q1220" s="65">
        <v>0</v>
      </c>
      <c r="R1220" s="65">
        <v>0</v>
      </c>
      <c r="S1220" s="65">
        <f t="shared" si="105"/>
        <v>900</v>
      </c>
      <c r="T1220" s="5">
        <v>120</v>
      </c>
      <c r="U1220" s="22">
        <v>-900</v>
      </c>
      <c r="V1220" s="22">
        <v>0</v>
      </c>
      <c r="W1220" s="22">
        <v>0</v>
      </c>
      <c r="X1220" s="22">
        <v>0</v>
      </c>
      <c r="Y1220" s="22">
        <v>0</v>
      </c>
      <c r="Z1220" s="22">
        <v>0</v>
      </c>
      <c r="AA1220" s="22">
        <v>0</v>
      </c>
      <c r="AB1220" s="22">
        <v>0</v>
      </c>
      <c r="AC1220" s="22">
        <v>0</v>
      </c>
      <c r="AD1220" s="22">
        <v>0</v>
      </c>
      <c r="AE1220" s="22">
        <v>0</v>
      </c>
      <c r="AF1220" s="22">
        <v>0</v>
      </c>
      <c r="AG1220" s="22">
        <v>0</v>
      </c>
      <c r="AH1220" s="22">
        <f t="shared" si="106"/>
        <v>0</v>
      </c>
      <c r="AI1220" s="22">
        <v>0</v>
      </c>
      <c r="AJ1220" s="22">
        <f t="shared" si="107"/>
        <v>-900</v>
      </c>
      <c r="AK1220" s="22"/>
      <c r="AL1220" s="22">
        <f t="shared" si="108"/>
        <v>0</v>
      </c>
      <c r="AM1220" s="22">
        <f t="shared" si="109"/>
        <v>0</v>
      </c>
    </row>
    <row r="1221" spans="1:39" outlineLevel="1" x14ac:dyDescent="0.25">
      <c r="A1221" s="10">
        <v>40755</v>
      </c>
      <c r="C1221" s="3" t="s">
        <v>2565</v>
      </c>
      <c r="D1221" s="34" t="s">
        <v>2558</v>
      </c>
      <c r="F1221" s="4" t="s">
        <v>88</v>
      </c>
      <c r="G1221" s="4" t="s">
        <v>451</v>
      </c>
      <c r="H1221" s="4" t="s">
        <v>157</v>
      </c>
      <c r="N1221" s="5">
        <v>1</v>
      </c>
      <c r="O1221" s="5" t="s">
        <v>158</v>
      </c>
      <c r="P1221" s="65">
        <v>3700</v>
      </c>
      <c r="Q1221" s="65">
        <v>0</v>
      </c>
      <c r="R1221" s="65">
        <v>0</v>
      </c>
      <c r="S1221" s="65">
        <f t="shared" si="105"/>
        <v>3700</v>
      </c>
      <c r="T1221" s="5">
        <v>120</v>
      </c>
      <c r="U1221" s="22">
        <v>-3700</v>
      </c>
      <c r="V1221" s="22">
        <v>0</v>
      </c>
      <c r="W1221" s="22">
        <v>0</v>
      </c>
      <c r="X1221" s="22">
        <v>0</v>
      </c>
      <c r="Y1221" s="22">
        <v>0</v>
      </c>
      <c r="Z1221" s="22">
        <v>0</v>
      </c>
      <c r="AA1221" s="22">
        <v>0</v>
      </c>
      <c r="AB1221" s="22">
        <v>0</v>
      </c>
      <c r="AC1221" s="22">
        <v>0</v>
      </c>
      <c r="AD1221" s="22">
        <v>0</v>
      </c>
      <c r="AE1221" s="22">
        <v>0</v>
      </c>
      <c r="AF1221" s="22">
        <v>0</v>
      </c>
      <c r="AG1221" s="22">
        <v>0</v>
      </c>
      <c r="AH1221" s="22">
        <f t="shared" si="106"/>
        <v>0</v>
      </c>
      <c r="AI1221" s="22">
        <v>0</v>
      </c>
      <c r="AJ1221" s="22">
        <f t="shared" si="107"/>
        <v>-3700</v>
      </c>
      <c r="AK1221" s="22"/>
      <c r="AL1221" s="22">
        <f t="shared" si="108"/>
        <v>0</v>
      </c>
      <c r="AM1221" s="22">
        <f t="shared" si="109"/>
        <v>0</v>
      </c>
    </row>
    <row r="1222" spans="1:39" outlineLevel="1" x14ac:dyDescent="0.25">
      <c r="A1222" s="10">
        <v>40755</v>
      </c>
      <c r="C1222" s="3" t="s">
        <v>2566</v>
      </c>
      <c r="D1222" s="34" t="s">
        <v>2567</v>
      </c>
      <c r="F1222" s="4" t="s">
        <v>88</v>
      </c>
      <c r="G1222" s="4" t="s">
        <v>451</v>
      </c>
      <c r="H1222" s="4" t="s">
        <v>157</v>
      </c>
      <c r="N1222" s="5">
        <v>1</v>
      </c>
      <c r="O1222" s="5" t="s">
        <v>158</v>
      </c>
      <c r="P1222" s="65">
        <v>4480</v>
      </c>
      <c r="Q1222" s="65">
        <v>0</v>
      </c>
      <c r="R1222" s="65">
        <v>0</v>
      </c>
      <c r="S1222" s="65">
        <f t="shared" ref="S1222:S1285" si="110">SUM(P1222:R1222)</f>
        <v>4480</v>
      </c>
      <c r="T1222" s="5">
        <v>120</v>
      </c>
      <c r="U1222" s="22">
        <v>-4480</v>
      </c>
      <c r="V1222" s="22">
        <v>0</v>
      </c>
      <c r="W1222" s="22">
        <v>0</v>
      </c>
      <c r="X1222" s="22">
        <v>0</v>
      </c>
      <c r="Y1222" s="22">
        <v>0</v>
      </c>
      <c r="Z1222" s="22">
        <v>0</v>
      </c>
      <c r="AA1222" s="22">
        <v>0</v>
      </c>
      <c r="AB1222" s="22">
        <v>0</v>
      </c>
      <c r="AC1222" s="22">
        <v>0</v>
      </c>
      <c r="AD1222" s="22">
        <v>0</v>
      </c>
      <c r="AE1222" s="22">
        <v>0</v>
      </c>
      <c r="AF1222" s="22">
        <v>0</v>
      </c>
      <c r="AG1222" s="22">
        <v>0</v>
      </c>
      <c r="AH1222" s="22">
        <f t="shared" ref="AH1222:AH1285" si="111">SUM(V1222:AG1222)</f>
        <v>0</v>
      </c>
      <c r="AI1222" s="22">
        <v>0</v>
      </c>
      <c r="AJ1222" s="22">
        <f t="shared" ref="AJ1222:AJ1285" si="112">U1222+AH1222+AI1222</f>
        <v>-4480</v>
      </c>
      <c r="AK1222" s="22"/>
      <c r="AL1222" s="22">
        <f t="shared" ref="AL1222:AL1285" si="113">S1222+AJ1222</f>
        <v>0</v>
      </c>
      <c r="AM1222" s="22">
        <f t="shared" ref="AM1222:AM1285" si="114">P1222+U1222</f>
        <v>0</v>
      </c>
    </row>
    <row r="1223" spans="1:39" outlineLevel="1" x14ac:dyDescent="0.25">
      <c r="A1223" s="10">
        <v>40755</v>
      </c>
      <c r="C1223" s="3" t="s">
        <v>2568</v>
      </c>
      <c r="D1223" s="34" t="s">
        <v>2569</v>
      </c>
      <c r="F1223" s="4" t="s">
        <v>88</v>
      </c>
      <c r="G1223" s="4" t="s">
        <v>451</v>
      </c>
      <c r="H1223" s="4" t="s">
        <v>157</v>
      </c>
      <c r="N1223" s="5">
        <v>1</v>
      </c>
      <c r="O1223" s="5" t="s">
        <v>158</v>
      </c>
      <c r="P1223" s="65">
        <v>10260</v>
      </c>
      <c r="Q1223" s="65">
        <v>0</v>
      </c>
      <c r="R1223" s="65">
        <v>0</v>
      </c>
      <c r="S1223" s="65">
        <f t="shared" si="110"/>
        <v>10260</v>
      </c>
      <c r="T1223" s="5">
        <v>120</v>
      </c>
      <c r="U1223" s="22">
        <v>-10260</v>
      </c>
      <c r="V1223" s="22">
        <v>0</v>
      </c>
      <c r="W1223" s="22">
        <v>0</v>
      </c>
      <c r="X1223" s="22">
        <v>0</v>
      </c>
      <c r="Y1223" s="22">
        <v>0</v>
      </c>
      <c r="Z1223" s="22">
        <v>0</v>
      </c>
      <c r="AA1223" s="22">
        <v>0</v>
      </c>
      <c r="AB1223" s="22">
        <v>0</v>
      </c>
      <c r="AC1223" s="22">
        <v>0</v>
      </c>
      <c r="AD1223" s="22">
        <v>0</v>
      </c>
      <c r="AE1223" s="22">
        <v>0</v>
      </c>
      <c r="AF1223" s="22">
        <v>0</v>
      </c>
      <c r="AG1223" s="22">
        <v>0</v>
      </c>
      <c r="AH1223" s="22">
        <f t="shared" si="111"/>
        <v>0</v>
      </c>
      <c r="AI1223" s="22">
        <v>0</v>
      </c>
      <c r="AJ1223" s="22">
        <f t="shared" si="112"/>
        <v>-10260</v>
      </c>
      <c r="AK1223" s="22"/>
      <c r="AL1223" s="22">
        <f t="shared" si="113"/>
        <v>0</v>
      </c>
      <c r="AM1223" s="22">
        <f t="shared" si="114"/>
        <v>0</v>
      </c>
    </row>
    <row r="1224" spans="1:39" outlineLevel="1" x14ac:dyDescent="0.25">
      <c r="A1224" s="10">
        <v>40755</v>
      </c>
      <c r="C1224" s="3" t="s">
        <v>2570</v>
      </c>
      <c r="D1224" s="34" t="s">
        <v>2571</v>
      </c>
      <c r="F1224" s="4" t="s">
        <v>88</v>
      </c>
      <c r="G1224" s="4" t="s">
        <v>451</v>
      </c>
      <c r="H1224" s="4" t="s">
        <v>157</v>
      </c>
      <c r="N1224" s="5">
        <v>1</v>
      </c>
      <c r="O1224" s="5" t="s">
        <v>158</v>
      </c>
      <c r="P1224" s="65">
        <v>1800</v>
      </c>
      <c r="Q1224" s="65">
        <v>0</v>
      </c>
      <c r="R1224" s="65">
        <v>0</v>
      </c>
      <c r="S1224" s="65">
        <f t="shared" si="110"/>
        <v>1800</v>
      </c>
      <c r="T1224" s="5">
        <v>120</v>
      </c>
      <c r="U1224" s="22">
        <v>-1800</v>
      </c>
      <c r="V1224" s="22">
        <v>0</v>
      </c>
      <c r="W1224" s="22">
        <v>0</v>
      </c>
      <c r="X1224" s="22">
        <v>0</v>
      </c>
      <c r="Y1224" s="22">
        <v>0</v>
      </c>
      <c r="Z1224" s="22">
        <v>0</v>
      </c>
      <c r="AA1224" s="22">
        <v>0</v>
      </c>
      <c r="AB1224" s="22">
        <v>0</v>
      </c>
      <c r="AC1224" s="22">
        <v>0</v>
      </c>
      <c r="AD1224" s="22">
        <v>0</v>
      </c>
      <c r="AE1224" s="22">
        <v>0</v>
      </c>
      <c r="AF1224" s="22">
        <v>0</v>
      </c>
      <c r="AG1224" s="22">
        <v>0</v>
      </c>
      <c r="AH1224" s="22">
        <f t="shared" si="111"/>
        <v>0</v>
      </c>
      <c r="AI1224" s="22">
        <v>0</v>
      </c>
      <c r="AJ1224" s="22">
        <f t="shared" si="112"/>
        <v>-1800</v>
      </c>
      <c r="AK1224" s="22"/>
      <c r="AL1224" s="22">
        <f t="shared" si="113"/>
        <v>0</v>
      </c>
      <c r="AM1224" s="22">
        <f t="shared" si="114"/>
        <v>0</v>
      </c>
    </row>
    <row r="1225" spans="1:39" outlineLevel="1" x14ac:dyDescent="0.25">
      <c r="A1225" s="10">
        <v>40755</v>
      </c>
      <c r="C1225" s="3" t="s">
        <v>2572</v>
      </c>
      <c r="D1225" s="34" t="s">
        <v>1236</v>
      </c>
      <c r="F1225" s="4" t="s">
        <v>88</v>
      </c>
      <c r="G1225" s="4" t="s">
        <v>451</v>
      </c>
      <c r="H1225" s="4" t="s">
        <v>157</v>
      </c>
      <c r="N1225" s="5">
        <v>1</v>
      </c>
      <c r="O1225" s="5" t="s">
        <v>158</v>
      </c>
      <c r="P1225" s="65">
        <v>2440</v>
      </c>
      <c r="Q1225" s="65">
        <v>0</v>
      </c>
      <c r="R1225" s="65">
        <v>0</v>
      </c>
      <c r="S1225" s="65">
        <f t="shared" si="110"/>
        <v>2440</v>
      </c>
      <c r="T1225" s="5">
        <v>120</v>
      </c>
      <c r="U1225" s="22">
        <v>-2440</v>
      </c>
      <c r="V1225" s="22">
        <v>0</v>
      </c>
      <c r="W1225" s="22">
        <v>0</v>
      </c>
      <c r="X1225" s="22">
        <v>0</v>
      </c>
      <c r="Y1225" s="22">
        <v>0</v>
      </c>
      <c r="Z1225" s="22">
        <v>0</v>
      </c>
      <c r="AA1225" s="22">
        <v>0</v>
      </c>
      <c r="AB1225" s="22">
        <v>0</v>
      </c>
      <c r="AC1225" s="22">
        <v>0</v>
      </c>
      <c r="AD1225" s="22">
        <v>0</v>
      </c>
      <c r="AE1225" s="22">
        <v>0</v>
      </c>
      <c r="AF1225" s="22">
        <v>0</v>
      </c>
      <c r="AG1225" s="22">
        <v>0</v>
      </c>
      <c r="AH1225" s="22">
        <f t="shared" si="111"/>
        <v>0</v>
      </c>
      <c r="AI1225" s="22">
        <v>0</v>
      </c>
      <c r="AJ1225" s="22">
        <f t="shared" si="112"/>
        <v>-2440</v>
      </c>
      <c r="AK1225" s="22"/>
      <c r="AL1225" s="22">
        <f t="shared" si="113"/>
        <v>0</v>
      </c>
      <c r="AM1225" s="22">
        <f t="shared" si="114"/>
        <v>0</v>
      </c>
    </row>
    <row r="1226" spans="1:39" outlineLevel="1" x14ac:dyDescent="0.25">
      <c r="A1226" s="10">
        <v>40755</v>
      </c>
      <c r="C1226" s="3" t="s">
        <v>2573</v>
      </c>
      <c r="D1226" s="34" t="s">
        <v>1670</v>
      </c>
      <c r="F1226" s="4" t="s">
        <v>88</v>
      </c>
      <c r="G1226" s="4" t="s">
        <v>451</v>
      </c>
      <c r="H1226" s="4" t="s">
        <v>157</v>
      </c>
      <c r="N1226" s="5">
        <v>1</v>
      </c>
      <c r="O1226" s="5" t="s">
        <v>158</v>
      </c>
      <c r="P1226" s="65">
        <v>1800</v>
      </c>
      <c r="Q1226" s="65">
        <v>0</v>
      </c>
      <c r="R1226" s="65">
        <v>0</v>
      </c>
      <c r="S1226" s="65">
        <f t="shared" si="110"/>
        <v>1800</v>
      </c>
      <c r="T1226" s="5">
        <v>120</v>
      </c>
      <c r="U1226" s="22">
        <v>-1800</v>
      </c>
      <c r="V1226" s="22">
        <v>0</v>
      </c>
      <c r="W1226" s="22">
        <v>0</v>
      </c>
      <c r="X1226" s="22">
        <v>0</v>
      </c>
      <c r="Y1226" s="22">
        <v>0</v>
      </c>
      <c r="Z1226" s="22">
        <v>0</v>
      </c>
      <c r="AA1226" s="22">
        <v>0</v>
      </c>
      <c r="AB1226" s="22">
        <v>0</v>
      </c>
      <c r="AC1226" s="22">
        <v>0</v>
      </c>
      <c r="AD1226" s="22">
        <v>0</v>
      </c>
      <c r="AE1226" s="22">
        <v>0</v>
      </c>
      <c r="AF1226" s="22">
        <v>0</v>
      </c>
      <c r="AG1226" s="22">
        <v>0</v>
      </c>
      <c r="AH1226" s="22">
        <f t="shared" si="111"/>
        <v>0</v>
      </c>
      <c r="AI1226" s="22">
        <v>0</v>
      </c>
      <c r="AJ1226" s="22">
        <f t="shared" si="112"/>
        <v>-1800</v>
      </c>
      <c r="AK1226" s="22"/>
      <c r="AL1226" s="22">
        <f t="shared" si="113"/>
        <v>0</v>
      </c>
      <c r="AM1226" s="22">
        <f t="shared" si="114"/>
        <v>0</v>
      </c>
    </row>
    <row r="1227" spans="1:39" outlineLevel="1" x14ac:dyDescent="0.25">
      <c r="A1227" s="10">
        <v>40755</v>
      </c>
      <c r="C1227" s="3" t="s">
        <v>2574</v>
      </c>
      <c r="D1227" s="34" t="s">
        <v>2575</v>
      </c>
      <c r="F1227" s="4" t="s">
        <v>88</v>
      </c>
      <c r="G1227" s="4" t="s">
        <v>451</v>
      </c>
      <c r="H1227" s="4" t="s">
        <v>157</v>
      </c>
      <c r="N1227" s="5">
        <v>1</v>
      </c>
      <c r="O1227" s="5" t="s">
        <v>158</v>
      </c>
      <c r="P1227" s="65">
        <v>1710.6</v>
      </c>
      <c r="Q1227" s="65">
        <v>0</v>
      </c>
      <c r="R1227" s="65">
        <v>0</v>
      </c>
      <c r="S1227" s="65">
        <f t="shared" si="110"/>
        <v>1710.6</v>
      </c>
      <c r="T1227" s="5">
        <v>120</v>
      </c>
      <c r="U1227" s="22">
        <v>-1710.6</v>
      </c>
      <c r="V1227" s="22">
        <v>0</v>
      </c>
      <c r="W1227" s="22">
        <v>0</v>
      </c>
      <c r="X1227" s="22">
        <v>0</v>
      </c>
      <c r="Y1227" s="22">
        <v>0</v>
      </c>
      <c r="Z1227" s="22">
        <v>0</v>
      </c>
      <c r="AA1227" s="22">
        <v>0</v>
      </c>
      <c r="AB1227" s="22">
        <v>0</v>
      </c>
      <c r="AC1227" s="22">
        <v>0</v>
      </c>
      <c r="AD1227" s="22">
        <v>0</v>
      </c>
      <c r="AE1227" s="22">
        <v>0</v>
      </c>
      <c r="AF1227" s="22">
        <v>0</v>
      </c>
      <c r="AG1227" s="22">
        <v>0</v>
      </c>
      <c r="AH1227" s="22">
        <f t="shared" si="111"/>
        <v>0</v>
      </c>
      <c r="AI1227" s="22">
        <v>0</v>
      </c>
      <c r="AJ1227" s="22">
        <f t="shared" si="112"/>
        <v>-1710.6</v>
      </c>
      <c r="AK1227" s="22"/>
      <c r="AL1227" s="22">
        <f t="shared" si="113"/>
        <v>0</v>
      </c>
      <c r="AM1227" s="22">
        <f t="shared" si="114"/>
        <v>0</v>
      </c>
    </row>
    <row r="1228" spans="1:39" outlineLevel="1" x14ac:dyDescent="0.25">
      <c r="A1228" s="10">
        <v>40755</v>
      </c>
      <c r="C1228" s="3" t="s">
        <v>2576</v>
      </c>
      <c r="D1228" s="34" t="s">
        <v>2577</v>
      </c>
      <c r="F1228" s="4" t="s">
        <v>88</v>
      </c>
      <c r="G1228" s="4" t="s">
        <v>451</v>
      </c>
      <c r="H1228" s="4" t="s">
        <v>157</v>
      </c>
      <c r="N1228" s="5">
        <v>1</v>
      </c>
      <c r="O1228" s="5" t="s">
        <v>158</v>
      </c>
      <c r="P1228" s="65">
        <v>6480</v>
      </c>
      <c r="Q1228" s="65">
        <v>0</v>
      </c>
      <c r="R1228" s="65">
        <v>0</v>
      </c>
      <c r="S1228" s="65">
        <f t="shared" si="110"/>
        <v>6480</v>
      </c>
      <c r="T1228" s="5">
        <v>120</v>
      </c>
      <c r="U1228" s="22">
        <v>-6480</v>
      </c>
      <c r="V1228" s="22">
        <v>0</v>
      </c>
      <c r="W1228" s="22">
        <v>0</v>
      </c>
      <c r="X1228" s="22">
        <v>0</v>
      </c>
      <c r="Y1228" s="22">
        <v>0</v>
      </c>
      <c r="Z1228" s="22">
        <v>0</v>
      </c>
      <c r="AA1228" s="22">
        <v>0</v>
      </c>
      <c r="AB1228" s="22">
        <v>0</v>
      </c>
      <c r="AC1228" s="22">
        <v>0</v>
      </c>
      <c r="AD1228" s="22">
        <v>0</v>
      </c>
      <c r="AE1228" s="22">
        <v>0</v>
      </c>
      <c r="AF1228" s="22">
        <v>0</v>
      </c>
      <c r="AG1228" s="22">
        <v>0</v>
      </c>
      <c r="AH1228" s="22">
        <f t="shared" si="111"/>
        <v>0</v>
      </c>
      <c r="AI1228" s="22">
        <v>0</v>
      </c>
      <c r="AJ1228" s="22">
        <f t="shared" si="112"/>
        <v>-6480</v>
      </c>
      <c r="AK1228" s="22"/>
      <c r="AL1228" s="22">
        <f t="shared" si="113"/>
        <v>0</v>
      </c>
      <c r="AM1228" s="22">
        <f t="shared" si="114"/>
        <v>0</v>
      </c>
    </row>
    <row r="1229" spans="1:39" outlineLevel="1" x14ac:dyDescent="0.25">
      <c r="A1229" s="10">
        <v>40755</v>
      </c>
      <c r="C1229" s="3" t="s">
        <v>2578</v>
      </c>
      <c r="D1229" s="34" t="s">
        <v>2579</v>
      </c>
      <c r="F1229" s="4" t="s">
        <v>88</v>
      </c>
      <c r="G1229" s="4" t="s">
        <v>451</v>
      </c>
      <c r="H1229" s="4" t="s">
        <v>157</v>
      </c>
      <c r="N1229" s="5">
        <v>1</v>
      </c>
      <c r="O1229" s="5" t="s">
        <v>158</v>
      </c>
      <c r="P1229" s="65">
        <v>6793.8</v>
      </c>
      <c r="Q1229" s="65">
        <v>0</v>
      </c>
      <c r="R1229" s="65">
        <v>0</v>
      </c>
      <c r="S1229" s="65">
        <f t="shared" si="110"/>
        <v>6793.8</v>
      </c>
      <c r="T1229" s="5">
        <v>120</v>
      </c>
      <c r="U1229" s="22">
        <v>-6793.8</v>
      </c>
      <c r="V1229" s="22">
        <v>0</v>
      </c>
      <c r="W1229" s="22">
        <v>0</v>
      </c>
      <c r="X1229" s="22">
        <v>0</v>
      </c>
      <c r="Y1229" s="22">
        <v>0</v>
      </c>
      <c r="Z1229" s="22">
        <v>0</v>
      </c>
      <c r="AA1229" s="22">
        <v>0</v>
      </c>
      <c r="AB1229" s="22">
        <v>0</v>
      </c>
      <c r="AC1229" s="22">
        <v>0</v>
      </c>
      <c r="AD1229" s="22">
        <v>0</v>
      </c>
      <c r="AE1229" s="22">
        <v>0</v>
      </c>
      <c r="AF1229" s="22">
        <v>0</v>
      </c>
      <c r="AG1229" s="22">
        <v>0</v>
      </c>
      <c r="AH1229" s="22">
        <f t="shared" si="111"/>
        <v>0</v>
      </c>
      <c r="AI1229" s="22">
        <v>0</v>
      </c>
      <c r="AJ1229" s="22">
        <f t="shared" si="112"/>
        <v>-6793.8</v>
      </c>
      <c r="AK1229" s="22"/>
      <c r="AL1229" s="22">
        <f t="shared" si="113"/>
        <v>0</v>
      </c>
      <c r="AM1229" s="22">
        <f t="shared" si="114"/>
        <v>0</v>
      </c>
    </row>
    <row r="1230" spans="1:39" outlineLevel="1" x14ac:dyDescent="0.25">
      <c r="A1230" s="10">
        <v>40755</v>
      </c>
      <c r="C1230" s="3" t="s">
        <v>2580</v>
      </c>
      <c r="D1230" s="34" t="s">
        <v>948</v>
      </c>
      <c r="F1230" s="4" t="s">
        <v>88</v>
      </c>
      <c r="G1230" s="4" t="s">
        <v>451</v>
      </c>
      <c r="H1230" s="4" t="s">
        <v>157</v>
      </c>
      <c r="N1230" s="5">
        <v>1</v>
      </c>
      <c r="O1230" s="5" t="s">
        <v>158</v>
      </c>
      <c r="P1230" s="65">
        <v>1450</v>
      </c>
      <c r="Q1230" s="65">
        <v>0</v>
      </c>
      <c r="R1230" s="65">
        <v>0</v>
      </c>
      <c r="S1230" s="65">
        <f t="shared" si="110"/>
        <v>1450</v>
      </c>
      <c r="T1230" s="5">
        <v>120</v>
      </c>
      <c r="U1230" s="22">
        <v>-1450</v>
      </c>
      <c r="V1230" s="22">
        <v>0</v>
      </c>
      <c r="W1230" s="22">
        <v>0</v>
      </c>
      <c r="X1230" s="22">
        <v>0</v>
      </c>
      <c r="Y1230" s="22">
        <v>0</v>
      </c>
      <c r="Z1230" s="22">
        <v>0</v>
      </c>
      <c r="AA1230" s="22">
        <v>0</v>
      </c>
      <c r="AB1230" s="22">
        <v>0</v>
      </c>
      <c r="AC1230" s="22">
        <v>0</v>
      </c>
      <c r="AD1230" s="22">
        <v>0</v>
      </c>
      <c r="AE1230" s="22">
        <v>0</v>
      </c>
      <c r="AF1230" s="22">
        <v>0</v>
      </c>
      <c r="AG1230" s="22">
        <v>0</v>
      </c>
      <c r="AH1230" s="22">
        <f t="shared" si="111"/>
        <v>0</v>
      </c>
      <c r="AI1230" s="22">
        <v>0</v>
      </c>
      <c r="AJ1230" s="22">
        <f t="shared" si="112"/>
        <v>-1450</v>
      </c>
      <c r="AK1230" s="22"/>
      <c r="AL1230" s="22">
        <f t="shared" si="113"/>
        <v>0</v>
      </c>
      <c r="AM1230" s="22">
        <f t="shared" si="114"/>
        <v>0</v>
      </c>
    </row>
    <row r="1231" spans="1:39" outlineLevel="1" x14ac:dyDescent="0.25">
      <c r="A1231" s="10">
        <v>40755</v>
      </c>
      <c r="C1231" s="3" t="s">
        <v>2581</v>
      </c>
      <c r="D1231" s="34" t="s">
        <v>2119</v>
      </c>
      <c r="F1231" s="4" t="s">
        <v>88</v>
      </c>
      <c r="G1231" s="4" t="s">
        <v>451</v>
      </c>
      <c r="H1231" s="4" t="s">
        <v>157</v>
      </c>
      <c r="N1231" s="5">
        <v>1</v>
      </c>
      <c r="O1231" s="5" t="s">
        <v>158</v>
      </c>
      <c r="P1231" s="65">
        <v>1440</v>
      </c>
      <c r="Q1231" s="65">
        <v>0</v>
      </c>
      <c r="R1231" s="65">
        <v>0</v>
      </c>
      <c r="S1231" s="65">
        <f t="shared" si="110"/>
        <v>1440</v>
      </c>
      <c r="T1231" s="5">
        <v>120</v>
      </c>
      <c r="U1231" s="22">
        <v>-1440</v>
      </c>
      <c r="V1231" s="22">
        <v>0</v>
      </c>
      <c r="W1231" s="22">
        <v>0</v>
      </c>
      <c r="X1231" s="22">
        <v>0</v>
      </c>
      <c r="Y1231" s="22">
        <v>0</v>
      </c>
      <c r="Z1231" s="22">
        <v>0</v>
      </c>
      <c r="AA1231" s="22">
        <v>0</v>
      </c>
      <c r="AB1231" s="22">
        <v>0</v>
      </c>
      <c r="AC1231" s="22">
        <v>0</v>
      </c>
      <c r="AD1231" s="22">
        <v>0</v>
      </c>
      <c r="AE1231" s="22">
        <v>0</v>
      </c>
      <c r="AF1231" s="22">
        <v>0</v>
      </c>
      <c r="AG1231" s="22">
        <v>0</v>
      </c>
      <c r="AH1231" s="22">
        <f t="shared" si="111"/>
        <v>0</v>
      </c>
      <c r="AI1231" s="22">
        <v>0</v>
      </c>
      <c r="AJ1231" s="22">
        <f t="shared" si="112"/>
        <v>-1440</v>
      </c>
      <c r="AK1231" s="22"/>
      <c r="AL1231" s="22">
        <f t="shared" si="113"/>
        <v>0</v>
      </c>
      <c r="AM1231" s="22">
        <f t="shared" si="114"/>
        <v>0</v>
      </c>
    </row>
    <row r="1232" spans="1:39" outlineLevel="1" x14ac:dyDescent="0.25">
      <c r="A1232" s="10">
        <v>40755</v>
      </c>
      <c r="C1232" s="3" t="s">
        <v>2582</v>
      </c>
      <c r="D1232" s="34" t="s">
        <v>2119</v>
      </c>
      <c r="F1232" s="4" t="s">
        <v>88</v>
      </c>
      <c r="G1232" s="4" t="s">
        <v>451</v>
      </c>
      <c r="H1232" s="4" t="s">
        <v>157</v>
      </c>
      <c r="N1232" s="5">
        <v>1</v>
      </c>
      <c r="O1232" s="5" t="s">
        <v>158</v>
      </c>
      <c r="P1232" s="65">
        <v>1550</v>
      </c>
      <c r="Q1232" s="65">
        <v>0</v>
      </c>
      <c r="R1232" s="65">
        <v>0</v>
      </c>
      <c r="S1232" s="65">
        <f t="shared" si="110"/>
        <v>1550</v>
      </c>
      <c r="T1232" s="5">
        <v>120</v>
      </c>
      <c r="U1232" s="22">
        <v>-1550</v>
      </c>
      <c r="V1232" s="22">
        <v>0</v>
      </c>
      <c r="W1232" s="22">
        <v>0</v>
      </c>
      <c r="X1232" s="22">
        <v>0</v>
      </c>
      <c r="Y1232" s="22">
        <v>0</v>
      </c>
      <c r="Z1232" s="22">
        <v>0</v>
      </c>
      <c r="AA1232" s="22">
        <v>0</v>
      </c>
      <c r="AB1232" s="22">
        <v>0</v>
      </c>
      <c r="AC1232" s="22">
        <v>0</v>
      </c>
      <c r="AD1232" s="22">
        <v>0</v>
      </c>
      <c r="AE1232" s="22">
        <v>0</v>
      </c>
      <c r="AF1232" s="22">
        <v>0</v>
      </c>
      <c r="AG1232" s="22">
        <v>0</v>
      </c>
      <c r="AH1232" s="22">
        <f t="shared" si="111"/>
        <v>0</v>
      </c>
      <c r="AI1232" s="22">
        <v>0</v>
      </c>
      <c r="AJ1232" s="22">
        <f t="shared" si="112"/>
        <v>-1550</v>
      </c>
      <c r="AK1232" s="22"/>
      <c r="AL1232" s="22">
        <f t="shared" si="113"/>
        <v>0</v>
      </c>
      <c r="AM1232" s="22">
        <f t="shared" si="114"/>
        <v>0</v>
      </c>
    </row>
    <row r="1233" spans="1:39" outlineLevel="1" x14ac:dyDescent="0.25">
      <c r="A1233" s="10">
        <v>40755</v>
      </c>
      <c r="C1233" s="3" t="s">
        <v>2583</v>
      </c>
      <c r="D1233" s="34" t="s">
        <v>2584</v>
      </c>
      <c r="F1233" s="4" t="s">
        <v>88</v>
      </c>
      <c r="G1233" s="4" t="s">
        <v>451</v>
      </c>
      <c r="H1233" s="4" t="s">
        <v>157</v>
      </c>
      <c r="N1233" s="5">
        <v>1</v>
      </c>
      <c r="O1233" s="5" t="s">
        <v>158</v>
      </c>
      <c r="P1233" s="65">
        <v>6250</v>
      </c>
      <c r="Q1233" s="65">
        <v>0</v>
      </c>
      <c r="R1233" s="65">
        <v>0</v>
      </c>
      <c r="S1233" s="65">
        <f t="shared" si="110"/>
        <v>6250</v>
      </c>
      <c r="T1233" s="5">
        <v>120</v>
      </c>
      <c r="U1233" s="22">
        <v>-6250</v>
      </c>
      <c r="V1233" s="22">
        <v>0</v>
      </c>
      <c r="W1233" s="22">
        <v>0</v>
      </c>
      <c r="X1233" s="22">
        <v>0</v>
      </c>
      <c r="Y1233" s="22">
        <v>0</v>
      </c>
      <c r="Z1233" s="22">
        <v>0</v>
      </c>
      <c r="AA1233" s="22">
        <v>0</v>
      </c>
      <c r="AB1233" s="22">
        <v>0</v>
      </c>
      <c r="AC1233" s="22">
        <v>0</v>
      </c>
      <c r="AD1233" s="22">
        <v>0</v>
      </c>
      <c r="AE1233" s="22">
        <v>0</v>
      </c>
      <c r="AF1233" s="22">
        <v>0</v>
      </c>
      <c r="AG1233" s="22">
        <v>0</v>
      </c>
      <c r="AH1233" s="22">
        <f t="shared" si="111"/>
        <v>0</v>
      </c>
      <c r="AI1233" s="22">
        <v>0</v>
      </c>
      <c r="AJ1233" s="22">
        <f t="shared" si="112"/>
        <v>-6250</v>
      </c>
      <c r="AK1233" s="22"/>
      <c r="AL1233" s="22">
        <f t="shared" si="113"/>
        <v>0</v>
      </c>
      <c r="AM1233" s="22">
        <f t="shared" si="114"/>
        <v>0</v>
      </c>
    </row>
    <row r="1234" spans="1:39" outlineLevel="1" x14ac:dyDescent="0.25">
      <c r="A1234" s="10">
        <v>40755</v>
      </c>
      <c r="C1234" s="3" t="s">
        <v>2585</v>
      </c>
      <c r="D1234" s="34" t="s">
        <v>2466</v>
      </c>
      <c r="F1234" s="4" t="s">
        <v>88</v>
      </c>
      <c r="G1234" s="4" t="s">
        <v>451</v>
      </c>
      <c r="H1234" s="4" t="s">
        <v>157</v>
      </c>
      <c r="N1234" s="5">
        <v>1</v>
      </c>
      <c r="O1234" s="5" t="s">
        <v>158</v>
      </c>
      <c r="P1234" s="65">
        <v>3400</v>
      </c>
      <c r="Q1234" s="65">
        <v>0</v>
      </c>
      <c r="R1234" s="65">
        <v>0</v>
      </c>
      <c r="S1234" s="65">
        <f t="shared" si="110"/>
        <v>3400</v>
      </c>
      <c r="T1234" s="5">
        <v>120</v>
      </c>
      <c r="U1234" s="22">
        <v>-3400</v>
      </c>
      <c r="V1234" s="22">
        <v>0</v>
      </c>
      <c r="W1234" s="22">
        <v>0</v>
      </c>
      <c r="X1234" s="22">
        <v>0</v>
      </c>
      <c r="Y1234" s="22">
        <v>0</v>
      </c>
      <c r="Z1234" s="22">
        <v>0</v>
      </c>
      <c r="AA1234" s="22">
        <v>0</v>
      </c>
      <c r="AB1234" s="22">
        <v>0</v>
      </c>
      <c r="AC1234" s="22">
        <v>0</v>
      </c>
      <c r="AD1234" s="22">
        <v>0</v>
      </c>
      <c r="AE1234" s="22">
        <v>0</v>
      </c>
      <c r="AF1234" s="22">
        <v>0</v>
      </c>
      <c r="AG1234" s="22">
        <v>0</v>
      </c>
      <c r="AH1234" s="22">
        <f t="shared" si="111"/>
        <v>0</v>
      </c>
      <c r="AI1234" s="22">
        <v>0</v>
      </c>
      <c r="AJ1234" s="22">
        <f t="shared" si="112"/>
        <v>-3400</v>
      </c>
      <c r="AK1234" s="22"/>
      <c r="AL1234" s="22">
        <f t="shared" si="113"/>
        <v>0</v>
      </c>
      <c r="AM1234" s="22">
        <f t="shared" si="114"/>
        <v>0</v>
      </c>
    </row>
    <row r="1235" spans="1:39" outlineLevel="1" x14ac:dyDescent="0.25">
      <c r="A1235" s="10">
        <v>40755</v>
      </c>
      <c r="C1235" s="3" t="s">
        <v>2586</v>
      </c>
      <c r="D1235" s="34" t="s">
        <v>2587</v>
      </c>
      <c r="F1235" s="4" t="s">
        <v>88</v>
      </c>
      <c r="G1235" s="4" t="s">
        <v>451</v>
      </c>
      <c r="H1235" s="4" t="s">
        <v>157</v>
      </c>
      <c r="N1235" s="5">
        <v>1</v>
      </c>
      <c r="O1235" s="5" t="s">
        <v>158</v>
      </c>
      <c r="P1235" s="65">
        <v>5486.25</v>
      </c>
      <c r="Q1235" s="65">
        <v>0</v>
      </c>
      <c r="R1235" s="65">
        <v>0</v>
      </c>
      <c r="S1235" s="65">
        <f t="shared" si="110"/>
        <v>5486.25</v>
      </c>
      <c r="T1235" s="5">
        <v>120</v>
      </c>
      <c r="U1235" s="22">
        <v>-5486.25</v>
      </c>
      <c r="V1235" s="22">
        <v>0</v>
      </c>
      <c r="W1235" s="22">
        <v>0</v>
      </c>
      <c r="X1235" s="22">
        <v>0</v>
      </c>
      <c r="Y1235" s="22">
        <v>0</v>
      </c>
      <c r="Z1235" s="22">
        <v>0</v>
      </c>
      <c r="AA1235" s="22">
        <v>0</v>
      </c>
      <c r="AB1235" s="22">
        <v>0</v>
      </c>
      <c r="AC1235" s="22">
        <v>0</v>
      </c>
      <c r="AD1235" s="22">
        <v>0</v>
      </c>
      <c r="AE1235" s="22">
        <v>0</v>
      </c>
      <c r="AF1235" s="22">
        <v>0</v>
      </c>
      <c r="AG1235" s="22">
        <v>0</v>
      </c>
      <c r="AH1235" s="22">
        <f t="shared" si="111"/>
        <v>0</v>
      </c>
      <c r="AI1235" s="22">
        <v>0</v>
      </c>
      <c r="AJ1235" s="22">
        <f t="shared" si="112"/>
        <v>-5486.25</v>
      </c>
      <c r="AK1235" s="22"/>
      <c r="AL1235" s="22">
        <f t="shared" si="113"/>
        <v>0</v>
      </c>
      <c r="AM1235" s="22">
        <f t="shared" si="114"/>
        <v>0</v>
      </c>
    </row>
    <row r="1236" spans="1:39" outlineLevel="1" x14ac:dyDescent="0.25">
      <c r="A1236" s="10">
        <v>40755</v>
      </c>
      <c r="C1236" s="3" t="s">
        <v>2588</v>
      </c>
      <c r="D1236" s="34" t="s">
        <v>1236</v>
      </c>
      <c r="F1236" s="4" t="s">
        <v>88</v>
      </c>
      <c r="G1236" s="4" t="s">
        <v>451</v>
      </c>
      <c r="H1236" s="4" t="s">
        <v>157</v>
      </c>
      <c r="N1236" s="5">
        <v>1</v>
      </c>
      <c r="O1236" s="5" t="s">
        <v>158</v>
      </c>
      <c r="P1236" s="65">
        <v>2420</v>
      </c>
      <c r="Q1236" s="65">
        <v>0</v>
      </c>
      <c r="R1236" s="65">
        <v>0</v>
      </c>
      <c r="S1236" s="65">
        <f t="shared" si="110"/>
        <v>2420</v>
      </c>
      <c r="T1236" s="5">
        <v>120</v>
      </c>
      <c r="U1236" s="22">
        <v>-2420</v>
      </c>
      <c r="V1236" s="22">
        <v>0</v>
      </c>
      <c r="W1236" s="22">
        <v>0</v>
      </c>
      <c r="X1236" s="22">
        <v>0</v>
      </c>
      <c r="Y1236" s="22">
        <v>0</v>
      </c>
      <c r="Z1236" s="22">
        <v>0</v>
      </c>
      <c r="AA1236" s="22">
        <v>0</v>
      </c>
      <c r="AB1236" s="22">
        <v>0</v>
      </c>
      <c r="AC1236" s="22">
        <v>0</v>
      </c>
      <c r="AD1236" s="22">
        <v>0</v>
      </c>
      <c r="AE1236" s="22">
        <v>0</v>
      </c>
      <c r="AF1236" s="22">
        <v>0</v>
      </c>
      <c r="AG1236" s="22">
        <v>0</v>
      </c>
      <c r="AH1236" s="22">
        <f t="shared" si="111"/>
        <v>0</v>
      </c>
      <c r="AI1236" s="22">
        <v>0</v>
      </c>
      <c r="AJ1236" s="22">
        <f t="shared" si="112"/>
        <v>-2420</v>
      </c>
      <c r="AK1236" s="22"/>
      <c r="AL1236" s="22">
        <f t="shared" si="113"/>
        <v>0</v>
      </c>
      <c r="AM1236" s="22">
        <f t="shared" si="114"/>
        <v>0</v>
      </c>
    </row>
    <row r="1237" spans="1:39" outlineLevel="1" x14ac:dyDescent="0.25">
      <c r="A1237" s="10">
        <v>40755</v>
      </c>
      <c r="C1237" s="3" t="s">
        <v>2589</v>
      </c>
      <c r="D1237" s="34" t="s">
        <v>1236</v>
      </c>
      <c r="F1237" s="4" t="s">
        <v>88</v>
      </c>
      <c r="G1237" s="4" t="s">
        <v>451</v>
      </c>
      <c r="H1237" s="4" t="s">
        <v>157</v>
      </c>
      <c r="N1237" s="5">
        <v>1</v>
      </c>
      <c r="O1237" s="5" t="s">
        <v>158</v>
      </c>
      <c r="P1237" s="65">
        <v>2700</v>
      </c>
      <c r="Q1237" s="65">
        <v>0</v>
      </c>
      <c r="R1237" s="65">
        <v>0</v>
      </c>
      <c r="S1237" s="65">
        <f t="shared" si="110"/>
        <v>2700</v>
      </c>
      <c r="T1237" s="5">
        <v>120</v>
      </c>
      <c r="U1237" s="22">
        <v>-2700</v>
      </c>
      <c r="V1237" s="22">
        <v>0</v>
      </c>
      <c r="W1237" s="22">
        <v>0</v>
      </c>
      <c r="X1237" s="22">
        <v>0</v>
      </c>
      <c r="Y1237" s="22">
        <v>0</v>
      </c>
      <c r="Z1237" s="22">
        <v>0</v>
      </c>
      <c r="AA1237" s="22">
        <v>0</v>
      </c>
      <c r="AB1237" s="22">
        <v>0</v>
      </c>
      <c r="AC1237" s="22">
        <v>0</v>
      </c>
      <c r="AD1237" s="22">
        <v>0</v>
      </c>
      <c r="AE1237" s="22">
        <v>0</v>
      </c>
      <c r="AF1237" s="22">
        <v>0</v>
      </c>
      <c r="AG1237" s="22">
        <v>0</v>
      </c>
      <c r="AH1237" s="22">
        <f t="shared" si="111"/>
        <v>0</v>
      </c>
      <c r="AI1237" s="22">
        <v>0</v>
      </c>
      <c r="AJ1237" s="22">
        <f t="shared" si="112"/>
        <v>-2700</v>
      </c>
      <c r="AK1237" s="22"/>
      <c r="AL1237" s="22">
        <f t="shared" si="113"/>
        <v>0</v>
      </c>
      <c r="AM1237" s="22">
        <f t="shared" si="114"/>
        <v>0</v>
      </c>
    </row>
    <row r="1238" spans="1:39" outlineLevel="1" x14ac:dyDescent="0.25">
      <c r="A1238" s="10">
        <v>40755</v>
      </c>
      <c r="C1238" s="3" t="s">
        <v>2590</v>
      </c>
      <c r="D1238" s="34" t="s">
        <v>2591</v>
      </c>
      <c r="F1238" s="4" t="s">
        <v>88</v>
      </c>
      <c r="G1238" s="4" t="s">
        <v>451</v>
      </c>
      <c r="H1238" s="4" t="s">
        <v>157</v>
      </c>
      <c r="N1238" s="5">
        <v>1</v>
      </c>
      <c r="O1238" s="5" t="s">
        <v>158</v>
      </c>
      <c r="P1238" s="65">
        <v>500</v>
      </c>
      <c r="Q1238" s="65">
        <v>0</v>
      </c>
      <c r="R1238" s="65">
        <v>0</v>
      </c>
      <c r="S1238" s="65">
        <f t="shared" si="110"/>
        <v>500</v>
      </c>
      <c r="T1238" s="5">
        <v>120</v>
      </c>
      <c r="U1238" s="22">
        <v>-500</v>
      </c>
      <c r="V1238" s="22">
        <v>0</v>
      </c>
      <c r="W1238" s="22">
        <v>0</v>
      </c>
      <c r="X1238" s="22">
        <v>0</v>
      </c>
      <c r="Y1238" s="22">
        <v>0</v>
      </c>
      <c r="Z1238" s="22">
        <v>0</v>
      </c>
      <c r="AA1238" s="22">
        <v>0</v>
      </c>
      <c r="AB1238" s="22">
        <v>0</v>
      </c>
      <c r="AC1238" s="22">
        <v>0</v>
      </c>
      <c r="AD1238" s="22">
        <v>0</v>
      </c>
      <c r="AE1238" s="22">
        <v>0</v>
      </c>
      <c r="AF1238" s="22">
        <v>0</v>
      </c>
      <c r="AG1238" s="22">
        <v>0</v>
      </c>
      <c r="AH1238" s="22">
        <f t="shared" si="111"/>
        <v>0</v>
      </c>
      <c r="AI1238" s="22">
        <v>0</v>
      </c>
      <c r="AJ1238" s="22">
        <f t="shared" si="112"/>
        <v>-500</v>
      </c>
      <c r="AK1238" s="22"/>
      <c r="AL1238" s="22">
        <f t="shared" si="113"/>
        <v>0</v>
      </c>
      <c r="AM1238" s="22">
        <f t="shared" si="114"/>
        <v>0</v>
      </c>
    </row>
    <row r="1239" spans="1:39" outlineLevel="1" x14ac:dyDescent="0.25">
      <c r="A1239" s="10">
        <v>40755</v>
      </c>
      <c r="C1239" s="3" t="s">
        <v>2592</v>
      </c>
      <c r="D1239" s="34" t="s">
        <v>948</v>
      </c>
      <c r="F1239" s="4" t="s">
        <v>88</v>
      </c>
      <c r="G1239" s="4" t="s">
        <v>451</v>
      </c>
      <c r="H1239" s="4" t="s">
        <v>157</v>
      </c>
      <c r="N1239" s="5">
        <v>1</v>
      </c>
      <c r="O1239" s="5" t="s">
        <v>158</v>
      </c>
      <c r="P1239" s="65">
        <v>8787.5</v>
      </c>
      <c r="Q1239" s="65">
        <v>0</v>
      </c>
      <c r="R1239" s="65">
        <v>0</v>
      </c>
      <c r="S1239" s="65">
        <f t="shared" si="110"/>
        <v>8787.5</v>
      </c>
      <c r="T1239" s="5">
        <v>120</v>
      </c>
      <c r="U1239" s="22">
        <v>-8787.5</v>
      </c>
      <c r="V1239" s="22">
        <v>0</v>
      </c>
      <c r="W1239" s="22">
        <v>0</v>
      </c>
      <c r="X1239" s="22">
        <v>0</v>
      </c>
      <c r="Y1239" s="22">
        <v>0</v>
      </c>
      <c r="Z1239" s="22">
        <v>0</v>
      </c>
      <c r="AA1239" s="22">
        <v>0</v>
      </c>
      <c r="AB1239" s="22">
        <v>0</v>
      </c>
      <c r="AC1239" s="22">
        <v>0</v>
      </c>
      <c r="AD1239" s="22">
        <v>0</v>
      </c>
      <c r="AE1239" s="22">
        <v>0</v>
      </c>
      <c r="AF1239" s="22">
        <v>0</v>
      </c>
      <c r="AG1239" s="22">
        <v>0</v>
      </c>
      <c r="AH1239" s="22">
        <f t="shared" si="111"/>
        <v>0</v>
      </c>
      <c r="AI1239" s="22">
        <v>0</v>
      </c>
      <c r="AJ1239" s="22">
        <f t="shared" si="112"/>
        <v>-8787.5</v>
      </c>
      <c r="AK1239" s="22"/>
      <c r="AL1239" s="22">
        <f t="shared" si="113"/>
        <v>0</v>
      </c>
      <c r="AM1239" s="22">
        <f t="shared" si="114"/>
        <v>0</v>
      </c>
    </row>
    <row r="1240" spans="1:39" outlineLevel="1" x14ac:dyDescent="0.25">
      <c r="A1240" s="10">
        <v>40755</v>
      </c>
      <c r="C1240" s="3" t="s">
        <v>2593</v>
      </c>
      <c r="D1240" s="34" t="s">
        <v>2594</v>
      </c>
      <c r="F1240" s="4" t="s">
        <v>88</v>
      </c>
      <c r="G1240" s="4" t="s">
        <v>451</v>
      </c>
      <c r="H1240" s="4" t="s">
        <v>157</v>
      </c>
      <c r="N1240" s="5">
        <v>1</v>
      </c>
      <c r="O1240" s="5" t="s">
        <v>158</v>
      </c>
      <c r="P1240" s="65">
        <v>1690</v>
      </c>
      <c r="Q1240" s="65">
        <v>0</v>
      </c>
      <c r="R1240" s="65">
        <v>0</v>
      </c>
      <c r="S1240" s="65">
        <f t="shared" si="110"/>
        <v>1690</v>
      </c>
      <c r="T1240" s="5">
        <v>120</v>
      </c>
      <c r="U1240" s="22">
        <v>-1690</v>
      </c>
      <c r="V1240" s="22">
        <v>0</v>
      </c>
      <c r="W1240" s="22">
        <v>0</v>
      </c>
      <c r="X1240" s="22">
        <v>0</v>
      </c>
      <c r="Y1240" s="22">
        <v>0</v>
      </c>
      <c r="Z1240" s="22">
        <v>0</v>
      </c>
      <c r="AA1240" s="22">
        <v>0</v>
      </c>
      <c r="AB1240" s="22">
        <v>0</v>
      </c>
      <c r="AC1240" s="22">
        <v>0</v>
      </c>
      <c r="AD1240" s="22">
        <v>0</v>
      </c>
      <c r="AE1240" s="22">
        <v>0</v>
      </c>
      <c r="AF1240" s="22">
        <v>0</v>
      </c>
      <c r="AG1240" s="22">
        <v>0</v>
      </c>
      <c r="AH1240" s="22">
        <f t="shared" si="111"/>
        <v>0</v>
      </c>
      <c r="AI1240" s="22">
        <v>0</v>
      </c>
      <c r="AJ1240" s="22">
        <f t="shared" si="112"/>
        <v>-1690</v>
      </c>
      <c r="AK1240" s="22"/>
      <c r="AL1240" s="22">
        <f t="shared" si="113"/>
        <v>0</v>
      </c>
      <c r="AM1240" s="22">
        <f t="shared" si="114"/>
        <v>0</v>
      </c>
    </row>
    <row r="1241" spans="1:39" outlineLevel="1" x14ac:dyDescent="0.25">
      <c r="A1241" s="10">
        <v>40755</v>
      </c>
      <c r="C1241" s="3" t="s">
        <v>2595</v>
      </c>
      <c r="D1241" s="34" t="s">
        <v>2596</v>
      </c>
      <c r="F1241" s="4" t="s">
        <v>88</v>
      </c>
      <c r="G1241" s="4" t="s">
        <v>451</v>
      </c>
      <c r="H1241" s="4" t="s">
        <v>157</v>
      </c>
      <c r="N1241" s="5">
        <v>1</v>
      </c>
      <c r="O1241" s="5" t="s">
        <v>158</v>
      </c>
      <c r="P1241" s="65">
        <v>2300</v>
      </c>
      <c r="Q1241" s="65">
        <v>0</v>
      </c>
      <c r="R1241" s="65">
        <v>0</v>
      </c>
      <c r="S1241" s="65">
        <f t="shared" si="110"/>
        <v>2300</v>
      </c>
      <c r="T1241" s="5">
        <v>120</v>
      </c>
      <c r="U1241" s="22">
        <v>-2300</v>
      </c>
      <c r="V1241" s="22">
        <v>0</v>
      </c>
      <c r="W1241" s="22">
        <v>0</v>
      </c>
      <c r="X1241" s="22">
        <v>0</v>
      </c>
      <c r="Y1241" s="22">
        <v>0</v>
      </c>
      <c r="Z1241" s="22">
        <v>0</v>
      </c>
      <c r="AA1241" s="22">
        <v>0</v>
      </c>
      <c r="AB1241" s="22">
        <v>0</v>
      </c>
      <c r="AC1241" s="22">
        <v>0</v>
      </c>
      <c r="AD1241" s="22">
        <v>0</v>
      </c>
      <c r="AE1241" s="22">
        <v>0</v>
      </c>
      <c r="AF1241" s="22">
        <v>0</v>
      </c>
      <c r="AG1241" s="22">
        <v>0</v>
      </c>
      <c r="AH1241" s="22">
        <f t="shared" si="111"/>
        <v>0</v>
      </c>
      <c r="AI1241" s="22">
        <v>0</v>
      </c>
      <c r="AJ1241" s="22">
        <f t="shared" si="112"/>
        <v>-2300</v>
      </c>
      <c r="AK1241" s="22"/>
      <c r="AL1241" s="22">
        <f t="shared" si="113"/>
        <v>0</v>
      </c>
      <c r="AM1241" s="22">
        <f t="shared" si="114"/>
        <v>0</v>
      </c>
    </row>
    <row r="1242" spans="1:39" outlineLevel="1" x14ac:dyDescent="0.25">
      <c r="A1242" s="10">
        <v>40755</v>
      </c>
      <c r="C1242" s="3" t="s">
        <v>2597</v>
      </c>
      <c r="D1242" s="34" t="s">
        <v>2598</v>
      </c>
      <c r="F1242" s="4" t="s">
        <v>88</v>
      </c>
      <c r="G1242" s="4" t="s">
        <v>451</v>
      </c>
      <c r="H1242" s="4" t="s">
        <v>157</v>
      </c>
      <c r="N1242" s="5">
        <v>1</v>
      </c>
      <c r="O1242" s="5" t="s">
        <v>158</v>
      </c>
      <c r="P1242" s="65">
        <v>3400</v>
      </c>
      <c r="Q1242" s="65">
        <v>0</v>
      </c>
      <c r="R1242" s="65">
        <v>0</v>
      </c>
      <c r="S1242" s="65">
        <f t="shared" si="110"/>
        <v>3400</v>
      </c>
      <c r="T1242" s="5">
        <v>120</v>
      </c>
      <c r="U1242" s="22">
        <v>-3400</v>
      </c>
      <c r="V1242" s="22">
        <v>0</v>
      </c>
      <c r="W1242" s="22">
        <v>0</v>
      </c>
      <c r="X1242" s="22">
        <v>0</v>
      </c>
      <c r="Y1242" s="22">
        <v>0</v>
      </c>
      <c r="Z1242" s="22">
        <v>0</v>
      </c>
      <c r="AA1242" s="22">
        <v>0</v>
      </c>
      <c r="AB1242" s="22">
        <v>0</v>
      </c>
      <c r="AC1242" s="22">
        <v>0</v>
      </c>
      <c r="AD1242" s="22">
        <v>0</v>
      </c>
      <c r="AE1242" s="22">
        <v>0</v>
      </c>
      <c r="AF1242" s="22">
        <v>0</v>
      </c>
      <c r="AG1242" s="22">
        <v>0</v>
      </c>
      <c r="AH1242" s="22">
        <f t="shared" si="111"/>
        <v>0</v>
      </c>
      <c r="AI1242" s="22">
        <v>0</v>
      </c>
      <c r="AJ1242" s="22">
        <f t="shared" si="112"/>
        <v>-3400</v>
      </c>
      <c r="AK1242" s="22"/>
      <c r="AL1242" s="22">
        <f t="shared" si="113"/>
        <v>0</v>
      </c>
      <c r="AM1242" s="22">
        <f t="shared" si="114"/>
        <v>0</v>
      </c>
    </row>
    <row r="1243" spans="1:39" outlineLevel="1" x14ac:dyDescent="0.25">
      <c r="A1243" s="10">
        <v>40755</v>
      </c>
      <c r="C1243" s="3" t="s">
        <v>2599</v>
      </c>
      <c r="D1243" s="34" t="s">
        <v>2218</v>
      </c>
      <c r="F1243" s="4" t="s">
        <v>88</v>
      </c>
      <c r="G1243" s="4" t="s">
        <v>451</v>
      </c>
      <c r="H1243" s="4" t="s">
        <v>157</v>
      </c>
      <c r="N1243" s="5">
        <v>1</v>
      </c>
      <c r="O1243" s="5" t="s">
        <v>158</v>
      </c>
      <c r="P1243" s="65">
        <v>2420</v>
      </c>
      <c r="Q1243" s="65">
        <v>0</v>
      </c>
      <c r="R1243" s="65">
        <v>0</v>
      </c>
      <c r="S1243" s="65">
        <f t="shared" si="110"/>
        <v>2420</v>
      </c>
      <c r="T1243" s="5">
        <v>120</v>
      </c>
      <c r="U1243" s="22">
        <v>-2420</v>
      </c>
      <c r="V1243" s="22">
        <v>0</v>
      </c>
      <c r="W1243" s="22">
        <v>0</v>
      </c>
      <c r="X1243" s="22">
        <v>0</v>
      </c>
      <c r="Y1243" s="22">
        <v>0</v>
      </c>
      <c r="Z1243" s="22">
        <v>0</v>
      </c>
      <c r="AA1243" s="22">
        <v>0</v>
      </c>
      <c r="AB1243" s="22">
        <v>0</v>
      </c>
      <c r="AC1243" s="22">
        <v>0</v>
      </c>
      <c r="AD1243" s="22">
        <v>0</v>
      </c>
      <c r="AE1243" s="22">
        <v>0</v>
      </c>
      <c r="AF1243" s="22">
        <v>0</v>
      </c>
      <c r="AG1243" s="22">
        <v>0</v>
      </c>
      <c r="AH1243" s="22">
        <f t="shared" si="111"/>
        <v>0</v>
      </c>
      <c r="AI1243" s="22">
        <v>0</v>
      </c>
      <c r="AJ1243" s="22">
        <f t="shared" si="112"/>
        <v>-2420</v>
      </c>
      <c r="AK1243" s="22"/>
      <c r="AL1243" s="22">
        <f t="shared" si="113"/>
        <v>0</v>
      </c>
      <c r="AM1243" s="22">
        <f t="shared" si="114"/>
        <v>0</v>
      </c>
    </row>
    <row r="1244" spans="1:39" outlineLevel="1" x14ac:dyDescent="0.25">
      <c r="A1244" s="10">
        <v>40755</v>
      </c>
      <c r="C1244" s="3" t="s">
        <v>2600</v>
      </c>
      <c r="D1244" s="34" t="s">
        <v>2601</v>
      </c>
      <c r="F1244" s="4" t="s">
        <v>88</v>
      </c>
      <c r="G1244" s="4" t="s">
        <v>451</v>
      </c>
      <c r="H1244" s="4" t="s">
        <v>157</v>
      </c>
      <c r="N1244" s="5">
        <v>1</v>
      </c>
      <c r="O1244" s="5" t="s">
        <v>158</v>
      </c>
      <c r="P1244" s="65">
        <v>28357.7</v>
      </c>
      <c r="Q1244" s="65">
        <v>0</v>
      </c>
      <c r="R1244" s="65">
        <v>0</v>
      </c>
      <c r="S1244" s="65">
        <f t="shared" si="110"/>
        <v>28357.7</v>
      </c>
      <c r="T1244" s="5">
        <v>120</v>
      </c>
      <c r="U1244" s="22">
        <v>-28357.7</v>
      </c>
      <c r="V1244" s="22">
        <v>0</v>
      </c>
      <c r="W1244" s="22">
        <v>0</v>
      </c>
      <c r="X1244" s="22">
        <v>0</v>
      </c>
      <c r="Y1244" s="22">
        <v>0</v>
      </c>
      <c r="Z1244" s="22">
        <v>0</v>
      </c>
      <c r="AA1244" s="22">
        <v>0</v>
      </c>
      <c r="AB1244" s="22">
        <v>0</v>
      </c>
      <c r="AC1244" s="22">
        <v>0</v>
      </c>
      <c r="AD1244" s="22">
        <v>0</v>
      </c>
      <c r="AE1244" s="22">
        <v>0</v>
      </c>
      <c r="AF1244" s="22">
        <v>0</v>
      </c>
      <c r="AG1244" s="22">
        <v>0</v>
      </c>
      <c r="AH1244" s="22">
        <f t="shared" si="111"/>
        <v>0</v>
      </c>
      <c r="AI1244" s="22">
        <v>0</v>
      </c>
      <c r="AJ1244" s="22">
        <f t="shared" si="112"/>
        <v>-28357.7</v>
      </c>
      <c r="AK1244" s="22"/>
      <c r="AL1244" s="22">
        <f t="shared" si="113"/>
        <v>0</v>
      </c>
      <c r="AM1244" s="22">
        <f t="shared" si="114"/>
        <v>0</v>
      </c>
    </row>
    <row r="1245" spans="1:39" outlineLevel="1" x14ac:dyDescent="0.25">
      <c r="A1245" s="10">
        <v>40755</v>
      </c>
      <c r="C1245" s="3" t="s">
        <v>2602</v>
      </c>
      <c r="D1245" s="34" t="s">
        <v>2270</v>
      </c>
      <c r="F1245" s="4" t="s">
        <v>88</v>
      </c>
      <c r="G1245" s="4" t="s">
        <v>451</v>
      </c>
      <c r="H1245" s="4" t="s">
        <v>157</v>
      </c>
      <c r="N1245" s="5">
        <v>1</v>
      </c>
      <c r="O1245" s="5" t="s">
        <v>158</v>
      </c>
      <c r="P1245" s="65">
        <v>1156</v>
      </c>
      <c r="Q1245" s="65">
        <v>0</v>
      </c>
      <c r="R1245" s="65">
        <v>0</v>
      </c>
      <c r="S1245" s="65">
        <f t="shared" si="110"/>
        <v>1156</v>
      </c>
      <c r="T1245" s="5">
        <v>120</v>
      </c>
      <c r="U1245" s="22">
        <v>-1156</v>
      </c>
      <c r="V1245" s="22">
        <v>0</v>
      </c>
      <c r="W1245" s="22">
        <v>0</v>
      </c>
      <c r="X1245" s="22">
        <v>0</v>
      </c>
      <c r="Y1245" s="22">
        <v>0</v>
      </c>
      <c r="Z1245" s="22">
        <v>0</v>
      </c>
      <c r="AA1245" s="22">
        <v>0</v>
      </c>
      <c r="AB1245" s="22">
        <v>0</v>
      </c>
      <c r="AC1245" s="22">
        <v>0</v>
      </c>
      <c r="AD1245" s="22">
        <v>0</v>
      </c>
      <c r="AE1245" s="22">
        <v>0</v>
      </c>
      <c r="AF1245" s="22">
        <v>0</v>
      </c>
      <c r="AG1245" s="22">
        <v>0</v>
      </c>
      <c r="AH1245" s="22">
        <f t="shared" si="111"/>
        <v>0</v>
      </c>
      <c r="AI1245" s="22">
        <v>0</v>
      </c>
      <c r="AJ1245" s="22">
        <f t="shared" si="112"/>
        <v>-1156</v>
      </c>
      <c r="AK1245" s="22"/>
      <c r="AL1245" s="22">
        <f t="shared" si="113"/>
        <v>0</v>
      </c>
      <c r="AM1245" s="22">
        <f t="shared" si="114"/>
        <v>0</v>
      </c>
    </row>
    <row r="1246" spans="1:39" outlineLevel="1" x14ac:dyDescent="0.25">
      <c r="A1246" s="10">
        <v>40755</v>
      </c>
      <c r="C1246" s="3" t="s">
        <v>2603</v>
      </c>
      <c r="D1246" s="34" t="s">
        <v>2119</v>
      </c>
      <c r="F1246" s="4" t="s">
        <v>88</v>
      </c>
      <c r="G1246" s="4" t="s">
        <v>451</v>
      </c>
      <c r="H1246" s="4" t="s">
        <v>157</v>
      </c>
      <c r="N1246" s="5">
        <v>1</v>
      </c>
      <c r="O1246" s="5" t="s">
        <v>158</v>
      </c>
      <c r="P1246" s="65">
        <v>480</v>
      </c>
      <c r="Q1246" s="65">
        <v>0</v>
      </c>
      <c r="R1246" s="65">
        <v>0</v>
      </c>
      <c r="S1246" s="65">
        <f t="shared" si="110"/>
        <v>480</v>
      </c>
      <c r="T1246" s="5">
        <v>120</v>
      </c>
      <c r="U1246" s="22">
        <v>-480</v>
      </c>
      <c r="V1246" s="22">
        <v>0</v>
      </c>
      <c r="W1246" s="22">
        <v>0</v>
      </c>
      <c r="X1246" s="22">
        <v>0</v>
      </c>
      <c r="Y1246" s="22">
        <v>0</v>
      </c>
      <c r="Z1246" s="22">
        <v>0</v>
      </c>
      <c r="AA1246" s="22">
        <v>0</v>
      </c>
      <c r="AB1246" s="22">
        <v>0</v>
      </c>
      <c r="AC1246" s="22">
        <v>0</v>
      </c>
      <c r="AD1246" s="22">
        <v>0</v>
      </c>
      <c r="AE1246" s="22">
        <v>0</v>
      </c>
      <c r="AF1246" s="22">
        <v>0</v>
      </c>
      <c r="AG1246" s="22">
        <v>0</v>
      </c>
      <c r="AH1246" s="22">
        <f t="shared" si="111"/>
        <v>0</v>
      </c>
      <c r="AI1246" s="22">
        <v>0</v>
      </c>
      <c r="AJ1246" s="22">
        <f t="shared" si="112"/>
        <v>-480</v>
      </c>
      <c r="AK1246" s="22"/>
      <c r="AL1246" s="22">
        <f t="shared" si="113"/>
        <v>0</v>
      </c>
      <c r="AM1246" s="22">
        <f t="shared" si="114"/>
        <v>0</v>
      </c>
    </row>
    <row r="1247" spans="1:39" outlineLevel="1" x14ac:dyDescent="0.25">
      <c r="A1247" s="10">
        <v>40755</v>
      </c>
      <c r="C1247" s="3" t="s">
        <v>2604</v>
      </c>
      <c r="D1247" s="34" t="s">
        <v>2119</v>
      </c>
      <c r="F1247" s="4" t="s">
        <v>88</v>
      </c>
      <c r="G1247" s="4" t="s">
        <v>451</v>
      </c>
      <c r="H1247" s="4" t="s">
        <v>157</v>
      </c>
      <c r="N1247" s="5">
        <v>1</v>
      </c>
      <c r="O1247" s="5" t="s">
        <v>158</v>
      </c>
      <c r="P1247" s="65">
        <v>650</v>
      </c>
      <c r="Q1247" s="65">
        <v>0</v>
      </c>
      <c r="R1247" s="65">
        <v>0</v>
      </c>
      <c r="S1247" s="65">
        <f t="shared" si="110"/>
        <v>650</v>
      </c>
      <c r="T1247" s="5">
        <v>120</v>
      </c>
      <c r="U1247" s="22">
        <v>-650</v>
      </c>
      <c r="V1247" s="22">
        <v>0</v>
      </c>
      <c r="W1247" s="22">
        <v>0</v>
      </c>
      <c r="X1247" s="22">
        <v>0</v>
      </c>
      <c r="Y1247" s="22">
        <v>0</v>
      </c>
      <c r="Z1247" s="22">
        <v>0</v>
      </c>
      <c r="AA1247" s="22">
        <v>0</v>
      </c>
      <c r="AB1247" s="22">
        <v>0</v>
      </c>
      <c r="AC1247" s="22">
        <v>0</v>
      </c>
      <c r="AD1247" s="22">
        <v>0</v>
      </c>
      <c r="AE1247" s="22">
        <v>0</v>
      </c>
      <c r="AF1247" s="22">
        <v>0</v>
      </c>
      <c r="AG1247" s="22">
        <v>0</v>
      </c>
      <c r="AH1247" s="22">
        <f t="shared" si="111"/>
        <v>0</v>
      </c>
      <c r="AI1247" s="22">
        <v>0</v>
      </c>
      <c r="AJ1247" s="22">
        <f t="shared" si="112"/>
        <v>-650</v>
      </c>
      <c r="AK1247" s="22"/>
      <c r="AL1247" s="22">
        <f t="shared" si="113"/>
        <v>0</v>
      </c>
      <c r="AM1247" s="22">
        <f t="shared" si="114"/>
        <v>0</v>
      </c>
    </row>
    <row r="1248" spans="1:39" outlineLevel="1" x14ac:dyDescent="0.25">
      <c r="A1248" s="10">
        <v>40755</v>
      </c>
      <c r="C1248" s="3" t="s">
        <v>2605</v>
      </c>
      <c r="D1248" s="34" t="s">
        <v>2606</v>
      </c>
      <c r="F1248" s="4" t="s">
        <v>88</v>
      </c>
      <c r="G1248" s="4" t="s">
        <v>451</v>
      </c>
      <c r="H1248" s="4" t="s">
        <v>157</v>
      </c>
      <c r="N1248" s="5">
        <v>1</v>
      </c>
      <c r="O1248" s="5" t="s">
        <v>158</v>
      </c>
      <c r="P1248" s="65">
        <v>480</v>
      </c>
      <c r="Q1248" s="65">
        <v>0</v>
      </c>
      <c r="R1248" s="65">
        <v>0</v>
      </c>
      <c r="S1248" s="65">
        <f t="shared" si="110"/>
        <v>480</v>
      </c>
      <c r="T1248" s="5">
        <v>120</v>
      </c>
      <c r="U1248" s="22">
        <v>-480</v>
      </c>
      <c r="V1248" s="22">
        <v>0</v>
      </c>
      <c r="W1248" s="22">
        <v>0</v>
      </c>
      <c r="X1248" s="22">
        <v>0</v>
      </c>
      <c r="Y1248" s="22">
        <v>0</v>
      </c>
      <c r="Z1248" s="22">
        <v>0</v>
      </c>
      <c r="AA1248" s="22">
        <v>0</v>
      </c>
      <c r="AB1248" s="22">
        <v>0</v>
      </c>
      <c r="AC1248" s="22">
        <v>0</v>
      </c>
      <c r="AD1248" s="22">
        <v>0</v>
      </c>
      <c r="AE1248" s="22">
        <v>0</v>
      </c>
      <c r="AF1248" s="22">
        <v>0</v>
      </c>
      <c r="AG1248" s="22">
        <v>0</v>
      </c>
      <c r="AH1248" s="22">
        <f t="shared" si="111"/>
        <v>0</v>
      </c>
      <c r="AI1248" s="22">
        <v>0</v>
      </c>
      <c r="AJ1248" s="22">
        <f t="shared" si="112"/>
        <v>-480</v>
      </c>
      <c r="AK1248" s="22"/>
      <c r="AL1248" s="22">
        <f t="shared" si="113"/>
        <v>0</v>
      </c>
      <c r="AM1248" s="22">
        <f t="shared" si="114"/>
        <v>0</v>
      </c>
    </row>
    <row r="1249" spans="1:39" outlineLevel="1" x14ac:dyDescent="0.25">
      <c r="A1249" s="10">
        <v>40755</v>
      </c>
      <c r="C1249" s="3" t="s">
        <v>2607</v>
      </c>
      <c r="D1249" s="34" t="s">
        <v>2608</v>
      </c>
      <c r="F1249" s="4" t="s">
        <v>88</v>
      </c>
      <c r="G1249" s="4" t="s">
        <v>451</v>
      </c>
      <c r="H1249" s="4" t="s">
        <v>157</v>
      </c>
      <c r="N1249" s="5">
        <v>1</v>
      </c>
      <c r="O1249" s="5" t="s">
        <v>158</v>
      </c>
      <c r="P1249" s="65">
        <v>2360</v>
      </c>
      <c r="Q1249" s="65">
        <v>0</v>
      </c>
      <c r="R1249" s="65">
        <v>0</v>
      </c>
      <c r="S1249" s="65">
        <f t="shared" si="110"/>
        <v>2360</v>
      </c>
      <c r="T1249" s="5">
        <v>120</v>
      </c>
      <c r="U1249" s="22">
        <v>-2360</v>
      </c>
      <c r="V1249" s="22">
        <v>0</v>
      </c>
      <c r="W1249" s="22">
        <v>0</v>
      </c>
      <c r="X1249" s="22">
        <v>0</v>
      </c>
      <c r="Y1249" s="22">
        <v>0</v>
      </c>
      <c r="Z1249" s="22">
        <v>0</v>
      </c>
      <c r="AA1249" s="22">
        <v>0</v>
      </c>
      <c r="AB1249" s="22">
        <v>0</v>
      </c>
      <c r="AC1249" s="22">
        <v>0</v>
      </c>
      <c r="AD1249" s="22">
        <v>0</v>
      </c>
      <c r="AE1249" s="22">
        <v>0</v>
      </c>
      <c r="AF1249" s="22">
        <v>0</v>
      </c>
      <c r="AG1249" s="22">
        <v>0</v>
      </c>
      <c r="AH1249" s="22">
        <f t="shared" si="111"/>
        <v>0</v>
      </c>
      <c r="AI1249" s="22">
        <v>0</v>
      </c>
      <c r="AJ1249" s="22">
        <f t="shared" si="112"/>
        <v>-2360</v>
      </c>
      <c r="AK1249" s="22"/>
      <c r="AL1249" s="22">
        <f t="shared" si="113"/>
        <v>0</v>
      </c>
      <c r="AM1249" s="22">
        <f t="shared" si="114"/>
        <v>0</v>
      </c>
    </row>
    <row r="1250" spans="1:39" outlineLevel="1" x14ac:dyDescent="0.25">
      <c r="A1250" s="10">
        <v>40755</v>
      </c>
      <c r="C1250" s="3" t="s">
        <v>2609</v>
      </c>
      <c r="D1250" s="34" t="s">
        <v>948</v>
      </c>
      <c r="F1250" s="4" t="s">
        <v>88</v>
      </c>
      <c r="G1250" s="4" t="s">
        <v>451</v>
      </c>
      <c r="H1250" s="4" t="s">
        <v>157</v>
      </c>
      <c r="N1250" s="5">
        <v>1</v>
      </c>
      <c r="O1250" s="5" t="s">
        <v>158</v>
      </c>
      <c r="P1250" s="65">
        <v>1280</v>
      </c>
      <c r="Q1250" s="65">
        <v>0</v>
      </c>
      <c r="R1250" s="65">
        <v>0</v>
      </c>
      <c r="S1250" s="65">
        <f t="shared" si="110"/>
        <v>1280</v>
      </c>
      <c r="T1250" s="5">
        <v>120</v>
      </c>
      <c r="U1250" s="22">
        <v>-1280</v>
      </c>
      <c r="V1250" s="22">
        <v>0</v>
      </c>
      <c r="W1250" s="22">
        <v>0</v>
      </c>
      <c r="X1250" s="22">
        <v>0</v>
      </c>
      <c r="Y1250" s="22">
        <v>0</v>
      </c>
      <c r="Z1250" s="22">
        <v>0</v>
      </c>
      <c r="AA1250" s="22">
        <v>0</v>
      </c>
      <c r="AB1250" s="22">
        <v>0</v>
      </c>
      <c r="AC1250" s="22">
        <v>0</v>
      </c>
      <c r="AD1250" s="22">
        <v>0</v>
      </c>
      <c r="AE1250" s="22">
        <v>0</v>
      </c>
      <c r="AF1250" s="22">
        <v>0</v>
      </c>
      <c r="AG1250" s="22">
        <v>0</v>
      </c>
      <c r="AH1250" s="22">
        <f t="shared" si="111"/>
        <v>0</v>
      </c>
      <c r="AI1250" s="22">
        <v>0</v>
      </c>
      <c r="AJ1250" s="22">
        <f t="shared" si="112"/>
        <v>-1280</v>
      </c>
      <c r="AK1250" s="22"/>
      <c r="AL1250" s="22">
        <f t="shared" si="113"/>
        <v>0</v>
      </c>
      <c r="AM1250" s="22">
        <f t="shared" si="114"/>
        <v>0</v>
      </c>
    </row>
    <row r="1251" spans="1:39" outlineLevel="1" x14ac:dyDescent="0.25">
      <c r="A1251" s="10">
        <v>40755</v>
      </c>
      <c r="C1251" s="3" t="s">
        <v>2610</v>
      </c>
      <c r="D1251" s="34" t="s">
        <v>2611</v>
      </c>
      <c r="F1251" s="4" t="s">
        <v>88</v>
      </c>
      <c r="G1251" s="4" t="s">
        <v>451</v>
      </c>
      <c r="H1251" s="4" t="s">
        <v>157</v>
      </c>
      <c r="N1251" s="5">
        <v>1</v>
      </c>
      <c r="O1251" s="5" t="s">
        <v>158</v>
      </c>
      <c r="P1251" s="65">
        <v>2073</v>
      </c>
      <c r="Q1251" s="65">
        <v>0</v>
      </c>
      <c r="R1251" s="65">
        <v>0</v>
      </c>
      <c r="S1251" s="65">
        <f t="shared" si="110"/>
        <v>2073</v>
      </c>
      <c r="T1251" s="5">
        <v>120</v>
      </c>
      <c r="U1251" s="22">
        <v>-2073</v>
      </c>
      <c r="V1251" s="22">
        <v>0</v>
      </c>
      <c r="W1251" s="22">
        <v>0</v>
      </c>
      <c r="X1251" s="22">
        <v>0</v>
      </c>
      <c r="Y1251" s="22">
        <v>0</v>
      </c>
      <c r="Z1251" s="22">
        <v>0</v>
      </c>
      <c r="AA1251" s="22">
        <v>0</v>
      </c>
      <c r="AB1251" s="22">
        <v>0</v>
      </c>
      <c r="AC1251" s="22">
        <v>0</v>
      </c>
      <c r="AD1251" s="22">
        <v>0</v>
      </c>
      <c r="AE1251" s="22">
        <v>0</v>
      </c>
      <c r="AF1251" s="22">
        <v>0</v>
      </c>
      <c r="AG1251" s="22">
        <v>0</v>
      </c>
      <c r="AH1251" s="22">
        <f t="shared" si="111"/>
        <v>0</v>
      </c>
      <c r="AI1251" s="22">
        <v>0</v>
      </c>
      <c r="AJ1251" s="22">
        <f t="shared" si="112"/>
        <v>-2073</v>
      </c>
      <c r="AK1251" s="22"/>
      <c r="AL1251" s="22">
        <f t="shared" si="113"/>
        <v>0</v>
      </c>
      <c r="AM1251" s="22">
        <f t="shared" si="114"/>
        <v>0</v>
      </c>
    </row>
    <row r="1252" spans="1:39" outlineLevel="1" x14ac:dyDescent="0.25">
      <c r="A1252" s="10">
        <v>40755</v>
      </c>
      <c r="C1252" s="3" t="s">
        <v>2612</v>
      </c>
      <c r="D1252" s="34" t="s">
        <v>2339</v>
      </c>
      <c r="F1252" s="4" t="s">
        <v>88</v>
      </c>
      <c r="G1252" s="4" t="s">
        <v>451</v>
      </c>
      <c r="H1252" s="4" t="s">
        <v>157</v>
      </c>
      <c r="N1252" s="5">
        <v>1</v>
      </c>
      <c r="O1252" s="5" t="s">
        <v>158</v>
      </c>
      <c r="P1252" s="65">
        <v>1700</v>
      </c>
      <c r="Q1252" s="65">
        <v>0</v>
      </c>
      <c r="R1252" s="65">
        <v>0</v>
      </c>
      <c r="S1252" s="65">
        <f t="shared" si="110"/>
        <v>1700</v>
      </c>
      <c r="T1252" s="5">
        <v>120</v>
      </c>
      <c r="U1252" s="22">
        <v>-1700</v>
      </c>
      <c r="V1252" s="22">
        <v>0</v>
      </c>
      <c r="W1252" s="22">
        <v>0</v>
      </c>
      <c r="X1252" s="22">
        <v>0</v>
      </c>
      <c r="Y1252" s="22">
        <v>0</v>
      </c>
      <c r="Z1252" s="22">
        <v>0</v>
      </c>
      <c r="AA1252" s="22">
        <v>0</v>
      </c>
      <c r="AB1252" s="22">
        <v>0</v>
      </c>
      <c r="AC1252" s="22">
        <v>0</v>
      </c>
      <c r="AD1252" s="22">
        <v>0</v>
      </c>
      <c r="AE1252" s="22">
        <v>0</v>
      </c>
      <c r="AF1252" s="22">
        <v>0</v>
      </c>
      <c r="AG1252" s="22">
        <v>0</v>
      </c>
      <c r="AH1252" s="22">
        <f t="shared" si="111"/>
        <v>0</v>
      </c>
      <c r="AI1252" s="22">
        <v>0</v>
      </c>
      <c r="AJ1252" s="22">
        <f t="shared" si="112"/>
        <v>-1700</v>
      </c>
      <c r="AK1252" s="22"/>
      <c r="AL1252" s="22">
        <f t="shared" si="113"/>
        <v>0</v>
      </c>
      <c r="AM1252" s="22">
        <f t="shared" si="114"/>
        <v>0</v>
      </c>
    </row>
    <row r="1253" spans="1:39" outlineLevel="1" x14ac:dyDescent="0.25">
      <c r="A1253" s="10">
        <v>40755</v>
      </c>
      <c r="C1253" s="3" t="s">
        <v>2613</v>
      </c>
      <c r="D1253" s="34" t="s">
        <v>1670</v>
      </c>
      <c r="F1253" s="4" t="s">
        <v>88</v>
      </c>
      <c r="G1253" s="4" t="s">
        <v>451</v>
      </c>
      <c r="H1253" s="4" t="s">
        <v>157</v>
      </c>
      <c r="N1253" s="5">
        <v>1</v>
      </c>
      <c r="O1253" s="5" t="s">
        <v>158</v>
      </c>
      <c r="P1253" s="65">
        <v>650</v>
      </c>
      <c r="Q1253" s="65">
        <v>0</v>
      </c>
      <c r="R1253" s="65">
        <v>0</v>
      </c>
      <c r="S1253" s="65">
        <f t="shared" si="110"/>
        <v>650</v>
      </c>
      <c r="T1253" s="5">
        <v>120</v>
      </c>
      <c r="U1253" s="22">
        <v>-650</v>
      </c>
      <c r="V1253" s="22">
        <v>0</v>
      </c>
      <c r="W1253" s="22">
        <v>0</v>
      </c>
      <c r="X1253" s="22">
        <v>0</v>
      </c>
      <c r="Y1253" s="22">
        <v>0</v>
      </c>
      <c r="Z1253" s="22">
        <v>0</v>
      </c>
      <c r="AA1253" s="22">
        <v>0</v>
      </c>
      <c r="AB1253" s="22">
        <v>0</v>
      </c>
      <c r="AC1253" s="22">
        <v>0</v>
      </c>
      <c r="AD1253" s="22">
        <v>0</v>
      </c>
      <c r="AE1253" s="22">
        <v>0</v>
      </c>
      <c r="AF1253" s="22">
        <v>0</v>
      </c>
      <c r="AG1253" s="22">
        <v>0</v>
      </c>
      <c r="AH1253" s="22">
        <f t="shared" si="111"/>
        <v>0</v>
      </c>
      <c r="AI1253" s="22">
        <v>0</v>
      </c>
      <c r="AJ1253" s="22">
        <f t="shared" si="112"/>
        <v>-650</v>
      </c>
      <c r="AK1253" s="22"/>
      <c r="AL1253" s="22">
        <f t="shared" si="113"/>
        <v>0</v>
      </c>
      <c r="AM1253" s="22">
        <f t="shared" si="114"/>
        <v>0</v>
      </c>
    </row>
    <row r="1254" spans="1:39" outlineLevel="1" x14ac:dyDescent="0.25">
      <c r="A1254" s="10">
        <v>40755</v>
      </c>
      <c r="C1254" s="3" t="s">
        <v>2614</v>
      </c>
      <c r="D1254" s="34" t="s">
        <v>2591</v>
      </c>
      <c r="F1254" s="4" t="s">
        <v>88</v>
      </c>
      <c r="G1254" s="4" t="s">
        <v>451</v>
      </c>
      <c r="H1254" s="4" t="s">
        <v>157</v>
      </c>
      <c r="N1254" s="5">
        <v>1</v>
      </c>
      <c r="O1254" s="5" t="s">
        <v>158</v>
      </c>
      <c r="P1254" s="65">
        <v>760</v>
      </c>
      <c r="Q1254" s="65">
        <v>0</v>
      </c>
      <c r="R1254" s="65">
        <v>0</v>
      </c>
      <c r="S1254" s="65">
        <f t="shared" si="110"/>
        <v>760</v>
      </c>
      <c r="T1254" s="5">
        <v>120</v>
      </c>
      <c r="U1254" s="22">
        <v>-760</v>
      </c>
      <c r="V1254" s="22">
        <v>0</v>
      </c>
      <c r="W1254" s="22">
        <v>0</v>
      </c>
      <c r="X1254" s="22">
        <v>0</v>
      </c>
      <c r="Y1254" s="22">
        <v>0</v>
      </c>
      <c r="Z1254" s="22">
        <v>0</v>
      </c>
      <c r="AA1254" s="22">
        <v>0</v>
      </c>
      <c r="AB1254" s="22">
        <v>0</v>
      </c>
      <c r="AC1254" s="22">
        <v>0</v>
      </c>
      <c r="AD1254" s="22">
        <v>0</v>
      </c>
      <c r="AE1254" s="22">
        <v>0</v>
      </c>
      <c r="AF1254" s="22">
        <v>0</v>
      </c>
      <c r="AG1254" s="22">
        <v>0</v>
      </c>
      <c r="AH1254" s="22">
        <f t="shared" si="111"/>
        <v>0</v>
      </c>
      <c r="AI1254" s="22">
        <v>0</v>
      </c>
      <c r="AJ1254" s="22">
        <f t="shared" si="112"/>
        <v>-760</v>
      </c>
      <c r="AK1254" s="22"/>
      <c r="AL1254" s="22">
        <f t="shared" si="113"/>
        <v>0</v>
      </c>
      <c r="AM1254" s="22">
        <f t="shared" si="114"/>
        <v>0</v>
      </c>
    </row>
    <row r="1255" spans="1:39" outlineLevel="1" x14ac:dyDescent="0.25">
      <c r="A1255" s="10">
        <v>40755</v>
      </c>
      <c r="C1255" s="3" t="s">
        <v>2615</v>
      </c>
      <c r="D1255" s="34" t="s">
        <v>1236</v>
      </c>
      <c r="F1255" s="4" t="s">
        <v>88</v>
      </c>
      <c r="G1255" s="4" t="s">
        <v>451</v>
      </c>
      <c r="H1255" s="4" t="s">
        <v>157</v>
      </c>
      <c r="N1255" s="5">
        <v>1</v>
      </c>
      <c r="O1255" s="5" t="s">
        <v>158</v>
      </c>
      <c r="P1255" s="65">
        <v>4870</v>
      </c>
      <c r="Q1255" s="65">
        <v>0</v>
      </c>
      <c r="R1255" s="65">
        <v>0</v>
      </c>
      <c r="S1255" s="65">
        <f t="shared" si="110"/>
        <v>4870</v>
      </c>
      <c r="T1255" s="5">
        <v>120</v>
      </c>
      <c r="U1255" s="22">
        <v>-4870</v>
      </c>
      <c r="V1255" s="22">
        <v>0</v>
      </c>
      <c r="W1255" s="22">
        <v>0</v>
      </c>
      <c r="X1255" s="22">
        <v>0</v>
      </c>
      <c r="Y1255" s="22">
        <v>0</v>
      </c>
      <c r="Z1255" s="22">
        <v>0</v>
      </c>
      <c r="AA1255" s="22">
        <v>0</v>
      </c>
      <c r="AB1255" s="22">
        <v>0</v>
      </c>
      <c r="AC1255" s="22">
        <v>0</v>
      </c>
      <c r="AD1255" s="22">
        <v>0</v>
      </c>
      <c r="AE1255" s="22">
        <v>0</v>
      </c>
      <c r="AF1255" s="22">
        <v>0</v>
      </c>
      <c r="AG1255" s="22">
        <v>0</v>
      </c>
      <c r="AH1255" s="22">
        <f t="shared" si="111"/>
        <v>0</v>
      </c>
      <c r="AI1255" s="22">
        <v>0</v>
      </c>
      <c r="AJ1255" s="22">
        <f t="shared" si="112"/>
        <v>-4870</v>
      </c>
      <c r="AK1255" s="22"/>
      <c r="AL1255" s="22">
        <f t="shared" si="113"/>
        <v>0</v>
      </c>
      <c r="AM1255" s="22">
        <f t="shared" si="114"/>
        <v>0</v>
      </c>
    </row>
    <row r="1256" spans="1:39" outlineLevel="1" x14ac:dyDescent="0.25">
      <c r="A1256" s="10">
        <v>40755</v>
      </c>
      <c r="C1256" s="3" t="s">
        <v>2616</v>
      </c>
      <c r="D1256" s="34" t="s">
        <v>1666</v>
      </c>
      <c r="F1256" s="4" t="s">
        <v>88</v>
      </c>
      <c r="G1256" s="4" t="s">
        <v>451</v>
      </c>
      <c r="H1256" s="4" t="s">
        <v>157</v>
      </c>
      <c r="N1256" s="5">
        <v>1</v>
      </c>
      <c r="O1256" s="5" t="s">
        <v>158</v>
      </c>
      <c r="P1256" s="65">
        <v>6259.5</v>
      </c>
      <c r="Q1256" s="65">
        <v>0</v>
      </c>
      <c r="R1256" s="65">
        <v>0</v>
      </c>
      <c r="S1256" s="65">
        <f t="shared" si="110"/>
        <v>6259.5</v>
      </c>
      <c r="T1256" s="5">
        <v>120</v>
      </c>
      <c r="U1256" s="22">
        <v>-6259.5</v>
      </c>
      <c r="V1256" s="22">
        <v>0</v>
      </c>
      <c r="W1256" s="22">
        <v>0</v>
      </c>
      <c r="X1256" s="22">
        <v>0</v>
      </c>
      <c r="Y1256" s="22">
        <v>0</v>
      </c>
      <c r="Z1256" s="22">
        <v>0</v>
      </c>
      <c r="AA1256" s="22">
        <v>0</v>
      </c>
      <c r="AB1256" s="22">
        <v>0</v>
      </c>
      <c r="AC1256" s="22">
        <v>0</v>
      </c>
      <c r="AD1256" s="22">
        <v>0</v>
      </c>
      <c r="AE1256" s="22">
        <v>0</v>
      </c>
      <c r="AF1256" s="22">
        <v>0</v>
      </c>
      <c r="AG1256" s="22">
        <v>0</v>
      </c>
      <c r="AH1256" s="22">
        <f t="shared" si="111"/>
        <v>0</v>
      </c>
      <c r="AI1256" s="22">
        <v>0</v>
      </c>
      <c r="AJ1256" s="22">
        <f t="shared" si="112"/>
        <v>-6259.5</v>
      </c>
      <c r="AK1256" s="22"/>
      <c r="AL1256" s="22">
        <f t="shared" si="113"/>
        <v>0</v>
      </c>
      <c r="AM1256" s="22">
        <f t="shared" si="114"/>
        <v>0</v>
      </c>
    </row>
    <row r="1257" spans="1:39" outlineLevel="1" x14ac:dyDescent="0.25">
      <c r="A1257" s="10">
        <v>40755</v>
      </c>
      <c r="C1257" s="3" t="s">
        <v>2617</v>
      </c>
      <c r="D1257" s="34" t="s">
        <v>968</v>
      </c>
      <c r="F1257" s="4" t="s">
        <v>88</v>
      </c>
      <c r="G1257" s="4" t="s">
        <v>451</v>
      </c>
      <c r="H1257" s="4" t="s">
        <v>157</v>
      </c>
      <c r="N1257" s="5">
        <v>1</v>
      </c>
      <c r="O1257" s="5" t="s">
        <v>158</v>
      </c>
      <c r="P1257" s="65">
        <v>4000</v>
      </c>
      <c r="Q1257" s="65">
        <v>0</v>
      </c>
      <c r="R1257" s="65">
        <v>0</v>
      </c>
      <c r="S1257" s="65">
        <f t="shared" si="110"/>
        <v>4000</v>
      </c>
      <c r="T1257" s="5">
        <v>120</v>
      </c>
      <c r="U1257" s="22">
        <v>-4000</v>
      </c>
      <c r="V1257" s="22">
        <v>0</v>
      </c>
      <c r="W1257" s="22">
        <v>0</v>
      </c>
      <c r="X1257" s="22">
        <v>0</v>
      </c>
      <c r="Y1257" s="22">
        <v>0</v>
      </c>
      <c r="Z1257" s="22">
        <v>0</v>
      </c>
      <c r="AA1257" s="22">
        <v>0</v>
      </c>
      <c r="AB1257" s="22">
        <v>0</v>
      </c>
      <c r="AC1257" s="22">
        <v>0</v>
      </c>
      <c r="AD1257" s="22">
        <v>0</v>
      </c>
      <c r="AE1257" s="22">
        <v>0</v>
      </c>
      <c r="AF1257" s="22">
        <v>0</v>
      </c>
      <c r="AG1257" s="22">
        <v>0</v>
      </c>
      <c r="AH1257" s="22">
        <f t="shared" si="111"/>
        <v>0</v>
      </c>
      <c r="AI1257" s="22">
        <v>0</v>
      </c>
      <c r="AJ1257" s="22">
        <f t="shared" si="112"/>
        <v>-4000</v>
      </c>
      <c r="AK1257" s="22"/>
      <c r="AL1257" s="22">
        <f t="shared" si="113"/>
        <v>0</v>
      </c>
      <c r="AM1257" s="22">
        <f t="shared" si="114"/>
        <v>0</v>
      </c>
    </row>
    <row r="1258" spans="1:39" outlineLevel="1" x14ac:dyDescent="0.25">
      <c r="A1258" s="10">
        <v>40755</v>
      </c>
      <c r="C1258" s="3" t="s">
        <v>2618</v>
      </c>
      <c r="D1258" s="34" t="s">
        <v>2619</v>
      </c>
      <c r="F1258" s="4" t="s">
        <v>88</v>
      </c>
      <c r="G1258" s="4" t="s">
        <v>451</v>
      </c>
      <c r="H1258" s="4" t="s">
        <v>157</v>
      </c>
      <c r="N1258" s="5">
        <v>1</v>
      </c>
      <c r="O1258" s="5" t="s">
        <v>158</v>
      </c>
      <c r="P1258" s="65">
        <v>1740</v>
      </c>
      <c r="Q1258" s="65">
        <v>0</v>
      </c>
      <c r="R1258" s="65">
        <v>0</v>
      </c>
      <c r="S1258" s="65">
        <f t="shared" si="110"/>
        <v>1740</v>
      </c>
      <c r="T1258" s="5">
        <v>120</v>
      </c>
      <c r="U1258" s="22">
        <v>-1740</v>
      </c>
      <c r="V1258" s="22">
        <v>0</v>
      </c>
      <c r="W1258" s="22">
        <v>0</v>
      </c>
      <c r="X1258" s="22">
        <v>0</v>
      </c>
      <c r="Y1258" s="22">
        <v>0</v>
      </c>
      <c r="Z1258" s="22">
        <v>0</v>
      </c>
      <c r="AA1258" s="22">
        <v>0</v>
      </c>
      <c r="AB1258" s="22">
        <v>0</v>
      </c>
      <c r="AC1258" s="22">
        <v>0</v>
      </c>
      <c r="AD1258" s="22">
        <v>0</v>
      </c>
      <c r="AE1258" s="22">
        <v>0</v>
      </c>
      <c r="AF1258" s="22">
        <v>0</v>
      </c>
      <c r="AG1258" s="22">
        <v>0</v>
      </c>
      <c r="AH1258" s="22">
        <f t="shared" si="111"/>
        <v>0</v>
      </c>
      <c r="AI1258" s="22">
        <v>0</v>
      </c>
      <c r="AJ1258" s="22">
        <f t="shared" si="112"/>
        <v>-1740</v>
      </c>
      <c r="AK1258" s="22"/>
      <c r="AL1258" s="22">
        <f t="shared" si="113"/>
        <v>0</v>
      </c>
      <c r="AM1258" s="22">
        <f t="shared" si="114"/>
        <v>0</v>
      </c>
    </row>
    <row r="1259" spans="1:39" outlineLevel="1" x14ac:dyDescent="0.25">
      <c r="A1259" s="10">
        <v>40755</v>
      </c>
      <c r="C1259" s="3" t="s">
        <v>2620</v>
      </c>
      <c r="D1259" s="34" t="s">
        <v>2621</v>
      </c>
      <c r="F1259" s="4" t="s">
        <v>88</v>
      </c>
      <c r="G1259" s="4" t="s">
        <v>451</v>
      </c>
      <c r="H1259" s="4" t="s">
        <v>157</v>
      </c>
      <c r="N1259" s="5">
        <v>1</v>
      </c>
      <c r="O1259" s="5" t="s">
        <v>158</v>
      </c>
      <c r="P1259" s="65">
        <v>2520</v>
      </c>
      <c r="Q1259" s="65">
        <v>0</v>
      </c>
      <c r="R1259" s="65">
        <v>0</v>
      </c>
      <c r="S1259" s="65">
        <f t="shared" si="110"/>
        <v>2520</v>
      </c>
      <c r="T1259" s="5">
        <v>120</v>
      </c>
      <c r="U1259" s="22">
        <v>-2520</v>
      </c>
      <c r="V1259" s="22">
        <v>0</v>
      </c>
      <c r="W1259" s="22">
        <v>0</v>
      </c>
      <c r="X1259" s="22">
        <v>0</v>
      </c>
      <c r="Y1259" s="22">
        <v>0</v>
      </c>
      <c r="Z1259" s="22">
        <v>0</v>
      </c>
      <c r="AA1259" s="22">
        <v>0</v>
      </c>
      <c r="AB1259" s="22">
        <v>0</v>
      </c>
      <c r="AC1259" s="22">
        <v>0</v>
      </c>
      <c r="AD1259" s="22">
        <v>0</v>
      </c>
      <c r="AE1259" s="22">
        <v>0</v>
      </c>
      <c r="AF1259" s="22">
        <v>0</v>
      </c>
      <c r="AG1259" s="22">
        <v>0</v>
      </c>
      <c r="AH1259" s="22">
        <f t="shared" si="111"/>
        <v>0</v>
      </c>
      <c r="AI1259" s="22">
        <v>0</v>
      </c>
      <c r="AJ1259" s="22">
        <f t="shared" si="112"/>
        <v>-2520</v>
      </c>
      <c r="AK1259" s="22"/>
      <c r="AL1259" s="22">
        <f t="shared" si="113"/>
        <v>0</v>
      </c>
      <c r="AM1259" s="22">
        <f t="shared" si="114"/>
        <v>0</v>
      </c>
    </row>
    <row r="1260" spans="1:39" outlineLevel="1" x14ac:dyDescent="0.25">
      <c r="A1260" s="10">
        <v>40755</v>
      </c>
      <c r="C1260" s="3" t="s">
        <v>2622</v>
      </c>
      <c r="D1260" s="34" t="s">
        <v>2623</v>
      </c>
      <c r="F1260" s="4" t="s">
        <v>88</v>
      </c>
      <c r="G1260" s="4" t="s">
        <v>451</v>
      </c>
      <c r="H1260" s="4" t="s">
        <v>157</v>
      </c>
      <c r="N1260" s="5">
        <v>1</v>
      </c>
      <c r="O1260" s="5" t="s">
        <v>158</v>
      </c>
      <c r="P1260" s="65">
        <v>2925</v>
      </c>
      <c r="Q1260" s="65">
        <v>0</v>
      </c>
      <c r="R1260" s="65">
        <v>0</v>
      </c>
      <c r="S1260" s="65">
        <f t="shared" si="110"/>
        <v>2925</v>
      </c>
      <c r="T1260" s="5">
        <v>120</v>
      </c>
      <c r="U1260" s="22">
        <v>-2925</v>
      </c>
      <c r="V1260" s="22">
        <v>0</v>
      </c>
      <c r="W1260" s="22">
        <v>0</v>
      </c>
      <c r="X1260" s="22">
        <v>0</v>
      </c>
      <c r="Y1260" s="22">
        <v>0</v>
      </c>
      <c r="Z1260" s="22">
        <v>0</v>
      </c>
      <c r="AA1260" s="22">
        <v>0</v>
      </c>
      <c r="AB1260" s="22">
        <v>0</v>
      </c>
      <c r="AC1260" s="22">
        <v>0</v>
      </c>
      <c r="AD1260" s="22">
        <v>0</v>
      </c>
      <c r="AE1260" s="22">
        <v>0</v>
      </c>
      <c r="AF1260" s="22">
        <v>0</v>
      </c>
      <c r="AG1260" s="22">
        <v>0</v>
      </c>
      <c r="AH1260" s="22">
        <f t="shared" si="111"/>
        <v>0</v>
      </c>
      <c r="AI1260" s="22">
        <v>0</v>
      </c>
      <c r="AJ1260" s="22">
        <f t="shared" si="112"/>
        <v>-2925</v>
      </c>
      <c r="AK1260" s="22"/>
      <c r="AL1260" s="22">
        <f t="shared" si="113"/>
        <v>0</v>
      </c>
      <c r="AM1260" s="22">
        <f t="shared" si="114"/>
        <v>0</v>
      </c>
    </row>
    <row r="1261" spans="1:39" outlineLevel="1" x14ac:dyDescent="0.25">
      <c r="A1261" s="10">
        <v>40755</v>
      </c>
      <c r="C1261" s="3" t="s">
        <v>2624</v>
      </c>
      <c r="D1261" s="34" t="s">
        <v>1758</v>
      </c>
      <c r="F1261" s="4" t="s">
        <v>88</v>
      </c>
      <c r="G1261" s="4" t="s">
        <v>451</v>
      </c>
      <c r="H1261" s="4" t="s">
        <v>157</v>
      </c>
      <c r="N1261" s="5">
        <v>1</v>
      </c>
      <c r="O1261" s="5" t="s">
        <v>158</v>
      </c>
      <c r="P1261" s="65">
        <v>9828</v>
      </c>
      <c r="Q1261" s="65">
        <v>0</v>
      </c>
      <c r="R1261" s="65">
        <v>0</v>
      </c>
      <c r="S1261" s="65">
        <f t="shared" si="110"/>
        <v>9828</v>
      </c>
      <c r="T1261" s="5">
        <v>120</v>
      </c>
      <c r="U1261" s="22">
        <v>-9828</v>
      </c>
      <c r="V1261" s="22">
        <v>0</v>
      </c>
      <c r="W1261" s="22">
        <v>0</v>
      </c>
      <c r="X1261" s="22">
        <v>0</v>
      </c>
      <c r="Y1261" s="22">
        <v>0</v>
      </c>
      <c r="Z1261" s="22">
        <v>0</v>
      </c>
      <c r="AA1261" s="22">
        <v>0</v>
      </c>
      <c r="AB1261" s="22">
        <v>0</v>
      </c>
      <c r="AC1261" s="22">
        <v>0</v>
      </c>
      <c r="AD1261" s="22">
        <v>0</v>
      </c>
      <c r="AE1261" s="22">
        <v>0</v>
      </c>
      <c r="AF1261" s="22">
        <v>0</v>
      </c>
      <c r="AG1261" s="22">
        <v>0</v>
      </c>
      <c r="AH1261" s="22">
        <f t="shared" si="111"/>
        <v>0</v>
      </c>
      <c r="AI1261" s="22">
        <v>0</v>
      </c>
      <c r="AJ1261" s="22">
        <f t="shared" si="112"/>
        <v>-9828</v>
      </c>
      <c r="AK1261" s="22"/>
      <c r="AL1261" s="22">
        <f t="shared" si="113"/>
        <v>0</v>
      </c>
      <c r="AM1261" s="22">
        <f t="shared" si="114"/>
        <v>0</v>
      </c>
    </row>
    <row r="1262" spans="1:39" outlineLevel="1" x14ac:dyDescent="0.25">
      <c r="A1262" s="10">
        <v>40755</v>
      </c>
      <c r="C1262" s="3" t="s">
        <v>2625</v>
      </c>
      <c r="D1262" s="34" t="s">
        <v>968</v>
      </c>
      <c r="F1262" s="4" t="s">
        <v>88</v>
      </c>
      <c r="G1262" s="4" t="s">
        <v>451</v>
      </c>
      <c r="H1262" s="4" t="s">
        <v>157</v>
      </c>
      <c r="N1262" s="5">
        <v>1</v>
      </c>
      <c r="O1262" s="5" t="s">
        <v>158</v>
      </c>
      <c r="P1262" s="65">
        <v>3470</v>
      </c>
      <c r="Q1262" s="65">
        <v>0</v>
      </c>
      <c r="R1262" s="65">
        <v>0</v>
      </c>
      <c r="S1262" s="65">
        <f t="shared" si="110"/>
        <v>3470</v>
      </c>
      <c r="T1262" s="5">
        <v>120</v>
      </c>
      <c r="U1262" s="22">
        <v>-3470</v>
      </c>
      <c r="V1262" s="22">
        <v>0</v>
      </c>
      <c r="W1262" s="22">
        <v>0</v>
      </c>
      <c r="X1262" s="22">
        <v>0</v>
      </c>
      <c r="Y1262" s="22">
        <v>0</v>
      </c>
      <c r="Z1262" s="22">
        <v>0</v>
      </c>
      <c r="AA1262" s="22">
        <v>0</v>
      </c>
      <c r="AB1262" s="22">
        <v>0</v>
      </c>
      <c r="AC1262" s="22">
        <v>0</v>
      </c>
      <c r="AD1262" s="22">
        <v>0</v>
      </c>
      <c r="AE1262" s="22">
        <v>0</v>
      </c>
      <c r="AF1262" s="22">
        <v>0</v>
      </c>
      <c r="AG1262" s="22">
        <v>0</v>
      </c>
      <c r="AH1262" s="22">
        <f t="shared" si="111"/>
        <v>0</v>
      </c>
      <c r="AI1262" s="22">
        <v>0</v>
      </c>
      <c r="AJ1262" s="22">
        <f t="shared" si="112"/>
        <v>-3470</v>
      </c>
      <c r="AK1262" s="22"/>
      <c r="AL1262" s="22">
        <f t="shared" si="113"/>
        <v>0</v>
      </c>
      <c r="AM1262" s="22">
        <f t="shared" si="114"/>
        <v>0</v>
      </c>
    </row>
    <row r="1263" spans="1:39" outlineLevel="1" x14ac:dyDescent="0.25">
      <c r="A1263" s="10">
        <v>40755</v>
      </c>
      <c r="C1263" s="3" t="s">
        <v>2626</v>
      </c>
      <c r="D1263" s="34" t="s">
        <v>1666</v>
      </c>
      <c r="F1263" s="4" t="s">
        <v>88</v>
      </c>
      <c r="G1263" s="4" t="s">
        <v>451</v>
      </c>
      <c r="H1263" s="4" t="s">
        <v>157</v>
      </c>
      <c r="N1263" s="5">
        <v>1</v>
      </c>
      <c r="O1263" s="5" t="s">
        <v>158</v>
      </c>
      <c r="P1263" s="65">
        <v>5050.5</v>
      </c>
      <c r="Q1263" s="65">
        <v>0</v>
      </c>
      <c r="R1263" s="65">
        <v>0</v>
      </c>
      <c r="S1263" s="65">
        <f t="shared" si="110"/>
        <v>5050.5</v>
      </c>
      <c r="T1263" s="5">
        <v>120</v>
      </c>
      <c r="U1263" s="22">
        <v>-5050.5</v>
      </c>
      <c r="V1263" s="22">
        <v>0</v>
      </c>
      <c r="W1263" s="22">
        <v>0</v>
      </c>
      <c r="X1263" s="22">
        <v>0</v>
      </c>
      <c r="Y1263" s="22">
        <v>0</v>
      </c>
      <c r="Z1263" s="22">
        <v>0</v>
      </c>
      <c r="AA1263" s="22">
        <v>0</v>
      </c>
      <c r="AB1263" s="22">
        <v>0</v>
      </c>
      <c r="AC1263" s="22">
        <v>0</v>
      </c>
      <c r="AD1263" s="22">
        <v>0</v>
      </c>
      <c r="AE1263" s="22">
        <v>0</v>
      </c>
      <c r="AF1263" s="22">
        <v>0</v>
      </c>
      <c r="AG1263" s="22">
        <v>0</v>
      </c>
      <c r="AH1263" s="22">
        <f t="shared" si="111"/>
        <v>0</v>
      </c>
      <c r="AI1263" s="22">
        <v>0</v>
      </c>
      <c r="AJ1263" s="22">
        <f t="shared" si="112"/>
        <v>-5050.5</v>
      </c>
      <c r="AK1263" s="22"/>
      <c r="AL1263" s="22">
        <f t="shared" si="113"/>
        <v>0</v>
      </c>
      <c r="AM1263" s="22">
        <f t="shared" si="114"/>
        <v>0</v>
      </c>
    </row>
    <row r="1264" spans="1:39" outlineLevel="1" x14ac:dyDescent="0.25">
      <c r="A1264" s="10">
        <v>40755</v>
      </c>
      <c r="C1264" s="3" t="s">
        <v>2627</v>
      </c>
      <c r="D1264" s="34" t="s">
        <v>968</v>
      </c>
      <c r="F1264" s="4" t="s">
        <v>88</v>
      </c>
      <c r="G1264" s="4" t="s">
        <v>451</v>
      </c>
      <c r="H1264" s="4" t="s">
        <v>157</v>
      </c>
      <c r="N1264" s="5">
        <v>1</v>
      </c>
      <c r="O1264" s="5" t="s">
        <v>158</v>
      </c>
      <c r="P1264" s="65">
        <v>2950</v>
      </c>
      <c r="Q1264" s="65">
        <v>0</v>
      </c>
      <c r="R1264" s="65">
        <v>0</v>
      </c>
      <c r="S1264" s="65">
        <f t="shared" si="110"/>
        <v>2950</v>
      </c>
      <c r="T1264" s="5">
        <v>120</v>
      </c>
      <c r="U1264" s="22">
        <v>-2950</v>
      </c>
      <c r="V1264" s="22">
        <v>0</v>
      </c>
      <c r="W1264" s="22">
        <v>0</v>
      </c>
      <c r="X1264" s="22">
        <v>0</v>
      </c>
      <c r="Y1264" s="22">
        <v>0</v>
      </c>
      <c r="Z1264" s="22">
        <v>0</v>
      </c>
      <c r="AA1264" s="22">
        <v>0</v>
      </c>
      <c r="AB1264" s="22">
        <v>0</v>
      </c>
      <c r="AC1264" s="22">
        <v>0</v>
      </c>
      <c r="AD1264" s="22">
        <v>0</v>
      </c>
      <c r="AE1264" s="22">
        <v>0</v>
      </c>
      <c r="AF1264" s="22">
        <v>0</v>
      </c>
      <c r="AG1264" s="22">
        <v>0</v>
      </c>
      <c r="AH1264" s="22">
        <f t="shared" si="111"/>
        <v>0</v>
      </c>
      <c r="AI1264" s="22">
        <v>0</v>
      </c>
      <c r="AJ1264" s="22">
        <f t="shared" si="112"/>
        <v>-2950</v>
      </c>
      <c r="AK1264" s="22"/>
      <c r="AL1264" s="22">
        <f t="shared" si="113"/>
        <v>0</v>
      </c>
      <c r="AM1264" s="22">
        <f t="shared" si="114"/>
        <v>0</v>
      </c>
    </row>
    <row r="1265" spans="1:39" outlineLevel="1" x14ac:dyDescent="0.25">
      <c r="A1265" s="10">
        <v>40755</v>
      </c>
      <c r="C1265" s="3" t="s">
        <v>2628</v>
      </c>
      <c r="D1265" s="34" t="s">
        <v>968</v>
      </c>
      <c r="F1265" s="4" t="s">
        <v>88</v>
      </c>
      <c r="G1265" s="4" t="s">
        <v>451</v>
      </c>
      <c r="H1265" s="4" t="s">
        <v>157</v>
      </c>
      <c r="N1265" s="5">
        <v>1</v>
      </c>
      <c r="O1265" s="5" t="s">
        <v>158</v>
      </c>
      <c r="P1265" s="65">
        <v>2950</v>
      </c>
      <c r="Q1265" s="65">
        <v>0</v>
      </c>
      <c r="R1265" s="65">
        <v>0</v>
      </c>
      <c r="S1265" s="65">
        <f t="shared" si="110"/>
        <v>2950</v>
      </c>
      <c r="T1265" s="5">
        <v>120</v>
      </c>
      <c r="U1265" s="22">
        <v>-2950</v>
      </c>
      <c r="V1265" s="22">
        <v>0</v>
      </c>
      <c r="W1265" s="22">
        <v>0</v>
      </c>
      <c r="X1265" s="22">
        <v>0</v>
      </c>
      <c r="Y1265" s="22">
        <v>0</v>
      </c>
      <c r="Z1265" s="22">
        <v>0</v>
      </c>
      <c r="AA1265" s="22">
        <v>0</v>
      </c>
      <c r="AB1265" s="22">
        <v>0</v>
      </c>
      <c r="AC1265" s="22">
        <v>0</v>
      </c>
      <c r="AD1265" s="22">
        <v>0</v>
      </c>
      <c r="AE1265" s="22">
        <v>0</v>
      </c>
      <c r="AF1265" s="22">
        <v>0</v>
      </c>
      <c r="AG1265" s="22">
        <v>0</v>
      </c>
      <c r="AH1265" s="22">
        <f t="shared" si="111"/>
        <v>0</v>
      </c>
      <c r="AI1265" s="22">
        <v>0</v>
      </c>
      <c r="AJ1265" s="22">
        <f t="shared" si="112"/>
        <v>-2950</v>
      </c>
      <c r="AK1265" s="22"/>
      <c r="AL1265" s="22">
        <f t="shared" si="113"/>
        <v>0</v>
      </c>
      <c r="AM1265" s="22">
        <f t="shared" si="114"/>
        <v>0</v>
      </c>
    </row>
    <row r="1266" spans="1:39" outlineLevel="1" x14ac:dyDescent="0.25">
      <c r="A1266" s="10">
        <v>40755</v>
      </c>
      <c r="C1266" s="3" t="s">
        <v>2629</v>
      </c>
      <c r="D1266" s="34" t="s">
        <v>1236</v>
      </c>
      <c r="F1266" s="4" t="s">
        <v>88</v>
      </c>
      <c r="G1266" s="4" t="s">
        <v>451</v>
      </c>
      <c r="H1266" s="4" t="s">
        <v>157</v>
      </c>
      <c r="N1266" s="5">
        <v>1</v>
      </c>
      <c r="O1266" s="5" t="s">
        <v>158</v>
      </c>
      <c r="P1266" s="65">
        <v>3325</v>
      </c>
      <c r="Q1266" s="65">
        <v>0</v>
      </c>
      <c r="R1266" s="65">
        <v>0</v>
      </c>
      <c r="S1266" s="65">
        <f t="shared" si="110"/>
        <v>3325</v>
      </c>
      <c r="T1266" s="5">
        <v>120</v>
      </c>
      <c r="U1266" s="22">
        <v>-3325</v>
      </c>
      <c r="V1266" s="22">
        <v>0</v>
      </c>
      <c r="W1266" s="22">
        <v>0</v>
      </c>
      <c r="X1266" s="22">
        <v>0</v>
      </c>
      <c r="Y1266" s="22">
        <v>0</v>
      </c>
      <c r="Z1266" s="22">
        <v>0</v>
      </c>
      <c r="AA1266" s="22">
        <v>0</v>
      </c>
      <c r="AB1266" s="22">
        <v>0</v>
      </c>
      <c r="AC1266" s="22">
        <v>0</v>
      </c>
      <c r="AD1266" s="22">
        <v>0</v>
      </c>
      <c r="AE1266" s="22">
        <v>0</v>
      </c>
      <c r="AF1266" s="22">
        <v>0</v>
      </c>
      <c r="AG1266" s="22">
        <v>0</v>
      </c>
      <c r="AH1266" s="22">
        <f t="shared" si="111"/>
        <v>0</v>
      </c>
      <c r="AI1266" s="22">
        <v>0</v>
      </c>
      <c r="AJ1266" s="22">
        <f t="shared" si="112"/>
        <v>-3325</v>
      </c>
      <c r="AK1266" s="22"/>
      <c r="AL1266" s="22">
        <f t="shared" si="113"/>
        <v>0</v>
      </c>
      <c r="AM1266" s="22">
        <f t="shared" si="114"/>
        <v>0</v>
      </c>
    </row>
    <row r="1267" spans="1:39" outlineLevel="1" x14ac:dyDescent="0.25">
      <c r="A1267" s="10">
        <v>40755</v>
      </c>
      <c r="C1267" s="3" t="s">
        <v>2630</v>
      </c>
      <c r="D1267" s="34" t="s">
        <v>1236</v>
      </c>
      <c r="F1267" s="4" t="s">
        <v>88</v>
      </c>
      <c r="G1267" s="4" t="s">
        <v>451</v>
      </c>
      <c r="H1267" s="4" t="s">
        <v>157</v>
      </c>
      <c r="N1267" s="5">
        <v>1</v>
      </c>
      <c r="O1267" s="5" t="s">
        <v>158</v>
      </c>
      <c r="P1267" s="65">
        <v>2310</v>
      </c>
      <c r="Q1267" s="65">
        <v>0</v>
      </c>
      <c r="R1267" s="65">
        <v>0</v>
      </c>
      <c r="S1267" s="65">
        <f t="shared" si="110"/>
        <v>2310</v>
      </c>
      <c r="T1267" s="5">
        <v>120</v>
      </c>
      <c r="U1267" s="22">
        <v>-2310</v>
      </c>
      <c r="V1267" s="22">
        <v>0</v>
      </c>
      <c r="W1267" s="22">
        <v>0</v>
      </c>
      <c r="X1267" s="22">
        <v>0</v>
      </c>
      <c r="Y1267" s="22">
        <v>0</v>
      </c>
      <c r="Z1267" s="22">
        <v>0</v>
      </c>
      <c r="AA1267" s="22">
        <v>0</v>
      </c>
      <c r="AB1267" s="22">
        <v>0</v>
      </c>
      <c r="AC1267" s="22">
        <v>0</v>
      </c>
      <c r="AD1267" s="22">
        <v>0</v>
      </c>
      <c r="AE1267" s="22">
        <v>0</v>
      </c>
      <c r="AF1267" s="22">
        <v>0</v>
      </c>
      <c r="AG1267" s="22">
        <v>0</v>
      </c>
      <c r="AH1267" s="22">
        <f t="shared" si="111"/>
        <v>0</v>
      </c>
      <c r="AI1267" s="22">
        <v>0</v>
      </c>
      <c r="AJ1267" s="22">
        <f t="shared" si="112"/>
        <v>-2310</v>
      </c>
      <c r="AK1267" s="22"/>
      <c r="AL1267" s="22">
        <f t="shared" si="113"/>
        <v>0</v>
      </c>
      <c r="AM1267" s="22">
        <f t="shared" si="114"/>
        <v>0</v>
      </c>
    </row>
    <row r="1268" spans="1:39" outlineLevel="1" x14ac:dyDescent="0.25">
      <c r="A1268" s="10">
        <v>40755</v>
      </c>
      <c r="C1268" s="3" t="s">
        <v>2631</v>
      </c>
      <c r="D1268" s="34" t="s">
        <v>2632</v>
      </c>
      <c r="F1268" s="4" t="s">
        <v>88</v>
      </c>
      <c r="G1268" s="4" t="s">
        <v>451</v>
      </c>
      <c r="H1268" s="4" t="s">
        <v>157</v>
      </c>
      <c r="N1268" s="5">
        <v>1</v>
      </c>
      <c r="O1268" s="5" t="s">
        <v>158</v>
      </c>
      <c r="P1268" s="65">
        <v>1700</v>
      </c>
      <c r="Q1268" s="65">
        <v>0</v>
      </c>
      <c r="R1268" s="65">
        <v>0</v>
      </c>
      <c r="S1268" s="65">
        <f t="shared" si="110"/>
        <v>1700</v>
      </c>
      <c r="T1268" s="5">
        <v>120</v>
      </c>
      <c r="U1268" s="22">
        <v>-1700</v>
      </c>
      <c r="V1268" s="22">
        <v>0</v>
      </c>
      <c r="W1268" s="22">
        <v>0</v>
      </c>
      <c r="X1268" s="22">
        <v>0</v>
      </c>
      <c r="Y1268" s="22">
        <v>0</v>
      </c>
      <c r="Z1268" s="22">
        <v>0</v>
      </c>
      <c r="AA1268" s="22">
        <v>0</v>
      </c>
      <c r="AB1268" s="22">
        <v>0</v>
      </c>
      <c r="AC1268" s="22">
        <v>0</v>
      </c>
      <c r="AD1268" s="22">
        <v>0</v>
      </c>
      <c r="AE1268" s="22">
        <v>0</v>
      </c>
      <c r="AF1268" s="22">
        <v>0</v>
      </c>
      <c r="AG1268" s="22">
        <v>0</v>
      </c>
      <c r="AH1268" s="22">
        <f t="shared" si="111"/>
        <v>0</v>
      </c>
      <c r="AI1268" s="22">
        <v>0</v>
      </c>
      <c r="AJ1268" s="22">
        <f t="shared" si="112"/>
        <v>-1700</v>
      </c>
      <c r="AK1268" s="22"/>
      <c r="AL1268" s="22">
        <f t="shared" si="113"/>
        <v>0</v>
      </c>
      <c r="AM1268" s="22">
        <f t="shared" si="114"/>
        <v>0</v>
      </c>
    </row>
    <row r="1269" spans="1:39" outlineLevel="1" x14ac:dyDescent="0.25">
      <c r="A1269" s="10">
        <v>40755</v>
      </c>
      <c r="C1269" s="3" t="s">
        <v>2633</v>
      </c>
      <c r="D1269" s="34" t="s">
        <v>2634</v>
      </c>
      <c r="F1269" s="4" t="s">
        <v>88</v>
      </c>
      <c r="G1269" s="4" t="s">
        <v>451</v>
      </c>
      <c r="H1269" s="4" t="s">
        <v>157</v>
      </c>
      <c r="N1269" s="5">
        <v>1</v>
      </c>
      <c r="O1269" s="5" t="s">
        <v>158</v>
      </c>
      <c r="P1269" s="65">
        <v>4584</v>
      </c>
      <c r="Q1269" s="65">
        <v>0</v>
      </c>
      <c r="R1269" s="65">
        <v>0</v>
      </c>
      <c r="S1269" s="65">
        <f t="shared" si="110"/>
        <v>4584</v>
      </c>
      <c r="T1269" s="5">
        <v>120</v>
      </c>
      <c r="U1269" s="22">
        <v>-4584</v>
      </c>
      <c r="V1269" s="22">
        <v>0</v>
      </c>
      <c r="W1269" s="22">
        <v>0</v>
      </c>
      <c r="X1269" s="22">
        <v>0</v>
      </c>
      <c r="Y1269" s="22">
        <v>0</v>
      </c>
      <c r="Z1269" s="22">
        <v>0</v>
      </c>
      <c r="AA1269" s="22">
        <v>0</v>
      </c>
      <c r="AB1269" s="22">
        <v>0</v>
      </c>
      <c r="AC1269" s="22">
        <v>0</v>
      </c>
      <c r="AD1269" s="22">
        <v>0</v>
      </c>
      <c r="AE1269" s="22">
        <v>0</v>
      </c>
      <c r="AF1269" s="22">
        <v>0</v>
      </c>
      <c r="AG1269" s="22">
        <v>0</v>
      </c>
      <c r="AH1269" s="22">
        <f t="shared" si="111"/>
        <v>0</v>
      </c>
      <c r="AI1269" s="22">
        <v>0</v>
      </c>
      <c r="AJ1269" s="22">
        <f t="shared" si="112"/>
        <v>-4584</v>
      </c>
      <c r="AK1269" s="22"/>
      <c r="AL1269" s="22">
        <f t="shared" si="113"/>
        <v>0</v>
      </c>
      <c r="AM1269" s="22">
        <f t="shared" si="114"/>
        <v>0</v>
      </c>
    </row>
    <row r="1270" spans="1:39" outlineLevel="1" x14ac:dyDescent="0.25">
      <c r="A1270" s="10">
        <v>40755</v>
      </c>
      <c r="C1270" s="3" t="s">
        <v>2635</v>
      </c>
      <c r="D1270" s="34" t="s">
        <v>1236</v>
      </c>
      <c r="F1270" s="4" t="s">
        <v>88</v>
      </c>
      <c r="G1270" s="4" t="s">
        <v>451</v>
      </c>
      <c r="H1270" s="4" t="s">
        <v>157</v>
      </c>
      <c r="N1270" s="5">
        <v>1</v>
      </c>
      <c r="O1270" s="5" t="s">
        <v>158</v>
      </c>
      <c r="P1270" s="65">
        <v>5870</v>
      </c>
      <c r="Q1270" s="65">
        <v>0</v>
      </c>
      <c r="R1270" s="65">
        <v>0</v>
      </c>
      <c r="S1270" s="65">
        <f t="shared" si="110"/>
        <v>5870</v>
      </c>
      <c r="T1270" s="5">
        <v>120</v>
      </c>
      <c r="U1270" s="22">
        <v>-5870</v>
      </c>
      <c r="V1270" s="22">
        <v>0</v>
      </c>
      <c r="W1270" s="22">
        <v>0</v>
      </c>
      <c r="X1270" s="22">
        <v>0</v>
      </c>
      <c r="Y1270" s="22">
        <v>0</v>
      </c>
      <c r="Z1270" s="22">
        <v>0</v>
      </c>
      <c r="AA1270" s="22">
        <v>0</v>
      </c>
      <c r="AB1270" s="22">
        <v>0</v>
      </c>
      <c r="AC1270" s="22">
        <v>0</v>
      </c>
      <c r="AD1270" s="22">
        <v>0</v>
      </c>
      <c r="AE1270" s="22">
        <v>0</v>
      </c>
      <c r="AF1270" s="22">
        <v>0</v>
      </c>
      <c r="AG1270" s="22">
        <v>0</v>
      </c>
      <c r="AH1270" s="22">
        <f t="shared" si="111"/>
        <v>0</v>
      </c>
      <c r="AI1270" s="22">
        <v>0</v>
      </c>
      <c r="AJ1270" s="22">
        <f t="shared" si="112"/>
        <v>-5870</v>
      </c>
      <c r="AK1270" s="22"/>
      <c r="AL1270" s="22">
        <f t="shared" si="113"/>
        <v>0</v>
      </c>
      <c r="AM1270" s="22">
        <f t="shared" si="114"/>
        <v>0</v>
      </c>
    </row>
    <row r="1271" spans="1:39" outlineLevel="1" x14ac:dyDescent="0.25">
      <c r="A1271" s="10">
        <v>40755</v>
      </c>
      <c r="C1271" s="3" t="s">
        <v>2636</v>
      </c>
      <c r="D1271" s="34" t="s">
        <v>1236</v>
      </c>
      <c r="F1271" s="4" t="s">
        <v>88</v>
      </c>
      <c r="G1271" s="4" t="s">
        <v>451</v>
      </c>
      <c r="H1271" s="4" t="s">
        <v>157</v>
      </c>
      <c r="N1271" s="5">
        <v>1</v>
      </c>
      <c r="O1271" s="5" t="s">
        <v>158</v>
      </c>
      <c r="P1271" s="65">
        <v>2410</v>
      </c>
      <c r="Q1271" s="65">
        <v>0</v>
      </c>
      <c r="R1271" s="65">
        <v>0</v>
      </c>
      <c r="S1271" s="65">
        <f t="shared" si="110"/>
        <v>2410</v>
      </c>
      <c r="T1271" s="5">
        <v>120</v>
      </c>
      <c r="U1271" s="22">
        <v>-2410</v>
      </c>
      <c r="V1271" s="22">
        <v>0</v>
      </c>
      <c r="W1271" s="22">
        <v>0</v>
      </c>
      <c r="X1271" s="22">
        <v>0</v>
      </c>
      <c r="Y1271" s="22">
        <v>0</v>
      </c>
      <c r="Z1271" s="22">
        <v>0</v>
      </c>
      <c r="AA1271" s="22">
        <v>0</v>
      </c>
      <c r="AB1271" s="22">
        <v>0</v>
      </c>
      <c r="AC1271" s="22">
        <v>0</v>
      </c>
      <c r="AD1271" s="22">
        <v>0</v>
      </c>
      <c r="AE1271" s="22">
        <v>0</v>
      </c>
      <c r="AF1271" s="22">
        <v>0</v>
      </c>
      <c r="AG1271" s="22">
        <v>0</v>
      </c>
      <c r="AH1271" s="22">
        <f t="shared" si="111"/>
        <v>0</v>
      </c>
      <c r="AI1271" s="22">
        <v>0</v>
      </c>
      <c r="AJ1271" s="22">
        <f t="shared" si="112"/>
        <v>-2410</v>
      </c>
      <c r="AK1271" s="22"/>
      <c r="AL1271" s="22">
        <f t="shared" si="113"/>
        <v>0</v>
      </c>
      <c r="AM1271" s="22">
        <f t="shared" si="114"/>
        <v>0</v>
      </c>
    </row>
    <row r="1272" spans="1:39" outlineLevel="1" x14ac:dyDescent="0.25">
      <c r="A1272" s="10">
        <v>40755</v>
      </c>
      <c r="C1272" s="3" t="s">
        <v>2637</v>
      </c>
      <c r="D1272" s="34" t="s">
        <v>1236</v>
      </c>
      <c r="F1272" s="4" t="s">
        <v>88</v>
      </c>
      <c r="G1272" s="4" t="s">
        <v>451</v>
      </c>
      <c r="H1272" s="4" t="s">
        <v>157</v>
      </c>
      <c r="N1272" s="5">
        <v>1</v>
      </c>
      <c r="O1272" s="5" t="s">
        <v>158</v>
      </c>
      <c r="P1272" s="65">
        <v>1520</v>
      </c>
      <c r="Q1272" s="65">
        <v>0</v>
      </c>
      <c r="R1272" s="65">
        <v>0</v>
      </c>
      <c r="S1272" s="65">
        <f t="shared" si="110"/>
        <v>1520</v>
      </c>
      <c r="T1272" s="5">
        <v>120</v>
      </c>
      <c r="U1272" s="22">
        <v>-1520</v>
      </c>
      <c r="V1272" s="22">
        <v>0</v>
      </c>
      <c r="W1272" s="22">
        <v>0</v>
      </c>
      <c r="X1272" s="22">
        <v>0</v>
      </c>
      <c r="Y1272" s="22">
        <v>0</v>
      </c>
      <c r="Z1272" s="22">
        <v>0</v>
      </c>
      <c r="AA1272" s="22">
        <v>0</v>
      </c>
      <c r="AB1272" s="22">
        <v>0</v>
      </c>
      <c r="AC1272" s="22">
        <v>0</v>
      </c>
      <c r="AD1272" s="22">
        <v>0</v>
      </c>
      <c r="AE1272" s="22">
        <v>0</v>
      </c>
      <c r="AF1272" s="22">
        <v>0</v>
      </c>
      <c r="AG1272" s="22">
        <v>0</v>
      </c>
      <c r="AH1272" s="22">
        <f t="shared" si="111"/>
        <v>0</v>
      </c>
      <c r="AI1272" s="22">
        <v>0</v>
      </c>
      <c r="AJ1272" s="22">
        <f t="shared" si="112"/>
        <v>-1520</v>
      </c>
      <c r="AK1272" s="22"/>
      <c r="AL1272" s="22">
        <f t="shared" si="113"/>
        <v>0</v>
      </c>
      <c r="AM1272" s="22">
        <f t="shared" si="114"/>
        <v>0</v>
      </c>
    </row>
    <row r="1273" spans="1:39" outlineLevel="1" x14ac:dyDescent="0.25">
      <c r="A1273" s="10">
        <v>40755</v>
      </c>
      <c r="C1273" s="3" t="s">
        <v>2638</v>
      </c>
      <c r="D1273" s="34" t="s">
        <v>2639</v>
      </c>
      <c r="F1273" s="4" t="s">
        <v>88</v>
      </c>
      <c r="G1273" s="4" t="s">
        <v>451</v>
      </c>
      <c r="H1273" s="4" t="s">
        <v>157</v>
      </c>
      <c r="N1273" s="5">
        <v>1</v>
      </c>
      <c r="O1273" s="5" t="s">
        <v>158</v>
      </c>
      <c r="P1273" s="65">
        <v>1440</v>
      </c>
      <c r="Q1273" s="65">
        <v>0</v>
      </c>
      <c r="R1273" s="65">
        <v>0</v>
      </c>
      <c r="S1273" s="65">
        <f t="shared" si="110"/>
        <v>1440</v>
      </c>
      <c r="T1273" s="5">
        <v>120</v>
      </c>
      <c r="U1273" s="22">
        <v>-1440</v>
      </c>
      <c r="V1273" s="22">
        <v>0</v>
      </c>
      <c r="W1273" s="22">
        <v>0</v>
      </c>
      <c r="X1273" s="22">
        <v>0</v>
      </c>
      <c r="Y1273" s="22">
        <v>0</v>
      </c>
      <c r="Z1273" s="22">
        <v>0</v>
      </c>
      <c r="AA1273" s="22">
        <v>0</v>
      </c>
      <c r="AB1273" s="22">
        <v>0</v>
      </c>
      <c r="AC1273" s="22">
        <v>0</v>
      </c>
      <c r="AD1273" s="22">
        <v>0</v>
      </c>
      <c r="AE1273" s="22">
        <v>0</v>
      </c>
      <c r="AF1273" s="22">
        <v>0</v>
      </c>
      <c r="AG1273" s="22">
        <v>0</v>
      </c>
      <c r="AH1273" s="22">
        <f t="shared" si="111"/>
        <v>0</v>
      </c>
      <c r="AI1273" s="22">
        <v>0</v>
      </c>
      <c r="AJ1273" s="22">
        <f t="shared" si="112"/>
        <v>-1440</v>
      </c>
      <c r="AK1273" s="22"/>
      <c r="AL1273" s="22">
        <f t="shared" si="113"/>
        <v>0</v>
      </c>
      <c r="AM1273" s="22">
        <f t="shared" si="114"/>
        <v>0</v>
      </c>
    </row>
    <row r="1274" spans="1:39" outlineLevel="1" x14ac:dyDescent="0.25">
      <c r="A1274" s="10">
        <v>40755</v>
      </c>
      <c r="C1274" s="3" t="s">
        <v>2640</v>
      </c>
      <c r="D1274" s="34" t="s">
        <v>2641</v>
      </c>
      <c r="F1274" s="4" t="s">
        <v>88</v>
      </c>
      <c r="G1274" s="4" t="s">
        <v>451</v>
      </c>
      <c r="H1274" s="4" t="s">
        <v>157</v>
      </c>
      <c r="N1274" s="5">
        <v>1</v>
      </c>
      <c r="O1274" s="5" t="s">
        <v>158</v>
      </c>
      <c r="P1274" s="65">
        <v>5870</v>
      </c>
      <c r="Q1274" s="65">
        <v>0</v>
      </c>
      <c r="R1274" s="65">
        <v>0</v>
      </c>
      <c r="S1274" s="65">
        <f t="shared" si="110"/>
        <v>5870</v>
      </c>
      <c r="T1274" s="5">
        <v>120</v>
      </c>
      <c r="U1274" s="22">
        <v>-5870</v>
      </c>
      <c r="V1274" s="22">
        <v>0</v>
      </c>
      <c r="W1274" s="22">
        <v>0</v>
      </c>
      <c r="X1274" s="22">
        <v>0</v>
      </c>
      <c r="Y1274" s="22">
        <v>0</v>
      </c>
      <c r="Z1274" s="22">
        <v>0</v>
      </c>
      <c r="AA1274" s="22">
        <v>0</v>
      </c>
      <c r="AB1274" s="22">
        <v>0</v>
      </c>
      <c r="AC1274" s="22">
        <v>0</v>
      </c>
      <c r="AD1274" s="22">
        <v>0</v>
      </c>
      <c r="AE1274" s="22">
        <v>0</v>
      </c>
      <c r="AF1274" s="22">
        <v>0</v>
      </c>
      <c r="AG1274" s="22">
        <v>0</v>
      </c>
      <c r="AH1274" s="22">
        <f t="shared" si="111"/>
        <v>0</v>
      </c>
      <c r="AI1274" s="22">
        <v>0</v>
      </c>
      <c r="AJ1274" s="22">
        <f t="shared" si="112"/>
        <v>-5870</v>
      </c>
      <c r="AK1274" s="22"/>
      <c r="AL1274" s="22">
        <f t="shared" si="113"/>
        <v>0</v>
      </c>
      <c r="AM1274" s="22">
        <f t="shared" si="114"/>
        <v>0</v>
      </c>
    </row>
    <row r="1275" spans="1:39" outlineLevel="1" x14ac:dyDescent="0.25">
      <c r="A1275" s="10">
        <v>40755</v>
      </c>
      <c r="C1275" s="3" t="s">
        <v>2642</v>
      </c>
      <c r="D1275" s="34" t="s">
        <v>2643</v>
      </c>
      <c r="F1275" s="4" t="s">
        <v>88</v>
      </c>
      <c r="G1275" s="4" t="s">
        <v>451</v>
      </c>
      <c r="H1275" s="4" t="s">
        <v>157</v>
      </c>
      <c r="N1275" s="5">
        <v>1</v>
      </c>
      <c r="O1275" s="5" t="s">
        <v>158</v>
      </c>
      <c r="P1275" s="65">
        <v>2500</v>
      </c>
      <c r="Q1275" s="65">
        <v>0</v>
      </c>
      <c r="R1275" s="65">
        <v>0</v>
      </c>
      <c r="S1275" s="65">
        <f t="shared" si="110"/>
        <v>2500</v>
      </c>
      <c r="T1275" s="5">
        <v>120</v>
      </c>
      <c r="U1275" s="22">
        <v>-2500</v>
      </c>
      <c r="V1275" s="22">
        <v>0</v>
      </c>
      <c r="W1275" s="22">
        <v>0</v>
      </c>
      <c r="X1275" s="22">
        <v>0</v>
      </c>
      <c r="Y1275" s="22">
        <v>0</v>
      </c>
      <c r="Z1275" s="22">
        <v>0</v>
      </c>
      <c r="AA1275" s="22">
        <v>0</v>
      </c>
      <c r="AB1275" s="22">
        <v>0</v>
      </c>
      <c r="AC1275" s="22">
        <v>0</v>
      </c>
      <c r="AD1275" s="22">
        <v>0</v>
      </c>
      <c r="AE1275" s="22">
        <v>0</v>
      </c>
      <c r="AF1275" s="22">
        <v>0</v>
      </c>
      <c r="AG1275" s="22">
        <v>0</v>
      </c>
      <c r="AH1275" s="22">
        <f t="shared" si="111"/>
        <v>0</v>
      </c>
      <c r="AI1275" s="22">
        <v>0</v>
      </c>
      <c r="AJ1275" s="22">
        <f t="shared" si="112"/>
        <v>-2500</v>
      </c>
      <c r="AK1275" s="22"/>
      <c r="AL1275" s="22">
        <f t="shared" si="113"/>
        <v>0</v>
      </c>
      <c r="AM1275" s="22">
        <f t="shared" si="114"/>
        <v>0</v>
      </c>
    </row>
    <row r="1276" spans="1:39" outlineLevel="1" x14ac:dyDescent="0.25">
      <c r="A1276" s="10">
        <v>40755</v>
      </c>
      <c r="C1276" s="3" t="s">
        <v>2644</v>
      </c>
      <c r="D1276" s="34" t="s">
        <v>2619</v>
      </c>
      <c r="F1276" s="4" t="s">
        <v>88</v>
      </c>
      <c r="G1276" s="4" t="s">
        <v>451</v>
      </c>
      <c r="H1276" s="4" t="s">
        <v>157</v>
      </c>
      <c r="N1276" s="5">
        <v>1</v>
      </c>
      <c r="O1276" s="5" t="s">
        <v>158</v>
      </c>
      <c r="P1276" s="65">
        <v>2400</v>
      </c>
      <c r="Q1276" s="65">
        <v>0</v>
      </c>
      <c r="R1276" s="65">
        <v>0</v>
      </c>
      <c r="S1276" s="65">
        <f t="shared" si="110"/>
        <v>2400</v>
      </c>
      <c r="T1276" s="5">
        <v>120</v>
      </c>
      <c r="U1276" s="22">
        <v>-2400</v>
      </c>
      <c r="V1276" s="22">
        <v>0</v>
      </c>
      <c r="W1276" s="22">
        <v>0</v>
      </c>
      <c r="X1276" s="22">
        <v>0</v>
      </c>
      <c r="Y1276" s="22">
        <v>0</v>
      </c>
      <c r="Z1276" s="22">
        <v>0</v>
      </c>
      <c r="AA1276" s="22">
        <v>0</v>
      </c>
      <c r="AB1276" s="22">
        <v>0</v>
      </c>
      <c r="AC1276" s="22">
        <v>0</v>
      </c>
      <c r="AD1276" s="22">
        <v>0</v>
      </c>
      <c r="AE1276" s="22">
        <v>0</v>
      </c>
      <c r="AF1276" s="22">
        <v>0</v>
      </c>
      <c r="AG1276" s="22">
        <v>0</v>
      </c>
      <c r="AH1276" s="22">
        <f t="shared" si="111"/>
        <v>0</v>
      </c>
      <c r="AI1276" s="22">
        <v>0</v>
      </c>
      <c r="AJ1276" s="22">
        <f t="shared" si="112"/>
        <v>-2400</v>
      </c>
      <c r="AK1276" s="22"/>
      <c r="AL1276" s="22">
        <f t="shared" si="113"/>
        <v>0</v>
      </c>
      <c r="AM1276" s="22">
        <f t="shared" si="114"/>
        <v>0</v>
      </c>
    </row>
    <row r="1277" spans="1:39" outlineLevel="1" x14ac:dyDescent="0.25">
      <c r="A1277" s="10">
        <v>40755</v>
      </c>
      <c r="C1277" s="3" t="s">
        <v>2645</v>
      </c>
      <c r="D1277" s="34" t="s">
        <v>2646</v>
      </c>
      <c r="F1277" s="4" t="s">
        <v>88</v>
      </c>
      <c r="G1277" s="4" t="s">
        <v>451</v>
      </c>
      <c r="H1277" s="4" t="s">
        <v>157</v>
      </c>
      <c r="N1277" s="5">
        <v>1</v>
      </c>
      <c r="O1277" s="5" t="s">
        <v>158</v>
      </c>
      <c r="P1277" s="65">
        <v>10607.23</v>
      </c>
      <c r="Q1277" s="65">
        <v>0</v>
      </c>
      <c r="R1277" s="65">
        <v>0</v>
      </c>
      <c r="S1277" s="65">
        <f t="shared" si="110"/>
        <v>10607.23</v>
      </c>
      <c r="T1277" s="5">
        <v>120</v>
      </c>
      <c r="U1277" s="22">
        <v>-10607.23</v>
      </c>
      <c r="V1277" s="22">
        <v>0</v>
      </c>
      <c r="W1277" s="22">
        <v>0</v>
      </c>
      <c r="X1277" s="22">
        <v>0</v>
      </c>
      <c r="Y1277" s="22">
        <v>0</v>
      </c>
      <c r="Z1277" s="22">
        <v>0</v>
      </c>
      <c r="AA1277" s="22">
        <v>0</v>
      </c>
      <c r="AB1277" s="22">
        <v>0</v>
      </c>
      <c r="AC1277" s="22">
        <v>0</v>
      </c>
      <c r="AD1277" s="22">
        <v>0</v>
      </c>
      <c r="AE1277" s="22">
        <v>0</v>
      </c>
      <c r="AF1277" s="22">
        <v>0</v>
      </c>
      <c r="AG1277" s="22">
        <v>0</v>
      </c>
      <c r="AH1277" s="22">
        <f t="shared" si="111"/>
        <v>0</v>
      </c>
      <c r="AI1277" s="22">
        <v>0</v>
      </c>
      <c r="AJ1277" s="22">
        <f t="shared" si="112"/>
        <v>-10607.23</v>
      </c>
      <c r="AK1277" s="22"/>
      <c r="AL1277" s="22">
        <f t="shared" si="113"/>
        <v>0</v>
      </c>
      <c r="AM1277" s="22">
        <f t="shared" si="114"/>
        <v>0</v>
      </c>
    </row>
    <row r="1278" spans="1:39" outlineLevel="1" x14ac:dyDescent="0.25">
      <c r="A1278" s="10">
        <v>40755</v>
      </c>
      <c r="C1278" s="3" t="s">
        <v>2647</v>
      </c>
      <c r="D1278" s="34" t="s">
        <v>2648</v>
      </c>
      <c r="F1278" s="4" t="s">
        <v>88</v>
      </c>
      <c r="G1278" s="4" t="s">
        <v>451</v>
      </c>
      <c r="H1278" s="4" t="s">
        <v>157</v>
      </c>
      <c r="N1278" s="5">
        <v>1</v>
      </c>
      <c r="O1278" s="5" t="s">
        <v>158</v>
      </c>
      <c r="P1278" s="65">
        <v>480</v>
      </c>
      <c r="Q1278" s="65">
        <v>0</v>
      </c>
      <c r="R1278" s="65">
        <v>0</v>
      </c>
      <c r="S1278" s="65">
        <f t="shared" si="110"/>
        <v>480</v>
      </c>
      <c r="T1278" s="5">
        <v>120</v>
      </c>
      <c r="U1278" s="22">
        <v>-480</v>
      </c>
      <c r="V1278" s="22">
        <v>0</v>
      </c>
      <c r="W1278" s="22">
        <v>0</v>
      </c>
      <c r="X1278" s="22">
        <v>0</v>
      </c>
      <c r="Y1278" s="22">
        <v>0</v>
      </c>
      <c r="Z1278" s="22">
        <v>0</v>
      </c>
      <c r="AA1278" s="22">
        <v>0</v>
      </c>
      <c r="AB1278" s="22">
        <v>0</v>
      </c>
      <c r="AC1278" s="22">
        <v>0</v>
      </c>
      <c r="AD1278" s="22">
        <v>0</v>
      </c>
      <c r="AE1278" s="22">
        <v>0</v>
      </c>
      <c r="AF1278" s="22">
        <v>0</v>
      </c>
      <c r="AG1278" s="22">
        <v>0</v>
      </c>
      <c r="AH1278" s="22">
        <f t="shared" si="111"/>
        <v>0</v>
      </c>
      <c r="AI1278" s="22">
        <v>0</v>
      </c>
      <c r="AJ1278" s="22">
        <f t="shared" si="112"/>
        <v>-480</v>
      </c>
      <c r="AK1278" s="22"/>
      <c r="AL1278" s="22">
        <f t="shared" si="113"/>
        <v>0</v>
      </c>
      <c r="AM1278" s="22">
        <f t="shared" si="114"/>
        <v>0</v>
      </c>
    </row>
    <row r="1279" spans="1:39" outlineLevel="1" x14ac:dyDescent="0.25">
      <c r="A1279" s="10">
        <v>40755</v>
      </c>
      <c r="C1279" s="3" t="s">
        <v>2649</v>
      </c>
      <c r="D1279" s="34" t="s">
        <v>2650</v>
      </c>
      <c r="F1279" s="4" t="s">
        <v>88</v>
      </c>
      <c r="G1279" s="4" t="s">
        <v>451</v>
      </c>
      <c r="H1279" s="4" t="s">
        <v>157</v>
      </c>
      <c r="N1279" s="5">
        <v>1</v>
      </c>
      <c r="O1279" s="5" t="s">
        <v>158</v>
      </c>
      <c r="P1279" s="65">
        <v>1552</v>
      </c>
      <c r="Q1279" s="65">
        <v>0</v>
      </c>
      <c r="R1279" s="65">
        <v>0</v>
      </c>
      <c r="S1279" s="65">
        <f t="shared" si="110"/>
        <v>1552</v>
      </c>
      <c r="T1279" s="5">
        <v>120</v>
      </c>
      <c r="U1279" s="22">
        <v>-1552</v>
      </c>
      <c r="V1279" s="22">
        <v>0</v>
      </c>
      <c r="W1279" s="22">
        <v>0</v>
      </c>
      <c r="X1279" s="22">
        <v>0</v>
      </c>
      <c r="Y1279" s="22">
        <v>0</v>
      </c>
      <c r="Z1279" s="22">
        <v>0</v>
      </c>
      <c r="AA1279" s="22">
        <v>0</v>
      </c>
      <c r="AB1279" s="22">
        <v>0</v>
      </c>
      <c r="AC1279" s="22">
        <v>0</v>
      </c>
      <c r="AD1279" s="22">
        <v>0</v>
      </c>
      <c r="AE1279" s="22">
        <v>0</v>
      </c>
      <c r="AF1279" s="22">
        <v>0</v>
      </c>
      <c r="AG1279" s="22">
        <v>0</v>
      </c>
      <c r="AH1279" s="22">
        <f t="shared" si="111"/>
        <v>0</v>
      </c>
      <c r="AI1279" s="22">
        <v>0</v>
      </c>
      <c r="AJ1279" s="22">
        <f t="shared" si="112"/>
        <v>-1552</v>
      </c>
      <c r="AK1279" s="22"/>
      <c r="AL1279" s="22">
        <f t="shared" si="113"/>
        <v>0</v>
      </c>
      <c r="AM1279" s="22">
        <f t="shared" si="114"/>
        <v>0</v>
      </c>
    </row>
    <row r="1280" spans="1:39" outlineLevel="1" x14ac:dyDescent="0.25">
      <c r="A1280" s="10">
        <v>40755</v>
      </c>
      <c r="C1280" s="3" t="s">
        <v>2651</v>
      </c>
      <c r="D1280" s="34" t="s">
        <v>2652</v>
      </c>
      <c r="F1280" s="4" t="s">
        <v>88</v>
      </c>
      <c r="G1280" s="4" t="s">
        <v>451</v>
      </c>
      <c r="H1280" s="4" t="s">
        <v>157</v>
      </c>
      <c r="N1280" s="5">
        <v>1</v>
      </c>
      <c r="O1280" s="5" t="s">
        <v>158</v>
      </c>
      <c r="P1280" s="65">
        <v>1508.33</v>
      </c>
      <c r="Q1280" s="65">
        <v>0</v>
      </c>
      <c r="R1280" s="65">
        <v>0</v>
      </c>
      <c r="S1280" s="65">
        <f t="shared" si="110"/>
        <v>1508.33</v>
      </c>
      <c r="T1280" s="5">
        <v>120</v>
      </c>
      <c r="U1280" s="22">
        <v>-1508.33</v>
      </c>
      <c r="V1280" s="22">
        <v>0</v>
      </c>
      <c r="W1280" s="22">
        <v>0</v>
      </c>
      <c r="X1280" s="22">
        <v>0</v>
      </c>
      <c r="Y1280" s="22">
        <v>0</v>
      </c>
      <c r="Z1280" s="22">
        <v>0</v>
      </c>
      <c r="AA1280" s="22">
        <v>0</v>
      </c>
      <c r="AB1280" s="22">
        <v>0</v>
      </c>
      <c r="AC1280" s="22">
        <v>0</v>
      </c>
      <c r="AD1280" s="22">
        <v>0</v>
      </c>
      <c r="AE1280" s="22">
        <v>0</v>
      </c>
      <c r="AF1280" s="22">
        <v>0</v>
      </c>
      <c r="AG1280" s="22">
        <v>0</v>
      </c>
      <c r="AH1280" s="22">
        <f t="shared" si="111"/>
        <v>0</v>
      </c>
      <c r="AI1280" s="22">
        <v>0</v>
      </c>
      <c r="AJ1280" s="22">
        <f t="shared" si="112"/>
        <v>-1508.33</v>
      </c>
      <c r="AK1280" s="22"/>
      <c r="AL1280" s="22">
        <f t="shared" si="113"/>
        <v>0</v>
      </c>
      <c r="AM1280" s="22">
        <f t="shared" si="114"/>
        <v>0</v>
      </c>
    </row>
    <row r="1281" spans="1:39" outlineLevel="1" x14ac:dyDescent="0.25">
      <c r="A1281" s="10">
        <v>40755</v>
      </c>
      <c r="C1281" s="3" t="s">
        <v>2653</v>
      </c>
      <c r="D1281" s="34" t="s">
        <v>2654</v>
      </c>
      <c r="F1281" s="4" t="s">
        <v>88</v>
      </c>
      <c r="G1281" s="4" t="s">
        <v>451</v>
      </c>
      <c r="H1281" s="4" t="s">
        <v>157</v>
      </c>
      <c r="N1281" s="5">
        <v>1</v>
      </c>
      <c r="O1281" s="5" t="s">
        <v>158</v>
      </c>
      <c r="P1281" s="65">
        <v>2525</v>
      </c>
      <c r="Q1281" s="65">
        <v>0</v>
      </c>
      <c r="R1281" s="65">
        <v>0</v>
      </c>
      <c r="S1281" s="65">
        <f t="shared" si="110"/>
        <v>2525</v>
      </c>
      <c r="T1281" s="5">
        <v>120</v>
      </c>
      <c r="U1281" s="22">
        <v>-2525</v>
      </c>
      <c r="V1281" s="22">
        <v>0</v>
      </c>
      <c r="W1281" s="22">
        <v>0</v>
      </c>
      <c r="X1281" s="22">
        <v>0</v>
      </c>
      <c r="Y1281" s="22">
        <v>0</v>
      </c>
      <c r="Z1281" s="22">
        <v>0</v>
      </c>
      <c r="AA1281" s="22">
        <v>0</v>
      </c>
      <c r="AB1281" s="22">
        <v>0</v>
      </c>
      <c r="AC1281" s="22">
        <v>0</v>
      </c>
      <c r="AD1281" s="22">
        <v>0</v>
      </c>
      <c r="AE1281" s="22">
        <v>0</v>
      </c>
      <c r="AF1281" s="22">
        <v>0</v>
      </c>
      <c r="AG1281" s="22">
        <v>0</v>
      </c>
      <c r="AH1281" s="22">
        <f t="shared" si="111"/>
        <v>0</v>
      </c>
      <c r="AI1281" s="22">
        <v>0</v>
      </c>
      <c r="AJ1281" s="22">
        <f t="shared" si="112"/>
        <v>-2525</v>
      </c>
      <c r="AK1281" s="22"/>
      <c r="AL1281" s="22">
        <f t="shared" si="113"/>
        <v>0</v>
      </c>
      <c r="AM1281" s="22">
        <f t="shared" si="114"/>
        <v>0</v>
      </c>
    </row>
    <row r="1282" spans="1:39" outlineLevel="1" x14ac:dyDescent="0.25">
      <c r="A1282" s="10">
        <v>40755</v>
      </c>
      <c r="C1282" s="3" t="s">
        <v>2655</v>
      </c>
      <c r="D1282" s="34" t="s">
        <v>2656</v>
      </c>
      <c r="F1282" s="4" t="s">
        <v>88</v>
      </c>
      <c r="G1282" s="4" t="s">
        <v>451</v>
      </c>
      <c r="H1282" s="4" t="s">
        <v>157</v>
      </c>
      <c r="N1282" s="5">
        <v>1</v>
      </c>
      <c r="O1282" s="5" t="s">
        <v>158</v>
      </c>
      <c r="P1282" s="65">
        <v>14187.25</v>
      </c>
      <c r="Q1282" s="65">
        <v>0</v>
      </c>
      <c r="R1282" s="65">
        <v>0</v>
      </c>
      <c r="S1282" s="65">
        <f t="shared" si="110"/>
        <v>14187.25</v>
      </c>
      <c r="T1282" s="5">
        <v>120</v>
      </c>
      <c r="U1282" s="22">
        <v>-14187.25</v>
      </c>
      <c r="V1282" s="22">
        <v>0</v>
      </c>
      <c r="W1282" s="22">
        <v>0</v>
      </c>
      <c r="X1282" s="22">
        <v>0</v>
      </c>
      <c r="Y1282" s="22">
        <v>0</v>
      </c>
      <c r="Z1282" s="22">
        <v>0</v>
      </c>
      <c r="AA1282" s="22">
        <v>0</v>
      </c>
      <c r="AB1282" s="22">
        <v>0</v>
      </c>
      <c r="AC1282" s="22">
        <v>0</v>
      </c>
      <c r="AD1282" s="22">
        <v>0</v>
      </c>
      <c r="AE1282" s="22">
        <v>0</v>
      </c>
      <c r="AF1282" s="22">
        <v>0</v>
      </c>
      <c r="AG1282" s="22">
        <v>0</v>
      </c>
      <c r="AH1282" s="22">
        <f t="shared" si="111"/>
        <v>0</v>
      </c>
      <c r="AI1282" s="22">
        <v>0</v>
      </c>
      <c r="AJ1282" s="22">
        <f t="shared" si="112"/>
        <v>-14187.25</v>
      </c>
      <c r="AK1282" s="22"/>
      <c r="AL1282" s="22">
        <f t="shared" si="113"/>
        <v>0</v>
      </c>
      <c r="AM1282" s="22">
        <f t="shared" si="114"/>
        <v>0</v>
      </c>
    </row>
    <row r="1283" spans="1:39" outlineLevel="1" x14ac:dyDescent="0.25">
      <c r="A1283" s="10">
        <v>40755</v>
      </c>
      <c r="C1283" s="3" t="s">
        <v>2657</v>
      </c>
      <c r="D1283" s="34" t="s">
        <v>2658</v>
      </c>
      <c r="F1283" s="4" t="s">
        <v>88</v>
      </c>
      <c r="G1283" s="4" t="s">
        <v>451</v>
      </c>
      <c r="H1283" s="4" t="s">
        <v>157</v>
      </c>
      <c r="N1283" s="5">
        <v>1</v>
      </c>
      <c r="O1283" s="5" t="s">
        <v>158</v>
      </c>
      <c r="P1283" s="65">
        <v>1755.4</v>
      </c>
      <c r="Q1283" s="65">
        <v>0</v>
      </c>
      <c r="R1283" s="65">
        <v>0</v>
      </c>
      <c r="S1283" s="65">
        <f t="shared" si="110"/>
        <v>1755.4</v>
      </c>
      <c r="T1283" s="5">
        <v>120</v>
      </c>
      <c r="U1283" s="22">
        <v>-1755.4</v>
      </c>
      <c r="V1283" s="22">
        <v>0</v>
      </c>
      <c r="W1283" s="22">
        <v>0</v>
      </c>
      <c r="X1283" s="22">
        <v>0</v>
      </c>
      <c r="Y1283" s="22">
        <v>0</v>
      </c>
      <c r="Z1283" s="22">
        <v>0</v>
      </c>
      <c r="AA1283" s="22">
        <v>0</v>
      </c>
      <c r="AB1283" s="22">
        <v>0</v>
      </c>
      <c r="AC1283" s="22">
        <v>0</v>
      </c>
      <c r="AD1283" s="22">
        <v>0</v>
      </c>
      <c r="AE1283" s="22">
        <v>0</v>
      </c>
      <c r="AF1283" s="22">
        <v>0</v>
      </c>
      <c r="AG1283" s="22">
        <v>0</v>
      </c>
      <c r="AH1283" s="22">
        <f t="shared" si="111"/>
        <v>0</v>
      </c>
      <c r="AI1283" s="22">
        <v>0</v>
      </c>
      <c r="AJ1283" s="22">
        <f t="shared" si="112"/>
        <v>-1755.4</v>
      </c>
      <c r="AK1283" s="22"/>
      <c r="AL1283" s="22">
        <f t="shared" si="113"/>
        <v>0</v>
      </c>
      <c r="AM1283" s="22">
        <f t="shared" si="114"/>
        <v>0</v>
      </c>
    </row>
    <row r="1284" spans="1:39" outlineLevel="1" x14ac:dyDescent="0.25">
      <c r="A1284" s="10">
        <v>40755</v>
      </c>
      <c r="C1284" s="3" t="s">
        <v>2659</v>
      </c>
      <c r="D1284" s="34" t="s">
        <v>2660</v>
      </c>
      <c r="F1284" s="4" t="s">
        <v>88</v>
      </c>
      <c r="G1284" s="4" t="s">
        <v>451</v>
      </c>
      <c r="H1284" s="4" t="s">
        <v>157</v>
      </c>
      <c r="N1284" s="5">
        <v>1</v>
      </c>
      <c r="O1284" s="5" t="s">
        <v>158</v>
      </c>
      <c r="P1284" s="65">
        <v>2890</v>
      </c>
      <c r="Q1284" s="65">
        <v>0</v>
      </c>
      <c r="R1284" s="65">
        <v>0</v>
      </c>
      <c r="S1284" s="65">
        <f t="shared" si="110"/>
        <v>2890</v>
      </c>
      <c r="T1284" s="5">
        <v>120</v>
      </c>
      <c r="U1284" s="22">
        <v>-2890</v>
      </c>
      <c r="V1284" s="22">
        <v>0</v>
      </c>
      <c r="W1284" s="22">
        <v>0</v>
      </c>
      <c r="X1284" s="22">
        <v>0</v>
      </c>
      <c r="Y1284" s="22">
        <v>0</v>
      </c>
      <c r="Z1284" s="22">
        <v>0</v>
      </c>
      <c r="AA1284" s="22">
        <v>0</v>
      </c>
      <c r="AB1284" s="22">
        <v>0</v>
      </c>
      <c r="AC1284" s="22">
        <v>0</v>
      </c>
      <c r="AD1284" s="22">
        <v>0</v>
      </c>
      <c r="AE1284" s="22">
        <v>0</v>
      </c>
      <c r="AF1284" s="22">
        <v>0</v>
      </c>
      <c r="AG1284" s="22">
        <v>0</v>
      </c>
      <c r="AH1284" s="22">
        <f t="shared" si="111"/>
        <v>0</v>
      </c>
      <c r="AI1284" s="22">
        <v>0</v>
      </c>
      <c r="AJ1284" s="22">
        <f t="shared" si="112"/>
        <v>-2890</v>
      </c>
      <c r="AK1284" s="22"/>
      <c r="AL1284" s="22">
        <f t="shared" si="113"/>
        <v>0</v>
      </c>
      <c r="AM1284" s="22">
        <f t="shared" si="114"/>
        <v>0</v>
      </c>
    </row>
    <row r="1285" spans="1:39" outlineLevel="1" x14ac:dyDescent="0.25">
      <c r="A1285" s="10">
        <v>40755</v>
      </c>
      <c r="C1285" s="3" t="s">
        <v>2661</v>
      </c>
      <c r="D1285" s="34" t="s">
        <v>2662</v>
      </c>
      <c r="F1285" s="4" t="s">
        <v>88</v>
      </c>
      <c r="G1285" s="4" t="s">
        <v>451</v>
      </c>
      <c r="H1285" s="4" t="s">
        <v>157</v>
      </c>
      <c r="N1285" s="5">
        <v>1</v>
      </c>
      <c r="O1285" s="5" t="s">
        <v>158</v>
      </c>
      <c r="P1285" s="65">
        <v>4830</v>
      </c>
      <c r="Q1285" s="65">
        <v>0</v>
      </c>
      <c r="R1285" s="65">
        <v>0</v>
      </c>
      <c r="S1285" s="65">
        <f t="shared" si="110"/>
        <v>4830</v>
      </c>
      <c r="T1285" s="5">
        <v>120</v>
      </c>
      <c r="U1285" s="22">
        <v>-4830</v>
      </c>
      <c r="V1285" s="22">
        <v>0</v>
      </c>
      <c r="W1285" s="22">
        <v>0</v>
      </c>
      <c r="X1285" s="22">
        <v>0</v>
      </c>
      <c r="Y1285" s="22">
        <v>0</v>
      </c>
      <c r="Z1285" s="22">
        <v>0</v>
      </c>
      <c r="AA1285" s="22">
        <v>0</v>
      </c>
      <c r="AB1285" s="22">
        <v>0</v>
      </c>
      <c r="AC1285" s="22">
        <v>0</v>
      </c>
      <c r="AD1285" s="22">
        <v>0</v>
      </c>
      <c r="AE1285" s="22">
        <v>0</v>
      </c>
      <c r="AF1285" s="22">
        <v>0</v>
      </c>
      <c r="AG1285" s="22">
        <v>0</v>
      </c>
      <c r="AH1285" s="22">
        <f t="shared" si="111"/>
        <v>0</v>
      </c>
      <c r="AI1285" s="22">
        <v>0</v>
      </c>
      <c r="AJ1285" s="22">
        <f t="shared" si="112"/>
        <v>-4830</v>
      </c>
      <c r="AK1285" s="22"/>
      <c r="AL1285" s="22">
        <f t="shared" si="113"/>
        <v>0</v>
      </c>
      <c r="AM1285" s="22">
        <f t="shared" si="114"/>
        <v>0</v>
      </c>
    </row>
    <row r="1286" spans="1:39" outlineLevel="1" x14ac:dyDescent="0.25">
      <c r="A1286" s="10">
        <v>40755</v>
      </c>
      <c r="C1286" s="3" t="s">
        <v>2663</v>
      </c>
      <c r="D1286" s="34" t="s">
        <v>2664</v>
      </c>
      <c r="F1286" s="4" t="s">
        <v>88</v>
      </c>
      <c r="G1286" s="4" t="s">
        <v>451</v>
      </c>
      <c r="H1286" s="4" t="s">
        <v>157</v>
      </c>
      <c r="N1286" s="5">
        <v>1</v>
      </c>
      <c r="O1286" s="5" t="s">
        <v>158</v>
      </c>
      <c r="P1286" s="65">
        <v>4430</v>
      </c>
      <c r="Q1286" s="65">
        <v>0</v>
      </c>
      <c r="R1286" s="65">
        <v>0</v>
      </c>
      <c r="S1286" s="65">
        <f t="shared" ref="S1286:S1349" si="115">SUM(P1286:R1286)</f>
        <v>4430</v>
      </c>
      <c r="T1286" s="5">
        <v>120</v>
      </c>
      <c r="U1286" s="22">
        <v>-4430</v>
      </c>
      <c r="V1286" s="22">
        <v>0</v>
      </c>
      <c r="W1286" s="22">
        <v>0</v>
      </c>
      <c r="X1286" s="22">
        <v>0</v>
      </c>
      <c r="Y1286" s="22">
        <v>0</v>
      </c>
      <c r="Z1286" s="22">
        <v>0</v>
      </c>
      <c r="AA1286" s="22">
        <v>0</v>
      </c>
      <c r="AB1286" s="22">
        <v>0</v>
      </c>
      <c r="AC1286" s="22">
        <v>0</v>
      </c>
      <c r="AD1286" s="22">
        <v>0</v>
      </c>
      <c r="AE1286" s="22">
        <v>0</v>
      </c>
      <c r="AF1286" s="22">
        <v>0</v>
      </c>
      <c r="AG1286" s="22">
        <v>0</v>
      </c>
      <c r="AH1286" s="22">
        <f t="shared" ref="AH1286:AH1349" si="116">SUM(V1286:AG1286)</f>
        <v>0</v>
      </c>
      <c r="AI1286" s="22">
        <v>0</v>
      </c>
      <c r="AJ1286" s="22">
        <f t="shared" ref="AJ1286:AJ1349" si="117">U1286+AH1286+AI1286</f>
        <v>-4430</v>
      </c>
      <c r="AK1286" s="22"/>
      <c r="AL1286" s="22">
        <f t="shared" ref="AL1286:AL1349" si="118">S1286+AJ1286</f>
        <v>0</v>
      </c>
      <c r="AM1286" s="22">
        <f t="shared" ref="AM1286:AM1349" si="119">P1286+U1286</f>
        <v>0</v>
      </c>
    </row>
    <row r="1287" spans="1:39" outlineLevel="1" x14ac:dyDescent="0.25">
      <c r="A1287" s="10">
        <v>40755</v>
      </c>
      <c r="C1287" s="3" t="s">
        <v>2665</v>
      </c>
      <c r="D1287" s="34" t="s">
        <v>2666</v>
      </c>
      <c r="F1287" s="4" t="s">
        <v>88</v>
      </c>
      <c r="G1287" s="4" t="s">
        <v>451</v>
      </c>
      <c r="H1287" s="4" t="s">
        <v>157</v>
      </c>
      <c r="N1287" s="5">
        <v>1</v>
      </c>
      <c r="O1287" s="5" t="s">
        <v>158</v>
      </c>
      <c r="P1287" s="65">
        <v>860</v>
      </c>
      <c r="Q1287" s="65">
        <v>0</v>
      </c>
      <c r="R1287" s="65">
        <v>0</v>
      </c>
      <c r="S1287" s="65">
        <f t="shared" si="115"/>
        <v>860</v>
      </c>
      <c r="T1287" s="5">
        <v>120</v>
      </c>
      <c r="U1287" s="22">
        <v>-860</v>
      </c>
      <c r="V1287" s="22">
        <v>0</v>
      </c>
      <c r="W1287" s="22">
        <v>0</v>
      </c>
      <c r="X1287" s="22">
        <v>0</v>
      </c>
      <c r="Y1287" s="22">
        <v>0</v>
      </c>
      <c r="Z1287" s="22">
        <v>0</v>
      </c>
      <c r="AA1287" s="22">
        <v>0</v>
      </c>
      <c r="AB1287" s="22">
        <v>0</v>
      </c>
      <c r="AC1287" s="22">
        <v>0</v>
      </c>
      <c r="AD1287" s="22">
        <v>0</v>
      </c>
      <c r="AE1287" s="22">
        <v>0</v>
      </c>
      <c r="AF1287" s="22">
        <v>0</v>
      </c>
      <c r="AG1287" s="22">
        <v>0</v>
      </c>
      <c r="AH1287" s="22">
        <f t="shared" si="116"/>
        <v>0</v>
      </c>
      <c r="AI1287" s="22">
        <v>0</v>
      </c>
      <c r="AJ1287" s="22">
        <f t="shared" si="117"/>
        <v>-860</v>
      </c>
      <c r="AK1287" s="22"/>
      <c r="AL1287" s="22">
        <f t="shared" si="118"/>
        <v>0</v>
      </c>
      <c r="AM1287" s="22">
        <f t="shared" si="119"/>
        <v>0</v>
      </c>
    </row>
    <row r="1288" spans="1:39" outlineLevel="1" x14ac:dyDescent="0.25">
      <c r="A1288" s="10">
        <v>40755</v>
      </c>
      <c r="C1288" s="3" t="s">
        <v>2667</v>
      </c>
      <c r="D1288" s="34" t="s">
        <v>2668</v>
      </c>
      <c r="F1288" s="4" t="s">
        <v>88</v>
      </c>
      <c r="G1288" s="4" t="s">
        <v>451</v>
      </c>
      <c r="H1288" s="4" t="s">
        <v>157</v>
      </c>
      <c r="N1288" s="5">
        <v>1</v>
      </c>
      <c r="O1288" s="5" t="s">
        <v>158</v>
      </c>
      <c r="P1288" s="65">
        <v>2055</v>
      </c>
      <c r="Q1288" s="65">
        <v>0</v>
      </c>
      <c r="R1288" s="65">
        <v>0</v>
      </c>
      <c r="S1288" s="65">
        <f t="shared" si="115"/>
        <v>2055</v>
      </c>
      <c r="T1288" s="5">
        <v>120</v>
      </c>
      <c r="U1288" s="22">
        <v>-2055</v>
      </c>
      <c r="V1288" s="22">
        <v>0</v>
      </c>
      <c r="W1288" s="22">
        <v>0</v>
      </c>
      <c r="X1288" s="22">
        <v>0</v>
      </c>
      <c r="Y1288" s="22">
        <v>0</v>
      </c>
      <c r="Z1288" s="22">
        <v>0</v>
      </c>
      <c r="AA1288" s="22">
        <v>0</v>
      </c>
      <c r="AB1288" s="22">
        <v>0</v>
      </c>
      <c r="AC1288" s="22">
        <v>0</v>
      </c>
      <c r="AD1288" s="22">
        <v>0</v>
      </c>
      <c r="AE1288" s="22">
        <v>0</v>
      </c>
      <c r="AF1288" s="22">
        <v>0</v>
      </c>
      <c r="AG1288" s="22">
        <v>0</v>
      </c>
      <c r="AH1288" s="22">
        <f t="shared" si="116"/>
        <v>0</v>
      </c>
      <c r="AI1288" s="22">
        <v>0</v>
      </c>
      <c r="AJ1288" s="22">
        <f t="shared" si="117"/>
        <v>-2055</v>
      </c>
      <c r="AK1288" s="22"/>
      <c r="AL1288" s="22">
        <f t="shared" si="118"/>
        <v>0</v>
      </c>
      <c r="AM1288" s="22">
        <f t="shared" si="119"/>
        <v>0</v>
      </c>
    </row>
    <row r="1289" spans="1:39" outlineLevel="1" x14ac:dyDescent="0.25">
      <c r="A1289" s="10">
        <v>40755</v>
      </c>
      <c r="C1289" s="3" t="s">
        <v>2669</v>
      </c>
      <c r="D1289" s="34" t="s">
        <v>2670</v>
      </c>
      <c r="F1289" s="4" t="s">
        <v>88</v>
      </c>
      <c r="G1289" s="4" t="s">
        <v>451</v>
      </c>
      <c r="H1289" s="4" t="s">
        <v>157</v>
      </c>
      <c r="N1289" s="5">
        <v>1</v>
      </c>
      <c r="O1289" s="5" t="s">
        <v>158</v>
      </c>
      <c r="P1289" s="65">
        <v>2033</v>
      </c>
      <c r="Q1289" s="65">
        <v>0</v>
      </c>
      <c r="R1289" s="65">
        <v>0</v>
      </c>
      <c r="S1289" s="65">
        <f t="shared" si="115"/>
        <v>2033</v>
      </c>
      <c r="T1289" s="5">
        <v>120</v>
      </c>
      <c r="U1289" s="22">
        <v>-2033</v>
      </c>
      <c r="V1289" s="22">
        <v>0</v>
      </c>
      <c r="W1289" s="22">
        <v>0</v>
      </c>
      <c r="X1289" s="22">
        <v>0</v>
      </c>
      <c r="Y1289" s="22">
        <v>0</v>
      </c>
      <c r="Z1289" s="22">
        <v>0</v>
      </c>
      <c r="AA1289" s="22">
        <v>0</v>
      </c>
      <c r="AB1289" s="22">
        <v>0</v>
      </c>
      <c r="AC1289" s="22">
        <v>0</v>
      </c>
      <c r="AD1289" s="22">
        <v>0</v>
      </c>
      <c r="AE1289" s="22">
        <v>0</v>
      </c>
      <c r="AF1289" s="22">
        <v>0</v>
      </c>
      <c r="AG1289" s="22">
        <v>0</v>
      </c>
      <c r="AH1289" s="22">
        <f t="shared" si="116"/>
        <v>0</v>
      </c>
      <c r="AI1289" s="22">
        <v>0</v>
      </c>
      <c r="AJ1289" s="22">
        <f t="shared" si="117"/>
        <v>-2033</v>
      </c>
      <c r="AK1289" s="22"/>
      <c r="AL1289" s="22">
        <f t="shared" si="118"/>
        <v>0</v>
      </c>
      <c r="AM1289" s="22">
        <f t="shared" si="119"/>
        <v>0</v>
      </c>
    </row>
    <row r="1290" spans="1:39" outlineLevel="1" x14ac:dyDescent="0.25">
      <c r="A1290" s="10">
        <v>40755</v>
      </c>
      <c r="C1290" s="3" t="s">
        <v>2671</v>
      </c>
      <c r="D1290" s="34" t="s">
        <v>968</v>
      </c>
      <c r="F1290" s="4" t="s">
        <v>88</v>
      </c>
      <c r="G1290" s="4" t="s">
        <v>451</v>
      </c>
      <c r="H1290" s="4" t="s">
        <v>157</v>
      </c>
      <c r="N1290" s="5">
        <v>1</v>
      </c>
      <c r="O1290" s="5" t="s">
        <v>158</v>
      </c>
      <c r="P1290" s="65">
        <v>870</v>
      </c>
      <c r="Q1290" s="65">
        <v>0</v>
      </c>
      <c r="R1290" s="65">
        <v>0</v>
      </c>
      <c r="S1290" s="65">
        <f t="shared" si="115"/>
        <v>870</v>
      </c>
      <c r="T1290" s="5">
        <v>120</v>
      </c>
      <c r="U1290" s="22">
        <v>-870</v>
      </c>
      <c r="V1290" s="22">
        <v>0</v>
      </c>
      <c r="W1290" s="22">
        <v>0</v>
      </c>
      <c r="X1290" s="22">
        <v>0</v>
      </c>
      <c r="Y1290" s="22">
        <v>0</v>
      </c>
      <c r="Z1290" s="22">
        <v>0</v>
      </c>
      <c r="AA1290" s="22">
        <v>0</v>
      </c>
      <c r="AB1290" s="22">
        <v>0</v>
      </c>
      <c r="AC1290" s="22">
        <v>0</v>
      </c>
      <c r="AD1290" s="22">
        <v>0</v>
      </c>
      <c r="AE1290" s="22">
        <v>0</v>
      </c>
      <c r="AF1290" s="22">
        <v>0</v>
      </c>
      <c r="AG1290" s="22">
        <v>0</v>
      </c>
      <c r="AH1290" s="22">
        <f t="shared" si="116"/>
        <v>0</v>
      </c>
      <c r="AI1290" s="22">
        <v>0</v>
      </c>
      <c r="AJ1290" s="22">
        <f t="shared" si="117"/>
        <v>-870</v>
      </c>
      <c r="AK1290" s="22"/>
      <c r="AL1290" s="22">
        <f t="shared" si="118"/>
        <v>0</v>
      </c>
      <c r="AM1290" s="22">
        <f t="shared" si="119"/>
        <v>0</v>
      </c>
    </row>
    <row r="1291" spans="1:39" outlineLevel="1" x14ac:dyDescent="0.25">
      <c r="A1291" s="10">
        <v>40755</v>
      </c>
      <c r="C1291" s="3" t="s">
        <v>2672</v>
      </c>
      <c r="D1291" s="34" t="s">
        <v>2673</v>
      </c>
      <c r="F1291" s="4" t="s">
        <v>88</v>
      </c>
      <c r="G1291" s="4" t="s">
        <v>451</v>
      </c>
      <c r="H1291" s="4" t="s">
        <v>157</v>
      </c>
      <c r="N1291" s="5">
        <v>1</v>
      </c>
      <c r="O1291" s="5" t="s">
        <v>158</v>
      </c>
      <c r="P1291" s="65">
        <v>5600</v>
      </c>
      <c r="Q1291" s="65">
        <v>0</v>
      </c>
      <c r="R1291" s="65">
        <v>0</v>
      </c>
      <c r="S1291" s="65">
        <f t="shared" si="115"/>
        <v>5600</v>
      </c>
      <c r="T1291" s="5">
        <v>120</v>
      </c>
      <c r="U1291" s="22">
        <v>-5600</v>
      </c>
      <c r="V1291" s="22">
        <v>0</v>
      </c>
      <c r="W1291" s="22">
        <v>0</v>
      </c>
      <c r="X1291" s="22">
        <v>0</v>
      </c>
      <c r="Y1291" s="22">
        <v>0</v>
      </c>
      <c r="Z1291" s="22">
        <v>0</v>
      </c>
      <c r="AA1291" s="22">
        <v>0</v>
      </c>
      <c r="AB1291" s="22">
        <v>0</v>
      </c>
      <c r="AC1291" s="22">
        <v>0</v>
      </c>
      <c r="AD1291" s="22">
        <v>0</v>
      </c>
      <c r="AE1291" s="22">
        <v>0</v>
      </c>
      <c r="AF1291" s="22">
        <v>0</v>
      </c>
      <c r="AG1291" s="22">
        <v>0</v>
      </c>
      <c r="AH1291" s="22">
        <f t="shared" si="116"/>
        <v>0</v>
      </c>
      <c r="AI1291" s="22">
        <v>0</v>
      </c>
      <c r="AJ1291" s="22">
        <f t="shared" si="117"/>
        <v>-5600</v>
      </c>
      <c r="AK1291" s="22"/>
      <c r="AL1291" s="22">
        <f t="shared" si="118"/>
        <v>0</v>
      </c>
      <c r="AM1291" s="22">
        <f t="shared" si="119"/>
        <v>0</v>
      </c>
    </row>
    <row r="1292" spans="1:39" outlineLevel="1" x14ac:dyDescent="0.25">
      <c r="A1292" s="10">
        <v>40755</v>
      </c>
      <c r="C1292" s="3" t="s">
        <v>2674</v>
      </c>
      <c r="D1292" s="34" t="s">
        <v>2675</v>
      </c>
      <c r="F1292" s="4" t="s">
        <v>88</v>
      </c>
      <c r="G1292" s="4" t="s">
        <v>451</v>
      </c>
      <c r="H1292" s="4" t="s">
        <v>157</v>
      </c>
      <c r="N1292" s="5">
        <v>1</v>
      </c>
      <c r="O1292" s="5" t="s">
        <v>158</v>
      </c>
      <c r="P1292" s="65">
        <v>6513.38</v>
      </c>
      <c r="Q1292" s="65">
        <v>0</v>
      </c>
      <c r="R1292" s="65">
        <v>0</v>
      </c>
      <c r="S1292" s="65">
        <f t="shared" si="115"/>
        <v>6513.38</v>
      </c>
      <c r="T1292" s="5">
        <v>120</v>
      </c>
      <c r="U1292" s="22">
        <v>-6513.38</v>
      </c>
      <c r="V1292" s="22">
        <v>0</v>
      </c>
      <c r="W1292" s="22">
        <v>0</v>
      </c>
      <c r="X1292" s="22">
        <v>0</v>
      </c>
      <c r="Y1292" s="22">
        <v>0</v>
      </c>
      <c r="Z1292" s="22">
        <v>0</v>
      </c>
      <c r="AA1292" s="22">
        <v>0</v>
      </c>
      <c r="AB1292" s="22">
        <v>0</v>
      </c>
      <c r="AC1292" s="22">
        <v>0</v>
      </c>
      <c r="AD1292" s="22">
        <v>0</v>
      </c>
      <c r="AE1292" s="22">
        <v>0</v>
      </c>
      <c r="AF1292" s="22">
        <v>0</v>
      </c>
      <c r="AG1292" s="22">
        <v>0</v>
      </c>
      <c r="AH1292" s="22">
        <f t="shared" si="116"/>
        <v>0</v>
      </c>
      <c r="AI1292" s="22">
        <v>0</v>
      </c>
      <c r="AJ1292" s="22">
        <f t="shared" si="117"/>
        <v>-6513.38</v>
      </c>
      <c r="AK1292" s="22"/>
      <c r="AL1292" s="22">
        <f t="shared" si="118"/>
        <v>0</v>
      </c>
      <c r="AM1292" s="22">
        <f t="shared" si="119"/>
        <v>0</v>
      </c>
    </row>
    <row r="1293" spans="1:39" outlineLevel="1" x14ac:dyDescent="0.25">
      <c r="A1293" s="10">
        <v>40755</v>
      </c>
      <c r="C1293" s="3" t="s">
        <v>2676</v>
      </c>
      <c r="D1293" s="34" t="s">
        <v>2677</v>
      </c>
      <c r="F1293" s="4" t="s">
        <v>88</v>
      </c>
      <c r="G1293" s="4" t="s">
        <v>451</v>
      </c>
      <c r="H1293" s="4" t="s">
        <v>157</v>
      </c>
      <c r="N1293" s="5">
        <v>1</v>
      </c>
      <c r="O1293" s="5" t="s">
        <v>158</v>
      </c>
      <c r="P1293" s="65">
        <v>26318.63</v>
      </c>
      <c r="Q1293" s="65">
        <v>0</v>
      </c>
      <c r="R1293" s="65">
        <v>0</v>
      </c>
      <c r="S1293" s="65">
        <f t="shared" si="115"/>
        <v>26318.63</v>
      </c>
      <c r="T1293" s="5">
        <v>120</v>
      </c>
      <c r="U1293" s="22">
        <v>-26318.63</v>
      </c>
      <c r="V1293" s="22">
        <v>0</v>
      </c>
      <c r="W1293" s="22">
        <v>0</v>
      </c>
      <c r="X1293" s="22">
        <v>0</v>
      </c>
      <c r="Y1293" s="22">
        <v>0</v>
      </c>
      <c r="Z1293" s="22">
        <v>0</v>
      </c>
      <c r="AA1293" s="22">
        <v>0</v>
      </c>
      <c r="AB1293" s="22">
        <v>0</v>
      </c>
      <c r="AC1293" s="22">
        <v>0</v>
      </c>
      <c r="AD1293" s="22">
        <v>0</v>
      </c>
      <c r="AE1293" s="22">
        <v>0</v>
      </c>
      <c r="AF1293" s="22">
        <v>0</v>
      </c>
      <c r="AG1293" s="22">
        <v>0</v>
      </c>
      <c r="AH1293" s="22">
        <f t="shared" si="116"/>
        <v>0</v>
      </c>
      <c r="AI1293" s="22">
        <v>0</v>
      </c>
      <c r="AJ1293" s="22">
        <f t="shared" si="117"/>
        <v>-26318.63</v>
      </c>
      <c r="AK1293" s="22"/>
      <c r="AL1293" s="22">
        <f t="shared" si="118"/>
        <v>0</v>
      </c>
      <c r="AM1293" s="22">
        <f t="shared" si="119"/>
        <v>0</v>
      </c>
    </row>
    <row r="1294" spans="1:39" outlineLevel="1" x14ac:dyDescent="0.25">
      <c r="A1294" s="10">
        <v>40755</v>
      </c>
      <c r="C1294" s="3" t="s">
        <v>2678</v>
      </c>
      <c r="D1294" s="34" t="s">
        <v>2679</v>
      </c>
      <c r="F1294" s="4" t="s">
        <v>88</v>
      </c>
      <c r="G1294" s="4" t="s">
        <v>451</v>
      </c>
      <c r="H1294" s="4" t="s">
        <v>157</v>
      </c>
      <c r="N1294" s="5">
        <v>1</v>
      </c>
      <c r="O1294" s="5" t="s">
        <v>158</v>
      </c>
      <c r="P1294" s="65">
        <v>4435.2</v>
      </c>
      <c r="Q1294" s="65">
        <v>0</v>
      </c>
      <c r="R1294" s="65">
        <v>0</v>
      </c>
      <c r="S1294" s="65">
        <f t="shared" si="115"/>
        <v>4435.2</v>
      </c>
      <c r="T1294" s="5">
        <v>120</v>
      </c>
      <c r="U1294" s="22">
        <v>-4435.2</v>
      </c>
      <c r="V1294" s="22">
        <v>0</v>
      </c>
      <c r="W1294" s="22">
        <v>0</v>
      </c>
      <c r="X1294" s="22">
        <v>0</v>
      </c>
      <c r="Y1294" s="22">
        <v>0</v>
      </c>
      <c r="Z1294" s="22">
        <v>0</v>
      </c>
      <c r="AA1294" s="22">
        <v>0</v>
      </c>
      <c r="AB1294" s="22">
        <v>0</v>
      </c>
      <c r="AC1294" s="22">
        <v>0</v>
      </c>
      <c r="AD1294" s="22">
        <v>0</v>
      </c>
      <c r="AE1294" s="22">
        <v>0</v>
      </c>
      <c r="AF1294" s="22">
        <v>0</v>
      </c>
      <c r="AG1294" s="22">
        <v>0</v>
      </c>
      <c r="AH1294" s="22">
        <f t="shared" si="116"/>
        <v>0</v>
      </c>
      <c r="AI1294" s="22">
        <v>0</v>
      </c>
      <c r="AJ1294" s="22">
        <f t="shared" si="117"/>
        <v>-4435.2</v>
      </c>
      <c r="AK1294" s="22"/>
      <c r="AL1294" s="22">
        <f t="shared" si="118"/>
        <v>0</v>
      </c>
      <c r="AM1294" s="22">
        <f t="shared" si="119"/>
        <v>0</v>
      </c>
    </row>
    <row r="1295" spans="1:39" outlineLevel="1" x14ac:dyDescent="0.25">
      <c r="A1295" s="10">
        <v>40755</v>
      </c>
      <c r="C1295" s="3" t="s">
        <v>2680</v>
      </c>
      <c r="D1295" s="34" t="s">
        <v>2681</v>
      </c>
      <c r="F1295" s="4" t="s">
        <v>88</v>
      </c>
      <c r="G1295" s="4" t="s">
        <v>451</v>
      </c>
      <c r="H1295" s="4" t="s">
        <v>157</v>
      </c>
      <c r="N1295" s="5">
        <v>1</v>
      </c>
      <c r="O1295" s="5" t="s">
        <v>158</v>
      </c>
      <c r="P1295" s="65">
        <v>12947.92</v>
      </c>
      <c r="Q1295" s="65">
        <v>0</v>
      </c>
      <c r="R1295" s="65">
        <v>0</v>
      </c>
      <c r="S1295" s="65">
        <f t="shared" si="115"/>
        <v>12947.92</v>
      </c>
      <c r="T1295" s="5">
        <v>120</v>
      </c>
      <c r="U1295" s="22">
        <v>-12947.92</v>
      </c>
      <c r="V1295" s="22">
        <v>0</v>
      </c>
      <c r="W1295" s="22">
        <v>0</v>
      </c>
      <c r="X1295" s="22">
        <v>0</v>
      </c>
      <c r="Y1295" s="22">
        <v>0</v>
      </c>
      <c r="Z1295" s="22">
        <v>0</v>
      </c>
      <c r="AA1295" s="22">
        <v>0</v>
      </c>
      <c r="AB1295" s="22">
        <v>0</v>
      </c>
      <c r="AC1295" s="22">
        <v>0</v>
      </c>
      <c r="AD1295" s="22">
        <v>0</v>
      </c>
      <c r="AE1295" s="22">
        <v>0</v>
      </c>
      <c r="AF1295" s="22">
        <v>0</v>
      </c>
      <c r="AG1295" s="22">
        <v>0</v>
      </c>
      <c r="AH1295" s="22">
        <f t="shared" si="116"/>
        <v>0</v>
      </c>
      <c r="AI1295" s="22">
        <v>0</v>
      </c>
      <c r="AJ1295" s="22">
        <f t="shared" si="117"/>
        <v>-12947.92</v>
      </c>
      <c r="AK1295" s="22"/>
      <c r="AL1295" s="22">
        <f t="shared" si="118"/>
        <v>0</v>
      </c>
      <c r="AM1295" s="22">
        <f t="shared" si="119"/>
        <v>0</v>
      </c>
    </row>
    <row r="1296" spans="1:39" outlineLevel="1" x14ac:dyDescent="0.25">
      <c r="A1296" s="10">
        <v>40755</v>
      </c>
      <c r="C1296" s="3" t="s">
        <v>2682</v>
      </c>
      <c r="D1296" s="34" t="s">
        <v>2670</v>
      </c>
      <c r="F1296" s="4" t="s">
        <v>88</v>
      </c>
      <c r="G1296" s="4" t="s">
        <v>451</v>
      </c>
      <c r="H1296" s="4" t="s">
        <v>157</v>
      </c>
      <c r="N1296" s="5">
        <v>1</v>
      </c>
      <c r="O1296" s="5" t="s">
        <v>158</v>
      </c>
      <c r="P1296" s="65">
        <v>2033</v>
      </c>
      <c r="Q1296" s="65">
        <v>0</v>
      </c>
      <c r="R1296" s="65">
        <v>0</v>
      </c>
      <c r="S1296" s="65">
        <f t="shared" si="115"/>
        <v>2033</v>
      </c>
      <c r="T1296" s="5">
        <v>120</v>
      </c>
      <c r="U1296" s="22">
        <v>-2033</v>
      </c>
      <c r="V1296" s="22">
        <v>0</v>
      </c>
      <c r="W1296" s="22">
        <v>0</v>
      </c>
      <c r="X1296" s="22">
        <v>0</v>
      </c>
      <c r="Y1296" s="22">
        <v>0</v>
      </c>
      <c r="Z1296" s="22">
        <v>0</v>
      </c>
      <c r="AA1296" s="22">
        <v>0</v>
      </c>
      <c r="AB1296" s="22">
        <v>0</v>
      </c>
      <c r="AC1296" s="22">
        <v>0</v>
      </c>
      <c r="AD1296" s="22">
        <v>0</v>
      </c>
      <c r="AE1296" s="22">
        <v>0</v>
      </c>
      <c r="AF1296" s="22">
        <v>0</v>
      </c>
      <c r="AG1296" s="22">
        <v>0</v>
      </c>
      <c r="AH1296" s="22">
        <f t="shared" si="116"/>
        <v>0</v>
      </c>
      <c r="AI1296" s="22">
        <v>0</v>
      </c>
      <c r="AJ1296" s="22">
        <f t="shared" si="117"/>
        <v>-2033</v>
      </c>
      <c r="AK1296" s="22"/>
      <c r="AL1296" s="22">
        <f t="shared" si="118"/>
        <v>0</v>
      </c>
      <c r="AM1296" s="22">
        <f t="shared" si="119"/>
        <v>0</v>
      </c>
    </row>
    <row r="1297" spans="1:39" outlineLevel="1" x14ac:dyDescent="0.25">
      <c r="A1297" s="10">
        <v>40755</v>
      </c>
      <c r="C1297" s="3" t="s">
        <v>2683</v>
      </c>
      <c r="D1297" s="34" t="s">
        <v>2684</v>
      </c>
      <c r="F1297" s="4" t="s">
        <v>88</v>
      </c>
      <c r="G1297" s="4" t="s">
        <v>451</v>
      </c>
      <c r="H1297" s="4" t="s">
        <v>157</v>
      </c>
      <c r="N1297" s="5">
        <v>1</v>
      </c>
      <c r="O1297" s="5" t="s">
        <v>158</v>
      </c>
      <c r="P1297" s="65">
        <v>650</v>
      </c>
      <c r="Q1297" s="65">
        <v>0</v>
      </c>
      <c r="R1297" s="65">
        <v>0</v>
      </c>
      <c r="S1297" s="65">
        <f t="shared" si="115"/>
        <v>650</v>
      </c>
      <c r="T1297" s="5">
        <v>120</v>
      </c>
      <c r="U1297" s="22">
        <v>-650</v>
      </c>
      <c r="V1297" s="22">
        <v>0</v>
      </c>
      <c r="W1297" s="22">
        <v>0</v>
      </c>
      <c r="X1297" s="22">
        <v>0</v>
      </c>
      <c r="Y1297" s="22">
        <v>0</v>
      </c>
      <c r="Z1297" s="22">
        <v>0</v>
      </c>
      <c r="AA1297" s="22">
        <v>0</v>
      </c>
      <c r="AB1297" s="22">
        <v>0</v>
      </c>
      <c r="AC1297" s="22">
        <v>0</v>
      </c>
      <c r="AD1297" s="22">
        <v>0</v>
      </c>
      <c r="AE1297" s="22">
        <v>0</v>
      </c>
      <c r="AF1297" s="22">
        <v>0</v>
      </c>
      <c r="AG1297" s="22">
        <v>0</v>
      </c>
      <c r="AH1297" s="22">
        <f t="shared" si="116"/>
        <v>0</v>
      </c>
      <c r="AI1297" s="22">
        <v>0</v>
      </c>
      <c r="AJ1297" s="22">
        <f t="shared" si="117"/>
        <v>-650</v>
      </c>
      <c r="AK1297" s="22"/>
      <c r="AL1297" s="22">
        <f t="shared" si="118"/>
        <v>0</v>
      </c>
      <c r="AM1297" s="22">
        <f t="shared" si="119"/>
        <v>0</v>
      </c>
    </row>
    <row r="1298" spans="1:39" outlineLevel="1" x14ac:dyDescent="0.25">
      <c r="A1298" s="10">
        <v>40755</v>
      </c>
      <c r="C1298" s="3" t="s">
        <v>2685</v>
      </c>
      <c r="D1298" s="34" t="s">
        <v>2510</v>
      </c>
      <c r="F1298" s="4" t="s">
        <v>88</v>
      </c>
      <c r="G1298" s="4" t="s">
        <v>451</v>
      </c>
      <c r="H1298" s="4" t="s">
        <v>157</v>
      </c>
      <c r="N1298" s="5">
        <v>1</v>
      </c>
      <c r="O1298" s="5" t="s">
        <v>158</v>
      </c>
      <c r="P1298" s="65">
        <v>6750</v>
      </c>
      <c r="Q1298" s="65">
        <v>0</v>
      </c>
      <c r="R1298" s="65">
        <v>0</v>
      </c>
      <c r="S1298" s="65">
        <f t="shared" si="115"/>
        <v>6750</v>
      </c>
      <c r="T1298" s="5">
        <v>120</v>
      </c>
      <c r="U1298" s="22">
        <v>-6750</v>
      </c>
      <c r="V1298" s="22">
        <v>0</v>
      </c>
      <c r="W1298" s="22">
        <v>0</v>
      </c>
      <c r="X1298" s="22">
        <v>0</v>
      </c>
      <c r="Y1298" s="22">
        <v>0</v>
      </c>
      <c r="Z1298" s="22">
        <v>0</v>
      </c>
      <c r="AA1298" s="22">
        <v>0</v>
      </c>
      <c r="AB1298" s="22">
        <v>0</v>
      </c>
      <c r="AC1298" s="22">
        <v>0</v>
      </c>
      <c r="AD1298" s="22">
        <v>0</v>
      </c>
      <c r="AE1298" s="22">
        <v>0</v>
      </c>
      <c r="AF1298" s="22">
        <v>0</v>
      </c>
      <c r="AG1298" s="22">
        <v>0</v>
      </c>
      <c r="AH1298" s="22">
        <f t="shared" si="116"/>
        <v>0</v>
      </c>
      <c r="AI1298" s="22">
        <v>0</v>
      </c>
      <c r="AJ1298" s="22">
        <f t="shared" si="117"/>
        <v>-6750</v>
      </c>
      <c r="AK1298" s="22"/>
      <c r="AL1298" s="22">
        <f t="shared" si="118"/>
        <v>0</v>
      </c>
      <c r="AM1298" s="22">
        <f t="shared" si="119"/>
        <v>0</v>
      </c>
    </row>
    <row r="1299" spans="1:39" outlineLevel="1" x14ac:dyDescent="0.25">
      <c r="A1299" s="10">
        <v>40755</v>
      </c>
      <c r="C1299" s="3" t="s">
        <v>2686</v>
      </c>
      <c r="D1299" s="34" t="s">
        <v>2687</v>
      </c>
      <c r="F1299" s="4" t="s">
        <v>88</v>
      </c>
      <c r="G1299" s="4" t="s">
        <v>451</v>
      </c>
      <c r="H1299" s="4" t="s">
        <v>157</v>
      </c>
      <c r="N1299" s="5">
        <v>1</v>
      </c>
      <c r="O1299" s="5" t="s">
        <v>158</v>
      </c>
      <c r="P1299" s="65">
        <v>2205</v>
      </c>
      <c r="Q1299" s="65">
        <v>0</v>
      </c>
      <c r="R1299" s="65">
        <v>0</v>
      </c>
      <c r="S1299" s="65">
        <f t="shared" si="115"/>
        <v>2205</v>
      </c>
      <c r="T1299" s="5">
        <v>120</v>
      </c>
      <c r="U1299" s="22">
        <v>-2205</v>
      </c>
      <c r="V1299" s="22">
        <v>0</v>
      </c>
      <c r="W1299" s="22">
        <v>0</v>
      </c>
      <c r="X1299" s="22">
        <v>0</v>
      </c>
      <c r="Y1299" s="22">
        <v>0</v>
      </c>
      <c r="Z1299" s="22">
        <v>0</v>
      </c>
      <c r="AA1299" s="22">
        <v>0</v>
      </c>
      <c r="AB1299" s="22">
        <v>0</v>
      </c>
      <c r="AC1299" s="22">
        <v>0</v>
      </c>
      <c r="AD1299" s="22">
        <v>0</v>
      </c>
      <c r="AE1299" s="22">
        <v>0</v>
      </c>
      <c r="AF1299" s="22">
        <v>0</v>
      </c>
      <c r="AG1299" s="22">
        <v>0</v>
      </c>
      <c r="AH1299" s="22">
        <f t="shared" si="116"/>
        <v>0</v>
      </c>
      <c r="AI1299" s="22">
        <v>0</v>
      </c>
      <c r="AJ1299" s="22">
        <f t="shared" si="117"/>
        <v>-2205</v>
      </c>
      <c r="AK1299" s="22"/>
      <c r="AL1299" s="22">
        <f t="shared" si="118"/>
        <v>0</v>
      </c>
      <c r="AM1299" s="22">
        <f t="shared" si="119"/>
        <v>0</v>
      </c>
    </row>
    <row r="1300" spans="1:39" outlineLevel="1" x14ac:dyDescent="0.25">
      <c r="A1300" s="10">
        <v>40755</v>
      </c>
      <c r="C1300" s="3" t="s">
        <v>2688</v>
      </c>
      <c r="D1300" s="34" t="s">
        <v>2689</v>
      </c>
      <c r="F1300" s="4" t="s">
        <v>88</v>
      </c>
      <c r="G1300" s="4" t="s">
        <v>451</v>
      </c>
      <c r="H1300" s="4" t="s">
        <v>157</v>
      </c>
      <c r="N1300" s="5">
        <v>1</v>
      </c>
      <c r="O1300" s="5" t="s">
        <v>158</v>
      </c>
      <c r="P1300" s="65">
        <v>1050</v>
      </c>
      <c r="Q1300" s="65">
        <v>0</v>
      </c>
      <c r="R1300" s="65">
        <v>0</v>
      </c>
      <c r="S1300" s="65">
        <f t="shared" si="115"/>
        <v>1050</v>
      </c>
      <c r="T1300" s="5">
        <v>120</v>
      </c>
      <c r="U1300" s="22">
        <v>-1050</v>
      </c>
      <c r="V1300" s="22">
        <v>0</v>
      </c>
      <c r="W1300" s="22">
        <v>0</v>
      </c>
      <c r="X1300" s="22">
        <v>0</v>
      </c>
      <c r="Y1300" s="22">
        <v>0</v>
      </c>
      <c r="Z1300" s="22">
        <v>0</v>
      </c>
      <c r="AA1300" s="22">
        <v>0</v>
      </c>
      <c r="AB1300" s="22">
        <v>0</v>
      </c>
      <c r="AC1300" s="22">
        <v>0</v>
      </c>
      <c r="AD1300" s="22">
        <v>0</v>
      </c>
      <c r="AE1300" s="22">
        <v>0</v>
      </c>
      <c r="AF1300" s="22">
        <v>0</v>
      </c>
      <c r="AG1300" s="22">
        <v>0</v>
      </c>
      <c r="AH1300" s="22">
        <f t="shared" si="116"/>
        <v>0</v>
      </c>
      <c r="AI1300" s="22">
        <v>0</v>
      </c>
      <c r="AJ1300" s="22">
        <f t="shared" si="117"/>
        <v>-1050</v>
      </c>
      <c r="AK1300" s="22"/>
      <c r="AL1300" s="22">
        <f t="shared" si="118"/>
        <v>0</v>
      </c>
      <c r="AM1300" s="22">
        <f t="shared" si="119"/>
        <v>0</v>
      </c>
    </row>
    <row r="1301" spans="1:39" outlineLevel="1" x14ac:dyDescent="0.25">
      <c r="A1301" s="10">
        <v>40755</v>
      </c>
      <c r="C1301" s="3" t="s">
        <v>2690</v>
      </c>
      <c r="D1301" s="34" t="s">
        <v>2691</v>
      </c>
      <c r="F1301" s="4" t="s">
        <v>88</v>
      </c>
      <c r="G1301" s="4" t="s">
        <v>451</v>
      </c>
      <c r="H1301" s="4" t="s">
        <v>157</v>
      </c>
      <c r="N1301" s="5">
        <v>1</v>
      </c>
      <c r="O1301" s="5" t="s">
        <v>158</v>
      </c>
      <c r="P1301" s="65">
        <v>1210</v>
      </c>
      <c r="Q1301" s="65">
        <v>0</v>
      </c>
      <c r="R1301" s="65">
        <v>0</v>
      </c>
      <c r="S1301" s="65">
        <f t="shared" si="115"/>
        <v>1210</v>
      </c>
      <c r="T1301" s="5">
        <v>120</v>
      </c>
      <c r="U1301" s="22">
        <v>-1210</v>
      </c>
      <c r="V1301" s="22">
        <v>0</v>
      </c>
      <c r="W1301" s="22">
        <v>0</v>
      </c>
      <c r="X1301" s="22">
        <v>0</v>
      </c>
      <c r="Y1301" s="22">
        <v>0</v>
      </c>
      <c r="Z1301" s="22">
        <v>0</v>
      </c>
      <c r="AA1301" s="22">
        <v>0</v>
      </c>
      <c r="AB1301" s="22">
        <v>0</v>
      </c>
      <c r="AC1301" s="22">
        <v>0</v>
      </c>
      <c r="AD1301" s="22">
        <v>0</v>
      </c>
      <c r="AE1301" s="22">
        <v>0</v>
      </c>
      <c r="AF1301" s="22">
        <v>0</v>
      </c>
      <c r="AG1301" s="22">
        <v>0</v>
      </c>
      <c r="AH1301" s="22">
        <f t="shared" si="116"/>
        <v>0</v>
      </c>
      <c r="AI1301" s="22">
        <v>0</v>
      </c>
      <c r="AJ1301" s="22">
        <f t="shared" si="117"/>
        <v>-1210</v>
      </c>
      <c r="AK1301" s="22"/>
      <c r="AL1301" s="22">
        <f t="shared" si="118"/>
        <v>0</v>
      </c>
      <c r="AM1301" s="22">
        <f t="shared" si="119"/>
        <v>0</v>
      </c>
    </row>
    <row r="1302" spans="1:39" outlineLevel="1" x14ac:dyDescent="0.25">
      <c r="A1302" s="10">
        <v>40755</v>
      </c>
      <c r="C1302" s="3" t="s">
        <v>2692</v>
      </c>
      <c r="D1302" s="34" t="s">
        <v>2691</v>
      </c>
      <c r="F1302" s="4" t="s">
        <v>88</v>
      </c>
      <c r="G1302" s="4" t="s">
        <v>451</v>
      </c>
      <c r="H1302" s="4" t="s">
        <v>157</v>
      </c>
      <c r="N1302" s="5">
        <v>1</v>
      </c>
      <c r="O1302" s="5" t="s">
        <v>158</v>
      </c>
      <c r="P1302" s="65">
        <v>2080</v>
      </c>
      <c r="Q1302" s="65">
        <v>0</v>
      </c>
      <c r="R1302" s="65">
        <v>0</v>
      </c>
      <c r="S1302" s="65">
        <f t="shared" si="115"/>
        <v>2080</v>
      </c>
      <c r="T1302" s="5">
        <v>120</v>
      </c>
      <c r="U1302" s="22">
        <v>-2080</v>
      </c>
      <c r="V1302" s="22">
        <v>0</v>
      </c>
      <c r="W1302" s="22">
        <v>0</v>
      </c>
      <c r="X1302" s="22">
        <v>0</v>
      </c>
      <c r="Y1302" s="22">
        <v>0</v>
      </c>
      <c r="Z1302" s="22">
        <v>0</v>
      </c>
      <c r="AA1302" s="22">
        <v>0</v>
      </c>
      <c r="AB1302" s="22">
        <v>0</v>
      </c>
      <c r="AC1302" s="22">
        <v>0</v>
      </c>
      <c r="AD1302" s="22">
        <v>0</v>
      </c>
      <c r="AE1302" s="22">
        <v>0</v>
      </c>
      <c r="AF1302" s="22">
        <v>0</v>
      </c>
      <c r="AG1302" s="22">
        <v>0</v>
      </c>
      <c r="AH1302" s="22">
        <f t="shared" si="116"/>
        <v>0</v>
      </c>
      <c r="AI1302" s="22">
        <v>0</v>
      </c>
      <c r="AJ1302" s="22">
        <f t="shared" si="117"/>
        <v>-2080</v>
      </c>
      <c r="AK1302" s="22"/>
      <c r="AL1302" s="22">
        <f t="shared" si="118"/>
        <v>0</v>
      </c>
      <c r="AM1302" s="22">
        <f t="shared" si="119"/>
        <v>0</v>
      </c>
    </row>
    <row r="1303" spans="1:39" outlineLevel="1" x14ac:dyDescent="0.25">
      <c r="A1303" s="10">
        <v>40755</v>
      </c>
      <c r="C1303" s="3" t="s">
        <v>2693</v>
      </c>
      <c r="D1303" s="34" t="s">
        <v>2694</v>
      </c>
      <c r="F1303" s="4" t="s">
        <v>88</v>
      </c>
      <c r="G1303" s="4" t="s">
        <v>451</v>
      </c>
      <c r="H1303" s="4" t="s">
        <v>157</v>
      </c>
      <c r="N1303" s="5">
        <v>1</v>
      </c>
      <c r="O1303" s="5" t="s">
        <v>158</v>
      </c>
      <c r="P1303" s="65">
        <v>1337.35</v>
      </c>
      <c r="Q1303" s="65">
        <v>0</v>
      </c>
      <c r="R1303" s="65">
        <v>0</v>
      </c>
      <c r="S1303" s="65">
        <f t="shared" si="115"/>
        <v>1337.35</v>
      </c>
      <c r="T1303" s="5">
        <v>120</v>
      </c>
      <c r="U1303" s="22">
        <v>-1337.35</v>
      </c>
      <c r="V1303" s="22">
        <v>0</v>
      </c>
      <c r="W1303" s="22">
        <v>0</v>
      </c>
      <c r="X1303" s="22">
        <v>0</v>
      </c>
      <c r="Y1303" s="22">
        <v>0</v>
      </c>
      <c r="Z1303" s="22">
        <v>0</v>
      </c>
      <c r="AA1303" s="22">
        <v>0</v>
      </c>
      <c r="AB1303" s="22">
        <v>0</v>
      </c>
      <c r="AC1303" s="22">
        <v>0</v>
      </c>
      <c r="AD1303" s="22">
        <v>0</v>
      </c>
      <c r="AE1303" s="22">
        <v>0</v>
      </c>
      <c r="AF1303" s="22">
        <v>0</v>
      </c>
      <c r="AG1303" s="22">
        <v>0</v>
      </c>
      <c r="AH1303" s="22">
        <f t="shared" si="116"/>
        <v>0</v>
      </c>
      <c r="AI1303" s="22">
        <v>0</v>
      </c>
      <c r="AJ1303" s="22">
        <f t="shared" si="117"/>
        <v>-1337.35</v>
      </c>
      <c r="AK1303" s="22"/>
      <c r="AL1303" s="22">
        <f t="shared" si="118"/>
        <v>0</v>
      </c>
      <c r="AM1303" s="22">
        <f t="shared" si="119"/>
        <v>0</v>
      </c>
    </row>
    <row r="1304" spans="1:39" outlineLevel="1" x14ac:dyDescent="0.25">
      <c r="A1304" s="10">
        <v>40755</v>
      </c>
      <c r="C1304" s="3" t="s">
        <v>2695</v>
      </c>
      <c r="D1304" s="34" t="s">
        <v>2696</v>
      </c>
      <c r="F1304" s="4" t="s">
        <v>88</v>
      </c>
      <c r="G1304" s="4" t="s">
        <v>451</v>
      </c>
      <c r="H1304" s="4" t="s">
        <v>157</v>
      </c>
      <c r="N1304" s="5">
        <v>1</v>
      </c>
      <c r="O1304" s="5" t="s">
        <v>158</v>
      </c>
      <c r="P1304" s="65">
        <v>1280</v>
      </c>
      <c r="Q1304" s="65">
        <v>0</v>
      </c>
      <c r="R1304" s="65">
        <v>0</v>
      </c>
      <c r="S1304" s="65">
        <f t="shared" si="115"/>
        <v>1280</v>
      </c>
      <c r="T1304" s="5">
        <v>120</v>
      </c>
      <c r="U1304" s="22">
        <v>-1280</v>
      </c>
      <c r="V1304" s="22">
        <v>0</v>
      </c>
      <c r="W1304" s="22">
        <v>0</v>
      </c>
      <c r="X1304" s="22">
        <v>0</v>
      </c>
      <c r="Y1304" s="22">
        <v>0</v>
      </c>
      <c r="Z1304" s="22">
        <v>0</v>
      </c>
      <c r="AA1304" s="22">
        <v>0</v>
      </c>
      <c r="AB1304" s="22">
        <v>0</v>
      </c>
      <c r="AC1304" s="22">
        <v>0</v>
      </c>
      <c r="AD1304" s="22">
        <v>0</v>
      </c>
      <c r="AE1304" s="22">
        <v>0</v>
      </c>
      <c r="AF1304" s="22">
        <v>0</v>
      </c>
      <c r="AG1304" s="22">
        <v>0</v>
      </c>
      <c r="AH1304" s="22">
        <f t="shared" si="116"/>
        <v>0</v>
      </c>
      <c r="AI1304" s="22">
        <v>0</v>
      </c>
      <c r="AJ1304" s="22">
        <f t="shared" si="117"/>
        <v>-1280</v>
      </c>
      <c r="AK1304" s="22"/>
      <c r="AL1304" s="22">
        <f t="shared" si="118"/>
        <v>0</v>
      </c>
      <c r="AM1304" s="22">
        <f t="shared" si="119"/>
        <v>0</v>
      </c>
    </row>
    <row r="1305" spans="1:39" outlineLevel="1" x14ac:dyDescent="0.25">
      <c r="A1305" s="10">
        <v>40755</v>
      </c>
      <c r="C1305" s="3" t="s">
        <v>2697</v>
      </c>
      <c r="D1305" s="34" t="s">
        <v>1236</v>
      </c>
      <c r="F1305" s="4" t="s">
        <v>88</v>
      </c>
      <c r="G1305" s="4" t="s">
        <v>451</v>
      </c>
      <c r="H1305" s="4" t="s">
        <v>157</v>
      </c>
      <c r="N1305" s="5">
        <v>1</v>
      </c>
      <c r="O1305" s="5" t="s">
        <v>158</v>
      </c>
      <c r="P1305" s="65">
        <v>4400</v>
      </c>
      <c r="Q1305" s="65">
        <v>0</v>
      </c>
      <c r="R1305" s="65">
        <v>0</v>
      </c>
      <c r="S1305" s="65">
        <f t="shared" si="115"/>
        <v>4400</v>
      </c>
      <c r="T1305" s="5">
        <v>120</v>
      </c>
      <c r="U1305" s="22">
        <v>-4400</v>
      </c>
      <c r="V1305" s="22">
        <v>0</v>
      </c>
      <c r="W1305" s="22">
        <v>0</v>
      </c>
      <c r="X1305" s="22">
        <v>0</v>
      </c>
      <c r="Y1305" s="22">
        <v>0</v>
      </c>
      <c r="Z1305" s="22">
        <v>0</v>
      </c>
      <c r="AA1305" s="22">
        <v>0</v>
      </c>
      <c r="AB1305" s="22">
        <v>0</v>
      </c>
      <c r="AC1305" s="22">
        <v>0</v>
      </c>
      <c r="AD1305" s="22">
        <v>0</v>
      </c>
      <c r="AE1305" s="22">
        <v>0</v>
      </c>
      <c r="AF1305" s="22">
        <v>0</v>
      </c>
      <c r="AG1305" s="22">
        <v>0</v>
      </c>
      <c r="AH1305" s="22">
        <f t="shared" si="116"/>
        <v>0</v>
      </c>
      <c r="AI1305" s="22">
        <v>0</v>
      </c>
      <c r="AJ1305" s="22">
        <f t="shared" si="117"/>
        <v>-4400</v>
      </c>
      <c r="AK1305" s="22"/>
      <c r="AL1305" s="22">
        <f t="shared" si="118"/>
        <v>0</v>
      </c>
      <c r="AM1305" s="22">
        <f t="shared" si="119"/>
        <v>0</v>
      </c>
    </row>
    <row r="1306" spans="1:39" outlineLevel="1" x14ac:dyDescent="0.25">
      <c r="A1306" s="10">
        <v>40755</v>
      </c>
      <c r="C1306" s="3" t="s">
        <v>2698</v>
      </c>
      <c r="D1306" s="34" t="s">
        <v>2699</v>
      </c>
      <c r="F1306" s="4" t="s">
        <v>88</v>
      </c>
      <c r="G1306" s="4" t="s">
        <v>451</v>
      </c>
      <c r="H1306" s="4" t="s">
        <v>157</v>
      </c>
      <c r="N1306" s="5">
        <v>1</v>
      </c>
      <c r="O1306" s="5" t="s">
        <v>158</v>
      </c>
      <c r="P1306" s="65">
        <v>2080</v>
      </c>
      <c r="Q1306" s="65">
        <v>0</v>
      </c>
      <c r="R1306" s="65">
        <v>0</v>
      </c>
      <c r="S1306" s="65">
        <f t="shared" si="115"/>
        <v>2080</v>
      </c>
      <c r="T1306" s="5">
        <v>120</v>
      </c>
      <c r="U1306" s="22">
        <v>-2080</v>
      </c>
      <c r="V1306" s="22">
        <v>0</v>
      </c>
      <c r="W1306" s="22">
        <v>0</v>
      </c>
      <c r="X1306" s="22">
        <v>0</v>
      </c>
      <c r="Y1306" s="22">
        <v>0</v>
      </c>
      <c r="Z1306" s="22">
        <v>0</v>
      </c>
      <c r="AA1306" s="22">
        <v>0</v>
      </c>
      <c r="AB1306" s="22">
        <v>0</v>
      </c>
      <c r="AC1306" s="22">
        <v>0</v>
      </c>
      <c r="AD1306" s="22">
        <v>0</v>
      </c>
      <c r="AE1306" s="22">
        <v>0</v>
      </c>
      <c r="AF1306" s="22">
        <v>0</v>
      </c>
      <c r="AG1306" s="22">
        <v>0</v>
      </c>
      <c r="AH1306" s="22">
        <f t="shared" si="116"/>
        <v>0</v>
      </c>
      <c r="AI1306" s="22">
        <v>0</v>
      </c>
      <c r="AJ1306" s="22">
        <f t="shared" si="117"/>
        <v>-2080</v>
      </c>
      <c r="AK1306" s="22"/>
      <c r="AL1306" s="22">
        <f t="shared" si="118"/>
        <v>0</v>
      </c>
      <c r="AM1306" s="22">
        <f t="shared" si="119"/>
        <v>0</v>
      </c>
    </row>
    <row r="1307" spans="1:39" outlineLevel="1" x14ac:dyDescent="0.25">
      <c r="A1307" s="10">
        <v>40755</v>
      </c>
      <c r="C1307" s="3" t="s">
        <v>2700</v>
      </c>
      <c r="D1307" s="34" t="s">
        <v>2701</v>
      </c>
      <c r="F1307" s="4" t="s">
        <v>88</v>
      </c>
      <c r="G1307" s="4" t="s">
        <v>451</v>
      </c>
      <c r="H1307" s="4" t="s">
        <v>157</v>
      </c>
      <c r="N1307" s="5">
        <v>1</v>
      </c>
      <c r="O1307" s="5" t="s">
        <v>158</v>
      </c>
      <c r="P1307" s="65">
        <v>4326.5</v>
      </c>
      <c r="Q1307" s="65">
        <v>0</v>
      </c>
      <c r="R1307" s="65">
        <v>0</v>
      </c>
      <c r="S1307" s="65">
        <f t="shared" si="115"/>
        <v>4326.5</v>
      </c>
      <c r="T1307" s="5">
        <v>120</v>
      </c>
      <c r="U1307" s="22">
        <v>-4326.5</v>
      </c>
      <c r="V1307" s="22">
        <v>0</v>
      </c>
      <c r="W1307" s="22">
        <v>0</v>
      </c>
      <c r="X1307" s="22">
        <v>0</v>
      </c>
      <c r="Y1307" s="22">
        <v>0</v>
      </c>
      <c r="Z1307" s="22">
        <v>0</v>
      </c>
      <c r="AA1307" s="22">
        <v>0</v>
      </c>
      <c r="AB1307" s="22">
        <v>0</v>
      </c>
      <c r="AC1307" s="22">
        <v>0</v>
      </c>
      <c r="AD1307" s="22">
        <v>0</v>
      </c>
      <c r="AE1307" s="22">
        <v>0</v>
      </c>
      <c r="AF1307" s="22">
        <v>0</v>
      </c>
      <c r="AG1307" s="22">
        <v>0</v>
      </c>
      <c r="AH1307" s="22">
        <f t="shared" si="116"/>
        <v>0</v>
      </c>
      <c r="AI1307" s="22">
        <v>0</v>
      </c>
      <c r="AJ1307" s="22">
        <f t="shared" si="117"/>
        <v>-4326.5</v>
      </c>
      <c r="AK1307" s="22"/>
      <c r="AL1307" s="22">
        <f t="shared" si="118"/>
        <v>0</v>
      </c>
      <c r="AM1307" s="22">
        <f t="shared" si="119"/>
        <v>0</v>
      </c>
    </row>
    <row r="1308" spans="1:39" outlineLevel="1" x14ac:dyDescent="0.25">
      <c r="A1308" s="10">
        <v>40755</v>
      </c>
      <c r="C1308" s="3" t="s">
        <v>2702</v>
      </c>
      <c r="D1308" s="34" t="s">
        <v>2648</v>
      </c>
      <c r="F1308" s="4" t="s">
        <v>88</v>
      </c>
      <c r="G1308" s="4" t="s">
        <v>451</v>
      </c>
      <c r="H1308" s="4" t="s">
        <v>157</v>
      </c>
      <c r="N1308" s="5">
        <v>1</v>
      </c>
      <c r="O1308" s="5" t="s">
        <v>158</v>
      </c>
      <c r="P1308" s="65">
        <v>480</v>
      </c>
      <c r="Q1308" s="65">
        <v>0</v>
      </c>
      <c r="R1308" s="65">
        <v>0</v>
      </c>
      <c r="S1308" s="65">
        <f t="shared" si="115"/>
        <v>480</v>
      </c>
      <c r="T1308" s="5">
        <v>120</v>
      </c>
      <c r="U1308" s="22">
        <v>-480</v>
      </c>
      <c r="V1308" s="22">
        <v>0</v>
      </c>
      <c r="W1308" s="22">
        <v>0</v>
      </c>
      <c r="X1308" s="22">
        <v>0</v>
      </c>
      <c r="Y1308" s="22">
        <v>0</v>
      </c>
      <c r="Z1308" s="22">
        <v>0</v>
      </c>
      <c r="AA1308" s="22">
        <v>0</v>
      </c>
      <c r="AB1308" s="22">
        <v>0</v>
      </c>
      <c r="AC1308" s="22">
        <v>0</v>
      </c>
      <c r="AD1308" s="22">
        <v>0</v>
      </c>
      <c r="AE1308" s="22">
        <v>0</v>
      </c>
      <c r="AF1308" s="22">
        <v>0</v>
      </c>
      <c r="AG1308" s="22">
        <v>0</v>
      </c>
      <c r="AH1308" s="22">
        <f t="shared" si="116"/>
        <v>0</v>
      </c>
      <c r="AI1308" s="22">
        <v>0</v>
      </c>
      <c r="AJ1308" s="22">
        <f t="shared" si="117"/>
        <v>-480</v>
      </c>
      <c r="AK1308" s="22"/>
      <c r="AL1308" s="22">
        <f t="shared" si="118"/>
        <v>0</v>
      </c>
      <c r="AM1308" s="22">
        <f t="shared" si="119"/>
        <v>0</v>
      </c>
    </row>
    <row r="1309" spans="1:39" outlineLevel="1" x14ac:dyDescent="0.25">
      <c r="A1309" s="10">
        <v>40755</v>
      </c>
      <c r="C1309" s="3" t="s">
        <v>2703</v>
      </c>
      <c r="D1309" s="34" t="s">
        <v>2704</v>
      </c>
      <c r="F1309" s="4" t="s">
        <v>88</v>
      </c>
      <c r="G1309" s="4" t="s">
        <v>451</v>
      </c>
      <c r="H1309" s="4" t="s">
        <v>157</v>
      </c>
      <c r="N1309" s="5">
        <v>1</v>
      </c>
      <c r="O1309" s="5" t="s">
        <v>158</v>
      </c>
      <c r="P1309" s="65">
        <v>12788.62</v>
      </c>
      <c r="Q1309" s="65">
        <v>0</v>
      </c>
      <c r="R1309" s="65">
        <v>0</v>
      </c>
      <c r="S1309" s="65">
        <f t="shared" si="115"/>
        <v>12788.62</v>
      </c>
      <c r="T1309" s="5">
        <v>120</v>
      </c>
      <c r="U1309" s="22">
        <v>-12788.62</v>
      </c>
      <c r="V1309" s="22">
        <v>0</v>
      </c>
      <c r="W1309" s="22">
        <v>0</v>
      </c>
      <c r="X1309" s="22">
        <v>0</v>
      </c>
      <c r="Y1309" s="22">
        <v>0</v>
      </c>
      <c r="Z1309" s="22">
        <v>0</v>
      </c>
      <c r="AA1309" s="22">
        <v>0</v>
      </c>
      <c r="AB1309" s="22">
        <v>0</v>
      </c>
      <c r="AC1309" s="22">
        <v>0</v>
      </c>
      <c r="AD1309" s="22">
        <v>0</v>
      </c>
      <c r="AE1309" s="22">
        <v>0</v>
      </c>
      <c r="AF1309" s="22">
        <v>0</v>
      </c>
      <c r="AG1309" s="22">
        <v>0</v>
      </c>
      <c r="AH1309" s="22">
        <f t="shared" si="116"/>
        <v>0</v>
      </c>
      <c r="AI1309" s="22">
        <v>0</v>
      </c>
      <c r="AJ1309" s="22">
        <f t="shared" si="117"/>
        <v>-12788.62</v>
      </c>
      <c r="AK1309" s="22"/>
      <c r="AL1309" s="22">
        <f t="shared" si="118"/>
        <v>0</v>
      </c>
      <c r="AM1309" s="22">
        <f t="shared" si="119"/>
        <v>0</v>
      </c>
    </row>
    <row r="1310" spans="1:39" outlineLevel="1" x14ac:dyDescent="0.25">
      <c r="A1310" s="10">
        <v>40755</v>
      </c>
      <c r="C1310" s="3" t="s">
        <v>2705</v>
      </c>
      <c r="D1310" s="34" t="s">
        <v>2684</v>
      </c>
      <c r="F1310" s="4" t="s">
        <v>88</v>
      </c>
      <c r="G1310" s="4" t="s">
        <v>451</v>
      </c>
      <c r="H1310" s="4" t="s">
        <v>157</v>
      </c>
      <c r="N1310" s="5">
        <v>1</v>
      </c>
      <c r="O1310" s="5" t="s">
        <v>158</v>
      </c>
      <c r="P1310" s="65">
        <v>900</v>
      </c>
      <c r="Q1310" s="65">
        <v>0</v>
      </c>
      <c r="R1310" s="65">
        <v>0</v>
      </c>
      <c r="S1310" s="65">
        <f t="shared" si="115"/>
        <v>900</v>
      </c>
      <c r="T1310" s="5">
        <v>120</v>
      </c>
      <c r="U1310" s="22">
        <v>-900</v>
      </c>
      <c r="V1310" s="22">
        <v>0</v>
      </c>
      <c r="W1310" s="22">
        <v>0</v>
      </c>
      <c r="X1310" s="22">
        <v>0</v>
      </c>
      <c r="Y1310" s="22">
        <v>0</v>
      </c>
      <c r="Z1310" s="22">
        <v>0</v>
      </c>
      <c r="AA1310" s="22">
        <v>0</v>
      </c>
      <c r="AB1310" s="22">
        <v>0</v>
      </c>
      <c r="AC1310" s="22">
        <v>0</v>
      </c>
      <c r="AD1310" s="22">
        <v>0</v>
      </c>
      <c r="AE1310" s="22">
        <v>0</v>
      </c>
      <c r="AF1310" s="22">
        <v>0</v>
      </c>
      <c r="AG1310" s="22">
        <v>0</v>
      </c>
      <c r="AH1310" s="22">
        <f t="shared" si="116"/>
        <v>0</v>
      </c>
      <c r="AI1310" s="22">
        <v>0</v>
      </c>
      <c r="AJ1310" s="22">
        <f t="shared" si="117"/>
        <v>-900</v>
      </c>
      <c r="AK1310" s="22"/>
      <c r="AL1310" s="22">
        <f t="shared" si="118"/>
        <v>0</v>
      </c>
      <c r="AM1310" s="22">
        <f t="shared" si="119"/>
        <v>0</v>
      </c>
    </row>
    <row r="1311" spans="1:39" outlineLevel="1" x14ac:dyDescent="0.25">
      <c r="A1311" s="10">
        <v>40755</v>
      </c>
      <c r="C1311" s="3" t="s">
        <v>2706</v>
      </c>
      <c r="D1311" s="34" t="s">
        <v>2684</v>
      </c>
      <c r="F1311" s="4" t="s">
        <v>88</v>
      </c>
      <c r="G1311" s="4" t="s">
        <v>451</v>
      </c>
      <c r="H1311" s="4" t="s">
        <v>157</v>
      </c>
      <c r="N1311" s="5">
        <v>1</v>
      </c>
      <c r="O1311" s="5" t="s">
        <v>158</v>
      </c>
      <c r="P1311" s="65">
        <v>650</v>
      </c>
      <c r="Q1311" s="65">
        <v>0</v>
      </c>
      <c r="R1311" s="65">
        <v>0</v>
      </c>
      <c r="S1311" s="65">
        <f t="shared" si="115"/>
        <v>650</v>
      </c>
      <c r="T1311" s="5">
        <v>120</v>
      </c>
      <c r="U1311" s="22">
        <v>-650</v>
      </c>
      <c r="V1311" s="22">
        <v>0</v>
      </c>
      <c r="W1311" s="22">
        <v>0</v>
      </c>
      <c r="X1311" s="22">
        <v>0</v>
      </c>
      <c r="Y1311" s="22">
        <v>0</v>
      </c>
      <c r="Z1311" s="22">
        <v>0</v>
      </c>
      <c r="AA1311" s="22">
        <v>0</v>
      </c>
      <c r="AB1311" s="22">
        <v>0</v>
      </c>
      <c r="AC1311" s="22">
        <v>0</v>
      </c>
      <c r="AD1311" s="22">
        <v>0</v>
      </c>
      <c r="AE1311" s="22">
        <v>0</v>
      </c>
      <c r="AF1311" s="22">
        <v>0</v>
      </c>
      <c r="AG1311" s="22">
        <v>0</v>
      </c>
      <c r="AH1311" s="22">
        <f t="shared" si="116"/>
        <v>0</v>
      </c>
      <c r="AI1311" s="22">
        <v>0</v>
      </c>
      <c r="AJ1311" s="22">
        <f t="shared" si="117"/>
        <v>-650</v>
      </c>
      <c r="AK1311" s="22"/>
      <c r="AL1311" s="22">
        <f t="shared" si="118"/>
        <v>0</v>
      </c>
      <c r="AM1311" s="22">
        <f t="shared" si="119"/>
        <v>0</v>
      </c>
    </row>
    <row r="1312" spans="1:39" outlineLevel="1" x14ac:dyDescent="0.25">
      <c r="A1312" s="10">
        <v>40755</v>
      </c>
      <c r="C1312" s="3" t="s">
        <v>2707</v>
      </c>
      <c r="D1312" s="34" t="s">
        <v>1549</v>
      </c>
      <c r="F1312" s="4" t="s">
        <v>88</v>
      </c>
      <c r="G1312" s="4" t="s">
        <v>451</v>
      </c>
      <c r="H1312" s="4" t="s">
        <v>157</v>
      </c>
      <c r="N1312" s="5">
        <v>1</v>
      </c>
      <c r="O1312" s="5" t="s">
        <v>158</v>
      </c>
      <c r="P1312" s="65">
        <v>4605.6000000000004</v>
      </c>
      <c r="Q1312" s="65">
        <v>0</v>
      </c>
      <c r="R1312" s="65">
        <v>0</v>
      </c>
      <c r="S1312" s="65">
        <f t="shared" si="115"/>
        <v>4605.6000000000004</v>
      </c>
      <c r="T1312" s="5">
        <v>120</v>
      </c>
      <c r="U1312" s="22">
        <v>-4605.6000000000004</v>
      </c>
      <c r="V1312" s="22">
        <v>0</v>
      </c>
      <c r="W1312" s="22">
        <v>0</v>
      </c>
      <c r="X1312" s="22">
        <v>0</v>
      </c>
      <c r="Y1312" s="22">
        <v>0</v>
      </c>
      <c r="Z1312" s="22">
        <v>0</v>
      </c>
      <c r="AA1312" s="22">
        <v>0</v>
      </c>
      <c r="AB1312" s="22">
        <v>0</v>
      </c>
      <c r="AC1312" s="22">
        <v>0</v>
      </c>
      <c r="AD1312" s="22">
        <v>0</v>
      </c>
      <c r="AE1312" s="22">
        <v>0</v>
      </c>
      <c r="AF1312" s="22">
        <v>0</v>
      </c>
      <c r="AG1312" s="22">
        <v>0</v>
      </c>
      <c r="AH1312" s="22">
        <f t="shared" si="116"/>
        <v>0</v>
      </c>
      <c r="AI1312" s="22">
        <v>0</v>
      </c>
      <c r="AJ1312" s="22">
        <f t="shared" si="117"/>
        <v>-4605.6000000000004</v>
      </c>
      <c r="AK1312" s="22"/>
      <c r="AL1312" s="22">
        <f t="shared" si="118"/>
        <v>0</v>
      </c>
      <c r="AM1312" s="22">
        <f t="shared" si="119"/>
        <v>0</v>
      </c>
    </row>
    <row r="1313" spans="1:39" outlineLevel="1" x14ac:dyDescent="0.25">
      <c r="A1313" s="10">
        <v>40755</v>
      </c>
      <c r="C1313" s="3" t="s">
        <v>2708</v>
      </c>
      <c r="D1313" s="34" t="s">
        <v>2709</v>
      </c>
      <c r="F1313" s="4" t="s">
        <v>88</v>
      </c>
      <c r="G1313" s="4" t="s">
        <v>451</v>
      </c>
      <c r="H1313" s="4" t="s">
        <v>157</v>
      </c>
      <c r="N1313" s="5">
        <v>1</v>
      </c>
      <c r="O1313" s="5" t="s">
        <v>158</v>
      </c>
      <c r="P1313" s="65">
        <v>895</v>
      </c>
      <c r="Q1313" s="65">
        <v>0</v>
      </c>
      <c r="R1313" s="65">
        <v>0</v>
      </c>
      <c r="S1313" s="65">
        <f t="shared" si="115"/>
        <v>895</v>
      </c>
      <c r="T1313" s="5">
        <v>120</v>
      </c>
      <c r="U1313" s="22">
        <v>-895</v>
      </c>
      <c r="V1313" s="22">
        <v>0</v>
      </c>
      <c r="W1313" s="22">
        <v>0</v>
      </c>
      <c r="X1313" s="22">
        <v>0</v>
      </c>
      <c r="Y1313" s="22">
        <v>0</v>
      </c>
      <c r="Z1313" s="22">
        <v>0</v>
      </c>
      <c r="AA1313" s="22">
        <v>0</v>
      </c>
      <c r="AB1313" s="22">
        <v>0</v>
      </c>
      <c r="AC1313" s="22">
        <v>0</v>
      </c>
      <c r="AD1313" s="22">
        <v>0</v>
      </c>
      <c r="AE1313" s="22">
        <v>0</v>
      </c>
      <c r="AF1313" s="22">
        <v>0</v>
      </c>
      <c r="AG1313" s="22">
        <v>0</v>
      </c>
      <c r="AH1313" s="22">
        <f t="shared" si="116"/>
        <v>0</v>
      </c>
      <c r="AI1313" s="22">
        <v>0</v>
      </c>
      <c r="AJ1313" s="22">
        <f t="shared" si="117"/>
        <v>-895</v>
      </c>
      <c r="AK1313" s="22"/>
      <c r="AL1313" s="22">
        <f t="shared" si="118"/>
        <v>0</v>
      </c>
      <c r="AM1313" s="22">
        <f t="shared" si="119"/>
        <v>0</v>
      </c>
    </row>
    <row r="1314" spans="1:39" outlineLevel="1" x14ac:dyDescent="0.25">
      <c r="A1314" s="10">
        <v>40755</v>
      </c>
      <c r="C1314" s="3" t="s">
        <v>2710</v>
      </c>
      <c r="D1314" s="34" t="s">
        <v>948</v>
      </c>
      <c r="F1314" s="4" t="s">
        <v>88</v>
      </c>
      <c r="G1314" s="4" t="s">
        <v>451</v>
      </c>
      <c r="H1314" s="4" t="s">
        <v>157</v>
      </c>
      <c r="N1314" s="5">
        <v>1</v>
      </c>
      <c r="O1314" s="5" t="s">
        <v>158</v>
      </c>
      <c r="P1314" s="65">
        <v>3180</v>
      </c>
      <c r="Q1314" s="65">
        <v>0</v>
      </c>
      <c r="R1314" s="65">
        <v>0</v>
      </c>
      <c r="S1314" s="65">
        <f t="shared" si="115"/>
        <v>3180</v>
      </c>
      <c r="T1314" s="5">
        <v>120</v>
      </c>
      <c r="U1314" s="22">
        <v>-3180</v>
      </c>
      <c r="V1314" s="22">
        <v>0</v>
      </c>
      <c r="W1314" s="22">
        <v>0</v>
      </c>
      <c r="X1314" s="22">
        <v>0</v>
      </c>
      <c r="Y1314" s="22">
        <v>0</v>
      </c>
      <c r="Z1314" s="22">
        <v>0</v>
      </c>
      <c r="AA1314" s="22">
        <v>0</v>
      </c>
      <c r="AB1314" s="22">
        <v>0</v>
      </c>
      <c r="AC1314" s="22">
        <v>0</v>
      </c>
      <c r="AD1314" s="22">
        <v>0</v>
      </c>
      <c r="AE1314" s="22">
        <v>0</v>
      </c>
      <c r="AF1314" s="22">
        <v>0</v>
      </c>
      <c r="AG1314" s="22">
        <v>0</v>
      </c>
      <c r="AH1314" s="22">
        <f t="shared" si="116"/>
        <v>0</v>
      </c>
      <c r="AI1314" s="22">
        <v>0</v>
      </c>
      <c r="AJ1314" s="22">
        <f t="shared" si="117"/>
        <v>-3180</v>
      </c>
      <c r="AK1314" s="22"/>
      <c r="AL1314" s="22">
        <f t="shared" si="118"/>
        <v>0</v>
      </c>
      <c r="AM1314" s="22">
        <f t="shared" si="119"/>
        <v>0</v>
      </c>
    </row>
    <row r="1315" spans="1:39" outlineLevel="1" x14ac:dyDescent="0.25">
      <c r="A1315" s="10">
        <v>40755</v>
      </c>
      <c r="C1315" s="3" t="s">
        <v>2711</v>
      </c>
      <c r="D1315" s="34" t="s">
        <v>1236</v>
      </c>
      <c r="F1315" s="4" t="s">
        <v>88</v>
      </c>
      <c r="G1315" s="4" t="s">
        <v>451</v>
      </c>
      <c r="H1315" s="4" t="s">
        <v>157</v>
      </c>
      <c r="N1315" s="5">
        <v>1</v>
      </c>
      <c r="O1315" s="5" t="s">
        <v>158</v>
      </c>
      <c r="P1315" s="65">
        <v>3150</v>
      </c>
      <c r="Q1315" s="65">
        <v>0</v>
      </c>
      <c r="R1315" s="65">
        <v>0</v>
      </c>
      <c r="S1315" s="65">
        <f t="shared" si="115"/>
        <v>3150</v>
      </c>
      <c r="T1315" s="5">
        <v>120</v>
      </c>
      <c r="U1315" s="22">
        <v>-3150</v>
      </c>
      <c r="V1315" s="22">
        <v>0</v>
      </c>
      <c r="W1315" s="22">
        <v>0</v>
      </c>
      <c r="X1315" s="22">
        <v>0</v>
      </c>
      <c r="Y1315" s="22">
        <v>0</v>
      </c>
      <c r="Z1315" s="22">
        <v>0</v>
      </c>
      <c r="AA1315" s="22">
        <v>0</v>
      </c>
      <c r="AB1315" s="22">
        <v>0</v>
      </c>
      <c r="AC1315" s="22">
        <v>0</v>
      </c>
      <c r="AD1315" s="22">
        <v>0</v>
      </c>
      <c r="AE1315" s="22">
        <v>0</v>
      </c>
      <c r="AF1315" s="22">
        <v>0</v>
      </c>
      <c r="AG1315" s="22">
        <v>0</v>
      </c>
      <c r="AH1315" s="22">
        <f t="shared" si="116"/>
        <v>0</v>
      </c>
      <c r="AI1315" s="22">
        <v>0</v>
      </c>
      <c r="AJ1315" s="22">
        <f t="shared" si="117"/>
        <v>-3150</v>
      </c>
      <c r="AK1315" s="22"/>
      <c r="AL1315" s="22">
        <f t="shared" si="118"/>
        <v>0</v>
      </c>
      <c r="AM1315" s="22">
        <f t="shared" si="119"/>
        <v>0</v>
      </c>
    </row>
    <row r="1316" spans="1:39" outlineLevel="1" x14ac:dyDescent="0.25">
      <c r="A1316" s="10">
        <v>40755</v>
      </c>
      <c r="C1316" s="3" t="s">
        <v>2712</v>
      </c>
      <c r="D1316" s="34" t="s">
        <v>2713</v>
      </c>
      <c r="F1316" s="4" t="s">
        <v>88</v>
      </c>
      <c r="G1316" s="4" t="s">
        <v>451</v>
      </c>
      <c r="H1316" s="4" t="s">
        <v>157</v>
      </c>
      <c r="N1316" s="5">
        <v>1</v>
      </c>
      <c r="O1316" s="5" t="s">
        <v>158</v>
      </c>
      <c r="P1316" s="65">
        <v>10851.8</v>
      </c>
      <c r="Q1316" s="65">
        <v>0</v>
      </c>
      <c r="R1316" s="65">
        <v>0</v>
      </c>
      <c r="S1316" s="65">
        <f t="shared" si="115"/>
        <v>10851.8</v>
      </c>
      <c r="T1316" s="5">
        <v>120</v>
      </c>
      <c r="U1316" s="22">
        <v>-10851.8</v>
      </c>
      <c r="V1316" s="22">
        <v>0</v>
      </c>
      <c r="W1316" s="22">
        <v>0</v>
      </c>
      <c r="X1316" s="22">
        <v>0</v>
      </c>
      <c r="Y1316" s="22">
        <v>0</v>
      </c>
      <c r="Z1316" s="22">
        <v>0</v>
      </c>
      <c r="AA1316" s="22">
        <v>0</v>
      </c>
      <c r="AB1316" s="22">
        <v>0</v>
      </c>
      <c r="AC1316" s="22">
        <v>0</v>
      </c>
      <c r="AD1316" s="22">
        <v>0</v>
      </c>
      <c r="AE1316" s="22">
        <v>0</v>
      </c>
      <c r="AF1316" s="22">
        <v>0</v>
      </c>
      <c r="AG1316" s="22">
        <v>0</v>
      </c>
      <c r="AH1316" s="22">
        <f t="shared" si="116"/>
        <v>0</v>
      </c>
      <c r="AI1316" s="22">
        <v>0</v>
      </c>
      <c r="AJ1316" s="22">
        <f t="shared" si="117"/>
        <v>-10851.8</v>
      </c>
      <c r="AK1316" s="22"/>
      <c r="AL1316" s="22">
        <f t="shared" si="118"/>
        <v>0</v>
      </c>
      <c r="AM1316" s="22">
        <f t="shared" si="119"/>
        <v>0</v>
      </c>
    </row>
    <row r="1317" spans="1:39" outlineLevel="1" x14ac:dyDescent="0.25">
      <c r="A1317" s="10">
        <v>40755</v>
      </c>
      <c r="C1317" s="3" t="s">
        <v>2714</v>
      </c>
      <c r="D1317" s="34" t="s">
        <v>2715</v>
      </c>
      <c r="F1317" s="4" t="s">
        <v>88</v>
      </c>
      <c r="G1317" s="4" t="s">
        <v>451</v>
      </c>
      <c r="H1317" s="4" t="s">
        <v>157</v>
      </c>
      <c r="N1317" s="5">
        <v>1</v>
      </c>
      <c r="O1317" s="5" t="s">
        <v>158</v>
      </c>
      <c r="P1317" s="65">
        <v>3312.8</v>
      </c>
      <c r="Q1317" s="65">
        <v>0</v>
      </c>
      <c r="R1317" s="65">
        <v>0</v>
      </c>
      <c r="S1317" s="65">
        <f t="shared" si="115"/>
        <v>3312.8</v>
      </c>
      <c r="T1317" s="5">
        <v>120</v>
      </c>
      <c r="U1317" s="22">
        <v>-3312.8</v>
      </c>
      <c r="V1317" s="22">
        <v>0</v>
      </c>
      <c r="W1317" s="22">
        <v>0</v>
      </c>
      <c r="X1317" s="22">
        <v>0</v>
      </c>
      <c r="Y1317" s="22">
        <v>0</v>
      </c>
      <c r="Z1317" s="22">
        <v>0</v>
      </c>
      <c r="AA1317" s="22">
        <v>0</v>
      </c>
      <c r="AB1317" s="22">
        <v>0</v>
      </c>
      <c r="AC1317" s="22">
        <v>0</v>
      </c>
      <c r="AD1317" s="22">
        <v>0</v>
      </c>
      <c r="AE1317" s="22">
        <v>0</v>
      </c>
      <c r="AF1317" s="22">
        <v>0</v>
      </c>
      <c r="AG1317" s="22">
        <v>0</v>
      </c>
      <c r="AH1317" s="22">
        <f t="shared" si="116"/>
        <v>0</v>
      </c>
      <c r="AI1317" s="22">
        <v>0</v>
      </c>
      <c r="AJ1317" s="22">
        <f t="shared" si="117"/>
        <v>-3312.8</v>
      </c>
      <c r="AK1317" s="22"/>
      <c r="AL1317" s="22">
        <f t="shared" si="118"/>
        <v>0</v>
      </c>
      <c r="AM1317" s="22">
        <f t="shared" si="119"/>
        <v>0</v>
      </c>
    </row>
    <row r="1318" spans="1:39" outlineLevel="1" x14ac:dyDescent="0.25">
      <c r="A1318" s="10">
        <v>40755</v>
      </c>
      <c r="C1318" s="3" t="s">
        <v>2716</v>
      </c>
      <c r="D1318" s="34" t="s">
        <v>2717</v>
      </c>
      <c r="F1318" s="4" t="s">
        <v>88</v>
      </c>
      <c r="G1318" s="4" t="s">
        <v>451</v>
      </c>
      <c r="H1318" s="4" t="s">
        <v>157</v>
      </c>
      <c r="N1318" s="5">
        <v>1</v>
      </c>
      <c r="O1318" s="5" t="s">
        <v>158</v>
      </c>
      <c r="P1318" s="65">
        <v>11104.5</v>
      </c>
      <c r="Q1318" s="65">
        <v>0</v>
      </c>
      <c r="R1318" s="65">
        <v>0</v>
      </c>
      <c r="S1318" s="65">
        <f t="shared" si="115"/>
        <v>11104.5</v>
      </c>
      <c r="T1318" s="5">
        <v>120</v>
      </c>
      <c r="U1318" s="22">
        <v>-11104.5</v>
      </c>
      <c r="V1318" s="22">
        <v>0</v>
      </c>
      <c r="W1318" s="22">
        <v>0</v>
      </c>
      <c r="X1318" s="22">
        <v>0</v>
      </c>
      <c r="Y1318" s="22">
        <v>0</v>
      </c>
      <c r="Z1318" s="22">
        <v>0</v>
      </c>
      <c r="AA1318" s="22">
        <v>0</v>
      </c>
      <c r="AB1318" s="22">
        <v>0</v>
      </c>
      <c r="AC1318" s="22">
        <v>0</v>
      </c>
      <c r="AD1318" s="22">
        <v>0</v>
      </c>
      <c r="AE1318" s="22">
        <v>0</v>
      </c>
      <c r="AF1318" s="22">
        <v>0</v>
      </c>
      <c r="AG1318" s="22">
        <v>0</v>
      </c>
      <c r="AH1318" s="22">
        <f t="shared" si="116"/>
        <v>0</v>
      </c>
      <c r="AI1318" s="22">
        <v>0</v>
      </c>
      <c r="AJ1318" s="22">
        <f t="shared" si="117"/>
        <v>-11104.5</v>
      </c>
      <c r="AK1318" s="22"/>
      <c r="AL1318" s="22">
        <f t="shared" si="118"/>
        <v>0</v>
      </c>
      <c r="AM1318" s="22">
        <f t="shared" si="119"/>
        <v>0</v>
      </c>
    </row>
    <row r="1319" spans="1:39" outlineLevel="1" x14ac:dyDescent="0.25">
      <c r="A1319" s="10">
        <v>40755</v>
      </c>
      <c r="C1319" s="3" t="s">
        <v>2718</v>
      </c>
      <c r="D1319" s="34" t="s">
        <v>2119</v>
      </c>
      <c r="F1319" s="4" t="s">
        <v>88</v>
      </c>
      <c r="G1319" s="4" t="s">
        <v>451</v>
      </c>
      <c r="H1319" s="4" t="s">
        <v>157</v>
      </c>
      <c r="N1319" s="5">
        <v>1</v>
      </c>
      <c r="O1319" s="5" t="s">
        <v>158</v>
      </c>
      <c r="P1319" s="65">
        <v>1100</v>
      </c>
      <c r="Q1319" s="65">
        <v>0</v>
      </c>
      <c r="R1319" s="65">
        <v>0</v>
      </c>
      <c r="S1319" s="65">
        <f t="shared" si="115"/>
        <v>1100</v>
      </c>
      <c r="T1319" s="5">
        <v>120</v>
      </c>
      <c r="U1319" s="22">
        <v>-1100</v>
      </c>
      <c r="V1319" s="22">
        <v>0</v>
      </c>
      <c r="W1319" s="22">
        <v>0</v>
      </c>
      <c r="X1319" s="22">
        <v>0</v>
      </c>
      <c r="Y1319" s="22">
        <v>0</v>
      </c>
      <c r="Z1319" s="22">
        <v>0</v>
      </c>
      <c r="AA1319" s="22">
        <v>0</v>
      </c>
      <c r="AB1319" s="22">
        <v>0</v>
      </c>
      <c r="AC1319" s="22">
        <v>0</v>
      </c>
      <c r="AD1319" s="22">
        <v>0</v>
      </c>
      <c r="AE1319" s="22">
        <v>0</v>
      </c>
      <c r="AF1319" s="22">
        <v>0</v>
      </c>
      <c r="AG1319" s="22">
        <v>0</v>
      </c>
      <c r="AH1319" s="22">
        <f t="shared" si="116"/>
        <v>0</v>
      </c>
      <c r="AI1319" s="22">
        <v>0</v>
      </c>
      <c r="AJ1319" s="22">
        <f t="shared" si="117"/>
        <v>-1100</v>
      </c>
      <c r="AK1319" s="22"/>
      <c r="AL1319" s="22">
        <f t="shared" si="118"/>
        <v>0</v>
      </c>
      <c r="AM1319" s="22">
        <f t="shared" si="119"/>
        <v>0</v>
      </c>
    </row>
    <row r="1320" spans="1:39" outlineLevel="1" x14ac:dyDescent="0.25">
      <c r="A1320" s="10">
        <v>40755</v>
      </c>
      <c r="C1320" s="3" t="s">
        <v>2719</v>
      </c>
      <c r="D1320" s="34" t="s">
        <v>2720</v>
      </c>
      <c r="F1320" s="4" t="s">
        <v>88</v>
      </c>
      <c r="G1320" s="4" t="s">
        <v>451</v>
      </c>
      <c r="H1320" s="4" t="s">
        <v>157</v>
      </c>
      <c r="N1320" s="5">
        <v>1</v>
      </c>
      <c r="O1320" s="5" t="s">
        <v>158</v>
      </c>
      <c r="P1320" s="65">
        <v>3700</v>
      </c>
      <c r="Q1320" s="65">
        <v>0</v>
      </c>
      <c r="R1320" s="65">
        <v>0</v>
      </c>
      <c r="S1320" s="65">
        <f t="shared" si="115"/>
        <v>3700</v>
      </c>
      <c r="T1320" s="5">
        <v>120</v>
      </c>
      <c r="U1320" s="22">
        <v>-3700</v>
      </c>
      <c r="V1320" s="22">
        <v>0</v>
      </c>
      <c r="W1320" s="22">
        <v>0</v>
      </c>
      <c r="X1320" s="22">
        <v>0</v>
      </c>
      <c r="Y1320" s="22">
        <v>0</v>
      </c>
      <c r="Z1320" s="22">
        <v>0</v>
      </c>
      <c r="AA1320" s="22">
        <v>0</v>
      </c>
      <c r="AB1320" s="22">
        <v>0</v>
      </c>
      <c r="AC1320" s="22">
        <v>0</v>
      </c>
      <c r="AD1320" s="22">
        <v>0</v>
      </c>
      <c r="AE1320" s="22">
        <v>0</v>
      </c>
      <c r="AF1320" s="22">
        <v>0</v>
      </c>
      <c r="AG1320" s="22">
        <v>0</v>
      </c>
      <c r="AH1320" s="22">
        <f t="shared" si="116"/>
        <v>0</v>
      </c>
      <c r="AI1320" s="22">
        <v>0</v>
      </c>
      <c r="AJ1320" s="22">
        <f t="shared" si="117"/>
        <v>-3700</v>
      </c>
      <c r="AK1320" s="22"/>
      <c r="AL1320" s="22">
        <f t="shared" si="118"/>
        <v>0</v>
      </c>
      <c r="AM1320" s="22">
        <f t="shared" si="119"/>
        <v>0</v>
      </c>
    </row>
    <row r="1321" spans="1:39" outlineLevel="1" x14ac:dyDescent="0.25">
      <c r="A1321" s="10">
        <v>40755</v>
      </c>
      <c r="C1321" s="3" t="s">
        <v>2721</v>
      </c>
      <c r="D1321" s="34" t="s">
        <v>2722</v>
      </c>
      <c r="F1321" s="4" t="s">
        <v>88</v>
      </c>
      <c r="G1321" s="4" t="s">
        <v>451</v>
      </c>
      <c r="H1321" s="4" t="s">
        <v>157</v>
      </c>
      <c r="N1321" s="5">
        <v>1</v>
      </c>
      <c r="O1321" s="5" t="s">
        <v>158</v>
      </c>
      <c r="P1321" s="65">
        <v>1080</v>
      </c>
      <c r="Q1321" s="65">
        <v>0</v>
      </c>
      <c r="R1321" s="65">
        <v>0</v>
      </c>
      <c r="S1321" s="65">
        <f t="shared" si="115"/>
        <v>1080</v>
      </c>
      <c r="T1321" s="5">
        <v>120</v>
      </c>
      <c r="U1321" s="22">
        <v>-1080</v>
      </c>
      <c r="V1321" s="22">
        <v>0</v>
      </c>
      <c r="W1321" s="22">
        <v>0</v>
      </c>
      <c r="X1321" s="22">
        <v>0</v>
      </c>
      <c r="Y1321" s="22">
        <v>0</v>
      </c>
      <c r="Z1321" s="22">
        <v>0</v>
      </c>
      <c r="AA1321" s="22">
        <v>0</v>
      </c>
      <c r="AB1321" s="22">
        <v>0</v>
      </c>
      <c r="AC1321" s="22">
        <v>0</v>
      </c>
      <c r="AD1321" s="22">
        <v>0</v>
      </c>
      <c r="AE1321" s="22">
        <v>0</v>
      </c>
      <c r="AF1321" s="22">
        <v>0</v>
      </c>
      <c r="AG1321" s="22">
        <v>0</v>
      </c>
      <c r="AH1321" s="22">
        <f t="shared" si="116"/>
        <v>0</v>
      </c>
      <c r="AI1321" s="22">
        <v>0</v>
      </c>
      <c r="AJ1321" s="22">
        <f t="shared" si="117"/>
        <v>-1080</v>
      </c>
      <c r="AK1321" s="22"/>
      <c r="AL1321" s="22">
        <f t="shared" si="118"/>
        <v>0</v>
      </c>
      <c r="AM1321" s="22">
        <f t="shared" si="119"/>
        <v>0</v>
      </c>
    </row>
    <row r="1322" spans="1:39" outlineLevel="1" x14ac:dyDescent="0.25">
      <c r="A1322" s="10">
        <v>40755</v>
      </c>
      <c r="C1322" s="3" t="s">
        <v>2723</v>
      </c>
      <c r="D1322" s="34" t="s">
        <v>2724</v>
      </c>
      <c r="F1322" s="4" t="s">
        <v>88</v>
      </c>
      <c r="G1322" s="4" t="s">
        <v>451</v>
      </c>
      <c r="H1322" s="4" t="s">
        <v>157</v>
      </c>
      <c r="N1322" s="5">
        <v>1</v>
      </c>
      <c r="O1322" s="5" t="s">
        <v>158</v>
      </c>
      <c r="P1322" s="65">
        <v>10328.4</v>
      </c>
      <c r="Q1322" s="65">
        <v>0</v>
      </c>
      <c r="R1322" s="65">
        <v>0</v>
      </c>
      <c r="S1322" s="65">
        <f t="shared" si="115"/>
        <v>10328.4</v>
      </c>
      <c r="T1322" s="5">
        <v>120</v>
      </c>
      <c r="U1322" s="22">
        <v>-10328.4</v>
      </c>
      <c r="V1322" s="22">
        <v>0</v>
      </c>
      <c r="W1322" s="22">
        <v>0</v>
      </c>
      <c r="X1322" s="22">
        <v>0</v>
      </c>
      <c r="Y1322" s="22">
        <v>0</v>
      </c>
      <c r="Z1322" s="22">
        <v>0</v>
      </c>
      <c r="AA1322" s="22">
        <v>0</v>
      </c>
      <c r="AB1322" s="22">
        <v>0</v>
      </c>
      <c r="AC1322" s="22">
        <v>0</v>
      </c>
      <c r="AD1322" s="22">
        <v>0</v>
      </c>
      <c r="AE1322" s="22">
        <v>0</v>
      </c>
      <c r="AF1322" s="22">
        <v>0</v>
      </c>
      <c r="AG1322" s="22">
        <v>0</v>
      </c>
      <c r="AH1322" s="22">
        <f t="shared" si="116"/>
        <v>0</v>
      </c>
      <c r="AI1322" s="22">
        <v>0</v>
      </c>
      <c r="AJ1322" s="22">
        <f t="shared" si="117"/>
        <v>-10328.4</v>
      </c>
      <c r="AK1322" s="22"/>
      <c r="AL1322" s="22">
        <f t="shared" si="118"/>
        <v>0</v>
      </c>
      <c r="AM1322" s="22">
        <f t="shared" si="119"/>
        <v>0</v>
      </c>
    </row>
    <row r="1323" spans="1:39" outlineLevel="1" x14ac:dyDescent="0.25">
      <c r="A1323" s="10">
        <v>40755</v>
      </c>
      <c r="C1323" s="3" t="s">
        <v>2725</v>
      </c>
      <c r="D1323" s="34" t="s">
        <v>2119</v>
      </c>
      <c r="F1323" s="4" t="s">
        <v>88</v>
      </c>
      <c r="G1323" s="4" t="s">
        <v>451</v>
      </c>
      <c r="H1323" s="4" t="s">
        <v>157</v>
      </c>
      <c r="N1323" s="5">
        <v>1</v>
      </c>
      <c r="O1323" s="5" t="s">
        <v>158</v>
      </c>
      <c r="P1323" s="65">
        <v>680</v>
      </c>
      <c r="Q1323" s="65">
        <v>0</v>
      </c>
      <c r="R1323" s="65">
        <v>0</v>
      </c>
      <c r="S1323" s="65">
        <f t="shared" si="115"/>
        <v>680</v>
      </c>
      <c r="T1323" s="5">
        <v>120</v>
      </c>
      <c r="U1323" s="22">
        <v>-680</v>
      </c>
      <c r="V1323" s="22">
        <v>0</v>
      </c>
      <c r="W1323" s="22">
        <v>0</v>
      </c>
      <c r="X1323" s="22">
        <v>0</v>
      </c>
      <c r="Y1323" s="22">
        <v>0</v>
      </c>
      <c r="Z1323" s="22">
        <v>0</v>
      </c>
      <c r="AA1323" s="22">
        <v>0</v>
      </c>
      <c r="AB1323" s="22">
        <v>0</v>
      </c>
      <c r="AC1323" s="22">
        <v>0</v>
      </c>
      <c r="AD1323" s="22">
        <v>0</v>
      </c>
      <c r="AE1323" s="22">
        <v>0</v>
      </c>
      <c r="AF1323" s="22">
        <v>0</v>
      </c>
      <c r="AG1323" s="22">
        <v>0</v>
      </c>
      <c r="AH1323" s="22">
        <f t="shared" si="116"/>
        <v>0</v>
      </c>
      <c r="AI1323" s="22">
        <v>0</v>
      </c>
      <c r="AJ1323" s="22">
        <f t="shared" si="117"/>
        <v>-680</v>
      </c>
      <c r="AK1323" s="22"/>
      <c r="AL1323" s="22">
        <f t="shared" si="118"/>
        <v>0</v>
      </c>
      <c r="AM1323" s="22">
        <f t="shared" si="119"/>
        <v>0</v>
      </c>
    </row>
    <row r="1324" spans="1:39" outlineLevel="1" x14ac:dyDescent="0.25">
      <c r="A1324" s="10">
        <v>40755</v>
      </c>
      <c r="C1324" s="3" t="s">
        <v>2726</v>
      </c>
      <c r="D1324" s="34" t="s">
        <v>2727</v>
      </c>
      <c r="F1324" s="4" t="s">
        <v>88</v>
      </c>
      <c r="G1324" s="4" t="s">
        <v>451</v>
      </c>
      <c r="H1324" s="4" t="s">
        <v>157</v>
      </c>
      <c r="N1324" s="5">
        <v>1</v>
      </c>
      <c r="O1324" s="5" t="s">
        <v>158</v>
      </c>
      <c r="P1324" s="65">
        <v>2400</v>
      </c>
      <c r="Q1324" s="65">
        <v>0</v>
      </c>
      <c r="R1324" s="65">
        <v>0</v>
      </c>
      <c r="S1324" s="65">
        <f t="shared" si="115"/>
        <v>2400</v>
      </c>
      <c r="T1324" s="5">
        <v>120</v>
      </c>
      <c r="U1324" s="22">
        <v>-2400</v>
      </c>
      <c r="V1324" s="22">
        <v>0</v>
      </c>
      <c r="W1324" s="22">
        <v>0</v>
      </c>
      <c r="X1324" s="22">
        <v>0</v>
      </c>
      <c r="Y1324" s="22">
        <v>0</v>
      </c>
      <c r="Z1324" s="22">
        <v>0</v>
      </c>
      <c r="AA1324" s="22">
        <v>0</v>
      </c>
      <c r="AB1324" s="22">
        <v>0</v>
      </c>
      <c r="AC1324" s="22">
        <v>0</v>
      </c>
      <c r="AD1324" s="22">
        <v>0</v>
      </c>
      <c r="AE1324" s="22">
        <v>0</v>
      </c>
      <c r="AF1324" s="22">
        <v>0</v>
      </c>
      <c r="AG1324" s="22">
        <v>0</v>
      </c>
      <c r="AH1324" s="22">
        <f t="shared" si="116"/>
        <v>0</v>
      </c>
      <c r="AI1324" s="22">
        <v>0</v>
      </c>
      <c r="AJ1324" s="22">
        <f t="shared" si="117"/>
        <v>-2400</v>
      </c>
      <c r="AK1324" s="22"/>
      <c r="AL1324" s="22">
        <f t="shared" si="118"/>
        <v>0</v>
      </c>
      <c r="AM1324" s="22">
        <f t="shared" si="119"/>
        <v>0</v>
      </c>
    </row>
    <row r="1325" spans="1:39" outlineLevel="1" x14ac:dyDescent="0.25">
      <c r="A1325" s="10">
        <v>40755</v>
      </c>
      <c r="C1325" s="3" t="s">
        <v>2728</v>
      </c>
      <c r="D1325" s="34" t="s">
        <v>1236</v>
      </c>
      <c r="F1325" s="4" t="s">
        <v>88</v>
      </c>
      <c r="G1325" s="4" t="s">
        <v>451</v>
      </c>
      <c r="H1325" s="4" t="s">
        <v>157</v>
      </c>
      <c r="N1325" s="5">
        <v>1</v>
      </c>
      <c r="O1325" s="5" t="s">
        <v>158</v>
      </c>
      <c r="P1325" s="65">
        <v>960</v>
      </c>
      <c r="Q1325" s="65">
        <v>0</v>
      </c>
      <c r="R1325" s="65">
        <v>0</v>
      </c>
      <c r="S1325" s="65">
        <f t="shared" si="115"/>
        <v>960</v>
      </c>
      <c r="T1325" s="5">
        <v>120</v>
      </c>
      <c r="U1325" s="22">
        <v>-960</v>
      </c>
      <c r="V1325" s="22">
        <v>0</v>
      </c>
      <c r="W1325" s="22">
        <v>0</v>
      </c>
      <c r="X1325" s="22">
        <v>0</v>
      </c>
      <c r="Y1325" s="22">
        <v>0</v>
      </c>
      <c r="Z1325" s="22">
        <v>0</v>
      </c>
      <c r="AA1325" s="22">
        <v>0</v>
      </c>
      <c r="AB1325" s="22">
        <v>0</v>
      </c>
      <c r="AC1325" s="22">
        <v>0</v>
      </c>
      <c r="AD1325" s="22">
        <v>0</v>
      </c>
      <c r="AE1325" s="22">
        <v>0</v>
      </c>
      <c r="AF1325" s="22">
        <v>0</v>
      </c>
      <c r="AG1325" s="22">
        <v>0</v>
      </c>
      <c r="AH1325" s="22">
        <f t="shared" si="116"/>
        <v>0</v>
      </c>
      <c r="AI1325" s="22">
        <v>0</v>
      </c>
      <c r="AJ1325" s="22">
        <f t="shared" si="117"/>
        <v>-960</v>
      </c>
      <c r="AK1325" s="22"/>
      <c r="AL1325" s="22">
        <f t="shared" si="118"/>
        <v>0</v>
      </c>
      <c r="AM1325" s="22">
        <f t="shared" si="119"/>
        <v>0</v>
      </c>
    </row>
    <row r="1326" spans="1:39" outlineLevel="1" x14ac:dyDescent="0.25">
      <c r="A1326" s="10">
        <v>40755</v>
      </c>
      <c r="C1326" s="3" t="s">
        <v>2729</v>
      </c>
      <c r="D1326" s="34" t="s">
        <v>2730</v>
      </c>
      <c r="F1326" s="4" t="s">
        <v>88</v>
      </c>
      <c r="G1326" s="4" t="s">
        <v>451</v>
      </c>
      <c r="H1326" s="4" t="s">
        <v>157</v>
      </c>
      <c r="N1326" s="5">
        <v>1</v>
      </c>
      <c r="O1326" s="5" t="s">
        <v>158</v>
      </c>
      <c r="P1326" s="65">
        <v>1988.12</v>
      </c>
      <c r="Q1326" s="65">
        <v>0</v>
      </c>
      <c r="R1326" s="65">
        <v>0</v>
      </c>
      <c r="S1326" s="65">
        <f t="shared" si="115"/>
        <v>1988.12</v>
      </c>
      <c r="T1326" s="5">
        <v>120</v>
      </c>
      <c r="U1326" s="22">
        <v>-1988.12</v>
      </c>
      <c r="V1326" s="22">
        <v>0</v>
      </c>
      <c r="W1326" s="22">
        <v>0</v>
      </c>
      <c r="X1326" s="22">
        <v>0</v>
      </c>
      <c r="Y1326" s="22">
        <v>0</v>
      </c>
      <c r="Z1326" s="22">
        <v>0</v>
      </c>
      <c r="AA1326" s="22">
        <v>0</v>
      </c>
      <c r="AB1326" s="22">
        <v>0</v>
      </c>
      <c r="AC1326" s="22">
        <v>0</v>
      </c>
      <c r="AD1326" s="22">
        <v>0</v>
      </c>
      <c r="AE1326" s="22">
        <v>0</v>
      </c>
      <c r="AF1326" s="22">
        <v>0</v>
      </c>
      <c r="AG1326" s="22">
        <v>0</v>
      </c>
      <c r="AH1326" s="22">
        <f t="shared" si="116"/>
        <v>0</v>
      </c>
      <c r="AI1326" s="22">
        <v>0</v>
      </c>
      <c r="AJ1326" s="22">
        <f t="shared" si="117"/>
        <v>-1988.12</v>
      </c>
      <c r="AK1326" s="22"/>
      <c r="AL1326" s="22">
        <f t="shared" si="118"/>
        <v>0</v>
      </c>
      <c r="AM1326" s="22">
        <f t="shared" si="119"/>
        <v>0</v>
      </c>
    </row>
    <row r="1327" spans="1:39" outlineLevel="1" x14ac:dyDescent="0.25">
      <c r="A1327" s="10">
        <v>40755</v>
      </c>
      <c r="C1327" s="3" t="s">
        <v>2731</v>
      </c>
      <c r="D1327" s="34" t="s">
        <v>2119</v>
      </c>
      <c r="F1327" s="4" t="s">
        <v>88</v>
      </c>
      <c r="G1327" s="4" t="s">
        <v>451</v>
      </c>
      <c r="H1327" s="4" t="s">
        <v>157</v>
      </c>
      <c r="N1327" s="5">
        <v>1</v>
      </c>
      <c r="O1327" s="5" t="s">
        <v>158</v>
      </c>
      <c r="P1327" s="65">
        <v>550</v>
      </c>
      <c r="Q1327" s="65">
        <v>0</v>
      </c>
      <c r="R1327" s="65">
        <v>0</v>
      </c>
      <c r="S1327" s="65">
        <f t="shared" si="115"/>
        <v>550</v>
      </c>
      <c r="T1327" s="5">
        <v>120</v>
      </c>
      <c r="U1327" s="22">
        <v>-550</v>
      </c>
      <c r="V1327" s="22">
        <v>0</v>
      </c>
      <c r="W1327" s="22">
        <v>0</v>
      </c>
      <c r="X1327" s="22">
        <v>0</v>
      </c>
      <c r="Y1327" s="22">
        <v>0</v>
      </c>
      <c r="Z1327" s="22">
        <v>0</v>
      </c>
      <c r="AA1327" s="22">
        <v>0</v>
      </c>
      <c r="AB1327" s="22">
        <v>0</v>
      </c>
      <c r="AC1327" s="22">
        <v>0</v>
      </c>
      <c r="AD1327" s="22">
        <v>0</v>
      </c>
      <c r="AE1327" s="22">
        <v>0</v>
      </c>
      <c r="AF1327" s="22">
        <v>0</v>
      </c>
      <c r="AG1327" s="22">
        <v>0</v>
      </c>
      <c r="AH1327" s="22">
        <f t="shared" si="116"/>
        <v>0</v>
      </c>
      <c r="AI1327" s="22">
        <v>0</v>
      </c>
      <c r="AJ1327" s="22">
        <f t="shared" si="117"/>
        <v>-550</v>
      </c>
      <c r="AK1327" s="22"/>
      <c r="AL1327" s="22">
        <f t="shared" si="118"/>
        <v>0</v>
      </c>
      <c r="AM1327" s="22">
        <f t="shared" si="119"/>
        <v>0</v>
      </c>
    </row>
    <row r="1328" spans="1:39" outlineLevel="1" x14ac:dyDescent="0.25">
      <c r="A1328" s="10">
        <v>40755</v>
      </c>
      <c r="C1328" s="3" t="s">
        <v>2732</v>
      </c>
      <c r="D1328" s="34" t="s">
        <v>1778</v>
      </c>
      <c r="F1328" s="4" t="s">
        <v>88</v>
      </c>
      <c r="G1328" s="4" t="s">
        <v>451</v>
      </c>
      <c r="H1328" s="4" t="s">
        <v>157</v>
      </c>
      <c r="N1328" s="5">
        <v>1</v>
      </c>
      <c r="O1328" s="5" t="s">
        <v>158</v>
      </c>
      <c r="P1328" s="65">
        <v>2550</v>
      </c>
      <c r="Q1328" s="65">
        <v>0</v>
      </c>
      <c r="R1328" s="65">
        <v>0</v>
      </c>
      <c r="S1328" s="65">
        <f t="shared" si="115"/>
        <v>2550</v>
      </c>
      <c r="T1328" s="5">
        <v>120</v>
      </c>
      <c r="U1328" s="22">
        <v>-2550</v>
      </c>
      <c r="V1328" s="22">
        <v>0</v>
      </c>
      <c r="W1328" s="22">
        <v>0</v>
      </c>
      <c r="X1328" s="22">
        <v>0</v>
      </c>
      <c r="Y1328" s="22">
        <v>0</v>
      </c>
      <c r="Z1328" s="22">
        <v>0</v>
      </c>
      <c r="AA1328" s="22">
        <v>0</v>
      </c>
      <c r="AB1328" s="22">
        <v>0</v>
      </c>
      <c r="AC1328" s="22">
        <v>0</v>
      </c>
      <c r="AD1328" s="22">
        <v>0</v>
      </c>
      <c r="AE1328" s="22">
        <v>0</v>
      </c>
      <c r="AF1328" s="22">
        <v>0</v>
      </c>
      <c r="AG1328" s="22">
        <v>0</v>
      </c>
      <c r="AH1328" s="22">
        <f t="shared" si="116"/>
        <v>0</v>
      </c>
      <c r="AI1328" s="22">
        <v>0</v>
      </c>
      <c r="AJ1328" s="22">
        <f t="shared" si="117"/>
        <v>-2550</v>
      </c>
      <c r="AK1328" s="22"/>
      <c r="AL1328" s="22">
        <f t="shared" si="118"/>
        <v>0</v>
      </c>
      <c r="AM1328" s="22">
        <f t="shared" si="119"/>
        <v>0</v>
      </c>
    </row>
    <row r="1329" spans="1:39" outlineLevel="1" x14ac:dyDescent="0.25">
      <c r="A1329" s="10">
        <v>40755</v>
      </c>
      <c r="C1329" s="3" t="s">
        <v>2733</v>
      </c>
      <c r="D1329" s="34" t="s">
        <v>2734</v>
      </c>
      <c r="F1329" s="4" t="s">
        <v>88</v>
      </c>
      <c r="G1329" s="4" t="s">
        <v>451</v>
      </c>
      <c r="H1329" s="4" t="s">
        <v>157</v>
      </c>
      <c r="N1329" s="5">
        <v>1</v>
      </c>
      <c r="O1329" s="5" t="s">
        <v>158</v>
      </c>
      <c r="P1329" s="65">
        <v>2450</v>
      </c>
      <c r="Q1329" s="65">
        <v>0</v>
      </c>
      <c r="R1329" s="65">
        <v>0</v>
      </c>
      <c r="S1329" s="65">
        <f t="shared" si="115"/>
        <v>2450</v>
      </c>
      <c r="T1329" s="5">
        <v>120</v>
      </c>
      <c r="U1329" s="22">
        <v>-2450</v>
      </c>
      <c r="V1329" s="22">
        <v>0</v>
      </c>
      <c r="W1329" s="22">
        <v>0</v>
      </c>
      <c r="X1329" s="22">
        <v>0</v>
      </c>
      <c r="Y1329" s="22">
        <v>0</v>
      </c>
      <c r="Z1329" s="22">
        <v>0</v>
      </c>
      <c r="AA1329" s="22">
        <v>0</v>
      </c>
      <c r="AB1329" s="22">
        <v>0</v>
      </c>
      <c r="AC1329" s="22">
        <v>0</v>
      </c>
      <c r="AD1329" s="22">
        <v>0</v>
      </c>
      <c r="AE1329" s="22">
        <v>0</v>
      </c>
      <c r="AF1329" s="22">
        <v>0</v>
      </c>
      <c r="AG1329" s="22">
        <v>0</v>
      </c>
      <c r="AH1329" s="22">
        <f t="shared" si="116"/>
        <v>0</v>
      </c>
      <c r="AI1329" s="22">
        <v>0</v>
      </c>
      <c r="AJ1329" s="22">
        <f t="shared" si="117"/>
        <v>-2450</v>
      </c>
      <c r="AK1329" s="22"/>
      <c r="AL1329" s="22">
        <f t="shared" si="118"/>
        <v>0</v>
      </c>
      <c r="AM1329" s="22">
        <f t="shared" si="119"/>
        <v>0</v>
      </c>
    </row>
    <row r="1330" spans="1:39" outlineLevel="1" x14ac:dyDescent="0.25">
      <c r="A1330" s="10">
        <v>40755</v>
      </c>
      <c r="C1330" s="3" t="s">
        <v>2735</v>
      </c>
      <c r="D1330" s="34" t="s">
        <v>2736</v>
      </c>
      <c r="F1330" s="4" t="s">
        <v>88</v>
      </c>
      <c r="G1330" s="4" t="s">
        <v>451</v>
      </c>
      <c r="H1330" s="4" t="s">
        <v>157</v>
      </c>
      <c r="N1330" s="5">
        <v>1</v>
      </c>
      <c r="O1330" s="5" t="s">
        <v>158</v>
      </c>
      <c r="P1330" s="65">
        <v>3000</v>
      </c>
      <c r="Q1330" s="65">
        <v>0</v>
      </c>
      <c r="R1330" s="65">
        <v>0</v>
      </c>
      <c r="S1330" s="65">
        <f t="shared" si="115"/>
        <v>3000</v>
      </c>
      <c r="T1330" s="5">
        <v>120</v>
      </c>
      <c r="U1330" s="22">
        <v>-3000</v>
      </c>
      <c r="V1330" s="22">
        <v>0</v>
      </c>
      <c r="W1330" s="22">
        <v>0</v>
      </c>
      <c r="X1330" s="22">
        <v>0</v>
      </c>
      <c r="Y1330" s="22">
        <v>0</v>
      </c>
      <c r="Z1330" s="22">
        <v>0</v>
      </c>
      <c r="AA1330" s="22">
        <v>0</v>
      </c>
      <c r="AB1330" s="22">
        <v>0</v>
      </c>
      <c r="AC1330" s="22">
        <v>0</v>
      </c>
      <c r="AD1330" s="22">
        <v>0</v>
      </c>
      <c r="AE1330" s="22">
        <v>0</v>
      </c>
      <c r="AF1330" s="22">
        <v>0</v>
      </c>
      <c r="AG1330" s="22">
        <v>0</v>
      </c>
      <c r="AH1330" s="22">
        <f t="shared" si="116"/>
        <v>0</v>
      </c>
      <c r="AI1330" s="22">
        <v>0</v>
      </c>
      <c r="AJ1330" s="22">
        <f t="shared" si="117"/>
        <v>-3000</v>
      </c>
      <c r="AK1330" s="22"/>
      <c r="AL1330" s="22">
        <f t="shared" si="118"/>
        <v>0</v>
      </c>
      <c r="AM1330" s="22">
        <f t="shared" si="119"/>
        <v>0</v>
      </c>
    </row>
    <row r="1331" spans="1:39" outlineLevel="1" x14ac:dyDescent="0.25">
      <c r="A1331" s="10">
        <v>40755</v>
      </c>
      <c r="C1331" s="3" t="s">
        <v>2737</v>
      </c>
      <c r="D1331" s="34" t="s">
        <v>2738</v>
      </c>
      <c r="F1331" s="4" t="s">
        <v>88</v>
      </c>
      <c r="G1331" s="4" t="s">
        <v>451</v>
      </c>
      <c r="H1331" s="4" t="s">
        <v>157</v>
      </c>
      <c r="N1331" s="5">
        <v>1</v>
      </c>
      <c r="O1331" s="5" t="s">
        <v>158</v>
      </c>
      <c r="P1331" s="65">
        <v>3030</v>
      </c>
      <c r="Q1331" s="65">
        <v>0</v>
      </c>
      <c r="R1331" s="65">
        <v>0</v>
      </c>
      <c r="S1331" s="65">
        <f t="shared" si="115"/>
        <v>3030</v>
      </c>
      <c r="T1331" s="5">
        <v>120</v>
      </c>
      <c r="U1331" s="22">
        <v>-3030</v>
      </c>
      <c r="V1331" s="22">
        <v>0</v>
      </c>
      <c r="W1331" s="22">
        <v>0</v>
      </c>
      <c r="X1331" s="22">
        <v>0</v>
      </c>
      <c r="Y1331" s="22">
        <v>0</v>
      </c>
      <c r="Z1331" s="22">
        <v>0</v>
      </c>
      <c r="AA1331" s="22">
        <v>0</v>
      </c>
      <c r="AB1331" s="22">
        <v>0</v>
      </c>
      <c r="AC1331" s="22">
        <v>0</v>
      </c>
      <c r="AD1331" s="22">
        <v>0</v>
      </c>
      <c r="AE1331" s="22">
        <v>0</v>
      </c>
      <c r="AF1331" s="22">
        <v>0</v>
      </c>
      <c r="AG1331" s="22">
        <v>0</v>
      </c>
      <c r="AH1331" s="22">
        <f t="shared" si="116"/>
        <v>0</v>
      </c>
      <c r="AI1331" s="22">
        <v>0</v>
      </c>
      <c r="AJ1331" s="22">
        <f t="shared" si="117"/>
        <v>-3030</v>
      </c>
      <c r="AK1331" s="22"/>
      <c r="AL1331" s="22">
        <f t="shared" si="118"/>
        <v>0</v>
      </c>
      <c r="AM1331" s="22">
        <f t="shared" si="119"/>
        <v>0</v>
      </c>
    </row>
    <row r="1332" spans="1:39" outlineLevel="1" x14ac:dyDescent="0.25">
      <c r="A1332" s="10">
        <v>40755</v>
      </c>
      <c r="C1332" s="3" t="s">
        <v>2739</v>
      </c>
      <c r="D1332" s="34" t="s">
        <v>2740</v>
      </c>
      <c r="F1332" s="4" t="s">
        <v>88</v>
      </c>
      <c r="G1332" s="4" t="s">
        <v>451</v>
      </c>
      <c r="H1332" s="4" t="s">
        <v>157</v>
      </c>
      <c r="N1332" s="5">
        <v>1</v>
      </c>
      <c r="O1332" s="5" t="s">
        <v>158</v>
      </c>
      <c r="P1332" s="65">
        <v>2600</v>
      </c>
      <c r="Q1332" s="65">
        <v>0</v>
      </c>
      <c r="R1332" s="65">
        <v>0</v>
      </c>
      <c r="S1332" s="65">
        <f t="shared" si="115"/>
        <v>2600</v>
      </c>
      <c r="T1332" s="5">
        <v>120</v>
      </c>
      <c r="U1332" s="22">
        <v>-2600</v>
      </c>
      <c r="V1332" s="22">
        <v>0</v>
      </c>
      <c r="W1332" s="22">
        <v>0</v>
      </c>
      <c r="X1332" s="22">
        <v>0</v>
      </c>
      <c r="Y1332" s="22">
        <v>0</v>
      </c>
      <c r="Z1332" s="22">
        <v>0</v>
      </c>
      <c r="AA1332" s="22">
        <v>0</v>
      </c>
      <c r="AB1332" s="22">
        <v>0</v>
      </c>
      <c r="AC1332" s="22">
        <v>0</v>
      </c>
      <c r="AD1332" s="22">
        <v>0</v>
      </c>
      <c r="AE1332" s="22">
        <v>0</v>
      </c>
      <c r="AF1332" s="22">
        <v>0</v>
      </c>
      <c r="AG1332" s="22">
        <v>0</v>
      </c>
      <c r="AH1332" s="22">
        <f t="shared" si="116"/>
        <v>0</v>
      </c>
      <c r="AI1332" s="22">
        <v>0</v>
      </c>
      <c r="AJ1332" s="22">
        <f t="shared" si="117"/>
        <v>-2600</v>
      </c>
      <c r="AK1332" s="22"/>
      <c r="AL1332" s="22">
        <f t="shared" si="118"/>
        <v>0</v>
      </c>
      <c r="AM1332" s="22">
        <f t="shared" si="119"/>
        <v>0</v>
      </c>
    </row>
    <row r="1333" spans="1:39" outlineLevel="1" x14ac:dyDescent="0.25">
      <c r="A1333" s="10">
        <v>40755</v>
      </c>
      <c r="C1333" s="3" t="s">
        <v>2741</v>
      </c>
      <c r="D1333" s="34" t="s">
        <v>2309</v>
      </c>
      <c r="F1333" s="4" t="s">
        <v>88</v>
      </c>
      <c r="G1333" s="4" t="s">
        <v>451</v>
      </c>
      <c r="H1333" s="4" t="s">
        <v>157</v>
      </c>
      <c r="N1333" s="5">
        <v>1</v>
      </c>
      <c r="O1333" s="5" t="s">
        <v>158</v>
      </c>
      <c r="P1333" s="65">
        <v>14500</v>
      </c>
      <c r="Q1333" s="65">
        <v>0</v>
      </c>
      <c r="R1333" s="65">
        <v>0</v>
      </c>
      <c r="S1333" s="65">
        <f t="shared" si="115"/>
        <v>14500</v>
      </c>
      <c r="T1333" s="5">
        <v>120</v>
      </c>
      <c r="U1333" s="22">
        <v>-14500</v>
      </c>
      <c r="V1333" s="22">
        <v>0</v>
      </c>
      <c r="W1333" s="22">
        <v>0</v>
      </c>
      <c r="X1333" s="22">
        <v>0</v>
      </c>
      <c r="Y1333" s="22">
        <v>0</v>
      </c>
      <c r="Z1333" s="22">
        <v>0</v>
      </c>
      <c r="AA1333" s="22">
        <v>0</v>
      </c>
      <c r="AB1333" s="22">
        <v>0</v>
      </c>
      <c r="AC1333" s="22">
        <v>0</v>
      </c>
      <c r="AD1333" s="22">
        <v>0</v>
      </c>
      <c r="AE1333" s="22">
        <v>0</v>
      </c>
      <c r="AF1333" s="22">
        <v>0</v>
      </c>
      <c r="AG1333" s="22">
        <v>0</v>
      </c>
      <c r="AH1333" s="22">
        <f t="shared" si="116"/>
        <v>0</v>
      </c>
      <c r="AI1333" s="22">
        <v>0</v>
      </c>
      <c r="AJ1333" s="22">
        <f t="shared" si="117"/>
        <v>-14500</v>
      </c>
      <c r="AK1333" s="22"/>
      <c r="AL1333" s="22">
        <f t="shared" si="118"/>
        <v>0</v>
      </c>
      <c r="AM1333" s="22">
        <f t="shared" si="119"/>
        <v>0</v>
      </c>
    </row>
    <row r="1334" spans="1:39" outlineLevel="1" x14ac:dyDescent="0.25">
      <c r="A1334" s="10">
        <v>40755</v>
      </c>
      <c r="C1334" s="3" t="s">
        <v>2742</v>
      </c>
      <c r="D1334" s="34" t="s">
        <v>2743</v>
      </c>
      <c r="F1334" s="4" t="s">
        <v>88</v>
      </c>
      <c r="G1334" s="4" t="s">
        <v>451</v>
      </c>
      <c r="H1334" s="4" t="s">
        <v>157</v>
      </c>
      <c r="N1334" s="5">
        <v>1</v>
      </c>
      <c r="O1334" s="5" t="s">
        <v>158</v>
      </c>
      <c r="P1334" s="65">
        <v>2298</v>
      </c>
      <c r="Q1334" s="65">
        <v>0</v>
      </c>
      <c r="R1334" s="65">
        <v>0</v>
      </c>
      <c r="S1334" s="65">
        <f t="shared" si="115"/>
        <v>2298</v>
      </c>
      <c r="T1334" s="5">
        <v>120</v>
      </c>
      <c r="U1334" s="22">
        <v>-2298</v>
      </c>
      <c r="V1334" s="22">
        <v>0</v>
      </c>
      <c r="W1334" s="22">
        <v>0</v>
      </c>
      <c r="X1334" s="22">
        <v>0</v>
      </c>
      <c r="Y1334" s="22">
        <v>0</v>
      </c>
      <c r="Z1334" s="22">
        <v>0</v>
      </c>
      <c r="AA1334" s="22">
        <v>0</v>
      </c>
      <c r="AB1334" s="22">
        <v>0</v>
      </c>
      <c r="AC1334" s="22">
        <v>0</v>
      </c>
      <c r="AD1334" s="22">
        <v>0</v>
      </c>
      <c r="AE1334" s="22">
        <v>0</v>
      </c>
      <c r="AF1334" s="22">
        <v>0</v>
      </c>
      <c r="AG1334" s="22">
        <v>0</v>
      </c>
      <c r="AH1334" s="22">
        <f t="shared" si="116"/>
        <v>0</v>
      </c>
      <c r="AI1334" s="22">
        <v>0</v>
      </c>
      <c r="AJ1334" s="22">
        <f t="shared" si="117"/>
        <v>-2298</v>
      </c>
      <c r="AK1334" s="22"/>
      <c r="AL1334" s="22">
        <f t="shared" si="118"/>
        <v>0</v>
      </c>
      <c r="AM1334" s="22">
        <f t="shared" si="119"/>
        <v>0</v>
      </c>
    </row>
    <row r="1335" spans="1:39" outlineLevel="1" x14ac:dyDescent="0.25">
      <c r="A1335" s="10">
        <v>40755</v>
      </c>
      <c r="C1335" s="3" t="s">
        <v>2744</v>
      </c>
      <c r="D1335" s="34" t="s">
        <v>2745</v>
      </c>
      <c r="F1335" s="4" t="s">
        <v>88</v>
      </c>
      <c r="G1335" s="4" t="s">
        <v>451</v>
      </c>
      <c r="H1335" s="4" t="s">
        <v>157</v>
      </c>
      <c r="N1335" s="5">
        <v>1</v>
      </c>
      <c r="O1335" s="5" t="s">
        <v>158</v>
      </c>
      <c r="P1335" s="65">
        <v>5090.3999999999996</v>
      </c>
      <c r="Q1335" s="65">
        <v>0</v>
      </c>
      <c r="R1335" s="65">
        <v>0</v>
      </c>
      <c r="S1335" s="65">
        <f t="shared" si="115"/>
        <v>5090.3999999999996</v>
      </c>
      <c r="T1335" s="5">
        <v>120</v>
      </c>
      <c r="U1335" s="22">
        <v>-5090.3999999999996</v>
      </c>
      <c r="V1335" s="22">
        <v>0</v>
      </c>
      <c r="W1335" s="22">
        <v>0</v>
      </c>
      <c r="X1335" s="22">
        <v>0</v>
      </c>
      <c r="Y1335" s="22">
        <v>0</v>
      </c>
      <c r="Z1335" s="22">
        <v>0</v>
      </c>
      <c r="AA1335" s="22">
        <v>0</v>
      </c>
      <c r="AB1335" s="22">
        <v>0</v>
      </c>
      <c r="AC1335" s="22">
        <v>0</v>
      </c>
      <c r="AD1335" s="22">
        <v>0</v>
      </c>
      <c r="AE1335" s="22">
        <v>0</v>
      </c>
      <c r="AF1335" s="22">
        <v>0</v>
      </c>
      <c r="AG1335" s="22">
        <v>0</v>
      </c>
      <c r="AH1335" s="22">
        <f t="shared" si="116"/>
        <v>0</v>
      </c>
      <c r="AI1335" s="22">
        <v>0</v>
      </c>
      <c r="AJ1335" s="22">
        <f t="shared" si="117"/>
        <v>-5090.3999999999996</v>
      </c>
      <c r="AK1335" s="22"/>
      <c r="AL1335" s="22">
        <f t="shared" si="118"/>
        <v>0</v>
      </c>
      <c r="AM1335" s="22">
        <f t="shared" si="119"/>
        <v>0</v>
      </c>
    </row>
    <row r="1336" spans="1:39" outlineLevel="1" x14ac:dyDescent="0.25">
      <c r="A1336" s="10">
        <v>40755</v>
      </c>
      <c r="C1336" s="3" t="s">
        <v>2746</v>
      </c>
      <c r="D1336" s="34" t="s">
        <v>2309</v>
      </c>
      <c r="F1336" s="4" t="s">
        <v>88</v>
      </c>
      <c r="G1336" s="4" t="s">
        <v>451</v>
      </c>
      <c r="H1336" s="4" t="s">
        <v>157</v>
      </c>
      <c r="N1336" s="5">
        <v>1</v>
      </c>
      <c r="O1336" s="5" t="s">
        <v>158</v>
      </c>
      <c r="P1336" s="65">
        <v>2900</v>
      </c>
      <c r="Q1336" s="65">
        <v>0</v>
      </c>
      <c r="R1336" s="65">
        <v>0</v>
      </c>
      <c r="S1336" s="65">
        <f t="shared" si="115"/>
        <v>2900</v>
      </c>
      <c r="T1336" s="5">
        <v>120</v>
      </c>
      <c r="U1336" s="22">
        <v>-2900</v>
      </c>
      <c r="V1336" s="22">
        <v>0</v>
      </c>
      <c r="W1336" s="22">
        <v>0</v>
      </c>
      <c r="X1336" s="22">
        <v>0</v>
      </c>
      <c r="Y1336" s="22">
        <v>0</v>
      </c>
      <c r="Z1336" s="22">
        <v>0</v>
      </c>
      <c r="AA1336" s="22">
        <v>0</v>
      </c>
      <c r="AB1336" s="22">
        <v>0</v>
      </c>
      <c r="AC1336" s="22">
        <v>0</v>
      </c>
      <c r="AD1336" s="22">
        <v>0</v>
      </c>
      <c r="AE1336" s="22">
        <v>0</v>
      </c>
      <c r="AF1336" s="22">
        <v>0</v>
      </c>
      <c r="AG1336" s="22">
        <v>0</v>
      </c>
      <c r="AH1336" s="22">
        <f t="shared" si="116"/>
        <v>0</v>
      </c>
      <c r="AI1336" s="22">
        <v>0</v>
      </c>
      <c r="AJ1336" s="22">
        <f t="shared" si="117"/>
        <v>-2900</v>
      </c>
      <c r="AK1336" s="22"/>
      <c r="AL1336" s="22">
        <f t="shared" si="118"/>
        <v>0</v>
      </c>
      <c r="AM1336" s="22">
        <f t="shared" si="119"/>
        <v>0</v>
      </c>
    </row>
    <row r="1337" spans="1:39" outlineLevel="1" x14ac:dyDescent="0.25">
      <c r="A1337" s="10">
        <v>40755</v>
      </c>
      <c r="C1337" s="3" t="s">
        <v>2747</v>
      </c>
      <c r="D1337" s="34" t="s">
        <v>2748</v>
      </c>
      <c r="F1337" s="4" t="s">
        <v>88</v>
      </c>
      <c r="G1337" s="4" t="s">
        <v>451</v>
      </c>
      <c r="H1337" s="4" t="s">
        <v>157</v>
      </c>
      <c r="N1337" s="5">
        <v>1</v>
      </c>
      <c r="O1337" s="5" t="s">
        <v>158</v>
      </c>
      <c r="P1337" s="65">
        <v>1445</v>
      </c>
      <c r="Q1337" s="65">
        <v>0</v>
      </c>
      <c r="R1337" s="65">
        <v>0</v>
      </c>
      <c r="S1337" s="65">
        <f t="shared" si="115"/>
        <v>1445</v>
      </c>
      <c r="T1337" s="5">
        <v>120</v>
      </c>
      <c r="U1337" s="22">
        <v>-1445</v>
      </c>
      <c r="V1337" s="22">
        <v>0</v>
      </c>
      <c r="W1337" s="22">
        <v>0</v>
      </c>
      <c r="X1337" s="22">
        <v>0</v>
      </c>
      <c r="Y1337" s="22">
        <v>0</v>
      </c>
      <c r="Z1337" s="22">
        <v>0</v>
      </c>
      <c r="AA1337" s="22">
        <v>0</v>
      </c>
      <c r="AB1337" s="22">
        <v>0</v>
      </c>
      <c r="AC1337" s="22">
        <v>0</v>
      </c>
      <c r="AD1337" s="22">
        <v>0</v>
      </c>
      <c r="AE1337" s="22">
        <v>0</v>
      </c>
      <c r="AF1337" s="22">
        <v>0</v>
      </c>
      <c r="AG1337" s="22">
        <v>0</v>
      </c>
      <c r="AH1337" s="22">
        <f t="shared" si="116"/>
        <v>0</v>
      </c>
      <c r="AI1337" s="22">
        <v>0</v>
      </c>
      <c r="AJ1337" s="22">
        <f t="shared" si="117"/>
        <v>-1445</v>
      </c>
      <c r="AK1337" s="22"/>
      <c r="AL1337" s="22">
        <f t="shared" si="118"/>
        <v>0</v>
      </c>
      <c r="AM1337" s="22">
        <f t="shared" si="119"/>
        <v>0</v>
      </c>
    </row>
    <row r="1338" spans="1:39" outlineLevel="1" x14ac:dyDescent="0.25">
      <c r="A1338" s="10">
        <v>40755</v>
      </c>
      <c r="C1338" s="3" t="s">
        <v>2749</v>
      </c>
      <c r="D1338" s="34" t="s">
        <v>948</v>
      </c>
      <c r="F1338" s="4" t="s">
        <v>88</v>
      </c>
      <c r="G1338" s="4" t="s">
        <v>451</v>
      </c>
      <c r="H1338" s="4" t="s">
        <v>157</v>
      </c>
      <c r="N1338" s="5">
        <v>1</v>
      </c>
      <c r="O1338" s="5" t="s">
        <v>158</v>
      </c>
      <c r="P1338" s="65">
        <v>1580</v>
      </c>
      <c r="Q1338" s="65">
        <v>0</v>
      </c>
      <c r="R1338" s="65">
        <v>0</v>
      </c>
      <c r="S1338" s="65">
        <f t="shared" si="115"/>
        <v>1580</v>
      </c>
      <c r="T1338" s="5">
        <v>120</v>
      </c>
      <c r="U1338" s="22">
        <v>-1580</v>
      </c>
      <c r="V1338" s="22">
        <v>0</v>
      </c>
      <c r="W1338" s="22">
        <v>0</v>
      </c>
      <c r="X1338" s="22">
        <v>0</v>
      </c>
      <c r="Y1338" s="22">
        <v>0</v>
      </c>
      <c r="Z1338" s="22">
        <v>0</v>
      </c>
      <c r="AA1338" s="22">
        <v>0</v>
      </c>
      <c r="AB1338" s="22">
        <v>0</v>
      </c>
      <c r="AC1338" s="22">
        <v>0</v>
      </c>
      <c r="AD1338" s="22">
        <v>0</v>
      </c>
      <c r="AE1338" s="22">
        <v>0</v>
      </c>
      <c r="AF1338" s="22">
        <v>0</v>
      </c>
      <c r="AG1338" s="22">
        <v>0</v>
      </c>
      <c r="AH1338" s="22">
        <f t="shared" si="116"/>
        <v>0</v>
      </c>
      <c r="AI1338" s="22">
        <v>0</v>
      </c>
      <c r="AJ1338" s="22">
        <f t="shared" si="117"/>
        <v>-1580</v>
      </c>
      <c r="AK1338" s="22"/>
      <c r="AL1338" s="22">
        <f t="shared" si="118"/>
        <v>0</v>
      </c>
      <c r="AM1338" s="22">
        <f t="shared" si="119"/>
        <v>0</v>
      </c>
    </row>
    <row r="1339" spans="1:39" outlineLevel="1" x14ac:dyDescent="0.25">
      <c r="A1339" s="10">
        <v>40755</v>
      </c>
      <c r="C1339" s="3" t="s">
        <v>2750</v>
      </c>
      <c r="D1339" s="34" t="s">
        <v>2466</v>
      </c>
      <c r="F1339" s="4" t="s">
        <v>88</v>
      </c>
      <c r="G1339" s="4" t="s">
        <v>451</v>
      </c>
      <c r="H1339" s="4" t="s">
        <v>157</v>
      </c>
      <c r="N1339" s="5">
        <v>1</v>
      </c>
      <c r="O1339" s="5" t="s">
        <v>158</v>
      </c>
      <c r="P1339" s="65">
        <v>1300</v>
      </c>
      <c r="Q1339" s="65">
        <v>0</v>
      </c>
      <c r="R1339" s="65">
        <v>0</v>
      </c>
      <c r="S1339" s="65">
        <f t="shared" si="115"/>
        <v>1300</v>
      </c>
      <c r="T1339" s="5">
        <v>120</v>
      </c>
      <c r="U1339" s="22">
        <v>-1300</v>
      </c>
      <c r="V1339" s="22">
        <v>0</v>
      </c>
      <c r="W1339" s="22">
        <v>0</v>
      </c>
      <c r="X1339" s="22">
        <v>0</v>
      </c>
      <c r="Y1339" s="22">
        <v>0</v>
      </c>
      <c r="Z1339" s="22">
        <v>0</v>
      </c>
      <c r="AA1339" s="22">
        <v>0</v>
      </c>
      <c r="AB1339" s="22">
        <v>0</v>
      </c>
      <c r="AC1339" s="22">
        <v>0</v>
      </c>
      <c r="AD1339" s="22">
        <v>0</v>
      </c>
      <c r="AE1339" s="22">
        <v>0</v>
      </c>
      <c r="AF1339" s="22">
        <v>0</v>
      </c>
      <c r="AG1339" s="22">
        <v>0</v>
      </c>
      <c r="AH1339" s="22">
        <f t="shared" si="116"/>
        <v>0</v>
      </c>
      <c r="AI1339" s="22">
        <v>0</v>
      </c>
      <c r="AJ1339" s="22">
        <f t="shared" si="117"/>
        <v>-1300</v>
      </c>
      <c r="AK1339" s="22"/>
      <c r="AL1339" s="22">
        <f t="shared" si="118"/>
        <v>0</v>
      </c>
      <c r="AM1339" s="22">
        <f t="shared" si="119"/>
        <v>0</v>
      </c>
    </row>
    <row r="1340" spans="1:39" outlineLevel="1" x14ac:dyDescent="0.25">
      <c r="A1340" s="10">
        <v>40755</v>
      </c>
      <c r="C1340" s="3" t="s">
        <v>2751</v>
      </c>
      <c r="D1340" s="34" t="s">
        <v>2752</v>
      </c>
      <c r="F1340" s="4" t="s">
        <v>88</v>
      </c>
      <c r="G1340" s="4" t="s">
        <v>451</v>
      </c>
      <c r="H1340" s="4" t="s">
        <v>157</v>
      </c>
      <c r="N1340" s="5">
        <v>1</v>
      </c>
      <c r="O1340" s="5" t="s">
        <v>158</v>
      </c>
      <c r="P1340" s="65">
        <v>4800</v>
      </c>
      <c r="Q1340" s="65">
        <v>0</v>
      </c>
      <c r="R1340" s="65">
        <v>0</v>
      </c>
      <c r="S1340" s="65">
        <f t="shared" si="115"/>
        <v>4800</v>
      </c>
      <c r="T1340" s="5">
        <v>120</v>
      </c>
      <c r="U1340" s="22">
        <v>-4800</v>
      </c>
      <c r="V1340" s="22">
        <v>0</v>
      </c>
      <c r="W1340" s="22">
        <v>0</v>
      </c>
      <c r="X1340" s="22">
        <v>0</v>
      </c>
      <c r="Y1340" s="22">
        <v>0</v>
      </c>
      <c r="Z1340" s="22">
        <v>0</v>
      </c>
      <c r="AA1340" s="22">
        <v>0</v>
      </c>
      <c r="AB1340" s="22">
        <v>0</v>
      </c>
      <c r="AC1340" s="22">
        <v>0</v>
      </c>
      <c r="AD1340" s="22">
        <v>0</v>
      </c>
      <c r="AE1340" s="22">
        <v>0</v>
      </c>
      <c r="AF1340" s="22">
        <v>0</v>
      </c>
      <c r="AG1340" s="22">
        <v>0</v>
      </c>
      <c r="AH1340" s="22">
        <f t="shared" si="116"/>
        <v>0</v>
      </c>
      <c r="AI1340" s="22">
        <v>0</v>
      </c>
      <c r="AJ1340" s="22">
        <f t="shared" si="117"/>
        <v>-4800</v>
      </c>
      <c r="AK1340" s="22"/>
      <c r="AL1340" s="22">
        <f t="shared" si="118"/>
        <v>0</v>
      </c>
      <c r="AM1340" s="22">
        <f t="shared" si="119"/>
        <v>0</v>
      </c>
    </row>
    <row r="1341" spans="1:39" outlineLevel="1" x14ac:dyDescent="0.25">
      <c r="A1341" s="10">
        <v>40755</v>
      </c>
      <c r="C1341" s="3" t="s">
        <v>2753</v>
      </c>
      <c r="D1341" s="34" t="s">
        <v>2752</v>
      </c>
      <c r="F1341" s="4" t="s">
        <v>88</v>
      </c>
      <c r="G1341" s="4" t="s">
        <v>451</v>
      </c>
      <c r="H1341" s="4" t="s">
        <v>157</v>
      </c>
      <c r="N1341" s="5">
        <v>1</v>
      </c>
      <c r="O1341" s="5" t="s">
        <v>158</v>
      </c>
      <c r="P1341" s="65">
        <v>4200</v>
      </c>
      <c r="Q1341" s="65">
        <v>0</v>
      </c>
      <c r="R1341" s="65">
        <v>0</v>
      </c>
      <c r="S1341" s="65">
        <f t="shared" si="115"/>
        <v>4200</v>
      </c>
      <c r="T1341" s="5">
        <v>120</v>
      </c>
      <c r="U1341" s="22">
        <v>-4200</v>
      </c>
      <c r="V1341" s="22">
        <v>0</v>
      </c>
      <c r="W1341" s="22">
        <v>0</v>
      </c>
      <c r="X1341" s="22">
        <v>0</v>
      </c>
      <c r="Y1341" s="22">
        <v>0</v>
      </c>
      <c r="Z1341" s="22">
        <v>0</v>
      </c>
      <c r="AA1341" s="22">
        <v>0</v>
      </c>
      <c r="AB1341" s="22">
        <v>0</v>
      </c>
      <c r="AC1341" s="22">
        <v>0</v>
      </c>
      <c r="AD1341" s="22">
        <v>0</v>
      </c>
      <c r="AE1341" s="22">
        <v>0</v>
      </c>
      <c r="AF1341" s="22">
        <v>0</v>
      </c>
      <c r="AG1341" s="22">
        <v>0</v>
      </c>
      <c r="AH1341" s="22">
        <f t="shared" si="116"/>
        <v>0</v>
      </c>
      <c r="AI1341" s="22">
        <v>0</v>
      </c>
      <c r="AJ1341" s="22">
        <f t="shared" si="117"/>
        <v>-4200</v>
      </c>
      <c r="AK1341" s="22"/>
      <c r="AL1341" s="22">
        <f t="shared" si="118"/>
        <v>0</v>
      </c>
      <c r="AM1341" s="22">
        <f t="shared" si="119"/>
        <v>0</v>
      </c>
    </row>
    <row r="1342" spans="1:39" outlineLevel="1" x14ac:dyDescent="0.25">
      <c r="A1342" s="10">
        <v>40755</v>
      </c>
      <c r="C1342" s="3" t="s">
        <v>2754</v>
      </c>
      <c r="D1342" s="34" t="s">
        <v>2752</v>
      </c>
      <c r="F1342" s="4" t="s">
        <v>88</v>
      </c>
      <c r="G1342" s="4" t="s">
        <v>451</v>
      </c>
      <c r="H1342" s="4" t="s">
        <v>157</v>
      </c>
      <c r="N1342" s="5">
        <v>1</v>
      </c>
      <c r="O1342" s="5" t="s">
        <v>158</v>
      </c>
      <c r="P1342" s="65">
        <v>1850</v>
      </c>
      <c r="Q1342" s="65">
        <v>0</v>
      </c>
      <c r="R1342" s="65">
        <v>0</v>
      </c>
      <c r="S1342" s="65">
        <f t="shared" si="115"/>
        <v>1850</v>
      </c>
      <c r="T1342" s="5">
        <v>120</v>
      </c>
      <c r="U1342" s="22">
        <v>-1850</v>
      </c>
      <c r="V1342" s="22">
        <v>0</v>
      </c>
      <c r="W1342" s="22">
        <v>0</v>
      </c>
      <c r="X1342" s="22">
        <v>0</v>
      </c>
      <c r="Y1342" s="22">
        <v>0</v>
      </c>
      <c r="Z1342" s="22">
        <v>0</v>
      </c>
      <c r="AA1342" s="22">
        <v>0</v>
      </c>
      <c r="AB1342" s="22">
        <v>0</v>
      </c>
      <c r="AC1342" s="22">
        <v>0</v>
      </c>
      <c r="AD1342" s="22">
        <v>0</v>
      </c>
      <c r="AE1342" s="22">
        <v>0</v>
      </c>
      <c r="AF1342" s="22">
        <v>0</v>
      </c>
      <c r="AG1342" s="22">
        <v>0</v>
      </c>
      <c r="AH1342" s="22">
        <f t="shared" si="116"/>
        <v>0</v>
      </c>
      <c r="AI1342" s="22">
        <v>0</v>
      </c>
      <c r="AJ1342" s="22">
        <f t="shared" si="117"/>
        <v>-1850</v>
      </c>
      <c r="AK1342" s="22"/>
      <c r="AL1342" s="22">
        <f t="shared" si="118"/>
        <v>0</v>
      </c>
      <c r="AM1342" s="22">
        <f t="shared" si="119"/>
        <v>0</v>
      </c>
    </row>
    <row r="1343" spans="1:39" outlineLevel="1" x14ac:dyDescent="0.25">
      <c r="A1343" s="10">
        <v>40755</v>
      </c>
      <c r="C1343" s="3" t="s">
        <v>2755</v>
      </c>
      <c r="D1343" s="34" t="s">
        <v>2756</v>
      </c>
      <c r="F1343" s="4" t="s">
        <v>88</v>
      </c>
      <c r="G1343" s="4" t="s">
        <v>451</v>
      </c>
      <c r="H1343" s="4" t="s">
        <v>157</v>
      </c>
      <c r="N1343" s="5">
        <v>1</v>
      </c>
      <c r="O1343" s="5" t="s">
        <v>158</v>
      </c>
      <c r="P1343" s="65">
        <v>580</v>
      </c>
      <c r="Q1343" s="65">
        <v>0</v>
      </c>
      <c r="R1343" s="65">
        <v>0</v>
      </c>
      <c r="S1343" s="65">
        <f t="shared" si="115"/>
        <v>580</v>
      </c>
      <c r="T1343" s="5">
        <v>120</v>
      </c>
      <c r="U1343" s="22">
        <v>-580</v>
      </c>
      <c r="V1343" s="22">
        <v>0</v>
      </c>
      <c r="W1343" s="22">
        <v>0</v>
      </c>
      <c r="X1343" s="22">
        <v>0</v>
      </c>
      <c r="Y1343" s="22">
        <v>0</v>
      </c>
      <c r="Z1343" s="22">
        <v>0</v>
      </c>
      <c r="AA1343" s="22">
        <v>0</v>
      </c>
      <c r="AB1343" s="22">
        <v>0</v>
      </c>
      <c r="AC1343" s="22">
        <v>0</v>
      </c>
      <c r="AD1343" s="22">
        <v>0</v>
      </c>
      <c r="AE1343" s="22">
        <v>0</v>
      </c>
      <c r="AF1343" s="22">
        <v>0</v>
      </c>
      <c r="AG1343" s="22">
        <v>0</v>
      </c>
      <c r="AH1343" s="22">
        <f t="shared" si="116"/>
        <v>0</v>
      </c>
      <c r="AI1343" s="22">
        <v>0</v>
      </c>
      <c r="AJ1343" s="22">
        <f t="shared" si="117"/>
        <v>-580</v>
      </c>
      <c r="AK1343" s="22"/>
      <c r="AL1343" s="22">
        <f t="shared" si="118"/>
        <v>0</v>
      </c>
      <c r="AM1343" s="22">
        <f t="shared" si="119"/>
        <v>0</v>
      </c>
    </row>
    <row r="1344" spans="1:39" outlineLevel="1" x14ac:dyDescent="0.25">
      <c r="A1344" s="10">
        <v>40755</v>
      </c>
      <c r="C1344" s="3" t="s">
        <v>2757</v>
      </c>
      <c r="D1344" s="34" t="s">
        <v>2641</v>
      </c>
      <c r="F1344" s="4" t="s">
        <v>88</v>
      </c>
      <c r="G1344" s="4" t="s">
        <v>451</v>
      </c>
      <c r="H1344" s="4" t="s">
        <v>157</v>
      </c>
      <c r="N1344" s="5">
        <v>1</v>
      </c>
      <c r="O1344" s="5" t="s">
        <v>158</v>
      </c>
      <c r="P1344" s="65">
        <v>2170</v>
      </c>
      <c r="Q1344" s="65">
        <v>0</v>
      </c>
      <c r="R1344" s="65">
        <v>0</v>
      </c>
      <c r="S1344" s="65">
        <f t="shared" si="115"/>
        <v>2170</v>
      </c>
      <c r="T1344" s="5">
        <v>120</v>
      </c>
      <c r="U1344" s="22">
        <v>-2170</v>
      </c>
      <c r="V1344" s="22">
        <v>0</v>
      </c>
      <c r="W1344" s="22">
        <v>0</v>
      </c>
      <c r="X1344" s="22">
        <v>0</v>
      </c>
      <c r="Y1344" s="22">
        <v>0</v>
      </c>
      <c r="Z1344" s="22">
        <v>0</v>
      </c>
      <c r="AA1344" s="22">
        <v>0</v>
      </c>
      <c r="AB1344" s="22">
        <v>0</v>
      </c>
      <c r="AC1344" s="22">
        <v>0</v>
      </c>
      <c r="AD1344" s="22">
        <v>0</v>
      </c>
      <c r="AE1344" s="22">
        <v>0</v>
      </c>
      <c r="AF1344" s="22">
        <v>0</v>
      </c>
      <c r="AG1344" s="22">
        <v>0</v>
      </c>
      <c r="AH1344" s="22">
        <f t="shared" si="116"/>
        <v>0</v>
      </c>
      <c r="AI1344" s="22">
        <v>0</v>
      </c>
      <c r="AJ1344" s="22">
        <f t="shared" si="117"/>
        <v>-2170</v>
      </c>
      <c r="AK1344" s="22"/>
      <c r="AL1344" s="22">
        <f t="shared" si="118"/>
        <v>0</v>
      </c>
      <c r="AM1344" s="22">
        <f t="shared" si="119"/>
        <v>0</v>
      </c>
    </row>
    <row r="1345" spans="1:39" outlineLevel="1" x14ac:dyDescent="0.25">
      <c r="A1345" s="10">
        <v>40755</v>
      </c>
      <c r="C1345" s="3" t="s">
        <v>2758</v>
      </c>
      <c r="D1345" s="34" t="s">
        <v>2759</v>
      </c>
      <c r="F1345" s="4" t="s">
        <v>88</v>
      </c>
      <c r="G1345" s="4" t="s">
        <v>451</v>
      </c>
      <c r="H1345" s="4" t="s">
        <v>157</v>
      </c>
      <c r="N1345" s="5">
        <v>1</v>
      </c>
      <c r="O1345" s="5" t="s">
        <v>158</v>
      </c>
      <c r="P1345" s="65">
        <v>1780</v>
      </c>
      <c r="Q1345" s="65">
        <v>0</v>
      </c>
      <c r="R1345" s="65">
        <v>0</v>
      </c>
      <c r="S1345" s="65">
        <f t="shared" si="115"/>
        <v>1780</v>
      </c>
      <c r="T1345" s="5">
        <v>120</v>
      </c>
      <c r="U1345" s="22">
        <v>-1780</v>
      </c>
      <c r="V1345" s="22">
        <v>0</v>
      </c>
      <c r="W1345" s="22">
        <v>0</v>
      </c>
      <c r="X1345" s="22">
        <v>0</v>
      </c>
      <c r="Y1345" s="22">
        <v>0</v>
      </c>
      <c r="Z1345" s="22">
        <v>0</v>
      </c>
      <c r="AA1345" s="22">
        <v>0</v>
      </c>
      <c r="AB1345" s="22">
        <v>0</v>
      </c>
      <c r="AC1345" s="22">
        <v>0</v>
      </c>
      <c r="AD1345" s="22">
        <v>0</v>
      </c>
      <c r="AE1345" s="22">
        <v>0</v>
      </c>
      <c r="AF1345" s="22">
        <v>0</v>
      </c>
      <c r="AG1345" s="22">
        <v>0</v>
      </c>
      <c r="AH1345" s="22">
        <f t="shared" si="116"/>
        <v>0</v>
      </c>
      <c r="AI1345" s="22">
        <v>0</v>
      </c>
      <c r="AJ1345" s="22">
        <f t="shared" si="117"/>
        <v>-1780</v>
      </c>
      <c r="AK1345" s="22"/>
      <c r="AL1345" s="22">
        <f t="shared" si="118"/>
        <v>0</v>
      </c>
      <c r="AM1345" s="22">
        <f t="shared" si="119"/>
        <v>0</v>
      </c>
    </row>
    <row r="1346" spans="1:39" outlineLevel="1" x14ac:dyDescent="0.25">
      <c r="A1346" s="10">
        <v>40755</v>
      </c>
      <c r="C1346" s="3" t="s">
        <v>2760</v>
      </c>
      <c r="D1346" s="34" t="s">
        <v>1549</v>
      </c>
      <c r="F1346" s="4" t="s">
        <v>88</v>
      </c>
      <c r="G1346" s="4" t="s">
        <v>451</v>
      </c>
      <c r="H1346" s="4" t="s">
        <v>157</v>
      </c>
      <c r="N1346" s="5">
        <v>1</v>
      </c>
      <c r="O1346" s="5" t="s">
        <v>158</v>
      </c>
      <c r="P1346" s="65">
        <v>6180.5</v>
      </c>
      <c r="Q1346" s="65">
        <v>0</v>
      </c>
      <c r="R1346" s="65">
        <v>0</v>
      </c>
      <c r="S1346" s="65">
        <f t="shared" si="115"/>
        <v>6180.5</v>
      </c>
      <c r="T1346" s="5">
        <v>120</v>
      </c>
      <c r="U1346" s="22">
        <v>-6180.5</v>
      </c>
      <c r="V1346" s="22">
        <v>0</v>
      </c>
      <c r="W1346" s="22">
        <v>0</v>
      </c>
      <c r="X1346" s="22">
        <v>0</v>
      </c>
      <c r="Y1346" s="22">
        <v>0</v>
      </c>
      <c r="Z1346" s="22">
        <v>0</v>
      </c>
      <c r="AA1346" s="22">
        <v>0</v>
      </c>
      <c r="AB1346" s="22">
        <v>0</v>
      </c>
      <c r="AC1346" s="22">
        <v>0</v>
      </c>
      <c r="AD1346" s="22">
        <v>0</v>
      </c>
      <c r="AE1346" s="22">
        <v>0</v>
      </c>
      <c r="AF1346" s="22">
        <v>0</v>
      </c>
      <c r="AG1346" s="22">
        <v>0</v>
      </c>
      <c r="AH1346" s="22">
        <f t="shared" si="116"/>
        <v>0</v>
      </c>
      <c r="AI1346" s="22">
        <v>0</v>
      </c>
      <c r="AJ1346" s="22">
        <f t="shared" si="117"/>
        <v>-6180.5</v>
      </c>
      <c r="AK1346" s="22"/>
      <c r="AL1346" s="22">
        <f t="shared" si="118"/>
        <v>0</v>
      </c>
      <c r="AM1346" s="22">
        <f t="shared" si="119"/>
        <v>0</v>
      </c>
    </row>
    <row r="1347" spans="1:39" outlineLevel="1" x14ac:dyDescent="0.25">
      <c r="A1347" s="10">
        <v>40755</v>
      </c>
      <c r="C1347" s="3" t="s">
        <v>2761</v>
      </c>
      <c r="D1347" s="34" t="s">
        <v>1236</v>
      </c>
      <c r="F1347" s="4" t="s">
        <v>88</v>
      </c>
      <c r="G1347" s="4" t="s">
        <v>451</v>
      </c>
      <c r="H1347" s="4" t="s">
        <v>157</v>
      </c>
      <c r="N1347" s="5">
        <v>1</v>
      </c>
      <c r="O1347" s="5" t="s">
        <v>158</v>
      </c>
      <c r="P1347" s="65">
        <v>2550</v>
      </c>
      <c r="Q1347" s="65">
        <v>0</v>
      </c>
      <c r="R1347" s="65">
        <v>0</v>
      </c>
      <c r="S1347" s="65">
        <f t="shared" si="115"/>
        <v>2550</v>
      </c>
      <c r="T1347" s="5">
        <v>120</v>
      </c>
      <c r="U1347" s="22">
        <v>-2550</v>
      </c>
      <c r="V1347" s="22">
        <v>0</v>
      </c>
      <c r="W1347" s="22">
        <v>0</v>
      </c>
      <c r="X1347" s="22">
        <v>0</v>
      </c>
      <c r="Y1347" s="22">
        <v>0</v>
      </c>
      <c r="Z1347" s="22">
        <v>0</v>
      </c>
      <c r="AA1347" s="22">
        <v>0</v>
      </c>
      <c r="AB1347" s="22">
        <v>0</v>
      </c>
      <c r="AC1347" s="22">
        <v>0</v>
      </c>
      <c r="AD1347" s="22">
        <v>0</v>
      </c>
      <c r="AE1347" s="22">
        <v>0</v>
      </c>
      <c r="AF1347" s="22">
        <v>0</v>
      </c>
      <c r="AG1347" s="22">
        <v>0</v>
      </c>
      <c r="AH1347" s="22">
        <f t="shared" si="116"/>
        <v>0</v>
      </c>
      <c r="AI1347" s="22">
        <v>0</v>
      </c>
      <c r="AJ1347" s="22">
        <f t="shared" si="117"/>
        <v>-2550</v>
      </c>
      <c r="AK1347" s="22"/>
      <c r="AL1347" s="22">
        <f t="shared" si="118"/>
        <v>0</v>
      </c>
      <c r="AM1347" s="22">
        <f t="shared" si="119"/>
        <v>0</v>
      </c>
    </row>
    <row r="1348" spans="1:39" outlineLevel="1" x14ac:dyDescent="0.25">
      <c r="A1348" s="10">
        <v>40755</v>
      </c>
      <c r="C1348" s="3" t="s">
        <v>2762</v>
      </c>
      <c r="D1348" s="34" t="s">
        <v>948</v>
      </c>
      <c r="F1348" s="4" t="s">
        <v>88</v>
      </c>
      <c r="G1348" s="4" t="s">
        <v>451</v>
      </c>
      <c r="H1348" s="4" t="s">
        <v>157</v>
      </c>
      <c r="N1348" s="5">
        <v>1</v>
      </c>
      <c r="O1348" s="5" t="s">
        <v>158</v>
      </c>
      <c r="P1348" s="65">
        <v>1750</v>
      </c>
      <c r="Q1348" s="65">
        <v>0</v>
      </c>
      <c r="R1348" s="65">
        <v>0</v>
      </c>
      <c r="S1348" s="65">
        <f t="shared" si="115"/>
        <v>1750</v>
      </c>
      <c r="T1348" s="5">
        <v>120</v>
      </c>
      <c r="U1348" s="22">
        <v>-1750</v>
      </c>
      <c r="V1348" s="22">
        <v>0</v>
      </c>
      <c r="W1348" s="22">
        <v>0</v>
      </c>
      <c r="X1348" s="22">
        <v>0</v>
      </c>
      <c r="Y1348" s="22">
        <v>0</v>
      </c>
      <c r="Z1348" s="22">
        <v>0</v>
      </c>
      <c r="AA1348" s="22">
        <v>0</v>
      </c>
      <c r="AB1348" s="22">
        <v>0</v>
      </c>
      <c r="AC1348" s="22">
        <v>0</v>
      </c>
      <c r="AD1348" s="22">
        <v>0</v>
      </c>
      <c r="AE1348" s="22">
        <v>0</v>
      </c>
      <c r="AF1348" s="22">
        <v>0</v>
      </c>
      <c r="AG1348" s="22">
        <v>0</v>
      </c>
      <c r="AH1348" s="22">
        <f t="shared" si="116"/>
        <v>0</v>
      </c>
      <c r="AI1348" s="22">
        <v>0</v>
      </c>
      <c r="AJ1348" s="22">
        <f t="shared" si="117"/>
        <v>-1750</v>
      </c>
      <c r="AK1348" s="22"/>
      <c r="AL1348" s="22">
        <f t="shared" si="118"/>
        <v>0</v>
      </c>
      <c r="AM1348" s="22">
        <f t="shared" si="119"/>
        <v>0</v>
      </c>
    </row>
    <row r="1349" spans="1:39" outlineLevel="1" x14ac:dyDescent="0.25">
      <c r="A1349" s="10">
        <v>40755</v>
      </c>
      <c r="C1349" s="3" t="s">
        <v>2763</v>
      </c>
      <c r="D1349" s="34" t="s">
        <v>948</v>
      </c>
      <c r="F1349" s="4" t="s">
        <v>88</v>
      </c>
      <c r="G1349" s="4" t="s">
        <v>451</v>
      </c>
      <c r="H1349" s="4" t="s">
        <v>157</v>
      </c>
      <c r="N1349" s="5">
        <v>1</v>
      </c>
      <c r="O1349" s="5" t="s">
        <v>158</v>
      </c>
      <c r="P1349" s="65">
        <v>300</v>
      </c>
      <c r="Q1349" s="65">
        <v>0</v>
      </c>
      <c r="R1349" s="65">
        <v>0</v>
      </c>
      <c r="S1349" s="65">
        <f t="shared" si="115"/>
        <v>300</v>
      </c>
      <c r="T1349" s="5">
        <v>120</v>
      </c>
      <c r="U1349" s="22">
        <v>-300</v>
      </c>
      <c r="V1349" s="22">
        <v>0</v>
      </c>
      <c r="W1349" s="22">
        <v>0</v>
      </c>
      <c r="X1349" s="22">
        <v>0</v>
      </c>
      <c r="Y1349" s="22">
        <v>0</v>
      </c>
      <c r="Z1349" s="22">
        <v>0</v>
      </c>
      <c r="AA1349" s="22">
        <v>0</v>
      </c>
      <c r="AB1349" s="22">
        <v>0</v>
      </c>
      <c r="AC1349" s="22">
        <v>0</v>
      </c>
      <c r="AD1349" s="22">
        <v>0</v>
      </c>
      <c r="AE1349" s="22">
        <v>0</v>
      </c>
      <c r="AF1349" s="22">
        <v>0</v>
      </c>
      <c r="AG1349" s="22">
        <v>0</v>
      </c>
      <c r="AH1349" s="22">
        <f t="shared" si="116"/>
        <v>0</v>
      </c>
      <c r="AI1349" s="22">
        <v>0</v>
      </c>
      <c r="AJ1349" s="22">
        <f t="shared" si="117"/>
        <v>-300</v>
      </c>
      <c r="AK1349" s="22"/>
      <c r="AL1349" s="22">
        <f t="shared" si="118"/>
        <v>0</v>
      </c>
      <c r="AM1349" s="22">
        <f t="shared" si="119"/>
        <v>0</v>
      </c>
    </row>
    <row r="1350" spans="1:39" outlineLevel="1" x14ac:dyDescent="0.25">
      <c r="A1350" s="10">
        <v>40755</v>
      </c>
      <c r="C1350" s="3" t="s">
        <v>2764</v>
      </c>
      <c r="D1350" s="34" t="s">
        <v>2765</v>
      </c>
      <c r="F1350" s="4" t="s">
        <v>88</v>
      </c>
      <c r="G1350" s="4" t="s">
        <v>451</v>
      </c>
      <c r="H1350" s="4" t="s">
        <v>157</v>
      </c>
      <c r="N1350" s="5">
        <v>1</v>
      </c>
      <c r="O1350" s="5" t="s">
        <v>158</v>
      </c>
      <c r="P1350" s="65">
        <v>15285.28</v>
      </c>
      <c r="Q1350" s="65">
        <v>0</v>
      </c>
      <c r="R1350" s="65">
        <v>0</v>
      </c>
      <c r="S1350" s="65">
        <f t="shared" ref="S1350:S1413" si="120">SUM(P1350:R1350)</f>
        <v>15285.28</v>
      </c>
      <c r="T1350" s="5">
        <v>120</v>
      </c>
      <c r="U1350" s="22">
        <v>-15285.28</v>
      </c>
      <c r="V1350" s="22">
        <v>0</v>
      </c>
      <c r="W1350" s="22">
        <v>0</v>
      </c>
      <c r="X1350" s="22">
        <v>0</v>
      </c>
      <c r="Y1350" s="22">
        <v>0</v>
      </c>
      <c r="Z1350" s="22">
        <v>0</v>
      </c>
      <c r="AA1350" s="22">
        <v>0</v>
      </c>
      <c r="AB1350" s="22">
        <v>0</v>
      </c>
      <c r="AC1350" s="22">
        <v>0</v>
      </c>
      <c r="AD1350" s="22">
        <v>0</v>
      </c>
      <c r="AE1350" s="22">
        <v>0</v>
      </c>
      <c r="AF1350" s="22">
        <v>0</v>
      </c>
      <c r="AG1350" s="22">
        <v>0</v>
      </c>
      <c r="AH1350" s="22">
        <f t="shared" ref="AH1350:AH1413" si="121">SUM(V1350:AG1350)</f>
        <v>0</v>
      </c>
      <c r="AI1350" s="22">
        <v>0</v>
      </c>
      <c r="AJ1350" s="22">
        <f t="shared" ref="AJ1350:AJ1413" si="122">U1350+AH1350+AI1350</f>
        <v>-15285.28</v>
      </c>
      <c r="AK1350" s="22"/>
      <c r="AL1350" s="22">
        <f t="shared" ref="AL1350:AL1413" si="123">S1350+AJ1350</f>
        <v>0</v>
      </c>
      <c r="AM1350" s="22">
        <f t="shared" ref="AM1350:AM1413" si="124">P1350+U1350</f>
        <v>0</v>
      </c>
    </row>
    <row r="1351" spans="1:39" outlineLevel="1" x14ac:dyDescent="0.25">
      <c r="A1351" s="10">
        <v>40755</v>
      </c>
      <c r="C1351" s="3" t="s">
        <v>2766</v>
      </c>
      <c r="D1351" s="34" t="s">
        <v>2767</v>
      </c>
      <c r="F1351" s="4" t="s">
        <v>88</v>
      </c>
      <c r="G1351" s="4" t="s">
        <v>451</v>
      </c>
      <c r="H1351" s="4" t="s">
        <v>157</v>
      </c>
      <c r="N1351" s="5">
        <v>1</v>
      </c>
      <c r="O1351" s="5" t="s">
        <v>158</v>
      </c>
      <c r="P1351" s="65">
        <v>3855</v>
      </c>
      <c r="Q1351" s="65">
        <v>0</v>
      </c>
      <c r="R1351" s="65">
        <v>0</v>
      </c>
      <c r="S1351" s="65">
        <f t="shared" si="120"/>
        <v>3855</v>
      </c>
      <c r="T1351" s="5">
        <v>120</v>
      </c>
      <c r="U1351" s="22">
        <v>-3855</v>
      </c>
      <c r="V1351" s="22">
        <v>0</v>
      </c>
      <c r="W1351" s="22">
        <v>0</v>
      </c>
      <c r="X1351" s="22">
        <v>0</v>
      </c>
      <c r="Y1351" s="22">
        <v>0</v>
      </c>
      <c r="Z1351" s="22">
        <v>0</v>
      </c>
      <c r="AA1351" s="22">
        <v>0</v>
      </c>
      <c r="AB1351" s="22">
        <v>0</v>
      </c>
      <c r="AC1351" s="22">
        <v>0</v>
      </c>
      <c r="AD1351" s="22">
        <v>0</v>
      </c>
      <c r="AE1351" s="22">
        <v>0</v>
      </c>
      <c r="AF1351" s="22">
        <v>0</v>
      </c>
      <c r="AG1351" s="22">
        <v>0</v>
      </c>
      <c r="AH1351" s="22">
        <f t="shared" si="121"/>
        <v>0</v>
      </c>
      <c r="AI1351" s="22">
        <v>0</v>
      </c>
      <c r="AJ1351" s="22">
        <f t="shared" si="122"/>
        <v>-3855</v>
      </c>
      <c r="AK1351" s="22"/>
      <c r="AL1351" s="22">
        <f t="shared" si="123"/>
        <v>0</v>
      </c>
      <c r="AM1351" s="22">
        <f t="shared" si="124"/>
        <v>0</v>
      </c>
    </row>
    <row r="1352" spans="1:39" outlineLevel="1" x14ac:dyDescent="0.25">
      <c r="A1352" s="10">
        <v>40755</v>
      </c>
      <c r="C1352" s="3" t="s">
        <v>2768</v>
      </c>
      <c r="D1352" s="34" t="s">
        <v>948</v>
      </c>
      <c r="F1352" s="4" t="s">
        <v>88</v>
      </c>
      <c r="G1352" s="4" t="s">
        <v>451</v>
      </c>
      <c r="H1352" s="4" t="s">
        <v>157</v>
      </c>
      <c r="N1352" s="5">
        <v>1</v>
      </c>
      <c r="O1352" s="5" t="s">
        <v>158</v>
      </c>
      <c r="P1352" s="65">
        <v>1130</v>
      </c>
      <c r="Q1352" s="65">
        <v>0</v>
      </c>
      <c r="R1352" s="65">
        <v>0</v>
      </c>
      <c r="S1352" s="65">
        <f t="shared" si="120"/>
        <v>1130</v>
      </c>
      <c r="T1352" s="5">
        <v>120</v>
      </c>
      <c r="U1352" s="22">
        <v>-1130</v>
      </c>
      <c r="V1352" s="22">
        <v>0</v>
      </c>
      <c r="W1352" s="22">
        <v>0</v>
      </c>
      <c r="X1352" s="22">
        <v>0</v>
      </c>
      <c r="Y1352" s="22">
        <v>0</v>
      </c>
      <c r="Z1352" s="22">
        <v>0</v>
      </c>
      <c r="AA1352" s="22">
        <v>0</v>
      </c>
      <c r="AB1352" s="22">
        <v>0</v>
      </c>
      <c r="AC1352" s="22">
        <v>0</v>
      </c>
      <c r="AD1352" s="22">
        <v>0</v>
      </c>
      <c r="AE1352" s="22">
        <v>0</v>
      </c>
      <c r="AF1352" s="22">
        <v>0</v>
      </c>
      <c r="AG1352" s="22">
        <v>0</v>
      </c>
      <c r="AH1352" s="22">
        <f t="shared" si="121"/>
        <v>0</v>
      </c>
      <c r="AI1352" s="22">
        <v>0</v>
      </c>
      <c r="AJ1352" s="22">
        <f t="shared" si="122"/>
        <v>-1130</v>
      </c>
      <c r="AK1352" s="22"/>
      <c r="AL1352" s="22">
        <f t="shared" si="123"/>
        <v>0</v>
      </c>
      <c r="AM1352" s="22">
        <f t="shared" si="124"/>
        <v>0</v>
      </c>
    </row>
    <row r="1353" spans="1:39" outlineLevel="1" x14ac:dyDescent="0.25">
      <c r="A1353" s="10">
        <v>40755</v>
      </c>
      <c r="C1353" s="3" t="s">
        <v>2769</v>
      </c>
      <c r="D1353" s="34" t="s">
        <v>948</v>
      </c>
      <c r="F1353" s="4" t="s">
        <v>88</v>
      </c>
      <c r="G1353" s="4" t="s">
        <v>451</v>
      </c>
      <c r="H1353" s="4" t="s">
        <v>157</v>
      </c>
      <c r="N1353" s="5">
        <v>1</v>
      </c>
      <c r="O1353" s="5" t="s">
        <v>158</v>
      </c>
      <c r="P1353" s="65">
        <v>4500</v>
      </c>
      <c r="Q1353" s="65">
        <v>0</v>
      </c>
      <c r="R1353" s="65">
        <v>0</v>
      </c>
      <c r="S1353" s="65">
        <f t="shared" si="120"/>
        <v>4500</v>
      </c>
      <c r="T1353" s="5">
        <v>120</v>
      </c>
      <c r="U1353" s="22">
        <v>-4500</v>
      </c>
      <c r="V1353" s="22">
        <v>0</v>
      </c>
      <c r="W1353" s="22">
        <v>0</v>
      </c>
      <c r="X1353" s="22">
        <v>0</v>
      </c>
      <c r="Y1353" s="22">
        <v>0</v>
      </c>
      <c r="Z1353" s="22">
        <v>0</v>
      </c>
      <c r="AA1353" s="22">
        <v>0</v>
      </c>
      <c r="AB1353" s="22">
        <v>0</v>
      </c>
      <c r="AC1353" s="22">
        <v>0</v>
      </c>
      <c r="AD1353" s="22">
        <v>0</v>
      </c>
      <c r="AE1353" s="22">
        <v>0</v>
      </c>
      <c r="AF1353" s="22">
        <v>0</v>
      </c>
      <c r="AG1353" s="22">
        <v>0</v>
      </c>
      <c r="AH1353" s="22">
        <f t="shared" si="121"/>
        <v>0</v>
      </c>
      <c r="AI1353" s="22">
        <v>0</v>
      </c>
      <c r="AJ1353" s="22">
        <f t="shared" si="122"/>
        <v>-4500</v>
      </c>
      <c r="AK1353" s="22"/>
      <c r="AL1353" s="22">
        <f t="shared" si="123"/>
        <v>0</v>
      </c>
      <c r="AM1353" s="22">
        <f t="shared" si="124"/>
        <v>0</v>
      </c>
    </row>
    <row r="1354" spans="1:39" outlineLevel="1" x14ac:dyDescent="0.25">
      <c r="A1354" s="10">
        <v>40755</v>
      </c>
      <c r="C1354" s="3" t="s">
        <v>2770</v>
      </c>
      <c r="D1354" s="34" t="s">
        <v>2771</v>
      </c>
      <c r="F1354" s="4" t="s">
        <v>88</v>
      </c>
      <c r="G1354" s="4" t="s">
        <v>451</v>
      </c>
      <c r="H1354" s="4" t="s">
        <v>157</v>
      </c>
      <c r="N1354" s="5">
        <v>1</v>
      </c>
      <c r="O1354" s="5" t="s">
        <v>158</v>
      </c>
      <c r="P1354" s="65">
        <v>1200</v>
      </c>
      <c r="Q1354" s="65">
        <v>0</v>
      </c>
      <c r="R1354" s="65">
        <v>0</v>
      </c>
      <c r="S1354" s="65">
        <f t="shared" si="120"/>
        <v>1200</v>
      </c>
      <c r="T1354" s="5">
        <v>120</v>
      </c>
      <c r="U1354" s="22">
        <v>-1200</v>
      </c>
      <c r="V1354" s="22">
        <v>0</v>
      </c>
      <c r="W1354" s="22">
        <v>0</v>
      </c>
      <c r="X1354" s="22">
        <v>0</v>
      </c>
      <c r="Y1354" s="22">
        <v>0</v>
      </c>
      <c r="Z1354" s="22">
        <v>0</v>
      </c>
      <c r="AA1354" s="22">
        <v>0</v>
      </c>
      <c r="AB1354" s="22">
        <v>0</v>
      </c>
      <c r="AC1354" s="22">
        <v>0</v>
      </c>
      <c r="AD1354" s="22">
        <v>0</v>
      </c>
      <c r="AE1354" s="22">
        <v>0</v>
      </c>
      <c r="AF1354" s="22">
        <v>0</v>
      </c>
      <c r="AG1354" s="22">
        <v>0</v>
      </c>
      <c r="AH1354" s="22">
        <f t="shared" si="121"/>
        <v>0</v>
      </c>
      <c r="AI1354" s="22">
        <v>0</v>
      </c>
      <c r="AJ1354" s="22">
        <f t="shared" si="122"/>
        <v>-1200</v>
      </c>
      <c r="AK1354" s="22"/>
      <c r="AL1354" s="22">
        <f t="shared" si="123"/>
        <v>0</v>
      </c>
      <c r="AM1354" s="22">
        <f t="shared" si="124"/>
        <v>0</v>
      </c>
    </row>
    <row r="1355" spans="1:39" outlineLevel="1" x14ac:dyDescent="0.25">
      <c r="A1355" s="10">
        <v>40755</v>
      </c>
      <c r="C1355" s="3" t="s">
        <v>2772</v>
      </c>
      <c r="D1355" s="34" t="s">
        <v>2771</v>
      </c>
      <c r="F1355" s="4" t="s">
        <v>88</v>
      </c>
      <c r="G1355" s="4" t="s">
        <v>451</v>
      </c>
      <c r="H1355" s="4" t="s">
        <v>157</v>
      </c>
      <c r="N1355" s="5">
        <v>1</v>
      </c>
      <c r="O1355" s="5" t="s">
        <v>158</v>
      </c>
      <c r="P1355" s="65">
        <v>4080</v>
      </c>
      <c r="Q1355" s="65">
        <v>0</v>
      </c>
      <c r="R1355" s="65">
        <v>0</v>
      </c>
      <c r="S1355" s="65">
        <f t="shared" si="120"/>
        <v>4080</v>
      </c>
      <c r="T1355" s="5">
        <v>120</v>
      </c>
      <c r="U1355" s="22">
        <v>-4080</v>
      </c>
      <c r="V1355" s="22">
        <v>0</v>
      </c>
      <c r="W1355" s="22">
        <v>0</v>
      </c>
      <c r="X1355" s="22">
        <v>0</v>
      </c>
      <c r="Y1355" s="22">
        <v>0</v>
      </c>
      <c r="Z1355" s="22">
        <v>0</v>
      </c>
      <c r="AA1355" s="22">
        <v>0</v>
      </c>
      <c r="AB1355" s="22">
        <v>0</v>
      </c>
      <c r="AC1355" s="22">
        <v>0</v>
      </c>
      <c r="AD1355" s="22">
        <v>0</v>
      </c>
      <c r="AE1355" s="22">
        <v>0</v>
      </c>
      <c r="AF1355" s="22">
        <v>0</v>
      </c>
      <c r="AG1355" s="22">
        <v>0</v>
      </c>
      <c r="AH1355" s="22">
        <f t="shared" si="121"/>
        <v>0</v>
      </c>
      <c r="AI1355" s="22">
        <v>0</v>
      </c>
      <c r="AJ1355" s="22">
        <f t="shared" si="122"/>
        <v>-4080</v>
      </c>
      <c r="AK1355" s="22"/>
      <c r="AL1355" s="22">
        <f t="shared" si="123"/>
        <v>0</v>
      </c>
      <c r="AM1355" s="22">
        <f t="shared" si="124"/>
        <v>0</v>
      </c>
    </row>
    <row r="1356" spans="1:39" outlineLevel="1" x14ac:dyDescent="0.25">
      <c r="A1356" s="10">
        <v>40755</v>
      </c>
      <c r="C1356" s="3" t="s">
        <v>2773</v>
      </c>
      <c r="D1356" s="34" t="s">
        <v>2218</v>
      </c>
      <c r="F1356" s="4" t="s">
        <v>88</v>
      </c>
      <c r="G1356" s="4" t="s">
        <v>451</v>
      </c>
      <c r="H1356" s="4" t="s">
        <v>157</v>
      </c>
      <c r="N1356" s="5">
        <v>1</v>
      </c>
      <c r="O1356" s="5" t="s">
        <v>158</v>
      </c>
      <c r="P1356" s="65">
        <v>1480</v>
      </c>
      <c r="Q1356" s="65">
        <v>0</v>
      </c>
      <c r="R1356" s="65">
        <v>0</v>
      </c>
      <c r="S1356" s="65">
        <f t="shared" si="120"/>
        <v>1480</v>
      </c>
      <c r="T1356" s="5">
        <v>120</v>
      </c>
      <c r="U1356" s="22">
        <v>-1480</v>
      </c>
      <c r="V1356" s="22">
        <v>0</v>
      </c>
      <c r="W1356" s="22">
        <v>0</v>
      </c>
      <c r="X1356" s="22">
        <v>0</v>
      </c>
      <c r="Y1356" s="22">
        <v>0</v>
      </c>
      <c r="Z1356" s="22">
        <v>0</v>
      </c>
      <c r="AA1356" s="22">
        <v>0</v>
      </c>
      <c r="AB1356" s="22">
        <v>0</v>
      </c>
      <c r="AC1356" s="22">
        <v>0</v>
      </c>
      <c r="AD1356" s="22">
        <v>0</v>
      </c>
      <c r="AE1356" s="22">
        <v>0</v>
      </c>
      <c r="AF1356" s="22">
        <v>0</v>
      </c>
      <c r="AG1356" s="22">
        <v>0</v>
      </c>
      <c r="AH1356" s="22">
        <f t="shared" si="121"/>
        <v>0</v>
      </c>
      <c r="AI1356" s="22">
        <v>0</v>
      </c>
      <c r="AJ1356" s="22">
        <f t="shared" si="122"/>
        <v>-1480</v>
      </c>
      <c r="AK1356" s="22"/>
      <c r="AL1356" s="22">
        <f t="shared" si="123"/>
        <v>0</v>
      </c>
      <c r="AM1356" s="22">
        <f t="shared" si="124"/>
        <v>0</v>
      </c>
    </row>
    <row r="1357" spans="1:39" outlineLevel="1" x14ac:dyDescent="0.25">
      <c r="A1357" s="10">
        <v>40755</v>
      </c>
      <c r="C1357" s="3" t="s">
        <v>2774</v>
      </c>
      <c r="D1357" s="34" t="s">
        <v>2218</v>
      </c>
      <c r="F1357" s="4" t="s">
        <v>88</v>
      </c>
      <c r="G1357" s="4" t="s">
        <v>451</v>
      </c>
      <c r="H1357" s="4" t="s">
        <v>157</v>
      </c>
      <c r="N1357" s="5">
        <v>1</v>
      </c>
      <c r="O1357" s="5" t="s">
        <v>158</v>
      </c>
      <c r="P1357" s="65">
        <v>350</v>
      </c>
      <c r="Q1357" s="65">
        <v>0</v>
      </c>
      <c r="R1357" s="65">
        <v>0</v>
      </c>
      <c r="S1357" s="65">
        <f t="shared" si="120"/>
        <v>350</v>
      </c>
      <c r="T1357" s="5">
        <v>120</v>
      </c>
      <c r="U1357" s="22">
        <v>-350</v>
      </c>
      <c r="V1357" s="22">
        <v>0</v>
      </c>
      <c r="W1357" s="22">
        <v>0</v>
      </c>
      <c r="X1357" s="22">
        <v>0</v>
      </c>
      <c r="Y1357" s="22">
        <v>0</v>
      </c>
      <c r="Z1357" s="22">
        <v>0</v>
      </c>
      <c r="AA1357" s="22">
        <v>0</v>
      </c>
      <c r="AB1357" s="22">
        <v>0</v>
      </c>
      <c r="AC1357" s="22">
        <v>0</v>
      </c>
      <c r="AD1357" s="22">
        <v>0</v>
      </c>
      <c r="AE1357" s="22">
        <v>0</v>
      </c>
      <c r="AF1357" s="22">
        <v>0</v>
      </c>
      <c r="AG1357" s="22">
        <v>0</v>
      </c>
      <c r="AH1357" s="22">
        <f t="shared" si="121"/>
        <v>0</v>
      </c>
      <c r="AI1357" s="22">
        <v>0</v>
      </c>
      <c r="AJ1357" s="22">
        <f t="shared" si="122"/>
        <v>-350</v>
      </c>
      <c r="AK1357" s="22"/>
      <c r="AL1357" s="22">
        <f t="shared" si="123"/>
        <v>0</v>
      </c>
      <c r="AM1357" s="22">
        <f t="shared" si="124"/>
        <v>0</v>
      </c>
    </row>
    <row r="1358" spans="1:39" outlineLevel="1" x14ac:dyDescent="0.25">
      <c r="A1358" s="10">
        <v>40755</v>
      </c>
      <c r="C1358" s="3" t="s">
        <v>2775</v>
      </c>
      <c r="D1358" s="34" t="s">
        <v>2776</v>
      </c>
      <c r="F1358" s="4" t="s">
        <v>88</v>
      </c>
      <c r="G1358" s="4" t="s">
        <v>451</v>
      </c>
      <c r="H1358" s="4" t="s">
        <v>157</v>
      </c>
      <c r="N1358" s="5">
        <v>1</v>
      </c>
      <c r="O1358" s="5" t="s">
        <v>158</v>
      </c>
      <c r="P1358" s="65">
        <v>1350</v>
      </c>
      <c r="Q1358" s="65">
        <v>0</v>
      </c>
      <c r="R1358" s="65">
        <v>0</v>
      </c>
      <c r="S1358" s="65">
        <f t="shared" si="120"/>
        <v>1350</v>
      </c>
      <c r="T1358" s="5">
        <v>120</v>
      </c>
      <c r="U1358" s="22">
        <v>-1350</v>
      </c>
      <c r="V1358" s="22">
        <v>0</v>
      </c>
      <c r="W1358" s="22">
        <v>0</v>
      </c>
      <c r="X1358" s="22">
        <v>0</v>
      </c>
      <c r="Y1358" s="22">
        <v>0</v>
      </c>
      <c r="Z1358" s="22">
        <v>0</v>
      </c>
      <c r="AA1358" s="22">
        <v>0</v>
      </c>
      <c r="AB1358" s="22">
        <v>0</v>
      </c>
      <c r="AC1358" s="22">
        <v>0</v>
      </c>
      <c r="AD1358" s="22">
        <v>0</v>
      </c>
      <c r="AE1358" s="22">
        <v>0</v>
      </c>
      <c r="AF1358" s="22">
        <v>0</v>
      </c>
      <c r="AG1358" s="22">
        <v>0</v>
      </c>
      <c r="AH1358" s="22">
        <f t="shared" si="121"/>
        <v>0</v>
      </c>
      <c r="AI1358" s="22">
        <v>0</v>
      </c>
      <c r="AJ1358" s="22">
        <f t="shared" si="122"/>
        <v>-1350</v>
      </c>
      <c r="AK1358" s="22"/>
      <c r="AL1358" s="22">
        <f t="shared" si="123"/>
        <v>0</v>
      </c>
      <c r="AM1358" s="22">
        <f t="shared" si="124"/>
        <v>0</v>
      </c>
    </row>
    <row r="1359" spans="1:39" outlineLevel="1" x14ac:dyDescent="0.25">
      <c r="A1359" s="10">
        <v>40755</v>
      </c>
      <c r="C1359" s="3" t="s">
        <v>2777</v>
      </c>
      <c r="D1359" s="34" t="s">
        <v>948</v>
      </c>
      <c r="F1359" s="4" t="s">
        <v>88</v>
      </c>
      <c r="G1359" s="4" t="s">
        <v>451</v>
      </c>
      <c r="H1359" s="4" t="s">
        <v>157</v>
      </c>
      <c r="N1359" s="5">
        <v>1</v>
      </c>
      <c r="O1359" s="5" t="s">
        <v>158</v>
      </c>
      <c r="P1359" s="65">
        <v>2420</v>
      </c>
      <c r="Q1359" s="65">
        <v>0</v>
      </c>
      <c r="R1359" s="65">
        <v>0</v>
      </c>
      <c r="S1359" s="65">
        <f t="shared" si="120"/>
        <v>2420</v>
      </c>
      <c r="T1359" s="5">
        <v>120</v>
      </c>
      <c r="U1359" s="22">
        <v>-2420</v>
      </c>
      <c r="V1359" s="22">
        <v>0</v>
      </c>
      <c r="W1359" s="22">
        <v>0</v>
      </c>
      <c r="X1359" s="22">
        <v>0</v>
      </c>
      <c r="Y1359" s="22">
        <v>0</v>
      </c>
      <c r="Z1359" s="22">
        <v>0</v>
      </c>
      <c r="AA1359" s="22">
        <v>0</v>
      </c>
      <c r="AB1359" s="22">
        <v>0</v>
      </c>
      <c r="AC1359" s="22">
        <v>0</v>
      </c>
      <c r="AD1359" s="22">
        <v>0</v>
      </c>
      <c r="AE1359" s="22">
        <v>0</v>
      </c>
      <c r="AF1359" s="22">
        <v>0</v>
      </c>
      <c r="AG1359" s="22">
        <v>0</v>
      </c>
      <c r="AH1359" s="22">
        <f t="shared" si="121"/>
        <v>0</v>
      </c>
      <c r="AI1359" s="22">
        <v>0</v>
      </c>
      <c r="AJ1359" s="22">
        <f t="shared" si="122"/>
        <v>-2420</v>
      </c>
      <c r="AK1359" s="22"/>
      <c r="AL1359" s="22">
        <f t="shared" si="123"/>
        <v>0</v>
      </c>
      <c r="AM1359" s="22">
        <f t="shared" si="124"/>
        <v>0</v>
      </c>
    </row>
    <row r="1360" spans="1:39" outlineLevel="1" x14ac:dyDescent="0.25">
      <c r="A1360" s="10">
        <v>40755</v>
      </c>
      <c r="C1360" s="3" t="s">
        <v>2778</v>
      </c>
      <c r="D1360" s="34" t="s">
        <v>2779</v>
      </c>
      <c r="F1360" s="4" t="s">
        <v>88</v>
      </c>
      <c r="G1360" s="4" t="s">
        <v>451</v>
      </c>
      <c r="H1360" s="4" t="s">
        <v>157</v>
      </c>
      <c r="N1360" s="5">
        <v>1</v>
      </c>
      <c r="O1360" s="5" t="s">
        <v>158</v>
      </c>
      <c r="P1360" s="65">
        <v>1599.19</v>
      </c>
      <c r="Q1360" s="65">
        <v>0</v>
      </c>
      <c r="R1360" s="65">
        <v>0</v>
      </c>
      <c r="S1360" s="65">
        <f t="shared" si="120"/>
        <v>1599.19</v>
      </c>
      <c r="T1360" s="5">
        <v>120</v>
      </c>
      <c r="U1360" s="22">
        <v>-1599.19</v>
      </c>
      <c r="V1360" s="22">
        <v>0</v>
      </c>
      <c r="W1360" s="22">
        <v>0</v>
      </c>
      <c r="X1360" s="22">
        <v>0</v>
      </c>
      <c r="Y1360" s="22">
        <v>0</v>
      </c>
      <c r="Z1360" s="22">
        <v>0</v>
      </c>
      <c r="AA1360" s="22">
        <v>0</v>
      </c>
      <c r="AB1360" s="22">
        <v>0</v>
      </c>
      <c r="AC1360" s="22">
        <v>0</v>
      </c>
      <c r="AD1360" s="22">
        <v>0</v>
      </c>
      <c r="AE1360" s="22">
        <v>0</v>
      </c>
      <c r="AF1360" s="22">
        <v>0</v>
      </c>
      <c r="AG1360" s="22">
        <v>0</v>
      </c>
      <c r="AH1360" s="22">
        <f t="shared" si="121"/>
        <v>0</v>
      </c>
      <c r="AI1360" s="22">
        <v>0</v>
      </c>
      <c r="AJ1360" s="22">
        <f t="shared" si="122"/>
        <v>-1599.19</v>
      </c>
      <c r="AK1360" s="22"/>
      <c r="AL1360" s="22">
        <f t="shared" si="123"/>
        <v>0</v>
      </c>
      <c r="AM1360" s="22">
        <f t="shared" si="124"/>
        <v>0</v>
      </c>
    </row>
    <row r="1361" spans="1:39" outlineLevel="1" x14ac:dyDescent="0.25">
      <c r="A1361" s="10">
        <v>40755</v>
      </c>
      <c r="C1361" s="3" t="s">
        <v>2780</v>
      </c>
      <c r="D1361" s="34" t="s">
        <v>948</v>
      </c>
      <c r="F1361" s="4" t="s">
        <v>88</v>
      </c>
      <c r="G1361" s="4" t="s">
        <v>451</v>
      </c>
      <c r="H1361" s="4" t="s">
        <v>157</v>
      </c>
      <c r="N1361" s="5">
        <v>1</v>
      </c>
      <c r="O1361" s="5" t="s">
        <v>158</v>
      </c>
      <c r="P1361" s="65">
        <v>3100</v>
      </c>
      <c r="Q1361" s="65">
        <v>0</v>
      </c>
      <c r="R1361" s="65">
        <v>0</v>
      </c>
      <c r="S1361" s="65">
        <f t="shared" si="120"/>
        <v>3100</v>
      </c>
      <c r="T1361" s="5">
        <v>120</v>
      </c>
      <c r="U1361" s="22">
        <v>-3100</v>
      </c>
      <c r="V1361" s="22">
        <v>0</v>
      </c>
      <c r="W1361" s="22">
        <v>0</v>
      </c>
      <c r="X1361" s="22">
        <v>0</v>
      </c>
      <c r="Y1361" s="22">
        <v>0</v>
      </c>
      <c r="Z1361" s="22">
        <v>0</v>
      </c>
      <c r="AA1361" s="22">
        <v>0</v>
      </c>
      <c r="AB1361" s="22">
        <v>0</v>
      </c>
      <c r="AC1361" s="22">
        <v>0</v>
      </c>
      <c r="AD1361" s="22">
        <v>0</v>
      </c>
      <c r="AE1361" s="22">
        <v>0</v>
      </c>
      <c r="AF1361" s="22">
        <v>0</v>
      </c>
      <c r="AG1361" s="22">
        <v>0</v>
      </c>
      <c r="AH1361" s="22">
        <f t="shared" si="121"/>
        <v>0</v>
      </c>
      <c r="AI1361" s="22">
        <v>0</v>
      </c>
      <c r="AJ1361" s="22">
        <f t="shared" si="122"/>
        <v>-3100</v>
      </c>
      <c r="AK1361" s="22"/>
      <c r="AL1361" s="22">
        <f t="shared" si="123"/>
        <v>0</v>
      </c>
      <c r="AM1361" s="22">
        <f t="shared" si="124"/>
        <v>0</v>
      </c>
    </row>
    <row r="1362" spans="1:39" outlineLevel="1" x14ac:dyDescent="0.25">
      <c r="A1362" s="10">
        <v>40755</v>
      </c>
      <c r="C1362" s="3" t="s">
        <v>2781</v>
      </c>
      <c r="D1362" s="34" t="s">
        <v>948</v>
      </c>
      <c r="F1362" s="4" t="s">
        <v>88</v>
      </c>
      <c r="G1362" s="4" t="s">
        <v>451</v>
      </c>
      <c r="H1362" s="4" t="s">
        <v>157</v>
      </c>
      <c r="N1362" s="5">
        <v>1</v>
      </c>
      <c r="O1362" s="5" t="s">
        <v>158</v>
      </c>
      <c r="P1362" s="65">
        <v>1200</v>
      </c>
      <c r="Q1362" s="65">
        <v>0</v>
      </c>
      <c r="R1362" s="65">
        <v>0</v>
      </c>
      <c r="S1362" s="65">
        <f t="shared" si="120"/>
        <v>1200</v>
      </c>
      <c r="T1362" s="5">
        <v>120</v>
      </c>
      <c r="U1362" s="22">
        <v>-1200</v>
      </c>
      <c r="V1362" s="22">
        <v>0</v>
      </c>
      <c r="W1362" s="22">
        <v>0</v>
      </c>
      <c r="X1362" s="22">
        <v>0</v>
      </c>
      <c r="Y1362" s="22">
        <v>0</v>
      </c>
      <c r="Z1362" s="22">
        <v>0</v>
      </c>
      <c r="AA1362" s="22">
        <v>0</v>
      </c>
      <c r="AB1362" s="22">
        <v>0</v>
      </c>
      <c r="AC1362" s="22">
        <v>0</v>
      </c>
      <c r="AD1362" s="22">
        <v>0</v>
      </c>
      <c r="AE1362" s="22">
        <v>0</v>
      </c>
      <c r="AF1362" s="22">
        <v>0</v>
      </c>
      <c r="AG1362" s="22">
        <v>0</v>
      </c>
      <c r="AH1362" s="22">
        <f t="shared" si="121"/>
        <v>0</v>
      </c>
      <c r="AI1362" s="22">
        <v>0</v>
      </c>
      <c r="AJ1362" s="22">
        <f t="shared" si="122"/>
        <v>-1200</v>
      </c>
      <c r="AK1362" s="22"/>
      <c r="AL1362" s="22">
        <f t="shared" si="123"/>
        <v>0</v>
      </c>
      <c r="AM1362" s="22">
        <f t="shared" si="124"/>
        <v>0</v>
      </c>
    </row>
    <row r="1363" spans="1:39" outlineLevel="1" x14ac:dyDescent="0.25">
      <c r="A1363" s="10">
        <v>40755</v>
      </c>
      <c r="C1363" s="3" t="s">
        <v>2782</v>
      </c>
      <c r="D1363" s="34" t="s">
        <v>948</v>
      </c>
      <c r="F1363" s="4" t="s">
        <v>88</v>
      </c>
      <c r="G1363" s="4" t="s">
        <v>451</v>
      </c>
      <c r="H1363" s="4" t="s">
        <v>157</v>
      </c>
      <c r="N1363" s="5">
        <v>1</v>
      </c>
      <c r="O1363" s="5" t="s">
        <v>158</v>
      </c>
      <c r="P1363" s="65">
        <v>930</v>
      </c>
      <c r="Q1363" s="65">
        <v>0</v>
      </c>
      <c r="R1363" s="65">
        <v>0</v>
      </c>
      <c r="S1363" s="65">
        <f t="shared" si="120"/>
        <v>930</v>
      </c>
      <c r="T1363" s="5">
        <v>120</v>
      </c>
      <c r="U1363" s="22">
        <v>-930</v>
      </c>
      <c r="V1363" s="22">
        <v>0</v>
      </c>
      <c r="W1363" s="22">
        <v>0</v>
      </c>
      <c r="X1363" s="22">
        <v>0</v>
      </c>
      <c r="Y1363" s="22">
        <v>0</v>
      </c>
      <c r="Z1363" s="22">
        <v>0</v>
      </c>
      <c r="AA1363" s="22">
        <v>0</v>
      </c>
      <c r="AB1363" s="22">
        <v>0</v>
      </c>
      <c r="AC1363" s="22">
        <v>0</v>
      </c>
      <c r="AD1363" s="22">
        <v>0</v>
      </c>
      <c r="AE1363" s="22">
        <v>0</v>
      </c>
      <c r="AF1363" s="22">
        <v>0</v>
      </c>
      <c r="AG1363" s="22">
        <v>0</v>
      </c>
      <c r="AH1363" s="22">
        <f t="shared" si="121"/>
        <v>0</v>
      </c>
      <c r="AI1363" s="22">
        <v>0</v>
      </c>
      <c r="AJ1363" s="22">
        <f t="shared" si="122"/>
        <v>-930</v>
      </c>
      <c r="AK1363" s="22"/>
      <c r="AL1363" s="22">
        <f t="shared" si="123"/>
        <v>0</v>
      </c>
      <c r="AM1363" s="22">
        <f t="shared" si="124"/>
        <v>0</v>
      </c>
    </row>
    <row r="1364" spans="1:39" outlineLevel="1" x14ac:dyDescent="0.25">
      <c r="A1364" s="10">
        <v>40755</v>
      </c>
      <c r="C1364" s="3" t="s">
        <v>2783</v>
      </c>
      <c r="D1364" s="34" t="s">
        <v>2784</v>
      </c>
      <c r="F1364" s="4" t="s">
        <v>88</v>
      </c>
      <c r="G1364" s="4" t="s">
        <v>451</v>
      </c>
      <c r="H1364" s="4" t="s">
        <v>157</v>
      </c>
      <c r="N1364" s="5">
        <v>1</v>
      </c>
      <c r="O1364" s="5" t="s">
        <v>158</v>
      </c>
      <c r="P1364" s="65">
        <v>2130</v>
      </c>
      <c r="Q1364" s="65">
        <v>0</v>
      </c>
      <c r="R1364" s="65">
        <v>0</v>
      </c>
      <c r="S1364" s="65">
        <f t="shared" si="120"/>
        <v>2130</v>
      </c>
      <c r="T1364" s="5">
        <v>120</v>
      </c>
      <c r="U1364" s="22">
        <v>-2130</v>
      </c>
      <c r="V1364" s="22">
        <v>0</v>
      </c>
      <c r="W1364" s="22">
        <v>0</v>
      </c>
      <c r="X1364" s="22">
        <v>0</v>
      </c>
      <c r="Y1364" s="22">
        <v>0</v>
      </c>
      <c r="Z1364" s="22">
        <v>0</v>
      </c>
      <c r="AA1364" s="22">
        <v>0</v>
      </c>
      <c r="AB1364" s="22">
        <v>0</v>
      </c>
      <c r="AC1364" s="22">
        <v>0</v>
      </c>
      <c r="AD1364" s="22">
        <v>0</v>
      </c>
      <c r="AE1364" s="22">
        <v>0</v>
      </c>
      <c r="AF1364" s="22">
        <v>0</v>
      </c>
      <c r="AG1364" s="22">
        <v>0</v>
      </c>
      <c r="AH1364" s="22">
        <f t="shared" si="121"/>
        <v>0</v>
      </c>
      <c r="AI1364" s="22">
        <v>0</v>
      </c>
      <c r="AJ1364" s="22">
        <f t="shared" si="122"/>
        <v>-2130</v>
      </c>
      <c r="AK1364" s="22"/>
      <c r="AL1364" s="22">
        <f t="shared" si="123"/>
        <v>0</v>
      </c>
      <c r="AM1364" s="22">
        <f t="shared" si="124"/>
        <v>0</v>
      </c>
    </row>
    <row r="1365" spans="1:39" outlineLevel="1" x14ac:dyDescent="0.25">
      <c r="A1365" s="10">
        <v>40755</v>
      </c>
      <c r="C1365" s="3" t="s">
        <v>2785</v>
      </c>
      <c r="D1365" s="34" t="s">
        <v>2786</v>
      </c>
      <c r="F1365" s="4" t="s">
        <v>88</v>
      </c>
      <c r="G1365" s="4" t="s">
        <v>451</v>
      </c>
      <c r="H1365" s="4" t="s">
        <v>157</v>
      </c>
      <c r="N1365" s="5">
        <v>1</v>
      </c>
      <c r="O1365" s="5" t="s">
        <v>158</v>
      </c>
      <c r="P1365" s="65">
        <v>8164.03</v>
      </c>
      <c r="Q1365" s="65">
        <v>0</v>
      </c>
      <c r="R1365" s="65">
        <v>0</v>
      </c>
      <c r="S1365" s="65">
        <f t="shared" si="120"/>
        <v>8164.03</v>
      </c>
      <c r="T1365" s="5">
        <v>120</v>
      </c>
      <c r="U1365" s="22">
        <v>-8164.03</v>
      </c>
      <c r="V1365" s="22">
        <v>0</v>
      </c>
      <c r="W1365" s="22">
        <v>0</v>
      </c>
      <c r="X1365" s="22">
        <v>0</v>
      </c>
      <c r="Y1365" s="22">
        <v>0</v>
      </c>
      <c r="Z1365" s="22">
        <v>0</v>
      </c>
      <c r="AA1365" s="22">
        <v>0</v>
      </c>
      <c r="AB1365" s="22">
        <v>0</v>
      </c>
      <c r="AC1365" s="22">
        <v>0</v>
      </c>
      <c r="AD1365" s="22">
        <v>0</v>
      </c>
      <c r="AE1365" s="22">
        <v>0</v>
      </c>
      <c r="AF1365" s="22">
        <v>0</v>
      </c>
      <c r="AG1365" s="22">
        <v>0</v>
      </c>
      <c r="AH1365" s="22">
        <f t="shared" si="121"/>
        <v>0</v>
      </c>
      <c r="AI1365" s="22">
        <v>0</v>
      </c>
      <c r="AJ1365" s="22">
        <f t="shared" si="122"/>
        <v>-8164.03</v>
      </c>
      <c r="AK1365" s="22"/>
      <c r="AL1365" s="22">
        <f t="shared" si="123"/>
        <v>0</v>
      </c>
      <c r="AM1365" s="22">
        <f t="shared" si="124"/>
        <v>0</v>
      </c>
    </row>
    <row r="1366" spans="1:39" outlineLevel="1" x14ac:dyDescent="0.25">
      <c r="A1366" s="10">
        <v>40755</v>
      </c>
      <c r="C1366" s="3" t="s">
        <v>2787</v>
      </c>
      <c r="D1366" s="34" t="s">
        <v>2788</v>
      </c>
      <c r="F1366" s="4" t="s">
        <v>88</v>
      </c>
      <c r="G1366" s="4" t="s">
        <v>451</v>
      </c>
      <c r="H1366" s="4" t="s">
        <v>157</v>
      </c>
      <c r="N1366" s="5">
        <v>1</v>
      </c>
      <c r="O1366" s="5" t="s">
        <v>158</v>
      </c>
      <c r="P1366" s="65">
        <v>8556</v>
      </c>
      <c r="Q1366" s="65">
        <v>0</v>
      </c>
      <c r="R1366" s="65">
        <v>0</v>
      </c>
      <c r="S1366" s="65">
        <f t="shared" si="120"/>
        <v>8556</v>
      </c>
      <c r="T1366" s="5">
        <v>120</v>
      </c>
      <c r="U1366" s="22">
        <v>-8556</v>
      </c>
      <c r="V1366" s="22">
        <v>0</v>
      </c>
      <c r="W1366" s="22">
        <v>0</v>
      </c>
      <c r="X1366" s="22">
        <v>0</v>
      </c>
      <c r="Y1366" s="22">
        <v>0</v>
      </c>
      <c r="Z1366" s="22">
        <v>0</v>
      </c>
      <c r="AA1366" s="22">
        <v>0</v>
      </c>
      <c r="AB1366" s="22">
        <v>0</v>
      </c>
      <c r="AC1366" s="22">
        <v>0</v>
      </c>
      <c r="AD1366" s="22">
        <v>0</v>
      </c>
      <c r="AE1366" s="22">
        <v>0</v>
      </c>
      <c r="AF1366" s="22">
        <v>0</v>
      </c>
      <c r="AG1366" s="22">
        <v>0</v>
      </c>
      <c r="AH1366" s="22">
        <f t="shared" si="121"/>
        <v>0</v>
      </c>
      <c r="AI1366" s="22">
        <v>0</v>
      </c>
      <c r="AJ1366" s="22">
        <f t="shared" si="122"/>
        <v>-8556</v>
      </c>
      <c r="AK1366" s="22"/>
      <c r="AL1366" s="22">
        <f t="shared" si="123"/>
        <v>0</v>
      </c>
      <c r="AM1366" s="22">
        <f t="shared" si="124"/>
        <v>0</v>
      </c>
    </row>
    <row r="1367" spans="1:39" outlineLevel="1" x14ac:dyDescent="0.25">
      <c r="A1367" s="10">
        <v>40755</v>
      </c>
      <c r="C1367" s="3" t="s">
        <v>2789</v>
      </c>
      <c r="D1367" s="34" t="s">
        <v>2790</v>
      </c>
      <c r="F1367" s="4" t="s">
        <v>88</v>
      </c>
      <c r="G1367" s="4" t="s">
        <v>451</v>
      </c>
      <c r="H1367" s="4" t="s">
        <v>157</v>
      </c>
      <c r="N1367" s="5">
        <v>1</v>
      </c>
      <c r="O1367" s="5" t="s">
        <v>158</v>
      </c>
      <c r="P1367" s="65">
        <v>6550</v>
      </c>
      <c r="Q1367" s="65">
        <v>0</v>
      </c>
      <c r="R1367" s="65">
        <v>0</v>
      </c>
      <c r="S1367" s="65">
        <f t="shared" si="120"/>
        <v>6550</v>
      </c>
      <c r="T1367" s="5">
        <v>120</v>
      </c>
      <c r="U1367" s="22">
        <v>-6550</v>
      </c>
      <c r="V1367" s="22">
        <v>0</v>
      </c>
      <c r="W1367" s="22">
        <v>0</v>
      </c>
      <c r="X1367" s="22">
        <v>0</v>
      </c>
      <c r="Y1367" s="22">
        <v>0</v>
      </c>
      <c r="Z1367" s="22">
        <v>0</v>
      </c>
      <c r="AA1367" s="22">
        <v>0</v>
      </c>
      <c r="AB1367" s="22">
        <v>0</v>
      </c>
      <c r="AC1367" s="22">
        <v>0</v>
      </c>
      <c r="AD1367" s="22">
        <v>0</v>
      </c>
      <c r="AE1367" s="22">
        <v>0</v>
      </c>
      <c r="AF1367" s="22">
        <v>0</v>
      </c>
      <c r="AG1367" s="22">
        <v>0</v>
      </c>
      <c r="AH1367" s="22">
        <f t="shared" si="121"/>
        <v>0</v>
      </c>
      <c r="AI1367" s="22">
        <v>0</v>
      </c>
      <c r="AJ1367" s="22">
        <f t="shared" si="122"/>
        <v>-6550</v>
      </c>
      <c r="AK1367" s="22"/>
      <c r="AL1367" s="22">
        <f t="shared" si="123"/>
        <v>0</v>
      </c>
      <c r="AM1367" s="22">
        <f t="shared" si="124"/>
        <v>0</v>
      </c>
    </row>
    <row r="1368" spans="1:39" outlineLevel="1" x14ac:dyDescent="0.25">
      <c r="A1368" s="10">
        <v>40755</v>
      </c>
      <c r="C1368" s="3" t="s">
        <v>2791</v>
      </c>
      <c r="D1368" s="34" t="s">
        <v>2792</v>
      </c>
      <c r="F1368" s="4" t="s">
        <v>88</v>
      </c>
      <c r="G1368" s="4" t="s">
        <v>451</v>
      </c>
      <c r="H1368" s="4" t="s">
        <v>157</v>
      </c>
      <c r="N1368" s="5">
        <v>1</v>
      </c>
      <c r="O1368" s="5" t="s">
        <v>158</v>
      </c>
      <c r="P1368" s="65">
        <v>4240</v>
      </c>
      <c r="Q1368" s="65">
        <v>0</v>
      </c>
      <c r="R1368" s="65">
        <v>0</v>
      </c>
      <c r="S1368" s="65">
        <f t="shared" si="120"/>
        <v>4240</v>
      </c>
      <c r="T1368" s="5">
        <v>120</v>
      </c>
      <c r="U1368" s="22">
        <v>-4240</v>
      </c>
      <c r="V1368" s="22">
        <v>0</v>
      </c>
      <c r="W1368" s="22">
        <v>0</v>
      </c>
      <c r="X1368" s="22">
        <v>0</v>
      </c>
      <c r="Y1368" s="22">
        <v>0</v>
      </c>
      <c r="Z1368" s="22">
        <v>0</v>
      </c>
      <c r="AA1368" s="22">
        <v>0</v>
      </c>
      <c r="AB1368" s="22">
        <v>0</v>
      </c>
      <c r="AC1368" s="22">
        <v>0</v>
      </c>
      <c r="AD1368" s="22">
        <v>0</v>
      </c>
      <c r="AE1368" s="22">
        <v>0</v>
      </c>
      <c r="AF1368" s="22">
        <v>0</v>
      </c>
      <c r="AG1368" s="22">
        <v>0</v>
      </c>
      <c r="AH1368" s="22">
        <f t="shared" si="121"/>
        <v>0</v>
      </c>
      <c r="AI1368" s="22">
        <v>0</v>
      </c>
      <c r="AJ1368" s="22">
        <f t="shared" si="122"/>
        <v>-4240</v>
      </c>
      <c r="AK1368" s="22"/>
      <c r="AL1368" s="22">
        <f t="shared" si="123"/>
        <v>0</v>
      </c>
      <c r="AM1368" s="22">
        <f t="shared" si="124"/>
        <v>0</v>
      </c>
    </row>
    <row r="1369" spans="1:39" outlineLevel="1" x14ac:dyDescent="0.25">
      <c r="A1369" s="10">
        <v>40755</v>
      </c>
      <c r="C1369" s="3" t="s">
        <v>2793</v>
      </c>
      <c r="D1369" s="34" t="s">
        <v>2794</v>
      </c>
      <c r="F1369" s="4" t="s">
        <v>88</v>
      </c>
      <c r="G1369" s="4" t="s">
        <v>451</v>
      </c>
      <c r="H1369" s="4" t="s">
        <v>157</v>
      </c>
      <c r="N1369" s="5">
        <v>1</v>
      </c>
      <c r="O1369" s="5" t="s">
        <v>158</v>
      </c>
      <c r="P1369" s="65">
        <v>9781.17</v>
      </c>
      <c r="Q1369" s="65">
        <v>0</v>
      </c>
      <c r="R1369" s="65">
        <v>0</v>
      </c>
      <c r="S1369" s="65">
        <f t="shared" si="120"/>
        <v>9781.17</v>
      </c>
      <c r="T1369" s="5">
        <v>120</v>
      </c>
      <c r="U1369" s="22">
        <v>-9781.17</v>
      </c>
      <c r="V1369" s="22">
        <v>0</v>
      </c>
      <c r="W1369" s="22">
        <v>0</v>
      </c>
      <c r="X1369" s="22">
        <v>0</v>
      </c>
      <c r="Y1369" s="22">
        <v>0</v>
      </c>
      <c r="Z1369" s="22">
        <v>0</v>
      </c>
      <c r="AA1369" s="22">
        <v>0</v>
      </c>
      <c r="AB1369" s="22">
        <v>0</v>
      </c>
      <c r="AC1369" s="22">
        <v>0</v>
      </c>
      <c r="AD1369" s="22">
        <v>0</v>
      </c>
      <c r="AE1369" s="22">
        <v>0</v>
      </c>
      <c r="AF1369" s="22">
        <v>0</v>
      </c>
      <c r="AG1369" s="22">
        <v>0</v>
      </c>
      <c r="AH1369" s="22">
        <f t="shared" si="121"/>
        <v>0</v>
      </c>
      <c r="AI1369" s="22">
        <v>0</v>
      </c>
      <c r="AJ1369" s="22">
        <f t="shared" si="122"/>
        <v>-9781.17</v>
      </c>
      <c r="AK1369" s="22"/>
      <c r="AL1369" s="22">
        <f t="shared" si="123"/>
        <v>0</v>
      </c>
      <c r="AM1369" s="22">
        <f t="shared" si="124"/>
        <v>0</v>
      </c>
    </row>
    <row r="1370" spans="1:39" outlineLevel="1" x14ac:dyDescent="0.25">
      <c r="A1370" s="10">
        <v>40755</v>
      </c>
      <c r="C1370" s="3" t="s">
        <v>2795</v>
      </c>
      <c r="D1370" s="34" t="s">
        <v>2796</v>
      </c>
      <c r="F1370" s="4" t="s">
        <v>88</v>
      </c>
      <c r="G1370" s="4" t="s">
        <v>451</v>
      </c>
      <c r="H1370" s="4" t="s">
        <v>157</v>
      </c>
      <c r="N1370" s="5">
        <v>1</v>
      </c>
      <c r="O1370" s="5" t="s">
        <v>158</v>
      </c>
      <c r="P1370" s="65">
        <v>12350</v>
      </c>
      <c r="Q1370" s="65">
        <v>0</v>
      </c>
      <c r="R1370" s="65">
        <v>0</v>
      </c>
      <c r="S1370" s="65">
        <f t="shared" si="120"/>
        <v>12350</v>
      </c>
      <c r="T1370" s="5">
        <v>120</v>
      </c>
      <c r="U1370" s="22">
        <v>-12350</v>
      </c>
      <c r="V1370" s="22">
        <v>0</v>
      </c>
      <c r="W1370" s="22">
        <v>0</v>
      </c>
      <c r="X1370" s="22">
        <v>0</v>
      </c>
      <c r="Y1370" s="22">
        <v>0</v>
      </c>
      <c r="Z1370" s="22">
        <v>0</v>
      </c>
      <c r="AA1370" s="22">
        <v>0</v>
      </c>
      <c r="AB1370" s="22">
        <v>0</v>
      </c>
      <c r="AC1370" s="22">
        <v>0</v>
      </c>
      <c r="AD1370" s="22">
        <v>0</v>
      </c>
      <c r="AE1370" s="22">
        <v>0</v>
      </c>
      <c r="AF1370" s="22">
        <v>0</v>
      </c>
      <c r="AG1370" s="22">
        <v>0</v>
      </c>
      <c r="AH1370" s="22">
        <f t="shared" si="121"/>
        <v>0</v>
      </c>
      <c r="AI1370" s="22">
        <v>0</v>
      </c>
      <c r="AJ1370" s="22">
        <f t="shared" si="122"/>
        <v>-12350</v>
      </c>
      <c r="AK1370" s="22"/>
      <c r="AL1370" s="22">
        <f t="shared" si="123"/>
        <v>0</v>
      </c>
      <c r="AM1370" s="22">
        <f t="shared" si="124"/>
        <v>0</v>
      </c>
    </row>
    <row r="1371" spans="1:39" outlineLevel="1" x14ac:dyDescent="0.25">
      <c r="A1371" s="10">
        <v>40755</v>
      </c>
      <c r="C1371" s="3" t="s">
        <v>2797</v>
      </c>
      <c r="D1371" s="34" t="s">
        <v>2798</v>
      </c>
      <c r="F1371" s="4" t="s">
        <v>88</v>
      </c>
      <c r="G1371" s="4" t="s">
        <v>451</v>
      </c>
      <c r="H1371" s="4" t="s">
        <v>157</v>
      </c>
      <c r="N1371" s="5">
        <v>1</v>
      </c>
      <c r="O1371" s="5" t="s">
        <v>158</v>
      </c>
      <c r="P1371" s="65">
        <v>7740</v>
      </c>
      <c r="Q1371" s="65">
        <v>0</v>
      </c>
      <c r="R1371" s="65">
        <v>0</v>
      </c>
      <c r="S1371" s="65">
        <f t="shared" si="120"/>
        <v>7740</v>
      </c>
      <c r="T1371" s="5">
        <v>120</v>
      </c>
      <c r="U1371" s="22">
        <v>-7740</v>
      </c>
      <c r="V1371" s="22">
        <v>0</v>
      </c>
      <c r="W1371" s="22">
        <v>0</v>
      </c>
      <c r="X1371" s="22">
        <v>0</v>
      </c>
      <c r="Y1371" s="22">
        <v>0</v>
      </c>
      <c r="Z1371" s="22">
        <v>0</v>
      </c>
      <c r="AA1371" s="22">
        <v>0</v>
      </c>
      <c r="AB1371" s="22">
        <v>0</v>
      </c>
      <c r="AC1371" s="22">
        <v>0</v>
      </c>
      <c r="AD1371" s="22">
        <v>0</v>
      </c>
      <c r="AE1371" s="22">
        <v>0</v>
      </c>
      <c r="AF1371" s="22">
        <v>0</v>
      </c>
      <c r="AG1371" s="22">
        <v>0</v>
      </c>
      <c r="AH1371" s="22">
        <f t="shared" si="121"/>
        <v>0</v>
      </c>
      <c r="AI1371" s="22">
        <v>0</v>
      </c>
      <c r="AJ1371" s="22">
        <f t="shared" si="122"/>
        <v>-7740</v>
      </c>
      <c r="AK1371" s="22"/>
      <c r="AL1371" s="22">
        <f t="shared" si="123"/>
        <v>0</v>
      </c>
      <c r="AM1371" s="22">
        <f t="shared" si="124"/>
        <v>0</v>
      </c>
    </row>
    <row r="1372" spans="1:39" outlineLevel="1" x14ac:dyDescent="0.25">
      <c r="A1372" s="10">
        <v>40755</v>
      </c>
      <c r="C1372" s="3" t="s">
        <v>2799</v>
      </c>
      <c r="D1372" s="34" t="s">
        <v>2800</v>
      </c>
      <c r="F1372" s="4" t="s">
        <v>88</v>
      </c>
      <c r="G1372" s="4" t="s">
        <v>451</v>
      </c>
      <c r="H1372" s="4" t="s">
        <v>157</v>
      </c>
      <c r="N1372" s="5">
        <v>1</v>
      </c>
      <c r="O1372" s="5" t="s">
        <v>158</v>
      </c>
      <c r="P1372" s="65">
        <v>1140</v>
      </c>
      <c r="Q1372" s="65">
        <v>0</v>
      </c>
      <c r="R1372" s="65">
        <v>0</v>
      </c>
      <c r="S1372" s="65">
        <f t="shared" si="120"/>
        <v>1140</v>
      </c>
      <c r="T1372" s="5">
        <v>120</v>
      </c>
      <c r="U1372" s="22">
        <v>-1140</v>
      </c>
      <c r="V1372" s="22">
        <v>0</v>
      </c>
      <c r="W1372" s="22">
        <v>0</v>
      </c>
      <c r="X1372" s="22">
        <v>0</v>
      </c>
      <c r="Y1372" s="22">
        <v>0</v>
      </c>
      <c r="Z1372" s="22">
        <v>0</v>
      </c>
      <c r="AA1372" s="22">
        <v>0</v>
      </c>
      <c r="AB1372" s="22">
        <v>0</v>
      </c>
      <c r="AC1372" s="22">
        <v>0</v>
      </c>
      <c r="AD1372" s="22">
        <v>0</v>
      </c>
      <c r="AE1372" s="22">
        <v>0</v>
      </c>
      <c r="AF1372" s="22">
        <v>0</v>
      </c>
      <c r="AG1372" s="22">
        <v>0</v>
      </c>
      <c r="AH1372" s="22">
        <f t="shared" si="121"/>
        <v>0</v>
      </c>
      <c r="AI1372" s="22">
        <v>0</v>
      </c>
      <c r="AJ1372" s="22">
        <f t="shared" si="122"/>
        <v>-1140</v>
      </c>
      <c r="AK1372" s="22"/>
      <c r="AL1372" s="22">
        <f t="shared" si="123"/>
        <v>0</v>
      </c>
      <c r="AM1372" s="22">
        <f t="shared" si="124"/>
        <v>0</v>
      </c>
    </row>
    <row r="1373" spans="1:39" outlineLevel="1" x14ac:dyDescent="0.25">
      <c r="A1373" s="10">
        <v>40755</v>
      </c>
      <c r="C1373" s="3" t="s">
        <v>2801</v>
      </c>
      <c r="D1373" s="34" t="s">
        <v>2802</v>
      </c>
      <c r="F1373" s="4" t="s">
        <v>88</v>
      </c>
      <c r="G1373" s="4" t="s">
        <v>451</v>
      </c>
      <c r="H1373" s="4" t="s">
        <v>157</v>
      </c>
      <c r="N1373" s="5">
        <v>1</v>
      </c>
      <c r="O1373" s="5" t="s">
        <v>158</v>
      </c>
      <c r="P1373" s="65">
        <v>1650</v>
      </c>
      <c r="Q1373" s="65">
        <v>0</v>
      </c>
      <c r="R1373" s="65">
        <v>0</v>
      </c>
      <c r="S1373" s="65">
        <f t="shared" si="120"/>
        <v>1650</v>
      </c>
      <c r="T1373" s="5">
        <v>120</v>
      </c>
      <c r="U1373" s="22">
        <v>-1650</v>
      </c>
      <c r="V1373" s="22">
        <v>0</v>
      </c>
      <c r="W1373" s="22">
        <v>0</v>
      </c>
      <c r="X1373" s="22">
        <v>0</v>
      </c>
      <c r="Y1373" s="22">
        <v>0</v>
      </c>
      <c r="Z1373" s="22">
        <v>0</v>
      </c>
      <c r="AA1373" s="22">
        <v>0</v>
      </c>
      <c r="AB1373" s="22">
        <v>0</v>
      </c>
      <c r="AC1373" s="22">
        <v>0</v>
      </c>
      <c r="AD1373" s="22">
        <v>0</v>
      </c>
      <c r="AE1373" s="22">
        <v>0</v>
      </c>
      <c r="AF1373" s="22">
        <v>0</v>
      </c>
      <c r="AG1373" s="22">
        <v>0</v>
      </c>
      <c r="AH1373" s="22">
        <f t="shared" si="121"/>
        <v>0</v>
      </c>
      <c r="AI1373" s="22">
        <v>0</v>
      </c>
      <c r="AJ1373" s="22">
        <f t="shared" si="122"/>
        <v>-1650</v>
      </c>
      <c r="AK1373" s="22"/>
      <c r="AL1373" s="22">
        <f t="shared" si="123"/>
        <v>0</v>
      </c>
      <c r="AM1373" s="22">
        <f t="shared" si="124"/>
        <v>0</v>
      </c>
    </row>
    <row r="1374" spans="1:39" outlineLevel="1" x14ac:dyDescent="0.25">
      <c r="A1374" s="10">
        <v>40755</v>
      </c>
      <c r="C1374" s="3" t="s">
        <v>2803</v>
      </c>
      <c r="D1374" s="34" t="s">
        <v>2804</v>
      </c>
      <c r="F1374" s="4" t="s">
        <v>88</v>
      </c>
      <c r="G1374" s="4" t="s">
        <v>451</v>
      </c>
      <c r="H1374" s="4" t="s">
        <v>157</v>
      </c>
      <c r="N1374" s="5">
        <v>1</v>
      </c>
      <c r="O1374" s="5" t="s">
        <v>158</v>
      </c>
      <c r="P1374" s="65">
        <v>6276.55</v>
      </c>
      <c r="Q1374" s="65">
        <v>0</v>
      </c>
      <c r="R1374" s="65">
        <v>0</v>
      </c>
      <c r="S1374" s="65">
        <f t="shared" si="120"/>
        <v>6276.55</v>
      </c>
      <c r="T1374" s="5">
        <v>120</v>
      </c>
      <c r="U1374" s="22">
        <v>-6276.55</v>
      </c>
      <c r="V1374" s="22">
        <v>0</v>
      </c>
      <c r="W1374" s="22">
        <v>0</v>
      </c>
      <c r="X1374" s="22">
        <v>0</v>
      </c>
      <c r="Y1374" s="22">
        <v>0</v>
      </c>
      <c r="Z1374" s="22">
        <v>0</v>
      </c>
      <c r="AA1374" s="22">
        <v>0</v>
      </c>
      <c r="AB1374" s="22">
        <v>0</v>
      </c>
      <c r="AC1374" s="22">
        <v>0</v>
      </c>
      <c r="AD1374" s="22">
        <v>0</v>
      </c>
      <c r="AE1374" s="22">
        <v>0</v>
      </c>
      <c r="AF1374" s="22">
        <v>0</v>
      </c>
      <c r="AG1374" s="22">
        <v>0</v>
      </c>
      <c r="AH1374" s="22">
        <f t="shared" si="121"/>
        <v>0</v>
      </c>
      <c r="AI1374" s="22">
        <v>0</v>
      </c>
      <c r="AJ1374" s="22">
        <f t="shared" si="122"/>
        <v>-6276.55</v>
      </c>
      <c r="AK1374" s="22"/>
      <c r="AL1374" s="22">
        <f t="shared" si="123"/>
        <v>0</v>
      </c>
      <c r="AM1374" s="22">
        <f t="shared" si="124"/>
        <v>0</v>
      </c>
    </row>
    <row r="1375" spans="1:39" outlineLevel="1" x14ac:dyDescent="0.25">
      <c r="A1375" s="10">
        <v>40755</v>
      </c>
      <c r="C1375" s="3" t="s">
        <v>2805</v>
      </c>
      <c r="D1375" s="34" t="s">
        <v>2806</v>
      </c>
      <c r="F1375" s="4" t="s">
        <v>88</v>
      </c>
      <c r="G1375" s="4" t="s">
        <v>451</v>
      </c>
      <c r="H1375" s="4" t="s">
        <v>157</v>
      </c>
      <c r="N1375" s="5">
        <v>1</v>
      </c>
      <c r="O1375" s="5" t="s">
        <v>158</v>
      </c>
      <c r="P1375" s="65">
        <v>4500</v>
      </c>
      <c r="Q1375" s="65">
        <v>0</v>
      </c>
      <c r="R1375" s="65">
        <v>0</v>
      </c>
      <c r="S1375" s="65">
        <f t="shared" si="120"/>
        <v>4500</v>
      </c>
      <c r="T1375" s="5">
        <v>120</v>
      </c>
      <c r="U1375" s="22">
        <v>-4500</v>
      </c>
      <c r="V1375" s="22">
        <v>0</v>
      </c>
      <c r="W1375" s="22">
        <v>0</v>
      </c>
      <c r="X1375" s="22">
        <v>0</v>
      </c>
      <c r="Y1375" s="22">
        <v>0</v>
      </c>
      <c r="Z1375" s="22">
        <v>0</v>
      </c>
      <c r="AA1375" s="22">
        <v>0</v>
      </c>
      <c r="AB1375" s="22">
        <v>0</v>
      </c>
      <c r="AC1375" s="22">
        <v>0</v>
      </c>
      <c r="AD1375" s="22">
        <v>0</v>
      </c>
      <c r="AE1375" s="22">
        <v>0</v>
      </c>
      <c r="AF1375" s="22">
        <v>0</v>
      </c>
      <c r="AG1375" s="22">
        <v>0</v>
      </c>
      <c r="AH1375" s="22">
        <f t="shared" si="121"/>
        <v>0</v>
      </c>
      <c r="AI1375" s="22">
        <v>0</v>
      </c>
      <c r="AJ1375" s="22">
        <f t="shared" si="122"/>
        <v>-4500</v>
      </c>
      <c r="AK1375" s="22"/>
      <c r="AL1375" s="22">
        <f t="shared" si="123"/>
        <v>0</v>
      </c>
      <c r="AM1375" s="22">
        <f t="shared" si="124"/>
        <v>0</v>
      </c>
    </row>
    <row r="1376" spans="1:39" outlineLevel="1" x14ac:dyDescent="0.25">
      <c r="A1376" s="10">
        <v>40755</v>
      </c>
      <c r="C1376" s="3" t="s">
        <v>2807</v>
      </c>
      <c r="D1376" s="34" t="s">
        <v>948</v>
      </c>
      <c r="F1376" s="4" t="s">
        <v>88</v>
      </c>
      <c r="G1376" s="4" t="s">
        <v>451</v>
      </c>
      <c r="H1376" s="4" t="s">
        <v>157</v>
      </c>
      <c r="N1376" s="5">
        <v>1</v>
      </c>
      <c r="O1376" s="5" t="s">
        <v>158</v>
      </c>
      <c r="P1376" s="65">
        <v>850</v>
      </c>
      <c r="Q1376" s="65">
        <v>0</v>
      </c>
      <c r="R1376" s="65">
        <v>0</v>
      </c>
      <c r="S1376" s="65">
        <f t="shared" si="120"/>
        <v>850</v>
      </c>
      <c r="T1376" s="5">
        <v>120</v>
      </c>
      <c r="U1376" s="22">
        <v>-850</v>
      </c>
      <c r="V1376" s="22">
        <v>0</v>
      </c>
      <c r="W1376" s="22">
        <v>0</v>
      </c>
      <c r="X1376" s="22">
        <v>0</v>
      </c>
      <c r="Y1376" s="22">
        <v>0</v>
      </c>
      <c r="Z1376" s="22">
        <v>0</v>
      </c>
      <c r="AA1376" s="22">
        <v>0</v>
      </c>
      <c r="AB1376" s="22">
        <v>0</v>
      </c>
      <c r="AC1376" s="22">
        <v>0</v>
      </c>
      <c r="AD1376" s="22">
        <v>0</v>
      </c>
      <c r="AE1376" s="22">
        <v>0</v>
      </c>
      <c r="AF1376" s="22">
        <v>0</v>
      </c>
      <c r="AG1376" s="22">
        <v>0</v>
      </c>
      <c r="AH1376" s="22">
        <f t="shared" si="121"/>
        <v>0</v>
      </c>
      <c r="AI1376" s="22">
        <v>0</v>
      </c>
      <c r="AJ1376" s="22">
        <f t="shared" si="122"/>
        <v>-850</v>
      </c>
      <c r="AK1376" s="22"/>
      <c r="AL1376" s="22">
        <f t="shared" si="123"/>
        <v>0</v>
      </c>
      <c r="AM1376" s="22">
        <f t="shared" si="124"/>
        <v>0</v>
      </c>
    </row>
    <row r="1377" spans="1:39" outlineLevel="1" x14ac:dyDescent="0.25">
      <c r="A1377" s="10">
        <v>40755</v>
      </c>
      <c r="C1377" s="3" t="s">
        <v>2808</v>
      </c>
      <c r="D1377" s="34" t="s">
        <v>2809</v>
      </c>
      <c r="F1377" s="4" t="s">
        <v>88</v>
      </c>
      <c r="G1377" s="4" t="s">
        <v>451</v>
      </c>
      <c r="H1377" s="4" t="s">
        <v>157</v>
      </c>
      <c r="N1377" s="5">
        <v>1</v>
      </c>
      <c r="O1377" s="5" t="s">
        <v>158</v>
      </c>
      <c r="P1377" s="65">
        <v>2930.2</v>
      </c>
      <c r="Q1377" s="65">
        <v>0</v>
      </c>
      <c r="R1377" s="65">
        <v>0</v>
      </c>
      <c r="S1377" s="65">
        <f t="shared" si="120"/>
        <v>2930.2</v>
      </c>
      <c r="T1377" s="5">
        <v>120</v>
      </c>
      <c r="U1377" s="22">
        <v>-2930.2</v>
      </c>
      <c r="V1377" s="22">
        <v>0</v>
      </c>
      <c r="W1377" s="22">
        <v>0</v>
      </c>
      <c r="X1377" s="22">
        <v>0</v>
      </c>
      <c r="Y1377" s="22">
        <v>0</v>
      </c>
      <c r="Z1377" s="22">
        <v>0</v>
      </c>
      <c r="AA1377" s="22">
        <v>0</v>
      </c>
      <c r="AB1377" s="22">
        <v>0</v>
      </c>
      <c r="AC1377" s="22">
        <v>0</v>
      </c>
      <c r="AD1377" s="22">
        <v>0</v>
      </c>
      <c r="AE1377" s="22">
        <v>0</v>
      </c>
      <c r="AF1377" s="22">
        <v>0</v>
      </c>
      <c r="AG1377" s="22">
        <v>0</v>
      </c>
      <c r="AH1377" s="22">
        <f t="shared" si="121"/>
        <v>0</v>
      </c>
      <c r="AI1377" s="22">
        <v>0</v>
      </c>
      <c r="AJ1377" s="22">
        <f t="shared" si="122"/>
        <v>-2930.2</v>
      </c>
      <c r="AK1377" s="22"/>
      <c r="AL1377" s="22">
        <f t="shared" si="123"/>
        <v>0</v>
      </c>
      <c r="AM1377" s="22">
        <f t="shared" si="124"/>
        <v>0</v>
      </c>
    </row>
    <row r="1378" spans="1:39" outlineLevel="1" x14ac:dyDescent="0.25">
      <c r="A1378" s="10">
        <v>40755</v>
      </c>
      <c r="C1378" s="3" t="s">
        <v>2810</v>
      </c>
      <c r="D1378" s="34" t="s">
        <v>948</v>
      </c>
      <c r="F1378" s="4" t="s">
        <v>88</v>
      </c>
      <c r="G1378" s="4" t="s">
        <v>451</v>
      </c>
      <c r="H1378" s="4" t="s">
        <v>157</v>
      </c>
      <c r="N1378" s="5">
        <v>1</v>
      </c>
      <c r="O1378" s="5" t="s">
        <v>158</v>
      </c>
      <c r="P1378" s="65">
        <v>650</v>
      </c>
      <c r="Q1378" s="65">
        <v>0</v>
      </c>
      <c r="R1378" s="65">
        <v>0</v>
      </c>
      <c r="S1378" s="65">
        <f t="shared" si="120"/>
        <v>650</v>
      </c>
      <c r="T1378" s="5">
        <v>120</v>
      </c>
      <c r="U1378" s="22">
        <v>-650</v>
      </c>
      <c r="V1378" s="22">
        <v>0</v>
      </c>
      <c r="W1378" s="22">
        <v>0</v>
      </c>
      <c r="X1378" s="22">
        <v>0</v>
      </c>
      <c r="Y1378" s="22">
        <v>0</v>
      </c>
      <c r="Z1378" s="22">
        <v>0</v>
      </c>
      <c r="AA1378" s="22">
        <v>0</v>
      </c>
      <c r="AB1378" s="22">
        <v>0</v>
      </c>
      <c r="AC1378" s="22">
        <v>0</v>
      </c>
      <c r="AD1378" s="22">
        <v>0</v>
      </c>
      <c r="AE1378" s="22">
        <v>0</v>
      </c>
      <c r="AF1378" s="22">
        <v>0</v>
      </c>
      <c r="AG1378" s="22">
        <v>0</v>
      </c>
      <c r="AH1378" s="22">
        <f t="shared" si="121"/>
        <v>0</v>
      </c>
      <c r="AI1378" s="22">
        <v>0</v>
      </c>
      <c r="AJ1378" s="22">
        <f t="shared" si="122"/>
        <v>-650</v>
      </c>
      <c r="AK1378" s="22"/>
      <c r="AL1378" s="22">
        <f t="shared" si="123"/>
        <v>0</v>
      </c>
      <c r="AM1378" s="22">
        <f t="shared" si="124"/>
        <v>0</v>
      </c>
    </row>
    <row r="1379" spans="1:39" outlineLevel="1" x14ac:dyDescent="0.25">
      <c r="A1379" s="10">
        <v>40755</v>
      </c>
      <c r="C1379" s="3" t="s">
        <v>2811</v>
      </c>
      <c r="D1379" s="34" t="s">
        <v>2369</v>
      </c>
      <c r="F1379" s="4" t="s">
        <v>88</v>
      </c>
      <c r="G1379" s="4" t="s">
        <v>451</v>
      </c>
      <c r="H1379" s="4" t="s">
        <v>157</v>
      </c>
      <c r="N1379" s="5">
        <v>1</v>
      </c>
      <c r="O1379" s="5" t="s">
        <v>158</v>
      </c>
      <c r="P1379" s="65">
        <v>1360</v>
      </c>
      <c r="Q1379" s="65">
        <v>0</v>
      </c>
      <c r="R1379" s="65">
        <v>0</v>
      </c>
      <c r="S1379" s="65">
        <f t="shared" si="120"/>
        <v>1360</v>
      </c>
      <c r="T1379" s="5">
        <v>120</v>
      </c>
      <c r="U1379" s="22">
        <v>-1360</v>
      </c>
      <c r="V1379" s="22">
        <v>0</v>
      </c>
      <c r="W1379" s="22">
        <v>0</v>
      </c>
      <c r="X1379" s="22">
        <v>0</v>
      </c>
      <c r="Y1379" s="22">
        <v>0</v>
      </c>
      <c r="Z1379" s="22">
        <v>0</v>
      </c>
      <c r="AA1379" s="22">
        <v>0</v>
      </c>
      <c r="AB1379" s="22">
        <v>0</v>
      </c>
      <c r="AC1379" s="22">
        <v>0</v>
      </c>
      <c r="AD1379" s="22">
        <v>0</v>
      </c>
      <c r="AE1379" s="22">
        <v>0</v>
      </c>
      <c r="AF1379" s="22">
        <v>0</v>
      </c>
      <c r="AG1379" s="22">
        <v>0</v>
      </c>
      <c r="AH1379" s="22">
        <f t="shared" si="121"/>
        <v>0</v>
      </c>
      <c r="AI1379" s="22">
        <v>0</v>
      </c>
      <c r="AJ1379" s="22">
        <f t="shared" si="122"/>
        <v>-1360</v>
      </c>
      <c r="AK1379" s="22"/>
      <c r="AL1379" s="22">
        <f t="shared" si="123"/>
        <v>0</v>
      </c>
      <c r="AM1379" s="22">
        <f t="shared" si="124"/>
        <v>0</v>
      </c>
    </row>
    <row r="1380" spans="1:39" outlineLevel="1" x14ac:dyDescent="0.25">
      <c r="A1380" s="10">
        <v>40755</v>
      </c>
      <c r="C1380" s="3" t="s">
        <v>2812</v>
      </c>
      <c r="D1380" s="34" t="s">
        <v>2813</v>
      </c>
      <c r="F1380" s="4" t="s">
        <v>88</v>
      </c>
      <c r="G1380" s="4" t="s">
        <v>451</v>
      </c>
      <c r="H1380" s="4" t="s">
        <v>157</v>
      </c>
      <c r="N1380" s="5">
        <v>1</v>
      </c>
      <c r="O1380" s="5" t="s">
        <v>158</v>
      </c>
      <c r="P1380" s="65">
        <v>1300</v>
      </c>
      <c r="Q1380" s="65">
        <v>0</v>
      </c>
      <c r="R1380" s="65">
        <v>0</v>
      </c>
      <c r="S1380" s="65">
        <f t="shared" si="120"/>
        <v>1300</v>
      </c>
      <c r="T1380" s="5">
        <v>120</v>
      </c>
      <c r="U1380" s="22">
        <v>-1300</v>
      </c>
      <c r="V1380" s="22">
        <v>0</v>
      </c>
      <c r="W1380" s="22">
        <v>0</v>
      </c>
      <c r="X1380" s="22">
        <v>0</v>
      </c>
      <c r="Y1380" s="22">
        <v>0</v>
      </c>
      <c r="Z1380" s="22">
        <v>0</v>
      </c>
      <c r="AA1380" s="22">
        <v>0</v>
      </c>
      <c r="AB1380" s="22">
        <v>0</v>
      </c>
      <c r="AC1380" s="22">
        <v>0</v>
      </c>
      <c r="AD1380" s="22">
        <v>0</v>
      </c>
      <c r="AE1380" s="22">
        <v>0</v>
      </c>
      <c r="AF1380" s="22">
        <v>0</v>
      </c>
      <c r="AG1380" s="22">
        <v>0</v>
      </c>
      <c r="AH1380" s="22">
        <f t="shared" si="121"/>
        <v>0</v>
      </c>
      <c r="AI1380" s="22">
        <v>0</v>
      </c>
      <c r="AJ1380" s="22">
        <f t="shared" si="122"/>
        <v>-1300</v>
      </c>
      <c r="AK1380" s="22"/>
      <c r="AL1380" s="22">
        <f t="shared" si="123"/>
        <v>0</v>
      </c>
      <c r="AM1380" s="22">
        <f t="shared" si="124"/>
        <v>0</v>
      </c>
    </row>
    <row r="1381" spans="1:39" outlineLevel="1" x14ac:dyDescent="0.25">
      <c r="A1381" s="10">
        <v>40755</v>
      </c>
      <c r="C1381" s="3" t="s">
        <v>2814</v>
      </c>
      <c r="D1381" s="34" t="s">
        <v>2815</v>
      </c>
      <c r="F1381" s="4" t="s">
        <v>88</v>
      </c>
      <c r="G1381" s="4" t="s">
        <v>451</v>
      </c>
      <c r="H1381" s="4" t="s">
        <v>157</v>
      </c>
      <c r="N1381" s="5">
        <v>1</v>
      </c>
      <c r="O1381" s="5" t="s">
        <v>158</v>
      </c>
      <c r="P1381" s="65">
        <v>4123.3</v>
      </c>
      <c r="Q1381" s="65">
        <v>0</v>
      </c>
      <c r="R1381" s="65">
        <v>0</v>
      </c>
      <c r="S1381" s="65">
        <f t="shared" si="120"/>
        <v>4123.3</v>
      </c>
      <c r="T1381" s="5">
        <v>120</v>
      </c>
      <c r="U1381" s="22">
        <v>-4123.3</v>
      </c>
      <c r="V1381" s="22">
        <v>0</v>
      </c>
      <c r="W1381" s="22">
        <v>0</v>
      </c>
      <c r="X1381" s="22">
        <v>0</v>
      </c>
      <c r="Y1381" s="22">
        <v>0</v>
      </c>
      <c r="Z1381" s="22">
        <v>0</v>
      </c>
      <c r="AA1381" s="22">
        <v>0</v>
      </c>
      <c r="AB1381" s="22">
        <v>0</v>
      </c>
      <c r="AC1381" s="22">
        <v>0</v>
      </c>
      <c r="AD1381" s="22">
        <v>0</v>
      </c>
      <c r="AE1381" s="22">
        <v>0</v>
      </c>
      <c r="AF1381" s="22">
        <v>0</v>
      </c>
      <c r="AG1381" s="22">
        <v>0</v>
      </c>
      <c r="AH1381" s="22">
        <f t="shared" si="121"/>
        <v>0</v>
      </c>
      <c r="AI1381" s="22">
        <v>0</v>
      </c>
      <c r="AJ1381" s="22">
        <f t="shared" si="122"/>
        <v>-4123.3</v>
      </c>
      <c r="AK1381" s="22"/>
      <c r="AL1381" s="22">
        <f t="shared" si="123"/>
        <v>0</v>
      </c>
      <c r="AM1381" s="22">
        <f t="shared" si="124"/>
        <v>0</v>
      </c>
    </row>
    <row r="1382" spans="1:39" outlineLevel="1" x14ac:dyDescent="0.25">
      <c r="A1382" s="10">
        <v>40755</v>
      </c>
      <c r="C1382" s="3" t="s">
        <v>2816</v>
      </c>
      <c r="D1382" s="34" t="s">
        <v>2817</v>
      </c>
      <c r="F1382" s="4" t="s">
        <v>88</v>
      </c>
      <c r="G1382" s="4" t="s">
        <v>451</v>
      </c>
      <c r="H1382" s="4" t="s">
        <v>157</v>
      </c>
      <c r="N1382" s="5">
        <v>1</v>
      </c>
      <c r="O1382" s="5" t="s">
        <v>158</v>
      </c>
      <c r="P1382" s="65">
        <v>4931.8500000000004</v>
      </c>
      <c r="Q1382" s="65">
        <v>0</v>
      </c>
      <c r="R1382" s="65">
        <v>0</v>
      </c>
      <c r="S1382" s="65">
        <f t="shared" si="120"/>
        <v>4931.8500000000004</v>
      </c>
      <c r="T1382" s="5">
        <v>120</v>
      </c>
      <c r="U1382" s="22">
        <v>-4931.8500000000004</v>
      </c>
      <c r="V1382" s="22">
        <v>0</v>
      </c>
      <c r="W1382" s="22">
        <v>0</v>
      </c>
      <c r="X1382" s="22">
        <v>0</v>
      </c>
      <c r="Y1382" s="22">
        <v>0</v>
      </c>
      <c r="Z1382" s="22">
        <v>0</v>
      </c>
      <c r="AA1382" s="22">
        <v>0</v>
      </c>
      <c r="AB1382" s="22">
        <v>0</v>
      </c>
      <c r="AC1382" s="22">
        <v>0</v>
      </c>
      <c r="AD1382" s="22">
        <v>0</v>
      </c>
      <c r="AE1382" s="22">
        <v>0</v>
      </c>
      <c r="AF1382" s="22">
        <v>0</v>
      </c>
      <c r="AG1382" s="22">
        <v>0</v>
      </c>
      <c r="AH1382" s="22">
        <f t="shared" si="121"/>
        <v>0</v>
      </c>
      <c r="AI1382" s="22">
        <v>0</v>
      </c>
      <c r="AJ1382" s="22">
        <f t="shared" si="122"/>
        <v>-4931.8500000000004</v>
      </c>
      <c r="AK1382" s="22"/>
      <c r="AL1382" s="22">
        <f t="shared" si="123"/>
        <v>0</v>
      </c>
      <c r="AM1382" s="22">
        <f t="shared" si="124"/>
        <v>0</v>
      </c>
    </row>
    <row r="1383" spans="1:39" outlineLevel="1" x14ac:dyDescent="0.25">
      <c r="A1383" s="10">
        <v>40755</v>
      </c>
      <c r="C1383" s="3" t="s">
        <v>2818</v>
      </c>
      <c r="D1383" s="34" t="s">
        <v>2819</v>
      </c>
      <c r="F1383" s="4" t="s">
        <v>88</v>
      </c>
      <c r="G1383" s="4" t="s">
        <v>451</v>
      </c>
      <c r="H1383" s="4" t="s">
        <v>157</v>
      </c>
      <c r="N1383" s="5">
        <v>1</v>
      </c>
      <c r="O1383" s="5" t="s">
        <v>158</v>
      </c>
      <c r="P1383" s="65">
        <v>2380</v>
      </c>
      <c r="Q1383" s="65">
        <v>0</v>
      </c>
      <c r="R1383" s="65">
        <v>0</v>
      </c>
      <c r="S1383" s="65">
        <f t="shared" si="120"/>
        <v>2380</v>
      </c>
      <c r="T1383" s="5">
        <v>120</v>
      </c>
      <c r="U1383" s="22">
        <v>-2380</v>
      </c>
      <c r="V1383" s="22">
        <v>0</v>
      </c>
      <c r="W1383" s="22">
        <v>0</v>
      </c>
      <c r="X1383" s="22">
        <v>0</v>
      </c>
      <c r="Y1383" s="22">
        <v>0</v>
      </c>
      <c r="Z1383" s="22">
        <v>0</v>
      </c>
      <c r="AA1383" s="22">
        <v>0</v>
      </c>
      <c r="AB1383" s="22">
        <v>0</v>
      </c>
      <c r="AC1383" s="22">
        <v>0</v>
      </c>
      <c r="AD1383" s="22">
        <v>0</v>
      </c>
      <c r="AE1383" s="22">
        <v>0</v>
      </c>
      <c r="AF1383" s="22">
        <v>0</v>
      </c>
      <c r="AG1383" s="22">
        <v>0</v>
      </c>
      <c r="AH1383" s="22">
        <f t="shared" si="121"/>
        <v>0</v>
      </c>
      <c r="AI1383" s="22">
        <v>0</v>
      </c>
      <c r="AJ1383" s="22">
        <f t="shared" si="122"/>
        <v>-2380</v>
      </c>
      <c r="AK1383" s="22"/>
      <c r="AL1383" s="22">
        <f t="shared" si="123"/>
        <v>0</v>
      </c>
      <c r="AM1383" s="22">
        <f t="shared" si="124"/>
        <v>0</v>
      </c>
    </row>
    <row r="1384" spans="1:39" outlineLevel="1" x14ac:dyDescent="0.25">
      <c r="A1384" s="10">
        <v>40755</v>
      </c>
      <c r="C1384" s="3" t="s">
        <v>2820</v>
      </c>
      <c r="D1384" s="34" t="s">
        <v>2455</v>
      </c>
      <c r="F1384" s="4" t="s">
        <v>88</v>
      </c>
      <c r="G1384" s="4" t="s">
        <v>451</v>
      </c>
      <c r="H1384" s="4" t="s">
        <v>157</v>
      </c>
      <c r="N1384" s="5">
        <v>1</v>
      </c>
      <c r="O1384" s="5" t="s">
        <v>158</v>
      </c>
      <c r="P1384" s="65">
        <v>14282.5</v>
      </c>
      <c r="Q1384" s="65">
        <v>0</v>
      </c>
      <c r="R1384" s="65">
        <v>0</v>
      </c>
      <c r="S1384" s="65">
        <f t="shared" si="120"/>
        <v>14282.5</v>
      </c>
      <c r="T1384" s="5">
        <v>120</v>
      </c>
      <c r="U1384" s="22">
        <v>-14282.5</v>
      </c>
      <c r="V1384" s="22">
        <v>0</v>
      </c>
      <c r="W1384" s="22">
        <v>0</v>
      </c>
      <c r="X1384" s="22">
        <v>0</v>
      </c>
      <c r="Y1384" s="22">
        <v>0</v>
      </c>
      <c r="Z1384" s="22">
        <v>0</v>
      </c>
      <c r="AA1384" s="22">
        <v>0</v>
      </c>
      <c r="AB1384" s="22">
        <v>0</v>
      </c>
      <c r="AC1384" s="22">
        <v>0</v>
      </c>
      <c r="AD1384" s="22">
        <v>0</v>
      </c>
      <c r="AE1384" s="22">
        <v>0</v>
      </c>
      <c r="AF1384" s="22">
        <v>0</v>
      </c>
      <c r="AG1384" s="22">
        <v>0</v>
      </c>
      <c r="AH1384" s="22">
        <f t="shared" si="121"/>
        <v>0</v>
      </c>
      <c r="AI1384" s="22">
        <v>0</v>
      </c>
      <c r="AJ1384" s="22">
        <f t="shared" si="122"/>
        <v>-14282.5</v>
      </c>
      <c r="AK1384" s="22"/>
      <c r="AL1384" s="22">
        <f t="shared" si="123"/>
        <v>0</v>
      </c>
      <c r="AM1384" s="22">
        <f t="shared" si="124"/>
        <v>0</v>
      </c>
    </row>
    <row r="1385" spans="1:39" outlineLevel="1" x14ac:dyDescent="0.25">
      <c r="A1385" s="10">
        <v>40755</v>
      </c>
      <c r="C1385" s="3" t="s">
        <v>2821</v>
      </c>
      <c r="D1385" s="34" t="s">
        <v>2238</v>
      </c>
      <c r="F1385" s="4" t="s">
        <v>88</v>
      </c>
      <c r="G1385" s="4" t="s">
        <v>451</v>
      </c>
      <c r="H1385" s="4" t="s">
        <v>157</v>
      </c>
      <c r="N1385" s="5">
        <v>1</v>
      </c>
      <c r="O1385" s="5" t="s">
        <v>158</v>
      </c>
      <c r="P1385" s="65">
        <v>580</v>
      </c>
      <c r="Q1385" s="65">
        <v>0</v>
      </c>
      <c r="R1385" s="65">
        <v>0</v>
      </c>
      <c r="S1385" s="65">
        <f t="shared" si="120"/>
        <v>580</v>
      </c>
      <c r="T1385" s="5">
        <v>120</v>
      </c>
      <c r="U1385" s="22">
        <v>-580</v>
      </c>
      <c r="V1385" s="22">
        <v>0</v>
      </c>
      <c r="W1385" s="22">
        <v>0</v>
      </c>
      <c r="X1385" s="22">
        <v>0</v>
      </c>
      <c r="Y1385" s="22">
        <v>0</v>
      </c>
      <c r="Z1385" s="22">
        <v>0</v>
      </c>
      <c r="AA1385" s="22">
        <v>0</v>
      </c>
      <c r="AB1385" s="22">
        <v>0</v>
      </c>
      <c r="AC1385" s="22">
        <v>0</v>
      </c>
      <c r="AD1385" s="22">
        <v>0</v>
      </c>
      <c r="AE1385" s="22">
        <v>0</v>
      </c>
      <c r="AF1385" s="22">
        <v>0</v>
      </c>
      <c r="AG1385" s="22">
        <v>0</v>
      </c>
      <c r="AH1385" s="22">
        <f t="shared" si="121"/>
        <v>0</v>
      </c>
      <c r="AI1385" s="22">
        <v>0</v>
      </c>
      <c r="AJ1385" s="22">
        <f t="shared" si="122"/>
        <v>-580</v>
      </c>
      <c r="AK1385" s="22"/>
      <c r="AL1385" s="22">
        <f t="shared" si="123"/>
        <v>0</v>
      </c>
      <c r="AM1385" s="22">
        <f t="shared" si="124"/>
        <v>0</v>
      </c>
    </row>
    <row r="1386" spans="1:39" outlineLevel="1" x14ac:dyDescent="0.25">
      <c r="A1386" s="10">
        <v>40755</v>
      </c>
      <c r="C1386" s="3" t="s">
        <v>2822</v>
      </c>
      <c r="D1386" s="34" t="s">
        <v>968</v>
      </c>
      <c r="F1386" s="4" t="s">
        <v>88</v>
      </c>
      <c r="G1386" s="4" t="s">
        <v>451</v>
      </c>
      <c r="H1386" s="4" t="s">
        <v>157</v>
      </c>
      <c r="N1386" s="5">
        <v>1</v>
      </c>
      <c r="O1386" s="5" t="s">
        <v>158</v>
      </c>
      <c r="P1386" s="65">
        <v>1600</v>
      </c>
      <c r="Q1386" s="65">
        <v>0</v>
      </c>
      <c r="R1386" s="65">
        <v>0</v>
      </c>
      <c r="S1386" s="65">
        <f t="shared" si="120"/>
        <v>1600</v>
      </c>
      <c r="T1386" s="5">
        <v>120</v>
      </c>
      <c r="U1386" s="22">
        <v>-1600</v>
      </c>
      <c r="V1386" s="22">
        <v>0</v>
      </c>
      <c r="W1386" s="22">
        <v>0</v>
      </c>
      <c r="X1386" s="22">
        <v>0</v>
      </c>
      <c r="Y1386" s="22">
        <v>0</v>
      </c>
      <c r="Z1386" s="22">
        <v>0</v>
      </c>
      <c r="AA1386" s="22">
        <v>0</v>
      </c>
      <c r="AB1386" s="22">
        <v>0</v>
      </c>
      <c r="AC1386" s="22">
        <v>0</v>
      </c>
      <c r="AD1386" s="22">
        <v>0</v>
      </c>
      <c r="AE1386" s="22">
        <v>0</v>
      </c>
      <c r="AF1386" s="22">
        <v>0</v>
      </c>
      <c r="AG1386" s="22">
        <v>0</v>
      </c>
      <c r="AH1386" s="22">
        <f t="shared" si="121"/>
        <v>0</v>
      </c>
      <c r="AI1386" s="22">
        <v>0</v>
      </c>
      <c r="AJ1386" s="22">
        <f t="shared" si="122"/>
        <v>-1600</v>
      </c>
      <c r="AK1386" s="22"/>
      <c r="AL1386" s="22">
        <f t="shared" si="123"/>
        <v>0</v>
      </c>
      <c r="AM1386" s="22">
        <f t="shared" si="124"/>
        <v>0</v>
      </c>
    </row>
    <row r="1387" spans="1:39" outlineLevel="1" x14ac:dyDescent="0.25">
      <c r="A1387" s="10">
        <v>40755</v>
      </c>
      <c r="C1387" s="3" t="s">
        <v>2823</v>
      </c>
      <c r="D1387" s="34" t="s">
        <v>2824</v>
      </c>
      <c r="F1387" s="4" t="s">
        <v>88</v>
      </c>
      <c r="G1387" s="4" t="s">
        <v>451</v>
      </c>
      <c r="H1387" s="4" t="s">
        <v>157</v>
      </c>
      <c r="N1387" s="5">
        <v>1</v>
      </c>
      <c r="O1387" s="5" t="s">
        <v>158</v>
      </c>
      <c r="P1387" s="65">
        <v>4768.3999999999996</v>
      </c>
      <c r="Q1387" s="65">
        <v>0</v>
      </c>
      <c r="R1387" s="65">
        <v>0</v>
      </c>
      <c r="S1387" s="65">
        <f t="shared" si="120"/>
        <v>4768.3999999999996</v>
      </c>
      <c r="T1387" s="5">
        <v>120</v>
      </c>
      <c r="U1387" s="22">
        <v>-4768.3999999999996</v>
      </c>
      <c r="V1387" s="22">
        <v>0</v>
      </c>
      <c r="W1387" s="22">
        <v>0</v>
      </c>
      <c r="X1387" s="22">
        <v>0</v>
      </c>
      <c r="Y1387" s="22">
        <v>0</v>
      </c>
      <c r="Z1387" s="22">
        <v>0</v>
      </c>
      <c r="AA1387" s="22">
        <v>0</v>
      </c>
      <c r="AB1387" s="22">
        <v>0</v>
      </c>
      <c r="AC1387" s="22">
        <v>0</v>
      </c>
      <c r="AD1387" s="22">
        <v>0</v>
      </c>
      <c r="AE1387" s="22">
        <v>0</v>
      </c>
      <c r="AF1387" s="22">
        <v>0</v>
      </c>
      <c r="AG1387" s="22">
        <v>0</v>
      </c>
      <c r="AH1387" s="22">
        <f t="shared" si="121"/>
        <v>0</v>
      </c>
      <c r="AI1387" s="22">
        <v>0</v>
      </c>
      <c r="AJ1387" s="22">
        <f t="shared" si="122"/>
        <v>-4768.3999999999996</v>
      </c>
      <c r="AK1387" s="22"/>
      <c r="AL1387" s="22">
        <f t="shared" si="123"/>
        <v>0</v>
      </c>
      <c r="AM1387" s="22">
        <f t="shared" si="124"/>
        <v>0</v>
      </c>
    </row>
    <row r="1388" spans="1:39" outlineLevel="1" x14ac:dyDescent="0.25">
      <c r="A1388" s="10">
        <v>40755</v>
      </c>
      <c r="C1388" s="3" t="s">
        <v>2825</v>
      </c>
      <c r="D1388" s="34" t="s">
        <v>2826</v>
      </c>
      <c r="F1388" s="4" t="s">
        <v>88</v>
      </c>
      <c r="G1388" s="4" t="s">
        <v>451</v>
      </c>
      <c r="H1388" s="4" t="s">
        <v>157</v>
      </c>
      <c r="N1388" s="5">
        <v>1</v>
      </c>
      <c r="O1388" s="5" t="s">
        <v>158</v>
      </c>
      <c r="P1388" s="65">
        <v>1680</v>
      </c>
      <c r="Q1388" s="65">
        <v>0</v>
      </c>
      <c r="R1388" s="65">
        <v>0</v>
      </c>
      <c r="S1388" s="65">
        <f t="shared" si="120"/>
        <v>1680</v>
      </c>
      <c r="T1388" s="5">
        <v>120</v>
      </c>
      <c r="U1388" s="22">
        <v>-1680</v>
      </c>
      <c r="V1388" s="22">
        <v>0</v>
      </c>
      <c r="W1388" s="22">
        <v>0</v>
      </c>
      <c r="X1388" s="22">
        <v>0</v>
      </c>
      <c r="Y1388" s="22">
        <v>0</v>
      </c>
      <c r="Z1388" s="22">
        <v>0</v>
      </c>
      <c r="AA1388" s="22">
        <v>0</v>
      </c>
      <c r="AB1388" s="22">
        <v>0</v>
      </c>
      <c r="AC1388" s="22">
        <v>0</v>
      </c>
      <c r="AD1388" s="22">
        <v>0</v>
      </c>
      <c r="AE1388" s="22">
        <v>0</v>
      </c>
      <c r="AF1388" s="22">
        <v>0</v>
      </c>
      <c r="AG1388" s="22">
        <v>0</v>
      </c>
      <c r="AH1388" s="22">
        <f t="shared" si="121"/>
        <v>0</v>
      </c>
      <c r="AI1388" s="22">
        <v>0</v>
      </c>
      <c r="AJ1388" s="22">
        <f t="shared" si="122"/>
        <v>-1680</v>
      </c>
      <c r="AK1388" s="22"/>
      <c r="AL1388" s="22">
        <f t="shared" si="123"/>
        <v>0</v>
      </c>
      <c r="AM1388" s="22">
        <f t="shared" si="124"/>
        <v>0</v>
      </c>
    </row>
    <row r="1389" spans="1:39" outlineLevel="1" x14ac:dyDescent="0.25">
      <c r="A1389" s="10">
        <v>40755</v>
      </c>
      <c r="C1389" s="3" t="s">
        <v>2827</v>
      </c>
      <c r="D1389" s="34" t="s">
        <v>948</v>
      </c>
      <c r="F1389" s="4" t="s">
        <v>88</v>
      </c>
      <c r="G1389" s="4" t="s">
        <v>451</v>
      </c>
      <c r="H1389" s="4" t="s">
        <v>157</v>
      </c>
      <c r="N1389" s="5">
        <v>1</v>
      </c>
      <c r="O1389" s="5" t="s">
        <v>158</v>
      </c>
      <c r="P1389" s="65">
        <v>1230</v>
      </c>
      <c r="Q1389" s="65">
        <v>0</v>
      </c>
      <c r="R1389" s="65">
        <v>0</v>
      </c>
      <c r="S1389" s="65">
        <f t="shared" si="120"/>
        <v>1230</v>
      </c>
      <c r="T1389" s="5">
        <v>120</v>
      </c>
      <c r="U1389" s="22">
        <v>-1230</v>
      </c>
      <c r="V1389" s="22">
        <v>0</v>
      </c>
      <c r="W1389" s="22">
        <v>0</v>
      </c>
      <c r="X1389" s="22">
        <v>0</v>
      </c>
      <c r="Y1389" s="22">
        <v>0</v>
      </c>
      <c r="Z1389" s="22">
        <v>0</v>
      </c>
      <c r="AA1389" s="22">
        <v>0</v>
      </c>
      <c r="AB1389" s="22">
        <v>0</v>
      </c>
      <c r="AC1389" s="22">
        <v>0</v>
      </c>
      <c r="AD1389" s="22">
        <v>0</v>
      </c>
      <c r="AE1389" s="22">
        <v>0</v>
      </c>
      <c r="AF1389" s="22">
        <v>0</v>
      </c>
      <c r="AG1389" s="22">
        <v>0</v>
      </c>
      <c r="AH1389" s="22">
        <f t="shared" si="121"/>
        <v>0</v>
      </c>
      <c r="AI1389" s="22">
        <v>0</v>
      </c>
      <c r="AJ1389" s="22">
        <f t="shared" si="122"/>
        <v>-1230</v>
      </c>
      <c r="AK1389" s="22"/>
      <c r="AL1389" s="22">
        <f t="shared" si="123"/>
        <v>0</v>
      </c>
      <c r="AM1389" s="22">
        <f t="shared" si="124"/>
        <v>0</v>
      </c>
    </row>
    <row r="1390" spans="1:39" outlineLevel="1" x14ac:dyDescent="0.25">
      <c r="A1390" s="10">
        <v>40755</v>
      </c>
      <c r="C1390" s="3" t="s">
        <v>2828</v>
      </c>
      <c r="D1390" s="34" t="s">
        <v>2829</v>
      </c>
      <c r="F1390" s="4" t="s">
        <v>88</v>
      </c>
      <c r="G1390" s="4" t="s">
        <v>451</v>
      </c>
      <c r="H1390" s="4" t="s">
        <v>157</v>
      </c>
      <c r="N1390" s="5">
        <v>1</v>
      </c>
      <c r="O1390" s="5" t="s">
        <v>158</v>
      </c>
      <c r="P1390" s="65">
        <v>17239.900000000001</v>
      </c>
      <c r="Q1390" s="65">
        <v>0</v>
      </c>
      <c r="R1390" s="65">
        <v>0</v>
      </c>
      <c r="S1390" s="65">
        <f t="shared" si="120"/>
        <v>17239.900000000001</v>
      </c>
      <c r="T1390" s="5">
        <v>120</v>
      </c>
      <c r="U1390" s="22">
        <v>-17239.900000000001</v>
      </c>
      <c r="V1390" s="22">
        <v>0</v>
      </c>
      <c r="W1390" s="22">
        <v>0</v>
      </c>
      <c r="X1390" s="22">
        <v>0</v>
      </c>
      <c r="Y1390" s="22">
        <v>0</v>
      </c>
      <c r="Z1390" s="22">
        <v>0</v>
      </c>
      <c r="AA1390" s="22">
        <v>0</v>
      </c>
      <c r="AB1390" s="22">
        <v>0</v>
      </c>
      <c r="AC1390" s="22">
        <v>0</v>
      </c>
      <c r="AD1390" s="22">
        <v>0</v>
      </c>
      <c r="AE1390" s="22">
        <v>0</v>
      </c>
      <c r="AF1390" s="22">
        <v>0</v>
      </c>
      <c r="AG1390" s="22">
        <v>0</v>
      </c>
      <c r="AH1390" s="22">
        <f t="shared" si="121"/>
        <v>0</v>
      </c>
      <c r="AI1390" s="22">
        <v>0</v>
      </c>
      <c r="AJ1390" s="22">
        <f t="shared" si="122"/>
        <v>-17239.900000000001</v>
      </c>
      <c r="AK1390" s="22"/>
      <c r="AL1390" s="22">
        <f t="shared" si="123"/>
        <v>0</v>
      </c>
      <c r="AM1390" s="22">
        <f t="shared" si="124"/>
        <v>0</v>
      </c>
    </row>
    <row r="1391" spans="1:39" outlineLevel="1" x14ac:dyDescent="0.25">
      <c r="A1391" s="10">
        <v>40755</v>
      </c>
      <c r="C1391" s="3" t="s">
        <v>2830</v>
      </c>
      <c r="D1391" s="34" t="s">
        <v>2831</v>
      </c>
      <c r="F1391" s="4" t="s">
        <v>88</v>
      </c>
      <c r="G1391" s="4" t="s">
        <v>451</v>
      </c>
      <c r="H1391" s="4" t="s">
        <v>157</v>
      </c>
      <c r="N1391" s="5">
        <v>1</v>
      </c>
      <c r="O1391" s="5" t="s">
        <v>158</v>
      </c>
      <c r="P1391" s="65">
        <v>17271.7</v>
      </c>
      <c r="Q1391" s="65">
        <v>0</v>
      </c>
      <c r="R1391" s="65">
        <v>0</v>
      </c>
      <c r="S1391" s="65">
        <f t="shared" si="120"/>
        <v>17271.7</v>
      </c>
      <c r="T1391" s="5">
        <v>120</v>
      </c>
      <c r="U1391" s="22">
        <v>-17271.7</v>
      </c>
      <c r="V1391" s="22">
        <v>0</v>
      </c>
      <c r="W1391" s="22">
        <v>0</v>
      </c>
      <c r="X1391" s="22">
        <v>0</v>
      </c>
      <c r="Y1391" s="22">
        <v>0</v>
      </c>
      <c r="Z1391" s="22">
        <v>0</v>
      </c>
      <c r="AA1391" s="22">
        <v>0</v>
      </c>
      <c r="AB1391" s="22">
        <v>0</v>
      </c>
      <c r="AC1391" s="22">
        <v>0</v>
      </c>
      <c r="AD1391" s="22">
        <v>0</v>
      </c>
      <c r="AE1391" s="22">
        <v>0</v>
      </c>
      <c r="AF1391" s="22">
        <v>0</v>
      </c>
      <c r="AG1391" s="22">
        <v>0</v>
      </c>
      <c r="AH1391" s="22">
        <f t="shared" si="121"/>
        <v>0</v>
      </c>
      <c r="AI1391" s="22">
        <v>0</v>
      </c>
      <c r="AJ1391" s="22">
        <f t="shared" si="122"/>
        <v>-17271.7</v>
      </c>
      <c r="AK1391" s="22"/>
      <c r="AL1391" s="22">
        <f t="shared" si="123"/>
        <v>0</v>
      </c>
      <c r="AM1391" s="22">
        <f t="shared" si="124"/>
        <v>0</v>
      </c>
    </row>
    <row r="1392" spans="1:39" outlineLevel="1" x14ac:dyDescent="0.25">
      <c r="A1392" s="10">
        <v>40755</v>
      </c>
      <c r="C1392" s="3" t="s">
        <v>2832</v>
      </c>
      <c r="D1392" s="34" t="s">
        <v>948</v>
      </c>
      <c r="F1392" s="4" t="s">
        <v>88</v>
      </c>
      <c r="G1392" s="4" t="s">
        <v>451</v>
      </c>
      <c r="H1392" s="4" t="s">
        <v>157</v>
      </c>
      <c r="N1392" s="5">
        <v>1</v>
      </c>
      <c r="O1392" s="5" t="s">
        <v>158</v>
      </c>
      <c r="P1392" s="65">
        <v>1200</v>
      </c>
      <c r="Q1392" s="65">
        <v>0</v>
      </c>
      <c r="R1392" s="65">
        <v>0</v>
      </c>
      <c r="S1392" s="65">
        <f t="shared" si="120"/>
        <v>1200</v>
      </c>
      <c r="T1392" s="5">
        <v>120</v>
      </c>
      <c r="U1392" s="22">
        <v>-1200</v>
      </c>
      <c r="V1392" s="22">
        <v>0</v>
      </c>
      <c r="W1392" s="22">
        <v>0</v>
      </c>
      <c r="X1392" s="22">
        <v>0</v>
      </c>
      <c r="Y1392" s="22">
        <v>0</v>
      </c>
      <c r="Z1392" s="22">
        <v>0</v>
      </c>
      <c r="AA1392" s="22">
        <v>0</v>
      </c>
      <c r="AB1392" s="22">
        <v>0</v>
      </c>
      <c r="AC1392" s="22">
        <v>0</v>
      </c>
      <c r="AD1392" s="22">
        <v>0</v>
      </c>
      <c r="AE1392" s="22">
        <v>0</v>
      </c>
      <c r="AF1392" s="22">
        <v>0</v>
      </c>
      <c r="AG1392" s="22">
        <v>0</v>
      </c>
      <c r="AH1392" s="22">
        <f t="shared" si="121"/>
        <v>0</v>
      </c>
      <c r="AI1392" s="22">
        <v>0</v>
      </c>
      <c r="AJ1392" s="22">
        <f t="shared" si="122"/>
        <v>-1200</v>
      </c>
      <c r="AK1392" s="22"/>
      <c r="AL1392" s="22">
        <f t="shared" si="123"/>
        <v>0</v>
      </c>
      <c r="AM1392" s="22">
        <f t="shared" si="124"/>
        <v>0</v>
      </c>
    </row>
    <row r="1393" spans="1:39" outlineLevel="1" x14ac:dyDescent="0.25">
      <c r="A1393" s="10">
        <v>40755</v>
      </c>
      <c r="C1393" s="3" t="s">
        <v>2833</v>
      </c>
      <c r="D1393" s="34" t="s">
        <v>2834</v>
      </c>
      <c r="F1393" s="4" t="s">
        <v>88</v>
      </c>
      <c r="G1393" s="4" t="s">
        <v>451</v>
      </c>
      <c r="H1393" s="4" t="s">
        <v>157</v>
      </c>
      <c r="N1393" s="5">
        <v>1</v>
      </c>
      <c r="O1393" s="5" t="s">
        <v>158</v>
      </c>
      <c r="P1393" s="65">
        <v>1222</v>
      </c>
      <c r="Q1393" s="65">
        <v>0</v>
      </c>
      <c r="R1393" s="65">
        <v>0</v>
      </c>
      <c r="S1393" s="65">
        <f t="shared" si="120"/>
        <v>1222</v>
      </c>
      <c r="T1393" s="5">
        <v>120</v>
      </c>
      <c r="U1393" s="22">
        <v>-1222</v>
      </c>
      <c r="V1393" s="22">
        <v>0</v>
      </c>
      <c r="W1393" s="22">
        <v>0</v>
      </c>
      <c r="X1393" s="22">
        <v>0</v>
      </c>
      <c r="Y1393" s="22">
        <v>0</v>
      </c>
      <c r="Z1393" s="22">
        <v>0</v>
      </c>
      <c r="AA1393" s="22">
        <v>0</v>
      </c>
      <c r="AB1393" s="22">
        <v>0</v>
      </c>
      <c r="AC1393" s="22">
        <v>0</v>
      </c>
      <c r="AD1393" s="22">
        <v>0</v>
      </c>
      <c r="AE1393" s="22">
        <v>0</v>
      </c>
      <c r="AF1393" s="22">
        <v>0</v>
      </c>
      <c r="AG1393" s="22">
        <v>0</v>
      </c>
      <c r="AH1393" s="22">
        <f t="shared" si="121"/>
        <v>0</v>
      </c>
      <c r="AI1393" s="22">
        <v>0</v>
      </c>
      <c r="AJ1393" s="22">
        <f t="shared" si="122"/>
        <v>-1222</v>
      </c>
      <c r="AK1393" s="22"/>
      <c r="AL1393" s="22">
        <f t="shared" si="123"/>
        <v>0</v>
      </c>
      <c r="AM1393" s="22">
        <f t="shared" si="124"/>
        <v>0</v>
      </c>
    </row>
    <row r="1394" spans="1:39" outlineLevel="1" x14ac:dyDescent="0.25">
      <c r="A1394" s="10">
        <v>40755</v>
      </c>
      <c r="C1394" s="3" t="s">
        <v>2835</v>
      </c>
      <c r="D1394" s="34" t="s">
        <v>2836</v>
      </c>
      <c r="F1394" s="4" t="s">
        <v>88</v>
      </c>
      <c r="G1394" s="4" t="s">
        <v>451</v>
      </c>
      <c r="H1394" s="4" t="s">
        <v>157</v>
      </c>
      <c r="N1394" s="5">
        <v>1</v>
      </c>
      <c r="O1394" s="5" t="s">
        <v>158</v>
      </c>
      <c r="P1394" s="65">
        <v>1740</v>
      </c>
      <c r="Q1394" s="65">
        <v>0</v>
      </c>
      <c r="R1394" s="65">
        <v>0</v>
      </c>
      <c r="S1394" s="65">
        <f t="shared" si="120"/>
        <v>1740</v>
      </c>
      <c r="T1394" s="5">
        <v>120</v>
      </c>
      <c r="U1394" s="22">
        <v>-1740</v>
      </c>
      <c r="V1394" s="22">
        <v>0</v>
      </c>
      <c r="W1394" s="22">
        <v>0</v>
      </c>
      <c r="X1394" s="22">
        <v>0</v>
      </c>
      <c r="Y1394" s="22">
        <v>0</v>
      </c>
      <c r="Z1394" s="22">
        <v>0</v>
      </c>
      <c r="AA1394" s="22">
        <v>0</v>
      </c>
      <c r="AB1394" s="22">
        <v>0</v>
      </c>
      <c r="AC1394" s="22">
        <v>0</v>
      </c>
      <c r="AD1394" s="22">
        <v>0</v>
      </c>
      <c r="AE1394" s="22">
        <v>0</v>
      </c>
      <c r="AF1394" s="22">
        <v>0</v>
      </c>
      <c r="AG1394" s="22">
        <v>0</v>
      </c>
      <c r="AH1394" s="22">
        <f t="shared" si="121"/>
        <v>0</v>
      </c>
      <c r="AI1394" s="22">
        <v>0</v>
      </c>
      <c r="AJ1394" s="22">
        <f t="shared" si="122"/>
        <v>-1740</v>
      </c>
      <c r="AK1394" s="22"/>
      <c r="AL1394" s="22">
        <f t="shared" si="123"/>
        <v>0</v>
      </c>
      <c r="AM1394" s="22">
        <f t="shared" si="124"/>
        <v>0</v>
      </c>
    </row>
    <row r="1395" spans="1:39" outlineLevel="1" x14ac:dyDescent="0.25">
      <c r="A1395" s="10">
        <v>40755</v>
      </c>
      <c r="C1395" s="3" t="s">
        <v>2837</v>
      </c>
      <c r="D1395" s="34" t="s">
        <v>2838</v>
      </c>
      <c r="F1395" s="4" t="s">
        <v>88</v>
      </c>
      <c r="G1395" s="4" t="s">
        <v>451</v>
      </c>
      <c r="H1395" s="4" t="s">
        <v>157</v>
      </c>
      <c r="N1395" s="5">
        <v>1</v>
      </c>
      <c r="O1395" s="5" t="s">
        <v>158</v>
      </c>
      <c r="P1395" s="65">
        <v>2054.5700000000002</v>
      </c>
      <c r="Q1395" s="65">
        <v>0</v>
      </c>
      <c r="R1395" s="65">
        <v>0</v>
      </c>
      <c r="S1395" s="65">
        <f t="shared" si="120"/>
        <v>2054.5700000000002</v>
      </c>
      <c r="T1395" s="5">
        <v>120</v>
      </c>
      <c r="U1395" s="22">
        <v>-2054.5700000000002</v>
      </c>
      <c r="V1395" s="22">
        <v>0</v>
      </c>
      <c r="W1395" s="22">
        <v>0</v>
      </c>
      <c r="X1395" s="22">
        <v>0</v>
      </c>
      <c r="Y1395" s="22">
        <v>0</v>
      </c>
      <c r="Z1395" s="22">
        <v>0</v>
      </c>
      <c r="AA1395" s="22">
        <v>0</v>
      </c>
      <c r="AB1395" s="22">
        <v>0</v>
      </c>
      <c r="AC1395" s="22">
        <v>0</v>
      </c>
      <c r="AD1395" s="22">
        <v>0</v>
      </c>
      <c r="AE1395" s="22">
        <v>0</v>
      </c>
      <c r="AF1395" s="22">
        <v>0</v>
      </c>
      <c r="AG1395" s="22">
        <v>0</v>
      </c>
      <c r="AH1395" s="22">
        <f t="shared" si="121"/>
        <v>0</v>
      </c>
      <c r="AI1395" s="22">
        <v>0</v>
      </c>
      <c r="AJ1395" s="22">
        <f t="shared" si="122"/>
        <v>-2054.5700000000002</v>
      </c>
      <c r="AK1395" s="22"/>
      <c r="AL1395" s="22">
        <f t="shared" si="123"/>
        <v>0</v>
      </c>
      <c r="AM1395" s="22">
        <f t="shared" si="124"/>
        <v>0</v>
      </c>
    </row>
    <row r="1396" spans="1:39" outlineLevel="1" x14ac:dyDescent="0.25">
      <c r="A1396" s="10">
        <v>40755</v>
      </c>
      <c r="C1396" s="3" t="s">
        <v>2839</v>
      </c>
      <c r="D1396" s="34" t="s">
        <v>2840</v>
      </c>
      <c r="F1396" s="4" t="s">
        <v>88</v>
      </c>
      <c r="G1396" s="4" t="s">
        <v>451</v>
      </c>
      <c r="H1396" s="4" t="s">
        <v>157</v>
      </c>
      <c r="N1396" s="5">
        <v>1</v>
      </c>
      <c r="O1396" s="5" t="s">
        <v>158</v>
      </c>
      <c r="P1396" s="65">
        <v>6500</v>
      </c>
      <c r="Q1396" s="65">
        <v>0</v>
      </c>
      <c r="R1396" s="65">
        <v>0</v>
      </c>
      <c r="S1396" s="65">
        <f t="shared" si="120"/>
        <v>6500</v>
      </c>
      <c r="T1396" s="5">
        <v>120</v>
      </c>
      <c r="U1396" s="22">
        <v>-6500</v>
      </c>
      <c r="V1396" s="22">
        <v>0</v>
      </c>
      <c r="W1396" s="22">
        <v>0</v>
      </c>
      <c r="X1396" s="22">
        <v>0</v>
      </c>
      <c r="Y1396" s="22">
        <v>0</v>
      </c>
      <c r="Z1396" s="22">
        <v>0</v>
      </c>
      <c r="AA1396" s="22">
        <v>0</v>
      </c>
      <c r="AB1396" s="22">
        <v>0</v>
      </c>
      <c r="AC1396" s="22">
        <v>0</v>
      </c>
      <c r="AD1396" s="22">
        <v>0</v>
      </c>
      <c r="AE1396" s="22">
        <v>0</v>
      </c>
      <c r="AF1396" s="22">
        <v>0</v>
      </c>
      <c r="AG1396" s="22">
        <v>0</v>
      </c>
      <c r="AH1396" s="22">
        <f t="shared" si="121"/>
        <v>0</v>
      </c>
      <c r="AI1396" s="22">
        <v>0</v>
      </c>
      <c r="AJ1396" s="22">
        <f t="shared" si="122"/>
        <v>-6500</v>
      </c>
      <c r="AK1396" s="22"/>
      <c r="AL1396" s="22">
        <f t="shared" si="123"/>
        <v>0</v>
      </c>
      <c r="AM1396" s="22">
        <f t="shared" si="124"/>
        <v>0</v>
      </c>
    </row>
    <row r="1397" spans="1:39" outlineLevel="1" x14ac:dyDescent="0.25">
      <c r="A1397" s="10">
        <v>40755</v>
      </c>
      <c r="C1397" s="3" t="s">
        <v>2841</v>
      </c>
      <c r="D1397" s="34" t="s">
        <v>948</v>
      </c>
      <c r="F1397" s="4" t="s">
        <v>88</v>
      </c>
      <c r="G1397" s="4" t="s">
        <v>451</v>
      </c>
      <c r="H1397" s="4" t="s">
        <v>157</v>
      </c>
      <c r="N1397" s="5">
        <v>1</v>
      </c>
      <c r="O1397" s="5" t="s">
        <v>158</v>
      </c>
      <c r="P1397" s="65">
        <v>980</v>
      </c>
      <c r="Q1397" s="65">
        <v>0</v>
      </c>
      <c r="R1397" s="65">
        <v>0</v>
      </c>
      <c r="S1397" s="65">
        <f t="shared" si="120"/>
        <v>980</v>
      </c>
      <c r="T1397" s="5">
        <v>120</v>
      </c>
      <c r="U1397" s="22">
        <v>-980</v>
      </c>
      <c r="V1397" s="22">
        <v>0</v>
      </c>
      <c r="W1397" s="22">
        <v>0</v>
      </c>
      <c r="X1397" s="22">
        <v>0</v>
      </c>
      <c r="Y1397" s="22">
        <v>0</v>
      </c>
      <c r="Z1397" s="22">
        <v>0</v>
      </c>
      <c r="AA1397" s="22">
        <v>0</v>
      </c>
      <c r="AB1397" s="22">
        <v>0</v>
      </c>
      <c r="AC1397" s="22">
        <v>0</v>
      </c>
      <c r="AD1397" s="22">
        <v>0</v>
      </c>
      <c r="AE1397" s="22">
        <v>0</v>
      </c>
      <c r="AF1397" s="22">
        <v>0</v>
      </c>
      <c r="AG1397" s="22">
        <v>0</v>
      </c>
      <c r="AH1397" s="22">
        <f t="shared" si="121"/>
        <v>0</v>
      </c>
      <c r="AI1397" s="22">
        <v>0</v>
      </c>
      <c r="AJ1397" s="22">
        <f t="shared" si="122"/>
        <v>-980</v>
      </c>
      <c r="AK1397" s="22"/>
      <c r="AL1397" s="22">
        <f t="shared" si="123"/>
        <v>0</v>
      </c>
      <c r="AM1397" s="22">
        <f t="shared" si="124"/>
        <v>0</v>
      </c>
    </row>
    <row r="1398" spans="1:39" outlineLevel="1" x14ac:dyDescent="0.25">
      <c r="A1398" s="10">
        <v>40755</v>
      </c>
      <c r="C1398" s="3" t="s">
        <v>2842</v>
      </c>
      <c r="D1398" s="34" t="s">
        <v>2843</v>
      </c>
      <c r="F1398" s="4" t="s">
        <v>88</v>
      </c>
      <c r="G1398" s="4" t="s">
        <v>451</v>
      </c>
      <c r="H1398" s="4" t="s">
        <v>157</v>
      </c>
      <c r="N1398" s="5">
        <v>1</v>
      </c>
      <c r="O1398" s="5" t="s">
        <v>158</v>
      </c>
      <c r="P1398" s="65">
        <v>1150</v>
      </c>
      <c r="Q1398" s="65">
        <v>0</v>
      </c>
      <c r="R1398" s="65">
        <v>0</v>
      </c>
      <c r="S1398" s="65">
        <f t="shared" si="120"/>
        <v>1150</v>
      </c>
      <c r="T1398" s="5">
        <v>120</v>
      </c>
      <c r="U1398" s="22">
        <v>-1150</v>
      </c>
      <c r="V1398" s="22">
        <v>0</v>
      </c>
      <c r="W1398" s="22">
        <v>0</v>
      </c>
      <c r="X1398" s="22">
        <v>0</v>
      </c>
      <c r="Y1398" s="22">
        <v>0</v>
      </c>
      <c r="Z1398" s="22">
        <v>0</v>
      </c>
      <c r="AA1398" s="22">
        <v>0</v>
      </c>
      <c r="AB1398" s="22">
        <v>0</v>
      </c>
      <c r="AC1398" s="22">
        <v>0</v>
      </c>
      <c r="AD1398" s="22">
        <v>0</v>
      </c>
      <c r="AE1398" s="22">
        <v>0</v>
      </c>
      <c r="AF1398" s="22">
        <v>0</v>
      </c>
      <c r="AG1398" s="22">
        <v>0</v>
      </c>
      <c r="AH1398" s="22">
        <f t="shared" si="121"/>
        <v>0</v>
      </c>
      <c r="AI1398" s="22">
        <v>0</v>
      </c>
      <c r="AJ1398" s="22">
        <f t="shared" si="122"/>
        <v>-1150</v>
      </c>
      <c r="AK1398" s="22"/>
      <c r="AL1398" s="22">
        <f t="shared" si="123"/>
        <v>0</v>
      </c>
      <c r="AM1398" s="22">
        <f t="shared" si="124"/>
        <v>0</v>
      </c>
    </row>
    <row r="1399" spans="1:39" outlineLevel="1" x14ac:dyDescent="0.25">
      <c r="A1399" s="10">
        <v>40755</v>
      </c>
      <c r="C1399" s="3" t="s">
        <v>2844</v>
      </c>
      <c r="D1399" s="34" t="s">
        <v>2845</v>
      </c>
      <c r="F1399" s="4" t="s">
        <v>88</v>
      </c>
      <c r="G1399" s="4" t="s">
        <v>451</v>
      </c>
      <c r="H1399" s="4" t="s">
        <v>157</v>
      </c>
      <c r="N1399" s="5">
        <v>1</v>
      </c>
      <c r="O1399" s="5" t="s">
        <v>158</v>
      </c>
      <c r="P1399" s="65">
        <v>9165</v>
      </c>
      <c r="Q1399" s="65">
        <v>0</v>
      </c>
      <c r="R1399" s="65">
        <v>0</v>
      </c>
      <c r="S1399" s="65">
        <f t="shared" si="120"/>
        <v>9165</v>
      </c>
      <c r="T1399" s="5">
        <v>120</v>
      </c>
      <c r="U1399" s="22">
        <v>-9165</v>
      </c>
      <c r="V1399" s="22">
        <v>0</v>
      </c>
      <c r="W1399" s="22">
        <v>0</v>
      </c>
      <c r="X1399" s="22">
        <v>0</v>
      </c>
      <c r="Y1399" s="22">
        <v>0</v>
      </c>
      <c r="Z1399" s="22">
        <v>0</v>
      </c>
      <c r="AA1399" s="22">
        <v>0</v>
      </c>
      <c r="AB1399" s="22">
        <v>0</v>
      </c>
      <c r="AC1399" s="22">
        <v>0</v>
      </c>
      <c r="AD1399" s="22">
        <v>0</v>
      </c>
      <c r="AE1399" s="22">
        <v>0</v>
      </c>
      <c r="AF1399" s="22">
        <v>0</v>
      </c>
      <c r="AG1399" s="22">
        <v>0</v>
      </c>
      <c r="AH1399" s="22">
        <f t="shared" si="121"/>
        <v>0</v>
      </c>
      <c r="AI1399" s="22">
        <v>0</v>
      </c>
      <c r="AJ1399" s="22">
        <f t="shared" si="122"/>
        <v>-9165</v>
      </c>
      <c r="AK1399" s="22"/>
      <c r="AL1399" s="22">
        <f t="shared" si="123"/>
        <v>0</v>
      </c>
      <c r="AM1399" s="22">
        <f t="shared" si="124"/>
        <v>0</v>
      </c>
    </row>
    <row r="1400" spans="1:39" outlineLevel="1" x14ac:dyDescent="0.25">
      <c r="A1400" s="10">
        <v>40755</v>
      </c>
      <c r="C1400" s="3" t="s">
        <v>2846</v>
      </c>
      <c r="D1400" s="34" t="s">
        <v>2847</v>
      </c>
      <c r="F1400" s="4" t="s">
        <v>88</v>
      </c>
      <c r="G1400" s="4" t="s">
        <v>451</v>
      </c>
      <c r="H1400" s="4" t="s">
        <v>157</v>
      </c>
      <c r="N1400" s="5">
        <v>1</v>
      </c>
      <c r="O1400" s="5" t="s">
        <v>158</v>
      </c>
      <c r="P1400" s="65">
        <v>1250</v>
      </c>
      <c r="Q1400" s="65">
        <v>0</v>
      </c>
      <c r="R1400" s="65">
        <v>0</v>
      </c>
      <c r="S1400" s="65">
        <f t="shared" si="120"/>
        <v>1250</v>
      </c>
      <c r="T1400" s="5">
        <v>120</v>
      </c>
      <c r="U1400" s="22">
        <v>-1250</v>
      </c>
      <c r="V1400" s="22">
        <v>0</v>
      </c>
      <c r="W1400" s="22">
        <v>0</v>
      </c>
      <c r="X1400" s="22">
        <v>0</v>
      </c>
      <c r="Y1400" s="22">
        <v>0</v>
      </c>
      <c r="Z1400" s="22">
        <v>0</v>
      </c>
      <c r="AA1400" s="22">
        <v>0</v>
      </c>
      <c r="AB1400" s="22">
        <v>0</v>
      </c>
      <c r="AC1400" s="22">
        <v>0</v>
      </c>
      <c r="AD1400" s="22">
        <v>0</v>
      </c>
      <c r="AE1400" s="22">
        <v>0</v>
      </c>
      <c r="AF1400" s="22">
        <v>0</v>
      </c>
      <c r="AG1400" s="22">
        <v>0</v>
      </c>
      <c r="AH1400" s="22">
        <f t="shared" si="121"/>
        <v>0</v>
      </c>
      <c r="AI1400" s="22">
        <v>0</v>
      </c>
      <c r="AJ1400" s="22">
        <f t="shared" si="122"/>
        <v>-1250</v>
      </c>
      <c r="AK1400" s="22"/>
      <c r="AL1400" s="22">
        <f t="shared" si="123"/>
        <v>0</v>
      </c>
      <c r="AM1400" s="22">
        <f t="shared" si="124"/>
        <v>0</v>
      </c>
    </row>
    <row r="1401" spans="1:39" outlineLevel="1" x14ac:dyDescent="0.25">
      <c r="A1401" s="10">
        <v>40755</v>
      </c>
      <c r="C1401" s="3" t="s">
        <v>2848</v>
      </c>
      <c r="D1401" s="34" t="s">
        <v>968</v>
      </c>
      <c r="F1401" s="4" t="s">
        <v>88</v>
      </c>
      <c r="G1401" s="4" t="s">
        <v>451</v>
      </c>
      <c r="H1401" s="4" t="s">
        <v>157</v>
      </c>
      <c r="N1401" s="5">
        <v>1</v>
      </c>
      <c r="O1401" s="5" t="s">
        <v>158</v>
      </c>
      <c r="P1401" s="65">
        <v>4500</v>
      </c>
      <c r="Q1401" s="65">
        <v>0</v>
      </c>
      <c r="R1401" s="65">
        <v>0</v>
      </c>
      <c r="S1401" s="65">
        <f t="shared" si="120"/>
        <v>4500</v>
      </c>
      <c r="T1401" s="5">
        <v>120</v>
      </c>
      <c r="U1401" s="22">
        <v>-4500</v>
      </c>
      <c r="V1401" s="22">
        <v>0</v>
      </c>
      <c r="W1401" s="22">
        <v>0</v>
      </c>
      <c r="X1401" s="22">
        <v>0</v>
      </c>
      <c r="Y1401" s="22">
        <v>0</v>
      </c>
      <c r="Z1401" s="22">
        <v>0</v>
      </c>
      <c r="AA1401" s="22">
        <v>0</v>
      </c>
      <c r="AB1401" s="22">
        <v>0</v>
      </c>
      <c r="AC1401" s="22">
        <v>0</v>
      </c>
      <c r="AD1401" s="22">
        <v>0</v>
      </c>
      <c r="AE1401" s="22">
        <v>0</v>
      </c>
      <c r="AF1401" s="22">
        <v>0</v>
      </c>
      <c r="AG1401" s="22">
        <v>0</v>
      </c>
      <c r="AH1401" s="22">
        <f t="shared" si="121"/>
        <v>0</v>
      </c>
      <c r="AI1401" s="22">
        <v>0</v>
      </c>
      <c r="AJ1401" s="22">
        <f t="shared" si="122"/>
        <v>-4500</v>
      </c>
      <c r="AK1401" s="22"/>
      <c r="AL1401" s="22">
        <f t="shared" si="123"/>
        <v>0</v>
      </c>
      <c r="AM1401" s="22">
        <f t="shared" si="124"/>
        <v>0</v>
      </c>
    </row>
    <row r="1402" spans="1:39" outlineLevel="1" x14ac:dyDescent="0.25">
      <c r="A1402" s="10">
        <v>40755</v>
      </c>
      <c r="C1402" s="3" t="s">
        <v>2849</v>
      </c>
      <c r="D1402" s="34" t="s">
        <v>2510</v>
      </c>
      <c r="F1402" s="4" t="s">
        <v>88</v>
      </c>
      <c r="G1402" s="4" t="s">
        <v>451</v>
      </c>
      <c r="H1402" s="4" t="s">
        <v>157</v>
      </c>
      <c r="N1402" s="5">
        <v>1</v>
      </c>
      <c r="O1402" s="5" t="s">
        <v>158</v>
      </c>
      <c r="P1402" s="65">
        <v>1250</v>
      </c>
      <c r="Q1402" s="65">
        <v>0</v>
      </c>
      <c r="R1402" s="65">
        <v>0</v>
      </c>
      <c r="S1402" s="65">
        <f t="shared" si="120"/>
        <v>1250</v>
      </c>
      <c r="T1402" s="5">
        <v>120</v>
      </c>
      <c r="U1402" s="22">
        <v>-1250</v>
      </c>
      <c r="V1402" s="22">
        <v>0</v>
      </c>
      <c r="W1402" s="22">
        <v>0</v>
      </c>
      <c r="X1402" s="22">
        <v>0</v>
      </c>
      <c r="Y1402" s="22">
        <v>0</v>
      </c>
      <c r="Z1402" s="22">
        <v>0</v>
      </c>
      <c r="AA1402" s="22">
        <v>0</v>
      </c>
      <c r="AB1402" s="22">
        <v>0</v>
      </c>
      <c r="AC1402" s="22">
        <v>0</v>
      </c>
      <c r="AD1402" s="22">
        <v>0</v>
      </c>
      <c r="AE1402" s="22">
        <v>0</v>
      </c>
      <c r="AF1402" s="22">
        <v>0</v>
      </c>
      <c r="AG1402" s="22">
        <v>0</v>
      </c>
      <c r="AH1402" s="22">
        <f t="shared" si="121"/>
        <v>0</v>
      </c>
      <c r="AI1402" s="22">
        <v>0</v>
      </c>
      <c r="AJ1402" s="22">
        <f t="shared" si="122"/>
        <v>-1250</v>
      </c>
      <c r="AK1402" s="22"/>
      <c r="AL1402" s="22">
        <f t="shared" si="123"/>
        <v>0</v>
      </c>
      <c r="AM1402" s="22">
        <f t="shared" si="124"/>
        <v>0</v>
      </c>
    </row>
    <row r="1403" spans="1:39" outlineLevel="1" x14ac:dyDescent="0.25">
      <c r="A1403" s="10">
        <v>40755</v>
      </c>
      <c r="C1403" s="3" t="s">
        <v>2850</v>
      </c>
      <c r="D1403" s="34" t="s">
        <v>2510</v>
      </c>
      <c r="F1403" s="4" t="s">
        <v>88</v>
      </c>
      <c r="G1403" s="4" t="s">
        <v>451</v>
      </c>
      <c r="H1403" s="4" t="s">
        <v>157</v>
      </c>
      <c r="N1403" s="5">
        <v>1</v>
      </c>
      <c r="O1403" s="5" t="s">
        <v>158</v>
      </c>
      <c r="P1403" s="65">
        <v>1150</v>
      </c>
      <c r="Q1403" s="65">
        <v>0</v>
      </c>
      <c r="R1403" s="65">
        <v>0</v>
      </c>
      <c r="S1403" s="65">
        <f t="shared" si="120"/>
        <v>1150</v>
      </c>
      <c r="T1403" s="5">
        <v>120</v>
      </c>
      <c r="U1403" s="22">
        <v>-1150</v>
      </c>
      <c r="V1403" s="22">
        <v>0</v>
      </c>
      <c r="W1403" s="22">
        <v>0</v>
      </c>
      <c r="X1403" s="22">
        <v>0</v>
      </c>
      <c r="Y1403" s="22">
        <v>0</v>
      </c>
      <c r="Z1403" s="22">
        <v>0</v>
      </c>
      <c r="AA1403" s="22">
        <v>0</v>
      </c>
      <c r="AB1403" s="22">
        <v>0</v>
      </c>
      <c r="AC1403" s="22">
        <v>0</v>
      </c>
      <c r="AD1403" s="22">
        <v>0</v>
      </c>
      <c r="AE1403" s="22">
        <v>0</v>
      </c>
      <c r="AF1403" s="22">
        <v>0</v>
      </c>
      <c r="AG1403" s="22">
        <v>0</v>
      </c>
      <c r="AH1403" s="22">
        <f t="shared" si="121"/>
        <v>0</v>
      </c>
      <c r="AI1403" s="22">
        <v>0</v>
      </c>
      <c r="AJ1403" s="22">
        <f t="shared" si="122"/>
        <v>-1150</v>
      </c>
      <c r="AK1403" s="22"/>
      <c r="AL1403" s="22">
        <f t="shared" si="123"/>
        <v>0</v>
      </c>
      <c r="AM1403" s="22">
        <f t="shared" si="124"/>
        <v>0</v>
      </c>
    </row>
    <row r="1404" spans="1:39" outlineLevel="1" x14ac:dyDescent="0.25">
      <c r="A1404" s="10">
        <v>40755</v>
      </c>
      <c r="C1404" s="3" t="s">
        <v>2851</v>
      </c>
      <c r="D1404" s="34" t="s">
        <v>2852</v>
      </c>
      <c r="F1404" s="4" t="s">
        <v>88</v>
      </c>
      <c r="G1404" s="4" t="s">
        <v>451</v>
      </c>
      <c r="H1404" s="4" t="s">
        <v>157</v>
      </c>
      <c r="N1404" s="5">
        <v>1</v>
      </c>
      <c r="O1404" s="5" t="s">
        <v>158</v>
      </c>
      <c r="P1404" s="65">
        <v>1840</v>
      </c>
      <c r="Q1404" s="65">
        <v>0</v>
      </c>
      <c r="R1404" s="65">
        <v>0</v>
      </c>
      <c r="S1404" s="65">
        <f t="shared" si="120"/>
        <v>1840</v>
      </c>
      <c r="T1404" s="5">
        <v>120</v>
      </c>
      <c r="U1404" s="22">
        <v>-1840</v>
      </c>
      <c r="V1404" s="22">
        <v>0</v>
      </c>
      <c r="W1404" s="22">
        <v>0</v>
      </c>
      <c r="X1404" s="22">
        <v>0</v>
      </c>
      <c r="Y1404" s="22">
        <v>0</v>
      </c>
      <c r="Z1404" s="22">
        <v>0</v>
      </c>
      <c r="AA1404" s="22">
        <v>0</v>
      </c>
      <c r="AB1404" s="22">
        <v>0</v>
      </c>
      <c r="AC1404" s="22">
        <v>0</v>
      </c>
      <c r="AD1404" s="22">
        <v>0</v>
      </c>
      <c r="AE1404" s="22">
        <v>0</v>
      </c>
      <c r="AF1404" s="22">
        <v>0</v>
      </c>
      <c r="AG1404" s="22">
        <v>0</v>
      </c>
      <c r="AH1404" s="22">
        <f t="shared" si="121"/>
        <v>0</v>
      </c>
      <c r="AI1404" s="22">
        <v>0</v>
      </c>
      <c r="AJ1404" s="22">
        <f t="shared" si="122"/>
        <v>-1840</v>
      </c>
      <c r="AK1404" s="22"/>
      <c r="AL1404" s="22">
        <f t="shared" si="123"/>
        <v>0</v>
      </c>
      <c r="AM1404" s="22">
        <f t="shared" si="124"/>
        <v>0</v>
      </c>
    </row>
    <row r="1405" spans="1:39" outlineLevel="1" x14ac:dyDescent="0.25">
      <c r="A1405" s="10">
        <v>40755</v>
      </c>
      <c r="C1405" s="3" t="s">
        <v>2853</v>
      </c>
      <c r="D1405" s="34" t="s">
        <v>2854</v>
      </c>
      <c r="F1405" s="4" t="s">
        <v>88</v>
      </c>
      <c r="G1405" s="4" t="s">
        <v>451</v>
      </c>
      <c r="H1405" s="4" t="s">
        <v>157</v>
      </c>
      <c r="N1405" s="5">
        <v>1</v>
      </c>
      <c r="O1405" s="5" t="s">
        <v>158</v>
      </c>
      <c r="P1405" s="65">
        <v>27513.360000000001</v>
      </c>
      <c r="Q1405" s="65">
        <v>0</v>
      </c>
      <c r="R1405" s="65">
        <v>0</v>
      </c>
      <c r="S1405" s="65">
        <f t="shared" si="120"/>
        <v>27513.360000000001</v>
      </c>
      <c r="T1405" s="5">
        <v>120</v>
      </c>
      <c r="U1405" s="22">
        <v>-27513.360000000001</v>
      </c>
      <c r="V1405" s="22">
        <v>0</v>
      </c>
      <c r="W1405" s="22">
        <v>0</v>
      </c>
      <c r="X1405" s="22">
        <v>0</v>
      </c>
      <c r="Y1405" s="22">
        <v>0</v>
      </c>
      <c r="Z1405" s="22">
        <v>0</v>
      </c>
      <c r="AA1405" s="22">
        <v>0</v>
      </c>
      <c r="AB1405" s="22">
        <v>0</v>
      </c>
      <c r="AC1405" s="22">
        <v>0</v>
      </c>
      <c r="AD1405" s="22">
        <v>0</v>
      </c>
      <c r="AE1405" s="22">
        <v>0</v>
      </c>
      <c r="AF1405" s="22">
        <v>0</v>
      </c>
      <c r="AG1405" s="22">
        <v>0</v>
      </c>
      <c r="AH1405" s="22">
        <f t="shared" si="121"/>
        <v>0</v>
      </c>
      <c r="AI1405" s="22">
        <v>0</v>
      </c>
      <c r="AJ1405" s="22">
        <f t="shared" si="122"/>
        <v>-27513.360000000001</v>
      </c>
      <c r="AK1405" s="22"/>
      <c r="AL1405" s="22">
        <f t="shared" si="123"/>
        <v>0</v>
      </c>
      <c r="AM1405" s="22">
        <f t="shared" si="124"/>
        <v>0</v>
      </c>
    </row>
    <row r="1406" spans="1:39" outlineLevel="1" x14ac:dyDescent="0.25">
      <c r="A1406" s="10">
        <v>40755</v>
      </c>
      <c r="C1406" s="3" t="s">
        <v>2855</v>
      </c>
      <c r="D1406" s="34" t="s">
        <v>2287</v>
      </c>
      <c r="F1406" s="4" t="s">
        <v>88</v>
      </c>
      <c r="G1406" s="4" t="s">
        <v>451</v>
      </c>
      <c r="H1406" s="4" t="s">
        <v>157</v>
      </c>
      <c r="N1406" s="5">
        <v>1</v>
      </c>
      <c r="O1406" s="5" t="s">
        <v>158</v>
      </c>
      <c r="P1406" s="65">
        <v>1995</v>
      </c>
      <c r="Q1406" s="65">
        <v>0</v>
      </c>
      <c r="R1406" s="65">
        <v>0</v>
      </c>
      <c r="S1406" s="65">
        <f t="shared" si="120"/>
        <v>1995</v>
      </c>
      <c r="T1406" s="5">
        <v>120</v>
      </c>
      <c r="U1406" s="22">
        <v>-1995</v>
      </c>
      <c r="V1406" s="22">
        <v>0</v>
      </c>
      <c r="W1406" s="22">
        <v>0</v>
      </c>
      <c r="X1406" s="22">
        <v>0</v>
      </c>
      <c r="Y1406" s="22">
        <v>0</v>
      </c>
      <c r="Z1406" s="22">
        <v>0</v>
      </c>
      <c r="AA1406" s="22">
        <v>0</v>
      </c>
      <c r="AB1406" s="22">
        <v>0</v>
      </c>
      <c r="AC1406" s="22">
        <v>0</v>
      </c>
      <c r="AD1406" s="22">
        <v>0</v>
      </c>
      <c r="AE1406" s="22">
        <v>0</v>
      </c>
      <c r="AF1406" s="22">
        <v>0</v>
      </c>
      <c r="AG1406" s="22">
        <v>0</v>
      </c>
      <c r="AH1406" s="22">
        <f t="shared" si="121"/>
        <v>0</v>
      </c>
      <c r="AI1406" s="22">
        <v>0</v>
      </c>
      <c r="AJ1406" s="22">
        <f t="shared" si="122"/>
        <v>-1995</v>
      </c>
      <c r="AK1406" s="22"/>
      <c r="AL1406" s="22">
        <f t="shared" si="123"/>
        <v>0</v>
      </c>
      <c r="AM1406" s="22">
        <f t="shared" si="124"/>
        <v>0</v>
      </c>
    </row>
    <row r="1407" spans="1:39" outlineLevel="1" x14ac:dyDescent="0.25">
      <c r="A1407" s="10">
        <v>40755</v>
      </c>
      <c r="C1407" s="3" t="s">
        <v>2856</v>
      </c>
      <c r="D1407" s="34" t="s">
        <v>2857</v>
      </c>
      <c r="F1407" s="4" t="s">
        <v>88</v>
      </c>
      <c r="G1407" s="4" t="s">
        <v>451</v>
      </c>
      <c r="H1407" s="4" t="s">
        <v>157</v>
      </c>
      <c r="N1407" s="5">
        <v>1</v>
      </c>
      <c r="O1407" s="5" t="s">
        <v>158</v>
      </c>
      <c r="P1407" s="65">
        <v>8881.1200000000008</v>
      </c>
      <c r="Q1407" s="65">
        <v>0</v>
      </c>
      <c r="R1407" s="65">
        <v>0</v>
      </c>
      <c r="S1407" s="65">
        <f t="shared" si="120"/>
        <v>8881.1200000000008</v>
      </c>
      <c r="T1407" s="5">
        <v>120</v>
      </c>
      <c r="U1407" s="22">
        <v>-8881.1200000000008</v>
      </c>
      <c r="V1407" s="22">
        <v>0</v>
      </c>
      <c r="W1407" s="22">
        <v>0</v>
      </c>
      <c r="X1407" s="22">
        <v>0</v>
      </c>
      <c r="Y1407" s="22">
        <v>0</v>
      </c>
      <c r="Z1407" s="22">
        <v>0</v>
      </c>
      <c r="AA1407" s="22">
        <v>0</v>
      </c>
      <c r="AB1407" s="22">
        <v>0</v>
      </c>
      <c r="AC1407" s="22">
        <v>0</v>
      </c>
      <c r="AD1407" s="22">
        <v>0</v>
      </c>
      <c r="AE1407" s="22">
        <v>0</v>
      </c>
      <c r="AF1407" s="22">
        <v>0</v>
      </c>
      <c r="AG1407" s="22">
        <v>0</v>
      </c>
      <c r="AH1407" s="22">
        <f t="shared" si="121"/>
        <v>0</v>
      </c>
      <c r="AI1407" s="22">
        <v>0</v>
      </c>
      <c r="AJ1407" s="22">
        <f t="shared" si="122"/>
        <v>-8881.1200000000008</v>
      </c>
      <c r="AK1407" s="22"/>
      <c r="AL1407" s="22">
        <f t="shared" si="123"/>
        <v>0</v>
      </c>
      <c r="AM1407" s="22">
        <f t="shared" si="124"/>
        <v>0</v>
      </c>
    </row>
    <row r="1408" spans="1:39" outlineLevel="1" x14ac:dyDescent="0.25">
      <c r="A1408" s="10">
        <v>40755</v>
      </c>
      <c r="C1408" s="3" t="s">
        <v>2858</v>
      </c>
      <c r="D1408" s="34" t="s">
        <v>2859</v>
      </c>
      <c r="F1408" s="4" t="s">
        <v>88</v>
      </c>
      <c r="G1408" s="4" t="s">
        <v>451</v>
      </c>
      <c r="H1408" s="4" t="s">
        <v>157</v>
      </c>
      <c r="N1408" s="5">
        <v>1</v>
      </c>
      <c r="O1408" s="5" t="s">
        <v>158</v>
      </c>
      <c r="P1408" s="65">
        <v>6689.76</v>
      </c>
      <c r="Q1408" s="65">
        <v>0</v>
      </c>
      <c r="R1408" s="65">
        <v>0</v>
      </c>
      <c r="S1408" s="65">
        <f t="shared" si="120"/>
        <v>6689.76</v>
      </c>
      <c r="T1408" s="5">
        <v>120</v>
      </c>
      <c r="U1408" s="22">
        <v>-6689.76</v>
      </c>
      <c r="V1408" s="22">
        <v>0</v>
      </c>
      <c r="W1408" s="22">
        <v>0</v>
      </c>
      <c r="X1408" s="22">
        <v>0</v>
      </c>
      <c r="Y1408" s="22">
        <v>0</v>
      </c>
      <c r="Z1408" s="22">
        <v>0</v>
      </c>
      <c r="AA1408" s="22">
        <v>0</v>
      </c>
      <c r="AB1408" s="22">
        <v>0</v>
      </c>
      <c r="AC1408" s="22">
        <v>0</v>
      </c>
      <c r="AD1408" s="22">
        <v>0</v>
      </c>
      <c r="AE1408" s="22">
        <v>0</v>
      </c>
      <c r="AF1408" s="22">
        <v>0</v>
      </c>
      <c r="AG1408" s="22">
        <v>0</v>
      </c>
      <c r="AH1408" s="22">
        <f t="shared" si="121"/>
        <v>0</v>
      </c>
      <c r="AI1408" s="22">
        <v>0</v>
      </c>
      <c r="AJ1408" s="22">
        <f t="shared" si="122"/>
        <v>-6689.76</v>
      </c>
      <c r="AK1408" s="22"/>
      <c r="AL1408" s="22">
        <f t="shared" si="123"/>
        <v>0</v>
      </c>
      <c r="AM1408" s="22">
        <f t="shared" si="124"/>
        <v>0</v>
      </c>
    </row>
    <row r="1409" spans="1:39" outlineLevel="1" x14ac:dyDescent="0.25">
      <c r="A1409" s="10">
        <v>40755</v>
      </c>
      <c r="C1409" s="3" t="s">
        <v>2860</v>
      </c>
      <c r="D1409" s="34" t="s">
        <v>948</v>
      </c>
      <c r="F1409" s="4" t="s">
        <v>88</v>
      </c>
      <c r="G1409" s="4" t="s">
        <v>451</v>
      </c>
      <c r="H1409" s="4" t="s">
        <v>157</v>
      </c>
      <c r="N1409" s="5">
        <v>1</v>
      </c>
      <c r="O1409" s="5" t="s">
        <v>158</v>
      </c>
      <c r="P1409" s="65">
        <v>580</v>
      </c>
      <c r="Q1409" s="65">
        <v>0</v>
      </c>
      <c r="R1409" s="65">
        <v>0</v>
      </c>
      <c r="S1409" s="65">
        <f t="shared" si="120"/>
        <v>580</v>
      </c>
      <c r="T1409" s="5">
        <v>120</v>
      </c>
      <c r="U1409" s="22">
        <v>-580</v>
      </c>
      <c r="V1409" s="22">
        <v>0</v>
      </c>
      <c r="W1409" s="22">
        <v>0</v>
      </c>
      <c r="X1409" s="22">
        <v>0</v>
      </c>
      <c r="Y1409" s="22">
        <v>0</v>
      </c>
      <c r="Z1409" s="22">
        <v>0</v>
      </c>
      <c r="AA1409" s="22">
        <v>0</v>
      </c>
      <c r="AB1409" s="22">
        <v>0</v>
      </c>
      <c r="AC1409" s="22">
        <v>0</v>
      </c>
      <c r="AD1409" s="22">
        <v>0</v>
      </c>
      <c r="AE1409" s="22">
        <v>0</v>
      </c>
      <c r="AF1409" s="22">
        <v>0</v>
      </c>
      <c r="AG1409" s="22">
        <v>0</v>
      </c>
      <c r="AH1409" s="22">
        <f t="shared" si="121"/>
        <v>0</v>
      </c>
      <c r="AI1409" s="22">
        <v>0</v>
      </c>
      <c r="AJ1409" s="22">
        <f t="shared" si="122"/>
        <v>-580</v>
      </c>
      <c r="AK1409" s="22"/>
      <c r="AL1409" s="22">
        <f t="shared" si="123"/>
        <v>0</v>
      </c>
      <c r="AM1409" s="22">
        <f t="shared" si="124"/>
        <v>0</v>
      </c>
    </row>
    <row r="1410" spans="1:39" outlineLevel="1" x14ac:dyDescent="0.25">
      <c r="A1410" s="10">
        <v>40755</v>
      </c>
      <c r="C1410" s="3" t="s">
        <v>2861</v>
      </c>
      <c r="D1410" s="34" t="s">
        <v>2862</v>
      </c>
      <c r="F1410" s="4" t="s">
        <v>88</v>
      </c>
      <c r="G1410" s="4" t="s">
        <v>451</v>
      </c>
      <c r="H1410" s="4" t="s">
        <v>157</v>
      </c>
      <c r="N1410" s="5">
        <v>1</v>
      </c>
      <c r="O1410" s="5" t="s">
        <v>158</v>
      </c>
      <c r="P1410" s="65">
        <v>5880</v>
      </c>
      <c r="Q1410" s="65">
        <v>0</v>
      </c>
      <c r="R1410" s="65">
        <v>0</v>
      </c>
      <c r="S1410" s="65">
        <f t="shared" si="120"/>
        <v>5880</v>
      </c>
      <c r="T1410" s="5">
        <v>120</v>
      </c>
      <c r="U1410" s="22">
        <v>-5880</v>
      </c>
      <c r="V1410" s="22">
        <v>0</v>
      </c>
      <c r="W1410" s="22">
        <v>0</v>
      </c>
      <c r="X1410" s="22">
        <v>0</v>
      </c>
      <c r="Y1410" s="22">
        <v>0</v>
      </c>
      <c r="Z1410" s="22">
        <v>0</v>
      </c>
      <c r="AA1410" s="22">
        <v>0</v>
      </c>
      <c r="AB1410" s="22">
        <v>0</v>
      </c>
      <c r="AC1410" s="22">
        <v>0</v>
      </c>
      <c r="AD1410" s="22">
        <v>0</v>
      </c>
      <c r="AE1410" s="22">
        <v>0</v>
      </c>
      <c r="AF1410" s="22">
        <v>0</v>
      </c>
      <c r="AG1410" s="22">
        <v>0</v>
      </c>
      <c r="AH1410" s="22">
        <f t="shared" si="121"/>
        <v>0</v>
      </c>
      <c r="AI1410" s="22">
        <v>0</v>
      </c>
      <c r="AJ1410" s="22">
        <f t="shared" si="122"/>
        <v>-5880</v>
      </c>
      <c r="AK1410" s="22"/>
      <c r="AL1410" s="22">
        <f t="shared" si="123"/>
        <v>0</v>
      </c>
      <c r="AM1410" s="22">
        <f t="shared" si="124"/>
        <v>0</v>
      </c>
    </row>
    <row r="1411" spans="1:39" outlineLevel="1" x14ac:dyDescent="0.25">
      <c r="A1411" s="10">
        <v>40755</v>
      </c>
      <c r="C1411" s="3" t="s">
        <v>2863</v>
      </c>
      <c r="D1411" s="34" t="s">
        <v>2641</v>
      </c>
      <c r="F1411" s="4" t="s">
        <v>88</v>
      </c>
      <c r="G1411" s="4" t="s">
        <v>451</v>
      </c>
      <c r="H1411" s="4" t="s">
        <v>157</v>
      </c>
      <c r="N1411" s="5">
        <v>1</v>
      </c>
      <c r="O1411" s="5" t="s">
        <v>158</v>
      </c>
      <c r="P1411" s="65">
        <v>3120</v>
      </c>
      <c r="Q1411" s="65">
        <v>0</v>
      </c>
      <c r="R1411" s="65">
        <v>0</v>
      </c>
      <c r="S1411" s="65">
        <f t="shared" si="120"/>
        <v>3120</v>
      </c>
      <c r="T1411" s="5">
        <v>120</v>
      </c>
      <c r="U1411" s="22">
        <v>-3120</v>
      </c>
      <c r="V1411" s="22">
        <v>0</v>
      </c>
      <c r="W1411" s="22">
        <v>0</v>
      </c>
      <c r="X1411" s="22">
        <v>0</v>
      </c>
      <c r="Y1411" s="22">
        <v>0</v>
      </c>
      <c r="Z1411" s="22">
        <v>0</v>
      </c>
      <c r="AA1411" s="22">
        <v>0</v>
      </c>
      <c r="AB1411" s="22">
        <v>0</v>
      </c>
      <c r="AC1411" s="22">
        <v>0</v>
      </c>
      <c r="AD1411" s="22">
        <v>0</v>
      </c>
      <c r="AE1411" s="22">
        <v>0</v>
      </c>
      <c r="AF1411" s="22">
        <v>0</v>
      </c>
      <c r="AG1411" s="22">
        <v>0</v>
      </c>
      <c r="AH1411" s="22">
        <f t="shared" si="121"/>
        <v>0</v>
      </c>
      <c r="AI1411" s="22">
        <v>0</v>
      </c>
      <c r="AJ1411" s="22">
        <f t="shared" si="122"/>
        <v>-3120</v>
      </c>
      <c r="AK1411" s="22"/>
      <c r="AL1411" s="22">
        <f t="shared" si="123"/>
        <v>0</v>
      </c>
      <c r="AM1411" s="22">
        <f t="shared" si="124"/>
        <v>0</v>
      </c>
    </row>
    <row r="1412" spans="1:39" outlineLevel="1" x14ac:dyDescent="0.25">
      <c r="A1412" s="10">
        <v>40755</v>
      </c>
      <c r="C1412" s="3" t="s">
        <v>2864</v>
      </c>
      <c r="D1412" s="34" t="s">
        <v>2865</v>
      </c>
      <c r="F1412" s="4" t="s">
        <v>88</v>
      </c>
      <c r="G1412" s="4" t="s">
        <v>451</v>
      </c>
      <c r="H1412" s="4" t="s">
        <v>157</v>
      </c>
      <c r="N1412" s="5">
        <v>1</v>
      </c>
      <c r="O1412" s="5" t="s">
        <v>158</v>
      </c>
      <c r="P1412" s="65">
        <v>980</v>
      </c>
      <c r="Q1412" s="65">
        <v>0</v>
      </c>
      <c r="R1412" s="65">
        <v>0</v>
      </c>
      <c r="S1412" s="65">
        <f t="shared" si="120"/>
        <v>980</v>
      </c>
      <c r="T1412" s="5">
        <v>120</v>
      </c>
      <c r="U1412" s="22">
        <v>-980</v>
      </c>
      <c r="V1412" s="22">
        <v>0</v>
      </c>
      <c r="W1412" s="22">
        <v>0</v>
      </c>
      <c r="X1412" s="22">
        <v>0</v>
      </c>
      <c r="Y1412" s="22">
        <v>0</v>
      </c>
      <c r="Z1412" s="22">
        <v>0</v>
      </c>
      <c r="AA1412" s="22">
        <v>0</v>
      </c>
      <c r="AB1412" s="22">
        <v>0</v>
      </c>
      <c r="AC1412" s="22">
        <v>0</v>
      </c>
      <c r="AD1412" s="22">
        <v>0</v>
      </c>
      <c r="AE1412" s="22">
        <v>0</v>
      </c>
      <c r="AF1412" s="22">
        <v>0</v>
      </c>
      <c r="AG1412" s="22">
        <v>0</v>
      </c>
      <c r="AH1412" s="22">
        <f t="shared" si="121"/>
        <v>0</v>
      </c>
      <c r="AI1412" s="22">
        <v>0</v>
      </c>
      <c r="AJ1412" s="22">
        <f t="shared" si="122"/>
        <v>-980</v>
      </c>
      <c r="AK1412" s="22"/>
      <c r="AL1412" s="22">
        <f t="shared" si="123"/>
        <v>0</v>
      </c>
      <c r="AM1412" s="22">
        <f t="shared" si="124"/>
        <v>0</v>
      </c>
    </row>
    <row r="1413" spans="1:39" outlineLevel="1" x14ac:dyDescent="0.25">
      <c r="A1413" s="10">
        <v>40755</v>
      </c>
      <c r="C1413" s="3" t="s">
        <v>2866</v>
      </c>
      <c r="D1413" s="34" t="s">
        <v>2867</v>
      </c>
      <c r="F1413" s="4" t="s">
        <v>88</v>
      </c>
      <c r="G1413" s="4" t="s">
        <v>451</v>
      </c>
      <c r="H1413" s="4" t="s">
        <v>157</v>
      </c>
      <c r="N1413" s="5">
        <v>1</v>
      </c>
      <c r="O1413" s="5" t="s">
        <v>158</v>
      </c>
      <c r="P1413" s="65">
        <v>4522.8999999999996</v>
      </c>
      <c r="Q1413" s="65">
        <v>0</v>
      </c>
      <c r="R1413" s="65">
        <v>0</v>
      </c>
      <c r="S1413" s="65">
        <f t="shared" si="120"/>
        <v>4522.8999999999996</v>
      </c>
      <c r="T1413" s="5">
        <v>120</v>
      </c>
      <c r="U1413" s="22">
        <v>-4522.8999999999996</v>
      </c>
      <c r="V1413" s="22">
        <v>0</v>
      </c>
      <c r="W1413" s="22">
        <v>0</v>
      </c>
      <c r="X1413" s="22">
        <v>0</v>
      </c>
      <c r="Y1413" s="22">
        <v>0</v>
      </c>
      <c r="Z1413" s="22">
        <v>0</v>
      </c>
      <c r="AA1413" s="22">
        <v>0</v>
      </c>
      <c r="AB1413" s="22">
        <v>0</v>
      </c>
      <c r="AC1413" s="22">
        <v>0</v>
      </c>
      <c r="AD1413" s="22">
        <v>0</v>
      </c>
      <c r="AE1413" s="22">
        <v>0</v>
      </c>
      <c r="AF1413" s="22">
        <v>0</v>
      </c>
      <c r="AG1413" s="22">
        <v>0</v>
      </c>
      <c r="AH1413" s="22">
        <f t="shared" si="121"/>
        <v>0</v>
      </c>
      <c r="AI1413" s="22">
        <v>0</v>
      </c>
      <c r="AJ1413" s="22">
        <f t="shared" si="122"/>
        <v>-4522.8999999999996</v>
      </c>
      <c r="AK1413" s="22"/>
      <c r="AL1413" s="22">
        <f t="shared" si="123"/>
        <v>0</v>
      </c>
      <c r="AM1413" s="22">
        <f t="shared" si="124"/>
        <v>0</v>
      </c>
    </row>
    <row r="1414" spans="1:39" outlineLevel="1" x14ac:dyDescent="0.25">
      <c r="A1414" s="10">
        <v>40755</v>
      </c>
      <c r="C1414" s="3" t="s">
        <v>2868</v>
      </c>
      <c r="D1414" s="34" t="s">
        <v>948</v>
      </c>
      <c r="F1414" s="4" t="s">
        <v>88</v>
      </c>
      <c r="G1414" s="4" t="s">
        <v>451</v>
      </c>
      <c r="H1414" s="4" t="s">
        <v>157</v>
      </c>
      <c r="N1414" s="5">
        <v>1</v>
      </c>
      <c r="O1414" s="5" t="s">
        <v>158</v>
      </c>
      <c r="P1414" s="65">
        <v>8000</v>
      </c>
      <c r="Q1414" s="65">
        <v>0</v>
      </c>
      <c r="R1414" s="65">
        <v>0</v>
      </c>
      <c r="S1414" s="65">
        <f t="shared" ref="S1414:S1477" si="125">SUM(P1414:R1414)</f>
        <v>8000</v>
      </c>
      <c r="T1414" s="5">
        <v>120</v>
      </c>
      <c r="U1414" s="22">
        <v>-8000</v>
      </c>
      <c r="V1414" s="22">
        <v>0</v>
      </c>
      <c r="W1414" s="22">
        <v>0</v>
      </c>
      <c r="X1414" s="22">
        <v>0</v>
      </c>
      <c r="Y1414" s="22">
        <v>0</v>
      </c>
      <c r="Z1414" s="22">
        <v>0</v>
      </c>
      <c r="AA1414" s="22">
        <v>0</v>
      </c>
      <c r="AB1414" s="22">
        <v>0</v>
      </c>
      <c r="AC1414" s="22">
        <v>0</v>
      </c>
      <c r="AD1414" s="22">
        <v>0</v>
      </c>
      <c r="AE1414" s="22">
        <v>0</v>
      </c>
      <c r="AF1414" s="22">
        <v>0</v>
      </c>
      <c r="AG1414" s="22">
        <v>0</v>
      </c>
      <c r="AH1414" s="22">
        <f t="shared" ref="AH1414:AH1477" si="126">SUM(V1414:AG1414)</f>
        <v>0</v>
      </c>
      <c r="AI1414" s="22">
        <v>0</v>
      </c>
      <c r="AJ1414" s="22">
        <f t="shared" ref="AJ1414:AJ1477" si="127">U1414+AH1414+AI1414</f>
        <v>-8000</v>
      </c>
      <c r="AK1414" s="22"/>
      <c r="AL1414" s="22">
        <f t="shared" ref="AL1414:AL1477" si="128">S1414+AJ1414</f>
        <v>0</v>
      </c>
      <c r="AM1414" s="22">
        <f t="shared" ref="AM1414:AM1477" si="129">P1414+U1414</f>
        <v>0</v>
      </c>
    </row>
    <row r="1415" spans="1:39" outlineLevel="1" x14ac:dyDescent="0.25">
      <c r="A1415" s="10">
        <v>40755</v>
      </c>
      <c r="C1415" s="3" t="s">
        <v>2869</v>
      </c>
      <c r="D1415" s="34" t="s">
        <v>2870</v>
      </c>
      <c r="F1415" s="4" t="s">
        <v>88</v>
      </c>
      <c r="G1415" s="4" t="s">
        <v>451</v>
      </c>
      <c r="H1415" s="4" t="s">
        <v>157</v>
      </c>
      <c r="N1415" s="5">
        <v>1</v>
      </c>
      <c r="O1415" s="5" t="s">
        <v>158</v>
      </c>
      <c r="P1415" s="65">
        <v>1820</v>
      </c>
      <c r="Q1415" s="65">
        <v>0</v>
      </c>
      <c r="R1415" s="65">
        <v>0</v>
      </c>
      <c r="S1415" s="65">
        <f t="shared" si="125"/>
        <v>1820</v>
      </c>
      <c r="T1415" s="5">
        <v>120</v>
      </c>
      <c r="U1415" s="22">
        <v>-1820</v>
      </c>
      <c r="V1415" s="22">
        <v>0</v>
      </c>
      <c r="W1415" s="22">
        <v>0</v>
      </c>
      <c r="X1415" s="22">
        <v>0</v>
      </c>
      <c r="Y1415" s="22">
        <v>0</v>
      </c>
      <c r="Z1415" s="22">
        <v>0</v>
      </c>
      <c r="AA1415" s="22">
        <v>0</v>
      </c>
      <c r="AB1415" s="22">
        <v>0</v>
      </c>
      <c r="AC1415" s="22">
        <v>0</v>
      </c>
      <c r="AD1415" s="22">
        <v>0</v>
      </c>
      <c r="AE1415" s="22">
        <v>0</v>
      </c>
      <c r="AF1415" s="22">
        <v>0</v>
      </c>
      <c r="AG1415" s="22">
        <v>0</v>
      </c>
      <c r="AH1415" s="22">
        <f t="shared" si="126"/>
        <v>0</v>
      </c>
      <c r="AI1415" s="22">
        <v>0</v>
      </c>
      <c r="AJ1415" s="22">
        <f t="shared" si="127"/>
        <v>-1820</v>
      </c>
      <c r="AK1415" s="22"/>
      <c r="AL1415" s="22">
        <f t="shared" si="128"/>
        <v>0</v>
      </c>
      <c r="AM1415" s="22">
        <f t="shared" si="129"/>
        <v>0</v>
      </c>
    </row>
    <row r="1416" spans="1:39" outlineLevel="1" x14ac:dyDescent="0.25">
      <c r="A1416" s="10">
        <v>40755</v>
      </c>
      <c r="C1416" s="3" t="s">
        <v>2871</v>
      </c>
      <c r="D1416" s="34" t="s">
        <v>2802</v>
      </c>
      <c r="F1416" s="4" t="s">
        <v>88</v>
      </c>
      <c r="G1416" s="4" t="s">
        <v>451</v>
      </c>
      <c r="H1416" s="4" t="s">
        <v>157</v>
      </c>
      <c r="N1416" s="5">
        <v>1</v>
      </c>
      <c r="O1416" s="5" t="s">
        <v>158</v>
      </c>
      <c r="P1416" s="65">
        <v>1840</v>
      </c>
      <c r="Q1416" s="65">
        <v>0</v>
      </c>
      <c r="R1416" s="65">
        <v>0</v>
      </c>
      <c r="S1416" s="65">
        <f t="shared" si="125"/>
        <v>1840</v>
      </c>
      <c r="T1416" s="5">
        <v>120</v>
      </c>
      <c r="U1416" s="22">
        <v>-1840</v>
      </c>
      <c r="V1416" s="22">
        <v>0</v>
      </c>
      <c r="W1416" s="22">
        <v>0</v>
      </c>
      <c r="X1416" s="22">
        <v>0</v>
      </c>
      <c r="Y1416" s="22">
        <v>0</v>
      </c>
      <c r="Z1416" s="22">
        <v>0</v>
      </c>
      <c r="AA1416" s="22">
        <v>0</v>
      </c>
      <c r="AB1416" s="22">
        <v>0</v>
      </c>
      <c r="AC1416" s="22">
        <v>0</v>
      </c>
      <c r="AD1416" s="22">
        <v>0</v>
      </c>
      <c r="AE1416" s="22">
        <v>0</v>
      </c>
      <c r="AF1416" s="22">
        <v>0</v>
      </c>
      <c r="AG1416" s="22">
        <v>0</v>
      </c>
      <c r="AH1416" s="22">
        <f t="shared" si="126"/>
        <v>0</v>
      </c>
      <c r="AI1416" s="22">
        <v>0</v>
      </c>
      <c r="AJ1416" s="22">
        <f t="shared" si="127"/>
        <v>-1840</v>
      </c>
      <c r="AK1416" s="22"/>
      <c r="AL1416" s="22">
        <f t="shared" si="128"/>
        <v>0</v>
      </c>
      <c r="AM1416" s="22">
        <f t="shared" si="129"/>
        <v>0</v>
      </c>
    </row>
    <row r="1417" spans="1:39" outlineLevel="1" x14ac:dyDescent="0.25">
      <c r="A1417" s="10">
        <v>40755</v>
      </c>
      <c r="C1417" s="3" t="s">
        <v>2872</v>
      </c>
      <c r="D1417" s="34" t="s">
        <v>2082</v>
      </c>
      <c r="F1417" s="4" t="s">
        <v>88</v>
      </c>
      <c r="G1417" s="4" t="s">
        <v>451</v>
      </c>
      <c r="H1417" s="4" t="s">
        <v>157</v>
      </c>
      <c r="N1417" s="5">
        <v>1</v>
      </c>
      <c r="O1417" s="5" t="s">
        <v>158</v>
      </c>
      <c r="P1417" s="65">
        <v>1258</v>
      </c>
      <c r="Q1417" s="65">
        <v>0</v>
      </c>
      <c r="R1417" s="65">
        <v>0</v>
      </c>
      <c r="S1417" s="65">
        <f t="shared" si="125"/>
        <v>1258</v>
      </c>
      <c r="T1417" s="5">
        <v>120</v>
      </c>
      <c r="U1417" s="22">
        <v>-1258</v>
      </c>
      <c r="V1417" s="22">
        <v>0</v>
      </c>
      <c r="W1417" s="22">
        <v>0</v>
      </c>
      <c r="X1417" s="22">
        <v>0</v>
      </c>
      <c r="Y1417" s="22">
        <v>0</v>
      </c>
      <c r="Z1417" s="22">
        <v>0</v>
      </c>
      <c r="AA1417" s="22">
        <v>0</v>
      </c>
      <c r="AB1417" s="22">
        <v>0</v>
      </c>
      <c r="AC1417" s="22">
        <v>0</v>
      </c>
      <c r="AD1417" s="22">
        <v>0</v>
      </c>
      <c r="AE1417" s="22">
        <v>0</v>
      </c>
      <c r="AF1417" s="22">
        <v>0</v>
      </c>
      <c r="AG1417" s="22">
        <v>0</v>
      </c>
      <c r="AH1417" s="22">
        <f t="shared" si="126"/>
        <v>0</v>
      </c>
      <c r="AI1417" s="22">
        <v>0</v>
      </c>
      <c r="AJ1417" s="22">
        <f t="shared" si="127"/>
        <v>-1258</v>
      </c>
      <c r="AK1417" s="22"/>
      <c r="AL1417" s="22">
        <f t="shared" si="128"/>
        <v>0</v>
      </c>
      <c r="AM1417" s="22">
        <f t="shared" si="129"/>
        <v>0</v>
      </c>
    </row>
    <row r="1418" spans="1:39" outlineLevel="1" x14ac:dyDescent="0.25">
      <c r="A1418" s="10">
        <v>40755</v>
      </c>
      <c r="C1418" s="3" t="s">
        <v>2873</v>
      </c>
      <c r="D1418" s="34" t="s">
        <v>2874</v>
      </c>
      <c r="F1418" s="4" t="s">
        <v>88</v>
      </c>
      <c r="G1418" s="4" t="s">
        <v>451</v>
      </c>
      <c r="H1418" s="4" t="s">
        <v>157</v>
      </c>
      <c r="N1418" s="5">
        <v>1</v>
      </c>
      <c r="O1418" s="5" t="s">
        <v>158</v>
      </c>
      <c r="P1418" s="65">
        <v>10920</v>
      </c>
      <c r="Q1418" s="65">
        <v>0</v>
      </c>
      <c r="R1418" s="65">
        <v>0</v>
      </c>
      <c r="S1418" s="65">
        <f t="shared" si="125"/>
        <v>10920</v>
      </c>
      <c r="T1418" s="5">
        <v>120</v>
      </c>
      <c r="U1418" s="22">
        <v>-10920</v>
      </c>
      <c r="V1418" s="22">
        <v>0</v>
      </c>
      <c r="W1418" s="22">
        <v>0</v>
      </c>
      <c r="X1418" s="22">
        <v>0</v>
      </c>
      <c r="Y1418" s="22">
        <v>0</v>
      </c>
      <c r="Z1418" s="22">
        <v>0</v>
      </c>
      <c r="AA1418" s="22">
        <v>0</v>
      </c>
      <c r="AB1418" s="22">
        <v>0</v>
      </c>
      <c r="AC1418" s="22">
        <v>0</v>
      </c>
      <c r="AD1418" s="22">
        <v>0</v>
      </c>
      <c r="AE1418" s="22">
        <v>0</v>
      </c>
      <c r="AF1418" s="22">
        <v>0</v>
      </c>
      <c r="AG1418" s="22">
        <v>0</v>
      </c>
      <c r="AH1418" s="22">
        <f t="shared" si="126"/>
        <v>0</v>
      </c>
      <c r="AI1418" s="22">
        <v>0</v>
      </c>
      <c r="AJ1418" s="22">
        <f t="shared" si="127"/>
        <v>-10920</v>
      </c>
      <c r="AK1418" s="22"/>
      <c r="AL1418" s="22">
        <f t="shared" si="128"/>
        <v>0</v>
      </c>
      <c r="AM1418" s="22">
        <f t="shared" si="129"/>
        <v>0</v>
      </c>
    </row>
    <row r="1419" spans="1:39" outlineLevel="1" x14ac:dyDescent="0.25">
      <c r="A1419" s="10">
        <v>40755</v>
      </c>
      <c r="C1419" s="3" t="s">
        <v>2875</v>
      </c>
      <c r="D1419" s="34" t="s">
        <v>2876</v>
      </c>
      <c r="F1419" s="4" t="s">
        <v>88</v>
      </c>
      <c r="G1419" s="4" t="s">
        <v>451</v>
      </c>
      <c r="H1419" s="4" t="s">
        <v>157</v>
      </c>
      <c r="N1419" s="5">
        <v>1</v>
      </c>
      <c r="O1419" s="5" t="s">
        <v>158</v>
      </c>
      <c r="P1419" s="65">
        <v>1320.8</v>
      </c>
      <c r="Q1419" s="65">
        <v>0</v>
      </c>
      <c r="R1419" s="65">
        <v>0</v>
      </c>
      <c r="S1419" s="65">
        <f t="shared" si="125"/>
        <v>1320.8</v>
      </c>
      <c r="T1419" s="5">
        <v>120</v>
      </c>
      <c r="U1419" s="22">
        <v>-1320.8</v>
      </c>
      <c r="V1419" s="22">
        <v>0</v>
      </c>
      <c r="W1419" s="22">
        <v>0</v>
      </c>
      <c r="X1419" s="22">
        <v>0</v>
      </c>
      <c r="Y1419" s="22">
        <v>0</v>
      </c>
      <c r="Z1419" s="22">
        <v>0</v>
      </c>
      <c r="AA1419" s="22">
        <v>0</v>
      </c>
      <c r="AB1419" s="22">
        <v>0</v>
      </c>
      <c r="AC1419" s="22">
        <v>0</v>
      </c>
      <c r="AD1419" s="22">
        <v>0</v>
      </c>
      <c r="AE1419" s="22">
        <v>0</v>
      </c>
      <c r="AF1419" s="22">
        <v>0</v>
      </c>
      <c r="AG1419" s="22">
        <v>0</v>
      </c>
      <c r="AH1419" s="22">
        <f t="shared" si="126"/>
        <v>0</v>
      </c>
      <c r="AI1419" s="22">
        <v>0</v>
      </c>
      <c r="AJ1419" s="22">
        <f t="shared" si="127"/>
        <v>-1320.8</v>
      </c>
      <c r="AK1419" s="22"/>
      <c r="AL1419" s="22">
        <f t="shared" si="128"/>
        <v>0</v>
      </c>
      <c r="AM1419" s="22">
        <f t="shared" si="129"/>
        <v>0</v>
      </c>
    </row>
    <row r="1420" spans="1:39" outlineLevel="1" x14ac:dyDescent="0.25">
      <c r="A1420" s="10">
        <v>40755</v>
      </c>
      <c r="C1420" s="3" t="s">
        <v>2877</v>
      </c>
      <c r="D1420" s="34" t="s">
        <v>2119</v>
      </c>
      <c r="F1420" s="4" t="s">
        <v>88</v>
      </c>
      <c r="G1420" s="4" t="s">
        <v>451</v>
      </c>
      <c r="H1420" s="4" t="s">
        <v>157</v>
      </c>
      <c r="N1420" s="5">
        <v>1</v>
      </c>
      <c r="O1420" s="5" t="s">
        <v>158</v>
      </c>
      <c r="P1420" s="65">
        <v>2150</v>
      </c>
      <c r="Q1420" s="65">
        <v>0</v>
      </c>
      <c r="R1420" s="65">
        <v>0</v>
      </c>
      <c r="S1420" s="65">
        <f t="shared" si="125"/>
        <v>2150</v>
      </c>
      <c r="T1420" s="5">
        <v>120</v>
      </c>
      <c r="U1420" s="22">
        <v>-2150</v>
      </c>
      <c r="V1420" s="22">
        <v>0</v>
      </c>
      <c r="W1420" s="22">
        <v>0</v>
      </c>
      <c r="X1420" s="22">
        <v>0</v>
      </c>
      <c r="Y1420" s="22">
        <v>0</v>
      </c>
      <c r="Z1420" s="22">
        <v>0</v>
      </c>
      <c r="AA1420" s="22">
        <v>0</v>
      </c>
      <c r="AB1420" s="22">
        <v>0</v>
      </c>
      <c r="AC1420" s="22">
        <v>0</v>
      </c>
      <c r="AD1420" s="22">
        <v>0</v>
      </c>
      <c r="AE1420" s="22">
        <v>0</v>
      </c>
      <c r="AF1420" s="22">
        <v>0</v>
      </c>
      <c r="AG1420" s="22">
        <v>0</v>
      </c>
      <c r="AH1420" s="22">
        <f t="shared" si="126"/>
        <v>0</v>
      </c>
      <c r="AI1420" s="22">
        <v>0</v>
      </c>
      <c r="AJ1420" s="22">
        <f t="shared" si="127"/>
        <v>-2150</v>
      </c>
      <c r="AK1420" s="22"/>
      <c r="AL1420" s="22">
        <f t="shared" si="128"/>
        <v>0</v>
      </c>
      <c r="AM1420" s="22">
        <f t="shared" si="129"/>
        <v>0</v>
      </c>
    </row>
    <row r="1421" spans="1:39" outlineLevel="1" x14ac:dyDescent="0.25">
      <c r="A1421" s="10">
        <v>40755</v>
      </c>
      <c r="C1421" s="3" t="s">
        <v>2878</v>
      </c>
      <c r="D1421" s="34" t="s">
        <v>2119</v>
      </c>
      <c r="F1421" s="4" t="s">
        <v>88</v>
      </c>
      <c r="G1421" s="4" t="s">
        <v>451</v>
      </c>
      <c r="H1421" s="4" t="s">
        <v>157</v>
      </c>
      <c r="N1421" s="5">
        <v>1</v>
      </c>
      <c r="O1421" s="5" t="s">
        <v>158</v>
      </c>
      <c r="P1421" s="65">
        <v>1700</v>
      </c>
      <c r="Q1421" s="65">
        <v>0</v>
      </c>
      <c r="R1421" s="65">
        <v>0</v>
      </c>
      <c r="S1421" s="65">
        <f t="shared" si="125"/>
        <v>1700</v>
      </c>
      <c r="T1421" s="5">
        <v>120</v>
      </c>
      <c r="U1421" s="22">
        <v>-1700</v>
      </c>
      <c r="V1421" s="22">
        <v>0</v>
      </c>
      <c r="W1421" s="22">
        <v>0</v>
      </c>
      <c r="X1421" s="22">
        <v>0</v>
      </c>
      <c r="Y1421" s="22">
        <v>0</v>
      </c>
      <c r="Z1421" s="22">
        <v>0</v>
      </c>
      <c r="AA1421" s="22">
        <v>0</v>
      </c>
      <c r="AB1421" s="22">
        <v>0</v>
      </c>
      <c r="AC1421" s="22">
        <v>0</v>
      </c>
      <c r="AD1421" s="22">
        <v>0</v>
      </c>
      <c r="AE1421" s="22">
        <v>0</v>
      </c>
      <c r="AF1421" s="22">
        <v>0</v>
      </c>
      <c r="AG1421" s="22">
        <v>0</v>
      </c>
      <c r="AH1421" s="22">
        <f t="shared" si="126"/>
        <v>0</v>
      </c>
      <c r="AI1421" s="22">
        <v>0</v>
      </c>
      <c r="AJ1421" s="22">
        <f t="shared" si="127"/>
        <v>-1700</v>
      </c>
      <c r="AK1421" s="22"/>
      <c r="AL1421" s="22">
        <f t="shared" si="128"/>
        <v>0</v>
      </c>
      <c r="AM1421" s="22">
        <f t="shared" si="129"/>
        <v>0</v>
      </c>
    </row>
    <row r="1422" spans="1:39" outlineLevel="1" x14ac:dyDescent="0.25">
      <c r="A1422" s="10">
        <v>40755</v>
      </c>
      <c r="C1422" s="3" t="s">
        <v>2879</v>
      </c>
      <c r="D1422" s="34" t="s">
        <v>2119</v>
      </c>
      <c r="F1422" s="4" t="s">
        <v>88</v>
      </c>
      <c r="G1422" s="4" t="s">
        <v>451</v>
      </c>
      <c r="H1422" s="4" t="s">
        <v>157</v>
      </c>
      <c r="N1422" s="5">
        <v>1</v>
      </c>
      <c r="O1422" s="5" t="s">
        <v>158</v>
      </c>
      <c r="P1422" s="65">
        <v>1700</v>
      </c>
      <c r="Q1422" s="65">
        <v>0</v>
      </c>
      <c r="R1422" s="65">
        <v>0</v>
      </c>
      <c r="S1422" s="65">
        <f t="shared" si="125"/>
        <v>1700</v>
      </c>
      <c r="T1422" s="5">
        <v>120</v>
      </c>
      <c r="U1422" s="22">
        <v>-1700</v>
      </c>
      <c r="V1422" s="22">
        <v>0</v>
      </c>
      <c r="W1422" s="22">
        <v>0</v>
      </c>
      <c r="X1422" s="22">
        <v>0</v>
      </c>
      <c r="Y1422" s="22">
        <v>0</v>
      </c>
      <c r="Z1422" s="22">
        <v>0</v>
      </c>
      <c r="AA1422" s="22">
        <v>0</v>
      </c>
      <c r="AB1422" s="22">
        <v>0</v>
      </c>
      <c r="AC1422" s="22">
        <v>0</v>
      </c>
      <c r="AD1422" s="22">
        <v>0</v>
      </c>
      <c r="AE1422" s="22">
        <v>0</v>
      </c>
      <c r="AF1422" s="22">
        <v>0</v>
      </c>
      <c r="AG1422" s="22">
        <v>0</v>
      </c>
      <c r="AH1422" s="22">
        <f t="shared" si="126"/>
        <v>0</v>
      </c>
      <c r="AI1422" s="22">
        <v>0</v>
      </c>
      <c r="AJ1422" s="22">
        <f t="shared" si="127"/>
        <v>-1700</v>
      </c>
      <c r="AK1422" s="22"/>
      <c r="AL1422" s="22">
        <f t="shared" si="128"/>
        <v>0</v>
      </c>
      <c r="AM1422" s="22">
        <f t="shared" si="129"/>
        <v>0</v>
      </c>
    </row>
    <row r="1423" spans="1:39" outlineLevel="1" x14ac:dyDescent="0.25">
      <c r="A1423" s="10">
        <v>40755</v>
      </c>
      <c r="C1423" s="3" t="s">
        <v>2880</v>
      </c>
      <c r="D1423" s="34" t="s">
        <v>1749</v>
      </c>
      <c r="F1423" s="4" t="s">
        <v>88</v>
      </c>
      <c r="G1423" s="4" t="s">
        <v>451</v>
      </c>
      <c r="H1423" s="4" t="s">
        <v>157</v>
      </c>
      <c r="N1423" s="5">
        <v>1</v>
      </c>
      <c r="O1423" s="5" t="s">
        <v>158</v>
      </c>
      <c r="P1423" s="65">
        <v>5796</v>
      </c>
      <c r="Q1423" s="65">
        <v>0</v>
      </c>
      <c r="R1423" s="65">
        <v>0</v>
      </c>
      <c r="S1423" s="65">
        <f t="shared" si="125"/>
        <v>5796</v>
      </c>
      <c r="T1423" s="5">
        <v>120</v>
      </c>
      <c r="U1423" s="22">
        <v>-5796</v>
      </c>
      <c r="V1423" s="22">
        <v>0</v>
      </c>
      <c r="W1423" s="22">
        <v>0</v>
      </c>
      <c r="X1423" s="22">
        <v>0</v>
      </c>
      <c r="Y1423" s="22">
        <v>0</v>
      </c>
      <c r="Z1423" s="22">
        <v>0</v>
      </c>
      <c r="AA1423" s="22">
        <v>0</v>
      </c>
      <c r="AB1423" s="22">
        <v>0</v>
      </c>
      <c r="AC1423" s="22">
        <v>0</v>
      </c>
      <c r="AD1423" s="22">
        <v>0</v>
      </c>
      <c r="AE1423" s="22">
        <v>0</v>
      </c>
      <c r="AF1423" s="22">
        <v>0</v>
      </c>
      <c r="AG1423" s="22">
        <v>0</v>
      </c>
      <c r="AH1423" s="22">
        <f t="shared" si="126"/>
        <v>0</v>
      </c>
      <c r="AI1423" s="22">
        <v>0</v>
      </c>
      <c r="AJ1423" s="22">
        <f t="shared" si="127"/>
        <v>-5796</v>
      </c>
      <c r="AK1423" s="22"/>
      <c r="AL1423" s="22">
        <f t="shared" si="128"/>
        <v>0</v>
      </c>
      <c r="AM1423" s="22">
        <f t="shared" si="129"/>
        <v>0</v>
      </c>
    </row>
    <row r="1424" spans="1:39" outlineLevel="1" x14ac:dyDescent="0.25">
      <c r="A1424" s="10">
        <v>40755</v>
      </c>
      <c r="C1424" s="3" t="s">
        <v>2881</v>
      </c>
      <c r="D1424" s="34" t="s">
        <v>2882</v>
      </c>
      <c r="F1424" s="4" t="s">
        <v>88</v>
      </c>
      <c r="G1424" s="4" t="s">
        <v>451</v>
      </c>
      <c r="H1424" s="4" t="s">
        <v>157</v>
      </c>
      <c r="N1424" s="5">
        <v>1</v>
      </c>
      <c r="O1424" s="5" t="s">
        <v>158</v>
      </c>
      <c r="P1424" s="65">
        <v>1520</v>
      </c>
      <c r="Q1424" s="65">
        <v>0</v>
      </c>
      <c r="R1424" s="65">
        <v>0</v>
      </c>
      <c r="S1424" s="65">
        <f t="shared" si="125"/>
        <v>1520</v>
      </c>
      <c r="T1424" s="5">
        <v>120</v>
      </c>
      <c r="U1424" s="22">
        <v>-1520</v>
      </c>
      <c r="V1424" s="22">
        <v>0</v>
      </c>
      <c r="W1424" s="22">
        <v>0</v>
      </c>
      <c r="X1424" s="22">
        <v>0</v>
      </c>
      <c r="Y1424" s="22">
        <v>0</v>
      </c>
      <c r="Z1424" s="22">
        <v>0</v>
      </c>
      <c r="AA1424" s="22">
        <v>0</v>
      </c>
      <c r="AB1424" s="22">
        <v>0</v>
      </c>
      <c r="AC1424" s="22">
        <v>0</v>
      </c>
      <c r="AD1424" s="22">
        <v>0</v>
      </c>
      <c r="AE1424" s="22">
        <v>0</v>
      </c>
      <c r="AF1424" s="22">
        <v>0</v>
      </c>
      <c r="AG1424" s="22">
        <v>0</v>
      </c>
      <c r="AH1424" s="22">
        <f t="shared" si="126"/>
        <v>0</v>
      </c>
      <c r="AI1424" s="22">
        <v>0</v>
      </c>
      <c r="AJ1424" s="22">
        <f t="shared" si="127"/>
        <v>-1520</v>
      </c>
      <c r="AK1424" s="22"/>
      <c r="AL1424" s="22">
        <f t="shared" si="128"/>
        <v>0</v>
      </c>
      <c r="AM1424" s="22">
        <f t="shared" si="129"/>
        <v>0</v>
      </c>
    </row>
    <row r="1425" spans="1:39" outlineLevel="1" x14ac:dyDescent="0.25">
      <c r="A1425" s="10">
        <v>40755</v>
      </c>
      <c r="C1425" s="3" t="s">
        <v>2883</v>
      </c>
      <c r="D1425" s="34" t="s">
        <v>2884</v>
      </c>
      <c r="F1425" s="4" t="s">
        <v>88</v>
      </c>
      <c r="G1425" s="4" t="s">
        <v>451</v>
      </c>
      <c r="H1425" s="4" t="s">
        <v>157</v>
      </c>
      <c r="N1425" s="5">
        <v>1</v>
      </c>
      <c r="O1425" s="5" t="s">
        <v>158</v>
      </c>
      <c r="P1425" s="65">
        <v>5120</v>
      </c>
      <c r="Q1425" s="65">
        <v>0</v>
      </c>
      <c r="R1425" s="65">
        <v>0</v>
      </c>
      <c r="S1425" s="65">
        <f t="shared" si="125"/>
        <v>5120</v>
      </c>
      <c r="T1425" s="5">
        <v>120</v>
      </c>
      <c r="U1425" s="22">
        <v>-5120</v>
      </c>
      <c r="V1425" s="22">
        <v>0</v>
      </c>
      <c r="W1425" s="22">
        <v>0</v>
      </c>
      <c r="X1425" s="22">
        <v>0</v>
      </c>
      <c r="Y1425" s="22">
        <v>0</v>
      </c>
      <c r="Z1425" s="22">
        <v>0</v>
      </c>
      <c r="AA1425" s="22">
        <v>0</v>
      </c>
      <c r="AB1425" s="22">
        <v>0</v>
      </c>
      <c r="AC1425" s="22">
        <v>0</v>
      </c>
      <c r="AD1425" s="22">
        <v>0</v>
      </c>
      <c r="AE1425" s="22">
        <v>0</v>
      </c>
      <c r="AF1425" s="22">
        <v>0</v>
      </c>
      <c r="AG1425" s="22">
        <v>0</v>
      </c>
      <c r="AH1425" s="22">
        <f t="shared" si="126"/>
        <v>0</v>
      </c>
      <c r="AI1425" s="22">
        <v>0</v>
      </c>
      <c r="AJ1425" s="22">
        <f t="shared" si="127"/>
        <v>-5120</v>
      </c>
      <c r="AK1425" s="22"/>
      <c r="AL1425" s="22">
        <f t="shared" si="128"/>
        <v>0</v>
      </c>
      <c r="AM1425" s="22">
        <f t="shared" si="129"/>
        <v>0</v>
      </c>
    </row>
    <row r="1426" spans="1:39" outlineLevel="1" x14ac:dyDescent="0.25">
      <c r="A1426" s="10">
        <v>40755</v>
      </c>
      <c r="C1426" s="3" t="s">
        <v>2885</v>
      </c>
      <c r="D1426" s="34" t="s">
        <v>2886</v>
      </c>
      <c r="F1426" s="4" t="s">
        <v>88</v>
      </c>
      <c r="G1426" s="4" t="s">
        <v>451</v>
      </c>
      <c r="H1426" s="4" t="s">
        <v>157</v>
      </c>
      <c r="N1426" s="5">
        <v>1</v>
      </c>
      <c r="O1426" s="5" t="s">
        <v>158</v>
      </c>
      <c r="P1426" s="65">
        <v>1980</v>
      </c>
      <c r="Q1426" s="65">
        <v>0</v>
      </c>
      <c r="R1426" s="65">
        <v>0</v>
      </c>
      <c r="S1426" s="65">
        <f t="shared" si="125"/>
        <v>1980</v>
      </c>
      <c r="T1426" s="5">
        <v>120</v>
      </c>
      <c r="U1426" s="22">
        <v>-1980</v>
      </c>
      <c r="V1426" s="22">
        <v>0</v>
      </c>
      <c r="W1426" s="22">
        <v>0</v>
      </c>
      <c r="X1426" s="22">
        <v>0</v>
      </c>
      <c r="Y1426" s="22">
        <v>0</v>
      </c>
      <c r="Z1426" s="22">
        <v>0</v>
      </c>
      <c r="AA1426" s="22">
        <v>0</v>
      </c>
      <c r="AB1426" s="22">
        <v>0</v>
      </c>
      <c r="AC1426" s="22">
        <v>0</v>
      </c>
      <c r="AD1426" s="22">
        <v>0</v>
      </c>
      <c r="AE1426" s="22">
        <v>0</v>
      </c>
      <c r="AF1426" s="22">
        <v>0</v>
      </c>
      <c r="AG1426" s="22">
        <v>0</v>
      </c>
      <c r="AH1426" s="22">
        <f t="shared" si="126"/>
        <v>0</v>
      </c>
      <c r="AI1426" s="22">
        <v>0</v>
      </c>
      <c r="AJ1426" s="22">
        <f t="shared" si="127"/>
        <v>-1980</v>
      </c>
      <c r="AK1426" s="22"/>
      <c r="AL1426" s="22">
        <f t="shared" si="128"/>
        <v>0</v>
      </c>
      <c r="AM1426" s="22">
        <f t="shared" si="129"/>
        <v>0</v>
      </c>
    </row>
    <row r="1427" spans="1:39" outlineLevel="1" x14ac:dyDescent="0.25">
      <c r="A1427" s="10">
        <v>40755</v>
      </c>
      <c r="C1427" s="3" t="s">
        <v>2887</v>
      </c>
      <c r="D1427" s="34" t="s">
        <v>2888</v>
      </c>
      <c r="F1427" s="4" t="s">
        <v>88</v>
      </c>
      <c r="G1427" s="4" t="s">
        <v>451</v>
      </c>
      <c r="H1427" s="4" t="s">
        <v>157</v>
      </c>
      <c r="N1427" s="5">
        <v>1</v>
      </c>
      <c r="O1427" s="5" t="s">
        <v>158</v>
      </c>
      <c r="P1427" s="65">
        <v>2650</v>
      </c>
      <c r="Q1427" s="65">
        <v>0</v>
      </c>
      <c r="R1427" s="65">
        <v>0</v>
      </c>
      <c r="S1427" s="65">
        <f t="shared" si="125"/>
        <v>2650</v>
      </c>
      <c r="T1427" s="5">
        <v>120</v>
      </c>
      <c r="U1427" s="22">
        <v>-2650</v>
      </c>
      <c r="V1427" s="22">
        <v>0</v>
      </c>
      <c r="W1427" s="22">
        <v>0</v>
      </c>
      <c r="X1427" s="22">
        <v>0</v>
      </c>
      <c r="Y1427" s="22">
        <v>0</v>
      </c>
      <c r="Z1427" s="22">
        <v>0</v>
      </c>
      <c r="AA1427" s="22">
        <v>0</v>
      </c>
      <c r="AB1427" s="22">
        <v>0</v>
      </c>
      <c r="AC1427" s="22">
        <v>0</v>
      </c>
      <c r="AD1427" s="22">
        <v>0</v>
      </c>
      <c r="AE1427" s="22">
        <v>0</v>
      </c>
      <c r="AF1427" s="22">
        <v>0</v>
      </c>
      <c r="AG1427" s="22">
        <v>0</v>
      </c>
      <c r="AH1427" s="22">
        <f t="shared" si="126"/>
        <v>0</v>
      </c>
      <c r="AI1427" s="22">
        <v>0</v>
      </c>
      <c r="AJ1427" s="22">
        <f t="shared" si="127"/>
        <v>-2650</v>
      </c>
      <c r="AK1427" s="22"/>
      <c r="AL1427" s="22">
        <f t="shared" si="128"/>
        <v>0</v>
      </c>
      <c r="AM1427" s="22">
        <f t="shared" si="129"/>
        <v>0</v>
      </c>
    </row>
    <row r="1428" spans="1:39" outlineLevel="1" x14ac:dyDescent="0.25">
      <c r="A1428" s="10">
        <v>40755</v>
      </c>
      <c r="C1428" s="3" t="s">
        <v>2889</v>
      </c>
      <c r="D1428" s="34" t="s">
        <v>2890</v>
      </c>
      <c r="F1428" s="4" t="s">
        <v>88</v>
      </c>
      <c r="G1428" s="4" t="s">
        <v>451</v>
      </c>
      <c r="H1428" s="4" t="s">
        <v>157</v>
      </c>
      <c r="N1428" s="5">
        <v>1</v>
      </c>
      <c r="O1428" s="5" t="s">
        <v>158</v>
      </c>
      <c r="P1428" s="65">
        <v>2600</v>
      </c>
      <c r="Q1428" s="65">
        <v>0</v>
      </c>
      <c r="R1428" s="65">
        <v>0</v>
      </c>
      <c r="S1428" s="65">
        <f t="shared" si="125"/>
        <v>2600</v>
      </c>
      <c r="T1428" s="5">
        <v>120</v>
      </c>
      <c r="U1428" s="22">
        <v>-2600</v>
      </c>
      <c r="V1428" s="22">
        <v>0</v>
      </c>
      <c r="W1428" s="22">
        <v>0</v>
      </c>
      <c r="X1428" s="22">
        <v>0</v>
      </c>
      <c r="Y1428" s="22">
        <v>0</v>
      </c>
      <c r="Z1428" s="22">
        <v>0</v>
      </c>
      <c r="AA1428" s="22">
        <v>0</v>
      </c>
      <c r="AB1428" s="22">
        <v>0</v>
      </c>
      <c r="AC1428" s="22">
        <v>0</v>
      </c>
      <c r="AD1428" s="22">
        <v>0</v>
      </c>
      <c r="AE1428" s="22">
        <v>0</v>
      </c>
      <c r="AF1428" s="22">
        <v>0</v>
      </c>
      <c r="AG1428" s="22">
        <v>0</v>
      </c>
      <c r="AH1428" s="22">
        <f t="shared" si="126"/>
        <v>0</v>
      </c>
      <c r="AI1428" s="22">
        <v>0</v>
      </c>
      <c r="AJ1428" s="22">
        <f t="shared" si="127"/>
        <v>-2600</v>
      </c>
      <c r="AK1428" s="22"/>
      <c r="AL1428" s="22">
        <f t="shared" si="128"/>
        <v>0</v>
      </c>
      <c r="AM1428" s="22">
        <f t="shared" si="129"/>
        <v>0</v>
      </c>
    </row>
    <row r="1429" spans="1:39" outlineLevel="1" x14ac:dyDescent="0.25">
      <c r="A1429" s="10">
        <v>40755</v>
      </c>
      <c r="C1429" s="3" t="s">
        <v>2891</v>
      </c>
      <c r="D1429" s="34" t="s">
        <v>2892</v>
      </c>
      <c r="F1429" s="4" t="s">
        <v>88</v>
      </c>
      <c r="G1429" s="4" t="s">
        <v>451</v>
      </c>
      <c r="H1429" s="4" t="s">
        <v>157</v>
      </c>
      <c r="N1429" s="5">
        <v>1</v>
      </c>
      <c r="O1429" s="5" t="s">
        <v>158</v>
      </c>
      <c r="P1429" s="65">
        <v>2160</v>
      </c>
      <c r="Q1429" s="65">
        <v>0</v>
      </c>
      <c r="R1429" s="65">
        <v>0</v>
      </c>
      <c r="S1429" s="65">
        <f t="shared" si="125"/>
        <v>2160</v>
      </c>
      <c r="T1429" s="5">
        <v>120</v>
      </c>
      <c r="U1429" s="22">
        <v>-2160</v>
      </c>
      <c r="V1429" s="22">
        <v>0</v>
      </c>
      <c r="W1429" s="22">
        <v>0</v>
      </c>
      <c r="X1429" s="22">
        <v>0</v>
      </c>
      <c r="Y1429" s="22">
        <v>0</v>
      </c>
      <c r="Z1429" s="22">
        <v>0</v>
      </c>
      <c r="AA1429" s="22">
        <v>0</v>
      </c>
      <c r="AB1429" s="22">
        <v>0</v>
      </c>
      <c r="AC1429" s="22">
        <v>0</v>
      </c>
      <c r="AD1429" s="22">
        <v>0</v>
      </c>
      <c r="AE1429" s="22">
        <v>0</v>
      </c>
      <c r="AF1429" s="22">
        <v>0</v>
      </c>
      <c r="AG1429" s="22">
        <v>0</v>
      </c>
      <c r="AH1429" s="22">
        <f t="shared" si="126"/>
        <v>0</v>
      </c>
      <c r="AI1429" s="22">
        <v>0</v>
      </c>
      <c r="AJ1429" s="22">
        <f t="shared" si="127"/>
        <v>-2160</v>
      </c>
      <c r="AK1429" s="22"/>
      <c r="AL1429" s="22">
        <f t="shared" si="128"/>
        <v>0</v>
      </c>
      <c r="AM1429" s="22">
        <f t="shared" si="129"/>
        <v>0</v>
      </c>
    </row>
    <row r="1430" spans="1:39" outlineLevel="1" x14ac:dyDescent="0.25">
      <c r="A1430" s="10">
        <v>40755</v>
      </c>
      <c r="C1430" s="3" t="s">
        <v>2893</v>
      </c>
      <c r="D1430" s="34" t="s">
        <v>2894</v>
      </c>
      <c r="F1430" s="4" t="s">
        <v>88</v>
      </c>
      <c r="G1430" s="4" t="s">
        <v>451</v>
      </c>
      <c r="H1430" s="4" t="s">
        <v>157</v>
      </c>
      <c r="N1430" s="5">
        <v>1</v>
      </c>
      <c r="O1430" s="5" t="s">
        <v>158</v>
      </c>
      <c r="P1430" s="65">
        <v>6464</v>
      </c>
      <c r="Q1430" s="65">
        <v>0</v>
      </c>
      <c r="R1430" s="65">
        <v>0</v>
      </c>
      <c r="S1430" s="65">
        <f t="shared" si="125"/>
        <v>6464</v>
      </c>
      <c r="T1430" s="5">
        <v>120</v>
      </c>
      <c r="U1430" s="22">
        <v>-6464</v>
      </c>
      <c r="V1430" s="22">
        <v>0</v>
      </c>
      <c r="W1430" s="22">
        <v>0</v>
      </c>
      <c r="X1430" s="22">
        <v>0</v>
      </c>
      <c r="Y1430" s="22">
        <v>0</v>
      </c>
      <c r="Z1430" s="22">
        <v>0</v>
      </c>
      <c r="AA1430" s="22">
        <v>0</v>
      </c>
      <c r="AB1430" s="22">
        <v>0</v>
      </c>
      <c r="AC1430" s="22">
        <v>0</v>
      </c>
      <c r="AD1430" s="22">
        <v>0</v>
      </c>
      <c r="AE1430" s="22">
        <v>0</v>
      </c>
      <c r="AF1430" s="22">
        <v>0</v>
      </c>
      <c r="AG1430" s="22">
        <v>0</v>
      </c>
      <c r="AH1430" s="22">
        <f t="shared" si="126"/>
        <v>0</v>
      </c>
      <c r="AI1430" s="22">
        <v>0</v>
      </c>
      <c r="AJ1430" s="22">
        <f t="shared" si="127"/>
        <v>-6464</v>
      </c>
      <c r="AK1430" s="22"/>
      <c r="AL1430" s="22">
        <f t="shared" si="128"/>
        <v>0</v>
      </c>
      <c r="AM1430" s="22">
        <f t="shared" si="129"/>
        <v>0</v>
      </c>
    </row>
    <row r="1431" spans="1:39" outlineLevel="1" x14ac:dyDescent="0.25">
      <c r="A1431" s="10">
        <v>40755</v>
      </c>
      <c r="C1431" s="3" t="s">
        <v>2895</v>
      </c>
      <c r="D1431" s="34" t="s">
        <v>2896</v>
      </c>
      <c r="F1431" s="4" t="s">
        <v>88</v>
      </c>
      <c r="G1431" s="4" t="s">
        <v>451</v>
      </c>
      <c r="H1431" s="4" t="s">
        <v>157</v>
      </c>
      <c r="N1431" s="5">
        <v>1</v>
      </c>
      <c r="O1431" s="5" t="s">
        <v>158</v>
      </c>
      <c r="P1431" s="65">
        <v>2300</v>
      </c>
      <c r="Q1431" s="65">
        <v>0</v>
      </c>
      <c r="R1431" s="65">
        <v>0</v>
      </c>
      <c r="S1431" s="65">
        <f t="shared" si="125"/>
        <v>2300</v>
      </c>
      <c r="T1431" s="5">
        <v>120</v>
      </c>
      <c r="U1431" s="22">
        <v>-2300</v>
      </c>
      <c r="V1431" s="22">
        <v>0</v>
      </c>
      <c r="W1431" s="22">
        <v>0</v>
      </c>
      <c r="X1431" s="22">
        <v>0</v>
      </c>
      <c r="Y1431" s="22">
        <v>0</v>
      </c>
      <c r="Z1431" s="22">
        <v>0</v>
      </c>
      <c r="AA1431" s="22">
        <v>0</v>
      </c>
      <c r="AB1431" s="22">
        <v>0</v>
      </c>
      <c r="AC1431" s="22">
        <v>0</v>
      </c>
      <c r="AD1431" s="22">
        <v>0</v>
      </c>
      <c r="AE1431" s="22">
        <v>0</v>
      </c>
      <c r="AF1431" s="22">
        <v>0</v>
      </c>
      <c r="AG1431" s="22">
        <v>0</v>
      </c>
      <c r="AH1431" s="22">
        <f t="shared" si="126"/>
        <v>0</v>
      </c>
      <c r="AI1431" s="22">
        <v>0</v>
      </c>
      <c r="AJ1431" s="22">
        <f t="shared" si="127"/>
        <v>-2300</v>
      </c>
      <c r="AK1431" s="22"/>
      <c r="AL1431" s="22">
        <f t="shared" si="128"/>
        <v>0</v>
      </c>
      <c r="AM1431" s="22">
        <f t="shared" si="129"/>
        <v>0</v>
      </c>
    </row>
    <row r="1432" spans="1:39" outlineLevel="1" x14ac:dyDescent="0.25">
      <c r="A1432" s="10">
        <v>40755</v>
      </c>
      <c r="C1432" s="3" t="s">
        <v>2897</v>
      </c>
      <c r="D1432" s="34" t="s">
        <v>2898</v>
      </c>
      <c r="F1432" s="4" t="s">
        <v>88</v>
      </c>
      <c r="G1432" s="4" t="s">
        <v>451</v>
      </c>
      <c r="H1432" s="4" t="s">
        <v>157</v>
      </c>
      <c r="N1432" s="5">
        <v>1</v>
      </c>
      <c r="O1432" s="5" t="s">
        <v>158</v>
      </c>
      <c r="P1432" s="65">
        <v>7150</v>
      </c>
      <c r="Q1432" s="65">
        <v>0</v>
      </c>
      <c r="R1432" s="65">
        <v>0</v>
      </c>
      <c r="S1432" s="65">
        <f t="shared" si="125"/>
        <v>7150</v>
      </c>
      <c r="T1432" s="5">
        <v>120</v>
      </c>
      <c r="U1432" s="22">
        <v>-7150</v>
      </c>
      <c r="V1432" s="22">
        <v>0</v>
      </c>
      <c r="W1432" s="22">
        <v>0</v>
      </c>
      <c r="X1432" s="22">
        <v>0</v>
      </c>
      <c r="Y1432" s="22">
        <v>0</v>
      </c>
      <c r="Z1432" s="22">
        <v>0</v>
      </c>
      <c r="AA1432" s="22">
        <v>0</v>
      </c>
      <c r="AB1432" s="22">
        <v>0</v>
      </c>
      <c r="AC1432" s="22">
        <v>0</v>
      </c>
      <c r="AD1432" s="22">
        <v>0</v>
      </c>
      <c r="AE1432" s="22">
        <v>0</v>
      </c>
      <c r="AF1432" s="22">
        <v>0</v>
      </c>
      <c r="AG1432" s="22">
        <v>0</v>
      </c>
      <c r="AH1432" s="22">
        <f t="shared" si="126"/>
        <v>0</v>
      </c>
      <c r="AI1432" s="22">
        <v>0</v>
      </c>
      <c r="AJ1432" s="22">
        <f t="shared" si="127"/>
        <v>-7150</v>
      </c>
      <c r="AK1432" s="22"/>
      <c r="AL1432" s="22">
        <f t="shared" si="128"/>
        <v>0</v>
      </c>
      <c r="AM1432" s="22">
        <f t="shared" si="129"/>
        <v>0</v>
      </c>
    </row>
    <row r="1433" spans="1:39" outlineLevel="1" x14ac:dyDescent="0.25">
      <c r="A1433" s="10">
        <v>40755</v>
      </c>
      <c r="C1433" s="3" t="s">
        <v>2899</v>
      </c>
      <c r="D1433" s="34" t="s">
        <v>2890</v>
      </c>
      <c r="F1433" s="4" t="s">
        <v>88</v>
      </c>
      <c r="G1433" s="4" t="s">
        <v>451</v>
      </c>
      <c r="H1433" s="4" t="s">
        <v>157</v>
      </c>
      <c r="N1433" s="5">
        <v>1</v>
      </c>
      <c r="O1433" s="5" t="s">
        <v>158</v>
      </c>
      <c r="P1433" s="65">
        <v>3850</v>
      </c>
      <c r="Q1433" s="65">
        <v>0</v>
      </c>
      <c r="R1433" s="65">
        <v>0</v>
      </c>
      <c r="S1433" s="65">
        <f t="shared" si="125"/>
        <v>3850</v>
      </c>
      <c r="T1433" s="5">
        <v>120</v>
      </c>
      <c r="U1433" s="22">
        <v>-3850</v>
      </c>
      <c r="V1433" s="22">
        <v>0</v>
      </c>
      <c r="W1433" s="22">
        <v>0</v>
      </c>
      <c r="X1433" s="22">
        <v>0</v>
      </c>
      <c r="Y1433" s="22">
        <v>0</v>
      </c>
      <c r="Z1433" s="22">
        <v>0</v>
      </c>
      <c r="AA1433" s="22">
        <v>0</v>
      </c>
      <c r="AB1433" s="22">
        <v>0</v>
      </c>
      <c r="AC1433" s="22">
        <v>0</v>
      </c>
      <c r="AD1433" s="22">
        <v>0</v>
      </c>
      <c r="AE1433" s="22">
        <v>0</v>
      </c>
      <c r="AF1433" s="22">
        <v>0</v>
      </c>
      <c r="AG1433" s="22">
        <v>0</v>
      </c>
      <c r="AH1433" s="22">
        <f t="shared" si="126"/>
        <v>0</v>
      </c>
      <c r="AI1433" s="22">
        <v>0</v>
      </c>
      <c r="AJ1433" s="22">
        <f t="shared" si="127"/>
        <v>-3850</v>
      </c>
      <c r="AK1433" s="22"/>
      <c r="AL1433" s="22">
        <f t="shared" si="128"/>
        <v>0</v>
      </c>
      <c r="AM1433" s="22">
        <f t="shared" si="129"/>
        <v>0</v>
      </c>
    </row>
    <row r="1434" spans="1:39" outlineLevel="1" x14ac:dyDescent="0.25">
      <c r="A1434" s="10">
        <v>40755</v>
      </c>
      <c r="C1434" s="3" t="s">
        <v>2900</v>
      </c>
      <c r="D1434" s="34" t="s">
        <v>2901</v>
      </c>
      <c r="F1434" s="4" t="s">
        <v>88</v>
      </c>
      <c r="G1434" s="4" t="s">
        <v>451</v>
      </c>
      <c r="H1434" s="4" t="s">
        <v>157</v>
      </c>
      <c r="N1434" s="5">
        <v>1</v>
      </c>
      <c r="O1434" s="5" t="s">
        <v>158</v>
      </c>
      <c r="P1434" s="65">
        <v>1960</v>
      </c>
      <c r="Q1434" s="65">
        <v>0</v>
      </c>
      <c r="R1434" s="65">
        <v>0</v>
      </c>
      <c r="S1434" s="65">
        <f t="shared" si="125"/>
        <v>1960</v>
      </c>
      <c r="T1434" s="5">
        <v>120</v>
      </c>
      <c r="U1434" s="22">
        <v>-1960</v>
      </c>
      <c r="V1434" s="22">
        <v>0</v>
      </c>
      <c r="W1434" s="22">
        <v>0</v>
      </c>
      <c r="X1434" s="22">
        <v>0</v>
      </c>
      <c r="Y1434" s="22">
        <v>0</v>
      </c>
      <c r="Z1434" s="22">
        <v>0</v>
      </c>
      <c r="AA1434" s="22">
        <v>0</v>
      </c>
      <c r="AB1434" s="22">
        <v>0</v>
      </c>
      <c r="AC1434" s="22">
        <v>0</v>
      </c>
      <c r="AD1434" s="22">
        <v>0</v>
      </c>
      <c r="AE1434" s="22">
        <v>0</v>
      </c>
      <c r="AF1434" s="22">
        <v>0</v>
      </c>
      <c r="AG1434" s="22">
        <v>0</v>
      </c>
      <c r="AH1434" s="22">
        <f t="shared" si="126"/>
        <v>0</v>
      </c>
      <c r="AI1434" s="22">
        <v>0</v>
      </c>
      <c r="AJ1434" s="22">
        <f t="shared" si="127"/>
        <v>-1960</v>
      </c>
      <c r="AK1434" s="22"/>
      <c r="AL1434" s="22">
        <f t="shared" si="128"/>
        <v>0</v>
      </c>
      <c r="AM1434" s="22">
        <f t="shared" si="129"/>
        <v>0</v>
      </c>
    </row>
    <row r="1435" spans="1:39" outlineLevel="1" x14ac:dyDescent="0.25">
      <c r="A1435" s="10">
        <v>40755</v>
      </c>
      <c r="C1435" s="3" t="s">
        <v>2902</v>
      </c>
      <c r="D1435" s="34" t="s">
        <v>1683</v>
      </c>
      <c r="F1435" s="4" t="s">
        <v>88</v>
      </c>
      <c r="G1435" s="4" t="s">
        <v>451</v>
      </c>
      <c r="H1435" s="4" t="s">
        <v>157</v>
      </c>
      <c r="N1435" s="5">
        <v>1</v>
      </c>
      <c r="O1435" s="5" t="s">
        <v>158</v>
      </c>
      <c r="P1435" s="65">
        <v>1450</v>
      </c>
      <c r="Q1435" s="65">
        <v>0</v>
      </c>
      <c r="R1435" s="65">
        <v>0</v>
      </c>
      <c r="S1435" s="65">
        <f t="shared" si="125"/>
        <v>1450</v>
      </c>
      <c r="T1435" s="5">
        <v>120</v>
      </c>
      <c r="U1435" s="22">
        <v>-1450</v>
      </c>
      <c r="V1435" s="22">
        <v>0</v>
      </c>
      <c r="W1435" s="22">
        <v>0</v>
      </c>
      <c r="X1435" s="22">
        <v>0</v>
      </c>
      <c r="Y1435" s="22">
        <v>0</v>
      </c>
      <c r="Z1435" s="22">
        <v>0</v>
      </c>
      <c r="AA1435" s="22">
        <v>0</v>
      </c>
      <c r="AB1435" s="22">
        <v>0</v>
      </c>
      <c r="AC1435" s="22">
        <v>0</v>
      </c>
      <c r="AD1435" s="22">
        <v>0</v>
      </c>
      <c r="AE1435" s="22">
        <v>0</v>
      </c>
      <c r="AF1435" s="22">
        <v>0</v>
      </c>
      <c r="AG1435" s="22">
        <v>0</v>
      </c>
      <c r="AH1435" s="22">
        <f t="shared" si="126"/>
        <v>0</v>
      </c>
      <c r="AI1435" s="22">
        <v>0</v>
      </c>
      <c r="AJ1435" s="22">
        <f t="shared" si="127"/>
        <v>-1450</v>
      </c>
      <c r="AK1435" s="22"/>
      <c r="AL1435" s="22">
        <f t="shared" si="128"/>
        <v>0</v>
      </c>
      <c r="AM1435" s="22">
        <f t="shared" si="129"/>
        <v>0</v>
      </c>
    </row>
    <row r="1436" spans="1:39" outlineLevel="1" x14ac:dyDescent="0.25">
      <c r="A1436" s="10">
        <v>40755</v>
      </c>
      <c r="C1436" s="3" t="s">
        <v>2903</v>
      </c>
      <c r="D1436" s="34" t="s">
        <v>2904</v>
      </c>
      <c r="F1436" s="4" t="s">
        <v>88</v>
      </c>
      <c r="G1436" s="4" t="s">
        <v>451</v>
      </c>
      <c r="H1436" s="4" t="s">
        <v>157</v>
      </c>
      <c r="N1436" s="5">
        <v>1</v>
      </c>
      <c r="O1436" s="5" t="s">
        <v>158</v>
      </c>
      <c r="P1436" s="65">
        <v>1300</v>
      </c>
      <c r="Q1436" s="65">
        <v>0</v>
      </c>
      <c r="R1436" s="65">
        <v>0</v>
      </c>
      <c r="S1436" s="65">
        <f t="shared" si="125"/>
        <v>1300</v>
      </c>
      <c r="T1436" s="5">
        <v>120</v>
      </c>
      <c r="U1436" s="22">
        <v>-1300</v>
      </c>
      <c r="V1436" s="22">
        <v>0</v>
      </c>
      <c r="W1436" s="22">
        <v>0</v>
      </c>
      <c r="X1436" s="22">
        <v>0</v>
      </c>
      <c r="Y1436" s="22">
        <v>0</v>
      </c>
      <c r="Z1436" s="22">
        <v>0</v>
      </c>
      <c r="AA1436" s="22">
        <v>0</v>
      </c>
      <c r="AB1436" s="22">
        <v>0</v>
      </c>
      <c r="AC1436" s="22">
        <v>0</v>
      </c>
      <c r="AD1436" s="22">
        <v>0</v>
      </c>
      <c r="AE1436" s="22">
        <v>0</v>
      </c>
      <c r="AF1436" s="22">
        <v>0</v>
      </c>
      <c r="AG1436" s="22">
        <v>0</v>
      </c>
      <c r="AH1436" s="22">
        <f t="shared" si="126"/>
        <v>0</v>
      </c>
      <c r="AI1436" s="22">
        <v>0</v>
      </c>
      <c r="AJ1436" s="22">
        <f t="shared" si="127"/>
        <v>-1300</v>
      </c>
      <c r="AK1436" s="22"/>
      <c r="AL1436" s="22">
        <f t="shared" si="128"/>
        <v>0</v>
      </c>
      <c r="AM1436" s="22">
        <f t="shared" si="129"/>
        <v>0</v>
      </c>
    </row>
    <row r="1437" spans="1:39" outlineLevel="1" x14ac:dyDescent="0.25">
      <c r="A1437" s="10">
        <v>40755</v>
      </c>
      <c r="C1437" s="3" t="s">
        <v>2905</v>
      </c>
      <c r="D1437" s="34" t="s">
        <v>2906</v>
      </c>
      <c r="F1437" s="4" t="s">
        <v>88</v>
      </c>
      <c r="G1437" s="4" t="s">
        <v>451</v>
      </c>
      <c r="H1437" s="4" t="s">
        <v>157</v>
      </c>
      <c r="N1437" s="5">
        <v>1</v>
      </c>
      <c r="O1437" s="5" t="s">
        <v>158</v>
      </c>
      <c r="P1437" s="65">
        <v>1960</v>
      </c>
      <c r="Q1437" s="65">
        <v>0</v>
      </c>
      <c r="R1437" s="65">
        <v>0</v>
      </c>
      <c r="S1437" s="65">
        <f t="shared" si="125"/>
        <v>1960</v>
      </c>
      <c r="T1437" s="5">
        <v>120</v>
      </c>
      <c r="U1437" s="22">
        <v>-1960</v>
      </c>
      <c r="V1437" s="22">
        <v>0</v>
      </c>
      <c r="W1437" s="22">
        <v>0</v>
      </c>
      <c r="X1437" s="22">
        <v>0</v>
      </c>
      <c r="Y1437" s="22">
        <v>0</v>
      </c>
      <c r="Z1437" s="22">
        <v>0</v>
      </c>
      <c r="AA1437" s="22">
        <v>0</v>
      </c>
      <c r="AB1437" s="22">
        <v>0</v>
      </c>
      <c r="AC1437" s="22">
        <v>0</v>
      </c>
      <c r="AD1437" s="22">
        <v>0</v>
      </c>
      <c r="AE1437" s="22">
        <v>0</v>
      </c>
      <c r="AF1437" s="22">
        <v>0</v>
      </c>
      <c r="AG1437" s="22">
        <v>0</v>
      </c>
      <c r="AH1437" s="22">
        <f t="shared" si="126"/>
        <v>0</v>
      </c>
      <c r="AI1437" s="22">
        <v>0</v>
      </c>
      <c r="AJ1437" s="22">
        <f t="shared" si="127"/>
        <v>-1960</v>
      </c>
      <c r="AK1437" s="22"/>
      <c r="AL1437" s="22">
        <f t="shared" si="128"/>
        <v>0</v>
      </c>
      <c r="AM1437" s="22">
        <f t="shared" si="129"/>
        <v>0</v>
      </c>
    </row>
    <row r="1438" spans="1:39" outlineLevel="1" x14ac:dyDescent="0.25">
      <c r="A1438" s="10">
        <v>40755</v>
      </c>
      <c r="C1438" s="3" t="s">
        <v>2907</v>
      </c>
      <c r="D1438" s="34" t="s">
        <v>2908</v>
      </c>
      <c r="F1438" s="4" t="s">
        <v>88</v>
      </c>
      <c r="G1438" s="4" t="s">
        <v>451</v>
      </c>
      <c r="H1438" s="4" t="s">
        <v>157</v>
      </c>
      <c r="N1438" s="5">
        <v>1</v>
      </c>
      <c r="O1438" s="5" t="s">
        <v>158</v>
      </c>
      <c r="P1438" s="65">
        <v>1495</v>
      </c>
      <c r="Q1438" s="65">
        <v>0</v>
      </c>
      <c r="R1438" s="65">
        <v>0</v>
      </c>
      <c r="S1438" s="65">
        <f t="shared" si="125"/>
        <v>1495</v>
      </c>
      <c r="T1438" s="5">
        <v>120</v>
      </c>
      <c r="U1438" s="22">
        <v>-1495</v>
      </c>
      <c r="V1438" s="22">
        <v>0</v>
      </c>
      <c r="W1438" s="22">
        <v>0</v>
      </c>
      <c r="X1438" s="22">
        <v>0</v>
      </c>
      <c r="Y1438" s="22">
        <v>0</v>
      </c>
      <c r="Z1438" s="22">
        <v>0</v>
      </c>
      <c r="AA1438" s="22">
        <v>0</v>
      </c>
      <c r="AB1438" s="22">
        <v>0</v>
      </c>
      <c r="AC1438" s="22">
        <v>0</v>
      </c>
      <c r="AD1438" s="22">
        <v>0</v>
      </c>
      <c r="AE1438" s="22">
        <v>0</v>
      </c>
      <c r="AF1438" s="22">
        <v>0</v>
      </c>
      <c r="AG1438" s="22">
        <v>0</v>
      </c>
      <c r="AH1438" s="22">
        <f t="shared" si="126"/>
        <v>0</v>
      </c>
      <c r="AI1438" s="22">
        <v>0</v>
      </c>
      <c r="AJ1438" s="22">
        <f t="shared" si="127"/>
        <v>-1495</v>
      </c>
      <c r="AK1438" s="22"/>
      <c r="AL1438" s="22">
        <f t="shared" si="128"/>
        <v>0</v>
      </c>
      <c r="AM1438" s="22">
        <f t="shared" si="129"/>
        <v>0</v>
      </c>
    </row>
    <row r="1439" spans="1:39" outlineLevel="1" x14ac:dyDescent="0.25">
      <c r="A1439" s="10">
        <v>40755</v>
      </c>
      <c r="C1439" s="3" t="s">
        <v>2909</v>
      </c>
      <c r="D1439" s="34" t="s">
        <v>2910</v>
      </c>
      <c r="F1439" s="4" t="s">
        <v>88</v>
      </c>
      <c r="G1439" s="4" t="s">
        <v>451</v>
      </c>
      <c r="H1439" s="4" t="s">
        <v>157</v>
      </c>
      <c r="N1439" s="5">
        <v>1</v>
      </c>
      <c r="O1439" s="5" t="s">
        <v>158</v>
      </c>
      <c r="P1439" s="65">
        <v>11760</v>
      </c>
      <c r="Q1439" s="65">
        <v>0</v>
      </c>
      <c r="R1439" s="65">
        <v>0</v>
      </c>
      <c r="S1439" s="65">
        <f t="shared" si="125"/>
        <v>11760</v>
      </c>
      <c r="T1439" s="5">
        <v>120</v>
      </c>
      <c r="U1439" s="22">
        <v>-11760</v>
      </c>
      <c r="V1439" s="22">
        <v>0</v>
      </c>
      <c r="W1439" s="22">
        <v>0</v>
      </c>
      <c r="X1439" s="22">
        <v>0</v>
      </c>
      <c r="Y1439" s="22">
        <v>0</v>
      </c>
      <c r="Z1439" s="22">
        <v>0</v>
      </c>
      <c r="AA1439" s="22">
        <v>0</v>
      </c>
      <c r="AB1439" s="22">
        <v>0</v>
      </c>
      <c r="AC1439" s="22">
        <v>0</v>
      </c>
      <c r="AD1439" s="22">
        <v>0</v>
      </c>
      <c r="AE1439" s="22">
        <v>0</v>
      </c>
      <c r="AF1439" s="22">
        <v>0</v>
      </c>
      <c r="AG1439" s="22">
        <v>0</v>
      </c>
      <c r="AH1439" s="22">
        <f t="shared" si="126"/>
        <v>0</v>
      </c>
      <c r="AI1439" s="22">
        <v>0</v>
      </c>
      <c r="AJ1439" s="22">
        <f t="shared" si="127"/>
        <v>-11760</v>
      </c>
      <c r="AK1439" s="22"/>
      <c r="AL1439" s="22">
        <f t="shared" si="128"/>
        <v>0</v>
      </c>
      <c r="AM1439" s="22">
        <f t="shared" si="129"/>
        <v>0</v>
      </c>
    </row>
    <row r="1440" spans="1:39" outlineLevel="1" x14ac:dyDescent="0.25">
      <c r="A1440" s="10">
        <v>40755</v>
      </c>
      <c r="C1440" s="3" t="s">
        <v>2911</v>
      </c>
      <c r="D1440" s="34" t="s">
        <v>2912</v>
      </c>
      <c r="F1440" s="4" t="s">
        <v>88</v>
      </c>
      <c r="G1440" s="4" t="s">
        <v>451</v>
      </c>
      <c r="H1440" s="4" t="s">
        <v>157</v>
      </c>
      <c r="N1440" s="5">
        <v>1</v>
      </c>
      <c r="O1440" s="5" t="s">
        <v>158</v>
      </c>
      <c r="P1440" s="65">
        <v>2179.0500000000002</v>
      </c>
      <c r="Q1440" s="65">
        <v>0</v>
      </c>
      <c r="R1440" s="65">
        <v>0</v>
      </c>
      <c r="S1440" s="65">
        <f t="shared" si="125"/>
        <v>2179.0500000000002</v>
      </c>
      <c r="T1440" s="5">
        <v>120</v>
      </c>
      <c r="U1440" s="22">
        <v>-2179.0500000000002</v>
      </c>
      <c r="V1440" s="22">
        <v>0</v>
      </c>
      <c r="W1440" s="22">
        <v>0</v>
      </c>
      <c r="X1440" s="22">
        <v>0</v>
      </c>
      <c r="Y1440" s="22">
        <v>0</v>
      </c>
      <c r="Z1440" s="22">
        <v>0</v>
      </c>
      <c r="AA1440" s="22">
        <v>0</v>
      </c>
      <c r="AB1440" s="22">
        <v>0</v>
      </c>
      <c r="AC1440" s="22">
        <v>0</v>
      </c>
      <c r="AD1440" s="22">
        <v>0</v>
      </c>
      <c r="AE1440" s="22">
        <v>0</v>
      </c>
      <c r="AF1440" s="22">
        <v>0</v>
      </c>
      <c r="AG1440" s="22">
        <v>0</v>
      </c>
      <c r="AH1440" s="22">
        <f t="shared" si="126"/>
        <v>0</v>
      </c>
      <c r="AI1440" s="22">
        <v>0</v>
      </c>
      <c r="AJ1440" s="22">
        <f t="shared" si="127"/>
        <v>-2179.0500000000002</v>
      </c>
      <c r="AK1440" s="22"/>
      <c r="AL1440" s="22">
        <f t="shared" si="128"/>
        <v>0</v>
      </c>
      <c r="AM1440" s="22">
        <f t="shared" si="129"/>
        <v>0</v>
      </c>
    </row>
    <row r="1441" spans="1:39" outlineLevel="1" x14ac:dyDescent="0.25">
      <c r="A1441" s="10">
        <v>40755</v>
      </c>
      <c r="C1441" s="3" t="s">
        <v>2913</v>
      </c>
      <c r="D1441" s="34" t="s">
        <v>2914</v>
      </c>
      <c r="F1441" s="4" t="s">
        <v>88</v>
      </c>
      <c r="G1441" s="4" t="s">
        <v>451</v>
      </c>
      <c r="H1441" s="4" t="s">
        <v>157</v>
      </c>
      <c r="N1441" s="5">
        <v>1</v>
      </c>
      <c r="O1441" s="5" t="s">
        <v>158</v>
      </c>
      <c r="P1441" s="65">
        <v>9850.5</v>
      </c>
      <c r="Q1441" s="65">
        <v>0</v>
      </c>
      <c r="R1441" s="65">
        <v>0</v>
      </c>
      <c r="S1441" s="65">
        <f t="shared" si="125"/>
        <v>9850.5</v>
      </c>
      <c r="T1441" s="5">
        <v>120</v>
      </c>
      <c r="U1441" s="22">
        <v>-9850.5</v>
      </c>
      <c r="V1441" s="22">
        <v>0</v>
      </c>
      <c r="W1441" s="22">
        <v>0</v>
      </c>
      <c r="X1441" s="22">
        <v>0</v>
      </c>
      <c r="Y1441" s="22">
        <v>0</v>
      </c>
      <c r="Z1441" s="22">
        <v>0</v>
      </c>
      <c r="AA1441" s="22">
        <v>0</v>
      </c>
      <c r="AB1441" s="22">
        <v>0</v>
      </c>
      <c r="AC1441" s="22">
        <v>0</v>
      </c>
      <c r="AD1441" s="22">
        <v>0</v>
      </c>
      <c r="AE1441" s="22">
        <v>0</v>
      </c>
      <c r="AF1441" s="22">
        <v>0</v>
      </c>
      <c r="AG1441" s="22">
        <v>0</v>
      </c>
      <c r="AH1441" s="22">
        <f t="shared" si="126"/>
        <v>0</v>
      </c>
      <c r="AI1441" s="22">
        <v>0</v>
      </c>
      <c r="AJ1441" s="22">
        <f t="shared" si="127"/>
        <v>-9850.5</v>
      </c>
      <c r="AK1441" s="22"/>
      <c r="AL1441" s="22">
        <f t="shared" si="128"/>
        <v>0</v>
      </c>
      <c r="AM1441" s="22">
        <f t="shared" si="129"/>
        <v>0</v>
      </c>
    </row>
    <row r="1442" spans="1:39" outlineLevel="1" x14ac:dyDescent="0.25">
      <c r="A1442" s="10">
        <v>40755</v>
      </c>
      <c r="C1442" s="3" t="s">
        <v>2915</v>
      </c>
      <c r="D1442" s="34" t="s">
        <v>2916</v>
      </c>
      <c r="F1442" s="4" t="s">
        <v>88</v>
      </c>
      <c r="G1442" s="4" t="s">
        <v>451</v>
      </c>
      <c r="H1442" s="4" t="s">
        <v>157</v>
      </c>
      <c r="N1442" s="5">
        <v>1</v>
      </c>
      <c r="O1442" s="5" t="s">
        <v>158</v>
      </c>
      <c r="P1442" s="65">
        <v>1500</v>
      </c>
      <c r="Q1442" s="65">
        <v>0</v>
      </c>
      <c r="R1442" s="65">
        <v>0</v>
      </c>
      <c r="S1442" s="65">
        <f t="shared" si="125"/>
        <v>1500</v>
      </c>
      <c r="T1442" s="5">
        <v>120</v>
      </c>
      <c r="U1442" s="22">
        <v>-1500</v>
      </c>
      <c r="V1442" s="22">
        <v>0</v>
      </c>
      <c r="W1442" s="22">
        <v>0</v>
      </c>
      <c r="X1442" s="22">
        <v>0</v>
      </c>
      <c r="Y1442" s="22">
        <v>0</v>
      </c>
      <c r="Z1442" s="22">
        <v>0</v>
      </c>
      <c r="AA1442" s="22">
        <v>0</v>
      </c>
      <c r="AB1442" s="22">
        <v>0</v>
      </c>
      <c r="AC1442" s="22">
        <v>0</v>
      </c>
      <c r="AD1442" s="22">
        <v>0</v>
      </c>
      <c r="AE1442" s="22">
        <v>0</v>
      </c>
      <c r="AF1442" s="22">
        <v>0</v>
      </c>
      <c r="AG1442" s="22">
        <v>0</v>
      </c>
      <c r="AH1442" s="22">
        <f t="shared" si="126"/>
        <v>0</v>
      </c>
      <c r="AI1442" s="22">
        <v>0</v>
      </c>
      <c r="AJ1442" s="22">
        <f t="shared" si="127"/>
        <v>-1500</v>
      </c>
      <c r="AK1442" s="22"/>
      <c r="AL1442" s="22">
        <f t="shared" si="128"/>
        <v>0</v>
      </c>
      <c r="AM1442" s="22">
        <f t="shared" si="129"/>
        <v>0</v>
      </c>
    </row>
    <row r="1443" spans="1:39" outlineLevel="1" x14ac:dyDescent="0.25">
      <c r="A1443" s="10">
        <v>40755</v>
      </c>
      <c r="C1443" s="3" t="s">
        <v>2917</v>
      </c>
      <c r="D1443" s="34" t="s">
        <v>2918</v>
      </c>
      <c r="F1443" s="4" t="s">
        <v>88</v>
      </c>
      <c r="G1443" s="4" t="s">
        <v>451</v>
      </c>
      <c r="H1443" s="4" t="s">
        <v>157</v>
      </c>
      <c r="N1443" s="5">
        <v>1</v>
      </c>
      <c r="O1443" s="5" t="s">
        <v>158</v>
      </c>
      <c r="P1443" s="65">
        <v>1500</v>
      </c>
      <c r="Q1443" s="65">
        <v>0</v>
      </c>
      <c r="R1443" s="65">
        <v>0</v>
      </c>
      <c r="S1443" s="65">
        <f t="shared" si="125"/>
        <v>1500</v>
      </c>
      <c r="T1443" s="5">
        <v>120</v>
      </c>
      <c r="U1443" s="22">
        <v>-1500</v>
      </c>
      <c r="V1443" s="22">
        <v>0</v>
      </c>
      <c r="W1443" s="22">
        <v>0</v>
      </c>
      <c r="X1443" s="22">
        <v>0</v>
      </c>
      <c r="Y1443" s="22">
        <v>0</v>
      </c>
      <c r="Z1443" s="22">
        <v>0</v>
      </c>
      <c r="AA1443" s="22">
        <v>0</v>
      </c>
      <c r="AB1443" s="22">
        <v>0</v>
      </c>
      <c r="AC1443" s="22">
        <v>0</v>
      </c>
      <c r="AD1443" s="22">
        <v>0</v>
      </c>
      <c r="AE1443" s="22">
        <v>0</v>
      </c>
      <c r="AF1443" s="22">
        <v>0</v>
      </c>
      <c r="AG1443" s="22">
        <v>0</v>
      </c>
      <c r="AH1443" s="22">
        <f t="shared" si="126"/>
        <v>0</v>
      </c>
      <c r="AI1443" s="22">
        <v>0</v>
      </c>
      <c r="AJ1443" s="22">
        <f t="shared" si="127"/>
        <v>-1500</v>
      </c>
      <c r="AK1443" s="22"/>
      <c r="AL1443" s="22">
        <f t="shared" si="128"/>
        <v>0</v>
      </c>
      <c r="AM1443" s="22">
        <f t="shared" si="129"/>
        <v>0</v>
      </c>
    </row>
    <row r="1444" spans="1:39" outlineLevel="1" x14ac:dyDescent="0.25">
      <c r="A1444" s="10">
        <v>40755</v>
      </c>
      <c r="C1444" s="3" t="s">
        <v>2919</v>
      </c>
      <c r="D1444" s="34" t="s">
        <v>2920</v>
      </c>
      <c r="F1444" s="4" t="s">
        <v>88</v>
      </c>
      <c r="G1444" s="4" t="s">
        <v>451</v>
      </c>
      <c r="H1444" s="4" t="s">
        <v>157</v>
      </c>
      <c r="N1444" s="5">
        <v>1</v>
      </c>
      <c r="O1444" s="5" t="s">
        <v>158</v>
      </c>
      <c r="P1444" s="65">
        <v>3650.56</v>
      </c>
      <c r="Q1444" s="65">
        <v>0</v>
      </c>
      <c r="R1444" s="65">
        <v>0</v>
      </c>
      <c r="S1444" s="65">
        <f t="shared" si="125"/>
        <v>3650.56</v>
      </c>
      <c r="T1444" s="5">
        <v>120</v>
      </c>
      <c r="U1444" s="22">
        <v>-3650.56</v>
      </c>
      <c r="V1444" s="22">
        <v>0</v>
      </c>
      <c r="W1444" s="22">
        <v>0</v>
      </c>
      <c r="X1444" s="22">
        <v>0</v>
      </c>
      <c r="Y1444" s="22">
        <v>0</v>
      </c>
      <c r="Z1444" s="22">
        <v>0</v>
      </c>
      <c r="AA1444" s="22">
        <v>0</v>
      </c>
      <c r="AB1444" s="22">
        <v>0</v>
      </c>
      <c r="AC1444" s="22">
        <v>0</v>
      </c>
      <c r="AD1444" s="22">
        <v>0</v>
      </c>
      <c r="AE1444" s="22">
        <v>0</v>
      </c>
      <c r="AF1444" s="22">
        <v>0</v>
      </c>
      <c r="AG1444" s="22">
        <v>0</v>
      </c>
      <c r="AH1444" s="22">
        <f t="shared" si="126"/>
        <v>0</v>
      </c>
      <c r="AI1444" s="22">
        <v>0</v>
      </c>
      <c r="AJ1444" s="22">
        <f t="shared" si="127"/>
        <v>-3650.56</v>
      </c>
      <c r="AK1444" s="22"/>
      <c r="AL1444" s="22">
        <f t="shared" si="128"/>
        <v>0</v>
      </c>
      <c r="AM1444" s="22">
        <f t="shared" si="129"/>
        <v>0</v>
      </c>
    </row>
    <row r="1445" spans="1:39" outlineLevel="1" x14ac:dyDescent="0.25">
      <c r="A1445" s="10">
        <v>40755</v>
      </c>
      <c r="C1445" s="3" t="s">
        <v>2921</v>
      </c>
      <c r="D1445" s="34" t="s">
        <v>948</v>
      </c>
      <c r="F1445" s="4" t="s">
        <v>88</v>
      </c>
      <c r="G1445" s="4" t="s">
        <v>451</v>
      </c>
      <c r="H1445" s="4" t="s">
        <v>157</v>
      </c>
      <c r="N1445" s="5">
        <v>1</v>
      </c>
      <c r="O1445" s="5" t="s">
        <v>158</v>
      </c>
      <c r="P1445" s="65">
        <v>1260</v>
      </c>
      <c r="Q1445" s="65">
        <v>0</v>
      </c>
      <c r="R1445" s="65">
        <v>0</v>
      </c>
      <c r="S1445" s="65">
        <f t="shared" si="125"/>
        <v>1260</v>
      </c>
      <c r="T1445" s="5">
        <v>120</v>
      </c>
      <c r="U1445" s="22">
        <v>-1260</v>
      </c>
      <c r="V1445" s="22">
        <v>0</v>
      </c>
      <c r="W1445" s="22">
        <v>0</v>
      </c>
      <c r="X1445" s="22">
        <v>0</v>
      </c>
      <c r="Y1445" s="22">
        <v>0</v>
      </c>
      <c r="Z1445" s="22">
        <v>0</v>
      </c>
      <c r="AA1445" s="22">
        <v>0</v>
      </c>
      <c r="AB1445" s="22">
        <v>0</v>
      </c>
      <c r="AC1445" s="22">
        <v>0</v>
      </c>
      <c r="AD1445" s="22">
        <v>0</v>
      </c>
      <c r="AE1445" s="22">
        <v>0</v>
      </c>
      <c r="AF1445" s="22">
        <v>0</v>
      </c>
      <c r="AG1445" s="22">
        <v>0</v>
      </c>
      <c r="AH1445" s="22">
        <f t="shared" si="126"/>
        <v>0</v>
      </c>
      <c r="AI1445" s="22">
        <v>0</v>
      </c>
      <c r="AJ1445" s="22">
        <f t="shared" si="127"/>
        <v>-1260</v>
      </c>
      <c r="AK1445" s="22"/>
      <c r="AL1445" s="22">
        <f t="shared" si="128"/>
        <v>0</v>
      </c>
      <c r="AM1445" s="22">
        <f t="shared" si="129"/>
        <v>0</v>
      </c>
    </row>
    <row r="1446" spans="1:39" outlineLevel="1" x14ac:dyDescent="0.25">
      <c r="A1446" s="10">
        <v>40755</v>
      </c>
      <c r="C1446" s="3" t="s">
        <v>2922</v>
      </c>
      <c r="D1446" s="34" t="s">
        <v>2923</v>
      </c>
      <c r="F1446" s="4" t="s">
        <v>88</v>
      </c>
      <c r="G1446" s="4" t="s">
        <v>451</v>
      </c>
      <c r="H1446" s="4" t="s">
        <v>157</v>
      </c>
      <c r="N1446" s="5">
        <v>1</v>
      </c>
      <c r="O1446" s="5" t="s">
        <v>158</v>
      </c>
      <c r="P1446" s="65">
        <v>4062.29</v>
      </c>
      <c r="Q1446" s="65">
        <v>0</v>
      </c>
      <c r="R1446" s="65">
        <v>0</v>
      </c>
      <c r="S1446" s="65">
        <f t="shared" si="125"/>
        <v>4062.29</v>
      </c>
      <c r="T1446" s="5">
        <v>120</v>
      </c>
      <c r="U1446" s="22">
        <v>-4062.29</v>
      </c>
      <c r="V1446" s="22">
        <v>0</v>
      </c>
      <c r="W1446" s="22">
        <v>0</v>
      </c>
      <c r="X1446" s="22">
        <v>0</v>
      </c>
      <c r="Y1446" s="22">
        <v>0</v>
      </c>
      <c r="Z1446" s="22">
        <v>0</v>
      </c>
      <c r="AA1446" s="22">
        <v>0</v>
      </c>
      <c r="AB1446" s="22">
        <v>0</v>
      </c>
      <c r="AC1446" s="22">
        <v>0</v>
      </c>
      <c r="AD1446" s="22">
        <v>0</v>
      </c>
      <c r="AE1446" s="22">
        <v>0</v>
      </c>
      <c r="AF1446" s="22">
        <v>0</v>
      </c>
      <c r="AG1446" s="22">
        <v>0</v>
      </c>
      <c r="AH1446" s="22">
        <f t="shared" si="126"/>
        <v>0</v>
      </c>
      <c r="AI1446" s="22">
        <v>0</v>
      </c>
      <c r="AJ1446" s="22">
        <f t="shared" si="127"/>
        <v>-4062.29</v>
      </c>
      <c r="AK1446" s="22"/>
      <c r="AL1446" s="22">
        <f t="shared" si="128"/>
        <v>0</v>
      </c>
      <c r="AM1446" s="22">
        <f t="shared" si="129"/>
        <v>0</v>
      </c>
    </row>
    <row r="1447" spans="1:39" outlineLevel="1" x14ac:dyDescent="0.25">
      <c r="A1447" s="10">
        <v>40755</v>
      </c>
      <c r="C1447" s="3" t="s">
        <v>2924</v>
      </c>
      <c r="D1447" s="34" t="s">
        <v>2925</v>
      </c>
      <c r="F1447" s="4" t="s">
        <v>88</v>
      </c>
      <c r="G1447" s="4" t="s">
        <v>451</v>
      </c>
      <c r="H1447" s="4" t="s">
        <v>157</v>
      </c>
      <c r="N1447" s="5">
        <v>1</v>
      </c>
      <c r="O1447" s="5" t="s">
        <v>158</v>
      </c>
      <c r="P1447" s="65">
        <v>4560</v>
      </c>
      <c r="Q1447" s="65">
        <v>0</v>
      </c>
      <c r="R1447" s="65">
        <v>0</v>
      </c>
      <c r="S1447" s="65">
        <f t="shared" si="125"/>
        <v>4560</v>
      </c>
      <c r="T1447" s="5">
        <v>120</v>
      </c>
      <c r="U1447" s="22">
        <v>-4560</v>
      </c>
      <c r="V1447" s="22">
        <v>0</v>
      </c>
      <c r="W1447" s="22">
        <v>0</v>
      </c>
      <c r="X1447" s="22">
        <v>0</v>
      </c>
      <c r="Y1447" s="22">
        <v>0</v>
      </c>
      <c r="Z1447" s="22">
        <v>0</v>
      </c>
      <c r="AA1447" s="22">
        <v>0</v>
      </c>
      <c r="AB1447" s="22">
        <v>0</v>
      </c>
      <c r="AC1447" s="22">
        <v>0</v>
      </c>
      <c r="AD1447" s="22">
        <v>0</v>
      </c>
      <c r="AE1447" s="22">
        <v>0</v>
      </c>
      <c r="AF1447" s="22">
        <v>0</v>
      </c>
      <c r="AG1447" s="22">
        <v>0</v>
      </c>
      <c r="AH1447" s="22">
        <f t="shared" si="126"/>
        <v>0</v>
      </c>
      <c r="AI1447" s="22">
        <v>0</v>
      </c>
      <c r="AJ1447" s="22">
        <f t="shared" si="127"/>
        <v>-4560</v>
      </c>
      <c r="AK1447" s="22"/>
      <c r="AL1447" s="22">
        <f t="shared" si="128"/>
        <v>0</v>
      </c>
      <c r="AM1447" s="22">
        <f t="shared" si="129"/>
        <v>0</v>
      </c>
    </row>
    <row r="1448" spans="1:39" outlineLevel="1" x14ac:dyDescent="0.25">
      <c r="A1448" s="10">
        <v>40755</v>
      </c>
      <c r="C1448" s="3" t="s">
        <v>2926</v>
      </c>
      <c r="D1448" s="34" t="s">
        <v>968</v>
      </c>
      <c r="F1448" s="4" t="s">
        <v>88</v>
      </c>
      <c r="G1448" s="4" t="s">
        <v>451</v>
      </c>
      <c r="H1448" s="4" t="s">
        <v>157</v>
      </c>
      <c r="N1448" s="5">
        <v>1</v>
      </c>
      <c r="O1448" s="5" t="s">
        <v>158</v>
      </c>
      <c r="P1448" s="65">
        <v>6480</v>
      </c>
      <c r="Q1448" s="65">
        <v>0</v>
      </c>
      <c r="R1448" s="65">
        <v>0</v>
      </c>
      <c r="S1448" s="65">
        <f t="shared" si="125"/>
        <v>6480</v>
      </c>
      <c r="T1448" s="5">
        <v>120</v>
      </c>
      <c r="U1448" s="22">
        <v>-6480</v>
      </c>
      <c r="V1448" s="22">
        <v>0</v>
      </c>
      <c r="W1448" s="22">
        <v>0</v>
      </c>
      <c r="X1448" s="22">
        <v>0</v>
      </c>
      <c r="Y1448" s="22">
        <v>0</v>
      </c>
      <c r="Z1448" s="22">
        <v>0</v>
      </c>
      <c r="AA1448" s="22">
        <v>0</v>
      </c>
      <c r="AB1448" s="22">
        <v>0</v>
      </c>
      <c r="AC1448" s="22">
        <v>0</v>
      </c>
      <c r="AD1448" s="22">
        <v>0</v>
      </c>
      <c r="AE1448" s="22">
        <v>0</v>
      </c>
      <c r="AF1448" s="22">
        <v>0</v>
      </c>
      <c r="AG1448" s="22">
        <v>0</v>
      </c>
      <c r="AH1448" s="22">
        <f t="shared" si="126"/>
        <v>0</v>
      </c>
      <c r="AI1448" s="22">
        <v>0</v>
      </c>
      <c r="AJ1448" s="22">
        <f t="shared" si="127"/>
        <v>-6480</v>
      </c>
      <c r="AK1448" s="22"/>
      <c r="AL1448" s="22">
        <f t="shared" si="128"/>
        <v>0</v>
      </c>
      <c r="AM1448" s="22">
        <f t="shared" si="129"/>
        <v>0</v>
      </c>
    </row>
    <row r="1449" spans="1:39" outlineLevel="1" x14ac:dyDescent="0.25">
      <c r="A1449" s="10">
        <v>40755</v>
      </c>
      <c r="C1449" s="3" t="s">
        <v>2927</v>
      </c>
      <c r="D1449" s="34" t="s">
        <v>948</v>
      </c>
      <c r="F1449" s="4" t="s">
        <v>88</v>
      </c>
      <c r="G1449" s="4" t="s">
        <v>451</v>
      </c>
      <c r="H1449" s="4" t="s">
        <v>157</v>
      </c>
      <c r="N1449" s="5">
        <v>1</v>
      </c>
      <c r="O1449" s="5" t="s">
        <v>158</v>
      </c>
      <c r="P1449" s="65">
        <v>320</v>
      </c>
      <c r="Q1449" s="65">
        <v>0</v>
      </c>
      <c r="R1449" s="65">
        <v>0</v>
      </c>
      <c r="S1449" s="65">
        <f t="shared" si="125"/>
        <v>320</v>
      </c>
      <c r="T1449" s="5">
        <v>120</v>
      </c>
      <c r="U1449" s="22">
        <v>-320</v>
      </c>
      <c r="V1449" s="22">
        <v>0</v>
      </c>
      <c r="W1449" s="22">
        <v>0</v>
      </c>
      <c r="X1449" s="22">
        <v>0</v>
      </c>
      <c r="Y1449" s="22">
        <v>0</v>
      </c>
      <c r="Z1449" s="22">
        <v>0</v>
      </c>
      <c r="AA1449" s="22">
        <v>0</v>
      </c>
      <c r="AB1449" s="22">
        <v>0</v>
      </c>
      <c r="AC1449" s="22">
        <v>0</v>
      </c>
      <c r="AD1449" s="22">
        <v>0</v>
      </c>
      <c r="AE1449" s="22">
        <v>0</v>
      </c>
      <c r="AF1449" s="22">
        <v>0</v>
      </c>
      <c r="AG1449" s="22">
        <v>0</v>
      </c>
      <c r="AH1449" s="22">
        <f t="shared" si="126"/>
        <v>0</v>
      </c>
      <c r="AI1449" s="22">
        <v>0</v>
      </c>
      <c r="AJ1449" s="22">
        <f t="shared" si="127"/>
        <v>-320</v>
      </c>
      <c r="AK1449" s="22"/>
      <c r="AL1449" s="22">
        <f t="shared" si="128"/>
        <v>0</v>
      </c>
      <c r="AM1449" s="22">
        <f t="shared" si="129"/>
        <v>0</v>
      </c>
    </row>
    <row r="1450" spans="1:39" outlineLevel="1" x14ac:dyDescent="0.25">
      <c r="A1450" s="10">
        <v>40755</v>
      </c>
      <c r="C1450" s="3" t="s">
        <v>2928</v>
      </c>
      <c r="D1450" s="34" t="s">
        <v>948</v>
      </c>
      <c r="F1450" s="4" t="s">
        <v>88</v>
      </c>
      <c r="G1450" s="4" t="s">
        <v>451</v>
      </c>
      <c r="H1450" s="4" t="s">
        <v>157</v>
      </c>
      <c r="N1450" s="5">
        <v>1</v>
      </c>
      <c r="O1450" s="5" t="s">
        <v>158</v>
      </c>
      <c r="P1450" s="65">
        <v>2320</v>
      </c>
      <c r="Q1450" s="65">
        <v>0</v>
      </c>
      <c r="R1450" s="65">
        <v>0</v>
      </c>
      <c r="S1450" s="65">
        <f t="shared" si="125"/>
        <v>2320</v>
      </c>
      <c r="T1450" s="5">
        <v>120</v>
      </c>
      <c r="U1450" s="22">
        <v>-2320</v>
      </c>
      <c r="V1450" s="22">
        <v>0</v>
      </c>
      <c r="W1450" s="22">
        <v>0</v>
      </c>
      <c r="X1450" s="22">
        <v>0</v>
      </c>
      <c r="Y1450" s="22">
        <v>0</v>
      </c>
      <c r="Z1450" s="22">
        <v>0</v>
      </c>
      <c r="AA1450" s="22">
        <v>0</v>
      </c>
      <c r="AB1450" s="22">
        <v>0</v>
      </c>
      <c r="AC1450" s="22">
        <v>0</v>
      </c>
      <c r="AD1450" s="22">
        <v>0</v>
      </c>
      <c r="AE1450" s="22">
        <v>0</v>
      </c>
      <c r="AF1450" s="22">
        <v>0</v>
      </c>
      <c r="AG1450" s="22">
        <v>0</v>
      </c>
      <c r="AH1450" s="22">
        <f t="shared" si="126"/>
        <v>0</v>
      </c>
      <c r="AI1450" s="22">
        <v>0</v>
      </c>
      <c r="AJ1450" s="22">
        <f t="shared" si="127"/>
        <v>-2320</v>
      </c>
      <c r="AK1450" s="22"/>
      <c r="AL1450" s="22">
        <f t="shared" si="128"/>
        <v>0</v>
      </c>
      <c r="AM1450" s="22">
        <f t="shared" si="129"/>
        <v>0</v>
      </c>
    </row>
    <row r="1451" spans="1:39" outlineLevel="1" x14ac:dyDescent="0.25">
      <c r="A1451" s="10">
        <v>40755</v>
      </c>
      <c r="C1451" s="3" t="s">
        <v>2929</v>
      </c>
      <c r="D1451" s="34" t="s">
        <v>948</v>
      </c>
      <c r="F1451" s="4" t="s">
        <v>88</v>
      </c>
      <c r="G1451" s="4" t="s">
        <v>451</v>
      </c>
      <c r="H1451" s="4" t="s">
        <v>157</v>
      </c>
      <c r="N1451" s="5">
        <v>1</v>
      </c>
      <c r="O1451" s="5" t="s">
        <v>158</v>
      </c>
      <c r="P1451" s="65">
        <v>800</v>
      </c>
      <c r="Q1451" s="65">
        <v>0</v>
      </c>
      <c r="R1451" s="65">
        <v>0</v>
      </c>
      <c r="S1451" s="65">
        <f t="shared" si="125"/>
        <v>800</v>
      </c>
      <c r="T1451" s="5">
        <v>120</v>
      </c>
      <c r="U1451" s="22">
        <v>-800</v>
      </c>
      <c r="V1451" s="22">
        <v>0</v>
      </c>
      <c r="W1451" s="22">
        <v>0</v>
      </c>
      <c r="X1451" s="22">
        <v>0</v>
      </c>
      <c r="Y1451" s="22">
        <v>0</v>
      </c>
      <c r="Z1451" s="22">
        <v>0</v>
      </c>
      <c r="AA1451" s="22">
        <v>0</v>
      </c>
      <c r="AB1451" s="22">
        <v>0</v>
      </c>
      <c r="AC1451" s="22">
        <v>0</v>
      </c>
      <c r="AD1451" s="22">
        <v>0</v>
      </c>
      <c r="AE1451" s="22">
        <v>0</v>
      </c>
      <c r="AF1451" s="22">
        <v>0</v>
      </c>
      <c r="AG1451" s="22">
        <v>0</v>
      </c>
      <c r="AH1451" s="22">
        <f t="shared" si="126"/>
        <v>0</v>
      </c>
      <c r="AI1451" s="22">
        <v>0</v>
      </c>
      <c r="AJ1451" s="22">
        <f t="shared" si="127"/>
        <v>-800</v>
      </c>
      <c r="AK1451" s="22"/>
      <c r="AL1451" s="22">
        <f t="shared" si="128"/>
        <v>0</v>
      </c>
      <c r="AM1451" s="22">
        <f t="shared" si="129"/>
        <v>0</v>
      </c>
    </row>
    <row r="1452" spans="1:39" outlineLevel="1" x14ac:dyDescent="0.25">
      <c r="A1452" s="10">
        <v>40755</v>
      </c>
      <c r="C1452" s="3" t="s">
        <v>2930</v>
      </c>
      <c r="D1452" s="34" t="s">
        <v>948</v>
      </c>
      <c r="F1452" s="4" t="s">
        <v>88</v>
      </c>
      <c r="G1452" s="4" t="s">
        <v>451</v>
      </c>
      <c r="H1452" s="4" t="s">
        <v>157</v>
      </c>
      <c r="N1452" s="5">
        <v>1</v>
      </c>
      <c r="O1452" s="5" t="s">
        <v>158</v>
      </c>
      <c r="P1452" s="65">
        <v>1180</v>
      </c>
      <c r="Q1452" s="65">
        <v>0</v>
      </c>
      <c r="R1452" s="65">
        <v>0</v>
      </c>
      <c r="S1452" s="65">
        <f t="shared" si="125"/>
        <v>1180</v>
      </c>
      <c r="T1452" s="5">
        <v>120</v>
      </c>
      <c r="U1452" s="22">
        <v>-1180</v>
      </c>
      <c r="V1452" s="22">
        <v>0</v>
      </c>
      <c r="W1452" s="22">
        <v>0</v>
      </c>
      <c r="X1452" s="22">
        <v>0</v>
      </c>
      <c r="Y1452" s="22">
        <v>0</v>
      </c>
      <c r="Z1452" s="22">
        <v>0</v>
      </c>
      <c r="AA1452" s="22">
        <v>0</v>
      </c>
      <c r="AB1452" s="22">
        <v>0</v>
      </c>
      <c r="AC1452" s="22">
        <v>0</v>
      </c>
      <c r="AD1452" s="22">
        <v>0</v>
      </c>
      <c r="AE1452" s="22">
        <v>0</v>
      </c>
      <c r="AF1452" s="22">
        <v>0</v>
      </c>
      <c r="AG1452" s="22">
        <v>0</v>
      </c>
      <c r="AH1452" s="22">
        <f t="shared" si="126"/>
        <v>0</v>
      </c>
      <c r="AI1452" s="22">
        <v>0</v>
      </c>
      <c r="AJ1452" s="22">
        <f t="shared" si="127"/>
        <v>-1180</v>
      </c>
      <c r="AK1452" s="22"/>
      <c r="AL1452" s="22">
        <f t="shared" si="128"/>
        <v>0</v>
      </c>
      <c r="AM1452" s="22">
        <f t="shared" si="129"/>
        <v>0</v>
      </c>
    </row>
    <row r="1453" spans="1:39" outlineLevel="1" x14ac:dyDescent="0.25">
      <c r="A1453" s="10">
        <v>40755</v>
      </c>
      <c r="C1453" s="3" t="s">
        <v>2931</v>
      </c>
      <c r="D1453" s="34" t="s">
        <v>2932</v>
      </c>
      <c r="F1453" s="4" t="s">
        <v>88</v>
      </c>
      <c r="G1453" s="4" t="s">
        <v>451</v>
      </c>
      <c r="H1453" s="4" t="s">
        <v>157</v>
      </c>
      <c r="N1453" s="5">
        <v>1</v>
      </c>
      <c r="O1453" s="5" t="s">
        <v>158</v>
      </c>
      <c r="P1453" s="65">
        <v>9048</v>
      </c>
      <c r="Q1453" s="65">
        <v>0</v>
      </c>
      <c r="R1453" s="65">
        <v>0</v>
      </c>
      <c r="S1453" s="65">
        <f t="shared" si="125"/>
        <v>9048</v>
      </c>
      <c r="T1453" s="5">
        <v>120</v>
      </c>
      <c r="U1453" s="22">
        <v>-9048</v>
      </c>
      <c r="V1453" s="22">
        <v>0</v>
      </c>
      <c r="W1453" s="22">
        <v>0</v>
      </c>
      <c r="X1453" s="22">
        <v>0</v>
      </c>
      <c r="Y1453" s="22">
        <v>0</v>
      </c>
      <c r="Z1453" s="22">
        <v>0</v>
      </c>
      <c r="AA1453" s="22">
        <v>0</v>
      </c>
      <c r="AB1453" s="22">
        <v>0</v>
      </c>
      <c r="AC1453" s="22">
        <v>0</v>
      </c>
      <c r="AD1453" s="22">
        <v>0</v>
      </c>
      <c r="AE1453" s="22">
        <v>0</v>
      </c>
      <c r="AF1453" s="22">
        <v>0</v>
      </c>
      <c r="AG1453" s="22">
        <v>0</v>
      </c>
      <c r="AH1453" s="22">
        <f t="shared" si="126"/>
        <v>0</v>
      </c>
      <c r="AI1453" s="22">
        <v>0</v>
      </c>
      <c r="AJ1453" s="22">
        <f t="shared" si="127"/>
        <v>-9048</v>
      </c>
      <c r="AK1453" s="22"/>
      <c r="AL1453" s="22">
        <f t="shared" si="128"/>
        <v>0</v>
      </c>
      <c r="AM1453" s="22">
        <f t="shared" si="129"/>
        <v>0</v>
      </c>
    </row>
    <row r="1454" spans="1:39" outlineLevel="1" x14ac:dyDescent="0.25">
      <c r="A1454" s="10">
        <v>40755</v>
      </c>
      <c r="C1454" s="3" t="s">
        <v>2933</v>
      </c>
      <c r="D1454" s="34" t="s">
        <v>1683</v>
      </c>
      <c r="F1454" s="4" t="s">
        <v>88</v>
      </c>
      <c r="G1454" s="4" t="s">
        <v>451</v>
      </c>
      <c r="H1454" s="4" t="s">
        <v>157</v>
      </c>
      <c r="N1454" s="5">
        <v>1</v>
      </c>
      <c r="O1454" s="5" t="s">
        <v>158</v>
      </c>
      <c r="P1454" s="65">
        <v>1200</v>
      </c>
      <c r="Q1454" s="65">
        <v>0</v>
      </c>
      <c r="R1454" s="65">
        <v>0</v>
      </c>
      <c r="S1454" s="65">
        <f t="shared" si="125"/>
        <v>1200</v>
      </c>
      <c r="T1454" s="5">
        <v>120</v>
      </c>
      <c r="U1454" s="22">
        <v>-1200</v>
      </c>
      <c r="V1454" s="22">
        <v>0</v>
      </c>
      <c r="W1454" s="22">
        <v>0</v>
      </c>
      <c r="X1454" s="22">
        <v>0</v>
      </c>
      <c r="Y1454" s="22">
        <v>0</v>
      </c>
      <c r="Z1454" s="22">
        <v>0</v>
      </c>
      <c r="AA1454" s="22">
        <v>0</v>
      </c>
      <c r="AB1454" s="22">
        <v>0</v>
      </c>
      <c r="AC1454" s="22">
        <v>0</v>
      </c>
      <c r="AD1454" s="22">
        <v>0</v>
      </c>
      <c r="AE1454" s="22">
        <v>0</v>
      </c>
      <c r="AF1454" s="22">
        <v>0</v>
      </c>
      <c r="AG1454" s="22">
        <v>0</v>
      </c>
      <c r="AH1454" s="22">
        <f t="shared" si="126"/>
        <v>0</v>
      </c>
      <c r="AI1454" s="22">
        <v>0</v>
      </c>
      <c r="AJ1454" s="22">
        <f t="shared" si="127"/>
        <v>-1200</v>
      </c>
      <c r="AK1454" s="22"/>
      <c r="AL1454" s="22">
        <f t="shared" si="128"/>
        <v>0</v>
      </c>
      <c r="AM1454" s="22">
        <f t="shared" si="129"/>
        <v>0</v>
      </c>
    </row>
    <row r="1455" spans="1:39" outlineLevel="1" x14ac:dyDescent="0.25">
      <c r="A1455" s="10">
        <v>40755</v>
      </c>
      <c r="C1455" s="3" t="s">
        <v>2934</v>
      </c>
      <c r="D1455" s="34" t="s">
        <v>2935</v>
      </c>
      <c r="F1455" s="4" t="s">
        <v>88</v>
      </c>
      <c r="G1455" s="4" t="s">
        <v>451</v>
      </c>
      <c r="H1455" s="4" t="s">
        <v>157</v>
      </c>
      <c r="N1455" s="5">
        <v>1</v>
      </c>
      <c r="O1455" s="5" t="s">
        <v>158</v>
      </c>
      <c r="P1455" s="65">
        <v>2470</v>
      </c>
      <c r="Q1455" s="65">
        <v>0</v>
      </c>
      <c r="R1455" s="65">
        <v>0</v>
      </c>
      <c r="S1455" s="65">
        <f t="shared" si="125"/>
        <v>2470</v>
      </c>
      <c r="T1455" s="5">
        <v>120</v>
      </c>
      <c r="U1455" s="22">
        <v>-2470</v>
      </c>
      <c r="V1455" s="22">
        <v>0</v>
      </c>
      <c r="W1455" s="22">
        <v>0</v>
      </c>
      <c r="X1455" s="22">
        <v>0</v>
      </c>
      <c r="Y1455" s="22">
        <v>0</v>
      </c>
      <c r="Z1455" s="22">
        <v>0</v>
      </c>
      <c r="AA1455" s="22">
        <v>0</v>
      </c>
      <c r="AB1455" s="22">
        <v>0</v>
      </c>
      <c r="AC1455" s="22">
        <v>0</v>
      </c>
      <c r="AD1455" s="22">
        <v>0</v>
      </c>
      <c r="AE1455" s="22">
        <v>0</v>
      </c>
      <c r="AF1455" s="22">
        <v>0</v>
      </c>
      <c r="AG1455" s="22">
        <v>0</v>
      </c>
      <c r="AH1455" s="22">
        <f t="shared" si="126"/>
        <v>0</v>
      </c>
      <c r="AI1455" s="22">
        <v>0</v>
      </c>
      <c r="AJ1455" s="22">
        <f t="shared" si="127"/>
        <v>-2470</v>
      </c>
      <c r="AK1455" s="22"/>
      <c r="AL1455" s="22">
        <f t="shared" si="128"/>
        <v>0</v>
      </c>
      <c r="AM1455" s="22">
        <f t="shared" si="129"/>
        <v>0</v>
      </c>
    </row>
    <row r="1456" spans="1:39" outlineLevel="1" x14ac:dyDescent="0.25">
      <c r="A1456" s="10">
        <v>40755</v>
      </c>
      <c r="C1456" s="3" t="s">
        <v>2936</v>
      </c>
      <c r="D1456" s="34" t="s">
        <v>2802</v>
      </c>
      <c r="F1456" s="4" t="s">
        <v>88</v>
      </c>
      <c r="G1456" s="4" t="s">
        <v>451</v>
      </c>
      <c r="H1456" s="4" t="s">
        <v>157</v>
      </c>
      <c r="N1456" s="5">
        <v>1</v>
      </c>
      <c r="O1456" s="5" t="s">
        <v>158</v>
      </c>
      <c r="P1456" s="65">
        <v>580</v>
      </c>
      <c r="Q1456" s="65">
        <v>0</v>
      </c>
      <c r="R1456" s="65">
        <v>0</v>
      </c>
      <c r="S1456" s="65">
        <f t="shared" si="125"/>
        <v>580</v>
      </c>
      <c r="T1456" s="5">
        <v>120</v>
      </c>
      <c r="U1456" s="22">
        <v>-580</v>
      </c>
      <c r="V1456" s="22">
        <v>0</v>
      </c>
      <c r="W1456" s="22">
        <v>0</v>
      </c>
      <c r="X1456" s="22">
        <v>0</v>
      </c>
      <c r="Y1456" s="22">
        <v>0</v>
      </c>
      <c r="Z1456" s="22">
        <v>0</v>
      </c>
      <c r="AA1456" s="22">
        <v>0</v>
      </c>
      <c r="AB1456" s="22">
        <v>0</v>
      </c>
      <c r="AC1456" s="22">
        <v>0</v>
      </c>
      <c r="AD1456" s="22">
        <v>0</v>
      </c>
      <c r="AE1456" s="22">
        <v>0</v>
      </c>
      <c r="AF1456" s="22">
        <v>0</v>
      </c>
      <c r="AG1456" s="22">
        <v>0</v>
      </c>
      <c r="AH1456" s="22">
        <f t="shared" si="126"/>
        <v>0</v>
      </c>
      <c r="AI1456" s="22">
        <v>0</v>
      </c>
      <c r="AJ1456" s="22">
        <f t="shared" si="127"/>
        <v>-580</v>
      </c>
      <c r="AK1456" s="22"/>
      <c r="AL1456" s="22">
        <f t="shared" si="128"/>
        <v>0</v>
      </c>
      <c r="AM1456" s="22">
        <f t="shared" si="129"/>
        <v>0</v>
      </c>
    </row>
    <row r="1457" spans="1:39" outlineLevel="1" x14ac:dyDescent="0.25">
      <c r="A1457" s="10">
        <v>40755</v>
      </c>
      <c r="C1457" s="3" t="s">
        <v>2937</v>
      </c>
      <c r="D1457" s="34" t="s">
        <v>948</v>
      </c>
      <c r="F1457" s="4" t="s">
        <v>88</v>
      </c>
      <c r="G1457" s="4" t="s">
        <v>451</v>
      </c>
      <c r="H1457" s="4" t="s">
        <v>157</v>
      </c>
      <c r="N1457" s="5">
        <v>1</v>
      </c>
      <c r="O1457" s="5" t="s">
        <v>158</v>
      </c>
      <c r="P1457" s="65">
        <v>1580</v>
      </c>
      <c r="Q1457" s="65">
        <v>0</v>
      </c>
      <c r="R1457" s="65">
        <v>0</v>
      </c>
      <c r="S1457" s="65">
        <f t="shared" si="125"/>
        <v>1580</v>
      </c>
      <c r="T1457" s="5">
        <v>120</v>
      </c>
      <c r="U1457" s="22">
        <v>-1580</v>
      </c>
      <c r="V1457" s="22">
        <v>0</v>
      </c>
      <c r="W1457" s="22">
        <v>0</v>
      </c>
      <c r="X1457" s="22">
        <v>0</v>
      </c>
      <c r="Y1457" s="22">
        <v>0</v>
      </c>
      <c r="Z1457" s="22">
        <v>0</v>
      </c>
      <c r="AA1457" s="22">
        <v>0</v>
      </c>
      <c r="AB1457" s="22">
        <v>0</v>
      </c>
      <c r="AC1457" s="22">
        <v>0</v>
      </c>
      <c r="AD1457" s="22">
        <v>0</v>
      </c>
      <c r="AE1457" s="22">
        <v>0</v>
      </c>
      <c r="AF1457" s="22">
        <v>0</v>
      </c>
      <c r="AG1457" s="22">
        <v>0</v>
      </c>
      <c r="AH1457" s="22">
        <f t="shared" si="126"/>
        <v>0</v>
      </c>
      <c r="AI1457" s="22">
        <v>0</v>
      </c>
      <c r="AJ1457" s="22">
        <f t="shared" si="127"/>
        <v>-1580</v>
      </c>
      <c r="AK1457" s="22"/>
      <c r="AL1457" s="22">
        <f t="shared" si="128"/>
        <v>0</v>
      </c>
      <c r="AM1457" s="22">
        <f t="shared" si="129"/>
        <v>0</v>
      </c>
    </row>
    <row r="1458" spans="1:39" outlineLevel="1" x14ac:dyDescent="0.25">
      <c r="A1458" s="10">
        <v>40755</v>
      </c>
      <c r="C1458" s="3" t="s">
        <v>2938</v>
      </c>
      <c r="D1458" s="34" t="s">
        <v>948</v>
      </c>
      <c r="F1458" s="4" t="s">
        <v>88</v>
      </c>
      <c r="G1458" s="4" t="s">
        <v>451</v>
      </c>
      <c r="H1458" s="4" t="s">
        <v>157</v>
      </c>
      <c r="N1458" s="5">
        <v>1</v>
      </c>
      <c r="O1458" s="5" t="s">
        <v>158</v>
      </c>
      <c r="P1458" s="65">
        <v>600</v>
      </c>
      <c r="Q1458" s="65">
        <v>0</v>
      </c>
      <c r="R1458" s="65">
        <v>0</v>
      </c>
      <c r="S1458" s="65">
        <f t="shared" si="125"/>
        <v>600</v>
      </c>
      <c r="T1458" s="5">
        <v>120</v>
      </c>
      <c r="U1458" s="22">
        <v>-600</v>
      </c>
      <c r="V1458" s="22">
        <v>0</v>
      </c>
      <c r="W1458" s="22">
        <v>0</v>
      </c>
      <c r="X1458" s="22">
        <v>0</v>
      </c>
      <c r="Y1458" s="22">
        <v>0</v>
      </c>
      <c r="Z1458" s="22">
        <v>0</v>
      </c>
      <c r="AA1458" s="22">
        <v>0</v>
      </c>
      <c r="AB1458" s="22">
        <v>0</v>
      </c>
      <c r="AC1458" s="22">
        <v>0</v>
      </c>
      <c r="AD1458" s="22">
        <v>0</v>
      </c>
      <c r="AE1458" s="22">
        <v>0</v>
      </c>
      <c r="AF1458" s="22">
        <v>0</v>
      </c>
      <c r="AG1458" s="22">
        <v>0</v>
      </c>
      <c r="AH1458" s="22">
        <f t="shared" si="126"/>
        <v>0</v>
      </c>
      <c r="AI1458" s="22">
        <v>0</v>
      </c>
      <c r="AJ1458" s="22">
        <f t="shared" si="127"/>
        <v>-600</v>
      </c>
      <c r="AK1458" s="22"/>
      <c r="AL1458" s="22">
        <f t="shared" si="128"/>
        <v>0</v>
      </c>
      <c r="AM1458" s="22">
        <f t="shared" si="129"/>
        <v>0</v>
      </c>
    </row>
    <row r="1459" spans="1:39" outlineLevel="1" x14ac:dyDescent="0.25">
      <c r="A1459" s="10">
        <v>40755</v>
      </c>
      <c r="C1459" s="3" t="s">
        <v>2939</v>
      </c>
      <c r="D1459" s="34" t="s">
        <v>2940</v>
      </c>
      <c r="F1459" s="4" t="s">
        <v>88</v>
      </c>
      <c r="G1459" s="4" t="s">
        <v>451</v>
      </c>
      <c r="H1459" s="4" t="s">
        <v>157</v>
      </c>
      <c r="N1459" s="5">
        <v>1</v>
      </c>
      <c r="O1459" s="5" t="s">
        <v>158</v>
      </c>
      <c r="P1459" s="65">
        <v>900</v>
      </c>
      <c r="Q1459" s="65">
        <v>0</v>
      </c>
      <c r="R1459" s="65">
        <v>0</v>
      </c>
      <c r="S1459" s="65">
        <f t="shared" si="125"/>
        <v>900</v>
      </c>
      <c r="T1459" s="5">
        <v>120</v>
      </c>
      <c r="U1459" s="22">
        <v>-900</v>
      </c>
      <c r="V1459" s="22">
        <v>0</v>
      </c>
      <c r="W1459" s="22">
        <v>0</v>
      </c>
      <c r="X1459" s="22">
        <v>0</v>
      </c>
      <c r="Y1459" s="22">
        <v>0</v>
      </c>
      <c r="Z1459" s="22">
        <v>0</v>
      </c>
      <c r="AA1459" s="22">
        <v>0</v>
      </c>
      <c r="AB1459" s="22">
        <v>0</v>
      </c>
      <c r="AC1459" s="22">
        <v>0</v>
      </c>
      <c r="AD1459" s="22">
        <v>0</v>
      </c>
      <c r="AE1459" s="22">
        <v>0</v>
      </c>
      <c r="AF1459" s="22">
        <v>0</v>
      </c>
      <c r="AG1459" s="22">
        <v>0</v>
      </c>
      <c r="AH1459" s="22">
        <f t="shared" si="126"/>
        <v>0</v>
      </c>
      <c r="AI1459" s="22">
        <v>0</v>
      </c>
      <c r="AJ1459" s="22">
        <f t="shared" si="127"/>
        <v>-900</v>
      </c>
      <c r="AK1459" s="22"/>
      <c r="AL1459" s="22">
        <f t="shared" si="128"/>
        <v>0</v>
      </c>
      <c r="AM1459" s="22">
        <f t="shared" si="129"/>
        <v>0</v>
      </c>
    </row>
    <row r="1460" spans="1:39" outlineLevel="1" x14ac:dyDescent="0.25">
      <c r="A1460" s="10">
        <v>40755</v>
      </c>
      <c r="C1460" s="3" t="s">
        <v>2941</v>
      </c>
      <c r="D1460" s="34" t="s">
        <v>2942</v>
      </c>
      <c r="F1460" s="4" t="s">
        <v>88</v>
      </c>
      <c r="G1460" s="4" t="s">
        <v>451</v>
      </c>
      <c r="H1460" s="4" t="s">
        <v>157</v>
      </c>
      <c r="N1460" s="5">
        <v>1</v>
      </c>
      <c r="O1460" s="5" t="s">
        <v>158</v>
      </c>
      <c r="P1460" s="65">
        <v>1050</v>
      </c>
      <c r="Q1460" s="65">
        <v>0</v>
      </c>
      <c r="R1460" s="65">
        <v>0</v>
      </c>
      <c r="S1460" s="65">
        <f t="shared" si="125"/>
        <v>1050</v>
      </c>
      <c r="T1460" s="5">
        <v>120</v>
      </c>
      <c r="U1460" s="22">
        <v>-1050</v>
      </c>
      <c r="V1460" s="22">
        <v>0</v>
      </c>
      <c r="W1460" s="22">
        <v>0</v>
      </c>
      <c r="X1460" s="22">
        <v>0</v>
      </c>
      <c r="Y1460" s="22">
        <v>0</v>
      </c>
      <c r="Z1460" s="22">
        <v>0</v>
      </c>
      <c r="AA1460" s="22">
        <v>0</v>
      </c>
      <c r="AB1460" s="22">
        <v>0</v>
      </c>
      <c r="AC1460" s="22">
        <v>0</v>
      </c>
      <c r="AD1460" s="22">
        <v>0</v>
      </c>
      <c r="AE1460" s="22">
        <v>0</v>
      </c>
      <c r="AF1460" s="22">
        <v>0</v>
      </c>
      <c r="AG1460" s="22">
        <v>0</v>
      </c>
      <c r="AH1460" s="22">
        <f t="shared" si="126"/>
        <v>0</v>
      </c>
      <c r="AI1460" s="22">
        <v>0</v>
      </c>
      <c r="AJ1460" s="22">
        <f t="shared" si="127"/>
        <v>-1050</v>
      </c>
      <c r="AK1460" s="22"/>
      <c r="AL1460" s="22">
        <f t="shared" si="128"/>
        <v>0</v>
      </c>
      <c r="AM1460" s="22">
        <f t="shared" si="129"/>
        <v>0</v>
      </c>
    </row>
    <row r="1461" spans="1:39" outlineLevel="1" x14ac:dyDescent="0.25">
      <c r="A1461" s="10">
        <v>40755</v>
      </c>
      <c r="C1461" s="3" t="s">
        <v>2943</v>
      </c>
      <c r="D1461" s="34" t="s">
        <v>2944</v>
      </c>
      <c r="F1461" s="4" t="s">
        <v>88</v>
      </c>
      <c r="G1461" s="4" t="s">
        <v>451</v>
      </c>
      <c r="H1461" s="4" t="s">
        <v>157</v>
      </c>
      <c r="N1461" s="5">
        <v>1</v>
      </c>
      <c r="O1461" s="5" t="s">
        <v>158</v>
      </c>
      <c r="P1461" s="65">
        <v>1160</v>
      </c>
      <c r="Q1461" s="65">
        <v>0</v>
      </c>
      <c r="R1461" s="65">
        <v>0</v>
      </c>
      <c r="S1461" s="65">
        <f t="shared" si="125"/>
        <v>1160</v>
      </c>
      <c r="T1461" s="5">
        <v>120</v>
      </c>
      <c r="U1461" s="22">
        <v>-1160</v>
      </c>
      <c r="V1461" s="22">
        <v>0</v>
      </c>
      <c r="W1461" s="22">
        <v>0</v>
      </c>
      <c r="X1461" s="22">
        <v>0</v>
      </c>
      <c r="Y1461" s="22">
        <v>0</v>
      </c>
      <c r="Z1461" s="22">
        <v>0</v>
      </c>
      <c r="AA1461" s="22">
        <v>0</v>
      </c>
      <c r="AB1461" s="22">
        <v>0</v>
      </c>
      <c r="AC1461" s="22">
        <v>0</v>
      </c>
      <c r="AD1461" s="22">
        <v>0</v>
      </c>
      <c r="AE1461" s="22">
        <v>0</v>
      </c>
      <c r="AF1461" s="22">
        <v>0</v>
      </c>
      <c r="AG1461" s="22">
        <v>0</v>
      </c>
      <c r="AH1461" s="22">
        <f t="shared" si="126"/>
        <v>0</v>
      </c>
      <c r="AI1461" s="22">
        <v>0</v>
      </c>
      <c r="AJ1461" s="22">
        <f t="shared" si="127"/>
        <v>-1160</v>
      </c>
      <c r="AK1461" s="22"/>
      <c r="AL1461" s="22">
        <f t="shared" si="128"/>
        <v>0</v>
      </c>
      <c r="AM1461" s="22">
        <f t="shared" si="129"/>
        <v>0</v>
      </c>
    </row>
    <row r="1462" spans="1:39" outlineLevel="1" x14ac:dyDescent="0.25">
      <c r="A1462" s="10">
        <v>40755</v>
      </c>
      <c r="C1462" s="3" t="s">
        <v>2945</v>
      </c>
      <c r="D1462" s="34" t="s">
        <v>2946</v>
      </c>
      <c r="F1462" s="4" t="s">
        <v>88</v>
      </c>
      <c r="G1462" s="4" t="s">
        <v>451</v>
      </c>
      <c r="H1462" s="4" t="s">
        <v>157</v>
      </c>
      <c r="N1462" s="5">
        <v>1</v>
      </c>
      <c r="O1462" s="5" t="s">
        <v>158</v>
      </c>
      <c r="P1462" s="65">
        <v>2289.17</v>
      </c>
      <c r="Q1462" s="65">
        <v>0</v>
      </c>
      <c r="R1462" s="65">
        <v>0</v>
      </c>
      <c r="S1462" s="65">
        <f t="shared" si="125"/>
        <v>2289.17</v>
      </c>
      <c r="T1462" s="5">
        <v>120</v>
      </c>
      <c r="U1462" s="22">
        <v>-2289.17</v>
      </c>
      <c r="V1462" s="22">
        <v>0</v>
      </c>
      <c r="W1462" s="22">
        <v>0</v>
      </c>
      <c r="X1462" s="22">
        <v>0</v>
      </c>
      <c r="Y1462" s="22">
        <v>0</v>
      </c>
      <c r="Z1462" s="22">
        <v>0</v>
      </c>
      <c r="AA1462" s="22">
        <v>0</v>
      </c>
      <c r="AB1462" s="22">
        <v>0</v>
      </c>
      <c r="AC1462" s="22">
        <v>0</v>
      </c>
      <c r="AD1462" s="22">
        <v>0</v>
      </c>
      <c r="AE1462" s="22">
        <v>0</v>
      </c>
      <c r="AF1462" s="22">
        <v>0</v>
      </c>
      <c r="AG1462" s="22">
        <v>0</v>
      </c>
      <c r="AH1462" s="22">
        <f t="shared" si="126"/>
        <v>0</v>
      </c>
      <c r="AI1462" s="22">
        <v>0</v>
      </c>
      <c r="AJ1462" s="22">
        <f t="shared" si="127"/>
        <v>-2289.17</v>
      </c>
      <c r="AK1462" s="22"/>
      <c r="AL1462" s="22">
        <f t="shared" si="128"/>
        <v>0</v>
      </c>
      <c r="AM1462" s="22">
        <f t="shared" si="129"/>
        <v>0</v>
      </c>
    </row>
    <row r="1463" spans="1:39" outlineLevel="1" x14ac:dyDescent="0.25">
      <c r="A1463" s="10">
        <v>40755</v>
      </c>
      <c r="C1463" s="3" t="s">
        <v>2947</v>
      </c>
      <c r="D1463" s="34" t="s">
        <v>2948</v>
      </c>
      <c r="F1463" s="4" t="s">
        <v>88</v>
      </c>
      <c r="G1463" s="4" t="s">
        <v>451</v>
      </c>
      <c r="H1463" s="4" t="s">
        <v>157</v>
      </c>
      <c r="N1463" s="5">
        <v>1</v>
      </c>
      <c r="O1463" s="5" t="s">
        <v>158</v>
      </c>
      <c r="P1463" s="65">
        <v>1755.68</v>
      </c>
      <c r="Q1463" s="65">
        <v>0</v>
      </c>
      <c r="R1463" s="65">
        <v>0</v>
      </c>
      <c r="S1463" s="65">
        <f t="shared" si="125"/>
        <v>1755.68</v>
      </c>
      <c r="T1463" s="5">
        <v>120</v>
      </c>
      <c r="U1463" s="22">
        <v>-1755.68</v>
      </c>
      <c r="V1463" s="22">
        <v>0</v>
      </c>
      <c r="W1463" s="22">
        <v>0</v>
      </c>
      <c r="X1463" s="22">
        <v>0</v>
      </c>
      <c r="Y1463" s="22">
        <v>0</v>
      </c>
      <c r="Z1463" s="22">
        <v>0</v>
      </c>
      <c r="AA1463" s="22">
        <v>0</v>
      </c>
      <c r="AB1463" s="22">
        <v>0</v>
      </c>
      <c r="AC1463" s="22">
        <v>0</v>
      </c>
      <c r="AD1463" s="22">
        <v>0</v>
      </c>
      <c r="AE1463" s="22">
        <v>0</v>
      </c>
      <c r="AF1463" s="22">
        <v>0</v>
      </c>
      <c r="AG1463" s="22">
        <v>0</v>
      </c>
      <c r="AH1463" s="22">
        <f t="shared" si="126"/>
        <v>0</v>
      </c>
      <c r="AI1463" s="22">
        <v>0</v>
      </c>
      <c r="AJ1463" s="22">
        <f t="shared" si="127"/>
        <v>-1755.68</v>
      </c>
      <c r="AK1463" s="22"/>
      <c r="AL1463" s="22">
        <f t="shared" si="128"/>
        <v>0</v>
      </c>
      <c r="AM1463" s="22">
        <f t="shared" si="129"/>
        <v>0</v>
      </c>
    </row>
    <row r="1464" spans="1:39" outlineLevel="1" x14ac:dyDescent="0.25">
      <c r="A1464" s="10">
        <v>40755</v>
      </c>
      <c r="C1464" s="3" t="s">
        <v>2949</v>
      </c>
      <c r="D1464" s="34" t="s">
        <v>2950</v>
      </c>
      <c r="F1464" s="4" t="s">
        <v>88</v>
      </c>
      <c r="G1464" s="4" t="s">
        <v>451</v>
      </c>
      <c r="H1464" s="4" t="s">
        <v>157</v>
      </c>
      <c r="N1464" s="5">
        <v>1</v>
      </c>
      <c r="O1464" s="5" t="s">
        <v>158</v>
      </c>
      <c r="P1464" s="65">
        <v>14848.71</v>
      </c>
      <c r="Q1464" s="65">
        <v>0</v>
      </c>
      <c r="R1464" s="65">
        <v>0</v>
      </c>
      <c r="S1464" s="65">
        <f t="shared" si="125"/>
        <v>14848.71</v>
      </c>
      <c r="T1464" s="5">
        <v>120</v>
      </c>
      <c r="U1464" s="22">
        <v>-14848.71</v>
      </c>
      <c r="V1464" s="22">
        <v>0</v>
      </c>
      <c r="W1464" s="22">
        <v>0</v>
      </c>
      <c r="X1464" s="22">
        <v>0</v>
      </c>
      <c r="Y1464" s="22">
        <v>0</v>
      </c>
      <c r="Z1464" s="22">
        <v>0</v>
      </c>
      <c r="AA1464" s="22">
        <v>0</v>
      </c>
      <c r="AB1464" s="22">
        <v>0</v>
      </c>
      <c r="AC1464" s="22">
        <v>0</v>
      </c>
      <c r="AD1464" s="22">
        <v>0</v>
      </c>
      <c r="AE1464" s="22">
        <v>0</v>
      </c>
      <c r="AF1464" s="22">
        <v>0</v>
      </c>
      <c r="AG1464" s="22">
        <v>0</v>
      </c>
      <c r="AH1464" s="22">
        <f t="shared" si="126"/>
        <v>0</v>
      </c>
      <c r="AI1464" s="22">
        <v>0</v>
      </c>
      <c r="AJ1464" s="22">
        <f t="shared" si="127"/>
        <v>-14848.71</v>
      </c>
      <c r="AK1464" s="22"/>
      <c r="AL1464" s="22">
        <f t="shared" si="128"/>
        <v>0</v>
      </c>
      <c r="AM1464" s="22">
        <f t="shared" si="129"/>
        <v>0</v>
      </c>
    </row>
    <row r="1465" spans="1:39" outlineLevel="1" x14ac:dyDescent="0.25">
      <c r="A1465" s="10">
        <v>40755</v>
      </c>
      <c r="C1465" s="3" t="s">
        <v>2951</v>
      </c>
      <c r="D1465" s="34" t="s">
        <v>2952</v>
      </c>
      <c r="F1465" s="4" t="s">
        <v>88</v>
      </c>
      <c r="G1465" s="4" t="s">
        <v>451</v>
      </c>
      <c r="H1465" s="4" t="s">
        <v>157</v>
      </c>
      <c r="N1465" s="5">
        <v>1</v>
      </c>
      <c r="O1465" s="5" t="s">
        <v>158</v>
      </c>
      <c r="P1465" s="65">
        <v>13836.8</v>
      </c>
      <c r="Q1465" s="65">
        <v>0</v>
      </c>
      <c r="R1465" s="65">
        <v>0</v>
      </c>
      <c r="S1465" s="65">
        <f t="shared" si="125"/>
        <v>13836.8</v>
      </c>
      <c r="T1465" s="5">
        <v>120</v>
      </c>
      <c r="U1465" s="22">
        <v>-13836.8</v>
      </c>
      <c r="V1465" s="22">
        <v>0</v>
      </c>
      <c r="W1465" s="22">
        <v>0</v>
      </c>
      <c r="X1465" s="22">
        <v>0</v>
      </c>
      <c r="Y1465" s="22">
        <v>0</v>
      </c>
      <c r="Z1465" s="22">
        <v>0</v>
      </c>
      <c r="AA1465" s="22">
        <v>0</v>
      </c>
      <c r="AB1465" s="22">
        <v>0</v>
      </c>
      <c r="AC1465" s="22">
        <v>0</v>
      </c>
      <c r="AD1465" s="22">
        <v>0</v>
      </c>
      <c r="AE1465" s="22">
        <v>0</v>
      </c>
      <c r="AF1465" s="22">
        <v>0</v>
      </c>
      <c r="AG1465" s="22">
        <v>0</v>
      </c>
      <c r="AH1465" s="22">
        <f t="shared" si="126"/>
        <v>0</v>
      </c>
      <c r="AI1465" s="22">
        <v>0</v>
      </c>
      <c r="AJ1465" s="22">
        <f t="shared" si="127"/>
        <v>-13836.8</v>
      </c>
      <c r="AK1465" s="22"/>
      <c r="AL1465" s="22">
        <f t="shared" si="128"/>
        <v>0</v>
      </c>
      <c r="AM1465" s="22">
        <f t="shared" si="129"/>
        <v>0</v>
      </c>
    </row>
    <row r="1466" spans="1:39" outlineLevel="1" x14ac:dyDescent="0.25">
      <c r="A1466" s="10">
        <v>40755</v>
      </c>
      <c r="C1466" s="3" t="s">
        <v>2953</v>
      </c>
      <c r="D1466" s="34" t="s">
        <v>968</v>
      </c>
      <c r="F1466" s="4" t="s">
        <v>88</v>
      </c>
      <c r="G1466" s="4" t="s">
        <v>451</v>
      </c>
      <c r="H1466" s="4" t="s">
        <v>157</v>
      </c>
      <c r="N1466" s="5">
        <v>1</v>
      </c>
      <c r="O1466" s="5" t="s">
        <v>158</v>
      </c>
      <c r="P1466" s="65">
        <v>1900</v>
      </c>
      <c r="Q1466" s="65">
        <v>0</v>
      </c>
      <c r="R1466" s="65">
        <v>0</v>
      </c>
      <c r="S1466" s="65">
        <f t="shared" si="125"/>
        <v>1900</v>
      </c>
      <c r="T1466" s="5">
        <v>120</v>
      </c>
      <c r="U1466" s="22">
        <v>-1900</v>
      </c>
      <c r="V1466" s="22">
        <v>0</v>
      </c>
      <c r="W1466" s="22">
        <v>0</v>
      </c>
      <c r="X1466" s="22">
        <v>0</v>
      </c>
      <c r="Y1466" s="22">
        <v>0</v>
      </c>
      <c r="Z1466" s="22">
        <v>0</v>
      </c>
      <c r="AA1466" s="22">
        <v>0</v>
      </c>
      <c r="AB1466" s="22">
        <v>0</v>
      </c>
      <c r="AC1466" s="22">
        <v>0</v>
      </c>
      <c r="AD1466" s="22">
        <v>0</v>
      </c>
      <c r="AE1466" s="22">
        <v>0</v>
      </c>
      <c r="AF1466" s="22">
        <v>0</v>
      </c>
      <c r="AG1466" s="22">
        <v>0</v>
      </c>
      <c r="AH1466" s="22">
        <f t="shared" si="126"/>
        <v>0</v>
      </c>
      <c r="AI1466" s="22">
        <v>0</v>
      </c>
      <c r="AJ1466" s="22">
        <f t="shared" si="127"/>
        <v>-1900</v>
      </c>
      <c r="AK1466" s="22"/>
      <c r="AL1466" s="22">
        <f t="shared" si="128"/>
        <v>0</v>
      </c>
      <c r="AM1466" s="22">
        <f t="shared" si="129"/>
        <v>0</v>
      </c>
    </row>
    <row r="1467" spans="1:39" outlineLevel="1" x14ac:dyDescent="0.25">
      <c r="A1467" s="10">
        <v>40755</v>
      </c>
      <c r="C1467" s="3" t="s">
        <v>2954</v>
      </c>
      <c r="D1467" s="34" t="s">
        <v>2955</v>
      </c>
      <c r="F1467" s="4" t="s">
        <v>88</v>
      </c>
      <c r="G1467" s="4" t="s">
        <v>451</v>
      </c>
      <c r="H1467" s="4" t="s">
        <v>157</v>
      </c>
      <c r="N1467" s="5">
        <v>1</v>
      </c>
      <c r="O1467" s="5" t="s">
        <v>158</v>
      </c>
      <c r="P1467" s="65">
        <v>1966.3</v>
      </c>
      <c r="Q1467" s="65">
        <v>0</v>
      </c>
      <c r="R1467" s="65">
        <v>0</v>
      </c>
      <c r="S1467" s="65">
        <f t="shared" si="125"/>
        <v>1966.3</v>
      </c>
      <c r="T1467" s="5">
        <v>120</v>
      </c>
      <c r="U1467" s="22">
        <v>-1966.3</v>
      </c>
      <c r="V1467" s="22">
        <v>0</v>
      </c>
      <c r="W1467" s="22">
        <v>0</v>
      </c>
      <c r="X1467" s="22">
        <v>0</v>
      </c>
      <c r="Y1467" s="22">
        <v>0</v>
      </c>
      <c r="Z1467" s="22">
        <v>0</v>
      </c>
      <c r="AA1467" s="22">
        <v>0</v>
      </c>
      <c r="AB1467" s="22">
        <v>0</v>
      </c>
      <c r="AC1467" s="22">
        <v>0</v>
      </c>
      <c r="AD1467" s="22">
        <v>0</v>
      </c>
      <c r="AE1467" s="22">
        <v>0</v>
      </c>
      <c r="AF1467" s="22">
        <v>0</v>
      </c>
      <c r="AG1467" s="22">
        <v>0</v>
      </c>
      <c r="AH1467" s="22">
        <f t="shared" si="126"/>
        <v>0</v>
      </c>
      <c r="AI1467" s="22">
        <v>0</v>
      </c>
      <c r="AJ1467" s="22">
        <f t="shared" si="127"/>
        <v>-1966.3</v>
      </c>
      <c r="AK1467" s="22"/>
      <c r="AL1467" s="22">
        <f t="shared" si="128"/>
        <v>0</v>
      </c>
      <c r="AM1467" s="22">
        <f t="shared" si="129"/>
        <v>0</v>
      </c>
    </row>
    <row r="1468" spans="1:39" outlineLevel="1" x14ac:dyDescent="0.25">
      <c r="A1468" s="10">
        <v>40755</v>
      </c>
      <c r="C1468" s="3" t="s">
        <v>2956</v>
      </c>
      <c r="D1468" s="34" t="s">
        <v>2957</v>
      </c>
      <c r="F1468" s="4" t="s">
        <v>88</v>
      </c>
      <c r="G1468" s="4" t="s">
        <v>451</v>
      </c>
      <c r="H1468" s="4" t="s">
        <v>157</v>
      </c>
      <c r="N1468" s="5">
        <v>1</v>
      </c>
      <c r="O1468" s="5" t="s">
        <v>158</v>
      </c>
      <c r="P1468" s="65">
        <v>780</v>
      </c>
      <c r="Q1468" s="65">
        <v>0</v>
      </c>
      <c r="R1468" s="65">
        <v>0</v>
      </c>
      <c r="S1468" s="65">
        <f t="shared" si="125"/>
        <v>780</v>
      </c>
      <c r="T1468" s="5">
        <v>120</v>
      </c>
      <c r="U1468" s="22">
        <v>-780</v>
      </c>
      <c r="V1468" s="22">
        <v>0</v>
      </c>
      <c r="W1468" s="22">
        <v>0</v>
      </c>
      <c r="X1468" s="22">
        <v>0</v>
      </c>
      <c r="Y1468" s="22">
        <v>0</v>
      </c>
      <c r="Z1468" s="22">
        <v>0</v>
      </c>
      <c r="AA1468" s="22">
        <v>0</v>
      </c>
      <c r="AB1468" s="22">
        <v>0</v>
      </c>
      <c r="AC1468" s="22">
        <v>0</v>
      </c>
      <c r="AD1468" s="22">
        <v>0</v>
      </c>
      <c r="AE1468" s="22">
        <v>0</v>
      </c>
      <c r="AF1468" s="22">
        <v>0</v>
      </c>
      <c r="AG1468" s="22">
        <v>0</v>
      </c>
      <c r="AH1468" s="22">
        <f t="shared" si="126"/>
        <v>0</v>
      </c>
      <c r="AI1468" s="22">
        <v>0</v>
      </c>
      <c r="AJ1468" s="22">
        <f t="shared" si="127"/>
        <v>-780</v>
      </c>
      <c r="AK1468" s="22"/>
      <c r="AL1468" s="22">
        <f t="shared" si="128"/>
        <v>0</v>
      </c>
      <c r="AM1468" s="22">
        <f t="shared" si="129"/>
        <v>0</v>
      </c>
    </row>
    <row r="1469" spans="1:39" outlineLevel="1" x14ac:dyDescent="0.25">
      <c r="A1469" s="10">
        <v>40755</v>
      </c>
      <c r="C1469" s="3" t="s">
        <v>2958</v>
      </c>
      <c r="D1469" s="34" t="s">
        <v>2826</v>
      </c>
      <c r="F1469" s="4" t="s">
        <v>88</v>
      </c>
      <c r="G1469" s="4" t="s">
        <v>451</v>
      </c>
      <c r="H1469" s="4" t="s">
        <v>157</v>
      </c>
      <c r="N1469" s="5">
        <v>1</v>
      </c>
      <c r="O1469" s="5" t="s">
        <v>158</v>
      </c>
      <c r="P1469" s="65">
        <v>1500</v>
      </c>
      <c r="Q1469" s="65">
        <v>0</v>
      </c>
      <c r="R1469" s="65">
        <v>0</v>
      </c>
      <c r="S1469" s="65">
        <f t="shared" si="125"/>
        <v>1500</v>
      </c>
      <c r="T1469" s="5">
        <v>120</v>
      </c>
      <c r="U1469" s="22">
        <v>-1500</v>
      </c>
      <c r="V1469" s="22">
        <v>0</v>
      </c>
      <c r="W1469" s="22">
        <v>0</v>
      </c>
      <c r="X1469" s="22">
        <v>0</v>
      </c>
      <c r="Y1469" s="22">
        <v>0</v>
      </c>
      <c r="Z1469" s="22">
        <v>0</v>
      </c>
      <c r="AA1469" s="22">
        <v>0</v>
      </c>
      <c r="AB1469" s="22">
        <v>0</v>
      </c>
      <c r="AC1469" s="22">
        <v>0</v>
      </c>
      <c r="AD1469" s="22">
        <v>0</v>
      </c>
      <c r="AE1469" s="22">
        <v>0</v>
      </c>
      <c r="AF1469" s="22">
        <v>0</v>
      </c>
      <c r="AG1469" s="22">
        <v>0</v>
      </c>
      <c r="AH1469" s="22">
        <f t="shared" si="126"/>
        <v>0</v>
      </c>
      <c r="AI1469" s="22">
        <v>0</v>
      </c>
      <c r="AJ1469" s="22">
        <f t="shared" si="127"/>
        <v>-1500</v>
      </c>
      <c r="AK1469" s="22"/>
      <c r="AL1469" s="22">
        <f t="shared" si="128"/>
        <v>0</v>
      </c>
      <c r="AM1469" s="22">
        <f t="shared" si="129"/>
        <v>0</v>
      </c>
    </row>
    <row r="1470" spans="1:39" outlineLevel="1" x14ac:dyDescent="0.25">
      <c r="A1470" s="10">
        <v>40755</v>
      </c>
      <c r="C1470" s="3" t="s">
        <v>2959</v>
      </c>
      <c r="D1470" s="34" t="s">
        <v>2960</v>
      </c>
      <c r="F1470" s="4" t="s">
        <v>88</v>
      </c>
      <c r="G1470" s="4" t="s">
        <v>451</v>
      </c>
      <c r="H1470" s="4" t="s">
        <v>157</v>
      </c>
      <c r="N1470" s="5">
        <v>1</v>
      </c>
      <c r="O1470" s="5" t="s">
        <v>158</v>
      </c>
      <c r="P1470" s="65">
        <v>1110</v>
      </c>
      <c r="Q1470" s="65">
        <v>0</v>
      </c>
      <c r="R1470" s="65">
        <v>0</v>
      </c>
      <c r="S1470" s="65">
        <f t="shared" si="125"/>
        <v>1110</v>
      </c>
      <c r="T1470" s="5">
        <v>120</v>
      </c>
      <c r="U1470" s="22">
        <v>-1110</v>
      </c>
      <c r="V1470" s="22">
        <v>0</v>
      </c>
      <c r="W1470" s="22">
        <v>0</v>
      </c>
      <c r="X1470" s="22">
        <v>0</v>
      </c>
      <c r="Y1470" s="22">
        <v>0</v>
      </c>
      <c r="Z1470" s="22">
        <v>0</v>
      </c>
      <c r="AA1470" s="22">
        <v>0</v>
      </c>
      <c r="AB1470" s="22">
        <v>0</v>
      </c>
      <c r="AC1470" s="22">
        <v>0</v>
      </c>
      <c r="AD1470" s="22">
        <v>0</v>
      </c>
      <c r="AE1470" s="22">
        <v>0</v>
      </c>
      <c r="AF1470" s="22">
        <v>0</v>
      </c>
      <c r="AG1470" s="22">
        <v>0</v>
      </c>
      <c r="AH1470" s="22">
        <f t="shared" si="126"/>
        <v>0</v>
      </c>
      <c r="AI1470" s="22">
        <v>0</v>
      </c>
      <c r="AJ1470" s="22">
        <f t="shared" si="127"/>
        <v>-1110</v>
      </c>
      <c r="AK1470" s="22"/>
      <c r="AL1470" s="22">
        <f t="shared" si="128"/>
        <v>0</v>
      </c>
      <c r="AM1470" s="22">
        <f t="shared" si="129"/>
        <v>0</v>
      </c>
    </row>
    <row r="1471" spans="1:39" outlineLevel="1" x14ac:dyDescent="0.25">
      <c r="A1471" s="10">
        <v>40755</v>
      </c>
      <c r="C1471" s="3" t="s">
        <v>2961</v>
      </c>
      <c r="D1471" s="34" t="s">
        <v>2962</v>
      </c>
      <c r="F1471" s="4" t="s">
        <v>88</v>
      </c>
      <c r="G1471" s="4" t="s">
        <v>451</v>
      </c>
      <c r="H1471" s="4" t="s">
        <v>157</v>
      </c>
      <c r="N1471" s="5">
        <v>1</v>
      </c>
      <c r="O1471" s="5" t="s">
        <v>158</v>
      </c>
      <c r="P1471" s="65">
        <v>2689</v>
      </c>
      <c r="Q1471" s="65">
        <v>0</v>
      </c>
      <c r="R1471" s="65">
        <v>0</v>
      </c>
      <c r="S1471" s="65">
        <f t="shared" si="125"/>
        <v>2689</v>
      </c>
      <c r="T1471" s="5">
        <v>120</v>
      </c>
      <c r="U1471" s="22">
        <v>-2689</v>
      </c>
      <c r="V1471" s="22">
        <v>0</v>
      </c>
      <c r="W1471" s="22">
        <v>0</v>
      </c>
      <c r="X1471" s="22">
        <v>0</v>
      </c>
      <c r="Y1471" s="22">
        <v>0</v>
      </c>
      <c r="Z1471" s="22">
        <v>0</v>
      </c>
      <c r="AA1471" s="22">
        <v>0</v>
      </c>
      <c r="AB1471" s="22">
        <v>0</v>
      </c>
      <c r="AC1471" s="22">
        <v>0</v>
      </c>
      <c r="AD1471" s="22">
        <v>0</v>
      </c>
      <c r="AE1471" s="22">
        <v>0</v>
      </c>
      <c r="AF1471" s="22">
        <v>0</v>
      </c>
      <c r="AG1471" s="22">
        <v>0</v>
      </c>
      <c r="AH1471" s="22">
        <f t="shared" si="126"/>
        <v>0</v>
      </c>
      <c r="AI1471" s="22">
        <v>0</v>
      </c>
      <c r="AJ1471" s="22">
        <f t="shared" si="127"/>
        <v>-2689</v>
      </c>
      <c r="AK1471" s="22"/>
      <c r="AL1471" s="22">
        <f t="shared" si="128"/>
        <v>0</v>
      </c>
      <c r="AM1471" s="22">
        <f t="shared" si="129"/>
        <v>0</v>
      </c>
    </row>
    <row r="1472" spans="1:39" outlineLevel="1" x14ac:dyDescent="0.25">
      <c r="A1472" s="10">
        <v>40755</v>
      </c>
      <c r="C1472" s="3" t="s">
        <v>2963</v>
      </c>
      <c r="D1472" s="34" t="s">
        <v>2962</v>
      </c>
      <c r="F1472" s="4" t="s">
        <v>88</v>
      </c>
      <c r="G1472" s="4" t="s">
        <v>451</v>
      </c>
      <c r="H1472" s="4" t="s">
        <v>157</v>
      </c>
      <c r="N1472" s="5">
        <v>1</v>
      </c>
      <c r="O1472" s="5" t="s">
        <v>158</v>
      </c>
      <c r="P1472" s="65">
        <v>2689</v>
      </c>
      <c r="Q1472" s="65">
        <v>0</v>
      </c>
      <c r="R1472" s="65">
        <v>0</v>
      </c>
      <c r="S1472" s="65">
        <f t="shared" si="125"/>
        <v>2689</v>
      </c>
      <c r="T1472" s="5">
        <v>120</v>
      </c>
      <c r="U1472" s="22">
        <v>-2689</v>
      </c>
      <c r="V1472" s="22">
        <v>0</v>
      </c>
      <c r="W1472" s="22">
        <v>0</v>
      </c>
      <c r="X1472" s="22">
        <v>0</v>
      </c>
      <c r="Y1472" s="22">
        <v>0</v>
      </c>
      <c r="Z1472" s="22">
        <v>0</v>
      </c>
      <c r="AA1472" s="22">
        <v>0</v>
      </c>
      <c r="AB1472" s="22">
        <v>0</v>
      </c>
      <c r="AC1472" s="22">
        <v>0</v>
      </c>
      <c r="AD1472" s="22">
        <v>0</v>
      </c>
      <c r="AE1472" s="22">
        <v>0</v>
      </c>
      <c r="AF1472" s="22">
        <v>0</v>
      </c>
      <c r="AG1472" s="22">
        <v>0</v>
      </c>
      <c r="AH1472" s="22">
        <f t="shared" si="126"/>
        <v>0</v>
      </c>
      <c r="AI1472" s="22">
        <v>0</v>
      </c>
      <c r="AJ1472" s="22">
        <f t="shared" si="127"/>
        <v>-2689</v>
      </c>
      <c r="AK1472" s="22"/>
      <c r="AL1472" s="22">
        <f t="shared" si="128"/>
        <v>0</v>
      </c>
      <c r="AM1472" s="22">
        <f t="shared" si="129"/>
        <v>0</v>
      </c>
    </row>
    <row r="1473" spans="1:39" outlineLevel="1" x14ac:dyDescent="0.25">
      <c r="A1473" s="10">
        <v>40755</v>
      </c>
      <c r="C1473" s="3" t="s">
        <v>2964</v>
      </c>
      <c r="D1473" s="34" t="s">
        <v>948</v>
      </c>
      <c r="F1473" s="4" t="s">
        <v>88</v>
      </c>
      <c r="G1473" s="4" t="s">
        <v>451</v>
      </c>
      <c r="H1473" s="4" t="s">
        <v>157</v>
      </c>
      <c r="N1473" s="5">
        <v>1</v>
      </c>
      <c r="O1473" s="5" t="s">
        <v>158</v>
      </c>
      <c r="P1473" s="65">
        <v>580</v>
      </c>
      <c r="Q1473" s="65">
        <v>0</v>
      </c>
      <c r="R1473" s="65">
        <v>0</v>
      </c>
      <c r="S1473" s="65">
        <f t="shared" si="125"/>
        <v>580</v>
      </c>
      <c r="T1473" s="5">
        <v>120</v>
      </c>
      <c r="U1473" s="22">
        <v>-580</v>
      </c>
      <c r="V1473" s="22">
        <v>0</v>
      </c>
      <c r="W1473" s="22">
        <v>0</v>
      </c>
      <c r="X1473" s="22">
        <v>0</v>
      </c>
      <c r="Y1473" s="22">
        <v>0</v>
      </c>
      <c r="Z1473" s="22">
        <v>0</v>
      </c>
      <c r="AA1473" s="22">
        <v>0</v>
      </c>
      <c r="AB1473" s="22">
        <v>0</v>
      </c>
      <c r="AC1473" s="22">
        <v>0</v>
      </c>
      <c r="AD1473" s="22">
        <v>0</v>
      </c>
      <c r="AE1473" s="22">
        <v>0</v>
      </c>
      <c r="AF1473" s="22">
        <v>0</v>
      </c>
      <c r="AG1473" s="22">
        <v>0</v>
      </c>
      <c r="AH1473" s="22">
        <f t="shared" si="126"/>
        <v>0</v>
      </c>
      <c r="AI1473" s="22">
        <v>0</v>
      </c>
      <c r="AJ1473" s="22">
        <f t="shared" si="127"/>
        <v>-580</v>
      </c>
      <c r="AK1473" s="22"/>
      <c r="AL1473" s="22">
        <f t="shared" si="128"/>
        <v>0</v>
      </c>
      <c r="AM1473" s="22">
        <f t="shared" si="129"/>
        <v>0</v>
      </c>
    </row>
    <row r="1474" spans="1:39" outlineLevel="1" x14ac:dyDescent="0.25">
      <c r="A1474" s="10">
        <v>40755</v>
      </c>
      <c r="C1474" s="3" t="s">
        <v>2965</v>
      </c>
      <c r="D1474" s="34" t="s">
        <v>1749</v>
      </c>
      <c r="F1474" s="4" t="s">
        <v>88</v>
      </c>
      <c r="G1474" s="4" t="s">
        <v>451</v>
      </c>
      <c r="H1474" s="4" t="s">
        <v>157</v>
      </c>
      <c r="N1474" s="5">
        <v>1</v>
      </c>
      <c r="O1474" s="5" t="s">
        <v>158</v>
      </c>
      <c r="P1474" s="65">
        <v>5846.4</v>
      </c>
      <c r="Q1474" s="65">
        <v>0</v>
      </c>
      <c r="R1474" s="65">
        <v>0</v>
      </c>
      <c r="S1474" s="65">
        <f t="shared" si="125"/>
        <v>5846.4</v>
      </c>
      <c r="T1474" s="5">
        <v>120</v>
      </c>
      <c r="U1474" s="22">
        <v>-5846.4</v>
      </c>
      <c r="V1474" s="22">
        <v>0</v>
      </c>
      <c r="W1474" s="22">
        <v>0</v>
      </c>
      <c r="X1474" s="22">
        <v>0</v>
      </c>
      <c r="Y1474" s="22">
        <v>0</v>
      </c>
      <c r="Z1474" s="22">
        <v>0</v>
      </c>
      <c r="AA1474" s="22">
        <v>0</v>
      </c>
      <c r="AB1474" s="22">
        <v>0</v>
      </c>
      <c r="AC1474" s="22">
        <v>0</v>
      </c>
      <c r="AD1474" s="22">
        <v>0</v>
      </c>
      <c r="AE1474" s="22">
        <v>0</v>
      </c>
      <c r="AF1474" s="22">
        <v>0</v>
      </c>
      <c r="AG1474" s="22">
        <v>0</v>
      </c>
      <c r="AH1474" s="22">
        <f t="shared" si="126"/>
        <v>0</v>
      </c>
      <c r="AI1474" s="22">
        <v>0</v>
      </c>
      <c r="AJ1474" s="22">
        <f t="shared" si="127"/>
        <v>-5846.4</v>
      </c>
      <c r="AK1474" s="22"/>
      <c r="AL1474" s="22">
        <f t="shared" si="128"/>
        <v>0</v>
      </c>
      <c r="AM1474" s="22">
        <f t="shared" si="129"/>
        <v>0</v>
      </c>
    </row>
    <row r="1475" spans="1:39" outlineLevel="1" x14ac:dyDescent="0.25">
      <c r="A1475" s="10">
        <v>40755</v>
      </c>
      <c r="C1475" s="3" t="s">
        <v>2966</v>
      </c>
      <c r="D1475" s="34" t="s">
        <v>1749</v>
      </c>
      <c r="F1475" s="4" t="s">
        <v>88</v>
      </c>
      <c r="G1475" s="4" t="s">
        <v>451</v>
      </c>
      <c r="H1475" s="4" t="s">
        <v>157</v>
      </c>
      <c r="N1475" s="5">
        <v>1</v>
      </c>
      <c r="O1475" s="5" t="s">
        <v>158</v>
      </c>
      <c r="P1475" s="65">
        <v>5846.4</v>
      </c>
      <c r="Q1475" s="65">
        <v>0</v>
      </c>
      <c r="R1475" s="65">
        <v>0</v>
      </c>
      <c r="S1475" s="65">
        <f t="shared" si="125"/>
        <v>5846.4</v>
      </c>
      <c r="T1475" s="5">
        <v>120</v>
      </c>
      <c r="U1475" s="22">
        <v>-5846.4</v>
      </c>
      <c r="V1475" s="22">
        <v>0</v>
      </c>
      <c r="W1475" s="22">
        <v>0</v>
      </c>
      <c r="X1475" s="22">
        <v>0</v>
      </c>
      <c r="Y1475" s="22">
        <v>0</v>
      </c>
      <c r="Z1475" s="22">
        <v>0</v>
      </c>
      <c r="AA1475" s="22">
        <v>0</v>
      </c>
      <c r="AB1475" s="22">
        <v>0</v>
      </c>
      <c r="AC1475" s="22">
        <v>0</v>
      </c>
      <c r="AD1475" s="22">
        <v>0</v>
      </c>
      <c r="AE1475" s="22">
        <v>0</v>
      </c>
      <c r="AF1475" s="22">
        <v>0</v>
      </c>
      <c r="AG1475" s="22">
        <v>0</v>
      </c>
      <c r="AH1475" s="22">
        <f t="shared" si="126"/>
        <v>0</v>
      </c>
      <c r="AI1475" s="22">
        <v>0</v>
      </c>
      <c r="AJ1475" s="22">
        <f t="shared" si="127"/>
        <v>-5846.4</v>
      </c>
      <c r="AK1475" s="22"/>
      <c r="AL1475" s="22">
        <f t="shared" si="128"/>
        <v>0</v>
      </c>
      <c r="AM1475" s="22">
        <f t="shared" si="129"/>
        <v>0</v>
      </c>
    </row>
    <row r="1476" spans="1:39" outlineLevel="1" x14ac:dyDescent="0.25">
      <c r="A1476" s="10">
        <v>40755</v>
      </c>
      <c r="C1476" s="3" t="s">
        <v>2967</v>
      </c>
      <c r="D1476" s="34" t="s">
        <v>948</v>
      </c>
      <c r="F1476" s="4" t="s">
        <v>88</v>
      </c>
      <c r="G1476" s="4" t="s">
        <v>451</v>
      </c>
      <c r="H1476" s="4" t="s">
        <v>157</v>
      </c>
      <c r="N1476" s="5">
        <v>1</v>
      </c>
      <c r="O1476" s="5" t="s">
        <v>158</v>
      </c>
      <c r="P1476" s="65">
        <v>1500</v>
      </c>
      <c r="Q1476" s="65">
        <v>0</v>
      </c>
      <c r="R1476" s="65">
        <v>0</v>
      </c>
      <c r="S1476" s="65">
        <f t="shared" si="125"/>
        <v>1500</v>
      </c>
      <c r="T1476" s="5">
        <v>120</v>
      </c>
      <c r="U1476" s="22">
        <v>-1500</v>
      </c>
      <c r="V1476" s="22">
        <v>0</v>
      </c>
      <c r="W1476" s="22">
        <v>0</v>
      </c>
      <c r="X1476" s="22">
        <v>0</v>
      </c>
      <c r="Y1476" s="22">
        <v>0</v>
      </c>
      <c r="Z1476" s="22">
        <v>0</v>
      </c>
      <c r="AA1476" s="22">
        <v>0</v>
      </c>
      <c r="AB1476" s="22">
        <v>0</v>
      </c>
      <c r="AC1476" s="22">
        <v>0</v>
      </c>
      <c r="AD1476" s="22">
        <v>0</v>
      </c>
      <c r="AE1476" s="22">
        <v>0</v>
      </c>
      <c r="AF1476" s="22">
        <v>0</v>
      </c>
      <c r="AG1476" s="22">
        <v>0</v>
      </c>
      <c r="AH1476" s="22">
        <f t="shared" si="126"/>
        <v>0</v>
      </c>
      <c r="AI1476" s="22">
        <v>0</v>
      </c>
      <c r="AJ1476" s="22">
        <f t="shared" si="127"/>
        <v>-1500</v>
      </c>
      <c r="AK1476" s="22"/>
      <c r="AL1476" s="22">
        <f t="shared" si="128"/>
        <v>0</v>
      </c>
      <c r="AM1476" s="22">
        <f t="shared" si="129"/>
        <v>0</v>
      </c>
    </row>
    <row r="1477" spans="1:39" outlineLevel="1" x14ac:dyDescent="0.25">
      <c r="A1477" s="10">
        <v>40755</v>
      </c>
      <c r="C1477" s="3" t="s">
        <v>2968</v>
      </c>
      <c r="D1477" s="34" t="s">
        <v>2969</v>
      </c>
      <c r="F1477" s="4" t="s">
        <v>88</v>
      </c>
      <c r="G1477" s="4" t="s">
        <v>451</v>
      </c>
      <c r="H1477" s="4" t="s">
        <v>157</v>
      </c>
      <c r="N1477" s="5">
        <v>1</v>
      </c>
      <c r="O1477" s="5" t="s">
        <v>158</v>
      </c>
      <c r="P1477" s="65">
        <v>2500</v>
      </c>
      <c r="Q1477" s="65">
        <v>0</v>
      </c>
      <c r="R1477" s="65">
        <v>0</v>
      </c>
      <c r="S1477" s="65">
        <f t="shared" si="125"/>
        <v>2500</v>
      </c>
      <c r="T1477" s="5">
        <v>120</v>
      </c>
      <c r="U1477" s="22">
        <v>-2500</v>
      </c>
      <c r="V1477" s="22">
        <v>0</v>
      </c>
      <c r="W1477" s="22">
        <v>0</v>
      </c>
      <c r="X1477" s="22">
        <v>0</v>
      </c>
      <c r="Y1477" s="22">
        <v>0</v>
      </c>
      <c r="Z1477" s="22">
        <v>0</v>
      </c>
      <c r="AA1477" s="22">
        <v>0</v>
      </c>
      <c r="AB1477" s="22">
        <v>0</v>
      </c>
      <c r="AC1477" s="22">
        <v>0</v>
      </c>
      <c r="AD1477" s="22">
        <v>0</v>
      </c>
      <c r="AE1477" s="22">
        <v>0</v>
      </c>
      <c r="AF1477" s="22">
        <v>0</v>
      </c>
      <c r="AG1477" s="22">
        <v>0</v>
      </c>
      <c r="AH1477" s="22">
        <f t="shared" si="126"/>
        <v>0</v>
      </c>
      <c r="AI1477" s="22">
        <v>0</v>
      </c>
      <c r="AJ1477" s="22">
        <f t="shared" si="127"/>
        <v>-2500</v>
      </c>
      <c r="AK1477" s="22"/>
      <c r="AL1477" s="22">
        <f t="shared" si="128"/>
        <v>0</v>
      </c>
      <c r="AM1477" s="22">
        <f t="shared" si="129"/>
        <v>0</v>
      </c>
    </row>
    <row r="1478" spans="1:39" outlineLevel="1" x14ac:dyDescent="0.25">
      <c r="A1478" s="10">
        <v>40755</v>
      </c>
      <c r="C1478" s="3" t="s">
        <v>2970</v>
      </c>
      <c r="D1478" s="34" t="s">
        <v>2971</v>
      </c>
      <c r="F1478" s="4" t="s">
        <v>88</v>
      </c>
      <c r="G1478" s="4" t="s">
        <v>451</v>
      </c>
      <c r="H1478" s="4" t="s">
        <v>157</v>
      </c>
      <c r="N1478" s="5">
        <v>1</v>
      </c>
      <c r="O1478" s="5" t="s">
        <v>158</v>
      </c>
      <c r="P1478" s="65">
        <v>10269.5</v>
      </c>
      <c r="Q1478" s="65">
        <v>0</v>
      </c>
      <c r="R1478" s="65">
        <v>0</v>
      </c>
      <c r="S1478" s="65">
        <f t="shared" ref="S1478:S1541" si="130">SUM(P1478:R1478)</f>
        <v>10269.5</v>
      </c>
      <c r="T1478" s="5">
        <v>120</v>
      </c>
      <c r="U1478" s="22">
        <v>-10269.5</v>
      </c>
      <c r="V1478" s="22">
        <v>0</v>
      </c>
      <c r="W1478" s="22">
        <v>0</v>
      </c>
      <c r="X1478" s="22">
        <v>0</v>
      </c>
      <c r="Y1478" s="22">
        <v>0</v>
      </c>
      <c r="Z1478" s="22">
        <v>0</v>
      </c>
      <c r="AA1478" s="22">
        <v>0</v>
      </c>
      <c r="AB1478" s="22">
        <v>0</v>
      </c>
      <c r="AC1478" s="22">
        <v>0</v>
      </c>
      <c r="AD1478" s="22">
        <v>0</v>
      </c>
      <c r="AE1478" s="22">
        <v>0</v>
      </c>
      <c r="AF1478" s="22">
        <v>0</v>
      </c>
      <c r="AG1478" s="22">
        <v>0</v>
      </c>
      <c r="AH1478" s="22">
        <f t="shared" ref="AH1478:AH1541" si="131">SUM(V1478:AG1478)</f>
        <v>0</v>
      </c>
      <c r="AI1478" s="22">
        <v>0</v>
      </c>
      <c r="AJ1478" s="22">
        <f t="shared" ref="AJ1478:AJ1541" si="132">U1478+AH1478+AI1478</f>
        <v>-10269.5</v>
      </c>
      <c r="AK1478" s="22"/>
      <c r="AL1478" s="22">
        <f t="shared" ref="AL1478:AL1541" si="133">S1478+AJ1478</f>
        <v>0</v>
      </c>
      <c r="AM1478" s="22">
        <f t="shared" ref="AM1478:AM1541" si="134">P1478+U1478</f>
        <v>0</v>
      </c>
    </row>
    <row r="1479" spans="1:39" outlineLevel="1" x14ac:dyDescent="0.25">
      <c r="A1479" s="10">
        <v>40755</v>
      </c>
      <c r="C1479" s="3" t="s">
        <v>2972</v>
      </c>
      <c r="D1479" s="34" t="s">
        <v>2973</v>
      </c>
      <c r="F1479" s="4" t="s">
        <v>88</v>
      </c>
      <c r="G1479" s="4" t="s">
        <v>451</v>
      </c>
      <c r="H1479" s="4" t="s">
        <v>157</v>
      </c>
      <c r="N1479" s="5">
        <v>1</v>
      </c>
      <c r="O1479" s="5" t="s">
        <v>158</v>
      </c>
      <c r="P1479" s="65">
        <v>8022.34</v>
      </c>
      <c r="Q1479" s="65">
        <v>0</v>
      </c>
      <c r="R1479" s="65">
        <v>0</v>
      </c>
      <c r="S1479" s="65">
        <f t="shared" si="130"/>
        <v>8022.34</v>
      </c>
      <c r="T1479" s="5">
        <v>120</v>
      </c>
      <c r="U1479" s="22">
        <v>-8022.34</v>
      </c>
      <c r="V1479" s="22">
        <v>0</v>
      </c>
      <c r="W1479" s="22">
        <v>0</v>
      </c>
      <c r="X1479" s="22">
        <v>0</v>
      </c>
      <c r="Y1479" s="22">
        <v>0</v>
      </c>
      <c r="Z1479" s="22">
        <v>0</v>
      </c>
      <c r="AA1479" s="22">
        <v>0</v>
      </c>
      <c r="AB1479" s="22">
        <v>0</v>
      </c>
      <c r="AC1479" s="22">
        <v>0</v>
      </c>
      <c r="AD1479" s="22">
        <v>0</v>
      </c>
      <c r="AE1479" s="22">
        <v>0</v>
      </c>
      <c r="AF1479" s="22">
        <v>0</v>
      </c>
      <c r="AG1479" s="22">
        <v>0</v>
      </c>
      <c r="AH1479" s="22">
        <f t="shared" si="131"/>
        <v>0</v>
      </c>
      <c r="AI1479" s="22">
        <v>0</v>
      </c>
      <c r="AJ1479" s="22">
        <f t="shared" si="132"/>
        <v>-8022.34</v>
      </c>
      <c r="AK1479" s="22"/>
      <c r="AL1479" s="22">
        <f t="shared" si="133"/>
        <v>0</v>
      </c>
      <c r="AM1479" s="22">
        <f t="shared" si="134"/>
        <v>0</v>
      </c>
    </row>
    <row r="1480" spans="1:39" outlineLevel="1" x14ac:dyDescent="0.25">
      <c r="A1480" s="10">
        <v>40755</v>
      </c>
      <c r="C1480" s="3" t="s">
        <v>2974</v>
      </c>
      <c r="D1480" s="34" t="s">
        <v>2975</v>
      </c>
      <c r="F1480" s="4" t="s">
        <v>88</v>
      </c>
      <c r="G1480" s="4" t="s">
        <v>451</v>
      </c>
      <c r="H1480" s="4" t="s">
        <v>157</v>
      </c>
      <c r="N1480" s="5">
        <v>1</v>
      </c>
      <c r="O1480" s="5" t="s">
        <v>158</v>
      </c>
      <c r="P1480" s="65">
        <v>2039.8</v>
      </c>
      <c r="Q1480" s="65">
        <v>0</v>
      </c>
      <c r="R1480" s="65">
        <v>0</v>
      </c>
      <c r="S1480" s="65">
        <f t="shared" si="130"/>
        <v>2039.8</v>
      </c>
      <c r="T1480" s="5">
        <v>120</v>
      </c>
      <c r="U1480" s="22">
        <v>-2039.8</v>
      </c>
      <c r="V1480" s="22">
        <v>0</v>
      </c>
      <c r="W1480" s="22">
        <v>0</v>
      </c>
      <c r="X1480" s="22">
        <v>0</v>
      </c>
      <c r="Y1480" s="22">
        <v>0</v>
      </c>
      <c r="Z1480" s="22">
        <v>0</v>
      </c>
      <c r="AA1480" s="22">
        <v>0</v>
      </c>
      <c r="AB1480" s="22">
        <v>0</v>
      </c>
      <c r="AC1480" s="22">
        <v>0</v>
      </c>
      <c r="AD1480" s="22">
        <v>0</v>
      </c>
      <c r="AE1480" s="22">
        <v>0</v>
      </c>
      <c r="AF1480" s="22">
        <v>0</v>
      </c>
      <c r="AG1480" s="22">
        <v>0</v>
      </c>
      <c r="AH1480" s="22">
        <f t="shared" si="131"/>
        <v>0</v>
      </c>
      <c r="AI1480" s="22">
        <v>0</v>
      </c>
      <c r="AJ1480" s="22">
        <f t="shared" si="132"/>
        <v>-2039.8</v>
      </c>
      <c r="AK1480" s="22"/>
      <c r="AL1480" s="22">
        <f t="shared" si="133"/>
        <v>0</v>
      </c>
      <c r="AM1480" s="22">
        <f t="shared" si="134"/>
        <v>0</v>
      </c>
    </row>
    <row r="1481" spans="1:39" outlineLevel="1" x14ac:dyDescent="0.25">
      <c r="A1481" s="10">
        <v>40755</v>
      </c>
      <c r="C1481" s="3" t="s">
        <v>2976</v>
      </c>
      <c r="D1481" s="34" t="s">
        <v>948</v>
      </c>
      <c r="F1481" s="4" t="s">
        <v>88</v>
      </c>
      <c r="G1481" s="4" t="s">
        <v>451</v>
      </c>
      <c r="H1481" s="4" t="s">
        <v>157</v>
      </c>
      <c r="N1481" s="5">
        <v>1</v>
      </c>
      <c r="O1481" s="5" t="s">
        <v>158</v>
      </c>
      <c r="P1481" s="65">
        <v>1250</v>
      </c>
      <c r="Q1481" s="65">
        <v>0</v>
      </c>
      <c r="R1481" s="65">
        <v>0</v>
      </c>
      <c r="S1481" s="65">
        <f t="shared" si="130"/>
        <v>1250</v>
      </c>
      <c r="T1481" s="5">
        <v>120</v>
      </c>
      <c r="U1481" s="22">
        <v>-1250</v>
      </c>
      <c r="V1481" s="22">
        <v>0</v>
      </c>
      <c r="W1481" s="22">
        <v>0</v>
      </c>
      <c r="X1481" s="22">
        <v>0</v>
      </c>
      <c r="Y1481" s="22">
        <v>0</v>
      </c>
      <c r="Z1481" s="22">
        <v>0</v>
      </c>
      <c r="AA1481" s="22">
        <v>0</v>
      </c>
      <c r="AB1481" s="22">
        <v>0</v>
      </c>
      <c r="AC1481" s="22">
        <v>0</v>
      </c>
      <c r="AD1481" s="22">
        <v>0</v>
      </c>
      <c r="AE1481" s="22">
        <v>0</v>
      </c>
      <c r="AF1481" s="22">
        <v>0</v>
      </c>
      <c r="AG1481" s="22">
        <v>0</v>
      </c>
      <c r="AH1481" s="22">
        <f t="shared" si="131"/>
        <v>0</v>
      </c>
      <c r="AI1481" s="22">
        <v>0</v>
      </c>
      <c r="AJ1481" s="22">
        <f t="shared" si="132"/>
        <v>-1250</v>
      </c>
      <c r="AK1481" s="22"/>
      <c r="AL1481" s="22">
        <f t="shared" si="133"/>
        <v>0</v>
      </c>
      <c r="AM1481" s="22">
        <f t="shared" si="134"/>
        <v>0</v>
      </c>
    </row>
    <row r="1482" spans="1:39" outlineLevel="1" x14ac:dyDescent="0.25">
      <c r="A1482" s="10">
        <v>40755</v>
      </c>
      <c r="C1482" s="3" t="s">
        <v>2977</v>
      </c>
      <c r="D1482" s="34" t="s">
        <v>2752</v>
      </c>
      <c r="F1482" s="4" t="s">
        <v>88</v>
      </c>
      <c r="G1482" s="4" t="s">
        <v>451</v>
      </c>
      <c r="H1482" s="4" t="s">
        <v>157</v>
      </c>
      <c r="N1482" s="5">
        <v>1</v>
      </c>
      <c r="O1482" s="5" t="s">
        <v>158</v>
      </c>
      <c r="P1482" s="65">
        <v>1070</v>
      </c>
      <c r="Q1482" s="65">
        <v>0</v>
      </c>
      <c r="R1482" s="65">
        <v>0</v>
      </c>
      <c r="S1482" s="65">
        <f t="shared" si="130"/>
        <v>1070</v>
      </c>
      <c r="T1482" s="5">
        <v>120</v>
      </c>
      <c r="U1482" s="22">
        <v>-1070</v>
      </c>
      <c r="V1482" s="22">
        <v>0</v>
      </c>
      <c r="W1482" s="22">
        <v>0</v>
      </c>
      <c r="X1482" s="22">
        <v>0</v>
      </c>
      <c r="Y1482" s="22">
        <v>0</v>
      </c>
      <c r="Z1482" s="22">
        <v>0</v>
      </c>
      <c r="AA1482" s="22">
        <v>0</v>
      </c>
      <c r="AB1482" s="22">
        <v>0</v>
      </c>
      <c r="AC1482" s="22">
        <v>0</v>
      </c>
      <c r="AD1482" s="22">
        <v>0</v>
      </c>
      <c r="AE1482" s="22">
        <v>0</v>
      </c>
      <c r="AF1482" s="22">
        <v>0</v>
      </c>
      <c r="AG1482" s="22">
        <v>0</v>
      </c>
      <c r="AH1482" s="22">
        <f t="shared" si="131"/>
        <v>0</v>
      </c>
      <c r="AI1482" s="22">
        <v>0</v>
      </c>
      <c r="AJ1482" s="22">
        <f t="shared" si="132"/>
        <v>-1070</v>
      </c>
      <c r="AK1482" s="22"/>
      <c r="AL1482" s="22">
        <f t="shared" si="133"/>
        <v>0</v>
      </c>
      <c r="AM1482" s="22">
        <f t="shared" si="134"/>
        <v>0</v>
      </c>
    </row>
    <row r="1483" spans="1:39" outlineLevel="1" x14ac:dyDescent="0.25">
      <c r="A1483" s="10">
        <v>40755</v>
      </c>
      <c r="C1483" s="3" t="s">
        <v>2978</v>
      </c>
      <c r="D1483" s="34" t="s">
        <v>2914</v>
      </c>
      <c r="F1483" s="4" t="s">
        <v>88</v>
      </c>
      <c r="G1483" s="4" t="s">
        <v>451</v>
      </c>
      <c r="H1483" s="4" t="s">
        <v>157</v>
      </c>
      <c r="N1483" s="5">
        <v>1</v>
      </c>
      <c r="O1483" s="5" t="s">
        <v>158</v>
      </c>
      <c r="P1483" s="65">
        <v>4539.1499999999996</v>
      </c>
      <c r="Q1483" s="65">
        <v>0</v>
      </c>
      <c r="R1483" s="65">
        <v>0</v>
      </c>
      <c r="S1483" s="65">
        <f t="shared" si="130"/>
        <v>4539.1499999999996</v>
      </c>
      <c r="T1483" s="5">
        <v>120</v>
      </c>
      <c r="U1483" s="22">
        <v>-4539.1499999999996</v>
      </c>
      <c r="V1483" s="22">
        <v>0</v>
      </c>
      <c r="W1483" s="22">
        <v>0</v>
      </c>
      <c r="X1483" s="22">
        <v>0</v>
      </c>
      <c r="Y1483" s="22">
        <v>0</v>
      </c>
      <c r="Z1483" s="22">
        <v>0</v>
      </c>
      <c r="AA1483" s="22">
        <v>0</v>
      </c>
      <c r="AB1483" s="22">
        <v>0</v>
      </c>
      <c r="AC1483" s="22">
        <v>0</v>
      </c>
      <c r="AD1483" s="22">
        <v>0</v>
      </c>
      <c r="AE1483" s="22">
        <v>0</v>
      </c>
      <c r="AF1483" s="22">
        <v>0</v>
      </c>
      <c r="AG1483" s="22">
        <v>0</v>
      </c>
      <c r="AH1483" s="22">
        <f t="shared" si="131"/>
        <v>0</v>
      </c>
      <c r="AI1483" s="22">
        <v>0</v>
      </c>
      <c r="AJ1483" s="22">
        <f t="shared" si="132"/>
        <v>-4539.1499999999996</v>
      </c>
      <c r="AK1483" s="22"/>
      <c r="AL1483" s="22">
        <f t="shared" si="133"/>
        <v>0</v>
      </c>
      <c r="AM1483" s="22">
        <f t="shared" si="134"/>
        <v>0</v>
      </c>
    </row>
    <row r="1484" spans="1:39" outlineLevel="1" x14ac:dyDescent="0.25">
      <c r="A1484" s="10">
        <v>40755</v>
      </c>
      <c r="C1484" s="3" t="s">
        <v>2979</v>
      </c>
      <c r="D1484" s="34" t="s">
        <v>2910</v>
      </c>
      <c r="F1484" s="4" t="s">
        <v>88</v>
      </c>
      <c r="G1484" s="4" t="s">
        <v>451</v>
      </c>
      <c r="H1484" s="4" t="s">
        <v>157</v>
      </c>
      <c r="N1484" s="5">
        <v>1</v>
      </c>
      <c r="O1484" s="5" t="s">
        <v>158</v>
      </c>
      <c r="P1484" s="65">
        <v>9535.2000000000007</v>
      </c>
      <c r="Q1484" s="65">
        <v>0</v>
      </c>
      <c r="R1484" s="65">
        <v>0</v>
      </c>
      <c r="S1484" s="65">
        <f t="shared" si="130"/>
        <v>9535.2000000000007</v>
      </c>
      <c r="T1484" s="5">
        <v>120</v>
      </c>
      <c r="U1484" s="22">
        <v>-9535.2000000000007</v>
      </c>
      <c r="V1484" s="22">
        <v>0</v>
      </c>
      <c r="W1484" s="22">
        <v>0</v>
      </c>
      <c r="X1484" s="22">
        <v>0</v>
      </c>
      <c r="Y1484" s="22">
        <v>0</v>
      </c>
      <c r="Z1484" s="22">
        <v>0</v>
      </c>
      <c r="AA1484" s="22">
        <v>0</v>
      </c>
      <c r="AB1484" s="22">
        <v>0</v>
      </c>
      <c r="AC1484" s="22">
        <v>0</v>
      </c>
      <c r="AD1484" s="22">
        <v>0</v>
      </c>
      <c r="AE1484" s="22">
        <v>0</v>
      </c>
      <c r="AF1484" s="22">
        <v>0</v>
      </c>
      <c r="AG1484" s="22">
        <v>0</v>
      </c>
      <c r="AH1484" s="22">
        <f t="shared" si="131"/>
        <v>0</v>
      </c>
      <c r="AI1484" s="22">
        <v>0</v>
      </c>
      <c r="AJ1484" s="22">
        <f t="shared" si="132"/>
        <v>-9535.2000000000007</v>
      </c>
      <c r="AK1484" s="22"/>
      <c r="AL1484" s="22">
        <f t="shared" si="133"/>
        <v>0</v>
      </c>
      <c r="AM1484" s="22">
        <f t="shared" si="134"/>
        <v>0</v>
      </c>
    </row>
    <row r="1485" spans="1:39" outlineLevel="1" x14ac:dyDescent="0.25">
      <c r="A1485" s="10">
        <v>40755</v>
      </c>
      <c r="C1485" s="3" t="s">
        <v>2980</v>
      </c>
      <c r="D1485" s="34" t="s">
        <v>2641</v>
      </c>
      <c r="F1485" s="4" t="s">
        <v>88</v>
      </c>
      <c r="G1485" s="4" t="s">
        <v>451</v>
      </c>
      <c r="H1485" s="4" t="s">
        <v>157</v>
      </c>
      <c r="N1485" s="5">
        <v>1</v>
      </c>
      <c r="O1485" s="5" t="s">
        <v>158</v>
      </c>
      <c r="P1485" s="65">
        <v>630</v>
      </c>
      <c r="Q1485" s="65">
        <v>0</v>
      </c>
      <c r="R1485" s="65">
        <v>0</v>
      </c>
      <c r="S1485" s="65">
        <f t="shared" si="130"/>
        <v>630</v>
      </c>
      <c r="T1485" s="5">
        <v>120</v>
      </c>
      <c r="U1485" s="22">
        <v>-630</v>
      </c>
      <c r="V1485" s="22">
        <v>0</v>
      </c>
      <c r="W1485" s="22">
        <v>0</v>
      </c>
      <c r="X1485" s="22">
        <v>0</v>
      </c>
      <c r="Y1485" s="22">
        <v>0</v>
      </c>
      <c r="Z1485" s="22">
        <v>0</v>
      </c>
      <c r="AA1485" s="22">
        <v>0</v>
      </c>
      <c r="AB1485" s="22">
        <v>0</v>
      </c>
      <c r="AC1485" s="22">
        <v>0</v>
      </c>
      <c r="AD1485" s="22">
        <v>0</v>
      </c>
      <c r="AE1485" s="22">
        <v>0</v>
      </c>
      <c r="AF1485" s="22">
        <v>0</v>
      </c>
      <c r="AG1485" s="22">
        <v>0</v>
      </c>
      <c r="AH1485" s="22">
        <f t="shared" si="131"/>
        <v>0</v>
      </c>
      <c r="AI1485" s="22">
        <v>0</v>
      </c>
      <c r="AJ1485" s="22">
        <f t="shared" si="132"/>
        <v>-630</v>
      </c>
      <c r="AK1485" s="22"/>
      <c r="AL1485" s="22">
        <f t="shared" si="133"/>
        <v>0</v>
      </c>
      <c r="AM1485" s="22">
        <f t="shared" si="134"/>
        <v>0</v>
      </c>
    </row>
    <row r="1486" spans="1:39" outlineLevel="1" x14ac:dyDescent="0.25">
      <c r="A1486" s="10">
        <v>40755</v>
      </c>
      <c r="C1486" s="3" t="s">
        <v>2981</v>
      </c>
      <c r="D1486" s="34" t="s">
        <v>948</v>
      </c>
      <c r="F1486" s="4" t="s">
        <v>88</v>
      </c>
      <c r="G1486" s="4" t="s">
        <v>451</v>
      </c>
      <c r="H1486" s="4" t="s">
        <v>157</v>
      </c>
      <c r="N1486" s="5">
        <v>1</v>
      </c>
      <c r="O1486" s="5" t="s">
        <v>158</v>
      </c>
      <c r="P1486" s="65">
        <v>1200</v>
      </c>
      <c r="Q1486" s="65">
        <v>0</v>
      </c>
      <c r="R1486" s="65">
        <v>0</v>
      </c>
      <c r="S1486" s="65">
        <f t="shared" si="130"/>
        <v>1200</v>
      </c>
      <c r="T1486" s="5">
        <v>120</v>
      </c>
      <c r="U1486" s="22">
        <v>-1200</v>
      </c>
      <c r="V1486" s="22">
        <v>0</v>
      </c>
      <c r="W1486" s="22">
        <v>0</v>
      </c>
      <c r="X1486" s="22">
        <v>0</v>
      </c>
      <c r="Y1486" s="22">
        <v>0</v>
      </c>
      <c r="Z1486" s="22">
        <v>0</v>
      </c>
      <c r="AA1486" s="22">
        <v>0</v>
      </c>
      <c r="AB1486" s="22">
        <v>0</v>
      </c>
      <c r="AC1486" s="22">
        <v>0</v>
      </c>
      <c r="AD1486" s="22">
        <v>0</v>
      </c>
      <c r="AE1486" s="22">
        <v>0</v>
      </c>
      <c r="AF1486" s="22">
        <v>0</v>
      </c>
      <c r="AG1486" s="22">
        <v>0</v>
      </c>
      <c r="AH1486" s="22">
        <f t="shared" si="131"/>
        <v>0</v>
      </c>
      <c r="AI1486" s="22">
        <v>0</v>
      </c>
      <c r="AJ1486" s="22">
        <f t="shared" si="132"/>
        <v>-1200</v>
      </c>
      <c r="AK1486" s="22"/>
      <c r="AL1486" s="22">
        <f t="shared" si="133"/>
        <v>0</v>
      </c>
      <c r="AM1486" s="22">
        <f t="shared" si="134"/>
        <v>0</v>
      </c>
    </row>
    <row r="1487" spans="1:39" outlineLevel="1" x14ac:dyDescent="0.25">
      <c r="A1487" s="10">
        <v>40755</v>
      </c>
      <c r="C1487" s="3" t="s">
        <v>2982</v>
      </c>
      <c r="D1487" s="34" t="s">
        <v>948</v>
      </c>
      <c r="F1487" s="4" t="s">
        <v>88</v>
      </c>
      <c r="G1487" s="4" t="s">
        <v>451</v>
      </c>
      <c r="H1487" s="4" t="s">
        <v>157</v>
      </c>
      <c r="N1487" s="5">
        <v>1</v>
      </c>
      <c r="O1487" s="5" t="s">
        <v>158</v>
      </c>
      <c r="P1487" s="65">
        <v>1580</v>
      </c>
      <c r="Q1487" s="65">
        <v>0</v>
      </c>
      <c r="R1487" s="65">
        <v>0</v>
      </c>
      <c r="S1487" s="65">
        <f t="shared" si="130"/>
        <v>1580</v>
      </c>
      <c r="T1487" s="5">
        <v>120</v>
      </c>
      <c r="U1487" s="22">
        <v>-1580</v>
      </c>
      <c r="V1487" s="22">
        <v>0</v>
      </c>
      <c r="W1487" s="22">
        <v>0</v>
      </c>
      <c r="X1487" s="22">
        <v>0</v>
      </c>
      <c r="Y1487" s="22">
        <v>0</v>
      </c>
      <c r="Z1487" s="22">
        <v>0</v>
      </c>
      <c r="AA1487" s="22">
        <v>0</v>
      </c>
      <c r="AB1487" s="22">
        <v>0</v>
      </c>
      <c r="AC1487" s="22">
        <v>0</v>
      </c>
      <c r="AD1487" s="22">
        <v>0</v>
      </c>
      <c r="AE1487" s="22">
        <v>0</v>
      </c>
      <c r="AF1487" s="22">
        <v>0</v>
      </c>
      <c r="AG1487" s="22">
        <v>0</v>
      </c>
      <c r="AH1487" s="22">
        <f t="shared" si="131"/>
        <v>0</v>
      </c>
      <c r="AI1487" s="22">
        <v>0</v>
      </c>
      <c r="AJ1487" s="22">
        <f t="shared" si="132"/>
        <v>-1580</v>
      </c>
      <c r="AK1487" s="22"/>
      <c r="AL1487" s="22">
        <f t="shared" si="133"/>
        <v>0</v>
      </c>
      <c r="AM1487" s="22">
        <f t="shared" si="134"/>
        <v>0</v>
      </c>
    </row>
    <row r="1488" spans="1:39" outlineLevel="1" x14ac:dyDescent="0.25">
      <c r="A1488" s="10">
        <v>40755</v>
      </c>
      <c r="C1488" s="3" t="s">
        <v>2983</v>
      </c>
      <c r="D1488" s="34" t="s">
        <v>2984</v>
      </c>
      <c r="F1488" s="4" t="s">
        <v>88</v>
      </c>
      <c r="G1488" s="4" t="s">
        <v>451</v>
      </c>
      <c r="H1488" s="4" t="s">
        <v>157</v>
      </c>
      <c r="N1488" s="5">
        <v>1</v>
      </c>
      <c r="O1488" s="5" t="s">
        <v>158</v>
      </c>
      <c r="P1488" s="65">
        <v>580</v>
      </c>
      <c r="Q1488" s="65">
        <v>0</v>
      </c>
      <c r="R1488" s="65">
        <v>0</v>
      </c>
      <c r="S1488" s="65">
        <f t="shared" si="130"/>
        <v>580</v>
      </c>
      <c r="T1488" s="5">
        <v>120</v>
      </c>
      <c r="U1488" s="22">
        <v>-580</v>
      </c>
      <c r="V1488" s="22">
        <v>0</v>
      </c>
      <c r="W1488" s="22">
        <v>0</v>
      </c>
      <c r="X1488" s="22">
        <v>0</v>
      </c>
      <c r="Y1488" s="22">
        <v>0</v>
      </c>
      <c r="Z1488" s="22">
        <v>0</v>
      </c>
      <c r="AA1488" s="22">
        <v>0</v>
      </c>
      <c r="AB1488" s="22">
        <v>0</v>
      </c>
      <c r="AC1488" s="22">
        <v>0</v>
      </c>
      <c r="AD1488" s="22">
        <v>0</v>
      </c>
      <c r="AE1488" s="22">
        <v>0</v>
      </c>
      <c r="AF1488" s="22">
        <v>0</v>
      </c>
      <c r="AG1488" s="22">
        <v>0</v>
      </c>
      <c r="AH1488" s="22">
        <f t="shared" si="131"/>
        <v>0</v>
      </c>
      <c r="AI1488" s="22">
        <v>0</v>
      </c>
      <c r="AJ1488" s="22">
        <f t="shared" si="132"/>
        <v>-580</v>
      </c>
      <c r="AK1488" s="22"/>
      <c r="AL1488" s="22">
        <f t="shared" si="133"/>
        <v>0</v>
      </c>
      <c r="AM1488" s="22">
        <f t="shared" si="134"/>
        <v>0</v>
      </c>
    </row>
    <row r="1489" spans="1:39" outlineLevel="1" x14ac:dyDescent="0.25">
      <c r="A1489" s="10">
        <v>40755</v>
      </c>
      <c r="C1489" s="3" t="s">
        <v>2985</v>
      </c>
      <c r="D1489" s="34" t="s">
        <v>2986</v>
      </c>
      <c r="F1489" s="4" t="s">
        <v>88</v>
      </c>
      <c r="G1489" s="4" t="s">
        <v>451</v>
      </c>
      <c r="H1489" s="4" t="s">
        <v>157</v>
      </c>
      <c r="N1489" s="5">
        <v>1</v>
      </c>
      <c r="O1489" s="5" t="s">
        <v>158</v>
      </c>
      <c r="P1489" s="65">
        <v>3020.64</v>
      </c>
      <c r="Q1489" s="65">
        <v>0</v>
      </c>
      <c r="R1489" s="65">
        <v>0</v>
      </c>
      <c r="S1489" s="65">
        <f t="shared" si="130"/>
        <v>3020.64</v>
      </c>
      <c r="T1489" s="5">
        <v>120</v>
      </c>
      <c r="U1489" s="22">
        <v>-3020.64</v>
      </c>
      <c r="V1489" s="22">
        <v>0</v>
      </c>
      <c r="W1489" s="22">
        <v>0</v>
      </c>
      <c r="X1489" s="22">
        <v>0</v>
      </c>
      <c r="Y1489" s="22">
        <v>0</v>
      </c>
      <c r="Z1489" s="22">
        <v>0</v>
      </c>
      <c r="AA1489" s="22">
        <v>0</v>
      </c>
      <c r="AB1489" s="22">
        <v>0</v>
      </c>
      <c r="AC1489" s="22">
        <v>0</v>
      </c>
      <c r="AD1489" s="22">
        <v>0</v>
      </c>
      <c r="AE1489" s="22">
        <v>0</v>
      </c>
      <c r="AF1489" s="22">
        <v>0</v>
      </c>
      <c r="AG1489" s="22">
        <v>0</v>
      </c>
      <c r="AH1489" s="22">
        <f t="shared" si="131"/>
        <v>0</v>
      </c>
      <c r="AI1489" s="22">
        <v>0</v>
      </c>
      <c r="AJ1489" s="22">
        <f t="shared" si="132"/>
        <v>-3020.64</v>
      </c>
      <c r="AK1489" s="22"/>
      <c r="AL1489" s="22">
        <f t="shared" si="133"/>
        <v>0</v>
      </c>
      <c r="AM1489" s="22">
        <f t="shared" si="134"/>
        <v>0</v>
      </c>
    </row>
    <row r="1490" spans="1:39" outlineLevel="1" x14ac:dyDescent="0.25">
      <c r="A1490" s="10">
        <v>40755</v>
      </c>
      <c r="C1490" s="3" t="s">
        <v>2987</v>
      </c>
      <c r="D1490" s="34" t="s">
        <v>2988</v>
      </c>
      <c r="F1490" s="4" t="s">
        <v>88</v>
      </c>
      <c r="G1490" s="4" t="s">
        <v>451</v>
      </c>
      <c r="H1490" s="4" t="s">
        <v>157</v>
      </c>
      <c r="N1490" s="5">
        <v>1</v>
      </c>
      <c r="O1490" s="5" t="s">
        <v>158</v>
      </c>
      <c r="P1490" s="65">
        <v>1380</v>
      </c>
      <c r="Q1490" s="65">
        <v>0</v>
      </c>
      <c r="R1490" s="65">
        <v>0</v>
      </c>
      <c r="S1490" s="65">
        <f t="shared" si="130"/>
        <v>1380</v>
      </c>
      <c r="T1490" s="5">
        <v>120</v>
      </c>
      <c r="U1490" s="22">
        <v>-1380</v>
      </c>
      <c r="V1490" s="22">
        <v>0</v>
      </c>
      <c r="W1490" s="22">
        <v>0</v>
      </c>
      <c r="X1490" s="22">
        <v>0</v>
      </c>
      <c r="Y1490" s="22">
        <v>0</v>
      </c>
      <c r="Z1490" s="22">
        <v>0</v>
      </c>
      <c r="AA1490" s="22">
        <v>0</v>
      </c>
      <c r="AB1490" s="22">
        <v>0</v>
      </c>
      <c r="AC1490" s="22">
        <v>0</v>
      </c>
      <c r="AD1490" s="22">
        <v>0</v>
      </c>
      <c r="AE1490" s="22">
        <v>0</v>
      </c>
      <c r="AF1490" s="22">
        <v>0</v>
      </c>
      <c r="AG1490" s="22">
        <v>0</v>
      </c>
      <c r="AH1490" s="22">
        <f t="shared" si="131"/>
        <v>0</v>
      </c>
      <c r="AI1490" s="22">
        <v>0</v>
      </c>
      <c r="AJ1490" s="22">
        <f t="shared" si="132"/>
        <v>-1380</v>
      </c>
      <c r="AK1490" s="22"/>
      <c r="AL1490" s="22">
        <f t="shared" si="133"/>
        <v>0</v>
      </c>
      <c r="AM1490" s="22">
        <f t="shared" si="134"/>
        <v>0</v>
      </c>
    </row>
    <row r="1491" spans="1:39" outlineLevel="1" x14ac:dyDescent="0.25">
      <c r="A1491" s="10">
        <v>40755</v>
      </c>
      <c r="C1491" s="3" t="s">
        <v>2989</v>
      </c>
      <c r="D1491" s="34" t="s">
        <v>2990</v>
      </c>
      <c r="F1491" s="4" t="s">
        <v>88</v>
      </c>
      <c r="G1491" s="4" t="s">
        <v>451</v>
      </c>
      <c r="H1491" s="4" t="s">
        <v>157</v>
      </c>
      <c r="N1491" s="5">
        <v>1</v>
      </c>
      <c r="O1491" s="5" t="s">
        <v>158</v>
      </c>
      <c r="P1491" s="65">
        <v>1700</v>
      </c>
      <c r="Q1491" s="65">
        <v>0</v>
      </c>
      <c r="R1491" s="65">
        <v>0</v>
      </c>
      <c r="S1491" s="65">
        <f t="shared" si="130"/>
        <v>1700</v>
      </c>
      <c r="T1491" s="5">
        <v>120</v>
      </c>
      <c r="U1491" s="22">
        <v>-1700</v>
      </c>
      <c r="V1491" s="22">
        <v>0</v>
      </c>
      <c r="W1491" s="22">
        <v>0</v>
      </c>
      <c r="X1491" s="22">
        <v>0</v>
      </c>
      <c r="Y1491" s="22">
        <v>0</v>
      </c>
      <c r="Z1491" s="22">
        <v>0</v>
      </c>
      <c r="AA1491" s="22">
        <v>0</v>
      </c>
      <c r="AB1491" s="22">
        <v>0</v>
      </c>
      <c r="AC1491" s="22">
        <v>0</v>
      </c>
      <c r="AD1491" s="22">
        <v>0</v>
      </c>
      <c r="AE1491" s="22">
        <v>0</v>
      </c>
      <c r="AF1491" s="22">
        <v>0</v>
      </c>
      <c r="AG1491" s="22">
        <v>0</v>
      </c>
      <c r="AH1491" s="22">
        <f t="shared" si="131"/>
        <v>0</v>
      </c>
      <c r="AI1491" s="22">
        <v>0</v>
      </c>
      <c r="AJ1491" s="22">
        <f t="shared" si="132"/>
        <v>-1700</v>
      </c>
      <c r="AK1491" s="22"/>
      <c r="AL1491" s="22">
        <f t="shared" si="133"/>
        <v>0</v>
      </c>
      <c r="AM1491" s="22">
        <f t="shared" si="134"/>
        <v>0</v>
      </c>
    </row>
    <row r="1492" spans="1:39" outlineLevel="1" x14ac:dyDescent="0.25">
      <c r="A1492" s="10">
        <v>40755</v>
      </c>
      <c r="C1492" s="3" t="s">
        <v>2991</v>
      </c>
      <c r="D1492" s="34" t="s">
        <v>948</v>
      </c>
      <c r="F1492" s="4" t="s">
        <v>88</v>
      </c>
      <c r="G1492" s="4" t="s">
        <v>451</v>
      </c>
      <c r="H1492" s="4" t="s">
        <v>157</v>
      </c>
      <c r="N1492" s="5">
        <v>1</v>
      </c>
      <c r="O1492" s="5" t="s">
        <v>158</v>
      </c>
      <c r="P1492" s="65">
        <v>800</v>
      </c>
      <c r="Q1492" s="65">
        <v>0</v>
      </c>
      <c r="R1492" s="65">
        <v>0</v>
      </c>
      <c r="S1492" s="65">
        <f t="shared" si="130"/>
        <v>800</v>
      </c>
      <c r="T1492" s="5">
        <v>120</v>
      </c>
      <c r="U1492" s="22">
        <v>-800</v>
      </c>
      <c r="V1492" s="22">
        <v>0</v>
      </c>
      <c r="W1492" s="22">
        <v>0</v>
      </c>
      <c r="X1492" s="22">
        <v>0</v>
      </c>
      <c r="Y1492" s="22">
        <v>0</v>
      </c>
      <c r="Z1492" s="22">
        <v>0</v>
      </c>
      <c r="AA1492" s="22">
        <v>0</v>
      </c>
      <c r="AB1492" s="22">
        <v>0</v>
      </c>
      <c r="AC1492" s="22">
        <v>0</v>
      </c>
      <c r="AD1492" s="22">
        <v>0</v>
      </c>
      <c r="AE1492" s="22">
        <v>0</v>
      </c>
      <c r="AF1492" s="22">
        <v>0</v>
      </c>
      <c r="AG1492" s="22">
        <v>0</v>
      </c>
      <c r="AH1492" s="22">
        <f t="shared" si="131"/>
        <v>0</v>
      </c>
      <c r="AI1492" s="22">
        <v>0</v>
      </c>
      <c r="AJ1492" s="22">
        <f t="shared" si="132"/>
        <v>-800</v>
      </c>
      <c r="AK1492" s="22"/>
      <c r="AL1492" s="22">
        <f t="shared" si="133"/>
        <v>0</v>
      </c>
      <c r="AM1492" s="22">
        <f t="shared" si="134"/>
        <v>0</v>
      </c>
    </row>
    <row r="1493" spans="1:39" outlineLevel="1" x14ac:dyDescent="0.25">
      <c r="A1493" s="10">
        <v>40755</v>
      </c>
      <c r="C1493" s="3" t="s">
        <v>2992</v>
      </c>
      <c r="D1493" s="34" t="s">
        <v>2993</v>
      </c>
      <c r="F1493" s="4" t="s">
        <v>88</v>
      </c>
      <c r="G1493" s="4" t="s">
        <v>451</v>
      </c>
      <c r="H1493" s="4" t="s">
        <v>157</v>
      </c>
      <c r="N1493" s="5">
        <v>1</v>
      </c>
      <c r="O1493" s="5" t="s">
        <v>158</v>
      </c>
      <c r="P1493" s="65">
        <v>824.58</v>
      </c>
      <c r="Q1493" s="65">
        <v>0</v>
      </c>
      <c r="R1493" s="65">
        <v>0</v>
      </c>
      <c r="S1493" s="65">
        <f t="shared" si="130"/>
        <v>824.58</v>
      </c>
      <c r="T1493" s="5">
        <v>120</v>
      </c>
      <c r="U1493" s="22">
        <v>-824.58</v>
      </c>
      <c r="V1493" s="22">
        <v>0</v>
      </c>
      <c r="W1493" s="22">
        <v>0</v>
      </c>
      <c r="X1493" s="22">
        <v>0</v>
      </c>
      <c r="Y1493" s="22">
        <v>0</v>
      </c>
      <c r="Z1493" s="22">
        <v>0</v>
      </c>
      <c r="AA1493" s="22">
        <v>0</v>
      </c>
      <c r="AB1493" s="22">
        <v>0</v>
      </c>
      <c r="AC1493" s="22">
        <v>0</v>
      </c>
      <c r="AD1493" s="22">
        <v>0</v>
      </c>
      <c r="AE1493" s="22">
        <v>0</v>
      </c>
      <c r="AF1493" s="22">
        <v>0</v>
      </c>
      <c r="AG1493" s="22">
        <v>0</v>
      </c>
      <c r="AH1493" s="22">
        <f t="shared" si="131"/>
        <v>0</v>
      </c>
      <c r="AI1493" s="22">
        <v>0</v>
      </c>
      <c r="AJ1493" s="22">
        <f t="shared" si="132"/>
        <v>-824.58</v>
      </c>
      <c r="AK1493" s="22"/>
      <c r="AL1493" s="22">
        <f t="shared" si="133"/>
        <v>0</v>
      </c>
      <c r="AM1493" s="22">
        <f t="shared" si="134"/>
        <v>0</v>
      </c>
    </row>
    <row r="1494" spans="1:39" outlineLevel="1" x14ac:dyDescent="0.25">
      <c r="A1494" s="10">
        <v>40755</v>
      </c>
      <c r="C1494" s="3" t="s">
        <v>2994</v>
      </c>
      <c r="D1494" s="34" t="s">
        <v>2995</v>
      </c>
      <c r="F1494" s="4" t="s">
        <v>88</v>
      </c>
      <c r="G1494" s="4" t="s">
        <v>451</v>
      </c>
      <c r="H1494" s="4" t="s">
        <v>157</v>
      </c>
      <c r="N1494" s="5">
        <v>1</v>
      </c>
      <c r="O1494" s="5" t="s">
        <v>158</v>
      </c>
      <c r="P1494" s="65">
        <v>450</v>
      </c>
      <c r="Q1494" s="65">
        <v>0</v>
      </c>
      <c r="R1494" s="65">
        <v>0</v>
      </c>
      <c r="S1494" s="65">
        <f t="shared" si="130"/>
        <v>450</v>
      </c>
      <c r="T1494" s="5">
        <v>120</v>
      </c>
      <c r="U1494" s="22">
        <v>-450</v>
      </c>
      <c r="V1494" s="22">
        <v>0</v>
      </c>
      <c r="W1494" s="22">
        <v>0</v>
      </c>
      <c r="X1494" s="22">
        <v>0</v>
      </c>
      <c r="Y1494" s="22">
        <v>0</v>
      </c>
      <c r="Z1494" s="22">
        <v>0</v>
      </c>
      <c r="AA1494" s="22">
        <v>0</v>
      </c>
      <c r="AB1494" s="22">
        <v>0</v>
      </c>
      <c r="AC1494" s="22">
        <v>0</v>
      </c>
      <c r="AD1494" s="22">
        <v>0</v>
      </c>
      <c r="AE1494" s="22">
        <v>0</v>
      </c>
      <c r="AF1494" s="22">
        <v>0</v>
      </c>
      <c r="AG1494" s="22">
        <v>0</v>
      </c>
      <c r="AH1494" s="22">
        <f t="shared" si="131"/>
        <v>0</v>
      </c>
      <c r="AI1494" s="22">
        <v>0</v>
      </c>
      <c r="AJ1494" s="22">
        <f t="shared" si="132"/>
        <v>-450</v>
      </c>
      <c r="AK1494" s="22"/>
      <c r="AL1494" s="22">
        <f t="shared" si="133"/>
        <v>0</v>
      </c>
      <c r="AM1494" s="22">
        <f t="shared" si="134"/>
        <v>0</v>
      </c>
    </row>
    <row r="1495" spans="1:39" outlineLevel="1" x14ac:dyDescent="0.25">
      <c r="A1495" s="10">
        <v>40755</v>
      </c>
      <c r="C1495" s="3" t="s">
        <v>2996</v>
      </c>
      <c r="D1495" s="34" t="s">
        <v>2119</v>
      </c>
      <c r="F1495" s="4" t="s">
        <v>88</v>
      </c>
      <c r="G1495" s="4" t="s">
        <v>451</v>
      </c>
      <c r="H1495" s="4" t="s">
        <v>157</v>
      </c>
      <c r="N1495" s="5">
        <v>1</v>
      </c>
      <c r="O1495" s="5" t="s">
        <v>158</v>
      </c>
      <c r="P1495" s="65">
        <v>1310</v>
      </c>
      <c r="Q1495" s="65">
        <v>0</v>
      </c>
      <c r="R1495" s="65">
        <v>0</v>
      </c>
      <c r="S1495" s="65">
        <f t="shared" si="130"/>
        <v>1310</v>
      </c>
      <c r="T1495" s="5">
        <v>120</v>
      </c>
      <c r="U1495" s="22">
        <v>-1310</v>
      </c>
      <c r="V1495" s="22">
        <v>0</v>
      </c>
      <c r="W1495" s="22">
        <v>0</v>
      </c>
      <c r="X1495" s="22">
        <v>0</v>
      </c>
      <c r="Y1495" s="22">
        <v>0</v>
      </c>
      <c r="Z1495" s="22">
        <v>0</v>
      </c>
      <c r="AA1495" s="22">
        <v>0</v>
      </c>
      <c r="AB1495" s="22">
        <v>0</v>
      </c>
      <c r="AC1495" s="22">
        <v>0</v>
      </c>
      <c r="AD1495" s="22">
        <v>0</v>
      </c>
      <c r="AE1495" s="22">
        <v>0</v>
      </c>
      <c r="AF1495" s="22">
        <v>0</v>
      </c>
      <c r="AG1495" s="22">
        <v>0</v>
      </c>
      <c r="AH1495" s="22">
        <f t="shared" si="131"/>
        <v>0</v>
      </c>
      <c r="AI1495" s="22">
        <v>0</v>
      </c>
      <c r="AJ1495" s="22">
        <f t="shared" si="132"/>
        <v>-1310</v>
      </c>
      <c r="AK1495" s="22"/>
      <c r="AL1495" s="22">
        <f t="shared" si="133"/>
        <v>0</v>
      </c>
      <c r="AM1495" s="22">
        <f t="shared" si="134"/>
        <v>0</v>
      </c>
    </row>
    <row r="1496" spans="1:39" outlineLevel="1" x14ac:dyDescent="0.25">
      <c r="A1496" s="10">
        <v>40755</v>
      </c>
      <c r="C1496" s="3" t="s">
        <v>2997</v>
      </c>
      <c r="D1496" s="34" t="s">
        <v>2998</v>
      </c>
      <c r="F1496" s="4" t="s">
        <v>88</v>
      </c>
      <c r="G1496" s="4" t="s">
        <v>451</v>
      </c>
      <c r="H1496" s="4" t="s">
        <v>157</v>
      </c>
      <c r="N1496" s="5">
        <v>1</v>
      </c>
      <c r="O1496" s="5" t="s">
        <v>158</v>
      </c>
      <c r="P1496" s="65">
        <v>1480</v>
      </c>
      <c r="Q1496" s="65">
        <v>0</v>
      </c>
      <c r="R1496" s="65">
        <v>0</v>
      </c>
      <c r="S1496" s="65">
        <f t="shared" si="130"/>
        <v>1480</v>
      </c>
      <c r="T1496" s="5">
        <v>120</v>
      </c>
      <c r="U1496" s="22">
        <v>-1480</v>
      </c>
      <c r="V1496" s="22">
        <v>0</v>
      </c>
      <c r="W1496" s="22">
        <v>0</v>
      </c>
      <c r="X1496" s="22">
        <v>0</v>
      </c>
      <c r="Y1496" s="22">
        <v>0</v>
      </c>
      <c r="Z1496" s="22">
        <v>0</v>
      </c>
      <c r="AA1496" s="22">
        <v>0</v>
      </c>
      <c r="AB1496" s="22">
        <v>0</v>
      </c>
      <c r="AC1496" s="22">
        <v>0</v>
      </c>
      <c r="AD1496" s="22">
        <v>0</v>
      </c>
      <c r="AE1496" s="22">
        <v>0</v>
      </c>
      <c r="AF1496" s="22">
        <v>0</v>
      </c>
      <c r="AG1496" s="22">
        <v>0</v>
      </c>
      <c r="AH1496" s="22">
        <f t="shared" si="131"/>
        <v>0</v>
      </c>
      <c r="AI1496" s="22">
        <v>0</v>
      </c>
      <c r="AJ1496" s="22">
        <f t="shared" si="132"/>
        <v>-1480</v>
      </c>
      <c r="AK1496" s="22"/>
      <c r="AL1496" s="22">
        <f t="shared" si="133"/>
        <v>0</v>
      </c>
      <c r="AM1496" s="22">
        <f t="shared" si="134"/>
        <v>0</v>
      </c>
    </row>
    <row r="1497" spans="1:39" outlineLevel="1" x14ac:dyDescent="0.25">
      <c r="A1497" s="10">
        <v>40755</v>
      </c>
      <c r="C1497" s="3" t="s">
        <v>2999</v>
      </c>
      <c r="D1497" s="34" t="s">
        <v>3000</v>
      </c>
      <c r="F1497" s="4" t="s">
        <v>88</v>
      </c>
      <c r="G1497" s="4" t="s">
        <v>451</v>
      </c>
      <c r="H1497" s="4" t="s">
        <v>157</v>
      </c>
      <c r="N1497" s="5">
        <v>1</v>
      </c>
      <c r="O1497" s="5" t="s">
        <v>158</v>
      </c>
      <c r="P1497" s="65">
        <v>15400</v>
      </c>
      <c r="Q1497" s="65">
        <v>0</v>
      </c>
      <c r="R1497" s="65">
        <v>0</v>
      </c>
      <c r="S1497" s="65">
        <f t="shared" si="130"/>
        <v>15400</v>
      </c>
      <c r="T1497" s="5">
        <v>120</v>
      </c>
      <c r="U1497" s="22">
        <v>-15400</v>
      </c>
      <c r="V1497" s="22">
        <v>0</v>
      </c>
      <c r="W1497" s="22">
        <v>0</v>
      </c>
      <c r="X1497" s="22">
        <v>0</v>
      </c>
      <c r="Y1497" s="22">
        <v>0</v>
      </c>
      <c r="Z1497" s="22">
        <v>0</v>
      </c>
      <c r="AA1497" s="22">
        <v>0</v>
      </c>
      <c r="AB1497" s="22">
        <v>0</v>
      </c>
      <c r="AC1497" s="22">
        <v>0</v>
      </c>
      <c r="AD1497" s="22">
        <v>0</v>
      </c>
      <c r="AE1497" s="22">
        <v>0</v>
      </c>
      <c r="AF1497" s="22">
        <v>0</v>
      </c>
      <c r="AG1497" s="22">
        <v>0</v>
      </c>
      <c r="AH1497" s="22">
        <f t="shared" si="131"/>
        <v>0</v>
      </c>
      <c r="AI1497" s="22">
        <v>0</v>
      </c>
      <c r="AJ1497" s="22">
        <f t="shared" si="132"/>
        <v>-15400</v>
      </c>
      <c r="AK1497" s="22"/>
      <c r="AL1497" s="22">
        <f t="shared" si="133"/>
        <v>0</v>
      </c>
      <c r="AM1497" s="22">
        <f t="shared" si="134"/>
        <v>0</v>
      </c>
    </row>
    <row r="1498" spans="1:39" outlineLevel="1" x14ac:dyDescent="0.25">
      <c r="A1498" s="10">
        <v>40755</v>
      </c>
      <c r="C1498" s="3" t="s">
        <v>3001</v>
      </c>
      <c r="D1498" s="34" t="s">
        <v>3002</v>
      </c>
      <c r="F1498" s="4" t="s">
        <v>88</v>
      </c>
      <c r="G1498" s="4" t="s">
        <v>451</v>
      </c>
      <c r="H1498" s="4" t="s">
        <v>157</v>
      </c>
      <c r="N1498" s="5">
        <v>1</v>
      </c>
      <c r="O1498" s="5" t="s">
        <v>158</v>
      </c>
      <c r="P1498" s="65">
        <v>850</v>
      </c>
      <c r="Q1498" s="65">
        <v>0</v>
      </c>
      <c r="R1498" s="65">
        <v>0</v>
      </c>
      <c r="S1498" s="65">
        <f t="shared" si="130"/>
        <v>850</v>
      </c>
      <c r="T1498" s="5">
        <v>120</v>
      </c>
      <c r="U1498" s="22">
        <v>-850</v>
      </c>
      <c r="V1498" s="22">
        <v>0</v>
      </c>
      <c r="W1498" s="22">
        <v>0</v>
      </c>
      <c r="X1498" s="22">
        <v>0</v>
      </c>
      <c r="Y1498" s="22">
        <v>0</v>
      </c>
      <c r="Z1498" s="22">
        <v>0</v>
      </c>
      <c r="AA1498" s="22">
        <v>0</v>
      </c>
      <c r="AB1498" s="22">
        <v>0</v>
      </c>
      <c r="AC1498" s="22">
        <v>0</v>
      </c>
      <c r="AD1498" s="22">
        <v>0</v>
      </c>
      <c r="AE1498" s="22">
        <v>0</v>
      </c>
      <c r="AF1498" s="22">
        <v>0</v>
      </c>
      <c r="AG1498" s="22">
        <v>0</v>
      </c>
      <c r="AH1498" s="22">
        <f t="shared" si="131"/>
        <v>0</v>
      </c>
      <c r="AI1498" s="22">
        <v>0</v>
      </c>
      <c r="AJ1498" s="22">
        <f t="shared" si="132"/>
        <v>-850</v>
      </c>
      <c r="AK1498" s="22"/>
      <c r="AL1498" s="22">
        <f t="shared" si="133"/>
        <v>0</v>
      </c>
      <c r="AM1498" s="22">
        <f t="shared" si="134"/>
        <v>0</v>
      </c>
    </row>
    <row r="1499" spans="1:39" outlineLevel="1" x14ac:dyDescent="0.25">
      <c r="A1499" s="10">
        <v>40755</v>
      </c>
      <c r="C1499" s="3" t="s">
        <v>3003</v>
      </c>
      <c r="D1499" s="34" t="s">
        <v>3004</v>
      </c>
      <c r="F1499" s="4" t="s">
        <v>88</v>
      </c>
      <c r="G1499" s="4" t="s">
        <v>451</v>
      </c>
      <c r="H1499" s="4" t="s">
        <v>157</v>
      </c>
      <c r="N1499" s="5">
        <v>1</v>
      </c>
      <c r="O1499" s="5" t="s">
        <v>158</v>
      </c>
      <c r="P1499" s="65">
        <v>720</v>
      </c>
      <c r="Q1499" s="65">
        <v>0</v>
      </c>
      <c r="R1499" s="65">
        <v>0</v>
      </c>
      <c r="S1499" s="65">
        <f t="shared" si="130"/>
        <v>720</v>
      </c>
      <c r="T1499" s="5">
        <v>120</v>
      </c>
      <c r="U1499" s="22">
        <v>-720</v>
      </c>
      <c r="V1499" s="22">
        <v>0</v>
      </c>
      <c r="W1499" s="22">
        <v>0</v>
      </c>
      <c r="X1499" s="22">
        <v>0</v>
      </c>
      <c r="Y1499" s="22">
        <v>0</v>
      </c>
      <c r="Z1499" s="22">
        <v>0</v>
      </c>
      <c r="AA1499" s="22">
        <v>0</v>
      </c>
      <c r="AB1499" s="22">
        <v>0</v>
      </c>
      <c r="AC1499" s="22">
        <v>0</v>
      </c>
      <c r="AD1499" s="22">
        <v>0</v>
      </c>
      <c r="AE1499" s="22">
        <v>0</v>
      </c>
      <c r="AF1499" s="22">
        <v>0</v>
      </c>
      <c r="AG1499" s="22">
        <v>0</v>
      </c>
      <c r="AH1499" s="22">
        <f t="shared" si="131"/>
        <v>0</v>
      </c>
      <c r="AI1499" s="22">
        <v>0</v>
      </c>
      <c r="AJ1499" s="22">
        <f t="shared" si="132"/>
        <v>-720</v>
      </c>
      <c r="AK1499" s="22"/>
      <c r="AL1499" s="22">
        <f t="shared" si="133"/>
        <v>0</v>
      </c>
      <c r="AM1499" s="22">
        <f t="shared" si="134"/>
        <v>0</v>
      </c>
    </row>
    <row r="1500" spans="1:39" outlineLevel="1" x14ac:dyDescent="0.25">
      <c r="A1500" s="10">
        <v>40755</v>
      </c>
      <c r="C1500" s="3" t="s">
        <v>3005</v>
      </c>
      <c r="D1500" s="34" t="s">
        <v>3006</v>
      </c>
      <c r="F1500" s="4" t="s">
        <v>88</v>
      </c>
      <c r="G1500" s="4" t="s">
        <v>451</v>
      </c>
      <c r="H1500" s="4" t="s">
        <v>157</v>
      </c>
      <c r="N1500" s="5">
        <v>1</v>
      </c>
      <c r="O1500" s="5" t="s">
        <v>158</v>
      </c>
      <c r="P1500" s="65">
        <v>1652.4</v>
      </c>
      <c r="Q1500" s="65">
        <v>0</v>
      </c>
      <c r="R1500" s="65">
        <v>0</v>
      </c>
      <c r="S1500" s="65">
        <f t="shared" si="130"/>
        <v>1652.4</v>
      </c>
      <c r="T1500" s="5">
        <v>120</v>
      </c>
      <c r="U1500" s="22">
        <v>-1652.4</v>
      </c>
      <c r="V1500" s="22">
        <v>0</v>
      </c>
      <c r="W1500" s="22">
        <v>0</v>
      </c>
      <c r="X1500" s="22">
        <v>0</v>
      </c>
      <c r="Y1500" s="22">
        <v>0</v>
      </c>
      <c r="Z1500" s="22">
        <v>0</v>
      </c>
      <c r="AA1500" s="22">
        <v>0</v>
      </c>
      <c r="AB1500" s="22">
        <v>0</v>
      </c>
      <c r="AC1500" s="22">
        <v>0</v>
      </c>
      <c r="AD1500" s="22">
        <v>0</v>
      </c>
      <c r="AE1500" s="22">
        <v>0</v>
      </c>
      <c r="AF1500" s="22">
        <v>0</v>
      </c>
      <c r="AG1500" s="22">
        <v>0</v>
      </c>
      <c r="AH1500" s="22">
        <f t="shared" si="131"/>
        <v>0</v>
      </c>
      <c r="AI1500" s="22">
        <v>0</v>
      </c>
      <c r="AJ1500" s="22">
        <f t="shared" si="132"/>
        <v>-1652.4</v>
      </c>
      <c r="AK1500" s="22"/>
      <c r="AL1500" s="22">
        <f t="shared" si="133"/>
        <v>0</v>
      </c>
      <c r="AM1500" s="22">
        <f t="shared" si="134"/>
        <v>0</v>
      </c>
    </row>
    <row r="1501" spans="1:39" outlineLevel="1" x14ac:dyDescent="0.25">
      <c r="A1501" s="10">
        <v>40755</v>
      </c>
      <c r="C1501" s="3" t="s">
        <v>3007</v>
      </c>
      <c r="D1501" s="34" t="s">
        <v>3008</v>
      </c>
      <c r="F1501" s="4" t="s">
        <v>88</v>
      </c>
      <c r="G1501" s="4" t="s">
        <v>451</v>
      </c>
      <c r="H1501" s="4" t="s">
        <v>157</v>
      </c>
      <c r="N1501" s="5">
        <v>1</v>
      </c>
      <c r="O1501" s="5" t="s">
        <v>158</v>
      </c>
      <c r="P1501" s="65">
        <v>9698.1299999999992</v>
      </c>
      <c r="Q1501" s="65">
        <v>0</v>
      </c>
      <c r="R1501" s="65">
        <v>0</v>
      </c>
      <c r="S1501" s="65">
        <f t="shared" si="130"/>
        <v>9698.1299999999992</v>
      </c>
      <c r="T1501" s="5">
        <v>120</v>
      </c>
      <c r="U1501" s="22">
        <v>-9698.1299999999992</v>
      </c>
      <c r="V1501" s="22">
        <v>0</v>
      </c>
      <c r="W1501" s="22">
        <v>0</v>
      </c>
      <c r="X1501" s="22">
        <v>0</v>
      </c>
      <c r="Y1501" s="22">
        <v>0</v>
      </c>
      <c r="Z1501" s="22">
        <v>0</v>
      </c>
      <c r="AA1501" s="22">
        <v>0</v>
      </c>
      <c r="AB1501" s="22">
        <v>0</v>
      </c>
      <c r="AC1501" s="22">
        <v>0</v>
      </c>
      <c r="AD1501" s="22">
        <v>0</v>
      </c>
      <c r="AE1501" s="22">
        <v>0</v>
      </c>
      <c r="AF1501" s="22">
        <v>0</v>
      </c>
      <c r="AG1501" s="22">
        <v>0</v>
      </c>
      <c r="AH1501" s="22">
        <f t="shared" si="131"/>
        <v>0</v>
      </c>
      <c r="AI1501" s="22">
        <v>0</v>
      </c>
      <c r="AJ1501" s="22">
        <f t="shared" si="132"/>
        <v>-9698.1299999999992</v>
      </c>
      <c r="AK1501" s="22"/>
      <c r="AL1501" s="22">
        <f t="shared" si="133"/>
        <v>0</v>
      </c>
      <c r="AM1501" s="22">
        <f t="shared" si="134"/>
        <v>0</v>
      </c>
    </row>
    <row r="1502" spans="1:39" outlineLevel="1" x14ac:dyDescent="0.25">
      <c r="A1502" s="10">
        <v>40755</v>
      </c>
      <c r="C1502" s="3" t="s">
        <v>3009</v>
      </c>
      <c r="D1502" s="34" t="s">
        <v>3010</v>
      </c>
      <c r="F1502" s="4" t="s">
        <v>88</v>
      </c>
      <c r="G1502" s="4" t="s">
        <v>451</v>
      </c>
      <c r="H1502" s="4" t="s">
        <v>157</v>
      </c>
      <c r="N1502" s="5">
        <v>1</v>
      </c>
      <c r="O1502" s="5" t="s">
        <v>158</v>
      </c>
      <c r="P1502" s="65">
        <v>6775.88</v>
      </c>
      <c r="Q1502" s="65">
        <v>0</v>
      </c>
      <c r="R1502" s="65">
        <v>0</v>
      </c>
      <c r="S1502" s="65">
        <f t="shared" si="130"/>
        <v>6775.88</v>
      </c>
      <c r="T1502" s="5">
        <v>120</v>
      </c>
      <c r="U1502" s="22">
        <v>-6775.88</v>
      </c>
      <c r="V1502" s="22">
        <v>0</v>
      </c>
      <c r="W1502" s="22">
        <v>0</v>
      </c>
      <c r="X1502" s="22">
        <v>0</v>
      </c>
      <c r="Y1502" s="22">
        <v>0</v>
      </c>
      <c r="Z1502" s="22">
        <v>0</v>
      </c>
      <c r="AA1502" s="22">
        <v>0</v>
      </c>
      <c r="AB1502" s="22">
        <v>0</v>
      </c>
      <c r="AC1502" s="22">
        <v>0</v>
      </c>
      <c r="AD1502" s="22">
        <v>0</v>
      </c>
      <c r="AE1502" s="22">
        <v>0</v>
      </c>
      <c r="AF1502" s="22">
        <v>0</v>
      </c>
      <c r="AG1502" s="22">
        <v>0</v>
      </c>
      <c r="AH1502" s="22">
        <f t="shared" si="131"/>
        <v>0</v>
      </c>
      <c r="AI1502" s="22">
        <v>0</v>
      </c>
      <c r="AJ1502" s="22">
        <f t="shared" si="132"/>
        <v>-6775.88</v>
      </c>
      <c r="AK1502" s="22"/>
      <c r="AL1502" s="22">
        <f t="shared" si="133"/>
        <v>0</v>
      </c>
      <c r="AM1502" s="22">
        <f t="shared" si="134"/>
        <v>0</v>
      </c>
    </row>
    <row r="1503" spans="1:39" outlineLevel="1" x14ac:dyDescent="0.25">
      <c r="A1503" s="10">
        <v>40755</v>
      </c>
      <c r="C1503" s="3" t="s">
        <v>3011</v>
      </c>
      <c r="D1503" s="34" t="s">
        <v>3012</v>
      </c>
      <c r="F1503" s="4" t="s">
        <v>88</v>
      </c>
      <c r="G1503" s="4" t="s">
        <v>451</v>
      </c>
      <c r="H1503" s="4" t="s">
        <v>157</v>
      </c>
      <c r="N1503" s="5">
        <v>1</v>
      </c>
      <c r="O1503" s="5" t="s">
        <v>158</v>
      </c>
      <c r="P1503" s="65">
        <v>11145.24</v>
      </c>
      <c r="Q1503" s="65">
        <v>0</v>
      </c>
      <c r="R1503" s="65">
        <v>0</v>
      </c>
      <c r="S1503" s="65">
        <f t="shared" si="130"/>
        <v>11145.24</v>
      </c>
      <c r="T1503" s="5">
        <v>120</v>
      </c>
      <c r="U1503" s="22">
        <v>-11145.24</v>
      </c>
      <c r="V1503" s="22">
        <v>0</v>
      </c>
      <c r="W1503" s="22">
        <v>0</v>
      </c>
      <c r="X1503" s="22">
        <v>0</v>
      </c>
      <c r="Y1503" s="22">
        <v>0</v>
      </c>
      <c r="Z1503" s="22">
        <v>0</v>
      </c>
      <c r="AA1503" s="22">
        <v>0</v>
      </c>
      <c r="AB1503" s="22">
        <v>0</v>
      </c>
      <c r="AC1503" s="22">
        <v>0</v>
      </c>
      <c r="AD1503" s="22">
        <v>0</v>
      </c>
      <c r="AE1503" s="22">
        <v>0</v>
      </c>
      <c r="AF1503" s="22">
        <v>0</v>
      </c>
      <c r="AG1503" s="22">
        <v>0</v>
      </c>
      <c r="AH1503" s="22">
        <f t="shared" si="131"/>
        <v>0</v>
      </c>
      <c r="AI1503" s="22">
        <v>0</v>
      </c>
      <c r="AJ1503" s="22">
        <f t="shared" si="132"/>
        <v>-11145.24</v>
      </c>
      <c r="AK1503" s="22"/>
      <c r="AL1503" s="22">
        <f t="shared" si="133"/>
        <v>0</v>
      </c>
      <c r="AM1503" s="22">
        <f t="shared" si="134"/>
        <v>0</v>
      </c>
    </row>
    <row r="1504" spans="1:39" outlineLevel="1" x14ac:dyDescent="0.25">
      <c r="A1504" s="10">
        <v>40755</v>
      </c>
      <c r="C1504" s="3" t="s">
        <v>3013</v>
      </c>
      <c r="D1504" s="34" t="s">
        <v>2957</v>
      </c>
      <c r="F1504" s="4" t="s">
        <v>88</v>
      </c>
      <c r="G1504" s="4" t="s">
        <v>451</v>
      </c>
      <c r="H1504" s="4" t="s">
        <v>157</v>
      </c>
      <c r="N1504" s="5">
        <v>1</v>
      </c>
      <c r="O1504" s="5" t="s">
        <v>158</v>
      </c>
      <c r="P1504" s="65">
        <v>1500</v>
      </c>
      <c r="Q1504" s="65">
        <v>0</v>
      </c>
      <c r="R1504" s="65">
        <v>0</v>
      </c>
      <c r="S1504" s="65">
        <f t="shared" si="130"/>
        <v>1500</v>
      </c>
      <c r="T1504" s="5">
        <v>120</v>
      </c>
      <c r="U1504" s="22">
        <v>-1500</v>
      </c>
      <c r="V1504" s="22">
        <v>0</v>
      </c>
      <c r="W1504" s="22">
        <v>0</v>
      </c>
      <c r="X1504" s="22">
        <v>0</v>
      </c>
      <c r="Y1504" s="22">
        <v>0</v>
      </c>
      <c r="Z1504" s="22">
        <v>0</v>
      </c>
      <c r="AA1504" s="22">
        <v>0</v>
      </c>
      <c r="AB1504" s="22">
        <v>0</v>
      </c>
      <c r="AC1504" s="22">
        <v>0</v>
      </c>
      <c r="AD1504" s="22">
        <v>0</v>
      </c>
      <c r="AE1504" s="22">
        <v>0</v>
      </c>
      <c r="AF1504" s="22">
        <v>0</v>
      </c>
      <c r="AG1504" s="22">
        <v>0</v>
      </c>
      <c r="AH1504" s="22">
        <f t="shared" si="131"/>
        <v>0</v>
      </c>
      <c r="AI1504" s="22">
        <v>0</v>
      </c>
      <c r="AJ1504" s="22">
        <f t="shared" si="132"/>
        <v>-1500</v>
      </c>
      <c r="AK1504" s="22"/>
      <c r="AL1504" s="22">
        <f t="shared" si="133"/>
        <v>0</v>
      </c>
      <c r="AM1504" s="22">
        <f t="shared" si="134"/>
        <v>0</v>
      </c>
    </row>
    <row r="1505" spans="1:39" outlineLevel="1" x14ac:dyDescent="0.25">
      <c r="A1505" s="10">
        <v>40755</v>
      </c>
      <c r="C1505" s="3" t="s">
        <v>3014</v>
      </c>
      <c r="D1505" s="34" t="s">
        <v>2957</v>
      </c>
      <c r="F1505" s="4" t="s">
        <v>88</v>
      </c>
      <c r="G1505" s="4" t="s">
        <v>451</v>
      </c>
      <c r="H1505" s="4" t="s">
        <v>157</v>
      </c>
      <c r="N1505" s="5">
        <v>1</v>
      </c>
      <c r="O1505" s="5" t="s">
        <v>158</v>
      </c>
      <c r="P1505" s="65">
        <v>1650</v>
      </c>
      <c r="Q1505" s="65">
        <v>0</v>
      </c>
      <c r="R1505" s="65">
        <v>0</v>
      </c>
      <c r="S1505" s="65">
        <f t="shared" si="130"/>
        <v>1650</v>
      </c>
      <c r="T1505" s="5">
        <v>120</v>
      </c>
      <c r="U1505" s="22">
        <v>-1650</v>
      </c>
      <c r="V1505" s="22">
        <v>0</v>
      </c>
      <c r="W1505" s="22">
        <v>0</v>
      </c>
      <c r="X1505" s="22">
        <v>0</v>
      </c>
      <c r="Y1505" s="22">
        <v>0</v>
      </c>
      <c r="Z1505" s="22">
        <v>0</v>
      </c>
      <c r="AA1505" s="22">
        <v>0</v>
      </c>
      <c r="AB1505" s="22">
        <v>0</v>
      </c>
      <c r="AC1505" s="22">
        <v>0</v>
      </c>
      <c r="AD1505" s="22">
        <v>0</v>
      </c>
      <c r="AE1505" s="22">
        <v>0</v>
      </c>
      <c r="AF1505" s="22">
        <v>0</v>
      </c>
      <c r="AG1505" s="22">
        <v>0</v>
      </c>
      <c r="AH1505" s="22">
        <f t="shared" si="131"/>
        <v>0</v>
      </c>
      <c r="AI1505" s="22">
        <v>0</v>
      </c>
      <c r="AJ1505" s="22">
        <f t="shared" si="132"/>
        <v>-1650</v>
      </c>
      <c r="AK1505" s="22"/>
      <c r="AL1505" s="22">
        <f t="shared" si="133"/>
        <v>0</v>
      </c>
      <c r="AM1505" s="22">
        <f t="shared" si="134"/>
        <v>0</v>
      </c>
    </row>
    <row r="1506" spans="1:39" outlineLevel="1" x14ac:dyDescent="0.25">
      <c r="A1506" s="10">
        <v>40755</v>
      </c>
      <c r="C1506" s="3" t="s">
        <v>3015</v>
      </c>
      <c r="D1506" s="34" t="s">
        <v>2847</v>
      </c>
      <c r="F1506" s="4" t="s">
        <v>88</v>
      </c>
      <c r="G1506" s="4" t="s">
        <v>451</v>
      </c>
      <c r="H1506" s="4" t="s">
        <v>157</v>
      </c>
      <c r="N1506" s="5">
        <v>1</v>
      </c>
      <c r="O1506" s="5" t="s">
        <v>158</v>
      </c>
      <c r="P1506" s="65">
        <v>900</v>
      </c>
      <c r="Q1506" s="65">
        <v>0</v>
      </c>
      <c r="R1506" s="65">
        <v>0</v>
      </c>
      <c r="S1506" s="65">
        <f t="shared" si="130"/>
        <v>900</v>
      </c>
      <c r="T1506" s="5">
        <v>120</v>
      </c>
      <c r="U1506" s="22">
        <v>-900</v>
      </c>
      <c r="V1506" s="22">
        <v>0</v>
      </c>
      <c r="W1506" s="22">
        <v>0</v>
      </c>
      <c r="X1506" s="22">
        <v>0</v>
      </c>
      <c r="Y1506" s="22">
        <v>0</v>
      </c>
      <c r="Z1506" s="22">
        <v>0</v>
      </c>
      <c r="AA1506" s="22">
        <v>0</v>
      </c>
      <c r="AB1506" s="22">
        <v>0</v>
      </c>
      <c r="AC1506" s="22">
        <v>0</v>
      </c>
      <c r="AD1506" s="22">
        <v>0</v>
      </c>
      <c r="AE1506" s="22">
        <v>0</v>
      </c>
      <c r="AF1506" s="22">
        <v>0</v>
      </c>
      <c r="AG1506" s="22">
        <v>0</v>
      </c>
      <c r="AH1506" s="22">
        <f t="shared" si="131"/>
        <v>0</v>
      </c>
      <c r="AI1506" s="22">
        <v>0</v>
      </c>
      <c r="AJ1506" s="22">
        <f t="shared" si="132"/>
        <v>-900</v>
      </c>
      <c r="AK1506" s="22"/>
      <c r="AL1506" s="22">
        <f t="shared" si="133"/>
        <v>0</v>
      </c>
      <c r="AM1506" s="22">
        <f t="shared" si="134"/>
        <v>0</v>
      </c>
    </row>
    <row r="1507" spans="1:39" outlineLevel="1" x14ac:dyDescent="0.25">
      <c r="A1507" s="10">
        <v>40755</v>
      </c>
      <c r="C1507" s="3" t="s">
        <v>3016</v>
      </c>
      <c r="D1507" s="34" t="s">
        <v>2510</v>
      </c>
      <c r="F1507" s="4" t="s">
        <v>88</v>
      </c>
      <c r="G1507" s="4" t="s">
        <v>451</v>
      </c>
      <c r="H1507" s="4" t="s">
        <v>157</v>
      </c>
      <c r="N1507" s="5">
        <v>1</v>
      </c>
      <c r="O1507" s="5" t="s">
        <v>158</v>
      </c>
      <c r="P1507" s="65">
        <v>5000</v>
      </c>
      <c r="Q1507" s="65">
        <v>0</v>
      </c>
      <c r="R1507" s="65">
        <v>0</v>
      </c>
      <c r="S1507" s="65">
        <f t="shared" si="130"/>
        <v>5000</v>
      </c>
      <c r="T1507" s="5">
        <v>120</v>
      </c>
      <c r="U1507" s="22">
        <v>-5000</v>
      </c>
      <c r="V1507" s="22">
        <v>0</v>
      </c>
      <c r="W1507" s="22">
        <v>0</v>
      </c>
      <c r="X1507" s="22">
        <v>0</v>
      </c>
      <c r="Y1507" s="22">
        <v>0</v>
      </c>
      <c r="Z1507" s="22">
        <v>0</v>
      </c>
      <c r="AA1507" s="22">
        <v>0</v>
      </c>
      <c r="AB1507" s="22">
        <v>0</v>
      </c>
      <c r="AC1507" s="22">
        <v>0</v>
      </c>
      <c r="AD1507" s="22">
        <v>0</v>
      </c>
      <c r="AE1507" s="22">
        <v>0</v>
      </c>
      <c r="AF1507" s="22">
        <v>0</v>
      </c>
      <c r="AG1507" s="22">
        <v>0</v>
      </c>
      <c r="AH1507" s="22">
        <f t="shared" si="131"/>
        <v>0</v>
      </c>
      <c r="AI1507" s="22">
        <v>0</v>
      </c>
      <c r="AJ1507" s="22">
        <f t="shared" si="132"/>
        <v>-5000</v>
      </c>
      <c r="AK1507" s="22"/>
      <c r="AL1507" s="22">
        <f t="shared" si="133"/>
        <v>0</v>
      </c>
      <c r="AM1507" s="22">
        <f t="shared" si="134"/>
        <v>0</v>
      </c>
    </row>
    <row r="1508" spans="1:39" outlineLevel="1" x14ac:dyDescent="0.25">
      <c r="A1508" s="10">
        <v>40755</v>
      </c>
      <c r="C1508" s="3" t="s">
        <v>3017</v>
      </c>
      <c r="D1508" s="34" t="s">
        <v>2591</v>
      </c>
      <c r="F1508" s="4" t="s">
        <v>88</v>
      </c>
      <c r="G1508" s="4" t="s">
        <v>451</v>
      </c>
      <c r="H1508" s="4" t="s">
        <v>157</v>
      </c>
      <c r="N1508" s="5">
        <v>1</v>
      </c>
      <c r="O1508" s="5" t="s">
        <v>158</v>
      </c>
      <c r="P1508" s="65">
        <v>2600</v>
      </c>
      <c r="Q1508" s="65">
        <v>0</v>
      </c>
      <c r="R1508" s="65">
        <v>0</v>
      </c>
      <c r="S1508" s="65">
        <f t="shared" si="130"/>
        <v>2600</v>
      </c>
      <c r="T1508" s="5">
        <v>120</v>
      </c>
      <c r="U1508" s="22">
        <v>-2600</v>
      </c>
      <c r="V1508" s="22">
        <v>0</v>
      </c>
      <c r="W1508" s="22">
        <v>0</v>
      </c>
      <c r="X1508" s="22">
        <v>0</v>
      </c>
      <c r="Y1508" s="22">
        <v>0</v>
      </c>
      <c r="Z1508" s="22">
        <v>0</v>
      </c>
      <c r="AA1508" s="22">
        <v>0</v>
      </c>
      <c r="AB1508" s="22">
        <v>0</v>
      </c>
      <c r="AC1508" s="22">
        <v>0</v>
      </c>
      <c r="AD1508" s="22">
        <v>0</v>
      </c>
      <c r="AE1508" s="22">
        <v>0</v>
      </c>
      <c r="AF1508" s="22">
        <v>0</v>
      </c>
      <c r="AG1508" s="22">
        <v>0</v>
      </c>
      <c r="AH1508" s="22">
        <f t="shared" si="131"/>
        <v>0</v>
      </c>
      <c r="AI1508" s="22">
        <v>0</v>
      </c>
      <c r="AJ1508" s="22">
        <f t="shared" si="132"/>
        <v>-2600</v>
      </c>
      <c r="AK1508" s="22"/>
      <c r="AL1508" s="22">
        <f t="shared" si="133"/>
        <v>0</v>
      </c>
      <c r="AM1508" s="22">
        <f t="shared" si="134"/>
        <v>0</v>
      </c>
    </row>
    <row r="1509" spans="1:39" outlineLevel="1" x14ac:dyDescent="0.25">
      <c r="A1509" s="10">
        <v>40755</v>
      </c>
      <c r="C1509" s="3" t="s">
        <v>3018</v>
      </c>
      <c r="D1509" s="34" t="s">
        <v>2119</v>
      </c>
      <c r="F1509" s="4" t="s">
        <v>88</v>
      </c>
      <c r="G1509" s="4" t="s">
        <v>451</v>
      </c>
      <c r="H1509" s="4" t="s">
        <v>157</v>
      </c>
      <c r="N1509" s="5">
        <v>1</v>
      </c>
      <c r="O1509" s="5" t="s">
        <v>158</v>
      </c>
      <c r="P1509" s="65">
        <v>1400</v>
      </c>
      <c r="Q1509" s="65">
        <v>0</v>
      </c>
      <c r="R1509" s="65">
        <v>0</v>
      </c>
      <c r="S1509" s="65">
        <f t="shared" si="130"/>
        <v>1400</v>
      </c>
      <c r="T1509" s="5">
        <v>120</v>
      </c>
      <c r="U1509" s="22">
        <v>-1400</v>
      </c>
      <c r="V1509" s="22">
        <v>0</v>
      </c>
      <c r="W1509" s="22">
        <v>0</v>
      </c>
      <c r="X1509" s="22">
        <v>0</v>
      </c>
      <c r="Y1509" s="22">
        <v>0</v>
      </c>
      <c r="Z1509" s="22">
        <v>0</v>
      </c>
      <c r="AA1509" s="22">
        <v>0</v>
      </c>
      <c r="AB1509" s="22">
        <v>0</v>
      </c>
      <c r="AC1509" s="22">
        <v>0</v>
      </c>
      <c r="AD1509" s="22">
        <v>0</v>
      </c>
      <c r="AE1509" s="22">
        <v>0</v>
      </c>
      <c r="AF1509" s="22">
        <v>0</v>
      </c>
      <c r="AG1509" s="22">
        <v>0</v>
      </c>
      <c r="AH1509" s="22">
        <f t="shared" si="131"/>
        <v>0</v>
      </c>
      <c r="AI1509" s="22">
        <v>0</v>
      </c>
      <c r="AJ1509" s="22">
        <f t="shared" si="132"/>
        <v>-1400</v>
      </c>
      <c r="AK1509" s="22"/>
      <c r="AL1509" s="22">
        <f t="shared" si="133"/>
        <v>0</v>
      </c>
      <c r="AM1509" s="22">
        <f t="shared" si="134"/>
        <v>0</v>
      </c>
    </row>
    <row r="1510" spans="1:39" outlineLevel="1" x14ac:dyDescent="0.25">
      <c r="A1510" s="10">
        <v>40755</v>
      </c>
      <c r="C1510" s="3" t="s">
        <v>3019</v>
      </c>
      <c r="D1510" s="34" t="s">
        <v>948</v>
      </c>
      <c r="F1510" s="4" t="s">
        <v>88</v>
      </c>
      <c r="G1510" s="4" t="s">
        <v>451</v>
      </c>
      <c r="H1510" s="4" t="s">
        <v>157</v>
      </c>
      <c r="N1510" s="5">
        <v>1</v>
      </c>
      <c r="O1510" s="5" t="s">
        <v>158</v>
      </c>
      <c r="P1510" s="65">
        <v>650</v>
      </c>
      <c r="Q1510" s="65">
        <v>0</v>
      </c>
      <c r="R1510" s="65">
        <v>0</v>
      </c>
      <c r="S1510" s="65">
        <f t="shared" si="130"/>
        <v>650</v>
      </c>
      <c r="T1510" s="5">
        <v>120</v>
      </c>
      <c r="U1510" s="22">
        <v>-650</v>
      </c>
      <c r="V1510" s="22">
        <v>0</v>
      </c>
      <c r="W1510" s="22">
        <v>0</v>
      </c>
      <c r="X1510" s="22">
        <v>0</v>
      </c>
      <c r="Y1510" s="22">
        <v>0</v>
      </c>
      <c r="Z1510" s="22">
        <v>0</v>
      </c>
      <c r="AA1510" s="22">
        <v>0</v>
      </c>
      <c r="AB1510" s="22">
        <v>0</v>
      </c>
      <c r="AC1510" s="22">
        <v>0</v>
      </c>
      <c r="AD1510" s="22">
        <v>0</v>
      </c>
      <c r="AE1510" s="22">
        <v>0</v>
      </c>
      <c r="AF1510" s="22">
        <v>0</v>
      </c>
      <c r="AG1510" s="22">
        <v>0</v>
      </c>
      <c r="AH1510" s="22">
        <f t="shared" si="131"/>
        <v>0</v>
      </c>
      <c r="AI1510" s="22">
        <v>0</v>
      </c>
      <c r="AJ1510" s="22">
        <f t="shared" si="132"/>
        <v>-650</v>
      </c>
      <c r="AK1510" s="22"/>
      <c r="AL1510" s="22">
        <f t="shared" si="133"/>
        <v>0</v>
      </c>
      <c r="AM1510" s="22">
        <f t="shared" si="134"/>
        <v>0</v>
      </c>
    </row>
    <row r="1511" spans="1:39" outlineLevel="1" x14ac:dyDescent="0.25">
      <c r="A1511" s="10">
        <v>40755</v>
      </c>
      <c r="C1511" s="3" t="s">
        <v>3020</v>
      </c>
      <c r="D1511" s="34" t="s">
        <v>3021</v>
      </c>
      <c r="F1511" s="4" t="s">
        <v>88</v>
      </c>
      <c r="G1511" s="4" t="s">
        <v>451</v>
      </c>
      <c r="H1511" s="4" t="s">
        <v>157</v>
      </c>
      <c r="N1511" s="5">
        <v>1</v>
      </c>
      <c r="O1511" s="5" t="s">
        <v>158</v>
      </c>
      <c r="P1511" s="65">
        <v>27611.18</v>
      </c>
      <c r="Q1511" s="65">
        <v>0</v>
      </c>
      <c r="R1511" s="65">
        <v>0</v>
      </c>
      <c r="S1511" s="65">
        <f t="shared" si="130"/>
        <v>27611.18</v>
      </c>
      <c r="T1511" s="5">
        <v>120</v>
      </c>
      <c r="U1511" s="22">
        <v>-27611.18</v>
      </c>
      <c r="V1511" s="22">
        <v>0</v>
      </c>
      <c r="W1511" s="22">
        <v>0</v>
      </c>
      <c r="X1511" s="22">
        <v>0</v>
      </c>
      <c r="Y1511" s="22">
        <v>0</v>
      </c>
      <c r="Z1511" s="22">
        <v>0</v>
      </c>
      <c r="AA1511" s="22">
        <v>0</v>
      </c>
      <c r="AB1511" s="22">
        <v>0</v>
      </c>
      <c r="AC1511" s="22">
        <v>0</v>
      </c>
      <c r="AD1511" s="22">
        <v>0</v>
      </c>
      <c r="AE1511" s="22">
        <v>0</v>
      </c>
      <c r="AF1511" s="22">
        <v>0</v>
      </c>
      <c r="AG1511" s="22">
        <v>0</v>
      </c>
      <c r="AH1511" s="22">
        <f t="shared" si="131"/>
        <v>0</v>
      </c>
      <c r="AI1511" s="22">
        <v>0</v>
      </c>
      <c r="AJ1511" s="22">
        <f t="shared" si="132"/>
        <v>-27611.18</v>
      </c>
      <c r="AK1511" s="22"/>
      <c r="AL1511" s="22">
        <f t="shared" si="133"/>
        <v>0</v>
      </c>
      <c r="AM1511" s="22">
        <f t="shared" si="134"/>
        <v>0</v>
      </c>
    </row>
    <row r="1512" spans="1:39" outlineLevel="1" x14ac:dyDescent="0.25">
      <c r="A1512" s="10">
        <v>40755</v>
      </c>
      <c r="C1512" s="3" t="s">
        <v>3022</v>
      </c>
      <c r="D1512" s="34" t="s">
        <v>3023</v>
      </c>
      <c r="F1512" s="4" t="s">
        <v>88</v>
      </c>
      <c r="G1512" s="4" t="s">
        <v>451</v>
      </c>
      <c r="H1512" s="4" t="s">
        <v>157</v>
      </c>
      <c r="N1512" s="5">
        <v>1</v>
      </c>
      <c r="O1512" s="5" t="s">
        <v>158</v>
      </c>
      <c r="P1512" s="65">
        <v>650</v>
      </c>
      <c r="Q1512" s="65">
        <v>0</v>
      </c>
      <c r="R1512" s="65">
        <v>0</v>
      </c>
      <c r="S1512" s="65">
        <f t="shared" si="130"/>
        <v>650</v>
      </c>
      <c r="T1512" s="5">
        <v>120</v>
      </c>
      <c r="U1512" s="22">
        <v>-650</v>
      </c>
      <c r="V1512" s="22">
        <v>0</v>
      </c>
      <c r="W1512" s="22">
        <v>0</v>
      </c>
      <c r="X1512" s="22">
        <v>0</v>
      </c>
      <c r="Y1512" s="22">
        <v>0</v>
      </c>
      <c r="Z1512" s="22">
        <v>0</v>
      </c>
      <c r="AA1512" s="22">
        <v>0</v>
      </c>
      <c r="AB1512" s="22">
        <v>0</v>
      </c>
      <c r="AC1512" s="22">
        <v>0</v>
      </c>
      <c r="AD1512" s="22">
        <v>0</v>
      </c>
      <c r="AE1512" s="22">
        <v>0</v>
      </c>
      <c r="AF1512" s="22">
        <v>0</v>
      </c>
      <c r="AG1512" s="22">
        <v>0</v>
      </c>
      <c r="AH1512" s="22">
        <f t="shared" si="131"/>
        <v>0</v>
      </c>
      <c r="AI1512" s="22">
        <v>0</v>
      </c>
      <c r="AJ1512" s="22">
        <f t="shared" si="132"/>
        <v>-650</v>
      </c>
      <c r="AK1512" s="22"/>
      <c r="AL1512" s="22">
        <f t="shared" si="133"/>
        <v>0</v>
      </c>
      <c r="AM1512" s="22">
        <f t="shared" si="134"/>
        <v>0</v>
      </c>
    </row>
    <row r="1513" spans="1:39" outlineLevel="1" x14ac:dyDescent="0.25">
      <c r="A1513" s="10">
        <v>40755</v>
      </c>
      <c r="C1513" s="3" t="s">
        <v>3024</v>
      </c>
      <c r="D1513" s="34" t="s">
        <v>948</v>
      </c>
      <c r="F1513" s="4" t="s">
        <v>88</v>
      </c>
      <c r="G1513" s="4" t="s">
        <v>451</v>
      </c>
      <c r="H1513" s="4" t="s">
        <v>157</v>
      </c>
      <c r="N1513" s="5">
        <v>1</v>
      </c>
      <c r="O1513" s="5" t="s">
        <v>158</v>
      </c>
      <c r="P1513" s="65">
        <v>2750</v>
      </c>
      <c r="Q1513" s="65">
        <v>0</v>
      </c>
      <c r="R1513" s="65">
        <v>0</v>
      </c>
      <c r="S1513" s="65">
        <f t="shared" si="130"/>
        <v>2750</v>
      </c>
      <c r="T1513" s="5">
        <v>120</v>
      </c>
      <c r="U1513" s="22">
        <v>-2750</v>
      </c>
      <c r="V1513" s="22">
        <v>0</v>
      </c>
      <c r="W1513" s="22">
        <v>0</v>
      </c>
      <c r="X1513" s="22">
        <v>0</v>
      </c>
      <c r="Y1513" s="22">
        <v>0</v>
      </c>
      <c r="Z1513" s="22">
        <v>0</v>
      </c>
      <c r="AA1513" s="22">
        <v>0</v>
      </c>
      <c r="AB1513" s="22">
        <v>0</v>
      </c>
      <c r="AC1513" s="22">
        <v>0</v>
      </c>
      <c r="AD1513" s="22">
        <v>0</v>
      </c>
      <c r="AE1513" s="22">
        <v>0</v>
      </c>
      <c r="AF1513" s="22">
        <v>0</v>
      </c>
      <c r="AG1513" s="22">
        <v>0</v>
      </c>
      <c r="AH1513" s="22">
        <f t="shared" si="131"/>
        <v>0</v>
      </c>
      <c r="AI1513" s="22">
        <v>0</v>
      </c>
      <c r="AJ1513" s="22">
        <f t="shared" si="132"/>
        <v>-2750</v>
      </c>
      <c r="AK1513" s="22"/>
      <c r="AL1513" s="22">
        <f t="shared" si="133"/>
        <v>0</v>
      </c>
      <c r="AM1513" s="22">
        <f t="shared" si="134"/>
        <v>0</v>
      </c>
    </row>
    <row r="1514" spans="1:39" outlineLevel="1" x14ac:dyDescent="0.25">
      <c r="A1514" s="10">
        <v>40755</v>
      </c>
      <c r="C1514" s="3" t="s">
        <v>3025</v>
      </c>
      <c r="D1514" s="34" t="s">
        <v>948</v>
      </c>
      <c r="F1514" s="4" t="s">
        <v>88</v>
      </c>
      <c r="G1514" s="4" t="s">
        <v>451</v>
      </c>
      <c r="H1514" s="4" t="s">
        <v>157</v>
      </c>
      <c r="N1514" s="5">
        <v>1</v>
      </c>
      <c r="O1514" s="5" t="s">
        <v>158</v>
      </c>
      <c r="P1514" s="65">
        <v>680</v>
      </c>
      <c r="Q1514" s="65">
        <v>0</v>
      </c>
      <c r="R1514" s="65">
        <v>0</v>
      </c>
      <c r="S1514" s="65">
        <f t="shared" si="130"/>
        <v>680</v>
      </c>
      <c r="T1514" s="5">
        <v>120</v>
      </c>
      <c r="U1514" s="22">
        <v>-680</v>
      </c>
      <c r="V1514" s="22">
        <v>0</v>
      </c>
      <c r="W1514" s="22">
        <v>0</v>
      </c>
      <c r="X1514" s="22">
        <v>0</v>
      </c>
      <c r="Y1514" s="22">
        <v>0</v>
      </c>
      <c r="Z1514" s="22">
        <v>0</v>
      </c>
      <c r="AA1514" s="22">
        <v>0</v>
      </c>
      <c r="AB1514" s="22">
        <v>0</v>
      </c>
      <c r="AC1514" s="22">
        <v>0</v>
      </c>
      <c r="AD1514" s="22">
        <v>0</v>
      </c>
      <c r="AE1514" s="22">
        <v>0</v>
      </c>
      <c r="AF1514" s="22">
        <v>0</v>
      </c>
      <c r="AG1514" s="22">
        <v>0</v>
      </c>
      <c r="AH1514" s="22">
        <f t="shared" si="131"/>
        <v>0</v>
      </c>
      <c r="AI1514" s="22">
        <v>0</v>
      </c>
      <c r="AJ1514" s="22">
        <f t="shared" si="132"/>
        <v>-680</v>
      </c>
      <c r="AK1514" s="22"/>
      <c r="AL1514" s="22">
        <f t="shared" si="133"/>
        <v>0</v>
      </c>
      <c r="AM1514" s="22">
        <f t="shared" si="134"/>
        <v>0</v>
      </c>
    </row>
    <row r="1515" spans="1:39" outlineLevel="1" x14ac:dyDescent="0.25">
      <c r="A1515" s="10">
        <v>40755</v>
      </c>
      <c r="C1515" s="3" t="s">
        <v>3026</v>
      </c>
      <c r="D1515" s="34" t="s">
        <v>3027</v>
      </c>
      <c r="F1515" s="4" t="s">
        <v>88</v>
      </c>
      <c r="G1515" s="4" t="s">
        <v>451</v>
      </c>
      <c r="H1515" s="4" t="s">
        <v>157</v>
      </c>
      <c r="N1515" s="5">
        <v>1</v>
      </c>
      <c r="O1515" s="5" t="s">
        <v>158</v>
      </c>
      <c r="P1515" s="65">
        <v>15600</v>
      </c>
      <c r="Q1515" s="65">
        <v>0</v>
      </c>
      <c r="R1515" s="65">
        <v>0</v>
      </c>
      <c r="S1515" s="65">
        <f t="shared" si="130"/>
        <v>15600</v>
      </c>
      <c r="T1515" s="5">
        <v>120</v>
      </c>
      <c r="U1515" s="22">
        <v>-15600</v>
      </c>
      <c r="V1515" s="22">
        <v>0</v>
      </c>
      <c r="W1515" s="22">
        <v>0</v>
      </c>
      <c r="X1515" s="22">
        <v>0</v>
      </c>
      <c r="Y1515" s="22">
        <v>0</v>
      </c>
      <c r="Z1515" s="22">
        <v>0</v>
      </c>
      <c r="AA1515" s="22">
        <v>0</v>
      </c>
      <c r="AB1515" s="22">
        <v>0</v>
      </c>
      <c r="AC1515" s="22">
        <v>0</v>
      </c>
      <c r="AD1515" s="22">
        <v>0</v>
      </c>
      <c r="AE1515" s="22">
        <v>0</v>
      </c>
      <c r="AF1515" s="22">
        <v>0</v>
      </c>
      <c r="AG1515" s="22">
        <v>0</v>
      </c>
      <c r="AH1515" s="22">
        <f t="shared" si="131"/>
        <v>0</v>
      </c>
      <c r="AI1515" s="22">
        <v>0</v>
      </c>
      <c r="AJ1515" s="22">
        <f t="shared" si="132"/>
        <v>-15600</v>
      </c>
      <c r="AK1515" s="22"/>
      <c r="AL1515" s="22">
        <f t="shared" si="133"/>
        <v>0</v>
      </c>
      <c r="AM1515" s="22">
        <f t="shared" si="134"/>
        <v>0</v>
      </c>
    </row>
    <row r="1516" spans="1:39" outlineLevel="1" x14ac:dyDescent="0.25">
      <c r="A1516" s="10">
        <v>40755</v>
      </c>
      <c r="C1516" s="3" t="s">
        <v>3028</v>
      </c>
      <c r="D1516" s="34" t="s">
        <v>3029</v>
      </c>
      <c r="F1516" s="4" t="s">
        <v>88</v>
      </c>
      <c r="G1516" s="4" t="s">
        <v>451</v>
      </c>
      <c r="H1516" s="4" t="s">
        <v>157</v>
      </c>
      <c r="N1516" s="5">
        <v>1</v>
      </c>
      <c r="O1516" s="5" t="s">
        <v>158</v>
      </c>
      <c r="P1516" s="65">
        <v>1400</v>
      </c>
      <c r="Q1516" s="65">
        <v>0</v>
      </c>
      <c r="R1516" s="65">
        <v>0</v>
      </c>
      <c r="S1516" s="65">
        <f t="shared" si="130"/>
        <v>1400</v>
      </c>
      <c r="T1516" s="5">
        <v>120</v>
      </c>
      <c r="U1516" s="22">
        <v>-1400</v>
      </c>
      <c r="V1516" s="22">
        <v>0</v>
      </c>
      <c r="W1516" s="22">
        <v>0</v>
      </c>
      <c r="X1516" s="22">
        <v>0</v>
      </c>
      <c r="Y1516" s="22">
        <v>0</v>
      </c>
      <c r="Z1516" s="22">
        <v>0</v>
      </c>
      <c r="AA1516" s="22">
        <v>0</v>
      </c>
      <c r="AB1516" s="22">
        <v>0</v>
      </c>
      <c r="AC1516" s="22">
        <v>0</v>
      </c>
      <c r="AD1516" s="22">
        <v>0</v>
      </c>
      <c r="AE1516" s="22">
        <v>0</v>
      </c>
      <c r="AF1516" s="22">
        <v>0</v>
      </c>
      <c r="AG1516" s="22">
        <v>0</v>
      </c>
      <c r="AH1516" s="22">
        <f t="shared" si="131"/>
        <v>0</v>
      </c>
      <c r="AI1516" s="22">
        <v>0</v>
      </c>
      <c r="AJ1516" s="22">
        <f t="shared" si="132"/>
        <v>-1400</v>
      </c>
      <c r="AK1516" s="22"/>
      <c r="AL1516" s="22">
        <f t="shared" si="133"/>
        <v>0</v>
      </c>
      <c r="AM1516" s="22">
        <f t="shared" si="134"/>
        <v>0</v>
      </c>
    </row>
    <row r="1517" spans="1:39" outlineLevel="1" x14ac:dyDescent="0.25">
      <c r="A1517" s="10">
        <v>40755</v>
      </c>
      <c r="C1517" s="3" t="s">
        <v>3030</v>
      </c>
      <c r="D1517" s="34" t="s">
        <v>3031</v>
      </c>
      <c r="F1517" s="4" t="s">
        <v>88</v>
      </c>
      <c r="G1517" s="4" t="s">
        <v>451</v>
      </c>
      <c r="H1517" s="4" t="s">
        <v>157</v>
      </c>
      <c r="N1517" s="5">
        <v>1</v>
      </c>
      <c r="O1517" s="5" t="s">
        <v>158</v>
      </c>
      <c r="P1517" s="65">
        <v>1395</v>
      </c>
      <c r="Q1517" s="65">
        <v>0</v>
      </c>
      <c r="R1517" s="65">
        <v>0</v>
      </c>
      <c r="S1517" s="65">
        <f t="shared" si="130"/>
        <v>1395</v>
      </c>
      <c r="T1517" s="5">
        <v>120</v>
      </c>
      <c r="U1517" s="22">
        <v>-1395</v>
      </c>
      <c r="V1517" s="22">
        <v>0</v>
      </c>
      <c r="W1517" s="22">
        <v>0</v>
      </c>
      <c r="X1517" s="22">
        <v>0</v>
      </c>
      <c r="Y1517" s="22">
        <v>0</v>
      </c>
      <c r="Z1517" s="22">
        <v>0</v>
      </c>
      <c r="AA1517" s="22">
        <v>0</v>
      </c>
      <c r="AB1517" s="22">
        <v>0</v>
      </c>
      <c r="AC1517" s="22">
        <v>0</v>
      </c>
      <c r="AD1517" s="22">
        <v>0</v>
      </c>
      <c r="AE1517" s="22">
        <v>0</v>
      </c>
      <c r="AF1517" s="22">
        <v>0</v>
      </c>
      <c r="AG1517" s="22">
        <v>0</v>
      </c>
      <c r="AH1517" s="22">
        <f t="shared" si="131"/>
        <v>0</v>
      </c>
      <c r="AI1517" s="22">
        <v>0</v>
      </c>
      <c r="AJ1517" s="22">
        <f t="shared" si="132"/>
        <v>-1395</v>
      </c>
      <c r="AK1517" s="22"/>
      <c r="AL1517" s="22">
        <f t="shared" si="133"/>
        <v>0</v>
      </c>
      <c r="AM1517" s="22">
        <f t="shared" si="134"/>
        <v>0</v>
      </c>
    </row>
    <row r="1518" spans="1:39" outlineLevel="1" x14ac:dyDescent="0.25">
      <c r="A1518" s="10">
        <v>40755</v>
      </c>
      <c r="C1518" s="3" t="s">
        <v>3032</v>
      </c>
      <c r="D1518" s="34" t="s">
        <v>3033</v>
      </c>
      <c r="F1518" s="4" t="s">
        <v>88</v>
      </c>
      <c r="G1518" s="4" t="s">
        <v>451</v>
      </c>
      <c r="H1518" s="4" t="s">
        <v>157</v>
      </c>
      <c r="N1518" s="5">
        <v>1</v>
      </c>
      <c r="O1518" s="5" t="s">
        <v>158</v>
      </c>
      <c r="P1518" s="65">
        <v>1350</v>
      </c>
      <c r="Q1518" s="65">
        <v>0</v>
      </c>
      <c r="R1518" s="65">
        <v>0</v>
      </c>
      <c r="S1518" s="65">
        <f t="shared" si="130"/>
        <v>1350</v>
      </c>
      <c r="T1518" s="5">
        <v>120</v>
      </c>
      <c r="U1518" s="22">
        <v>-1350</v>
      </c>
      <c r="V1518" s="22">
        <v>0</v>
      </c>
      <c r="W1518" s="22">
        <v>0</v>
      </c>
      <c r="X1518" s="22">
        <v>0</v>
      </c>
      <c r="Y1518" s="22">
        <v>0</v>
      </c>
      <c r="Z1518" s="22">
        <v>0</v>
      </c>
      <c r="AA1518" s="22">
        <v>0</v>
      </c>
      <c r="AB1518" s="22">
        <v>0</v>
      </c>
      <c r="AC1518" s="22">
        <v>0</v>
      </c>
      <c r="AD1518" s="22">
        <v>0</v>
      </c>
      <c r="AE1518" s="22">
        <v>0</v>
      </c>
      <c r="AF1518" s="22">
        <v>0</v>
      </c>
      <c r="AG1518" s="22">
        <v>0</v>
      </c>
      <c r="AH1518" s="22">
        <f t="shared" si="131"/>
        <v>0</v>
      </c>
      <c r="AI1518" s="22">
        <v>0</v>
      </c>
      <c r="AJ1518" s="22">
        <f t="shared" si="132"/>
        <v>-1350</v>
      </c>
      <c r="AK1518" s="22"/>
      <c r="AL1518" s="22">
        <f t="shared" si="133"/>
        <v>0</v>
      </c>
      <c r="AM1518" s="22">
        <f t="shared" si="134"/>
        <v>0</v>
      </c>
    </row>
    <row r="1519" spans="1:39" outlineLevel="1" x14ac:dyDescent="0.25">
      <c r="A1519" s="10">
        <v>40755</v>
      </c>
      <c r="C1519" s="3" t="s">
        <v>3034</v>
      </c>
      <c r="D1519" s="34" t="s">
        <v>1959</v>
      </c>
      <c r="F1519" s="4" t="s">
        <v>88</v>
      </c>
      <c r="G1519" s="4" t="s">
        <v>451</v>
      </c>
      <c r="H1519" s="4" t="s">
        <v>157</v>
      </c>
      <c r="N1519" s="5">
        <v>1</v>
      </c>
      <c r="O1519" s="5" t="s">
        <v>158</v>
      </c>
      <c r="P1519" s="65">
        <v>1200</v>
      </c>
      <c r="Q1519" s="65">
        <v>0</v>
      </c>
      <c r="R1519" s="65">
        <v>0</v>
      </c>
      <c r="S1519" s="65">
        <f t="shared" si="130"/>
        <v>1200</v>
      </c>
      <c r="T1519" s="5">
        <v>120</v>
      </c>
      <c r="U1519" s="22">
        <v>-1200</v>
      </c>
      <c r="V1519" s="22">
        <v>0</v>
      </c>
      <c r="W1519" s="22">
        <v>0</v>
      </c>
      <c r="X1519" s="22">
        <v>0</v>
      </c>
      <c r="Y1519" s="22">
        <v>0</v>
      </c>
      <c r="Z1519" s="22">
        <v>0</v>
      </c>
      <c r="AA1519" s="22">
        <v>0</v>
      </c>
      <c r="AB1519" s="22">
        <v>0</v>
      </c>
      <c r="AC1519" s="22">
        <v>0</v>
      </c>
      <c r="AD1519" s="22">
        <v>0</v>
      </c>
      <c r="AE1519" s="22">
        <v>0</v>
      </c>
      <c r="AF1519" s="22">
        <v>0</v>
      </c>
      <c r="AG1519" s="22">
        <v>0</v>
      </c>
      <c r="AH1519" s="22">
        <f t="shared" si="131"/>
        <v>0</v>
      </c>
      <c r="AI1519" s="22">
        <v>0</v>
      </c>
      <c r="AJ1519" s="22">
        <f t="shared" si="132"/>
        <v>-1200</v>
      </c>
      <c r="AK1519" s="22"/>
      <c r="AL1519" s="22">
        <f t="shared" si="133"/>
        <v>0</v>
      </c>
      <c r="AM1519" s="22">
        <f t="shared" si="134"/>
        <v>0</v>
      </c>
    </row>
    <row r="1520" spans="1:39" outlineLevel="1" x14ac:dyDescent="0.25">
      <c r="A1520" s="10">
        <v>40755</v>
      </c>
      <c r="C1520" s="3" t="s">
        <v>3035</v>
      </c>
      <c r="D1520" s="34" t="s">
        <v>3036</v>
      </c>
      <c r="F1520" s="4" t="s">
        <v>88</v>
      </c>
      <c r="G1520" s="4" t="s">
        <v>451</v>
      </c>
      <c r="H1520" s="4" t="s">
        <v>157</v>
      </c>
      <c r="N1520" s="5">
        <v>1</v>
      </c>
      <c r="O1520" s="5" t="s">
        <v>158</v>
      </c>
      <c r="P1520" s="65">
        <v>1800</v>
      </c>
      <c r="Q1520" s="65">
        <v>0</v>
      </c>
      <c r="R1520" s="65">
        <v>0</v>
      </c>
      <c r="S1520" s="65">
        <f t="shared" si="130"/>
        <v>1800</v>
      </c>
      <c r="T1520" s="5">
        <v>120</v>
      </c>
      <c r="U1520" s="22">
        <v>-1800</v>
      </c>
      <c r="V1520" s="22">
        <v>0</v>
      </c>
      <c r="W1520" s="22">
        <v>0</v>
      </c>
      <c r="X1520" s="22">
        <v>0</v>
      </c>
      <c r="Y1520" s="22">
        <v>0</v>
      </c>
      <c r="Z1520" s="22">
        <v>0</v>
      </c>
      <c r="AA1520" s="22">
        <v>0</v>
      </c>
      <c r="AB1520" s="22">
        <v>0</v>
      </c>
      <c r="AC1520" s="22">
        <v>0</v>
      </c>
      <c r="AD1520" s="22">
        <v>0</v>
      </c>
      <c r="AE1520" s="22">
        <v>0</v>
      </c>
      <c r="AF1520" s="22">
        <v>0</v>
      </c>
      <c r="AG1520" s="22">
        <v>0</v>
      </c>
      <c r="AH1520" s="22">
        <f t="shared" si="131"/>
        <v>0</v>
      </c>
      <c r="AI1520" s="22">
        <v>0</v>
      </c>
      <c r="AJ1520" s="22">
        <f t="shared" si="132"/>
        <v>-1800</v>
      </c>
      <c r="AK1520" s="22"/>
      <c r="AL1520" s="22">
        <f t="shared" si="133"/>
        <v>0</v>
      </c>
      <c r="AM1520" s="22">
        <f t="shared" si="134"/>
        <v>0</v>
      </c>
    </row>
    <row r="1521" spans="1:39" outlineLevel="1" x14ac:dyDescent="0.25">
      <c r="A1521" s="10">
        <v>40755</v>
      </c>
      <c r="C1521" s="3" t="s">
        <v>3037</v>
      </c>
      <c r="D1521" s="34" t="s">
        <v>3038</v>
      </c>
      <c r="F1521" s="4" t="s">
        <v>88</v>
      </c>
      <c r="G1521" s="4" t="s">
        <v>451</v>
      </c>
      <c r="H1521" s="4" t="s">
        <v>157</v>
      </c>
      <c r="N1521" s="5">
        <v>1</v>
      </c>
      <c r="O1521" s="5" t="s">
        <v>158</v>
      </c>
      <c r="P1521" s="65">
        <v>6123.6</v>
      </c>
      <c r="Q1521" s="65">
        <v>0</v>
      </c>
      <c r="R1521" s="65">
        <v>0</v>
      </c>
      <c r="S1521" s="65">
        <f t="shared" si="130"/>
        <v>6123.6</v>
      </c>
      <c r="T1521" s="5">
        <v>120</v>
      </c>
      <c r="U1521" s="22">
        <v>-6123.6</v>
      </c>
      <c r="V1521" s="22">
        <v>0</v>
      </c>
      <c r="W1521" s="22">
        <v>0</v>
      </c>
      <c r="X1521" s="22">
        <v>0</v>
      </c>
      <c r="Y1521" s="22">
        <v>0</v>
      </c>
      <c r="Z1521" s="22">
        <v>0</v>
      </c>
      <c r="AA1521" s="22">
        <v>0</v>
      </c>
      <c r="AB1521" s="22">
        <v>0</v>
      </c>
      <c r="AC1521" s="22">
        <v>0</v>
      </c>
      <c r="AD1521" s="22">
        <v>0</v>
      </c>
      <c r="AE1521" s="22">
        <v>0</v>
      </c>
      <c r="AF1521" s="22">
        <v>0</v>
      </c>
      <c r="AG1521" s="22">
        <v>0</v>
      </c>
      <c r="AH1521" s="22">
        <f t="shared" si="131"/>
        <v>0</v>
      </c>
      <c r="AI1521" s="22">
        <v>0</v>
      </c>
      <c r="AJ1521" s="22">
        <f t="shared" si="132"/>
        <v>-6123.6</v>
      </c>
      <c r="AK1521" s="22"/>
      <c r="AL1521" s="22">
        <f t="shared" si="133"/>
        <v>0</v>
      </c>
      <c r="AM1521" s="22">
        <f t="shared" si="134"/>
        <v>0</v>
      </c>
    </row>
    <row r="1522" spans="1:39" outlineLevel="1" x14ac:dyDescent="0.25">
      <c r="A1522" s="10">
        <v>40755</v>
      </c>
      <c r="C1522" s="3" t="s">
        <v>3039</v>
      </c>
      <c r="D1522" s="34" t="s">
        <v>948</v>
      </c>
      <c r="F1522" s="4" t="s">
        <v>88</v>
      </c>
      <c r="G1522" s="4" t="s">
        <v>451</v>
      </c>
      <c r="H1522" s="4" t="s">
        <v>157</v>
      </c>
      <c r="N1522" s="5">
        <v>1</v>
      </c>
      <c r="O1522" s="5" t="s">
        <v>158</v>
      </c>
      <c r="P1522" s="65">
        <v>650</v>
      </c>
      <c r="Q1522" s="65">
        <v>0</v>
      </c>
      <c r="R1522" s="65">
        <v>0</v>
      </c>
      <c r="S1522" s="65">
        <f t="shared" si="130"/>
        <v>650</v>
      </c>
      <c r="T1522" s="5">
        <v>120</v>
      </c>
      <c r="U1522" s="22">
        <v>-650</v>
      </c>
      <c r="V1522" s="22">
        <v>0</v>
      </c>
      <c r="W1522" s="22">
        <v>0</v>
      </c>
      <c r="X1522" s="22">
        <v>0</v>
      </c>
      <c r="Y1522" s="22">
        <v>0</v>
      </c>
      <c r="Z1522" s="22">
        <v>0</v>
      </c>
      <c r="AA1522" s="22">
        <v>0</v>
      </c>
      <c r="AB1522" s="22">
        <v>0</v>
      </c>
      <c r="AC1522" s="22">
        <v>0</v>
      </c>
      <c r="AD1522" s="22">
        <v>0</v>
      </c>
      <c r="AE1522" s="22">
        <v>0</v>
      </c>
      <c r="AF1522" s="22">
        <v>0</v>
      </c>
      <c r="AG1522" s="22">
        <v>0</v>
      </c>
      <c r="AH1522" s="22">
        <f t="shared" si="131"/>
        <v>0</v>
      </c>
      <c r="AI1522" s="22">
        <v>0</v>
      </c>
      <c r="AJ1522" s="22">
        <f t="shared" si="132"/>
        <v>-650</v>
      </c>
      <c r="AK1522" s="22"/>
      <c r="AL1522" s="22">
        <f t="shared" si="133"/>
        <v>0</v>
      </c>
      <c r="AM1522" s="22">
        <f t="shared" si="134"/>
        <v>0</v>
      </c>
    </row>
    <row r="1523" spans="1:39" outlineLevel="1" x14ac:dyDescent="0.25">
      <c r="A1523" s="10">
        <v>40755</v>
      </c>
      <c r="C1523" s="3" t="s">
        <v>3040</v>
      </c>
      <c r="D1523" s="34" t="s">
        <v>2847</v>
      </c>
      <c r="F1523" s="4" t="s">
        <v>88</v>
      </c>
      <c r="G1523" s="4" t="s">
        <v>451</v>
      </c>
      <c r="H1523" s="4" t="s">
        <v>157</v>
      </c>
      <c r="N1523" s="5">
        <v>1</v>
      </c>
      <c r="O1523" s="5" t="s">
        <v>158</v>
      </c>
      <c r="P1523" s="65">
        <v>800</v>
      </c>
      <c r="Q1523" s="65">
        <v>0</v>
      </c>
      <c r="R1523" s="65">
        <v>0</v>
      </c>
      <c r="S1523" s="65">
        <f t="shared" si="130"/>
        <v>800</v>
      </c>
      <c r="T1523" s="5">
        <v>120</v>
      </c>
      <c r="U1523" s="22">
        <v>-800</v>
      </c>
      <c r="V1523" s="22">
        <v>0</v>
      </c>
      <c r="W1523" s="22">
        <v>0</v>
      </c>
      <c r="X1523" s="22">
        <v>0</v>
      </c>
      <c r="Y1523" s="22">
        <v>0</v>
      </c>
      <c r="Z1523" s="22">
        <v>0</v>
      </c>
      <c r="AA1523" s="22">
        <v>0</v>
      </c>
      <c r="AB1523" s="22">
        <v>0</v>
      </c>
      <c r="AC1523" s="22">
        <v>0</v>
      </c>
      <c r="AD1523" s="22">
        <v>0</v>
      </c>
      <c r="AE1523" s="22">
        <v>0</v>
      </c>
      <c r="AF1523" s="22">
        <v>0</v>
      </c>
      <c r="AG1523" s="22">
        <v>0</v>
      </c>
      <c r="AH1523" s="22">
        <f t="shared" si="131"/>
        <v>0</v>
      </c>
      <c r="AI1523" s="22">
        <v>0</v>
      </c>
      <c r="AJ1523" s="22">
        <f t="shared" si="132"/>
        <v>-800</v>
      </c>
      <c r="AK1523" s="22"/>
      <c r="AL1523" s="22">
        <f t="shared" si="133"/>
        <v>0</v>
      </c>
      <c r="AM1523" s="22">
        <f t="shared" si="134"/>
        <v>0</v>
      </c>
    </row>
    <row r="1524" spans="1:39" outlineLevel="1" x14ac:dyDescent="0.25">
      <c r="A1524" s="10">
        <v>40755</v>
      </c>
      <c r="C1524" s="3" t="s">
        <v>3041</v>
      </c>
      <c r="D1524" s="34" t="s">
        <v>2847</v>
      </c>
      <c r="F1524" s="4" t="s">
        <v>88</v>
      </c>
      <c r="G1524" s="4" t="s">
        <v>451</v>
      </c>
      <c r="H1524" s="4" t="s">
        <v>157</v>
      </c>
      <c r="N1524" s="5">
        <v>1</v>
      </c>
      <c r="O1524" s="5" t="s">
        <v>158</v>
      </c>
      <c r="P1524" s="65">
        <v>1350</v>
      </c>
      <c r="Q1524" s="65">
        <v>0</v>
      </c>
      <c r="R1524" s="65">
        <v>0</v>
      </c>
      <c r="S1524" s="65">
        <f t="shared" si="130"/>
        <v>1350</v>
      </c>
      <c r="T1524" s="5">
        <v>120</v>
      </c>
      <c r="U1524" s="22">
        <v>-1350</v>
      </c>
      <c r="V1524" s="22">
        <v>0</v>
      </c>
      <c r="W1524" s="22">
        <v>0</v>
      </c>
      <c r="X1524" s="22">
        <v>0</v>
      </c>
      <c r="Y1524" s="22">
        <v>0</v>
      </c>
      <c r="Z1524" s="22">
        <v>0</v>
      </c>
      <c r="AA1524" s="22">
        <v>0</v>
      </c>
      <c r="AB1524" s="22">
        <v>0</v>
      </c>
      <c r="AC1524" s="22">
        <v>0</v>
      </c>
      <c r="AD1524" s="22">
        <v>0</v>
      </c>
      <c r="AE1524" s="22">
        <v>0</v>
      </c>
      <c r="AF1524" s="22">
        <v>0</v>
      </c>
      <c r="AG1524" s="22">
        <v>0</v>
      </c>
      <c r="AH1524" s="22">
        <f t="shared" si="131"/>
        <v>0</v>
      </c>
      <c r="AI1524" s="22">
        <v>0</v>
      </c>
      <c r="AJ1524" s="22">
        <f t="shared" si="132"/>
        <v>-1350</v>
      </c>
      <c r="AK1524" s="22"/>
      <c r="AL1524" s="22">
        <f t="shared" si="133"/>
        <v>0</v>
      </c>
      <c r="AM1524" s="22">
        <f t="shared" si="134"/>
        <v>0</v>
      </c>
    </row>
    <row r="1525" spans="1:39" outlineLevel="1" x14ac:dyDescent="0.25">
      <c r="A1525" s="10">
        <v>40755</v>
      </c>
      <c r="C1525" s="3" t="s">
        <v>3042</v>
      </c>
      <c r="D1525" s="34" t="s">
        <v>3043</v>
      </c>
      <c r="F1525" s="4" t="s">
        <v>88</v>
      </c>
      <c r="G1525" s="4" t="s">
        <v>451</v>
      </c>
      <c r="H1525" s="4" t="s">
        <v>157</v>
      </c>
      <c r="N1525" s="5">
        <v>1</v>
      </c>
      <c r="O1525" s="5" t="s">
        <v>158</v>
      </c>
      <c r="P1525" s="65">
        <v>13908</v>
      </c>
      <c r="Q1525" s="65">
        <v>0</v>
      </c>
      <c r="R1525" s="65">
        <v>0</v>
      </c>
      <c r="S1525" s="65">
        <f t="shared" si="130"/>
        <v>13908</v>
      </c>
      <c r="T1525" s="5">
        <v>120</v>
      </c>
      <c r="U1525" s="22">
        <v>-13908</v>
      </c>
      <c r="V1525" s="22">
        <v>0</v>
      </c>
      <c r="W1525" s="22">
        <v>0</v>
      </c>
      <c r="X1525" s="22">
        <v>0</v>
      </c>
      <c r="Y1525" s="22">
        <v>0</v>
      </c>
      <c r="Z1525" s="22">
        <v>0</v>
      </c>
      <c r="AA1525" s="22">
        <v>0</v>
      </c>
      <c r="AB1525" s="22">
        <v>0</v>
      </c>
      <c r="AC1525" s="22">
        <v>0</v>
      </c>
      <c r="AD1525" s="22">
        <v>0</v>
      </c>
      <c r="AE1525" s="22">
        <v>0</v>
      </c>
      <c r="AF1525" s="22">
        <v>0</v>
      </c>
      <c r="AG1525" s="22">
        <v>0</v>
      </c>
      <c r="AH1525" s="22">
        <f t="shared" si="131"/>
        <v>0</v>
      </c>
      <c r="AI1525" s="22">
        <v>0</v>
      </c>
      <c r="AJ1525" s="22">
        <f t="shared" si="132"/>
        <v>-13908</v>
      </c>
      <c r="AK1525" s="22"/>
      <c r="AL1525" s="22">
        <f t="shared" si="133"/>
        <v>0</v>
      </c>
      <c r="AM1525" s="22">
        <f t="shared" si="134"/>
        <v>0</v>
      </c>
    </row>
    <row r="1526" spans="1:39" outlineLevel="1" x14ac:dyDescent="0.25">
      <c r="A1526" s="10">
        <v>40755</v>
      </c>
      <c r="C1526" s="3" t="s">
        <v>3044</v>
      </c>
      <c r="D1526" s="34" t="s">
        <v>3045</v>
      </c>
      <c r="F1526" s="4" t="s">
        <v>88</v>
      </c>
      <c r="G1526" s="4" t="s">
        <v>451</v>
      </c>
      <c r="H1526" s="4" t="s">
        <v>157</v>
      </c>
      <c r="N1526" s="5">
        <v>1</v>
      </c>
      <c r="O1526" s="5" t="s">
        <v>158</v>
      </c>
      <c r="P1526" s="65">
        <v>15418</v>
      </c>
      <c r="Q1526" s="65">
        <v>0</v>
      </c>
      <c r="R1526" s="65">
        <v>0</v>
      </c>
      <c r="S1526" s="65">
        <f t="shared" si="130"/>
        <v>15418</v>
      </c>
      <c r="T1526" s="5">
        <v>120</v>
      </c>
      <c r="U1526" s="22">
        <v>-15418</v>
      </c>
      <c r="V1526" s="22">
        <v>0</v>
      </c>
      <c r="W1526" s="22">
        <v>0</v>
      </c>
      <c r="X1526" s="22">
        <v>0</v>
      </c>
      <c r="Y1526" s="22">
        <v>0</v>
      </c>
      <c r="Z1526" s="22">
        <v>0</v>
      </c>
      <c r="AA1526" s="22">
        <v>0</v>
      </c>
      <c r="AB1526" s="22">
        <v>0</v>
      </c>
      <c r="AC1526" s="22">
        <v>0</v>
      </c>
      <c r="AD1526" s="22">
        <v>0</v>
      </c>
      <c r="AE1526" s="22">
        <v>0</v>
      </c>
      <c r="AF1526" s="22">
        <v>0</v>
      </c>
      <c r="AG1526" s="22">
        <v>0</v>
      </c>
      <c r="AH1526" s="22">
        <f t="shared" si="131"/>
        <v>0</v>
      </c>
      <c r="AI1526" s="22">
        <v>0</v>
      </c>
      <c r="AJ1526" s="22">
        <f t="shared" si="132"/>
        <v>-15418</v>
      </c>
      <c r="AK1526" s="22"/>
      <c r="AL1526" s="22">
        <f t="shared" si="133"/>
        <v>0</v>
      </c>
      <c r="AM1526" s="22">
        <f t="shared" si="134"/>
        <v>0</v>
      </c>
    </row>
    <row r="1527" spans="1:39" outlineLevel="1" x14ac:dyDescent="0.25">
      <c r="A1527" s="10">
        <v>40755</v>
      </c>
      <c r="C1527" s="3" t="s">
        <v>3046</v>
      </c>
      <c r="D1527" s="34" t="s">
        <v>948</v>
      </c>
      <c r="F1527" s="4" t="s">
        <v>88</v>
      </c>
      <c r="G1527" s="4" t="s">
        <v>451</v>
      </c>
      <c r="H1527" s="4" t="s">
        <v>157</v>
      </c>
      <c r="N1527" s="5">
        <v>1</v>
      </c>
      <c r="O1527" s="5" t="s">
        <v>158</v>
      </c>
      <c r="P1527" s="65">
        <v>800</v>
      </c>
      <c r="Q1527" s="65">
        <v>0</v>
      </c>
      <c r="R1527" s="65">
        <v>0</v>
      </c>
      <c r="S1527" s="65">
        <f t="shared" si="130"/>
        <v>800</v>
      </c>
      <c r="T1527" s="5">
        <v>120</v>
      </c>
      <c r="U1527" s="22">
        <v>-800</v>
      </c>
      <c r="V1527" s="22">
        <v>0</v>
      </c>
      <c r="W1527" s="22">
        <v>0</v>
      </c>
      <c r="X1527" s="22">
        <v>0</v>
      </c>
      <c r="Y1527" s="22">
        <v>0</v>
      </c>
      <c r="Z1527" s="22">
        <v>0</v>
      </c>
      <c r="AA1527" s="22">
        <v>0</v>
      </c>
      <c r="AB1527" s="22">
        <v>0</v>
      </c>
      <c r="AC1527" s="22">
        <v>0</v>
      </c>
      <c r="AD1527" s="22">
        <v>0</v>
      </c>
      <c r="AE1527" s="22">
        <v>0</v>
      </c>
      <c r="AF1527" s="22">
        <v>0</v>
      </c>
      <c r="AG1527" s="22">
        <v>0</v>
      </c>
      <c r="AH1527" s="22">
        <f t="shared" si="131"/>
        <v>0</v>
      </c>
      <c r="AI1527" s="22">
        <v>0</v>
      </c>
      <c r="AJ1527" s="22">
        <f t="shared" si="132"/>
        <v>-800</v>
      </c>
      <c r="AK1527" s="22"/>
      <c r="AL1527" s="22">
        <f t="shared" si="133"/>
        <v>0</v>
      </c>
      <c r="AM1527" s="22">
        <f t="shared" si="134"/>
        <v>0</v>
      </c>
    </row>
    <row r="1528" spans="1:39" outlineLevel="1" x14ac:dyDescent="0.25">
      <c r="A1528" s="10">
        <v>40755</v>
      </c>
      <c r="C1528" s="3" t="s">
        <v>3047</v>
      </c>
      <c r="D1528" s="34" t="s">
        <v>2908</v>
      </c>
      <c r="F1528" s="4" t="s">
        <v>88</v>
      </c>
      <c r="G1528" s="4" t="s">
        <v>451</v>
      </c>
      <c r="H1528" s="4" t="s">
        <v>157</v>
      </c>
      <c r="N1528" s="5">
        <v>1</v>
      </c>
      <c r="O1528" s="5" t="s">
        <v>158</v>
      </c>
      <c r="P1528" s="65">
        <v>950</v>
      </c>
      <c r="Q1528" s="65">
        <v>0</v>
      </c>
      <c r="R1528" s="65">
        <v>0</v>
      </c>
      <c r="S1528" s="65">
        <f t="shared" si="130"/>
        <v>950</v>
      </c>
      <c r="T1528" s="5">
        <v>120</v>
      </c>
      <c r="U1528" s="22">
        <v>-950</v>
      </c>
      <c r="V1528" s="22">
        <v>0</v>
      </c>
      <c r="W1528" s="22">
        <v>0</v>
      </c>
      <c r="X1528" s="22">
        <v>0</v>
      </c>
      <c r="Y1528" s="22">
        <v>0</v>
      </c>
      <c r="Z1528" s="22">
        <v>0</v>
      </c>
      <c r="AA1528" s="22">
        <v>0</v>
      </c>
      <c r="AB1528" s="22">
        <v>0</v>
      </c>
      <c r="AC1528" s="22">
        <v>0</v>
      </c>
      <c r="AD1528" s="22">
        <v>0</v>
      </c>
      <c r="AE1528" s="22">
        <v>0</v>
      </c>
      <c r="AF1528" s="22">
        <v>0</v>
      </c>
      <c r="AG1528" s="22">
        <v>0</v>
      </c>
      <c r="AH1528" s="22">
        <f t="shared" si="131"/>
        <v>0</v>
      </c>
      <c r="AI1528" s="22">
        <v>0</v>
      </c>
      <c r="AJ1528" s="22">
        <f t="shared" si="132"/>
        <v>-950</v>
      </c>
      <c r="AK1528" s="22"/>
      <c r="AL1528" s="22">
        <f t="shared" si="133"/>
        <v>0</v>
      </c>
      <c r="AM1528" s="22">
        <f t="shared" si="134"/>
        <v>0</v>
      </c>
    </row>
    <row r="1529" spans="1:39" outlineLevel="1" x14ac:dyDescent="0.25">
      <c r="A1529" s="10">
        <v>40755</v>
      </c>
      <c r="C1529" s="3" t="s">
        <v>3048</v>
      </c>
      <c r="D1529" s="34" t="s">
        <v>2908</v>
      </c>
      <c r="F1529" s="4" t="s">
        <v>88</v>
      </c>
      <c r="G1529" s="4" t="s">
        <v>451</v>
      </c>
      <c r="H1529" s="4" t="s">
        <v>157</v>
      </c>
      <c r="N1529" s="5">
        <v>1</v>
      </c>
      <c r="O1529" s="5" t="s">
        <v>158</v>
      </c>
      <c r="P1529" s="65">
        <v>680</v>
      </c>
      <c r="Q1529" s="65">
        <v>0</v>
      </c>
      <c r="R1529" s="65">
        <v>0</v>
      </c>
      <c r="S1529" s="65">
        <f t="shared" si="130"/>
        <v>680</v>
      </c>
      <c r="T1529" s="5">
        <v>120</v>
      </c>
      <c r="U1529" s="22">
        <v>-680</v>
      </c>
      <c r="V1529" s="22">
        <v>0</v>
      </c>
      <c r="W1529" s="22">
        <v>0</v>
      </c>
      <c r="X1529" s="22">
        <v>0</v>
      </c>
      <c r="Y1529" s="22">
        <v>0</v>
      </c>
      <c r="Z1529" s="22">
        <v>0</v>
      </c>
      <c r="AA1529" s="22">
        <v>0</v>
      </c>
      <c r="AB1529" s="22">
        <v>0</v>
      </c>
      <c r="AC1529" s="22">
        <v>0</v>
      </c>
      <c r="AD1529" s="22">
        <v>0</v>
      </c>
      <c r="AE1529" s="22">
        <v>0</v>
      </c>
      <c r="AF1529" s="22">
        <v>0</v>
      </c>
      <c r="AG1529" s="22">
        <v>0</v>
      </c>
      <c r="AH1529" s="22">
        <f t="shared" si="131"/>
        <v>0</v>
      </c>
      <c r="AI1529" s="22">
        <v>0</v>
      </c>
      <c r="AJ1529" s="22">
        <f t="shared" si="132"/>
        <v>-680</v>
      </c>
      <c r="AK1529" s="22"/>
      <c r="AL1529" s="22">
        <f t="shared" si="133"/>
        <v>0</v>
      </c>
      <c r="AM1529" s="22">
        <f t="shared" si="134"/>
        <v>0</v>
      </c>
    </row>
    <row r="1530" spans="1:39" outlineLevel="1" x14ac:dyDescent="0.25">
      <c r="A1530" s="10">
        <v>40755</v>
      </c>
      <c r="C1530" s="3" t="s">
        <v>3049</v>
      </c>
      <c r="D1530" s="34" t="s">
        <v>3050</v>
      </c>
      <c r="F1530" s="4" t="s">
        <v>88</v>
      </c>
      <c r="G1530" s="4" t="s">
        <v>451</v>
      </c>
      <c r="H1530" s="4" t="s">
        <v>157</v>
      </c>
      <c r="N1530" s="5">
        <v>1</v>
      </c>
      <c r="O1530" s="5" t="s">
        <v>158</v>
      </c>
      <c r="P1530" s="65">
        <v>580</v>
      </c>
      <c r="Q1530" s="65">
        <v>0</v>
      </c>
      <c r="R1530" s="65">
        <v>0</v>
      </c>
      <c r="S1530" s="65">
        <f t="shared" si="130"/>
        <v>580</v>
      </c>
      <c r="T1530" s="5">
        <v>120</v>
      </c>
      <c r="U1530" s="22">
        <v>-580</v>
      </c>
      <c r="V1530" s="22">
        <v>0</v>
      </c>
      <c r="W1530" s="22">
        <v>0</v>
      </c>
      <c r="X1530" s="22">
        <v>0</v>
      </c>
      <c r="Y1530" s="22">
        <v>0</v>
      </c>
      <c r="Z1530" s="22">
        <v>0</v>
      </c>
      <c r="AA1530" s="22">
        <v>0</v>
      </c>
      <c r="AB1530" s="22">
        <v>0</v>
      </c>
      <c r="AC1530" s="22">
        <v>0</v>
      </c>
      <c r="AD1530" s="22">
        <v>0</v>
      </c>
      <c r="AE1530" s="22">
        <v>0</v>
      </c>
      <c r="AF1530" s="22">
        <v>0</v>
      </c>
      <c r="AG1530" s="22">
        <v>0</v>
      </c>
      <c r="AH1530" s="22">
        <f t="shared" si="131"/>
        <v>0</v>
      </c>
      <c r="AI1530" s="22">
        <v>0</v>
      </c>
      <c r="AJ1530" s="22">
        <f t="shared" si="132"/>
        <v>-580</v>
      </c>
      <c r="AK1530" s="22"/>
      <c r="AL1530" s="22">
        <f t="shared" si="133"/>
        <v>0</v>
      </c>
      <c r="AM1530" s="22">
        <f t="shared" si="134"/>
        <v>0</v>
      </c>
    </row>
    <row r="1531" spans="1:39" outlineLevel="1" x14ac:dyDescent="0.25">
      <c r="A1531" s="10">
        <v>40755</v>
      </c>
      <c r="C1531" s="3" t="s">
        <v>3051</v>
      </c>
      <c r="D1531" s="34" t="s">
        <v>3052</v>
      </c>
      <c r="F1531" s="4" t="s">
        <v>88</v>
      </c>
      <c r="G1531" s="4" t="s">
        <v>451</v>
      </c>
      <c r="H1531" s="4" t="s">
        <v>157</v>
      </c>
      <c r="N1531" s="5">
        <v>1</v>
      </c>
      <c r="O1531" s="5" t="s">
        <v>158</v>
      </c>
      <c r="P1531" s="65">
        <v>800</v>
      </c>
      <c r="Q1531" s="65">
        <v>0</v>
      </c>
      <c r="R1531" s="65">
        <v>0</v>
      </c>
      <c r="S1531" s="65">
        <f t="shared" si="130"/>
        <v>800</v>
      </c>
      <c r="T1531" s="5">
        <v>120</v>
      </c>
      <c r="U1531" s="22">
        <v>-800</v>
      </c>
      <c r="V1531" s="22">
        <v>0</v>
      </c>
      <c r="W1531" s="22">
        <v>0</v>
      </c>
      <c r="X1531" s="22">
        <v>0</v>
      </c>
      <c r="Y1531" s="22">
        <v>0</v>
      </c>
      <c r="Z1531" s="22">
        <v>0</v>
      </c>
      <c r="AA1531" s="22">
        <v>0</v>
      </c>
      <c r="AB1531" s="22">
        <v>0</v>
      </c>
      <c r="AC1531" s="22">
        <v>0</v>
      </c>
      <c r="AD1531" s="22">
        <v>0</v>
      </c>
      <c r="AE1531" s="22">
        <v>0</v>
      </c>
      <c r="AF1531" s="22">
        <v>0</v>
      </c>
      <c r="AG1531" s="22">
        <v>0</v>
      </c>
      <c r="AH1531" s="22">
        <f t="shared" si="131"/>
        <v>0</v>
      </c>
      <c r="AI1531" s="22">
        <v>0</v>
      </c>
      <c r="AJ1531" s="22">
        <f t="shared" si="132"/>
        <v>-800</v>
      </c>
      <c r="AK1531" s="22"/>
      <c r="AL1531" s="22">
        <f t="shared" si="133"/>
        <v>0</v>
      </c>
      <c r="AM1531" s="22">
        <f t="shared" si="134"/>
        <v>0</v>
      </c>
    </row>
    <row r="1532" spans="1:39" outlineLevel="1" x14ac:dyDescent="0.25">
      <c r="A1532" s="10">
        <v>40755</v>
      </c>
      <c r="C1532" s="3" t="s">
        <v>3053</v>
      </c>
      <c r="D1532" s="34" t="s">
        <v>3054</v>
      </c>
      <c r="F1532" s="4" t="s">
        <v>88</v>
      </c>
      <c r="G1532" s="4" t="s">
        <v>451</v>
      </c>
      <c r="H1532" s="4" t="s">
        <v>157</v>
      </c>
      <c r="N1532" s="5">
        <v>1</v>
      </c>
      <c r="O1532" s="5" t="s">
        <v>158</v>
      </c>
      <c r="P1532" s="65">
        <v>375</v>
      </c>
      <c r="Q1532" s="65">
        <v>0</v>
      </c>
      <c r="R1532" s="65">
        <v>0</v>
      </c>
      <c r="S1532" s="65">
        <f t="shared" si="130"/>
        <v>375</v>
      </c>
      <c r="T1532" s="5">
        <v>120</v>
      </c>
      <c r="U1532" s="22">
        <v>-375</v>
      </c>
      <c r="V1532" s="22">
        <v>0</v>
      </c>
      <c r="W1532" s="22">
        <v>0</v>
      </c>
      <c r="X1532" s="22">
        <v>0</v>
      </c>
      <c r="Y1532" s="22">
        <v>0</v>
      </c>
      <c r="Z1532" s="22">
        <v>0</v>
      </c>
      <c r="AA1532" s="22">
        <v>0</v>
      </c>
      <c r="AB1532" s="22">
        <v>0</v>
      </c>
      <c r="AC1532" s="22">
        <v>0</v>
      </c>
      <c r="AD1532" s="22">
        <v>0</v>
      </c>
      <c r="AE1532" s="22">
        <v>0</v>
      </c>
      <c r="AF1532" s="22">
        <v>0</v>
      </c>
      <c r="AG1532" s="22">
        <v>0</v>
      </c>
      <c r="AH1532" s="22">
        <f t="shared" si="131"/>
        <v>0</v>
      </c>
      <c r="AI1532" s="22">
        <v>0</v>
      </c>
      <c r="AJ1532" s="22">
        <f t="shared" si="132"/>
        <v>-375</v>
      </c>
      <c r="AK1532" s="22"/>
      <c r="AL1532" s="22">
        <f t="shared" si="133"/>
        <v>0</v>
      </c>
      <c r="AM1532" s="22">
        <f t="shared" si="134"/>
        <v>0</v>
      </c>
    </row>
    <row r="1533" spans="1:39" outlineLevel="1" x14ac:dyDescent="0.25">
      <c r="A1533" s="10">
        <v>40755</v>
      </c>
      <c r="C1533" s="3" t="s">
        <v>3055</v>
      </c>
      <c r="D1533" s="34" t="s">
        <v>3056</v>
      </c>
      <c r="F1533" s="4" t="s">
        <v>88</v>
      </c>
      <c r="G1533" s="4" t="s">
        <v>451</v>
      </c>
      <c r="H1533" s="4" t="s">
        <v>157</v>
      </c>
      <c r="N1533" s="5">
        <v>1</v>
      </c>
      <c r="O1533" s="5" t="s">
        <v>158</v>
      </c>
      <c r="P1533" s="65">
        <v>530</v>
      </c>
      <c r="Q1533" s="65">
        <v>0</v>
      </c>
      <c r="R1533" s="65">
        <v>0</v>
      </c>
      <c r="S1533" s="65">
        <f t="shared" si="130"/>
        <v>530</v>
      </c>
      <c r="T1533" s="5">
        <v>120</v>
      </c>
      <c r="U1533" s="22">
        <v>-530</v>
      </c>
      <c r="V1533" s="22">
        <v>0</v>
      </c>
      <c r="W1533" s="22">
        <v>0</v>
      </c>
      <c r="X1533" s="22">
        <v>0</v>
      </c>
      <c r="Y1533" s="22">
        <v>0</v>
      </c>
      <c r="Z1533" s="22">
        <v>0</v>
      </c>
      <c r="AA1533" s="22">
        <v>0</v>
      </c>
      <c r="AB1533" s="22">
        <v>0</v>
      </c>
      <c r="AC1533" s="22">
        <v>0</v>
      </c>
      <c r="AD1533" s="22">
        <v>0</v>
      </c>
      <c r="AE1533" s="22">
        <v>0</v>
      </c>
      <c r="AF1533" s="22">
        <v>0</v>
      </c>
      <c r="AG1533" s="22">
        <v>0</v>
      </c>
      <c r="AH1533" s="22">
        <f t="shared" si="131"/>
        <v>0</v>
      </c>
      <c r="AI1533" s="22">
        <v>0</v>
      </c>
      <c r="AJ1533" s="22">
        <f t="shared" si="132"/>
        <v>-530</v>
      </c>
      <c r="AK1533" s="22"/>
      <c r="AL1533" s="22">
        <f t="shared" si="133"/>
        <v>0</v>
      </c>
      <c r="AM1533" s="22">
        <f t="shared" si="134"/>
        <v>0</v>
      </c>
    </row>
    <row r="1534" spans="1:39" outlineLevel="1" x14ac:dyDescent="0.25">
      <c r="A1534" s="10">
        <v>40755</v>
      </c>
      <c r="C1534" s="3" t="s">
        <v>3057</v>
      </c>
      <c r="D1534" s="34" t="s">
        <v>2888</v>
      </c>
      <c r="F1534" s="4" t="s">
        <v>88</v>
      </c>
      <c r="G1534" s="4" t="s">
        <v>451</v>
      </c>
      <c r="H1534" s="4" t="s">
        <v>157</v>
      </c>
      <c r="N1534" s="5">
        <v>1</v>
      </c>
      <c r="O1534" s="5" t="s">
        <v>158</v>
      </c>
      <c r="P1534" s="65">
        <v>3280</v>
      </c>
      <c r="Q1534" s="65">
        <v>0</v>
      </c>
      <c r="R1534" s="65">
        <v>0</v>
      </c>
      <c r="S1534" s="65">
        <f t="shared" si="130"/>
        <v>3280</v>
      </c>
      <c r="T1534" s="5">
        <v>120</v>
      </c>
      <c r="U1534" s="22">
        <v>-3280</v>
      </c>
      <c r="V1534" s="22">
        <v>0</v>
      </c>
      <c r="W1534" s="22">
        <v>0</v>
      </c>
      <c r="X1534" s="22">
        <v>0</v>
      </c>
      <c r="Y1534" s="22">
        <v>0</v>
      </c>
      <c r="Z1534" s="22">
        <v>0</v>
      </c>
      <c r="AA1534" s="22">
        <v>0</v>
      </c>
      <c r="AB1534" s="22">
        <v>0</v>
      </c>
      <c r="AC1534" s="22">
        <v>0</v>
      </c>
      <c r="AD1534" s="22">
        <v>0</v>
      </c>
      <c r="AE1534" s="22">
        <v>0</v>
      </c>
      <c r="AF1534" s="22">
        <v>0</v>
      </c>
      <c r="AG1534" s="22">
        <v>0</v>
      </c>
      <c r="AH1534" s="22">
        <f t="shared" si="131"/>
        <v>0</v>
      </c>
      <c r="AI1534" s="22">
        <v>0</v>
      </c>
      <c r="AJ1534" s="22">
        <f t="shared" si="132"/>
        <v>-3280</v>
      </c>
      <c r="AK1534" s="22"/>
      <c r="AL1534" s="22">
        <f t="shared" si="133"/>
        <v>0</v>
      </c>
      <c r="AM1534" s="22">
        <f t="shared" si="134"/>
        <v>0</v>
      </c>
    </row>
    <row r="1535" spans="1:39" outlineLevel="1" x14ac:dyDescent="0.25">
      <c r="A1535" s="10">
        <v>40755</v>
      </c>
      <c r="C1535" s="3" t="s">
        <v>3058</v>
      </c>
      <c r="D1535" s="34" t="s">
        <v>3059</v>
      </c>
      <c r="F1535" s="4" t="s">
        <v>88</v>
      </c>
      <c r="G1535" s="4" t="s">
        <v>451</v>
      </c>
      <c r="H1535" s="4" t="s">
        <v>157</v>
      </c>
      <c r="N1535" s="5">
        <v>1</v>
      </c>
      <c r="O1535" s="5" t="s">
        <v>158</v>
      </c>
      <c r="P1535" s="65">
        <v>4700</v>
      </c>
      <c r="Q1535" s="65">
        <v>0</v>
      </c>
      <c r="R1535" s="65">
        <v>0</v>
      </c>
      <c r="S1535" s="65">
        <f t="shared" si="130"/>
        <v>4700</v>
      </c>
      <c r="T1535" s="5">
        <v>120</v>
      </c>
      <c r="U1535" s="22">
        <v>-4700</v>
      </c>
      <c r="V1535" s="22">
        <v>0</v>
      </c>
      <c r="W1535" s="22">
        <v>0</v>
      </c>
      <c r="X1535" s="22">
        <v>0</v>
      </c>
      <c r="Y1535" s="22">
        <v>0</v>
      </c>
      <c r="Z1535" s="22">
        <v>0</v>
      </c>
      <c r="AA1535" s="22">
        <v>0</v>
      </c>
      <c r="AB1535" s="22">
        <v>0</v>
      </c>
      <c r="AC1535" s="22">
        <v>0</v>
      </c>
      <c r="AD1535" s="22">
        <v>0</v>
      </c>
      <c r="AE1535" s="22">
        <v>0</v>
      </c>
      <c r="AF1535" s="22">
        <v>0</v>
      </c>
      <c r="AG1535" s="22">
        <v>0</v>
      </c>
      <c r="AH1535" s="22">
        <f t="shared" si="131"/>
        <v>0</v>
      </c>
      <c r="AI1535" s="22">
        <v>0</v>
      </c>
      <c r="AJ1535" s="22">
        <f t="shared" si="132"/>
        <v>-4700</v>
      </c>
      <c r="AK1535" s="22"/>
      <c r="AL1535" s="22">
        <f t="shared" si="133"/>
        <v>0</v>
      </c>
      <c r="AM1535" s="22">
        <f t="shared" si="134"/>
        <v>0</v>
      </c>
    </row>
    <row r="1536" spans="1:39" outlineLevel="1" x14ac:dyDescent="0.25">
      <c r="A1536" s="10">
        <v>40755</v>
      </c>
      <c r="C1536" s="3" t="s">
        <v>3060</v>
      </c>
      <c r="D1536" s="34" t="s">
        <v>3061</v>
      </c>
      <c r="F1536" s="4" t="s">
        <v>88</v>
      </c>
      <c r="G1536" s="4" t="s">
        <v>451</v>
      </c>
      <c r="H1536" s="4" t="s">
        <v>157</v>
      </c>
      <c r="N1536" s="5">
        <v>1</v>
      </c>
      <c r="O1536" s="5" t="s">
        <v>158</v>
      </c>
      <c r="P1536" s="65">
        <v>195</v>
      </c>
      <c r="Q1536" s="65">
        <v>0</v>
      </c>
      <c r="R1536" s="65">
        <v>0</v>
      </c>
      <c r="S1536" s="65">
        <f t="shared" si="130"/>
        <v>195</v>
      </c>
      <c r="T1536" s="5">
        <v>120</v>
      </c>
      <c r="U1536" s="22">
        <v>-195</v>
      </c>
      <c r="V1536" s="22">
        <v>0</v>
      </c>
      <c r="W1536" s="22">
        <v>0</v>
      </c>
      <c r="X1536" s="22">
        <v>0</v>
      </c>
      <c r="Y1536" s="22">
        <v>0</v>
      </c>
      <c r="Z1536" s="22">
        <v>0</v>
      </c>
      <c r="AA1536" s="22">
        <v>0</v>
      </c>
      <c r="AB1536" s="22">
        <v>0</v>
      </c>
      <c r="AC1536" s="22">
        <v>0</v>
      </c>
      <c r="AD1536" s="22">
        <v>0</v>
      </c>
      <c r="AE1536" s="22">
        <v>0</v>
      </c>
      <c r="AF1536" s="22">
        <v>0</v>
      </c>
      <c r="AG1536" s="22">
        <v>0</v>
      </c>
      <c r="AH1536" s="22">
        <f t="shared" si="131"/>
        <v>0</v>
      </c>
      <c r="AI1536" s="22">
        <v>0</v>
      </c>
      <c r="AJ1536" s="22">
        <f t="shared" si="132"/>
        <v>-195</v>
      </c>
      <c r="AK1536" s="22"/>
      <c r="AL1536" s="22">
        <f t="shared" si="133"/>
        <v>0</v>
      </c>
      <c r="AM1536" s="22">
        <f t="shared" si="134"/>
        <v>0</v>
      </c>
    </row>
    <row r="1537" spans="1:39" outlineLevel="1" x14ac:dyDescent="0.25">
      <c r="A1537" s="10">
        <v>40755</v>
      </c>
      <c r="C1537" s="3" t="s">
        <v>3062</v>
      </c>
      <c r="D1537" s="34" t="s">
        <v>3063</v>
      </c>
      <c r="F1537" s="4" t="s">
        <v>88</v>
      </c>
      <c r="G1537" s="4" t="s">
        <v>451</v>
      </c>
      <c r="H1537" s="4" t="s">
        <v>157</v>
      </c>
      <c r="N1537" s="5">
        <v>1</v>
      </c>
      <c r="O1537" s="5" t="s">
        <v>158</v>
      </c>
      <c r="P1537" s="65">
        <v>7027.56</v>
      </c>
      <c r="Q1537" s="65">
        <v>0</v>
      </c>
      <c r="R1537" s="65">
        <v>0</v>
      </c>
      <c r="S1537" s="65">
        <f t="shared" si="130"/>
        <v>7027.56</v>
      </c>
      <c r="T1537" s="5">
        <v>120</v>
      </c>
      <c r="U1537" s="22">
        <v>-7027.56</v>
      </c>
      <c r="V1537" s="22">
        <v>0</v>
      </c>
      <c r="W1537" s="22">
        <v>0</v>
      </c>
      <c r="X1537" s="22">
        <v>0</v>
      </c>
      <c r="Y1537" s="22">
        <v>0</v>
      </c>
      <c r="Z1537" s="22">
        <v>0</v>
      </c>
      <c r="AA1537" s="22">
        <v>0</v>
      </c>
      <c r="AB1537" s="22">
        <v>0</v>
      </c>
      <c r="AC1537" s="22">
        <v>0</v>
      </c>
      <c r="AD1537" s="22">
        <v>0</v>
      </c>
      <c r="AE1537" s="22">
        <v>0</v>
      </c>
      <c r="AF1537" s="22">
        <v>0</v>
      </c>
      <c r="AG1537" s="22">
        <v>0</v>
      </c>
      <c r="AH1537" s="22">
        <f t="shared" si="131"/>
        <v>0</v>
      </c>
      <c r="AI1537" s="22">
        <v>0</v>
      </c>
      <c r="AJ1537" s="22">
        <f t="shared" si="132"/>
        <v>-7027.56</v>
      </c>
      <c r="AK1537" s="22"/>
      <c r="AL1537" s="22">
        <f t="shared" si="133"/>
        <v>0</v>
      </c>
      <c r="AM1537" s="22">
        <f t="shared" si="134"/>
        <v>0</v>
      </c>
    </row>
    <row r="1538" spans="1:39" outlineLevel="1" x14ac:dyDescent="0.25">
      <c r="A1538" s="10">
        <v>40755</v>
      </c>
      <c r="C1538" s="3" t="s">
        <v>3064</v>
      </c>
      <c r="D1538" s="34" t="s">
        <v>3065</v>
      </c>
      <c r="F1538" s="4" t="s">
        <v>88</v>
      </c>
      <c r="G1538" s="4" t="s">
        <v>451</v>
      </c>
      <c r="H1538" s="4" t="s">
        <v>157</v>
      </c>
      <c r="N1538" s="5">
        <v>1</v>
      </c>
      <c r="O1538" s="5" t="s">
        <v>158</v>
      </c>
      <c r="P1538" s="65">
        <v>3400</v>
      </c>
      <c r="Q1538" s="65">
        <v>0</v>
      </c>
      <c r="R1538" s="65">
        <v>0</v>
      </c>
      <c r="S1538" s="65">
        <f t="shared" si="130"/>
        <v>3400</v>
      </c>
      <c r="T1538" s="5">
        <v>120</v>
      </c>
      <c r="U1538" s="22">
        <v>-3400</v>
      </c>
      <c r="V1538" s="22">
        <v>0</v>
      </c>
      <c r="W1538" s="22">
        <v>0</v>
      </c>
      <c r="X1538" s="22">
        <v>0</v>
      </c>
      <c r="Y1538" s="22">
        <v>0</v>
      </c>
      <c r="Z1538" s="22">
        <v>0</v>
      </c>
      <c r="AA1538" s="22">
        <v>0</v>
      </c>
      <c r="AB1538" s="22">
        <v>0</v>
      </c>
      <c r="AC1538" s="22">
        <v>0</v>
      </c>
      <c r="AD1538" s="22">
        <v>0</v>
      </c>
      <c r="AE1538" s="22">
        <v>0</v>
      </c>
      <c r="AF1538" s="22">
        <v>0</v>
      </c>
      <c r="AG1538" s="22">
        <v>0</v>
      </c>
      <c r="AH1538" s="22">
        <f t="shared" si="131"/>
        <v>0</v>
      </c>
      <c r="AI1538" s="22">
        <v>0</v>
      </c>
      <c r="AJ1538" s="22">
        <f t="shared" si="132"/>
        <v>-3400</v>
      </c>
      <c r="AK1538" s="22"/>
      <c r="AL1538" s="22">
        <f t="shared" si="133"/>
        <v>0</v>
      </c>
      <c r="AM1538" s="22">
        <f t="shared" si="134"/>
        <v>0</v>
      </c>
    </row>
    <row r="1539" spans="1:39" outlineLevel="1" x14ac:dyDescent="0.25">
      <c r="A1539" s="10">
        <v>40755</v>
      </c>
      <c r="C1539" s="3" t="s">
        <v>3066</v>
      </c>
      <c r="D1539" s="34" t="s">
        <v>2752</v>
      </c>
      <c r="F1539" s="4" t="s">
        <v>88</v>
      </c>
      <c r="G1539" s="4" t="s">
        <v>451</v>
      </c>
      <c r="H1539" s="4" t="s">
        <v>157</v>
      </c>
      <c r="N1539" s="5">
        <v>1</v>
      </c>
      <c r="O1539" s="5" t="s">
        <v>158</v>
      </c>
      <c r="P1539" s="65">
        <v>760</v>
      </c>
      <c r="Q1539" s="65">
        <v>0</v>
      </c>
      <c r="R1539" s="65">
        <v>0</v>
      </c>
      <c r="S1539" s="65">
        <f t="shared" si="130"/>
        <v>760</v>
      </c>
      <c r="T1539" s="5">
        <v>120</v>
      </c>
      <c r="U1539" s="22">
        <v>-760</v>
      </c>
      <c r="V1539" s="22">
        <v>0</v>
      </c>
      <c r="W1539" s="22">
        <v>0</v>
      </c>
      <c r="X1539" s="22">
        <v>0</v>
      </c>
      <c r="Y1539" s="22">
        <v>0</v>
      </c>
      <c r="Z1539" s="22">
        <v>0</v>
      </c>
      <c r="AA1539" s="22">
        <v>0</v>
      </c>
      <c r="AB1539" s="22">
        <v>0</v>
      </c>
      <c r="AC1539" s="22">
        <v>0</v>
      </c>
      <c r="AD1539" s="22">
        <v>0</v>
      </c>
      <c r="AE1539" s="22">
        <v>0</v>
      </c>
      <c r="AF1539" s="22">
        <v>0</v>
      </c>
      <c r="AG1539" s="22">
        <v>0</v>
      </c>
      <c r="AH1539" s="22">
        <f t="shared" si="131"/>
        <v>0</v>
      </c>
      <c r="AI1539" s="22">
        <v>0</v>
      </c>
      <c r="AJ1539" s="22">
        <f t="shared" si="132"/>
        <v>-760</v>
      </c>
      <c r="AK1539" s="22"/>
      <c r="AL1539" s="22">
        <f t="shared" si="133"/>
        <v>0</v>
      </c>
      <c r="AM1539" s="22">
        <f t="shared" si="134"/>
        <v>0</v>
      </c>
    </row>
    <row r="1540" spans="1:39" outlineLevel="1" x14ac:dyDescent="0.25">
      <c r="A1540" s="10">
        <v>40755</v>
      </c>
      <c r="C1540" s="3" t="s">
        <v>3067</v>
      </c>
      <c r="D1540" s="34" t="s">
        <v>3068</v>
      </c>
      <c r="F1540" s="4" t="s">
        <v>88</v>
      </c>
      <c r="G1540" s="4" t="s">
        <v>451</v>
      </c>
      <c r="H1540" s="4" t="s">
        <v>157</v>
      </c>
      <c r="N1540" s="5">
        <v>1</v>
      </c>
      <c r="O1540" s="5" t="s">
        <v>158</v>
      </c>
      <c r="P1540" s="65">
        <v>2600</v>
      </c>
      <c r="Q1540" s="65">
        <v>0</v>
      </c>
      <c r="R1540" s="65">
        <v>0</v>
      </c>
      <c r="S1540" s="65">
        <f t="shared" si="130"/>
        <v>2600</v>
      </c>
      <c r="T1540" s="5">
        <v>120</v>
      </c>
      <c r="U1540" s="22">
        <v>-2600</v>
      </c>
      <c r="V1540" s="22">
        <v>0</v>
      </c>
      <c r="W1540" s="22">
        <v>0</v>
      </c>
      <c r="X1540" s="22">
        <v>0</v>
      </c>
      <c r="Y1540" s="22">
        <v>0</v>
      </c>
      <c r="Z1540" s="22">
        <v>0</v>
      </c>
      <c r="AA1540" s="22">
        <v>0</v>
      </c>
      <c r="AB1540" s="22">
        <v>0</v>
      </c>
      <c r="AC1540" s="22">
        <v>0</v>
      </c>
      <c r="AD1540" s="22">
        <v>0</v>
      </c>
      <c r="AE1540" s="22">
        <v>0</v>
      </c>
      <c r="AF1540" s="22">
        <v>0</v>
      </c>
      <c r="AG1540" s="22">
        <v>0</v>
      </c>
      <c r="AH1540" s="22">
        <f t="shared" si="131"/>
        <v>0</v>
      </c>
      <c r="AI1540" s="22">
        <v>0</v>
      </c>
      <c r="AJ1540" s="22">
        <f t="shared" si="132"/>
        <v>-2600</v>
      </c>
      <c r="AK1540" s="22"/>
      <c r="AL1540" s="22">
        <f t="shared" si="133"/>
        <v>0</v>
      </c>
      <c r="AM1540" s="22">
        <f t="shared" si="134"/>
        <v>0</v>
      </c>
    </row>
    <row r="1541" spans="1:39" outlineLevel="1" x14ac:dyDescent="0.25">
      <c r="A1541" s="10">
        <v>40755</v>
      </c>
      <c r="C1541" s="3" t="s">
        <v>3069</v>
      </c>
      <c r="D1541" s="34" t="s">
        <v>3070</v>
      </c>
      <c r="F1541" s="4" t="s">
        <v>88</v>
      </c>
      <c r="G1541" s="4" t="s">
        <v>451</v>
      </c>
      <c r="H1541" s="4" t="s">
        <v>157</v>
      </c>
      <c r="N1541" s="5">
        <v>1</v>
      </c>
      <c r="O1541" s="5" t="s">
        <v>158</v>
      </c>
      <c r="P1541" s="65">
        <v>850</v>
      </c>
      <c r="Q1541" s="65">
        <v>0</v>
      </c>
      <c r="R1541" s="65">
        <v>0</v>
      </c>
      <c r="S1541" s="65">
        <f t="shared" si="130"/>
        <v>850</v>
      </c>
      <c r="T1541" s="5">
        <v>120</v>
      </c>
      <c r="U1541" s="22">
        <v>-850</v>
      </c>
      <c r="V1541" s="22">
        <v>0</v>
      </c>
      <c r="W1541" s="22">
        <v>0</v>
      </c>
      <c r="X1541" s="22">
        <v>0</v>
      </c>
      <c r="Y1541" s="22">
        <v>0</v>
      </c>
      <c r="Z1541" s="22">
        <v>0</v>
      </c>
      <c r="AA1541" s="22">
        <v>0</v>
      </c>
      <c r="AB1541" s="22">
        <v>0</v>
      </c>
      <c r="AC1541" s="22">
        <v>0</v>
      </c>
      <c r="AD1541" s="22">
        <v>0</v>
      </c>
      <c r="AE1541" s="22">
        <v>0</v>
      </c>
      <c r="AF1541" s="22">
        <v>0</v>
      </c>
      <c r="AG1541" s="22">
        <v>0</v>
      </c>
      <c r="AH1541" s="22">
        <f t="shared" si="131"/>
        <v>0</v>
      </c>
      <c r="AI1541" s="22">
        <v>0</v>
      </c>
      <c r="AJ1541" s="22">
        <f t="shared" si="132"/>
        <v>-850</v>
      </c>
      <c r="AK1541" s="22"/>
      <c r="AL1541" s="22">
        <f t="shared" si="133"/>
        <v>0</v>
      </c>
      <c r="AM1541" s="22">
        <f t="shared" si="134"/>
        <v>0</v>
      </c>
    </row>
    <row r="1542" spans="1:39" outlineLevel="1" x14ac:dyDescent="0.25">
      <c r="A1542" s="10">
        <v>40755</v>
      </c>
      <c r="C1542" s="3" t="s">
        <v>3071</v>
      </c>
      <c r="D1542" s="34" t="s">
        <v>3072</v>
      </c>
      <c r="F1542" s="4" t="s">
        <v>88</v>
      </c>
      <c r="G1542" s="4" t="s">
        <v>451</v>
      </c>
      <c r="H1542" s="4" t="s">
        <v>157</v>
      </c>
      <c r="N1542" s="5">
        <v>1</v>
      </c>
      <c r="O1542" s="5" t="s">
        <v>158</v>
      </c>
      <c r="P1542" s="65">
        <v>2040</v>
      </c>
      <c r="Q1542" s="65">
        <v>0</v>
      </c>
      <c r="R1542" s="65">
        <v>0</v>
      </c>
      <c r="S1542" s="65">
        <f t="shared" ref="S1542:S1605" si="135">SUM(P1542:R1542)</f>
        <v>2040</v>
      </c>
      <c r="T1542" s="5">
        <v>120</v>
      </c>
      <c r="U1542" s="22">
        <v>-2040</v>
      </c>
      <c r="V1542" s="22">
        <v>0</v>
      </c>
      <c r="W1542" s="22">
        <v>0</v>
      </c>
      <c r="X1542" s="22">
        <v>0</v>
      </c>
      <c r="Y1542" s="22">
        <v>0</v>
      </c>
      <c r="Z1542" s="22">
        <v>0</v>
      </c>
      <c r="AA1542" s="22">
        <v>0</v>
      </c>
      <c r="AB1542" s="22">
        <v>0</v>
      </c>
      <c r="AC1542" s="22">
        <v>0</v>
      </c>
      <c r="AD1542" s="22">
        <v>0</v>
      </c>
      <c r="AE1542" s="22">
        <v>0</v>
      </c>
      <c r="AF1542" s="22">
        <v>0</v>
      </c>
      <c r="AG1542" s="22">
        <v>0</v>
      </c>
      <c r="AH1542" s="22">
        <f t="shared" ref="AH1542:AH1605" si="136">SUM(V1542:AG1542)</f>
        <v>0</v>
      </c>
      <c r="AI1542" s="22">
        <v>0</v>
      </c>
      <c r="AJ1542" s="22">
        <f t="shared" ref="AJ1542:AJ1605" si="137">U1542+AH1542+AI1542</f>
        <v>-2040</v>
      </c>
      <c r="AK1542" s="22"/>
      <c r="AL1542" s="22">
        <f t="shared" ref="AL1542:AL1605" si="138">S1542+AJ1542</f>
        <v>0</v>
      </c>
      <c r="AM1542" s="22">
        <f t="shared" ref="AM1542:AM1605" si="139">P1542+U1542</f>
        <v>0</v>
      </c>
    </row>
    <row r="1543" spans="1:39" outlineLevel="1" x14ac:dyDescent="0.25">
      <c r="A1543" s="10">
        <v>40755</v>
      </c>
      <c r="C1543" s="3" t="s">
        <v>3073</v>
      </c>
      <c r="D1543" s="34" t="s">
        <v>2957</v>
      </c>
      <c r="F1543" s="4" t="s">
        <v>88</v>
      </c>
      <c r="G1543" s="4" t="s">
        <v>451</v>
      </c>
      <c r="H1543" s="4" t="s">
        <v>157</v>
      </c>
      <c r="N1543" s="5">
        <v>1</v>
      </c>
      <c r="O1543" s="5" t="s">
        <v>158</v>
      </c>
      <c r="P1543" s="65">
        <v>4200</v>
      </c>
      <c r="Q1543" s="65">
        <v>0</v>
      </c>
      <c r="R1543" s="65">
        <v>0</v>
      </c>
      <c r="S1543" s="65">
        <f t="shared" si="135"/>
        <v>4200</v>
      </c>
      <c r="T1543" s="5">
        <v>120</v>
      </c>
      <c r="U1543" s="22">
        <v>-4200</v>
      </c>
      <c r="V1543" s="22">
        <v>0</v>
      </c>
      <c r="W1543" s="22">
        <v>0</v>
      </c>
      <c r="X1543" s="22">
        <v>0</v>
      </c>
      <c r="Y1543" s="22">
        <v>0</v>
      </c>
      <c r="Z1543" s="22">
        <v>0</v>
      </c>
      <c r="AA1543" s="22">
        <v>0</v>
      </c>
      <c r="AB1543" s="22">
        <v>0</v>
      </c>
      <c r="AC1543" s="22">
        <v>0</v>
      </c>
      <c r="AD1543" s="22">
        <v>0</v>
      </c>
      <c r="AE1543" s="22">
        <v>0</v>
      </c>
      <c r="AF1543" s="22">
        <v>0</v>
      </c>
      <c r="AG1543" s="22">
        <v>0</v>
      </c>
      <c r="AH1543" s="22">
        <f t="shared" si="136"/>
        <v>0</v>
      </c>
      <c r="AI1543" s="22">
        <v>0</v>
      </c>
      <c r="AJ1543" s="22">
        <f t="shared" si="137"/>
        <v>-4200</v>
      </c>
      <c r="AK1543" s="22"/>
      <c r="AL1543" s="22">
        <f t="shared" si="138"/>
        <v>0</v>
      </c>
      <c r="AM1543" s="22">
        <f t="shared" si="139"/>
        <v>0</v>
      </c>
    </row>
    <row r="1544" spans="1:39" outlineLevel="1" x14ac:dyDescent="0.25">
      <c r="A1544" s="10">
        <v>40755</v>
      </c>
      <c r="C1544" s="3" t="s">
        <v>3074</v>
      </c>
      <c r="D1544" s="34" t="s">
        <v>3075</v>
      </c>
      <c r="F1544" s="4" t="s">
        <v>88</v>
      </c>
      <c r="G1544" s="4" t="s">
        <v>451</v>
      </c>
      <c r="H1544" s="4" t="s">
        <v>157</v>
      </c>
      <c r="N1544" s="5">
        <v>1</v>
      </c>
      <c r="O1544" s="5" t="s">
        <v>158</v>
      </c>
      <c r="P1544" s="65">
        <v>2162.86</v>
      </c>
      <c r="Q1544" s="65">
        <v>0</v>
      </c>
      <c r="R1544" s="65">
        <v>0</v>
      </c>
      <c r="S1544" s="65">
        <f t="shared" si="135"/>
        <v>2162.86</v>
      </c>
      <c r="T1544" s="5">
        <v>120</v>
      </c>
      <c r="U1544" s="22">
        <v>-2162.86</v>
      </c>
      <c r="V1544" s="22">
        <v>0</v>
      </c>
      <c r="W1544" s="22">
        <v>0</v>
      </c>
      <c r="X1544" s="22">
        <v>0</v>
      </c>
      <c r="Y1544" s="22">
        <v>0</v>
      </c>
      <c r="Z1544" s="22">
        <v>0</v>
      </c>
      <c r="AA1544" s="22">
        <v>0</v>
      </c>
      <c r="AB1544" s="22">
        <v>0</v>
      </c>
      <c r="AC1544" s="22">
        <v>0</v>
      </c>
      <c r="AD1544" s="22">
        <v>0</v>
      </c>
      <c r="AE1544" s="22">
        <v>0</v>
      </c>
      <c r="AF1544" s="22">
        <v>0</v>
      </c>
      <c r="AG1544" s="22">
        <v>0</v>
      </c>
      <c r="AH1544" s="22">
        <f t="shared" si="136"/>
        <v>0</v>
      </c>
      <c r="AI1544" s="22">
        <v>0</v>
      </c>
      <c r="AJ1544" s="22">
        <f t="shared" si="137"/>
        <v>-2162.86</v>
      </c>
      <c r="AK1544" s="22"/>
      <c r="AL1544" s="22">
        <f t="shared" si="138"/>
        <v>0</v>
      </c>
      <c r="AM1544" s="22">
        <f t="shared" si="139"/>
        <v>0</v>
      </c>
    </row>
    <row r="1545" spans="1:39" outlineLevel="1" x14ac:dyDescent="0.25">
      <c r="A1545" s="10">
        <v>40755</v>
      </c>
      <c r="C1545" s="3" t="s">
        <v>3076</v>
      </c>
      <c r="D1545" s="34" t="s">
        <v>3077</v>
      </c>
      <c r="F1545" s="4" t="s">
        <v>88</v>
      </c>
      <c r="G1545" s="4" t="s">
        <v>451</v>
      </c>
      <c r="H1545" s="4" t="s">
        <v>157</v>
      </c>
      <c r="N1545" s="5">
        <v>1</v>
      </c>
      <c r="O1545" s="5" t="s">
        <v>158</v>
      </c>
      <c r="P1545" s="65">
        <v>1490</v>
      </c>
      <c r="Q1545" s="65">
        <v>0</v>
      </c>
      <c r="R1545" s="65">
        <v>0</v>
      </c>
      <c r="S1545" s="65">
        <f t="shared" si="135"/>
        <v>1490</v>
      </c>
      <c r="T1545" s="5">
        <v>120</v>
      </c>
      <c r="U1545" s="22">
        <v>-1490</v>
      </c>
      <c r="V1545" s="22">
        <v>0</v>
      </c>
      <c r="W1545" s="22">
        <v>0</v>
      </c>
      <c r="X1545" s="22">
        <v>0</v>
      </c>
      <c r="Y1545" s="22">
        <v>0</v>
      </c>
      <c r="Z1545" s="22">
        <v>0</v>
      </c>
      <c r="AA1545" s="22">
        <v>0</v>
      </c>
      <c r="AB1545" s="22">
        <v>0</v>
      </c>
      <c r="AC1545" s="22">
        <v>0</v>
      </c>
      <c r="AD1545" s="22">
        <v>0</v>
      </c>
      <c r="AE1545" s="22">
        <v>0</v>
      </c>
      <c r="AF1545" s="22">
        <v>0</v>
      </c>
      <c r="AG1545" s="22">
        <v>0</v>
      </c>
      <c r="AH1545" s="22">
        <f t="shared" si="136"/>
        <v>0</v>
      </c>
      <c r="AI1545" s="22">
        <v>0</v>
      </c>
      <c r="AJ1545" s="22">
        <f t="shared" si="137"/>
        <v>-1490</v>
      </c>
      <c r="AK1545" s="22"/>
      <c r="AL1545" s="22">
        <f t="shared" si="138"/>
        <v>0</v>
      </c>
      <c r="AM1545" s="22">
        <f t="shared" si="139"/>
        <v>0</v>
      </c>
    </row>
    <row r="1546" spans="1:39" outlineLevel="1" x14ac:dyDescent="0.25">
      <c r="A1546" s="10">
        <v>40755</v>
      </c>
      <c r="C1546" s="3" t="s">
        <v>3078</v>
      </c>
      <c r="D1546" s="34" t="s">
        <v>3079</v>
      </c>
      <c r="F1546" s="4" t="s">
        <v>88</v>
      </c>
      <c r="G1546" s="4" t="s">
        <v>451</v>
      </c>
      <c r="H1546" s="4" t="s">
        <v>157</v>
      </c>
      <c r="N1546" s="5">
        <v>1</v>
      </c>
      <c r="O1546" s="5" t="s">
        <v>158</v>
      </c>
      <c r="P1546" s="65">
        <v>1540</v>
      </c>
      <c r="Q1546" s="65">
        <v>0</v>
      </c>
      <c r="R1546" s="65">
        <v>0</v>
      </c>
      <c r="S1546" s="65">
        <f t="shared" si="135"/>
        <v>1540</v>
      </c>
      <c r="T1546" s="5">
        <v>120</v>
      </c>
      <c r="U1546" s="22">
        <v>-1540</v>
      </c>
      <c r="V1546" s="22">
        <v>0</v>
      </c>
      <c r="W1546" s="22">
        <v>0</v>
      </c>
      <c r="X1546" s="22">
        <v>0</v>
      </c>
      <c r="Y1546" s="22">
        <v>0</v>
      </c>
      <c r="Z1546" s="22">
        <v>0</v>
      </c>
      <c r="AA1546" s="22">
        <v>0</v>
      </c>
      <c r="AB1546" s="22">
        <v>0</v>
      </c>
      <c r="AC1546" s="22">
        <v>0</v>
      </c>
      <c r="AD1546" s="22">
        <v>0</v>
      </c>
      <c r="AE1546" s="22">
        <v>0</v>
      </c>
      <c r="AF1546" s="22">
        <v>0</v>
      </c>
      <c r="AG1546" s="22">
        <v>0</v>
      </c>
      <c r="AH1546" s="22">
        <f t="shared" si="136"/>
        <v>0</v>
      </c>
      <c r="AI1546" s="22">
        <v>0</v>
      </c>
      <c r="AJ1546" s="22">
        <f t="shared" si="137"/>
        <v>-1540</v>
      </c>
      <c r="AK1546" s="22"/>
      <c r="AL1546" s="22">
        <f t="shared" si="138"/>
        <v>0</v>
      </c>
      <c r="AM1546" s="22">
        <f t="shared" si="139"/>
        <v>0</v>
      </c>
    </row>
    <row r="1547" spans="1:39" outlineLevel="1" x14ac:dyDescent="0.25">
      <c r="A1547" s="10">
        <v>40755</v>
      </c>
      <c r="C1547" s="3" t="s">
        <v>3080</v>
      </c>
      <c r="D1547" s="34" t="s">
        <v>3081</v>
      </c>
      <c r="F1547" s="4" t="s">
        <v>88</v>
      </c>
      <c r="G1547" s="4" t="s">
        <v>451</v>
      </c>
      <c r="H1547" s="4" t="s">
        <v>157</v>
      </c>
      <c r="N1547" s="5">
        <v>1</v>
      </c>
      <c r="O1547" s="5" t="s">
        <v>158</v>
      </c>
      <c r="P1547" s="65">
        <v>4320</v>
      </c>
      <c r="Q1547" s="65">
        <v>0</v>
      </c>
      <c r="R1547" s="65">
        <v>0</v>
      </c>
      <c r="S1547" s="65">
        <f t="shared" si="135"/>
        <v>4320</v>
      </c>
      <c r="T1547" s="5">
        <v>120</v>
      </c>
      <c r="U1547" s="22">
        <v>-4320</v>
      </c>
      <c r="V1547" s="22">
        <v>0</v>
      </c>
      <c r="W1547" s="22">
        <v>0</v>
      </c>
      <c r="X1547" s="22">
        <v>0</v>
      </c>
      <c r="Y1547" s="22">
        <v>0</v>
      </c>
      <c r="Z1547" s="22">
        <v>0</v>
      </c>
      <c r="AA1547" s="22">
        <v>0</v>
      </c>
      <c r="AB1547" s="22">
        <v>0</v>
      </c>
      <c r="AC1547" s="22">
        <v>0</v>
      </c>
      <c r="AD1547" s="22">
        <v>0</v>
      </c>
      <c r="AE1547" s="22">
        <v>0</v>
      </c>
      <c r="AF1547" s="22">
        <v>0</v>
      </c>
      <c r="AG1547" s="22">
        <v>0</v>
      </c>
      <c r="AH1547" s="22">
        <f t="shared" si="136"/>
        <v>0</v>
      </c>
      <c r="AI1547" s="22">
        <v>0</v>
      </c>
      <c r="AJ1547" s="22">
        <f t="shared" si="137"/>
        <v>-4320</v>
      </c>
      <c r="AK1547" s="22"/>
      <c r="AL1547" s="22">
        <f t="shared" si="138"/>
        <v>0</v>
      </c>
      <c r="AM1547" s="22">
        <f t="shared" si="139"/>
        <v>0</v>
      </c>
    </row>
    <row r="1548" spans="1:39" outlineLevel="1" x14ac:dyDescent="0.25">
      <c r="A1548" s="10">
        <v>40755</v>
      </c>
      <c r="C1548" s="3" t="s">
        <v>3082</v>
      </c>
      <c r="D1548" s="34" t="s">
        <v>3083</v>
      </c>
      <c r="F1548" s="4" t="s">
        <v>88</v>
      </c>
      <c r="G1548" s="4" t="s">
        <v>451</v>
      </c>
      <c r="H1548" s="4" t="s">
        <v>157</v>
      </c>
      <c r="N1548" s="5">
        <v>1</v>
      </c>
      <c r="O1548" s="5" t="s">
        <v>158</v>
      </c>
      <c r="P1548" s="65">
        <v>2800</v>
      </c>
      <c r="Q1548" s="65">
        <v>0</v>
      </c>
      <c r="R1548" s="65">
        <v>0</v>
      </c>
      <c r="S1548" s="65">
        <f t="shared" si="135"/>
        <v>2800</v>
      </c>
      <c r="T1548" s="5">
        <v>120</v>
      </c>
      <c r="U1548" s="22">
        <v>-2800</v>
      </c>
      <c r="V1548" s="22">
        <v>0</v>
      </c>
      <c r="W1548" s="22">
        <v>0</v>
      </c>
      <c r="X1548" s="22">
        <v>0</v>
      </c>
      <c r="Y1548" s="22">
        <v>0</v>
      </c>
      <c r="Z1548" s="22">
        <v>0</v>
      </c>
      <c r="AA1548" s="22">
        <v>0</v>
      </c>
      <c r="AB1548" s="22">
        <v>0</v>
      </c>
      <c r="AC1548" s="22">
        <v>0</v>
      </c>
      <c r="AD1548" s="22">
        <v>0</v>
      </c>
      <c r="AE1548" s="22">
        <v>0</v>
      </c>
      <c r="AF1548" s="22">
        <v>0</v>
      </c>
      <c r="AG1548" s="22">
        <v>0</v>
      </c>
      <c r="AH1548" s="22">
        <f t="shared" si="136"/>
        <v>0</v>
      </c>
      <c r="AI1548" s="22">
        <v>0</v>
      </c>
      <c r="AJ1548" s="22">
        <f t="shared" si="137"/>
        <v>-2800</v>
      </c>
      <c r="AK1548" s="22"/>
      <c r="AL1548" s="22">
        <f t="shared" si="138"/>
        <v>0</v>
      </c>
      <c r="AM1548" s="22">
        <f t="shared" si="139"/>
        <v>0</v>
      </c>
    </row>
    <row r="1549" spans="1:39" outlineLevel="1" x14ac:dyDescent="0.25">
      <c r="A1549" s="10">
        <v>40755</v>
      </c>
      <c r="C1549" s="3" t="s">
        <v>3084</v>
      </c>
      <c r="D1549" s="34" t="s">
        <v>3085</v>
      </c>
      <c r="F1549" s="4" t="s">
        <v>88</v>
      </c>
      <c r="G1549" s="4" t="s">
        <v>451</v>
      </c>
      <c r="H1549" s="4" t="s">
        <v>157</v>
      </c>
      <c r="N1549" s="5">
        <v>1</v>
      </c>
      <c r="O1549" s="5" t="s">
        <v>158</v>
      </c>
      <c r="P1549" s="65">
        <v>650</v>
      </c>
      <c r="Q1549" s="65">
        <v>0</v>
      </c>
      <c r="R1549" s="65">
        <v>0</v>
      </c>
      <c r="S1549" s="65">
        <f t="shared" si="135"/>
        <v>650</v>
      </c>
      <c r="T1549" s="5">
        <v>120</v>
      </c>
      <c r="U1549" s="22">
        <v>-650</v>
      </c>
      <c r="V1549" s="22">
        <v>0</v>
      </c>
      <c r="W1549" s="22">
        <v>0</v>
      </c>
      <c r="X1549" s="22">
        <v>0</v>
      </c>
      <c r="Y1549" s="22">
        <v>0</v>
      </c>
      <c r="Z1549" s="22">
        <v>0</v>
      </c>
      <c r="AA1549" s="22">
        <v>0</v>
      </c>
      <c r="AB1549" s="22">
        <v>0</v>
      </c>
      <c r="AC1549" s="22">
        <v>0</v>
      </c>
      <c r="AD1549" s="22">
        <v>0</v>
      </c>
      <c r="AE1549" s="22">
        <v>0</v>
      </c>
      <c r="AF1549" s="22">
        <v>0</v>
      </c>
      <c r="AG1549" s="22">
        <v>0</v>
      </c>
      <c r="AH1549" s="22">
        <f t="shared" si="136"/>
        <v>0</v>
      </c>
      <c r="AI1549" s="22">
        <v>0</v>
      </c>
      <c r="AJ1549" s="22">
        <f t="shared" si="137"/>
        <v>-650</v>
      </c>
      <c r="AK1549" s="22"/>
      <c r="AL1549" s="22">
        <f t="shared" si="138"/>
        <v>0</v>
      </c>
      <c r="AM1549" s="22">
        <f t="shared" si="139"/>
        <v>0</v>
      </c>
    </row>
    <row r="1550" spans="1:39" outlineLevel="1" x14ac:dyDescent="0.25">
      <c r="A1550" s="10">
        <v>40755</v>
      </c>
      <c r="C1550" s="3" t="s">
        <v>3086</v>
      </c>
      <c r="D1550" s="34" t="s">
        <v>3087</v>
      </c>
      <c r="F1550" s="4" t="s">
        <v>88</v>
      </c>
      <c r="G1550" s="4" t="s">
        <v>451</v>
      </c>
      <c r="H1550" s="4" t="s">
        <v>157</v>
      </c>
      <c r="N1550" s="5">
        <v>1</v>
      </c>
      <c r="O1550" s="5" t="s">
        <v>158</v>
      </c>
      <c r="P1550" s="65">
        <v>1680</v>
      </c>
      <c r="Q1550" s="65">
        <v>0</v>
      </c>
      <c r="R1550" s="65">
        <v>0</v>
      </c>
      <c r="S1550" s="65">
        <f t="shared" si="135"/>
        <v>1680</v>
      </c>
      <c r="T1550" s="5">
        <v>120</v>
      </c>
      <c r="U1550" s="22">
        <v>-1680</v>
      </c>
      <c r="V1550" s="22">
        <v>0</v>
      </c>
      <c r="W1550" s="22">
        <v>0</v>
      </c>
      <c r="X1550" s="22">
        <v>0</v>
      </c>
      <c r="Y1550" s="22">
        <v>0</v>
      </c>
      <c r="Z1550" s="22">
        <v>0</v>
      </c>
      <c r="AA1550" s="22">
        <v>0</v>
      </c>
      <c r="AB1550" s="22">
        <v>0</v>
      </c>
      <c r="AC1550" s="22">
        <v>0</v>
      </c>
      <c r="AD1550" s="22">
        <v>0</v>
      </c>
      <c r="AE1550" s="22">
        <v>0</v>
      </c>
      <c r="AF1550" s="22">
        <v>0</v>
      </c>
      <c r="AG1550" s="22">
        <v>0</v>
      </c>
      <c r="AH1550" s="22">
        <f t="shared" si="136"/>
        <v>0</v>
      </c>
      <c r="AI1550" s="22">
        <v>0</v>
      </c>
      <c r="AJ1550" s="22">
        <f t="shared" si="137"/>
        <v>-1680</v>
      </c>
      <c r="AK1550" s="22"/>
      <c r="AL1550" s="22">
        <f t="shared" si="138"/>
        <v>0</v>
      </c>
      <c r="AM1550" s="22">
        <f t="shared" si="139"/>
        <v>0</v>
      </c>
    </row>
    <row r="1551" spans="1:39" outlineLevel="1" x14ac:dyDescent="0.25">
      <c r="A1551" s="10">
        <v>40755</v>
      </c>
      <c r="C1551" s="3" t="s">
        <v>3088</v>
      </c>
      <c r="D1551" s="34" t="s">
        <v>3089</v>
      </c>
      <c r="F1551" s="4" t="s">
        <v>88</v>
      </c>
      <c r="G1551" s="4" t="s">
        <v>451</v>
      </c>
      <c r="H1551" s="4" t="s">
        <v>157</v>
      </c>
      <c r="N1551" s="5">
        <v>1</v>
      </c>
      <c r="O1551" s="5" t="s">
        <v>158</v>
      </c>
      <c r="P1551" s="65">
        <v>2400</v>
      </c>
      <c r="Q1551" s="65">
        <v>0</v>
      </c>
      <c r="R1551" s="65">
        <v>0</v>
      </c>
      <c r="S1551" s="65">
        <f t="shared" si="135"/>
        <v>2400</v>
      </c>
      <c r="T1551" s="5">
        <v>120</v>
      </c>
      <c r="U1551" s="22">
        <v>-2400</v>
      </c>
      <c r="V1551" s="22">
        <v>0</v>
      </c>
      <c r="W1551" s="22">
        <v>0</v>
      </c>
      <c r="X1551" s="22">
        <v>0</v>
      </c>
      <c r="Y1551" s="22">
        <v>0</v>
      </c>
      <c r="Z1551" s="22">
        <v>0</v>
      </c>
      <c r="AA1551" s="22">
        <v>0</v>
      </c>
      <c r="AB1551" s="22">
        <v>0</v>
      </c>
      <c r="AC1551" s="22">
        <v>0</v>
      </c>
      <c r="AD1551" s="22">
        <v>0</v>
      </c>
      <c r="AE1551" s="22">
        <v>0</v>
      </c>
      <c r="AF1551" s="22">
        <v>0</v>
      </c>
      <c r="AG1551" s="22">
        <v>0</v>
      </c>
      <c r="AH1551" s="22">
        <f t="shared" si="136"/>
        <v>0</v>
      </c>
      <c r="AI1551" s="22">
        <v>0</v>
      </c>
      <c r="AJ1551" s="22">
        <f t="shared" si="137"/>
        <v>-2400</v>
      </c>
      <c r="AK1551" s="22"/>
      <c r="AL1551" s="22">
        <f t="shared" si="138"/>
        <v>0</v>
      </c>
      <c r="AM1551" s="22">
        <f t="shared" si="139"/>
        <v>0</v>
      </c>
    </row>
    <row r="1552" spans="1:39" outlineLevel="1" x14ac:dyDescent="0.25">
      <c r="A1552" s="10">
        <v>40755</v>
      </c>
      <c r="C1552" s="3" t="s">
        <v>3090</v>
      </c>
      <c r="D1552" s="34" t="s">
        <v>3091</v>
      </c>
      <c r="F1552" s="4" t="s">
        <v>88</v>
      </c>
      <c r="G1552" s="4" t="s">
        <v>451</v>
      </c>
      <c r="H1552" s="4" t="s">
        <v>157</v>
      </c>
      <c r="N1552" s="5">
        <v>1</v>
      </c>
      <c r="O1552" s="5" t="s">
        <v>158</v>
      </c>
      <c r="P1552" s="65">
        <v>2190</v>
      </c>
      <c r="Q1552" s="65">
        <v>0</v>
      </c>
      <c r="R1552" s="65">
        <v>0</v>
      </c>
      <c r="S1552" s="65">
        <f t="shared" si="135"/>
        <v>2190</v>
      </c>
      <c r="T1552" s="5">
        <v>120</v>
      </c>
      <c r="U1552" s="22">
        <v>-2190</v>
      </c>
      <c r="V1552" s="22">
        <v>0</v>
      </c>
      <c r="W1552" s="22">
        <v>0</v>
      </c>
      <c r="X1552" s="22">
        <v>0</v>
      </c>
      <c r="Y1552" s="22">
        <v>0</v>
      </c>
      <c r="Z1552" s="22">
        <v>0</v>
      </c>
      <c r="AA1552" s="22">
        <v>0</v>
      </c>
      <c r="AB1552" s="22">
        <v>0</v>
      </c>
      <c r="AC1552" s="22">
        <v>0</v>
      </c>
      <c r="AD1552" s="22">
        <v>0</v>
      </c>
      <c r="AE1552" s="22">
        <v>0</v>
      </c>
      <c r="AF1552" s="22">
        <v>0</v>
      </c>
      <c r="AG1552" s="22">
        <v>0</v>
      </c>
      <c r="AH1552" s="22">
        <f t="shared" si="136"/>
        <v>0</v>
      </c>
      <c r="AI1552" s="22">
        <v>0</v>
      </c>
      <c r="AJ1552" s="22">
        <f t="shared" si="137"/>
        <v>-2190</v>
      </c>
      <c r="AK1552" s="22"/>
      <c r="AL1552" s="22">
        <f t="shared" si="138"/>
        <v>0</v>
      </c>
      <c r="AM1552" s="22">
        <f t="shared" si="139"/>
        <v>0</v>
      </c>
    </row>
    <row r="1553" spans="1:39" outlineLevel="1" x14ac:dyDescent="0.25">
      <c r="A1553" s="10">
        <v>40755</v>
      </c>
      <c r="C1553" s="3" t="s">
        <v>3092</v>
      </c>
      <c r="D1553" s="34" t="s">
        <v>3093</v>
      </c>
      <c r="F1553" s="4" t="s">
        <v>88</v>
      </c>
      <c r="G1553" s="4" t="s">
        <v>451</v>
      </c>
      <c r="H1553" s="4" t="s">
        <v>157</v>
      </c>
      <c r="N1553" s="5">
        <v>1</v>
      </c>
      <c r="O1553" s="5" t="s">
        <v>158</v>
      </c>
      <c r="P1553" s="65">
        <v>2511</v>
      </c>
      <c r="Q1553" s="65">
        <v>0</v>
      </c>
      <c r="R1553" s="65">
        <v>0</v>
      </c>
      <c r="S1553" s="65">
        <f t="shared" si="135"/>
        <v>2511</v>
      </c>
      <c r="T1553" s="5">
        <v>120</v>
      </c>
      <c r="U1553" s="22">
        <v>-2511</v>
      </c>
      <c r="V1553" s="22">
        <v>0</v>
      </c>
      <c r="W1553" s="22">
        <v>0</v>
      </c>
      <c r="X1553" s="22">
        <v>0</v>
      </c>
      <c r="Y1553" s="22">
        <v>0</v>
      </c>
      <c r="Z1553" s="22">
        <v>0</v>
      </c>
      <c r="AA1553" s="22">
        <v>0</v>
      </c>
      <c r="AB1553" s="22">
        <v>0</v>
      </c>
      <c r="AC1553" s="22">
        <v>0</v>
      </c>
      <c r="AD1553" s="22">
        <v>0</v>
      </c>
      <c r="AE1553" s="22">
        <v>0</v>
      </c>
      <c r="AF1553" s="22">
        <v>0</v>
      </c>
      <c r="AG1553" s="22">
        <v>0</v>
      </c>
      <c r="AH1553" s="22">
        <f t="shared" si="136"/>
        <v>0</v>
      </c>
      <c r="AI1553" s="22">
        <v>0</v>
      </c>
      <c r="AJ1553" s="22">
        <f t="shared" si="137"/>
        <v>-2511</v>
      </c>
      <c r="AK1553" s="22"/>
      <c r="AL1553" s="22">
        <f t="shared" si="138"/>
        <v>0</v>
      </c>
      <c r="AM1553" s="22">
        <f t="shared" si="139"/>
        <v>0</v>
      </c>
    </row>
    <row r="1554" spans="1:39" outlineLevel="1" x14ac:dyDescent="0.25">
      <c r="A1554" s="10">
        <v>40755</v>
      </c>
      <c r="C1554" s="3" t="s">
        <v>3094</v>
      </c>
      <c r="D1554" s="34" t="s">
        <v>3095</v>
      </c>
      <c r="F1554" s="4" t="s">
        <v>88</v>
      </c>
      <c r="G1554" s="4" t="s">
        <v>451</v>
      </c>
      <c r="H1554" s="4" t="s">
        <v>157</v>
      </c>
      <c r="N1554" s="5">
        <v>1</v>
      </c>
      <c r="O1554" s="5" t="s">
        <v>158</v>
      </c>
      <c r="P1554" s="65">
        <v>750</v>
      </c>
      <c r="Q1554" s="65">
        <v>0</v>
      </c>
      <c r="R1554" s="65">
        <v>0</v>
      </c>
      <c r="S1554" s="65">
        <f t="shared" si="135"/>
        <v>750</v>
      </c>
      <c r="T1554" s="5">
        <v>120</v>
      </c>
      <c r="U1554" s="22">
        <v>-750</v>
      </c>
      <c r="V1554" s="22">
        <v>0</v>
      </c>
      <c r="W1554" s="22">
        <v>0</v>
      </c>
      <c r="X1554" s="22">
        <v>0</v>
      </c>
      <c r="Y1554" s="22">
        <v>0</v>
      </c>
      <c r="Z1554" s="22">
        <v>0</v>
      </c>
      <c r="AA1554" s="22">
        <v>0</v>
      </c>
      <c r="AB1554" s="22">
        <v>0</v>
      </c>
      <c r="AC1554" s="22">
        <v>0</v>
      </c>
      <c r="AD1554" s="22">
        <v>0</v>
      </c>
      <c r="AE1554" s="22">
        <v>0</v>
      </c>
      <c r="AF1554" s="22">
        <v>0</v>
      </c>
      <c r="AG1554" s="22">
        <v>0</v>
      </c>
      <c r="AH1554" s="22">
        <f t="shared" si="136"/>
        <v>0</v>
      </c>
      <c r="AI1554" s="22">
        <v>0</v>
      </c>
      <c r="AJ1554" s="22">
        <f t="shared" si="137"/>
        <v>-750</v>
      </c>
      <c r="AK1554" s="22"/>
      <c r="AL1554" s="22">
        <f t="shared" si="138"/>
        <v>0</v>
      </c>
      <c r="AM1554" s="22">
        <f t="shared" si="139"/>
        <v>0</v>
      </c>
    </row>
    <row r="1555" spans="1:39" outlineLevel="1" x14ac:dyDescent="0.25">
      <c r="A1555" s="10">
        <v>40755</v>
      </c>
      <c r="C1555" s="3" t="s">
        <v>3096</v>
      </c>
      <c r="D1555" s="34" t="s">
        <v>3097</v>
      </c>
      <c r="F1555" s="4" t="s">
        <v>88</v>
      </c>
      <c r="G1555" s="4" t="s">
        <v>451</v>
      </c>
      <c r="H1555" s="4" t="s">
        <v>157</v>
      </c>
      <c r="N1555" s="5">
        <v>1</v>
      </c>
      <c r="O1555" s="5" t="s">
        <v>158</v>
      </c>
      <c r="P1555" s="65">
        <v>1715.75</v>
      </c>
      <c r="Q1555" s="65">
        <v>0</v>
      </c>
      <c r="R1555" s="65">
        <v>0</v>
      </c>
      <c r="S1555" s="65">
        <f t="shared" si="135"/>
        <v>1715.75</v>
      </c>
      <c r="T1555" s="5">
        <v>120</v>
      </c>
      <c r="U1555" s="22">
        <v>-1715.75</v>
      </c>
      <c r="V1555" s="22">
        <v>0</v>
      </c>
      <c r="W1555" s="22">
        <v>0</v>
      </c>
      <c r="X1555" s="22">
        <v>0</v>
      </c>
      <c r="Y1555" s="22">
        <v>0</v>
      </c>
      <c r="Z1555" s="22">
        <v>0</v>
      </c>
      <c r="AA1555" s="22">
        <v>0</v>
      </c>
      <c r="AB1555" s="22">
        <v>0</v>
      </c>
      <c r="AC1555" s="22">
        <v>0</v>
      </c>
      <c r="AD1555" s="22">
        <v>0</v>
      </c>
      <c r="AE1555" s="22">
        <v>0</v>
      </c>
      <c r="AF1555" s="22">
        <v>0</v>
      </c>
      <c r="AG1555" s="22">
        <v>0</v>
      </c>
      <c r="AH1555" s="22">
        <f t="shared" si="136"/>
        <v>0</v>
      </c>
      <c r="AI1555" s="22">
        <v>0</v>
      </c>
      <c r="AJ1555" s="22">
        <f t="shared" si="137"/>
        <v>-1715.75</v>
      </c>
      <c r="AK1555" s="22"/>
      <c r="AL1555" s="22">
        <f t="shared" si="138"/>
        <v>0</v>
      </c>
      <c r="AM1555" s="22">
        <f t="shared" si="139"/>
        <v>0</v>
      </c>
    </row>
    <row r="1556" spans="1:39" outlineLevel="1" x14ac:dyDescent="0.25">
      <c r="A1556" s="10">
        <v>40755</v>
      </c>
      <c r="C1556" s="3" t="s">
        <v>3098</v>
      </c>
      <c r="D1556" s="34" t="s">
        <v>3099</v>
      </c>
      <c r="F1556" s="4" t="s">
        <v>88</v>
      </c>
      <c r="G1556" s="4" t="s">
        <v>451</v>
      </c>
      <c r="H1556" s="4" t="s">
        <v>157</v>
      </c>
      <c r="N1556" s="5">
        <v>1</v>
      </c>
      <c r="O1556" s="5" t="s">
        <v>158</v>
      </c>
      <c r="P1556" s="65">
        <v>2499.42</v>
      </c>
      <c r="Q1556" s="65">
        <v>0</v>
      </c>
      <c r="R1556" s="65">
        <v>0</v>
      </c>
      <c r="S1556" s="65">
        <f t="shared" si="135"/>
        <v>2499.42</v>
      </c>
      <c r="T1556" s="5">
        <v>120</v>
      </c>
      <c r="U1556" s="22">
        <v>-2499.42</v>
      </c>
      <c r="V1556" s="22">
        <v>0</v>
      </c>
      <c r="W1556" s="22">
        <v>0</v>
      </c>
      <c r="X1556" s="22">
        <v>0</v>
      </c>
      <c r="Y1556" s="22">
        <v>0</v>
      </c>
      <c r="Z1556" s="22">
        <v>0</v>
      </c>
      <c r="AA1556" s="22">
        <v>0</v>
      </c>
      <c r="AB1556" s="22">
        <v>0</v>
      </c>
      <c r="AC1556" s="22">
        <v>0</v>
      </c>
      <c r="AD1556" s="22">
        <v>0</v>
      </c>
      <c r="AE1556" s="22">
        <v>0</v>
      </c>
      <c r="AF1556" s="22">
        <v>0</v>
      </c>
      <c r="AG1556" s="22">
        <v>0</v>
      </c>
      <c r="AH1556" s="22">
        <f t="shared" si="136"/>
        <v>0</v>
      </c>
      <c r="AI1556" s="22">
        <v>0</v>
      </c>
      <c r="AJ1556" s="22">
        <f t="shared" si="137"/>
        <v>-2499.42</v>
      </c>
      <c r="AK1556" s="22"/>
      <c r="AL1556" s="22">
        <f t="shared" si="138"/>
        <v>0</v>
      </c>
      <c r="AM1556" s="22">
        <f t="shared" si="139"/>
        <v>0</v>
      </c>
    </row>
    <row r="1557" spans="1:39" outlineLevel="1" x14ac:dyDescent="0.25">
      <c r="A1557" s="10">
        <v>40755</v>
      </c>
      <c r="C1557" s="3" t="s">
        <v>3100</v>
      </c>
      <c r="D1557" s="34" t="s">
        <v>3101</v>
      </c>
      <c r="F1557" s="4" t="s">
        <v>88</v>
      </c>
      <c r="G1557" s="4" t="s">
        <v>451</v>
      </c>
      <c r="H1557" s="4" t="s">
        <v>157</v>
      </c>
      <c r="N1557" s="5">
        <v>1</v>
      </c>
      <c r="O1557" s="5" t="s">
        <v>158</v>
      </c>
      <c r="P1557" s="65">
        <v>18487.5</v>
      </c>
      <c r="Q1557" s="65">
        <v>0</v>
      </c>
      <c r="R1557" s="65">
        <v>0</v>
      </c>
      <c r="S1557" s="65">
        <f t="shared" si="135"/>
        <v>18487.5</v>
      </c>
      <c r="T1557" s="5">
        <v>120</v>
      </c>
      <c r="U1557" s="22">
        <v>-18487.5</v>
      </c>
      <c r="V1557" s="22">
        <v>0</v>
      </c>
      <c r="W1557" s="22">
        <v>0</v>
      </c>
      <c r="X1557" s="22">
        <v>0</v>
      </c>
      <c r="Y1557" s="22">
        <v>0</v>
      </c>
      <c r="Z1557" s="22">
        <v>0</v>
      </c>
      <c r="AA1557" s="22">
        <v>0</v>
      </c>
      <c r="AB1557" s="22">
        <v>0</v>
      </c>
      <c r="AC1557" s="22">
        <v>0</v>
      </c>
      <c r="AD1557" s="22">
        <v>0</v>
      </c>
      <c r="AE1557" s="22">
        <v>0</v>
      </c>
      <c r="AF1557" s="22">
        <v>0</v>
      </c>
      <c r="AG1557" s="22">
        <v>0</v>
      </c>
      <c r="AH1557" s="22">
        <f t="shared" si="136"/>
        <v>0</v>
      </c>
      <c r="AI1557" s="22">
        <v>0</v>
      </c>
      <c r="AJ1557" s="22">
        <f t="shared" si="137"/>
        <v>-18487.5</v>
      </c>
      <c r="AK1557" s="22"/>
      <c r="AL1557" s="22">
        <f t="shared" si="138"/>
        <v>0</v>
      </c>
      <c r="AM1557" s="22">
        <f t="shared" si="139"/>
        <v>0</v>
      </c>
    </row>
    <row r="1558" spans="1:39" outlineLevel="1" x14ac:dyDescent="0.25">
      <c r="A1558" s="10">
        <v>40755</v>
      </c>
      <c r="C1558" s="3" t="s">
        <v>3102</v>
      </c>
      <c r="D1558" s="34" t="s">
        <v>2847</v>
      </c>
      <c r="F1558" s="4" t="s">
        <v>88</v>
      </c>
      <c r="G1558" s="4" t="s">
        <v>451</v>
      </c>
      <c r="H1558" s="4" t="s">
        <v>157</v>
      </c>
      <c r="N1558" s="5">
        <v>1</v>
      </c>
      <c r="O1558" s="5" t="s">
        <v>158</v>
      </c>
      <c r="P1558" s="65">
        <v>850</v>
      </c>
      <c r="Q1558" s="65">
        <v>0</v>
      </c>
      <c r="R1558" s="65">
        <v>0</v>
      </c>
      <c r="S1558" s="65">
        <f t="shared" si="135"/>
        <v>850</v>
      </c>
      <c r="T1558" s="5">
        <v>120</v>
      </c>
      <c r="U1558" s="22">
        <v>-850</v>
      </c>
      <c r="V1558" s="22">
        <v>0</v>
      </c>
      <c r="W1558" s="22">
        <v>0</v>
      </c>
      <c r="X1558" s="22">
        <v>0</v>
      </c>
      <c r="Y1558" s="22">
        <v>0</v>
      </c>
      <c r="Z1558" s="22">
        <v>0</v>
      </c>
      <c r="AA1558" s="22">
        <v>0</v>
      </c>
      <c r="AB1558" s="22">
        <v>0</v>
      </c>
      <c r="AC1558" s="22">
        <v>0</v>
      </c>
      <c r="AD1558" s="22">
        <v>0</v>
      </c>
      <c r="AE1558" s="22">
        <v>0</v>
      </c>
      <c r="AF1558" s="22">
        <v>0</v>
      </c>
      <c r="AG1558" s="22">
        <v>0</v>
      </c>
      <c r="AH1558" s="22">
        <f t="shared" si="136"/>
        <v>0</v>
      </c>
      <c r="AI1558" s="22">
        <v>0</v>
      </c>
      <c r="AJ1558" s="22">
        <f t="shared" si="137"/>
        <v>-850</v>
      </c>
      <c r="AK1558" s="22"/>
      <c r="AL1558" s="22">
        <f t="shared" si="138"/>
        <v>0</v>
      </c>
      <c r="AM1558" s="22">
        <f t="shared" si="139"/>
        <v>0</v>
      </c>
    </row>
    <row r="1559" spans="1:39" outlineLevel="1" x14ac:dyDescent="0.25">
      <c r="A1559" s="10">
        <v>40755</v>
      </c>
      <c r="C1559" s="3" t="s">
        <v>3103</v>
      </c>
      <c r="D1559" s="34" t="s">
        <v>2847</v>
      </c>
      <c r="F1559" s="4" t="s">
        <v>88</v>
      </c>
      <c r="G1559" s="4" t="s">
        <v>451</v>
      </c>
      <c r="H1559" s="4" t="s">
        <v>157</v>
      </c>
      <c r="N1559" s="5">
        <v>1</v>
      </c>
      <c r="O1559" s="5" t="s">
        <v>158</v>
      </c>
      <c r="P1559" s="65">
        <v>650</v>
      </c>
      <c r="Q1559" s="65">
        <v>0</v>
      </c>
      <c r="R1559" s="65">
        <v>0</v>
      </c>
      <c r="S1559" s="65">
        <f t="shared" si="135"/>
        <v>650</v>
      </c>
      <c r="T1559" s="5">
        <v>120</v>
      </c>
      <c r="U1559" s="22">
        <v>-650</v>
      </c>
      <c r="V1559" s="22">
        <v>0</v>
      </c>
      <c r="W1559" s="22">
        <v>0</v>
      </c>
      <c r="X1559" s="22">
        <v>0</v>
      </c>
      <c r="Y1559" s="22">
        <v>0</v>
      </c>
      <c r="Z1559" s="22">
        <v>0</v>
      </c>
      <c r="AA1559" s="22">
        <v>0</v>
      </c>
      <c r="AB1559" s="22">
        <v>0</v>
      </c>
      <c r="AC1559" s="22">
        <v>0</v>
      </c>
      <c r="AD1559" s="22">
        <v>0</v>
      </c>
      <c r="AE1559" s="22">
        <v>0</v>
      </c>
      <c r="AF1559" s="22">
        <v>0</v>
      </c>
      <c r="AG1559" s="22">
        <v>0</v>
      </c>
      <c r="AH1559" s="22">
        <f t="shared" si="136"/>
        <v>0</v>
      </c>
      <c r="AI1559" s="22">
        <v>0</v>
      </c>
      <c r="AJ1559" s="22">
        <f t="shared" si="137"/>
        <v>-650</v>
      </c>
      <c r="AK1559" s="22"/>
      <c r="AL1559" s="22">
        <f t="shared" si="138"/>
        <v>0</v>
      </c>
      <c r="AM1559" s="22">
        <f t="shared" si="139"/>
        <v>0</v>
      </c>
    </row>
    <row r="1560" spans="1:39" outlineLevel="1" x14ac:dyDescent="0.25">
      <c r="A1560" s="10">
        <v>40755</v>
      </c>
      <c r="C1560" s="3" t="s">
        <v>3104</v>
      </c>
      <c r="D1560" s="34" t="s">
        <v>948</v>
      </c>
      <c r="F1560" s="4" t="s">
        <v>88</v>
      </c>
      <c r="G1560" s="4" t="s">
        <v>451</v>
      </c>
      <c r="H1560" s="4" t="s">
        <v>157</v>
      </c>
      <c r="N1560" s="5">
        <v>1</v>
      </c>
      <c r="O1560" s="5" t="s">
        <v>158</v>
      </c>
      <c r="P1560" s="65">
        <v>1500</v>
      </c>
      <c r="Q1560" s="65">
        <v>0</v>
      </c>
      <c r="R1560" s="65">
        <v>0</v>
      </c>
      <c r="S1560" s="65">
        <f t="shared" si="135"/>
        <v>1500</v>
      </c>
      <c r="T1560" s="5">
        <v>120</v>
      </c>
      <c r="U1560" s="22">
        <v>-1500</v>
      </c>
      <c r="V1560" s="22">
        <v>0</v>
      </c>
      <c r="W1560" s="22">
        <v>0</v>
      </c>
      <c r="X1560" s="22">
        <v>0</v>
      </c>
      <c r="Y1560" s="22">
        <v>0</v>
      </c>
      <c r="Z1560" s="22">
        <v>0</v>
      </c>
      <c r="AA1560" s="22">
        <v>0</v>
      </c>
      <c r="AB1560" s="22">
        <v>0</v>
      </c>
      <c r="AC1560" s="22">
        <v>0</v>
      </c>
      <c r="AD1560" s="22">
        <v>0</v>
      </c>
      <c r="AE1560" s="22">
        <v>0</v>
      </c>
      <c r="AF1560" s="22">
        <v>0</v>
      </c>
      <c r="AG1560" s="22">
        <v>0</v>
      </c>
      <c r="AH1560" s="22">
        <f t="shared" si="136"/>
        <v>0</v>
      </c>
      <c r="AI1560" s="22">
        <v>0</v>
      </c>
      <c r="AJ1560" s="22">
        <f t="shared" si="137"/>
        <v>-1500</v>
      </c>
      <c r="AK1560" s="22"/>
      <c r="AL1560" s="22">
        <f t="shared" si="138"/>
        <v>0</v>
      </c>
      <c r="AM1560" s="22">
        <f t="shared" si="139"/>
        <v>0</v>
      </c>
    </row>
    <row r="1561" spans="1:39" outlineLevel="1" x14ac:dyDescent="0.25">
      <c r="A1561" s="10">
        <v>40755</v>
      </c>
      <c r="C1561" s="3" t="s">
        <v>3105</v>
      </c>
      <c r="D1561" s="34" t="s">
        <v>948</v>
      </c>
      <c r="F1561" s="4" t="s">
        <v>88</v>
      </c>
      <c r="G1561" s="4" t="s">
        <v>451</v>
      </c>
      <c r="H1561" s="4" t="s">
        <v>157</v>
      </c>
      <c r="N1561" s="5">
        <v>1</v>
      </c>
      <c r="O1561" s="5" t="s">
        <v>158</v>
      </c>
      <c r="P1561" s="65">
        <v>350</v>
      </c>
      <c r="Q1561" s="65">
        <v>0</v>
      </c>
      <c r="R1561" s="65">
        <v>0</v>
      </c>
      <c r="S1561" s="65">
        <f t="shared" si="135"/>
        <v>350</v>
      </c>
      <c r="T1561" s="5">
        <v>120</v>
      </c>
      <c r="U1561" s="22">
        <v>-350</v>
      </c>
      <c r="V1561" s="22">
        <v>0</v>
      </c>
      <c r="W1561" s="22">
        <v>0</v>
      </c>
      <c r="X1561" s="22">
        <v>0</v>
      </c>
      <c r="Y1561" s="22">
        <v>0</v>
      </c>
      <c r="Z1561" s="22">
        <v>0</v>
      </c>
      <c r="AA1561" s="22">
        <v>0</v>
      </c>
      <c r="AB1561" s="22">
        <v>0</v>
      </c>
      <c r="AC1561" s="22">
        <v>0</v>
      </c>
      <c r="AD1561" s="22">
        <v>0</v>
      </c>
      <c r="AE1561" s="22">
        <v>0</v>
      </c>
      <c r="AF1561" s="22">
        <v>0</v>
      </c>
      <c r="AG1561" s="22">
        <v>0</v>
      </c>
      <c r="AH1561" s="22">
        <f t="shared" si="136"/>
        <v>0</v>
      </c>
      <c r="AI1561" s="22">
        <v>0</v>
      </c>
      <c r="AJ1561" s="22">
        <f t="shared" si="137"/>
        <v>-350</v>
      </c>
      <c r="AK1561" s="22"/>
      <c r="AL1561" s="22">
        <f t="shared" si="138"/>
        <v>0</v>
      </c>
      <c r="AM1561" s="22">
        <f t="shared" si="139"/>
        <v>0</v>
      </c>
    </row>
    <row r="1562" spans="1:39" outlineLevel="1" x14ac:dyDescent="0.25">
      <c r="A1562" s="10">
        <v>40755</v>
      </c>
      <c r="C1562" s="3" t="s">
        <v>3106</v>
      </c>
      <c r="D1562" s="34" t="s">
        <v>948</v>
      </c>
      <c r="F1562" s="4" t="s">
        <v>88</v>
      </c>
      <c r="G1562" s="4" t="s">
        <v>451</v>
      </c>
      <c r="H1562" s="4" t="s">
        <v>157</v>
      </c>
      <c r="N1562" s="5">
        <v>1</v>
      </c>
      <c r="O1562" s="5" t="s">
        <v>158</v>
      </c>
      <c r="P1562" s="65">
        <v>1380</v>
      </c>
      <c r="Q1562" s="65">
        <v>0</v>
      </c>
      <c r="R1562" s="65">
        <v>0</v>
      </c>
      <c r="S1562" s="65">
        <f t="shared" si="135"/>
        <v>1380</v>
      </c>
      <c r="T1562" s="5">
        <v>120</v>
      </c>
      <c r="U1562" s="22">
        <v>-1380</v>
      </c>
      <c r="V1562" s="22">
        <v>0</v>
      </c>
      <c r="W1562" s="22">
        <v>0</v>
      </c>
      <c r="X1562" s="22">
        <v>0</v>
      </c>
      <c r="Y1562" s="22">
        <v>0</v>
      </c>
      <c r="Z1562" s="22">
        <v>0</v>
      </c>
      <c r="AA1562" s="22">
        <v>0</v>
      </c>
      <c r="AB1562" s="22">
        <v>0</v>
      </c>
      <c r="AC1562" s="22">
        <v>0</v>
      </c>
      <c r="AD1562" s="22">
        <v>0</v>
      </c>
      <c r="AE1562" s="22">
        <v>0</v>
      </c>
      <c r="AF1562" s="22">
        <v>0</v>
      </c>
      <c r="AG1562" s="22">
        <v>0</v>
      </c>
      <c r="AH1562" s="22">
        <f t="shared" si="136"/>
        <v>0</v>
      </c>
      <c r="AI1562" s="22">
        <v>0</v>
      </c>
      <c r="AJ1562" s="22">
        <f t="shared" si="137"/>
        <v>-1380</v>
      </c>
      <c r="AK1562" s="22"/>
      <c r="AL1562" s="22">
        <f t="shared" si="138"/>
        <v>0</v>
      </c>
      <c r="AM1562" s="22">
        <f t="shared" si="139"/>
        <v>0</v>
      </c>
    </row>
    <row r="1563" spans="1:39" outlineLevel="1" x14ac:dyDescent="0.25">
      <c r="A1563" s="10">
        <v>40755</v>
      </c>
      <c r="C1563" s="3" t="s">
        <v>3107</v>
      </c>
      <c r="D1563" s="34" t="s">
        <v>3108</v>
      </c>
      <c r="F1563" s="4" t="s">
        <v>88</v>
      </c>
      <c r="G1563" s="4" t="s">
        <v>451</v>
      </c>
      <c r="H1563" s="4" t="s">
        <v>157</v>
      </c>
      <c r="N1563" s="5">
        <v>1</v>
      </c>
      <c r="O1563" s="5" t="s">
        <v>158</v>
      </c>
      <c r="P1563" s="65">
        <v>1900</v>
      </c>
      <c r="Q1563" s="65">
        <v>0</v>
      </c>
      <c r="R1563" s="65">
        <v>0</v>
      </c>
      <c r="S1563" s="65">
        <f t="shared" si="135"/>
        <v>1900</v>
      </c>
      <c r="T1563" s="5">
        <v>120</v>
      </c>
      <c r="U1563" s="22">
        <v>-1900</v>
      </c>
      <c r="V1563" s="22">
        <v>0</v>
      </c>
      <c r="W1563" s="22">
        <v>0</v>
      </c>
      <c r="X1563" s="22">
        <v>0</v>
      </c>
      <c r="Y1563" s="22">
        <v>0</v>
      </c>
      <c r="Z1563" s="22">
        <v>0</v>
      </c>
      <c r="AA1563" s="22">
        <v>0</v>
      </c>
      <c r="AB1563" s="22">
        <v>0</v>
      </c>
      <c r="AC1563" s="22">
        <v>0</v>
      </c>
      <c r="AD1563" s="22">
        <v>0</v>
      </c>
      <c r="AE1563" s="22">
        <v>0</v>
      </c>
      <c r="AF1563" s="22">
        <v>0</v>
      </c>
      <c r="AG1563" s="22">
        <v>0</v>
      </c>
      <c r="AH1563" s="22">
        <f t="shared" si="136"/>
        <v>0</v>
      </c>
      <c r="AI1563" s="22">
        <v>0</v>
      </c>
      <c r="AJ1563" s="22">
        <f t="shared" si="137"/>
        <v>-1900</v>
      </c>
      <c r="AK1563" s="22"/>
      <c r="AL1563" s="22">
        <f t="shared" si="138"/>
        <v>0</v>
      </c>
      <c r="AM1563" s="22">
        <f t="shared" si="139"/>
        <v>0</v>
      </c>
    </row>
    <row r="1564" spans="1:39" outlineLevel="1" x14ac:dyDescent="0.25">
      <c r="A1564" s="10">
        <v>40755</v>
      </c>
      <c r="C1564" s="3" t="s">
        <v>3109</v>
      </c>
      <c r="D1564" s="34" t="s">
        <v>1236</v>
      </c>
      <c r="F1564" s="4" t="s">
        <v>88</v>
      </c>
      <c r="G1564" s="4" t="s">
        <v>451</v>
      </c>
      <c r="H1564" s="4" t="s">
        <v>157</v>
      </c>
      <c r="N1564" s="5">
        <v>1</v>
      </c>
      <c r="O1564" s="5" t="s">
        <v>158</v>
      </c>
      <c r="P1564" s="65">
        <v>1900</v>
      </c>
      <c r="Q1564" s="65">
        <v>0</v>
      </c>
      <c r="R1564" s="65">
        <v>0</v>
      </c>
      <c r="S1564" s="65">
        <f t="shared" si="135"/>
        <v>1900</v>
      </c>
      <c r="T1564" s="5">
        <v>120</v>
      </c>
      <c r="U1564" s="22">
        <v>-1900</v>
      </c>
      <c r="V1564" s="22">
        <v>0</v>
      </c>
      <c r="W1564" s="22">
        <v>0</v>
      </c>
      <c r="X1564" s="22">
        <v>0</v>
      </c>
      <c r="Y1564" s="22">
        <v>0</v>
      </c>
      <c r="Z1564" s="22">
        <v>0</v>
      </c>
      <c r="AA1564" s="22">
        <v>0</v>
      </c>
      <c r="AB1564" s="22">
        <v>0</v>
      </c>
      <c r="AC1564" s="22">
        <v>0</v>
      </c>
      <c r="AD1564" s="22">
        <v>0</v>
      </c>
      <c r="AE1564" s="22">
        <v>0</v>
      </c>
      <c r="AF1564" s="22">
        <v>0</v>
      </c>
      <c r="AG1564" s="22">
        <v>0</v>
      </c>
      <c r="AH1564" s="22">
        <f t="shared" si="136"/>
        <v>0</v>
      </c>
      <c r="AI1564" s="22">
        <v>0</v>
      </c>
      <c r="AJ1564" s="22">
        <f t="shared" si="137"/>
        <v>-1900</v>
      </c>
      <c r="AK1564" s="22"/>
      <c r="AL1564" s="22">
        <f t="shared" si="138"/>
        <v>0</v>
      </c>
      <c r="AM1564" s="22">
        <f t="shared" si="139"/>
        <v>0</v>
      </c>
    </row>
    <row r="1565" spans="1:39" outlineLevel="1" x14ac:dyDescent="0.25">
      <c r="A1565" s="10">
        <v>40755</v>
      </c>
      <c r="C1565" s="3" t="s">
        <v>3110</v>
      </c>
      <c r="D1565" s="34" t="s">
        <v>948</v>
      </c>
      <c r="F1565" s="4" t="s">
        <v>88</v>
      </c>
      <c r="G1565" s="4" t="s">
        <v>451</v>
      </c>
      <c r="H1565" s="4" t="s">
        <v>157</v>
      </c>
      <c r="N1565" s="5">
        <v>1</v>
      </c>
      <c r="O1565" s="5" t="s">
        <v>158</v>
      </c>
      <c r="P1565" s="65">
        <v>1250</v>
      </c>
      <c r="Q1565" s="65">
        <v>0</v>
      </c>
      <c r="R1565" s="65">
        <v>0</v>
      </c>
      <c r="S1565" s="65">
        <f t="shared" si="135"/>
        <v>1250</v>
      </c>
      <c r="T1565" s="5">
        <v>120</v>
      </c>
      <c r="U1565" s="22">
        <v>-1250</v>
      </c>
      <c r="V1565" s="22">
        <v>0</v>
      </c>
      <c r="W1565" s="22">
        <v>0</v>
      </c>
      <c r="X1565" s="22">
        <v>0</v>
      </c>
      <c r="Y1565" s="22">
        <v>0</v>
      </c>
      <c r="Z1565" s="22">
        <v>0</v>
      </c>
      <c r="AA1565" s="22">
        <v>0</v>
      </c>
      <c r="AB1565" s="22">
        <v>0</v>
      </c>
      <c r="AC1565" s="22">
        <v>0</v>
      </c>
      <c r="AD1565" s="22">
        <v>0</v>
      </c>
      <c r="AE1565" s="22">
        <v>0</v>
      </c>
      <c r="AF1565" s="22">
        <v>0</v>
      </c>
      <c r="AG1565" s="22">
        <v>0</v>
      </c>
      <c r="AH1565" s="22">
        <f t="shared" si="136"/>
        <v>0</v>
      </c>
      <c r="AI1565" s="22">
        <v>0</v>
      </c>
      <c r="AJ1565" s="22">
        <f t="shared" si="137"/>
        <v>-1250</v>
      </c>
      <c r="AK1565" s="22"/>
      <c r="AL1565" s="22">
        <f t="shared" si="138"/>
        <v>0</v>
      </c>
      <c r="AM1565" s="22">
        <f t="shared" si="139"/>
        <v>0</v>
      </c>
    </row>
    <row r="1566" spans="1:39" outlineLevel="1" x14ac:dyDescent="0.25">
      <c r="A1566" s="10">
        <v>40755</v>
      </c>
      <c r="C1566" s="3" t="s">
        <v>3111</v>
      </c>
      <c r="D1566" s="34" t="s">
        <v>1549</v>
      </c>
      <c r="F1566" s="4" t="s">
        <v>88</v>
      </c>
      <c r="G1566" s="4" t="s">
        <v>451</v>
      </c>
      <c r="H1566" s="4" t="s">
        <v>157</v>
      </c>
      <c r="N1566" s="5">
        <v>1</v>
      </c>
      <c r="O1566" s="5" t="s">
        <v>158</v>
      </c>
      <c r="P1566" s="65">
        <v>20136</v>
      </c>
      <c r="Q1566" s="65">
        <v>0</v>
      </c>
      <c r="R1566" s="65">
        <v>0</v>
      </c>
      <c r="S1566" s="65">
        <f t="shared" si="135"/>
        <v>20136</v>
      </c>
      <c r="T1566" s="5">
        <v>120</v>
      </c>
      <c r="U1566" s="22">
        <v>-20136</v>
      </c>
      <c r="V1566" s="22">
        <v>0</v>
      </c>
      <c r="W1566" s="22">
        <v>0</v>
      </c>
      <c r="X1566" s="22">
        <v>0</v>
      </c>
      <c r="Y1566" s="22">
        <v>0</v>
      </c>
      <c r="Z1566" s="22">
        <v>0</v>
      </c>
      <c r="AA1566" s="22">
        <v>0</v>
      </c>
      <c r="AB1566" s="22">
        <v>0</v>
      </c>
      <c r="AC1566" s="22">
        <v>0</v>
      </c>
      <c r="AD1566" s="22">
        <v>0</v>
      </c>
      <c r="AE1566" s="22">
        <v>0</v>
      </c>
      <c r="AF1566" s="22">
        <v>0</v>
      </c>
      <c r="AG1566" s="22">
        <v>0</v>
      </c>
      <c r="AH1566" s="22">
        <f t="shared" si="136"/>
        <v>0</v>
      </c>
      <c r="AI1566" s="22">
        <v>0</v>
      </c>
      <c r="AJ1566" s="22">
        <f t="shared" si="137"/>
        <v>-20136</v>
      </c>
      <c r="AK1566" s="22"/>
      <c r="AL1566" s="22">
        <f t="shared" si="138"/>
        <v>0</v>
      </c>
      <c r="AM1566" s="22">
        <f t="shared" si="139"/>
        <v>0</v>
      </c>
    </row>
    <row r="1567" spans="1:39" outlineLevel="1" x14ac:dyDescent="0.25">
      <c r="A1567" s="10">
        <v>40755</v>
      </c>
      <c r="C1567" s="3" t="s">
        <v>3112</v>
      </c>
      <c r="D1567" s="34" t="s">
        <v>3113</v>
      </c>
      <c r="F1567" s="4" t="s">
        <v>88</v>
      </c>
      <c r="G1567" s="4" t="s">
        <v>451</v>
      </c>
      <c r="H1567" s="4" t="s">
        <v>157</v>
      </c>
      <c r="N1567" s="5">
        <v>1</v>
      </c>
      <c r="O1567" s="5" t="s">
        <v>158</v>
      </c>
      <c r="P1567" s="65">
        <v>1600</v>
      </c>
      <c r="Q1567" s="65">
        <v>0</v>
      </c>
      <c r="R1567" s="65">
        <v>0</v>
      </c>
      <c r="S1567" s="65">
        <f t="shared" si="135"/>
        <v>1600</v>
      </c>
      <c r="T1567" s="5">
        <v>120</v>
      </c>
      <c r="U1567" s="22">
        <v>-1600</v>
      </c>
      <c r="V1567" s="22">
        <v>0</v>
      </c>
      <c r="W1567" s="22">
        <v>0</v>
      </c>
      <c r="X1567" s="22">
        <v>0</v>
      </c>
      <c r="Y1567" s="22">
        <v>0</v>
      </c>
      <c r="Z1567" s="22">
        <v>0</v>
      </c>
      <c r="AA1567" s="22">
        <v>0</v>
      </c>
      <c r="AB1567" s="22">
        <v>0</v>
      </c>
      <c r="AC1567" s="22">
        <v>0</v>
      </c>
      <c r="AD1567" s="22">
        <v>0</v>
      </c>
      <c r="AE1567" s="22">
        <v>0</v>
      </c>
      <c r="AF1567" s="22">
        <v>0</v>
      </c>
      <c r="AG1567" s="22">
        <v>0</v>
      </c>
      <c r="AH1567" s="22">
        <f t="shared" si="136"/>
        <v>0</v>
      </c>
      <c r="AI1567" s="22">
        <v>0</v>
      </c>
      <c r="AJ1567" s="22">
        <f t="shared" si="137"/>
        <v>-1600</v>
      </c>
      <c r="AK1567" s="22"/>
      <c r="AL1567" s="22">
        <f t="shared" si="138"/>
        <v>0</v>
      </c>
      <c r="AM1567" s="22">
        <f t="shared" si="139"/>
        <v>0</v>
      </c>
    </row>
    <row r="1568" spans="1:39" outlineLevel="1" x14ac:dyDescent="0.25">
      <c r="A1568" s="10">
        <v>40755</v>
      </c>
      <c r="C1568" s="3" t="s">
        <v>3114</v>
      </c>
      <c r="D1568" s="34" t="s">
        <v>1236</v>
      </c>
      <c r="F1568" s="4" t="s">
        <v>88</v>
      </c>
      <c r="G1568" s="4" t="s">
        <v>451</v>
      </c>
      <c r="H1568" s="4" t="s">
        <v>157</v>
      </c>
      <c r="N1568" s="5">
        <v>1</v>
      </c>
      <c r="O1568" s="5" t="s">
        <v>158</v>
      </c>
      <c r="P1568" s="65">
        <v>980</v>
      </c>
      <c r="Q1568" s="65">
        <v>0</v>
      </c>
      <c r="R1568" s="65">
        <v>0</v>
      </c>
      <c r="S1568" s="65">
        <f t="shared" si="135"/>
        <v>980</v>
      </c>
      <c r="T1568" s="5">
        <v>120</v>
      </c>
      <c r="U1568" s="22">
        <v>-980</v>
      </c>
      <c r="V1568" s="22">
        <v>0</v>
      </c>
      <c r="W1568" s="22">
        <v>0</v>
      </c>
      <c r="X1568" s="22">
        <v>0</v>
      </c>
      <c r="Y1568" s="22">
        <v>0</v>
      </c>
      <c r="Z1568" s="22">
        <v>0</v>
      </c>
      <c r="AA1568" s="22">
        <v>0</v>
      </c>
      <c r="AB1568" s="22">
        <v>0</v>
      </c>
      <c r="AC1568" s="22">
        <v>0</v>
      </c>
      <c r="AD1568" s="22">
        <v>0</v>
      </c>
      <c r="AE1568" s="22">
        <v>0</v>
      </c>
      <c r="AF1568" s="22">
        <v>0</v>
      </c>
      <c r="AG1568" s="22">
        <v>0</v>
      </c>
      <c r="AH1568" s="22">
        <f t="shared" si="136"/>
        <v>0</v>
      </c>
      <c r="AI1568" s="22">
        <v>0</v>
      </c>
      <c r="AJ1568" s="22">
        <f t="shared" si="137"/>
        <v>-980</v>
      </c>
      <c r="AK1568" s="22"/>
      <c r="AL1568" s="22">
        <f t="shared" si="138"/>
        <v>0</v>
      </c>
      <c r="AM1568" s="22">
        <f t="shared" si="139"/>
        <v>0</v>
      </c>
    </row>
    <row r="1569" spans="1:39" outlineLevel="1" x14ac:dyDescent="0.25">
      <c r="A1569" s="10">
        <v>40755</v>
      </c>
      <c r="C1569" s="3" t="s">
        <v>3115</v>
      </c>
      <c r="D1569" s="34" t="s">
        <v>3116</v>
      </c>
      <c r="F1569" s="4" t="s">
        <v>88</v>
      </c>
      <c r="G1569" s="4" t="s">
        <v>451</v>
      </c>
      <c r="H1569" s="4" t="s">
        <v>157</v>
      </c>
      <c r="N1569" s="5">
        <v>1</v>
      </c>
      <c r="O1569" s="5" t="s">
        <v>158</v>
      </c>
      <c r="P1569" s="65">
        <v>1360</v>
      </c>
      <c r="Q1569" s="65">
        <v>0</v>
      </c>
      <c r="R1569" s="65">
        <v>0</v>
      </c>
      <c r="S1569" s="65">
        <f t="shared" si="135"/>
        <v>1360</v>
      </c>
      <c r="T1569" s="5">
        <v>120</v>
      </c>
      <c r="U1569" s="22">
        <v>-1360</v>
      </c>
      <c r="V1569" s="22">
        <v>0</v>
      </c>
      <c r="W1569" s="22">
        <v>0</v>
      </c>
      <c r="X1569" s="22">
        <v>0</v>
      </c>
      <c r="Y1569" s="22">
        <v>0</v>
      </c>
      <c r="Z1569" s="22">
        <v>0</v>
      </c>
      <c r="AA1569" s="22">
        <v>0</v>
      </c>
      <c r="AB1569" s="22">
        <v>0</v>
      </c>
      <c r="AC1569" s="22">
        <v>0</v>
      </c>
      <c r="AD1569" s="22">
        <v>0</v>
      </c>
      <c r="AE1569" s="22">
        <v>0</v>
      </c>
      <c r="AF1569" s="22">
        <v>0</v>
      </c>
      <c r="AG1569" s="22">
        <v>0</v>
      </c>
      <c r="AH1569" s="22">
        <f t="shared" si="136"/>
        <v>0</v>
      </c>
      <c r="AI1569" s="22">
        <v>0</v>
      </c>
      <c r="AJ1569" s="22">
        <f t="shared" si="137"/>
        <v>-1360</v>
      </c>
      <c r="AK1569" s="22"/>
      <c r="AL1569" s="22">
        <f t="shared" si="138"/>
        <v>0</v>
      </c>
      <c r="AM1569" s="22">
        <f t="shared" si="139"/>
        <v>0</v>
      </c>
    </row>
    <row r="1570" spans="1:39" outlineLevel="1" x14ac:dyDescent="0.25">
      <c r="A1570" s="10">
        <v>40755</v>
      </c>
      <c r="C1570" s="3" t="s">
        <v>3117</v>
      </c>
      <c r="D1570" s="34" t="s">
        <v>3118</v>
      </c>
      <c r="F1570" s="4" t="s">
        <v>88</v>
      </c>
      <c r="G1570" s="4" t="s">
        <v>451</v>
      </c>
      <c r="H1570" s="4" t="s">
        <v>157</v>
      </c>
      <c r="N1570" s="5">
        <v>1</v>
      </c>
      <c r="O1570" s="5" t="s">
        <v>158</v>
      </c>
      <c r="P1570" s="65">
        <v>3360</v>
      </c>
      <c r="Q1570" s="65">
        <v>0</v>
      </c>
      <c r="R1570" s="65">
        <v>0</v>
      </c>
      <c r="S1570" s="65">
        <f t="shared" si="135"/>
        <v>3360</v>
      </c>
      <c r="T1570" s="5">
        <v>120</v>
      </c>
      <c r="U1570" s="22">
        <v>-3360</v>
      </c>
      <c r="V1570" s="22">
        <v>0</v>
      </c>
      <c r="W1570" s="22">
        <v>0</v>
      </c>
      <c r="X1570" s="22">
        <v>0</v>
      </c>
      <c r="Y1570" s="22">
        <v>0</v>
      </c>
      <c r="Z1570" s="22">
        <v>0</v>
      </c>
      <c r="AA1570" s="22">
        <v>0</v>
      </c>
      <c r="AB1570" s="22">
        <v>0</v>
      </c>
      <c r="AC1570" s="22">
        <v>0</v>
      </c>
      <c r="AD1570" s="22">
        <v>0</v>
      </c>
      <c r="AE1570" s="22">
        <v>0</v>
      </c>
      <c r="AF1570" s="22">
        <v>0</v>
      </c>
      <c r="AG1570" s="22">
        <v>0</v>
      </c>
      <c r="AH1570" s="22">
        <f t="shared" si="136"/>
        <v>0</v>
      </c>
      <c r="AI1570" s="22">
        <v>0</v>
      </c>
      <c r="AJ1570" s="22">
        <f t="shared" si="137"/>
        <v>-3360</v>
      </c>
      <c r="AK1570" s="22"/>
      <c r="AL1570" s="22">
        <f t="shared" si="138"/>
        <v>0</v>
      </c>
      <c r="AM1570" s="22">
        <f t="shared" si="139"/>
        <v>0</v>
      </c>
    </row>
    <row r="1571" spans="1:39" outlineLevel="1" x14ac:dyDescent="0.25">
      <c r="A1571" s="10">
        <v>40755</v>
      </c>
      <c r="C1571" s="3" t="s">
        <v>3119</v>
      </c>
      <c r="D1571" s="34" t="s">
        <v>3120</v>
      </c>
      <c r="F1571" s="4" t="s">
        <v>88</v>
      </c>
      <c r="G1571" s="4" t="s">
        <v>451</v>
      </c>
      <c r="H1571" s="4" t="s">
        <v>157</v>
      </c>
      <c r="N1571" s="5">
        <v>1</v>
      </c>
      <c r="O1571" s="5" t="s">
        <v>158</v>
      </c>
      <c r="P1571" s="65">
        <v>1550</v>
      </c>
      <c r="Q1571" s="65">
        <v>0</v>
      </c>
      <c r="R1571" s="65">
        <v>0</v>
      </c>
      <c r="S1571" s="65">
        <f t="shared" si="135"/>
        <v>1550</v>
      </c>
      <c r="T1571" s="5">
        <v>120</v>
      </c>
      <c r="U1571" s="22">
        <v>-1550</v>
      </c>
      <c r="V1571" s="22">
        <v>0</v>
      </c>
      <c r="W1571" s="22">
        <v>0</v>
      </c>
      <c r="X1571" s="22">
        <v>0</v>
      </c>
      <c r="Y1571" s="22">
        <v>0</v>
      </c>
      <c r="Z1571" s="22">
        <v>0</v>
      </c>
      <c r="AA1571" s="22">
        <v>0</v>
      </c>
      <c r="AB1571" s="22">
        <v>0</v>
      </c>
      <c r="AC1571" s="22">
        <v>0</v>
      </c>
      <c r="AD1571" s="22">
        <v>0</v>
      </c>
      <c r="AE1571" s="22">
        <v>0</v>
      </c>
      <c r="AF1571" s="22">
        <v>0</v>
      </c>
      <c r="AG1571" s="22">
        <v>0</v>
      </c>
      <c r="AH1571" s="22">
        <f t="shared" si="136"/>
        <v>0</v>
      </c>
      <c r="AI1571" s="22">
        <v>0</v>
      </c>
      <c r="AJ1571" s="22">
        <f t="shared" si="137"/>
        <v>-1550</v>
      </c>
      <c r="AK1571" s="22"/>
      <c r="AL1571" s="22">
        <f t="shared" si="138"/>
        <v>0</v>
      </c>
      <c r="AM1571" s="22">
        <f t="shared" si="139"/>
        <v>0</v>
      </c>
    </row>
    <row r="1572" spans="1:39" outlineLevel="1" x14ac:dyDescent="0.25">
      <c r="A1572" s="10">
        <v>40755</v>
      </c>
      <c r="C1572" s="3" t="s">
        <v>3121</v>
      </c>
      <c r="D1572" s="34" t="s">
        <v>3122</v>
      </c>
      <c r="F1572" s="4" t="s">
        <v>88</v>
      </c>
      <c r="G1572" s="4" t="s">
        <v>451</v>
      </c>
      <c r="H1572" s="4" t="s">
        <v>157</v>
      </c>
      <c r="N1572" s="5">
        <v>1</v>
      </c>
      <c r="O1572" s="5" t="s">
        <v>158</v>
      </c>
      <c r="P1572" s="65">
        <v>850</v>
      </c>
      <c r="Q1572" s="65">
        <v>0</v>
      </c>
      <c r="R1572" s="65">
        <v>0</v>
      </c>
      <c r="S1572" s="65">
        <f t="shared" si="135"/>
        <v>850</v>
      </c>
      <c r="T1572" s="5">
        <v>120</v>
      </c>
      <c r="U1572" s="22">
        <v>-850</v>
      </c>
      <c r="V1572" s="22">
        <v>0</v>
      </c>
      <c r="W1572" s="22">
        <v>0</v>
      </c>
      <c r="X1572" s="22">
        <v>0</v>
      </c>
      <c r="Y1572" s="22">
        <v>0</v>
      </c>
      <c r="Z1572" s="22">
        <v>0</v>
      </c>
      <c r="AA1572" s="22">
        <v>0</v>
      </c>
      <c r="AB1572" s="22">
        <v>0</v>
      </c>
      <c r="AC1572" s="22">
        <v>0</v>
      </c>
      <c r="AD1572" s="22">
        <v>0</v>
      </c>
      <c r="AE1572" s="22">
        <v>0</v>
      </c>
      <c r="AF1572" s="22">
        <v>0</v>
      </c>
      <c r="AG1572" s="22">
        <v>0</v>
      </c>
      <c r="AH1572" s="22">
        <f t="shared" si="136"/>
        <v>0</v>
      </c>
      <c r="AI1572" s="22">
        <v>0</v>
      </c>
      <c r="AJ1572" s="22">
        <f t="shared" si="137"/>
        <v>-850</v>
      </c>
      <c r="AK1572" s="22"/>
      <c r="AL1572" s="22">
        <f t="shared" si="138"/>
        <v>0</v>
      </c>
      <c r="AM1572" s="22">
        <f t="shared" si="139"/>
        <v>0</v>
      </c>
    </row>
    <row r="1573" spans="1:39" outlineLevel="1" x14ac:dyDescent="0.25">
      <c r="A1573" s="10">
        <v>40755</v>
      </c>
      <c r="C1573" s="3" t="s">
        <v>3123</v>
      </c>
      <c r="D1573" s="34" t="s">
        <v>948</v>
      </c>
      <c r="F1573" s="4" t="s">
        <v>88</v>
      </c>
      <c r="G1573" s="4" t="s">
        <v>451</v>
      </c>
      <c r="H1573" s="4" t="s">
        <v>157</v>
      </c>
      <c r="N1573" s="5">
        <v>1</v>
      </c>
      <c r="O1573" s="5" t="s">
        <v>158</v>
      </c>
      <c r="P1573" s="65">
        <v>3900</v>
      </c>
      <c r="Q1573" s="65">
        <v>0</v>
      </c>
      <c r="R1573" s="65">
        <v>0</v>
      </c>
      <c r="S1573" s="65">
        <f t="shared" si="135"/>
        <v>3900</v>
      </c>
      <c r="T1573" s="5">
        <v>120</v>
      </c>
      <c r="U1573" s="22">
        <v>-3900</v>
      </c>
      <c r="V1573" s="22">
        <v>0</v>
      </c>
      <c r="W1573" s="22">
        <v>0</v>
      </c>
      <c r="X1573" s="22">
        <v>0</v>
      </c>
      <c r="Y1573" s="22">
        <v>0</v>
      </c>
      <c r="Z1573" s="22">
        <v>0</v>
      </c>
      <c r="AA1573" s="22">
        <v>0</v>
      </c>
      <c r="AB1573" s="22">
        <v>0</v>
      </c>
      <c r="AC1573" s="22">
        <v>0</v>
      </c>
      <c r="AD1573" s="22">
        <v>0</v>
      </c>
      <c r="AE1573" s="22">
        <v>0</v>
      </c>
      <c r="AF1573" s="22">
        <v>0</v>
      </c>
      <c r="AG1573" s="22">
        <v>0</v>
      </c>
      <c r="AH1573" s="22">
        <f t="shared" si="136"/>
        <v>0</v>
      </c>
      <c r="AI1573" s="22">
        <v>0</v>
      </c>
      <c r="AJ1573" s="22">
        <f t="shared" si="137"/>
        <v>-3900</v>
      </c>
      <c r="AK1573" s="22"/>
      <c r="AL1573" s="22">
        <f t="shared" si="138"/>
        <v>0</v>
      </c>
      <c r="AM1573" s="22">
        <f t="shared" si="139"/>
        <v>0</v>
      </c>
    </row>
    <row r="1574" spans="1:39" outlineLevel="1" x14ac:dyDescent="0.25">
      <c r="A1574" s="10">
        <v>40755</v>
      </c>
      <c r="C1574" s="3" t="s">
        <v>3124</v>
      </c>
      <c r="D1574" s="34" t="s">
        <v>948</v>
      </c>
      <c r="F1574" s="4" t="s">
        <v>88</v>
      </c>
      <c r="G1574" s="4" t="s">
        <v>451</v>
      </c>
      <c r="H1574" s="4" t="s">
        <v>157</v>
      </c>
      <c r="N1574" s="5">
        <v>1</v>
      </c>
      <c r="O1574" s="5" t="s">
        <v>158</v>
      </c>
      <c r="P1574" s="65">
        <v>1800</v>
      </c>
      <c r="Q1574" s="65">
        <v>0</v>
      </c>
      <c r="R1574" s="65">
        <v>0</v>
      </c>
      <c r="S1574" s="65">
        <f t="shared" si="135"/>
        <v>1800</v>
      </c>
      <c r="T1574" s="5">
        <v>120</v>
      </c>
      <c r="U1574" s="22">
        <v>-1800</v>
      </c>
      <c r="V1574" s="22">
        <v>0</v>
      </c>
      <c r="W1574" s="22">
        <v>0</v>
      </c>
      <c r="X1574" s="22">
        <v>0</v>
      </c>
      <c r="Y1574" s="22">
        <v>0</v>
      </c>
      <c r="Z1574" s="22">
        <v>0</v>
      </c>
      <c r="AA1574" s="22">
        <v>0</v>
      </c>
      <c r="AB1574" s="22">
        <v>0</v>
      </c>
      <c r="AC1574" s="22">
        <v>0</v>
      </c>
      <c r="AD1574" s="22">
        <v>0</v>
      </c>
      <c r="AE1574" s="22">
        <v>0</v>
      </c>
      <c r="AF1574" s="22">
        <v>0</v>
      </c>
      <c r="AG1574" s="22">
        <v>0</v>
      </c>
      <c r="AH1574" s="22">
        <f t="shared" si="136"/>
        <v>0</v>
      </c>
      <c r="AI1574" s="22">
        <v>0</v>
      </c>
      <c r="AJ1574" s="22">
        <f t="shared" si="137"/>
        <v>-1800</v>
      </c>
      <c r="AK1574" s="22"/>
      <c r="AL1574" s="22">
        <f t="shared" si="138"/>
        <v>0</v>
      </c>
      <c r="AM1574" s="22">
        <f t="shared" si="139"/>
        <v>0</v>
      </c>
    </row>
    <row r="1575" spans="1:39" outlineLevel="1" x14ac:dyDescent="0.25">
      <c r="A1575" s="10">
        <v>40755</v>
      </c>
      <c r="C1575" s="3" t="s">
        <v>3125</v>
      </c>
      <c r="D1575" s="34" t="s">
        <v>1236</v>
      </c>
      <c r="F1575" s="4" t="s">
        <v>88</v>
      </c>
      <c r="G1575" s="4" t="s">
        <v>451</v>
      </c>
      <c r="H1575" s="4" t="s">
        <v>157</v>
      </c>
      <c r="N1575" s="5">
        <v>1</v>
      </c>
      <c r="O1575" s="5" t="s">
        <v>158</v>
      </c>
      <c r="P1575" s="65">
        <v>1410</v>
      </c>
      <c r="Q1575" s="65">
        <v>0</v>
      </c>
      <c r="R1575" s="65">
        <v>0</v>
      </c>
      <c r="S1575" s="65">
        <f t="shared" si="135"/>
        <v>1410</v>
      </c>
      <c r="T1575" s="5">
        <v>120</v>
      </c>
      <c r="U1575" s="22">
        <v>-1410</v>
      </c>
      <c r="V1575" s="22">
        <v>0</v>
      </c>
      <c r="W1575" s="22">
        <v>0</v>
      </c>
      <c r="X1575" s="22">
        <v>0</v>
      </c>
      <c r="Y1575" s="22">
        <v>0</v>
      </c>
      <c r="Z1575" s="22">
        <v>0</v>
      </c>
      <c r="AA1575" s="22">
        <v>0</v>
      </c>
      <c r="AB1575" s="22">
        <v>0</v>
      </c>
      <c r="AC1575" s="22">
        <v>0</v>
      </c>
      <c r="AD1575" s="22">
        <v>0</v>
      </c>
      <c r="AE1575" s="22">
        <v>0</v>
      </c>
      <c r="AF1575" s="22">
        <v>0</v>
      </c>
      <c r="AG1575" s="22">
        <v>0</v>
      </c>
      <c r="AH1575" s="22">
        <f t="shared" si="136"/>
        <v>0</v>
      </c>
      <c r="AI1575" s="22">
        <v>0</v>
      </c>
      <c r="AJ1575" s="22">
        <f t="shared" si="137"/>
        <v>-1410</v>
      </c>
      <c r="AK1575" s="22"/>
      <c r="AL1575" s="22">
        <f t="shared" si="138"/>
        <v>0</v>
      </c>
      <c r="AM1575" s="22">
        <f t="shared" si="139"/>
        <v>0</v>
      </c>
    </row>
    <row r="1576" spans="1:39" outlineLevel="1" x14ac:dyDescent="0.25">
      <c r="A1576" s="10">
        <v>40755</v>
      </c>
      <c r="C1576" s="3" t="s">
        <v>3126</v>
      </c>
      <c r="D1576" s="34" t="s">
        <v>948</v>
      </c>
      <c r="F1576" s="4" t="s">
        <v>88</v>
      </c>
      <c r="G1576" s="4" t="s">
        <v>451</v>
      </c>
      <c r="H1576" s="4" t="s">
        <v>157</v>
      </c>
      <c r="N1576" s="5">
        <v>1</v>
      </c>
      <c r="O1576" s="5" t="s">
        <v>158</v>
      </c>
      <c r="P1576" s="65">
        <v>2500</v>
      </c>
      <c r="Q1576" s="65">
        <v>0</v>
      </c>
      <c r="R1576" s="65">
        <v>0</v>
      </c>
      <c r="S1576" s="65">
        <f t="shared" si="135"/>
        <v>2500</v>
      </c>
      <c r="T1576" s="5">
        <v>120</v>
      </c>
      <c r="U1576" s="22">
        <v>-2500</v>
      </c>
      <c r="V1576" s="22">
        <v>0</v>
      </c>
      <c r="W1576" s="22">
        <v>0</v>
      </c>
      <c r="X1576" s="22">
        <v>0</v>
      </c>
      <c r="Y1576" s="22">
        <v>0</v>
      </c>
      <c r="Z1576" s="22">
        <v>0</v>
      </c>
      <c r="AA1576" s="22">
        <v>0</v>
      </c>
      <c r="AB1576" s="22">
        <v>0</v>
      </c>
      <c r="AC1576" s="22">
        <v>0</v>
      </c>
      <c r="AD1576" s="22">
        <v>0</v>
      </c>
      <c r="AE1576" s="22">
        <v>0</v>
      </c>
      <c r="AF1576" s="22">
        <v>0</v>
      </c>
      <c r="AG1576" s="22">
        <v>0</v>
      </c>
      <c r="AH1576" s="22">
        <f t="shared" si="136"/>
        <v>0</v>
      </c>
      <c r="AI1576" s="22">
        <v>0</v>
      </c>
      <c r="AJ1576" s="22">
        <f t="shared" si="137"/>
        <v>-2500</v>
      </c>
      <c r="AK1576" s="22"/>
      <c r="AL1576" s="22">
        <f t="shared" si="138"/>
        <v>0</v>
      </c>
      <c r="AM1576" s="22">
        <f t="shared" si="139"/>
        <v>0</v>
      </c>
    </row>
    <row r="1577" spans="1:39" outlineLevel="1" x14ac:dyDescent="0.25">
      <c r="A1577" s="10">
        <v>40755</v>
      </c>
      <c r="C1577" s="3" t="s">
        <v>3127</v>
      </c>
      <c r="D1577" s="34" t="s">
        <v>948</v>
      </c>
      <c r="F1577" s="4" t="s">
        <v>88</v>
      </c>
      <c r="G1577" s="4" t="s">
        <v>451</v>
      </c>
      <c r="H1577" s="4" t="s">
        <v>157</v>
      </c>
      <c r="N1577" s="5">
        <v>1</v>
      </c>
      <c r="O1577" s="5" t="s">
        <v>158</v>
      </c>
      <c r="P1577" s="65">
        <v>1250</v>
      </c>
      <c r="Q1577" s="65">
        <v>0</v>
      </c>
      <c r="R1577" s="65">
        <v>0</v>
      </c>
      <c r="S1577" s="65">
        <f t="shared" si="135"/>
        <v>1250</v>
      </c>
      <c r="T1577" s="5">
        <v>120</v>
      </c>
      <c r="U1577" s="22">
        <v>-1250</v>
      </c>
      <c r="V1577" s="22">
        <v>0</v>
      </c>
      <c r="W1577" s="22">
        <v>0</v>
      </c>
      <c r="X1577" s="22">
        <v>0</v>
      </c>
      <c r="Y1577" s="22">
        <v>0</v>
      </c>
      <c r="Z1577" s="22">
        <v>0</v>
      </c>
      <c r="AA1577" s="22">
        <v>0</v>
      </c>
      <c r="AB1577" s="22">
        <v>0</v>
      </c>
      <c r="AC1577" s="22">
        <v>0</v>
      </c>
      <c r="AD1577" s="22">
        <v>0</v>
      </c>
      <c r="AE1577" s="22">
        <v>0</v>
      </c>
      <c r="AF1577" s="22">
        <v>0</v>
      </c>
      <c r="AG1577" s="22">
        <v>0</v>
      </c>
      <c r="AH1577" s="22">
        <f t="shared" si="136"/>
        <v>0</v>
      </c>
      <c r="AI1577" s="22">
        <v>0</v>
      </c>
      <c r="AJ1577" s="22">
        <f t="shared" si="137"/>
        <v>-1250</v>
      </c>
      <c r="AK1577" s="22"/>
      <c r="AL1577" s="22">
        <f t="shared" si="138"/>
        <v>0</v>
      </c>
      <c r="AM1577" s="22">
        <f t="shared" si="139"/>
        <v>0</v>
      </c>
    </row>
    <row r="1578" spans="1:39" outlineLevel="1" x14ac:dyDescent="0.25">
      <c r="A1578" s="10">
        <v>40755</v>
      </c>
      <c r="C1578" s="3" t="s">
        <v>3128</v>
      </c>
      <c r="D1578" s="34" t="s">
        <v>1495</v>
      </c>
      <c r="F1578" s="4" t="s">
        <v>88</v>
      </c>
      <c r="G1578" s="4" t="s">
        <v>451</v>
      </c>
      <c r="H1578" s="4" t="s">
        <v>157</v>
      </c>
      <c r="N1578" s="5">
        <v>1</v>
      </c>
      <c r="O1578" s="5" t="s">
        <v>158</v>
      </c>
      <c r="P1578" s="65">
        <v>11030</v>
      </c>
      <c r="Q1578" s="65">
        <v>0</v>
      </c>
      <c r="R1578" s="65">
        <v>0</v>
      </c>
      <c r="S1578" s="65">
        <f t="shared" si="135"/>
        <v>11030</v>
      </c>
      <c r="T1578" s="5">
        <v>120</v>
      </c>
      <c r="U1578" s="22">
        <v>-11030</v>
      </c>
      <c r="V1578" s="22">
        <v>0</v>
      </c>
      <c r="W1578" s="22">
        <v>0</v>
      </c>
      <c r="X1578" s="22">
        <v>0</v>
      </c>
      <c r="Y1578" s="22">
        <v>0</v>
      </c>
      <c r="Z1578" s="22">
        <v>0</v>
      </c>
      <c r="AA1578" s="22">
        <v>0</v>
      </c>
      <c r="AB1578" s="22">
        <v>0</v>
      </c>
      <c r="AC1578" s="22">
        <v>0</v>
      </c>
      <c r="AD1578" s="22">
        <v>0</v>
      </c>
      <c r="AE1578" s="22">
        <v>0</v>
      </c>
      <c r="AF1578" s="22">
        <v>0</v>
      </c>
      <c r="AG1578" s="22">
        <v>0</v>
      </c>
      <c r="AH1578" s="22">
        <f t="shared" si="136"/>
        <v>0</v>
      </c>
      <c r="AI1578" s="22">
        <v>0</v>
      </c>
      <c r="AJ1578" s="22">
        <f t="shared" si="137"/>
        <v>-11030</v>
      </c>
      <c r="AK1578" s="22"/>
      <c r="AL1578" s="22">
        <f t="shared" si="138"/>
        <v>0</v>
      </c>
      <c r="AM1578" s="22">
        <f t="shared" si="139"/>
        <v>0</v>
      </c>
    </row>
    <row r="1579" spans="1:39" outlineLevel="1" x14ac:dyDescent="0.25">
      <c r="A1579" s="10">
        <v>40755</v>
      </c>
      <c r="C1579" s="3" t="s">
        <v>3129</v>
      </c>
      <c r="D1579" s="34" t="s">
        <v>3130</v>
      </c>
      <c r="F1579" s="4" t="s">
        <v>88</v>
      </c>
      <c r="G1579" s="4" t="s">
        <v>451</v>
      </c>
      <c r="H1579" s="4" t="s">
        <v>157</v>
      </c>
      <c r="N1579" s="5">
        <v>1</v>
      </c>
      <c r="O1579" s="5" t="s">
        <v>158</v>
      </c>
      <c r="P1579" s="65">
        <v>8700</v>
      </c>
      <c r="Q1579" s="65">
        <v>0</v>
      </c>
      <c r="R1579" s="65">
        <v>0</v>
      </c>
      <c r="S1579" s="65">
        <f t="shared" si="135"/>
        <v>8700</v>
      </c>
      <c r="T1579" s="5">
        <v>120</v>
      </c>
      <c r="U1579" s="22">
        <v>-8700</v>
      </c>
      <c r="V1579" s="22">
        <v>0</v>
      </c>
      <c r="W1579" s="22">
        <v>0</v>
      </c>
      <c r="X1579" s="22">
        <v>0</v>
      </c>
      <c r="Y1579" s="22">
        <v>0</v>
      </c>
      <c r="Z1579" s="22">
        <v>0</v>
      </c>
      <c r="AA1579" s="22">
        <v>0</v>
      </c>
      <c r="AB1579" s="22">
        <v>0</v>
      </c>
      <c r="AC1579" s="22">
        <v>0</v>
      </c>
      <c r="AD1579" s="22">
        <v>0</v>
      </c>
      <c r="AE1579" s="22">
        <v>0</v>
      </c>
      <c r="AF1579" s="22">
        <v>0</v>
      </c>
      <c r="AG1579" s="22">
        <v>0</v>
      </c>
      <c r="AH1579" s="22">
        <f t="shared" si="136"/>
        <v>0</v>
      </c>
      <c r="AI1579" s="22">
        <v>0</v>
      </c>
      <c r="AJ1579" s="22">
        <f t="shared" si="137"/>
        <v>-8700</v>
      </c>
      <c r="AK1579" s="22"/>
      <c r="AL1579" s="22">
        <f t="shared" si="138"/>
        <v>0</v>
      </c>
      <c r="AM1579" s="22">
        <f t="shared" si="139"/>
        <v>0</v>
      </c>
    </row>
    <row r="1580" spans="1:39" outlineLevel="1" x14ac:dyDescent="0.25">
      <c r="A1580" s="10">
        <v>40755</v>
      </c>
      <c r="C1580" s="3" t="s">
        <v>3131</v>
      </c>
      <c r="D1580" s="34" t="s">
        <v>948</v>
      </c>
      <c r="F1580" s="4" t="s">
        <v>88</v>
      </c>
      <c r="G1580" s="4" t="s">
        <v>451</v>
      </c>
      <c r="H1580" s="4" t="s">
        <v>157</v>
      </c>
      <c r="N1580" s="5">
        <v>1</v>
      </c>
      <c r="O1580" s="5" t="s">
        <v>158</v>
      </c>
      <c r="P1580" s="65">
        <v>1900</v>
      </c>
      <c r="Q1580" s="65">
        <v>0</v>
      </c>
      <c r="R1580" s="65">
        <v>0</v>
      </c>
      <c r="S1580" s="65">
        <f t="shared" si="135"/>
        <v>1900</v>
      </c>
      <c r="T1580" s="5">
        <v>120</v>
      </c>
      <c r="U1580" s="22">
        <v>-1900</v>
      </c>
      <c r="V1580" s="22">
        <v>0</v>
      </c>
      <c r="W1580" s="22">
        <v>0</v>
      </c>
      <c r="X1580" s="22">
        <v>0</v>
      </c>
      <c r="Y1580" s="22">
        <v>0</v>
      </c>
      <c r="Z1580" s="22">
        <v>0</v>
      </c>
      <c r="AA1580" s="22">
        <v>0</v>
      </c>
      <c r="AB1580" s="22">
        <v>0</v>
      </c>
      <c r="AC1580" s="22">
        <v>0</v>
      </c>
      <c r="AD1580" s="22">
        <v>0</v>
      </c>
      <c r="AE1580" s="22">
        <v>0</v>
      </c>
      <c r="AF1580" s="22">
        <v>0</v>
      </c>
      <c r="AG1580" s="22">
        <v>0</v>
      </c>
      <c r="AH1580" s="22">
        <f t="shared" si="136"/>
        <v>0</v>
      </c>
      <c r="AI1580" s="22">
        <v>0</v>
      </c>
      <c r="AJ1580" s="22">
        <f t="shared" si="137"/>
        <v>-1900</v>
      </c>
      <c r="AK1580" s="22"/>
      <c r="AL1580" s="22">
        <f t="shared" si="138"/>
        <v>0</v>
      </c>
      <c r="AM1580" s="22">
        <f t="shared" si="139"/>
        <v>0</v>
      </c>
    </row>
    <row r="1581" spans="1:39" outlineLevel="1" x14ac:dyDescent="0.25">
      <c r="A1581" s="10">
        <v>40755</v>
      </c>
      <c r="C1581" s="3" t="s">
        <v>3132</v>
      </c>
      <c r="D1581" s="34" t="s">
        <v>3133</v>
      </c>
      <c r="F1581" s="4" t="s">
        <v>88</v>
      </c>
      <c r="G1581" s="4" t="s">
        <v>451</v>
      </c>
      <c r="H1581" s="4" t="s">
        <v>157</v>
      </c>
      <c r="N1581" s="5">
        <v>1</v>
      </c>
      <c r="O1581" s="5" t="s">
        <v>158</v>
      </c>
      <c r="P1581" s="65">
        <v>17097.53</v>
      </c>
      <c r="Q1581" s="65">
        <v>0</v>
      </c>
      <c r="R1581" s="65">
        <v>0</v>
      </c>
      <c r="S1581" s="65">
        <f t="shared" si="135"/>
        <v>17097.53</v>
      </c>
      <c r="T1581" s="5">
        <v>120</v>
      </c>
      <c r="U1581" s="22">
        <v>-17097.53</v>
      </c>
      <c r="V1581" s="22">
        <v>0</v>
      </c>
      <c r="W1581" s="22">
        <v>0</v>
      </c>
      <c r="X1581" s="22">
        <v>0</v>
      </c>
      <c r="Y1581" s="22">
        <v>0</v>
      </c>
      <c r="Z1581" s="22">
        <v>0</v>
      </c>
      <c r="AA1581" s="22">
        <v>0</v>
      </c>
      <c r="AB1581" s="22">
        <v>0</v>
      </c>
      <c r="AC1581" s="22">
        <v>0</v>
      </c>
      <c r="AD1581" s="22">
        <v>0</v>
      </c>
      <c r="AE1581" s="22">
        <v>0</v>
      </c>
      <c r="AF1581" s="22">
        <v>0</v>
      </c>
      <c r="AG1581" s="22">
        <v>0</v>
      </c>
      <c r="AH1581" s="22">
        <f t="shared" si="136"/>
        <v>0</v>
      </c>
      <c r="AI1581" s="22">
        <v>0</v>
      </c>
      <c r="AJ1581" s="22">
        <f t="shared" si="137"/>
        <v>-17097.53</v>
      </c>
      <c r="AK1581" s="22"/>
      <c r="AL1581" s="22">
        <f t="shared" si="138"/>
        <v>0</v>
      </c>
      <c r="AM1581" s="22">
        <f t="shared" si="139"/>
        <v>0</v>
      </c>
    </row>
    <row r="1582" spans="1:39" outlineLevel="1" x14ac:dyDescent="0.25">
      <c r="A1582" s="10">
        <v>40755</v>
      </c>
      <c r="C1582" s="3" t="s">
        <v>3134</v>
      </c>
      <c r="D1582" s="34" t="s">
        <v>3135</v>
      </c>
      <c r="F1582" s="4" t="s">
        <v>88</v>
      </c>
      <c r="G1582" s="4" t="s">
        <v>451</v>
      </c>
      <c r="H1582" s="4" t="s">
        <v>157</v>
      </c>
      <c r="N1582" s="5">
        <v>1</v>
      </c>
      <c r="O1582" s="5" t="s">
        <v>158</v>
      </c>
      <c r="P1582" s="65">
        <v>1971.2</v>
      </c>
      <c r="Q1582" s="65">
        <v>0</v>
      </c>
      <c r="R1582" s="65">
        <v>0</v>
      </c>
      <c r="S1582" s="65">
        <f t="shared" si="135"/>
        <v>1971.2</v>
      </c>
      <c r="T1582" s="5">
        <v>120</v>
      </c>
      <c r="U1582" s="22">
        <v>-1971.2</v>
      </c>
      <c r="V1582" s="22">
        <v>0</v>
      </c>
      <c r="W1582" s="22">
        <v>0</v>
      </c>
      <c r="X1582" s="22">
        <v>0</v>
      </c>
      <c r="Y1582" s="22">
        <v>0</v>
      </c>
      <c r="Z1582" s="22">
        <v>0</v>
      </c>
      <c r="AA1582" s="22">
        <v>0</v>
      </c>
      <c r="AB1582" s="22">
        <v>0</v>
      </c>
      <c r="AC1582" s="22">
        <v>0</v>
      </c>
      <c r="AD1582" s="22">
        <v>0</v>
      </c>
      <c r="AE1582" s="22">
        <v>0</v>
      </c>
      <c r="AF1582" s="22">
        <v>0</v>
      </c>
      <c r="AG1582" s="22">
        <v>0</v>
      </c>
      <c r="AH1582" s="22">
        <f t="shared" si="136"/>
        <v>0</v>
      </c>
      <c r="AI1582" s="22">
        <v>0</v>
      </c>
      <c r="AJ1582" s="22">
        <f t="shared" si="137"/>
        <v>-1971.2</v>
      </c>
      <c r="AK1582" s="22"/>
      <c r="AL1582" s="22">
        <f t="shared" si="138"/>
        <v>0</v>
      </c>
      <c r="AM1582" s="22">
        <f t="shared" si="139"/>
        <v>0</v>
      </c>
    </row>
    <row r="1583" spans="1:39" outlineLevel="1" x14ac:dyDescent="0.25">
      <c r="A1583" s="10">
        <v>40755</v>
      </c>
      <c r="C1583" s="3" t="s">
        <v>3136</v>
      </c>
      <c r="D1583" s="34" t="s">
        <v>3137</v>
      </c>
      <c r="F1583" s="4" t="s">
        <v>88</v>
      </c>
      <c r="G1583" s="4" t="s">
        <v>451</v>
      </c>
      <c r="H1583" s="4" t="s">
        <v>157</v>
      </c>
      <c r="N1583" s="5">
        <v>1</v>
      </c>
      <c r="O1583" s="5" t="s">
        <v>158</v>
      </c>
      <c r="P1583" s="65">
        <v>2947.8</v>
      </c>
      <c r="Q1583" s="65">
        <v>0</v>
      </c>
      <c r="R1583" s="65">
        <v>0</v>
      </c>
      <c r="S1583" s="65">
        <f t="shared" si="135"/>
        <v>2947.8</v>
      </c>
      <c r="T1583" s="5">
        <v>120</v>
      </c>
      <c r="U1583" s="22">
        <v>-2947.8</v>
      </c>
      <c r="V1583" s="22">
        <v>0</v>
      </c>
      <c r="W1583" s="22">
        <v>0</v>
      </c>
      <c r="X1583" s="22">
        <v>0</v>
      </c>
      <c r="Y1583" s="22">
        <v>0</v>
      </c>
      <c r="Z1583" s="22">
        <v>0</v>
      </c>
      <c r="AA1583" s="22">
        <v>0</v>
      </c>
      <c r="AB1583" s="22">
        <v>0</v>
      </c>
      <c r="AC1583" s="22">
        <v>0</v>
      </c>
      <c r="AD1583" s="22">
        <v>0</v>
      </c>
      <c r="AE1583" s="22">
        <v>0</v>
      </c>
      <c r="AF1583" s="22">
        <v>0</v>
      </c>
      <c r="AG1583" s="22">
        <v>0</v>
      </c>
      <c r="AH1583" s="22">
        <f t="shared" si="136"/>
        <v>0</v>
      </c>
      <c r="AI1583" s="22">
        <v>0</v>
      </c>
      <c r="AJ1583" s="22">
        <f t="shared" si="137"/>
        <v>-2947.8</v>
      </c>
      <c r="AK1583" s="22"/>
      <c r="AL1583" s="22">
        <f t="shared" si="138"/>
        <v>0</v>
      </c>
      <c r="AM1583" s="22">
        <f t="shared" si="139"/>
        <v>0</v>
      </c>
    </row>
    <row r="1584" spans="1:39" outlineLevel="1" x14ac:dyDescent="0.25">
      <c r="A1584" s="10">
        <v>40755</v>
      </c>
      <c r="C1584" s="3" t="s">
        <v>3138</v>
      </c>
      <c r="D1584" s="34" t="s">
        <v>3139</v>
      </c>
      <c r="F1584" s="4" t="s">
        <v>88</v>
      </c>
      <c r="G1584" s="4" t="s">
        <v>451</v>
      </c>
      <c r="H1584" s="4" t="s">
        <v>157</v>
      </c>
      <c r="N1584" s="5">
        <v>1</v>
      </c>
      <c r="O1584" s="5" t="s">
        <v>158</v>
      </c>
      <c r="P1584" s="65">
        <v>850</v>
      </c>
      <c r="Q1584" s="65">
        <v>0</v>
      </c>
      <c r="R1584" s="65">
        <v>0</v>
      </c>
      <c r="S1584" s="65">
        <f t="shared" si="135"/>
        <v>850</v>
      </c>
      <c r="T1584" s="5">
        <v>120</v>
      </c>
      <c r="U1584" s="22">
        <v>-850</v>
      </c>
      <c r="V1584" s="22">
        <v>0</v>
      </c>
      <c r="W1584" s="22">
        <v>0</v>
      </c>
      <c r="X1584" s="22">
        <v>0</v>
      </c>
      <c r="Y1584" s="22">
        <v>0</v>
      </c>
      <c r="Z1584" s="22">
        <v>0</v>
      </c>
      <c r="AA1584" s="22">
        <v>0</v>
      </c>
      <c r="AB1584" s="22">
        <v>0</v>
      </c>
      <c r="AC1584" s="22">
        <v>0</v>
      </c>
      <c r="AD1584" s="22">
        <v>0</v>
      </c>
      <c r="AE1584" s="22">
        <v>0</v>
      </c>
      <c r="AF1584" s="22">
        <v>0</v>
      </c>
      <c r="AG1584" s="22">
        <v>0</v>
      </c>
      <c r="AH1584" s="22">
        <f t="shared" si="136"/>
        <v>0</v>
      </c>
      <c r="AI1584" s="22">
        <v>0</v>
      </c>
      <c r="AJ1584" s="22">
        <f t="shared" si="137"/>
        <v>-850</v>
      </c>
      <c r="AK1584" s="22"/>
      <c r="AL1584" s="22">
        <f t="shared" si="138"/>
        <v>0</v>
      </c>
      <c r="AM1584" s="22">
        <f t="shared" si="139"/>
        <v>0</v>
      </c>
    </row>
    <row r="1585" spans="1:39" outlineLevel="1" x14ac:dyDescent="0.25">
      <c r="A1585" s="10">
        <v>40755</v>
      </c>
      <c r="C1585" s="3" t="s">
        <v>3140</v>
      </c>
      <c r="D1585" s="34" t="s">
        <v>3139</v>
      </c>
      <c r="F1585" s="4" t="s">
        <v>88</v>
      </c>
      <c r="G1585" s="4" t="s">
        <v>451</v>
      </c>
      <c r="H1585" s="4" t="s">
        <v>157</v>
      </c>
      <c r="N1585" s="5">
        <v>1</v>
      </c>
      <c r="O1585" s="5" t="s">
        <v>158</v>
      </c>
      <c r="P1585" s="65">
        <v>1800</v>
      </c>
      <c r="Q1585" s="65">
        <v>0</v>
      </c>
      <c r="R1585" s="65">
        <v>0</v>
      </c>
      <c r="S1585" s="65">
        <f t="shared" si="135"/>
        <v>1800</v>
      </c>
      <c r="T1585" s="5">
        <v>120</v>
      </c>
      <c r="U1585" s="22">
        <v>-1800</v>
      </c>
      <c r="V1585" s="22">
        <v>0</v>
      </c>
      <c r="W1585" s="22">
        <v>0</v>
      </c>
      <c r="X1585" s="22">
        <v>0</v>
      </c>
      <c r="Y1585" s="22">
        <v>0</v>
      </c>
      <c r="Z1585" s="22">
        <v>0</v>
      </c>
      <c r="AA1585" s="22">
        <v>0</v>
      </c>
      <c r="AB1585" s="22">
        <v>0</v>
      </c>
      <c r="AC1585" s="22">
        <v>0</v>
      </c>
      <c r="AD1585" s="22">
        <v>0</v>
      </c>
      <c r="AE1585" s="22">
        <v>0</v>
      </c>
      <c r="AF1585" s="22">
        <v>0</v>
      </c>
      <c r="AG1585" s="22">
        <v>0</v>
      </c>
      <c r="AH1585" s="22">
        <f t="shared" si="136"/>
        <v>0</v>
      </c>
      <c r="AI1585" s="22">
        <v>0</v>
      </c>
      <c r="AJ1585" s="22">
        <f t="shared" si="137"/>
        <v>-1800</v>
      </c>
      <c r="AK1585" s="22"/>
      <c r="AL1585" s="22">
        <f t="shared" si="138"/>
        <v>0</v>
      </c>
      <c r="AM1585" s="22">
        <f t="shared" si="139"/>
        <v>0</v>
      </c>
    </row>
    <row r="1586" spans="1:39" outlineLevel="1" x14ac:dyDescent="0.25">
      <c r="A1586" s="10">
        <v>40755</v>
      </c>
      <c r="C1586" s="3" t="s">
        <v>3141</v>
      </c>
      <c r="D1586" s="34" t="s">
        <v>3142</v>
      </c>
      <c r="F1586" s="4" t="s">
        <v>88</v>
      </c>
      <c r="G1586" s="4" t="s">
        <v>451</v>
      </c>
      <c r="H1586" s="4" t="s">
        <v>157</v>
      </c>
      <c r="N1586" s="5">
        <v>1</v>
      </c>
      <c r="O1586" s="5" t="s">
        <v>158</v>
      </c>
      <c r="P1586" s="65">
        <v>3000</v>
      </c>
      <c r="Q1586" s="65">
        <v>0</v>
      </c>
      <c r="R1586" s="65">
        <v>0</v>
      </c>
      <c r="S1586" s="65">
        <f t="shared" si="135"/>
        <v>3000</v>
      </c>
      <c r="T1586" s="5">
        <v>120</v>
      </c>
      <c r="U1586" s="22">
        <v>-3000</v>
      </c>
      <c r="V1586" s="22">
        <v>0</v>
      </c>
      <c r="W1586" s="22">
        <v>0</v>
      </c>
      <c r="X1586" s="22">
        <v>0</v>
      </c>
      <c r="Y1586" s="22">
        <v>0</v>
      </c>
      <c r="Z1586" s="22">
        <v>0</v>
      </c>
      <c r="AA1586" s="22">
        <v>0</v>
      </c>
      <c r="AB1586" s="22">
        <v>0</v>
      </c>
      <c r="AC1586" s="22">
        <v>0</v>
      </c>
      <c r="AD1586" s="22">
        <v>0</v>
      </c>
      <c r="AE1586" s="22">
        <v>0</v>
      </c>
      <c r="AF1586" s="22">
        <v>0</v>
      </c>
      <c r="AG1586" s="22">
        <v>0</v>
      </c>
      <c r="AH1586" s="22">
        <f t="shared" si="136"/>
        <v>0</v>
      </c>
      <c r="AI1586" s="22">
        <v>0</v>
      </c>
      <c r="AJ1586" s="22">
        <f t="shared" si="137"/>
        <v>-3000</v>
      </c>
      <c r="AK1586" s="22"/>
      <c r="AL1586" s="22">
        <f t="shared" si="138"/>
        <v>0</v>
      </c>
      <c r="AM1586" s="22">
        <f t="shared" si="139"/>
        <v>0</v>
      </c>
    </row>
    <row r="1587" spans="1:39" outlineLevel="1" x14ac:dyDescent="0.25">
      <c r="A1587" s="10">
        <v>40755</v>
      </c>
      <c r="C1587" s="3" t="s">
        <v>3143</v>
      </c>
      <c r="D1587" s="34" t="s">
        <v>3144</v>
      </c>
      <c r="F1587" s="4" t="s">
        <v>88</v>
      </c>
      <c r="G1587" s="4" t="s">
        <v>451</v>
      </c>
      <c r="H1587" s="4" t="s">
        <v>157</v>
      </c>
      <c r="N1587" s="5">
        <v>1</v>
      </c>
      <c r="O1587" s="5" t="s">
        <v>158</v>
      </c>
      <c r="P1587" s="65">
        <v>9807.6</v>
      </c>
      <c r="Q1587" s="65">
        <v>0</v>
      </c>
      <c r="R1587" s="65">
        <v>0</v>
      </c>
      <c r="S1587" s="65">
        <f t="shared" si="135"/>
        <v>9807.6</v>
      </c>
      <c r="T1587" s="5">
        <v>120</v>
      </c>
      <c r="U1587" s="22">
        <v>-9807.6</v>
      </c>
      <c r="V1587" s="22">
        <v>0</v>
      </c>
      <c r="W1587" s="22">
        <v>0</v>
      </c>
      <c r="X1587" s="22">
        <v>0</v>
      </c>
      <c r="Y1587" s="22">
        <v>0</v>
      </c>
      <c r="Z1587" s="22">
        <v>0</v>
      </c>
      <c r="AA1587" s="22">
        <v>0</v>
      </c>
      <c r="AB1587" s="22">
        <v>0</v>
      </c>
      <c r="AC1587" s="22">
        <v>0</v>
      </c>
      <c r="AD1587" s="22">
        <v>0</v>
      </c>
      <c r="AE1587" s="22">
        <v>0</v>
      </c>
      <c r="AF1587" s="22">
        <v>0</v>
      </c>
      <c r="AG1587" s="22">
        <v>0</v>
      </c>
      <c r="AH1587" s="22">
        <f t="shared" si="136"/>
        <v>0</v>
      </c>
      <c r="AI1587" s="22">
        <v>0</v>
      </c>
      <c r="AJ1587" s="22">
        <f t="shared" si="137"/>
        <v>-9807.6</v>
      </c>
      <c r="AK1587" s="22"/>
      <c r="AL1587" s="22">
        <f t="shared" si="138"/>
        <v>0</v>
      </c>
      <c r="AM1587" s="22">
        <f t="shared" si="139"/>
        <v>0</v>
      </c>
    </row>
    <row r="1588" spans="1:39" outlineLevel="1" x14ac:dyDescent="0.25">
      <c r="A1588" s="10">
        <v>40755</v>
      </c>
      <c r="C1588" s="3" t="s">
        <v>3145</v>
      </c>
      <c r="D1588" s="34" t="s">
        <v>1495</v>
      </c>
      <c r="F1588" s="4" t="s">
        <v>88</v>
      </c>
      <c r="G1588" s="4" t="s">
        <v>451</v>
      </c>
      <c r="H1588" s="4" t="s">
        <v>157</v>
      </c>
      <c r="N1588" s="5">
        <v>1</v>
      </c>
      <c r="O1588" s="5" t="s">
        <v>158</v>
      </c>
      <c r="P1588" s="65">
        <v>1976</v>
      </c>
      <c r="Q1588" s="65">
        <v>0</v>
      </c>
      <c r="R1588" s="65">
        <v>0</v>
      </c>
      <c r="S1588" s="65">
        <f t="shared" si="135"/>
        <v>1976</v>
      </c>
      <c r="T1588" s="5">
        <v>120</v>
      </c>
      <c r="U1588" s="22">
        <v>-1976</v>
      </c>
      <c r="V1588" s="22">
        <v>0</v>
      </c>
      <c r="W1588" s="22">
        <v>0</v>
      </c>
      <c r="X1588" s="22">
        <v>0</v>
      </c>
      <c r="Y1588" s="22">
        <v>0</v>
      </c>
      <c r="Z1588" s="22">
        <v>0</v>
      </c>
      <c r="AA1588" s="22">
        <v>0</v>
      </c>
      <c r="AB1588" s="22">
        <v>0</v>
      </c>
      <c r="AC1588" s="22">
        <v>0</v>
      </c>
      <c r="AD1588" s="22">
        <v>0</v>
      </c>
      <c r="AE1588" s="22">
        <v>0</v>
      </c>
      <c r="AF1588" s="22">
        <v>0</v>
      </c>
      <c r="AG1588" s="22">
        <v>0</v>
      </c>
      <c r="AH1588" s="22">
        <f t="shared" si="136"/>
        <v>0</v>
      </c>
      <c r="AI1588" s="22">
        <v>0</v>
      </c>
      <c r="AJ1588" s="22">
        <f t="shared" si="137"/>
        <v>-1976</v>
      </c>
      <c r="AK1588" s="22"/>
      <c r="AL1588" s="22">
        <f t="shared" si="138"/>
        <v>0</v>
      </c>
      <c r="AM1588" s="22">
        <f t="shared" si="139"/>
        <v>0</v>
      </c>
    </row>
    <row r="1589" spans="1:39" outlineLevel="1" x14ac:dyDescent="0.25">
      <c r="A1589" s="10">
        <v>40755</v>
      </c>
      <c r="C1589" s="3" t="s">
        <v>3146</v>
      </c>
      <c r="D1589" s="34" t="s">
        <v>2238</v>
      </c>
      <c r="F1589" s="4" t="s">
        <v>88</v>
      </c>
      <c r="G1589" s="4" t="s">
        <v>451</v>
      </c>
      <c r="H1589" s="4" t="s">
        <v>157</v>
      </c>
      <c r="N1589" s="5">
        <v>1</v>
      </c>
      <c r="O1589" s="5" t="s">
        <v>158</v>
      </c>
      <c r="P1589" s="65">
        <v>2310</v>
      </c>
      <c r="Q1589" s="65">
        <v>0</v>
      </c>
      <c r="R1589" s="65">
        <v>0</v>
      </c>
      <c r="S1589" s="65">
        <f t="shared" si="135"/>
        <v>2310</v>
      </c>
      <c r="T1589" s="5">
        <v>120</v>
      </c>
      <c r="U1589" s="22">
        <v>-2310</v>
      </c>
      <c r="V1589" s="22">
        <v>0</v>
      </c>
      <c r="W1589" s="22">
        <v>0</v>
      </c>
      <c r="X1589" s="22">
        <v>0</v>
      </c>
      <c r="Y1589" s="22">
        <v>0</v>
      </c>
      <c r="Z1589" s="22">
        <v>0</v>
      </c>
      <c r="AA1589" s="22">
        <v>0</v>
      </c>
      <c r="AB1589" s="22">
        <v>0</v>
      </c>
      <c r="AC1589" s="22">
        <v>0</v>
      </c>
      <c r="AD1589" s="22">
        <v>0</v>
      </c>
      <c r="AE1589" s="22">
        <v>0</v>
      </c>
      <c r="AF1589" s="22">
        <v>0</v>
      </c>
      <c r="AG1589" s="22">
        <v>0</v>
      </c>
      <c r="AH1589" s="22">
        <f t="shared" si="136"/>
        <v>0</v>
      </c>
      <c r="AI1589" s="22">
        <v>0</v>
      </c>
      <c r="AJ1589" s="22">
        <f t="shared" si="137"/>
        <v>-2310</v>
      </c>
      <c r="AK1589" s="22"/>
      <c r="AL1589" s="22">
        <f t="shared" si="138"/>
        <v>0</v>
      </c>
      <c r="AM1589" s="22">
        <f t="shared" si="139"/>
        <v>0</v>
      </c>
    </row>
    <row r="1590" spans="1:39" outlineLevel="1" x14ac:dyDescent="0.25">
      <c r="A1590" s="10">
        <v>40755</v>
      </c>
      <c r="C1590" s="3" t="s">
        <v>3147</v>
      </c>
      <c r="D1590" s="34" t="s">
        <v>2962</v>
      </c>
      <c r="F1590" s="4" t="s">
        <v>88</v>
      </c>
      <c r="G1590" s="4" t="s">
        <v>451</v>
      </c>
      <c r="H1590" s="4" t="s">
        <v>157</v>
      </c>
      <c r="N1590" s="5">
        <v>1</v>
      </c>
      <c r="O1590" s="5" t="s">
        <v>158</v>
      </c>
      <c r="P1590" s="65">
        <v>5519</v>
      </c>
      <c r="Q1590" s="65">
        <v>0</v>
      </c>
      <c r="R1590" s="65">
        <v>0</v>
      </c>
      <c r="S1590" s="65">
        <f t="shared" si="135"/>
        <v>5519</v>
      </c>
      <c r="T1590" s="5">
        <v>120</v>
      </c>
      <c r="U1590" s="22">
        <v>-5519</v>
      </c>
      <c r="V1590" s="22">
        <v>0</v>
      </c>
      <c r="W1590" s="22">
        <v>0</v>
      </c>
      <c r="X1590" s="22">
        <v>0</v>
      </c>
      <c r="Y1590" s="22">
        <v>0</v>
      </c>
      <c r="Z1590" s="22">
        <v>0</v>
      </c>
      <c r="AA1590" s="22">
        <v>0</v>
      </c>
      <c r="AB1590" s="22">
        <v>0</v>
      </c>
      <c r="AC1590" s="22">
        <v>0</v>
      </c>
      <c r="AD1590" s="22">
        <v>0</v>
      </c>
      <c r="AE1590" s="22">
        <v>0</v>
      </c>
      <c r="AF1590" s="22">
        <v>0</v>
      </c>
      <c r="AG1590" s="22">
        <v>0</v>
      </c>
      <c r="AH1590" s="22">
        <f t="shared" si="136"/>
        <v>0</v>
      </c>
      <c r="AI1590" s="22">
        <v>0</v>
      </c>
      <c r="AJ1590" s="22">
        <f t="shared" si="137"/>
        <v>-5519</v>
      </c>
      <c r="AK1590" s="22"/>
      <c r="AL1590" s="22">
        <f t="shared" si="138"/>
        <v>0</v>
      </c>
      <c r="AM1590" s="22">
        <f t="shared" si="139"/>
        <v>0</v>
      </c>
    </row>
    <row r="1591" spans="1:39" outlineLevel="1" x14ac:dyDescent="0.25">
      <c r="A1591" s="10">
        <v>40755</v>
      </c>
      <c r="C1591" s="3" t="s">
        <v>3148</v>
      </c>
      <c r="D1591" s="34" t="s">
        <v>3149</v>
      </c>
      <c r="F1591" s="4" t="s">
        <v>88</v>
      </c>
      <c r="G1591" s="4" t="s">
        <v>451</v>
      </c>
      <c r="H1591" s="4" t="s">
        <v>157</v>
      </c>
      <c r="N1591" s="5">
        <v>1</v>
      </c>
      <c r="O1591" s="5" t="s">
        <v>158</v>
      </c>
      <c r="P1591" s="65">
        <v>10317.299999999999</v>
      </c>
      <c r="Q1591" s="65">
        <v>0</v>
      </c>
      <c r="R1591" s="65">
        <v>0</v>
      </c>
      <c r="S1591" s="65">
        <f t="shared" si="135"/>
        <v>10317.299999999999</v>
      </c>
      <c r="T1591" s="5">
        <v>120</v>
      </c>
      <c r="U1591" s="22">
        <v>-10317.299999999999</v>
      </c>
      <c r="V1591" s="22">
        <v>0</v>
      </c>
      <c r="W1591" s="22">
        <v>0</v>
      </c>
      <c r="X1591" s="22">
        <v>0</v>
      </c>
      <c r="Y1591" s="22">
        <v>0</v>
      </c>
      <c r="Z1591" s="22">
        <v>0</v>
      </c>
      <c r="AA1591" s="22">
        <v>0</v>
      </c>
      <c r="AB1591" s="22">
        <v>0</v>
      </c>
      <c r="AC1591" s="22">
        <v>0</v>
      </c>
      <c r="AD1591" s="22">
        <v>0</v>
      </c>
      <c r="AE1591" s="22">
        <v>0</v>
      </c>
      <c r="AF1591" s="22">
        <v>0</v>
      </c>
      <c r="AG1591" s="22">
        <v>0</v>
      </c>
      <c r="AH1591" s="22">
        <f t="shared" si="136"/>
        <v>0</v>
      </c>
      <c r="AI1591" s="22">
        <v>0</v>
      </c>
      <c r="AJ1591" s="22">
        <f t="shared" si="137"/>
        <v>-10317.299999999999</v>
      </c>
      <c r="AK1591" s="22"/>
      <c r="AL1591" s="22">
        <f t="shared" si="138"/>
        <v>0</v>
      </c>
      <c r="AM1591" s="22">
        <f t="shared" si="139"/>
        <v>0</v>
      </c>
    </row>
    <row r="1592" spans="1:39" outlineLevel="1" x14ac:dyDescent="0.25">
      <c r="A1592" s="10">
        <v>40755</v>
      </c>
      <c r="C1592" s="3" t="s">
        <v>3150</v>
      </c>
      <c r="D1592" s="34" t="s">
        <v>1666</v>
      </c>
      <c r="F1592" s="4" t="s">
        <v>88</v>
      </c>
      <c r="G1592" s="4" t="s">
        <v>451</v>
      </c>
      <c r="H1592" s="4" t="s">
        <v>157</v>
      </c>
      <c r="N1592" s="5">
        <v>1</v>
      </c>
      <c r="O1592" s="5" t="s">
        <v>158</v>
      </c>
      <c r="P1592" s="65">
        <v>2860</v>
      </c>
      <c r="Q1592" s="65">
        <v>0</v>
      </c>
      <c r="R1592" s="65">
        <v>0</v>
      </c>
      <c r="S1592" s="65">
        <f t="shared" si="135"/>
        <v>2860</v>
      </c>
      <c r="T1592" s="5">
        <v>120</v>
      </c>
      <c r="U1592" s="22">
        <v>-2860</v>
      </c>
      <c r="V1592" s="22">
        <v>0</v>
      </c>
      <c r="W1592" s="22">
        <v>0</v>
      </c>
      <c r="X1592" s="22">
        <v>0</v>
      </c>
      <c r="Y1592" s="22">
        <v>0</v>
      </c>
      <c r="Z1592" s="22">
        <v>0</v>
      </c>
      <c r="AA1592" s="22">
        <v>0</v>
      </c>
      <c r="AB1592" s="22">
        <v>0</v>
      </c>
      <c r="AC1592" s="22">
        <v>0</v>
      </c>
      <c r="AD1592" s="22">
        <v>0</v>
      </c>
      <c r="AE1592" s="22">
        <v>0</v>
      </c>
      <c r="AF1592" s="22">
        <v>0</v>
      </c>
      <c r="AG1592" s="22">
        <v>0</v>
      </c>
      <c r="AH1592" s="22">
        <f t="shared" si="136"/>
        <v>0</v>
      </c>
      <c r="AI1592" s="22">
        <v>0</v>
      </c>
      <c r="AJ1592" s="22">
        <f t="shared" si="137"/>
        <v>-2860</v>
      </c>
      <c r="AK1592" s="22"/>
      <c r="AL1592" s="22">
        <f t="shared" si="138"/>
        <v>0</v>
      </c>
      <c r="AM1592" s="22">
        <f t="shared" si="139"/>
        <v>0</v>
      </c>
    </row>
    <row r="1593" spans="1:39" outlineLevel="1" x14ac:dyDescent="0.25">
      <c r="A1593" s="10">
        <v>40755</v>
      </c>
      <c r="C1593" s="3" t="s">
        <v>3151</v>
      </c>
      <c r="D1593" s="34" t="s">
        <v>3152</v>
      </c>
      <c r="F1593" s="4" t="s">
        <v>88</v>
      </c>
      <c r="G1593" s="4" t="s">
        <v>451</v>
      </c>
      <c r="H1593" s="4" t="s">
        <v>157</v>
      </c>
      <c r="N1593" s="5">
        <v>1</v>
      </c>
      <c r="O1593" s="5" t="s">
        <v>158</v>
      </c>
      <c r="P1593" s="65">
        <v>1450</v>
      </c>
      <c r="Q1593" s="65">
        <v>0</v>
      </c>
      <c r="R1593" s="65">
        <v>0</v>
      </c>
      <c r="S1593" s="65">
        <f t="shared" si="135"/>
        <v>1450</v>
      </c>
      <c r="T1593" s="5">
        <v>120</v>
      </c>
      <c r="U1593" s="22">
        <v>-1450</v>
      </c>
      <c r="V1593" s="22">
        <v>0</v>
      </c>
      <c r="W1593" s="22">
        <v>0</v>
      </c>
      <c r="X1593" s="22">
        <v>0</v>
      </c>
      <c r="Y1593" s="22">
        <v>0</v>
      </c>
      <c r="Z1593" s="22">
        <v>0</v>
      </c>
      <c r="AA1593" s="22">
        <v>0</v>
      </c>
      <c r="AB1593" s="22">
        <v>0</v>
      </c>
      <c r="AC1593" s="22">
        <v>0</v>
      </c>
      <c r="AD1593" s="22">
        <v>0</v>
      </c>
      <c r="AE1593" s="22">
        <v>0</v>
      </c>
      <c r="AF1593" s="22">
        <v>0</v>
      </c>
      <c r="AG1593" s="22">
        <v>0</v>
      </c>
      <c r="AH1593" s="22">
        <f t="shared" si="136"/>
        <v>0</v>
      </c>
      <c r="AI1593" s="22">
        <v>0</v>
      </c>
      <c r="AJ1593" s="22">
        <f t="shared" si="137"/>
        <v>-1450</v>
      </c>
      <c r="AK1593" s="22"/>
      <c r="AL1593" s="22">
        <f t="shared" si="138"/>
        <v>0</v>
      </c>
      <c r="AM1593" s="22">
        <f t="shared" si="139"/>
        <v>0</v>
      </c>
    </row>
    <row r="1594" spans="1:39" outlineLevel="1" x14ac:dyDescent="0.25">
      <c r="A1594" s="10">
        <v>40755</v>
      </c>
      <c r="C1594" s="3" t="s">
        <v>3153</v>
      </c>
      <c r="D1594" s="34" t="s">
        <v>3154</v>
      </c>
      <c r="F1594" s="4" t="s">
        <v>88</v>
      </c>
      <c r="G1594" s="4" t="s">
        <v>451</v>
      </c>
      <c r="H1594" s="4" t="s">
        <v>157</v>
      </c>
      <c r="N1594" s="5">
        <v>1</v>
      </c>
      <c r="O1594" s="5" t="s">
        <v>158</v>
      </c>
      <c r="P1594" s="65">
        <v>22253</v>
      </c>
      <c r="Q1594" s="65">
        <v>0</v>
      </c>
      <c r="R1594" s="65">
        <v>0</v>
      </c>
      <c r="S1594" s="65">
        <f t="shared" si="135"/>
        <v>22253</v>
      </c>
      <c r="T1594" s="5">
        <v>120</v>
      </c>
      <c r="U1594" s="22">
        <v>-22253</v>
      </c>
      <c r="V1594" s="22">
        <v>0</v>
      </c>
      <c r="W1594" s="22">
        <v>0</v>
      </c>
      <c r="X1594" s="22">
        <v>0</v>
      </c>
      <c r="Y1594" s="22">
        <v>0</v>
      </c>
      <c r="Z1594" s="22">
        <v>0</v>
      </c>
      <c r="AA1594" s="22">
        <v>0</v>
      </c>
      <c r="AB1594" s="22">
        <v>0</v>
      </c>
      <c r="AC1594" s="22">
        <v>0</v>
      </c>
      <c r="AD1594" s="22">
        <v>0</v>
      </c>
      <c r="AE1594" s="22">
        <v>0</v>
      </c>
      <c r="AF1594" s="22">
        <v>0</v>
      </c>
      <c r="AG1594" s="22">
        <v>0</v>
      </c>
      <c r="AH1594" s="22">
        <f t="shared" si="136"/>
        <v>0</v>
      </c>
      <c r="AI1594" s="22">
        <v>0</v>
      </c>
      <c r="AJ1594" s="22">
        <f t="shared" si="137"/>
        <v>-22253</v>
      </c>
      <c r="AK1594" s="22"/>
      <c r="AL1594" s="22">
        <f t="shared" si="138"/>
        <v>0</v>
      </c>
      <c r="AM1594" s="22">
        <f t="shared" si="139"/>
        <v>0</v>
      </c>
    </row>
    <row r="1595" spans="1:39" outlineLevel="1" x14ac:dyDescent="0.25">
      <c r="A1595" s="10">
        <v>40755</v>
      </c>
      <c r="C1595" s="3" t="s">
        <v>3155</v>
      </c>
      <c r="D1595" s="34" t="s">
        <v>3156</v>
      </c>
      <c r="F1595" s="4" t="s">
        <v>88</v>
      </c>
      <c r="G1595" s="4" t="s">
        <v>451</v>
      </c>
      <c r="H1595" s="4" t="s">
        <v>157</v>
      </c>
      <c r="N1595" s="5">
        <v>1</v>
      </c>
      <c r="O1595" s="5" t="s">
        <v>158</v>
      </c>
      <c r="P1595" s="65">
        <v>4031.55</v>
      </c>
      <c r="Q1595" s="65">
        <v>0</v>
      </c>
      <c r="R1595" s="65">
        <v>0</v>
      </c>
      <c r="S1595" s="65">
        <f t="shared" si="135"/>
        <v>4031.55</v>
      </c>
      <c r="T1595" s="5">
        <v>120</v>
      </c>
      <c r="U1595" s="22">
        <v>-4031.55</v>
      </c>
      <c r="V1595" s="22">
        <v>0</v>
      </c>
      <c r="W1595" s="22">
        <v>0</v>
      </c>
      <c r="X1595" s="22">
        <v>0</v>
      </c>
      <c r="Y1595" s="22">
        <v>0</v>
      </c>
      <c r="Z1595" s="22">
        <v>0</v>
      </c>
      <c r="AA1595" s="22">
        <v>0</v>
      </c>
      <c r="AB1595" s="22">
        <v>0</v>
      </c>
      <c r="AC1595" s="22">
        <v>0</v>
      </c>
      <c r="AD1595" s="22">
        <v>0</v>
      </c>
      <c r="AE1595" s="22">
        <v>0</v>
      </c>
      <c r="AF1595" s="22">
        <v>0</v>
      </c>
      <c r="AG1595" s="22">
        <v>0</v>
      </c>
      <c r="AH1595" s="22">
        <f t="shared" si="136"/>
        <v>0</v>
      </c>
      <c r="AI1595" s="22">
        <v>0</v>
      </c>
      <c r="AJ1595" s="22">
        <f t="shared" si="137"/>
        <v>-4031.55</v>
      </c>
      <c r="AK1595" s="22"/>
      <c r="AL1595" s="22">
        <f t="shared" si="138"/>
        <v>0</v>
      </c>
      <c r="AM1595" s="22">
        <f t="shared" si="139"/>
        <v>0</v>
      </c>
    </row>
    <row r="1596" spans="1:39" outlineLevel="1" x14ac:dyDescent="0.25">
      <c r="A1596" s="10">
        <v>40755</v>
      </c>
      <c r="C1596" s="3" t="s">
        <v>3157</v>
      </c>
      <c r="D1596" s="34" t="s">
        <v>1495</v>
      </c>
      <c r="F1596" s="4" t="s">
        <v>88</v>
      </c>
      <c r="G1596" s="4" t="s">
        <v>451</v>
      </c>
      <c r="H1596" s="4" t="s">
        <v>157</v>
      </c>
      <c r="N1596" s="5">
        <v>1</v>
      </c>
      <c r="O1596" s="5" t="s">
        <v>158</v>
      </c>
      <c r="P1596" s="65">
        <v>2070</v>
      </c>
      <c r="Q1596" s="65">
        <v>0</v>
      </c>
      <c r="R1596" s="65">
        <v>0</v>
      </c>
      <c r="S1596" s="65">
        <f t="shared" si="135"/>
        <v>2070</v>
      </c>
      <c r="T1596" s="5">
        <v>120</v>
      </c>
      <c r="U1596" s="22">
        <v>-2070</v>
      </c>
      <c r="V1596" s="22">
        <v>0</v>
      </c>
      <c r="W1596" s="22">
        <v>0</v>
      </c>
      <c r="X1596" s="22">
        <v>0</v>
      </c>
      <c r="Y1596" s="22">
        <v>0</v>
      </c>
      <c r="Z1596" s="22">
        <v>0</v>
      </c>
      <c r="AA1596" s="22">
        <v>0</v>
      </c>
      <c r="AB1596" s="22">
        <v>0</v>
      </c>
      <c r="AC1596" s="22">
        <v>0</v>
      </c>
      <c r="AD1596" s="22">
        <v>0</v>
      </c>
      <c r="AE1596" s="22">
        <v>0</v>
      </c>
      <c r="AF1596" s="22">
        <v>0</v>
      </c>
      <c r="AG1596" s="22">
        <v>0</v>
      </c>
      <c r="AH1596" s="22">
        <f t="shared" si="136"/>
        <v>0</v>
      </c>
      <c r="AI1596" s="22">
        <v>0</v>
      </c>
      <c r="AJ1596" s="22">
        <f t="shared" si="137"/>
        <v>-2070</v>
      </c>
      <c r="AK1596" s="22"/>
      <c r="AL1596" s="22">
        <f t="shared" si="138"/>
        <v>0</v>
      </c>
      <c r="AM1596" s="22">
        <f t="shared" si="139"/>
        <v>0</v>
      </c>
    </row>
    <row r="1597" spans="1:39" outlineLevel="1" x14ac:dyDescent="0.25">
      <c r="A1597" s="10">
        <v>40755</v>
      </c>
      <c r="C1597" s="3" t="s">
        <v>3158</v>
      </c>
      <c r="D1597" s="34" t="s">
        <v>2908</v>
      </c>
      <c r="F1597" s="4" t="s">
        <v>88</v>
      </c>
      <c r="G1597" s="4" t="s">
        <v>451</v>
      </c>
      <c r="H1597" s="4" t="s">
        <v>157</v>
      </c>
      <c r="N1597" s="5">
        <v>1</v>
      </c>
      <c r="O1597" s="5" t="s">
        <v>158</v>
      </c>
      <c r="P1597" s="65">
        <v>5500</v>
      </c>
      <c r="Q1597" s="65">
        <v>0</v>
      </c>
      <c r="R1597" s="65">
        <v>0</v>
      </c>
      <c r="S1597" s="65">
        <f t="shared" si="135"/>
        <v>5500</v>
      </c>
      <c r="T1597" s="5">
        <v>120</v>
      </c>
      <c r="U1597" s="22">
        <v>-5500</v>
      </c>
      <c r="V1597" s="22">
        <v>0</v>
      </c>
      <c r="W1597" s="22">
        <v>0</v>
      </c>
      <c r="X1597" s="22">
        <v>0</v>
      </c>
      <c r="Y1597" s="22">
        <v>0</v>
      </c>
      <c r="Z1597" s="22">
        <v>0</v>
      </c>
      <c r="AA1597" s="22">
        <v>0</v>
      </c>
      <c r="AB1597" s="22">
        <v>0</v>
      </c>
      <c r="AC1597" s="22">
        <v>0</v>
      </c>
      <c r="AD1597" s="22">
        <v>0</v>
      </c>
      <c r="AE1597" s="22">
        <v>0</v>
      </c>
      <c r="AF1597" s="22">
        <v>0</v>
      </c>
      <c r="AG1597" s="22">
        <v>0</v>
      </c>
      <c r="AH1597" s="22">
        <f t="shared" si="136"/>
        <v>0</v>
      </c>
      <c r="AI1597" s="22">
        <v>0</v>
      </c>
      <c r="AJ1597" s="22">
        <f t="shared" si="137"/>
        <v>-5500</v>
      </c>
      <c r="AK1597" s="22"/>
      <c r="AL1597" s="22">
        <f t="shared" si="138"/>
        <v>0</v>
      </c>
      <c r="AM1597" s="22">
        <f t="shared" si="139"/>
        <v>0</v>
      </c>
    </row>
    <row r="1598" spans="1:39" outlineLevel="1" x14ac:dyDescent="0.25">
      <c r="A1598" s="10">
        <v>40755</v>
      </c>
      <c r="C1598" s="3" t="s">
        <v>3159</v>
      </c>
      <c r="D1598" s="34" t="s">
        <v>3160</v>
      </c>
      <c r="F1598" s="4" t="s">
        <v>88</v>
      </c>
      <c r="G1598" s="4" t="s">
        <v>451</v>
      </c>
      <c r="H1598" s="4" t="s">
        <v>157</v>
      </c>
      <c r="N1598" s="5">
        <v>1</v>
      </c>
      <c r="O1598" s="5" t="s">
        <v>158</v>
      </c>
      <c r="P1598" s="65">
        <v>4624</v>
      </c>
      <c r="Q1598" s="65">
        <v>0</v>
      </c>
      <c r="R1598" s="65">
        <v>0</v>
      </c>
      <c r="S1598" s="65">
        <f t="shared" si="135"/>
        <v>4624</v>
      </c>
      <c r="T1598" s="5">
        <v>120</v>
      </c>
      <c r="U1598" s="22">
        <v>-4624</v>
      </c>
      <c r="V1598" s="22">
        <v>0</v>
      </c>
      <c r="W1598" s="22">
        <v>0</v>
      </c>
      <c r="X1598" s="22">
        <v>0</v>
      </c>
      <c r="Y1598" s="22">
        <v>0</v>
      </c>
      <c r="Z1598" s="22">
        <v>0</v>
      </c>
      <c r="AA1598" s="22">
        <v>0</v>
      </c>
      <c r="AB1598" s="22">
        <v>0</v>
      </c>
      <c r="AC1598" s="22">
        <v>0</v>
      </c>
      <c r="AD1598" s="22">
        <v>0</v>
      </c>
      <c r="AE1598" s="22">
        <v>0</v>
      </c>
      <c r="AF1598" s="22">
        <v>0</v>
      </c>
      <c r="AG1598" s="22">
        <v>0</v>
      </c>
      <c r="AH1598" s="22">
        <f t="shared" si="136"/>
        <v>0</v>
      </c>
      <c r="AI1598" s="22">
        <v>0</v>
      </c>
      <c r="AJ1598" s="22">
        <f t="shared" si="137"/>
        <v>-4624</v>
      </c>
      <c r="AK1598" s="22"/>
      <c r="AL1598" s="22">
        <f t="shared" si="138"/>
        <v>0</v>
      </c>
      <c r="AM1598" s="22">
        <f t="shared" si="139"/>
        <v>0</v>
      </c>
    </row>
    <row r="1599" spans="1:39" outlineLevel="1" x14ac:dyDescent="0.25">
      <c r="A1599" s="10">
        <v>40755</v>
      </c>
      <c r="C1599" s="3" t="s">
        <v>3161</v>
      </c>
      <c r="D1599" s="34" t="s">
        <v>948</v>
      </c>
      <c r="F1599" s="4" t="s">
        <v>88</v>
      </c>
      <c r="G1599" s="4" t="s">
        <v>451</v>
      </c>
      <c r="H1599" s="4" t="s">
        <v>157</v>
      </c>
      <c r="N1599" s="5">
        <v>1</v>
      </c>
      <c r="O1599" s="5" t="s">
        <v>158</v>
      </c>
      <c r="P1599" s="65">
        <v>600</v>
      </c>
      <c r="Q1599" s="65">
        <v>0</v>
      </c>
      <c r="R1599" s="65">
        <v>0</v>
      </c>
      <c r="S1599" s="65">
        <f t="shared" si="135"/>
        <v>600</v>
      </c>
      <c r="T1599" s="5">
        <v>120</v>
      </c>
      <c r="U1599" s="22">
        <v>-600</v>
      </c>
      <c r="V1599" s="22">
        <v>0</v>
      </c>
      <c r="W1599" s="22">
        <v>0</v>
      </c>
      <c r="X1599" s="22">
        <v>0</v>
      </c>
      <c r="Y1599" s="22">
        <v>0</v>
      </c>
      <c r="Z1599" s="22">
        <v>0</v>
      </c>
      <c r="AA1599" s="22">
        <v>0</v>
      </c>
      <c r="AB1599" s="22">
        <v>0</v>
      </c>
      <c r="AC1599" s="22">
        <v>0</v>
      </c>
      <c r="AD1599" s="22">
        <v>0</v>
      </c>
      <c r="AE1599" s="22">
        <v>0</v>
      </c>
      <c r="AF1599" s="22">
        <v>0</v>
      </c>
      <c r="AG1599" s="22">
        <v>0</v>
      </c>
      <c r="AH1599" s="22">
        <f t="shared" si="136"/>
        <v>0</v>
      </c>
      <c r="AI1599" s="22">
        <v>0</v>
      </c>
      <c r="AJ1599" s="22">
        <f t="shared" si="137"/>
        <v>-600</v>
      </c>
      <c r="AK1599" s="22"/>
      <c r="AL1599" s="22">
        <f t="shared" si="138"/>
        <v>0</v>
      </c>
      <c r="AM1599" s="22">
        <f t="shared" si="139"/>
        <v>0</v>
      </c>
    </row>
    <row r="1600" spans="1:39" outlineLevel="1" x14ac:dyDescent="0.25">
      <c r="A1600" s="10">
        <v>40755</v>
      </c>
      <c r="C1600" s="3" t="s">
        <v>3162</v>
      </c>
      <c r="D1600" s="34" t="s">
        <v>3163</v>
      </c>
      <c r="F1600" s="4" t="s">
        <v>88</v>
      </c>
      <c r="G1600" s="4" t="s">
        <v>451</v>
      </c>
      <c r="H1600" s="4" t="s">
        <v>157</v>
      </c>
      <c r="N1600" s="5">
        <v>1</v>
      </c>
      <c r="O1600" s="5" t="s">
        <v>158</v>
      </c>
      <c r="P1600" s="65">
        <v>3030</v>
      </c>
      <c r="Q1600" s="65">
        <v>0</v>
      </c>
      <c r="R1600" s="65">
        <v>0</v>
      </c>
      <c r="S1600" s="65">
        <f t="shared" si="135"/>
        <v>3030</v>
      </c>
      <c r="T1600" s="5">
        <v>120</v>
      </c>
      <c r="U1600" s="22">
        <v>-3030</v>
      </c>
      <c r="V1600" s="22">
        <v>0</v>
      </c>
      <c r="W1600" s="22">
        <v>0</v>
      </c>
      <c r="X1600" s="22">
        <v>0</v>
      </c>
      <c r="Y1600" s="22">
        <v>0</v>
      </c>
      <c r="Z1600" s="22">
        <v>0</v>
      </c>
      <c r="AA1600" s="22">
        <v>0</v>
      </c>
      <c r="AB1600" s="22">
        <v>0</v>
      </c>
      <c r="AC1600" s="22">
        <v>0</v>
      </c>
      <c r="AD1600" s="22">
        <v>0</v>
      </c>
      <c r="AE1600" s="22">
        <v>0</v>
      </c>
      <c r="AF1600" s="22">
        <v>0</v>
      </c>
      <c r="AG1600" s="22">
        <v>0</v>
      </c>
      <c r="AH1600" s="22">
        <f t="shared" si="136"/>
        <v>0</v>
      </c>
      <c r="AI1600" s="22">
        <v>0</v>
      </c>
      <c r="AJ1600" s="22">
        <f t="shared" si="137"/>
        <v>-3030</v>
      </c>
      <c r="AK1600" s="22"/>
      <c r="AL1600" s="22">
        <f t="shared" si="138"/>
        <v>0</v>
      </c>
      <c r="AM1600" s="22">
        <f t="shared" si="139"/>
        <v>0</v>
      </c>
    </row>
    <row r="1601" spans="1:39" outlineLevel="1" x14ac:dyDescent="0.25">
      <c r="A1601" s="10">
        <v>40755</v>
      </c>
      <c r="C1601" s="3" t="s">
        <v>3164</v>
      </c>
      <c r="D1601" s="34" t="s">
        <v>2238</v>
      </c>
      <c r="F1601" s="4" t="s">
        <v>88</v>
      </c>
      <c r="G1601" s="4" t="s">
        <v>451</v>
      </c>
      <c r="H1601" s="4" t="s">
        <v>157</v>
      </c>
      <c r="N1601" s="5">
        <v>1</v>
      </c>
      <c r="O1601" s="5" t="s">
        <v>158</v>
      </c>
      <c r="P1601" s="65">
        <v>2480</v>
      </c>
      <c r="Q1601" s="65">
        <v>0</v>
      </c>
      <c r="R1601" s="65">
        <v>0</v>
      </c>
      <c r="S1601" s="65">
        <f t="shared" si="135"/>
        <v>2480</v>
      </c>
      <c r="T1601" s="5">
        <v>120</v>
      </c>
      <c r="U1601" s="22">
        <v>-2480</v>
      </c>
      <c r="V1601" s="22">
        <v>0</v>
      </c>
      <c r="W1601" s="22">
        <v>0</v>
      </c>
      <c r="X1601" s="22">
        <v>0</v>
      </c>
      <c r="Y1601" s="22">
        <v>0</v>
      </c>
      <c r="Z1601" s="22">
        <v>0</v>
      </c>
      <c r="AA1601" s="22">
        <v>0</v>
      </c>
      <c r="AB1601" s="22">
        <v>0</v>
      </c>
      <c r="AC1601" s="22">
        <v>0</v>
      </c>
      <c r="AD1601" s="22">
        <v>0</v>
      </c>
      <c r="AE1601" s="22">
        <v>0</v>
      </c>
      <c r="AF1601" s="22">
        <v>0</v>
      </c>
      <c r="AG1601" s="22">
        <v>0</v>
      </c>
      <c r="AH1601" s="22">
        <f t="shared" si="136"/>
        <v>0</v>
      </c>
      <c r="AI1601" s="22">
        <v>0</v>
      </c>
      <c r="AJ1601" s="22">
        <f t="shared" si="137"/>
        <v>-2480</v>
      </c>
      <c r="AK1601" s="22"/>
      <c r="AL1601" s="22">
        <f t="shared" si="138"/>
        <v>0</v>
      </c>
      <c r="AM1601" s="22">
        <f t="shared" si="139"/>
        <v>0</v>
      </c>
    </row>
    <row r="1602" spans="1:39" outlineLevel="1" x14ac:dyDescent="0.25">
      <c r="A1602" s="10">
        <v>40755</v>
      </c>
      <c r="C1602" s="3" t="s">
        <v>3165</v>
      </c>
      <c r="D1602" s="34" t="s">
        <v>3166</v>
      </c>
      <c r="F1602" s="4" t="s">
        <v>88</v>
      </c>
      <c r="G1602" s="4" t="s">
        <v>451</v>
      </c>
      <c r="H1602" s="4" t="s">
        <v>157</v>
      </c>
      <c r="N1602" s="5">
        <v>1</v>
      </c>
      <c r="O1602" s="5" t="s">
        <v>158</v>
      </c>
      <c r="P1602" s="65">
        <v>1340</v>
      </c>
      <c r="Q1602" s="65">
        <v>0</v>
      </c>
      <c r="R1602" s="65">
        <v>0</v>
      </c>
      <c r="S1602" s="65">
        <f t="shared" si="135"/>
        <v>1340</v>
      </c>
      <c r="T1602" s="5">
        <v>120</v>
      </c>
      <c r="U1602" s="22">
        <v>-1340</v>
      </c>
      <c r="V1602" s="22">
        <v>0</v>
      </c>
      <c r="W1602" s="22">
        <v>0</v>
      </c>
      <c r="X1602" s="22">
        <v>0</v>
      </c>
      <c r="Y1602" s="22">
        <v>0</v>
      </c>
      <c r="Z1602" s="22">
        <v>0</v>
      </c>
      <c r="AA1602" s="22">
        <v>0</v>
      </c>
      <c r="AB1602" s="22">
        <v>0</v>
      </c>
      <c r="AC1602" s="22">
        <v>0</v>
      </c>
      <c r="AD1602" s="22">
        <v>0</v>
      </c>
      <c r="AE1602" s="22">
        <v>0</v>
      </c>
      <c r="AF1602" s="22">
        <v>0</v>
      </c>
      <c r="AG1602" s="22">
        <v>0</v>
      </c>
      <c r="AH1602" s="22">
        <f t="shared" si="136"/>
        <v>0</v>
      </c>
      <c r="AI1602" s="22">
        <v>0</v>
      </c>
      <c r="AJ1602" s="22">
        <f t="shared" si="137"/>
        <v>-1340</v>
      </c>
      <c r="AK1602" s="22"/>
      <c r="AL1602" s="22">
        <f t="shared" si="138"/>
        <v>0</v>
      </c>
      <c r="AM1602" s="22">
        <f t="shared" si="139"/>
        <v>0</v>
      </c>
    </row>
    <row r="1603" spans="1:39" outlineLevel="1" x14ac:dyDescent="0.25">
      <c r="A1603" s="10">
        <v>40755</v>
      </c>
      <c r="C1603" s="3" t="s">
        <v>3167</v>
      </c>
      <c r="D1603" s="34" t="s">
        <v>3168</v>
      </c>
      <c r="F1603" s="4" t="s">
        <v>88</v>
      </c>
      <c r="G1603" s="4" t="s">
        <v>451</v>
      </c>
      <c r="H1603" s="4" t="s">
        <v>157</v>
      </c>
      <c r="N1603" s="5">
        <v>1</v>
      </c>
      <c r="O1603" s="5" t="s">
        <v>158</v>
      </c>
      <c r="P1603" s="65">
        <v>15461.5</v>
      </c>
      <c r="Q1603" s="65">
        <v>0</v>
      </c>
      <c r="R1603" s="65">
        <v>0</v>
      </c>
      <c r="S1603" s="65">
        <f t="shared" si="135"/>
        <v>15461.5</v>
      </c>
      <c r="T1603" s="5">
        <v>120</v>
      </c>
      <c r="U1603" s="22">
        <v>-15461.5</v>
      </c>
      <c r="V1603" s="22">
        <v>0</v>
      </c>
      <c r="W1603" s="22">
        <v>0</v>
      </c>
      <c r="X1603" s="22">
        <v>0</v>
      </c>
      <c r="Y1603" s="22">
        <v>0</v>
      </c>
      <c r="Z1603" s="22">
        <v>0</v>
      </c>
      <c r="AA1603" s="22">
        <v>0</v>
      </c>
      <c r="AB1603" s="22">
        <v>0</v>
      </c>
      <c r="AC1603" s="22">
        <v>0</v>
      </c>
      <c r="AD1603" s="22">
        <v>0</v>
      </c>
      <c r="AE1603" s="22">
        <v>0</v>
      </c>
      <c r="AF1603" s="22">
        <v>0</v>
      </c>
      <c r="AG1603" s="22">
        <v>0</v>
      </c>
      <c r="AH1603" s="22">
        <f t="shared" si="136"/>
        <v>0</v>
      </c>
      <c r="AI1603" s="22">
        <v>0</v>
      </c>
      <c r="AJ1603" s="22">
        <f t="shared" si="137"/>
        <v>-15461.5</v>
      </c>
      <c r="AK1603" s="22"/>
      <c r="AL1603" s="22">
        <f t="shared" si="138"/>
        <v>0</v>
      </c>
      <c r="AM1603" s="22">
        <f t="shared" si="139"/>
        <v>0</v>
      </c>
    </row>
    <row r="1604" spans="1:39" outlineLevel="1" x14ac:dyDescent="0.25">
      <c r="A1604" s="10">
        <v>40755</v>
      </c>
      <c r="C1604" s="3" t="s">
        <v>3169</v>
      </c>
      <c r="D1604" s="34" t="s">
        <v>948</v>
      </c>
      <c r="F1604" s="4" t="s">
        <v>88</v>
      </c>
      <c r="G1604" s="4" t="s">
        <v>451</v>
      </c>
      <c r="H1604" s="4" t="s">
        <v>157</v>
      </c>
      <c r="N1604" s="5">
        <v>1</v>
      </c>
      <c r="O1604" s="5" t="s">
        <v>158</v>
      </c>
      <c r="P1604" s="65">
        <v>950</v>
      </c>
      <c r="Q1604" s="65">
        <v>0</v>
      </c>
      <c r="R1604" s="65">
        <v>0</v>
      </c>
      <c r="S1604" s="65">
        <f t="shared" si="135"/>
        <v>950</v>
      </c>
      <c r="T1604" s="5">
        <v>120</v>
      </c>
      <c r="U1604" s="22">
        <v>-950</v>
      </c>
      <c r="V1604" s="22">
        <v>0</v>
      </c>
      <c r="W1604" s="22">
        <v>0</v>
      </c>
      <c r="X1604" s="22">
        <v>0</v>
      </c>
      <c r="Y1604" s="22">
        <v>0</v>
      </c>
      <c r="Z1604" s="22">
        <v>0</v>
      </c>
      <c r="AA1604" s="22">
        <v>0</v>
      </c>
      <c r="AB1604" s="22">
        <v>0</v>
      </c>
      <c r="AC1604" s="22">
        <v>0</v>
      </c>
      <c r="AD1604" s="22">
        <v>0</v>
      </c>
      <c r="AE1604" s="22">
        <v>0</v>
      </c>
      <c r="AF1604" s="22">
        <v>0</v>
      </c>
      <c r="AG1604" s="22">
        <v>0</v>
      </c>
      <c r="AH1604" s="22">
        <f t="shared" si="136"/>
        <v>0</v>
      </c>
      <c r="AI1604" s="22">
        <v>0</v>
      </c>
      <c r="AJ1604" s="22">
        <f t="shared" si="137"/>
        <v>-950</v>
      </c>
      <c r="AK1604" s="22"/>
      <c r="AL1604" s="22">
        <f t="shared" si="138"/>
        <v>0</v>
      </c>
      <c r="AM1604" s="22">
        <f t="shared" si="139"/>
        <v>0</v>
      </c>
    </row>
    <row r="1605" spans="1:39" outlineLevel="1" x14ac:dyDescent="0.25">
      <c r="A1605" s="10">
        <v>40755</v>
      </c>
      <c r="C1605" s="3" t="s">
        <v>3170</v>
      </c>
      <c r="D1605" s="34" t="s">
        <v>968</v>
      </c>
      <c r="F1605" s="4" t="s">
        <v>88</v>
      </c>
      <c r="G1605" s="4" t="s">
        <v>451</v>
      </c>
      <c r="H1605" s="4" t="s">
        <v>157</v>
      </c>
      <c r="N1605" s="5">
        <v>1</v>
      </c>
      <c r="O1605" s="5" t="s">
        <v>158</v>
      </c>
      <c r="P1605" s="65">
        <v>2850</v>
      </c>
      <c r="Q1605" s="65">
        <v>0</v>
      </c>
      <c r="R1605" s="65">
        <v>0</v>
      </c>
      <c r="S1605" s="65">
        <f t="shared" si="135"/>
        <v>2850</v>
      </c>
      <c r="T1605" s="5">
        <v>120</v>
      </c>
      <c r="U1605" s="22">
        <v>-2850</v>
      </c>
      <c r="V1605" s="22">
        <v>0</v>
      </c>
      <c r="W1605" s="22">
        <v>0</v>
      </c>
      <c r="X1605" s="22">
        <v>0</v>
      </c>
      <c r="Y1605" s="22">
        <v>0</v>
      </c>
      <c r="Z1605" s="22">
        <v>0</v>
      </c>
      <c r="AA1605" s="22">
        <v>0</v>
      </c>
      <c r="AB1605" s="22">
        <v>0</v>
      </c>
      <c r="AC1605" s="22">
        <v>0</v>
      </c>
      <c r="AD1605" s="22">
        <v>0</v>
      </c>
      <c r="AE1605" s="22">
        <v>0</v>
      </c>
      <c r="AF1605" s="22">
        <v>0</v>
      </c>
      <c r="AG1605" s="22">
        <v>0</v>
      </c>
      <c r="AH1605" s="22">
        <f t="shared" si="136"/>
        <v>0</v>
      </c>
      <c r="AI1605" s="22">
        <v>0</v>
      </c>
      <c r="AJ1605" s="22">
        <f t="shared" si="137"/>
        <v>-2850</v>
      </c>
      <c r="AK1605" s="22"/>
      <c r="AL1605" s="22">
        <f t="shared" si="138"/>
        <v>0</v>
      </c>
      <c r="AM1605" s="22">
        <f t="shared" si="139"/>
        <v>0</v>
      </c>
    </row>
    <row r="1606" spans="1:39" outlineLevel="1" x14ac:dyDescent="0.25">
      <c r="A1606" s="10">
        <v>40755</v>
      </c>
      <c r="C1606" s="3" t="s">
        <v>3171</v>
      </c>
      <c r="D1606" s="34" t="s">
        <v>2272</v>
      </c>
      <c r="F1606" s="4" t="s">
        <v>88</v>
      </c>
      <c r="G1606" s="4" t="s">
        <v>451</v>
      </c>
      <c r="H1606" s="4" t="s">
        <v>157</v>
      </c>
      <c r="N1606" s="5">
        <v>1</v>
      </c>
      <c r="O1606" s="5" t="s">
        <v>158</v>
      </c>
      <c r="P1606" s="65">
        <v>845</v>
      </c>
      <c r="Q1606" s="65">
        <v>0</v>
      </c>
      <c r="R1606" s="65">
        <v>0</v>
      </c>
      <c r="S1606" s="65">
        <f t="shared" ref="S1606:S1669" si="140">SUM(P1606:R1606)</f>
        <v>845</v>
      </c>
      <c r="T1606" s="5">
        <v>120</v>
      </c>
      <c r="U1606" s="22">
        <v>-845</v>
      </c>
      <c r="V1606" s="22">
        <v>0</v>
      </c>
      <c r="W1606" s="22">
        <v>0</v>
      </c>
      <c r="X1606" s="22">
        <v>0</v>
      </c>
      <c r="Y1606" s="22">
        <v>0</v>
      </c>
      <c r="Z1606" s="22">
        <v>0</v>
      </c>
      <c r="AA1606" s="22">
        <v>0</v>
      </c>
      <c r="AB1606" s="22">
        <v>0</v>
      </c>
      <c r="AC1606" s="22">
        <v>0</v>
      </c>
      <c r="AD1606" s="22">
        <v>0</v>
      </c>
      <c r="AE1606" s="22">
        <v>0</v>
      </c>
      <c r="AF1606" s="22">
        <v>0</v>
      </c>
      <c r="AG1606" s="22">
        <v>0</v>
      </c>
      <c r="AH1606" s="22">
        <f t="shared" ref="AH1606:AH1669" si="141">SUM(V1606:AG1606)</f>
        <v>0</v>
      </c>
      <c r="AI1606" s="22">
        <v>0</v>
      </c>
      <c r="AJ1606" s="22">
        <f t="shared" ref="AJ1606:AJ1669" si="142">U1606+AH1606+AI1606</f>
        <v>-845</v>
      </c>
      <c r="AK1606" s="22"/>
      <c r="AL1606" s="22">
        <f t="shared" ref="AL1606:AL1669" si="143">S1606+AJ1606</f>
        <v>0</v>
      </c>
      <c r="AM1606" s="22">
        <f t="shared" ref="AM1606:AM1669" si="144">P1606+U1606</f>
        <v>0</v>
      </c>
    </row>
    <row r="1607" spans="1:39" outlineLevel="1" x14ac:dyDescent="0.25">
      <c r="A1607" s="10">
        <v>40755</v>
      </c>
      <c r="C1607" s="3" t="s">
        <v>3172</v>
      </c>
      <c r="D1607" s="34" t="s">
        <v>948</v>
      </c>
      <c r="F1607" s="4" t="s">
        <v>88</v>
      </c>
      <c r="G1607" s="4" t="s">
        <v>451</v>
      </c>
      <c r="H1607" s="4" t="s">
        <v>157</v>
      </c>
      <c r="N1607" s="5">
        <v>1</v>
      </c>
      <c r="O1607" s="5" t="s">
        <v>158</v>
      </c>
      <c r="P1607" s="65">
        <v>800</v>
      </c>
      <c r="Q1607" s="65">
        <v>0</v>
      </c>
      <c r="R1607" s="65">
        <v>0</v>
      </c>
      <c r="S1607" s="65">
        <f t="shared" si="140"/>
        <v>800</v>
      </c>
      <c r="T1607" s="5">
        <v>120</v>
      </c>
      <c r="U1607" s="22">
        <v>-800</v>
      </c>
      <c r="V1607" s="22">
        <v>0</v>
      </c>
      <c r="W1607" s="22">
        <v>0</v>
      </c>
      <c r="X1607" s="22">
        <v>0</v>
      </c>
      <c r="Y1607" s="22">
        <v>0</v>
      </c>
      <c r="Z1607" s="22">
        <v>0</v>
      </c>
      <c r="AA1607" s="22">
        <v>0</v>
      </c>
      <c r="AB1607" s="22">
        <v>0</v>
      </c>
      <c r="AC1607" s="22">
        <v>0</v>
      </c>
      <c r="AD1607" s="22">
        <v>0</v>
      </c>
      <c r="AE1607" s="22">
        <v>0</v>
      </c>
      <c r="AF1607" s="22">
        <v>0</v>
      </c>
      <c r="AG1607" s="22">
        <v>0</v>
      </c>
      <c r="AH1607" s="22">
        <f t="shared" si="141"/>
        <v>0</v>
      </c>
      <c r="AI1607" s="22">
        <v>0</v>
      </c>
      <c r="AJ1607" s="22">
        <f t="shared" si="142"/>
        <v>-800</v>
      </c>
      <c r="AK1607" s="22"/>
      <c r="AL1607" s="22">
        <f t="shared" si="143"/>
        <v>0</v>
      </c>
      <c r="AM1607" s="22">
        <f t="shared" si="144"/>
        <v>0</v>
      </c>
    </row>
    <row r="1608" spans="1:39" outlineLevel="1" x14ac:dyDescent="0.25">
      <c r="A1608" s="10">
        <v>40755</v>
      </c>
      <c r="C1608" s="3" t="s">
        <v>3173</v>
      </c>
      <c r="D1608" s="34" t="s">
        <v>3174</v>
      </c>
      <c r="F1608" s="4" t="s">
        <v>88</v>
      </c>
      <c r="G1608" s="4" t="s">
        <v>451</v>
      </c>
      <c r="H1608" s="4" t="s">
        <v>157</v>
      </c>
      <c r="N1608" s="5">
        <v>1</v>
      </c>
      <c r="O1608" s="5" t="s">
        <v>158</v>
      </c>
      <c r="P1608" s="65">
        <v>2350</v>
      </c>
      <c r="Q1608" s="65">
        <v>0</v>
      </c>
      <c r="R1608" s="65">
        <v>0</v>
      </c>
      <c r="S1608" s="65">
        <f t="shared" si="140"/>
        <v>2350</v>
      </c>
      <c r="T1608" s="5">
        <v>120</v>
      </c>
      <c r="U1608" s="22">
        <v>-2350</v>
      </c>
      <c r="V1608" s="22">
        <v>0</v>
      </c>
      <c r="W1608" s="22">
        <v>0</v>
      </c>
      <c r="X1608" s="22">
        <v>0</v>
      </c>
      <c r="Y1608" s="22">
        <v>0</v>
      </c>
      <c r="Z1608" s="22">
        <v>0</v>
      </c>
      <c r="AA1608" s="22">
        <v>0</v>
      </c>
      <c r="AB1608" s="22">
        <v>0</v>
      </c>
      <c r="AC1608" s="22">
        <v>0</v>
      </c>
      <c r="AD1608" s="22">
        <v>0</v>
      </c>
      <c r="AE1608" s="22">
        <v>0</v>
      </c>
      <c r="AF1608" s="22">
        <v>0</v>
      </c>
      <c r="AG1608" s="22">
        <v>0</v>
      </c>
      <c r="AH1608" s="22">
        <f t="shared" si="141"/>
        <v>0</v>
      </c>
      <c r="AI1608" s="22">
        <v>0</v>
      </c>
      <c r="AJ1608" s="22">
        <f t="shared" si="142"/>
        <v>-2350</v>
      </c>
      <c r="AK1608" s="22"/>
      <c r="AL1608" s="22">
        <f t="shared" si="143"/>
        <v>0</v>
      </c>
      <c r="AM1608" s="22">
        <f t="shared" si="144"/>
        <v>0</v>
      </c>
    </row>
    <row r="1609" spans="1:39" outlineLevel="1" x14ac:dyDescent="0.25">
      <c r="A1609" s="10">
        <v>40755</v>
      </c>
      <c r="C1609" s="3" t="s">
        <v>3175</v>
      </c>
      <c r="D1609" s="34" t="s">
        <v>3174</v>
      </c>
      <c r="F1609" s="4" t="s">
        <v>88</v>
      </c>
      <c r="G1609" s="4" t="s">
        <v>451</v>
      </c>
      <c r="H1609" s="4" t="s">
        <v>157</v>
      </c>
      <c r="N1609" s="5">
        <v>1</v>
      </c>
      <c r="O1609" s="5" t="s">
        <v>158</v>
      </c>
      <c r="P1609" s="65">
        <v>2350</v>
      </c>
      <c r="Q1609" s="65">
        <v>0</v>
      </c>
      <c r="R1609" s="65">
        <v>0</v>
      </c>
      <c r="S1609" s="65">
        <f t="shared" si="140"/>
        <v>2350</v>
      </c>
      <c r="T1609" s="5">
        <v>120</v>
      </c>
      <c r="U1609" s="22">
        <v>-2350</v>
      </c>
      <c r="V1609" s="22">
        <v>0</v>
      </c>
      <c r="W1609" s="22">
        <v>0</v>
      </c>
      <c r="X1609" s="22">
        <v>0</v>
      </c>
      <c r="Y1609" s="22">
        <v>0</v>
      </c>
      <c r="Z1609" s="22">
        <v>0</v>
      </c>
      <c r="AA1609" s="22">
        <v>0</v>
      </c>
      <c r="AB1609" s="22">
        <v>0</v>
      </c>
      <c r="AC1609" s="22">
        <v>0</v>
      </c>
      <c r="AD1609" s="22">
        <v>0</v>
      </c>
      <c r="AE1609" s="22">
        <v>0</v>
      </c>
      <c r="AF1609" s="22">
        <v>0</v>
      </c>
      <c r="AG1609" s="22">
        <v>0</v>
      </c>
      <c r="AH1609" s="22">
        <f t="shared" si="141"/>
        <v>0</v>
      </c>
      <c r="AI1609" s="22">
        <v>0</v>
      </c>
      <c r="AJ1609" s="22">
        <f t="shared" si="142"/>
        <v>-2350</v>
      </c>
      <c r="AK1609" s="22"/>
      <c r="AL1609" s="22">
        <f t="shared" si="143"/>
        <v>0</v>
      </c>
      <c r="AM1609" s="22">
        <f t="shared" si="144"/>
        <v>0</v>
      </c>
    </row>
    <row r="1610" spans="1:39" outlineLevel="1" x14ac:dyDescent="0.25">
      <c r="A1610" s="10">
        <v>40755</v>
      </c>
      <c r="C1610" s="3" t="s">
        <v>3176</v>
      </c>
      <c r="D1610" s="34" t="s">
        <v>1236</v>
      </c>
      <c r="F1610" s="4" t="s">
        <v>88</v>
      </c>
      <c r="G1610" s="4" t="s">
        <v>451</v>
      </c>
      <c r="H1610" s="4" t="s">
        <v>157</v>
      </c>
      <c r="N1610" s="5">
        <v>1</v>
      </c>
      <c r="O1610" s="5" t="s">
        <v>158</v>
      </c>
      <c r="P1610" s="65">
        <v>2720</v>
      </c>
      <c r="Q1610" s="65">
        <v>0</v>
      </c>
      <c r="R1610" s="65">
        <v>0</v>
      </c>
      <c r="S1610" s="65">
        <f t="shared" si="140"/>
        <v>2720</v>
      </c>
      <c r="T1610" s="5">
        <v>120</v>
      </c>
      <c r="U1610" s="22">
        <v>-2720</v>
      </c>
      <c r="V1610" s="22">
        <v>0</v>
      </c>
      <c r="W1610" s="22">
        <v>0</v>
      </c>
      <c r="X1610" s="22">
        <v>0</v>
      </c>
      <c r="Y1610" s="22">
        <v>0</v>
      </c>
      <c r="Z1610" s="22">
        <v>0</v>
      </c>
      <c r="AA1610" s="22">
        <v>0</v>
      </c>
      <c r="AB1610" s="22">
        <v>0</v>
      </c>
      <c r="AC1610" s="22">
        <v>0</v>
      </c>
      <c r="AD1610" s="22">
        <v>0</v>
      </c>
      <c r="AE1610" s="22">
        <v>0</v>
      </c>
      <c r="AF1610" s="22">
        <v>0</v>
      </c>
      <c r="AG1610" s="22">
        <v>0</v>
      </c>
      <c r="AH1610" s="22">
        <f t="shared" si="141"/>
        <v>0</v>
      </c>
      <c r="AI1610" s="22">
        <v>0</v>
      </c>
      <c r="AJ1610" s="22">
        <f t="shared" si="142"/>
        <v>-2720</v>
      </c>
      <c r="AK1610" s="22"/>
      <c r="AL1610" s="22">
        <f t="shared" si="143"/>
        <v>0</v>
      </c>
      <c r="AM1610" s="22">
        <f t="shared" si="144"/>
        <v>0</v>
      </c>
    </row>
    <row r="1611" spans="1:39" outlineLevel="1" x14ac:dyDescent="0.25">
      <c r="A1611" s="10">
        <v>40755</v>
      </c>
      <c r="C1611" s="3" t="s">
        <v>3177</v>
      </c>
      <c r="D1611" s="34" t="s">
        <v>2847</v>
      </c>
      <c r="F1611" s="4" t="s">
        <v>88</v>
      </c>
      <c r="G1611" s="4" t="s">
        <v>451</v>
      </c>
      <c r="H1611" s="4" t="s">
        <v>157</v>
      </c>
      <c r="N1611" s="5">
        <v>1</v>
      </c>
      <c r="O1611" s="5" t="s">
        <v>158</v>
      </c>
      <c r="P1611" s="65">
        <v>1200</v>
      </c>
      <c r="Q1611" s="65">
        <v>0</v>
      </c>
      <c r="R1611" s="65">
        <v>0</v>
      </c>
      <c r="S1611" s="65">
        <f t="shared" si="140"/>
        <v>1200</v>
      </c>
      <c r="T1611" s="5">
        <v>120</v>
      </c>
      <c r="U1611" s="22">
        <v>-1200</v>
      </c>
      <c r="V1611" s="22">
        <v>0</v>
      </c>
      <c r="W1611" s="22">
        <v>0</v>
      </c>
      <c r="X1611" s="22">
        <v>0</v>
      </c>
      <c r="Y1611" s="22">
        <v>0</v>
      </c>
      <c r="Z1611" s="22">
        <v>0</v>
      </c>
      <c r="AA1611" s="22">
        <v>0</v>
      </c>
      <c r="AB1611" s="22">
        <v>0</v>
      </c>
      <c r="AC1611" s="22">
        <v>0</v>
      </c>
      <c r="AD1611" s="22">
        <v>0</v>
      </c>
      <c r="AE1611" s="22">
        <v>0</v>
      </c>
      <c r="AF1611" s="22">
        <v>0</v>
      </c>
      <c r="AG1611" s="22">
        <v>0</v>
      </c>
      <c r="AH1611" s="22">
        <f t="shared" si="141"/>
        <v>0</v>
      </c>
      <c r="AI1611" s="22">
        <v>0</v>
      </c>
      <c r="AJ1611" s="22">
        <f t="shared" si="142"/>
        <v>-1200</v>
      </c>
      <c r="AK1611" s="22"/>
      <c r="AL1611" s="22">
        <f t="shared" si="143"/>
        <v>0</v>
      </c>
      <c r="AM1611" s="22">
        <f t="shared" si="144"/>
        <v>0</v>
      </c>
    </row>
    <row r="1612" spans="1:39" outlineLevel="1" x14ac:dyDescent="0.25">
      <c r="A1612" s="10">
        <v>40755</v>
      </c>
      <c r="C1612" s="3" t="s">
        <v>3178</v>
      </c>
      <c r="D1612" s="34" t="s">
        <v>3179</v>
      </c>
      <c r="F1612" s="4" t="s">
        <v>88</v>
      </c>
      <c r="G1612" s="4" t="s">
        <v>451</v>
      </c>
      <c r="H1612" s="4" t="s">
        <v>157</v>
      </c>
      <c r="N1612" s="5">
        <v>1</v>
      </c>
      <c r="O1612" s="5" t="s">
        <v>158</v>
      </c>
      <c r="P1612" s="65">
        <v>1960</v>
      </c>
      <c r="Q1612" s="65">
        <v>0</v>
      </c>
      <c r="R1612" s="65">
        <v>0</v>
      </c>
      <c r="S1612" s="65">
        <f t="shared" si="140"/>
        <v>1960</v>
      </c>
      <c r="T1612" s="5">
        <v>120</v>
      </c>
      <c r="U1612" s="22">
        <v>-1960</v>
      </c>
      <c r="V1612" s="22">
        <v>0</v>
      </c>
      <c r="W1612" s="22">
        <v>0</v>
      </c>
      <c r="X1612" s="22">
        <v>0</v>
      </c>
      <c r="Y1612" s="22">
        <v>0</v>
      </c>
      <c r="Z1612" s="22">
        <v>0</v>
      </c>
      <c r="AA1612" s="22">
        <v>0</v>
      </c>
      <c r="AB1612" s="22">
        <v>0</v>
      </c>
      <c r="AC1612" s="22">
        <v>0</v>
      </c>
      <c r="AD1612" s="22">
        <v>0</v>
      </c>
      <c r="AE1612" s="22">
        <v>0</v>
      </c>
      <c r="AF1612" s="22">
        <v>0</v>
      </c>
      <c r="AG1612" s="22">
        <v>0</v>
      </c>
      <c r="AH1612" s="22">
        <f t="shared" si="141"/>
        <v>0</v>
      </c>
      <c r="AI1612" s="22">
        <v>0</v>
      </c>
      <c r="AJ1612" s="22">
        <f t="shared" si="142"/>
        <v>-1960</v>
      </c>
      <c r="AK1612" s="22"/>
      <c r="AL1612" s="22">
        <f t="shared" si="143"/>
        <v>0</v>
      </c>
      <c r="AM1612" s="22">
        <f t="shared" si="144"/>
        <v>0</v>
      </c>
    </row>
    <row r="1613" spans="1:39" outlineLevel="1" x14ac:dyDescent="0.25">
      <c r="A1613" s="10">
        <v>40755</v>
      </c>
      <c r="C1613" s="3" t="s">
        <v>3180</v>
      </c>
      <c r="D1613" s="34" t="s">
        <v>3181</v>
      </c>
      <c r="F1613" s="4" t="s">
        <v>88</v>
      </c>
      <c r="G1613" s="4" t="s">
        <v>451</v>
      </c>
      <c r="H1613" s="4" t="s">
        <v>157</v>
      </c>
      <c r="N1613" s="5">
        <v>1</v>
      </c>
      <c r="O1613" s="5" t="s">
        <v>158</v>
      </c>
      <c r="P1613" s="65">
        <v>4796</v>
      </c>
      <c r="Q1613" s="65">
        <v>0</v>
      </c>
      <c r="R1613" s="65">
        <v>0</v>
      </c>
      <c r="S1613" s="65">
        <f t="shared" si="140"/>
        <v>4796</v>
      </c>
      <c r="T1613" s="5">
        <v>120</v>
      </c>
      <c r="U1613" s="22">
        <v>-4796</v>
      </c>
      <c r="V1613" s="22">
        <v>0</v>
      </c>
      <c r="W1613" s="22">
        <v>0</v>
      </c>
      <c r="X1613" s="22">
        <v>0</v>
      </c>
      <c r="Y1613" s="22">
        <v>0</v>
      </c>
      <c r="Z1613" s="22">
        <v>0</v>
      </c>
      <c r="AA1613" s="22">
        <v>0</v>
      </c>
      <c r="AB1613" s="22">
        <v>0</v>
      </c>
      <c r="AC1613" s="22">
        <v>0</v>
      </c>
      <c r="AD1613" s="22">
        <v>0</v>
      </c>
      <c r="AE1613" s="22">
        <v>0</v>
      </c>
      <c r="AF1613" s="22">
        <v>0</v>
      </c>
      <c r="AG1613" s="22">
        <v>0</v>
      </c>
      <c r="AH1613" s="22">
        <f t="shared" si="141"/>
        <v>0</v>
      </c>
      <c r="AI1613" s="22">
        <v>0</v>
      </c>
      <c r="AJ1613" s="22">
        <f t="shared" si="142"/>
        <v>-4796</v>
      </c>
      <c r="AK1613" s="22"/>
      <c r="AL1613" s="22">
        <f t="shared" si="143"/>
        <v>0</v>
      </c>
      <c r="AM1613" s="22">
        <f t="shared" si="144"/>
        <v>0</v>
      </c>
    </row>
    <row r="1614" spans="1:39" outlineLevel="1" x14ac:dyDescent="0.25">
      <c r="A1614" s="10">
        <v>40755</v>
      </c>
      <c r="C1614" s="3" t="s">
        <v>3182</v>
      </c>
      <c r="D1614" s="34" t="s">
        <v>948</v>
      </c>
      <c r="F1614" s="4" t="s">
        <v>88</v>
      </c>
      <c r="G1614" s="4" t="s">
        <v>451</v>
      </c>
      <c r="H1614" s="4" t="s">
        <v>157</v>
      </c>
      <c r="N1614" s="5">
        <v>1</v>
      </c>
      <c r="O1614" s="5" t="s">
        <v>158</v>
      </c>
      <c r="P1614" s="65">
        <v>1500</v>
      </c>
      <c r="Q1614" s="65">
        <v>0</v>
      </c>
      <c r="R1614" s="65">
        <v>0</v>
      </c>
      <c r="S1614" s="65">
        <f t="shared" si="140"/>
        <v>1500</v>
      </c>
      <c r="T1614" s="5">
        <v>120</v>
      </c>
      <c r="U1614" s="22">
        <v>-1500</v>
      </c>
      <c r="V1614" s="22">
        <v>0</v>
      </c>
      <c r="W1614" s="22">
        <v>0</v>
      </c>
      <c r="X1614" s="22">
        <v>0</v>
      </c>
      <c r="Y1614" s="22">
        <v>0</v>
      </c>
      <c r="Z1614" s="22">
        <v>0</v>
      </c>
      <c r="AA1614" s="22">
        <v>0</v>
      </c>
      <c r="AB1614" s="22">
        <v>0</v>
      </c>
      <c r="AC1614" s="22">
        <v>0</v>
      </c>
      <c r="AD1614" s="22">
        <v>0</v>
      </c>
      <c r="AE1614" s="22">
        <v>0</v>
      </c>
      <c r="AF1614" s="22">
        <v>0</v>
      </c>
      <c r="AG1614" s="22">
        <v>0</v>
      </c>
      <c r="AH1614" s="22">
        <f t="shared" si="141"/>
        <v>0</v>
      </c>
      <c r="AI1614" s="22">
        <v>0</v>
      </c>
      <c r="AJ1614" s="22">
        <f t="shared" si="142"/>
        <v>-1500</v>
      </c>
      <c r="AK1614" s="22"/>
      <c r="AL1614" s="22">
        <f t="shared" si="143"/>
        <v>0</v>
      </c>
      <c r="AM1614" s="22">
        <f t="shared" si="144"/>
        <v>0</v>
      </c>
    </row>
    <row r="1615" spans="1:39" outlineLevel="1" x14ac:dyDescent="0.25">
      <c r="A1615" s="10">
        <v>40755</v>
      </c>
      <c r="C1615" s="3" t="s">
        <v>3183</v>
      </c>
      <c r="D1615" s="34" t="s">
        <v>3184</v>
      </c>
      <c r="F1615" s="4" t="s">
        <v>88</v>
      </c>
      <c r="G1615" s="4" t="s">
        <v>451</v>
      </c>
      <c r="H1615" s="4" t="s">
        <v>157</v>
      </c>
      <c r="N1615" s="5">
        <v>1</v>
      </c>
      <c r="O1615" s="5" t="s">
        <v>158</v>
      </c>
      <c r="P1615" s="65">
        <v>21500</v>
      </c>
      <c r="Q1615" s="65">
        <v>0</v>
      </c>
      <c r="R1615" s="65">
        <v>0</v>
      </c>
      <c r="S1615" s="65">
        <f t="shared" si="140"/>
        <v>21500</v>
      </c>
      <c r="T1615" s="5">
        <v>120</v>
      </c>
      <c r="U1615" s="22">
        <v>-21500</v>
      </c>
      <c r="V1615" s="22">
        <v>0</v>
      </c>
      <c r="W1615" s="22">
        <v>0</v>
      </c>
      <c r="X1615" s="22">
        <v>0</v>
      </c>
      <c r="Y1615" s="22">
        <v>0</v>
      </c>
      <c r="Z1615" s="22">
        <v>0</v>
      </c>
      <c r="AA1615" s="22">
        <v>0</v>
      </c>
      <c r="AB1615" s="22">
        <v>0</v>
      </c>
      <c r="AC1615" s="22">
        <v>0</v>
      </c>
      <c r="AD1615" s="22">
        <v>0</v>
      </c>
      <c r="AE1615" s="22">
        <v>0</v>
      </c>
      <c r="AF1615" s="22">
        <v>0</v>
      </c>
      <c r="AG1615" s="22">
        <v>0</v>
      </c>
      <c r="AH1615" s="22">
        <f t="shared" si="141"/>
        <v>0</v>
      </c>
      <c r="AI1615" s="22">
        <v>0</v>
      </c>
      <c r="AJ1615" s="22">
        <f t="shared" si="142"/>
        <v>-21500</v>
      </c>
      <c r="AK1615" s="22"/>
      <c r="AL1615" s="22">
        <f t="shared" si="143"/>
        <v>0</v>
      </c>
      <c r="AM1615" s="22">
        <f t="shared" si="144"/>
        <v>0</v>
      </c>
    </row>
    <row r="1616" spans="1:39" outlineLevel="1" x14ac:dyDescent="0.25">
      <c r="A1616" s="10">
        <v>40755</v>
      </c>
      <c r="C1616" s="3" t="s">
        <v>3185</v>
      </c>
      <c r="D1616" s="34" t="s">
        <v>3186</v>
      </c>
      <c r="F1616" s="4" t="s">
        <v>88</v>
      </c>
      <c r="G1616" s="4" t="s">
        <v>451</v>
      </c>
      <c r="H1616" s="4" t="s">
        <v>157</v>
      </c>
      <c r="N1616" s="5">
        <v>1</v>
      </c>
      <c r="O1616" s="5" t="s">
        <v>158</v>
      </c>
      <c r="P1616" s="65">
        <v>28854.95</v>
      </c>
      <c r="Q1616" s="65">
        <v>0</v>
      </c>
      <c r="R1616" s="65">
        <v>0</v>
      </c>
      <c r="S1616" s="65">
        <f t="shared" si="140"/>
        <v>28854.95</v>
      </c>
      <c r="T1616" s="5">
        <v>120</v>
      </c>
      <c r="U1616" s="22">
        <v>-28854.95</v>
      </c>
      <c r="V1616" s="22">
        <v>0</v>
      </c>
      <c r="W1616" s="22">
        <v>0</v>
      </c>
      <c r="X1616" s="22">
        <v>0</v>
      </c>
      <c r="Y1616" s="22">
        <v>0</v>
      </c>
      <c r="Z1616" s="22">
        <v>0</v>
      </c>
      <c r="AA1616" s="22">
        <v>0</v>
      </c>
      <c r="AB1616" s="22">
        <v>0</v>
      </c>
      <c r="AC1616" s="22">
        <v>0</v>
      </c>
      <c r="AD1616" s="22">
        <v>0</v>
      </c>
      <c r="AE1616" s="22">
        <v>0</v>
      </c>
      <c r="AF1616" s="22">
        <v>0</v>
      </c>
      <c r="AG1616" s="22">
        <v>0</v>
      </c>
      <c r="AH1616" s="22">
        <f t="shared" si="141"/>
        <v>0</v>
      </c>
      <c r="AI1616" s="22">
        <v>0</v>
      </c>
      <c r="AJ1616" s="22">
        <f t="shared" si="142"/>
        <v>-28854.95</v>
      </c>
      <c r="AK1616" s="22"/>
      <c r="AL1616" s="22">
        <f t="shared" si="143"/>
        <v>0</v>
      </c>
      <c r="AM1616" s="22">
        <f t="shared" si="144"/>
        <v>0</v>
      </c>
    </row>
    <row r="1617" spans="1:39" outlineLevel="1" x14ac:dyDescent="0.25">
      <c r="A1617" s="10">
        <v>40755</v>
      </c>
      <c r="C1617" s="3" t="s">
        <v>3187</v>
      </c>
      <c r="D1617" s="34" t="s">
        <v>3188</v>
      </c>
      <c r="F1617" s="4" t="s">
        <v>88</v>
      </c>
      <c r="G1617" s="4" t="s">
        <v>451</v>
      </c>
      <c r="H1617" s="4" t="s">
        <v>157</v>
      </c>
      <c r="N1617" s="5">
        <v>1</v>
      </c>
      <c r="O1617" s="5" t="s">
        <v>158</v>
      </c>
      <c r="P1617" s="65">
        <v>7169.64</v>
      </c>
      <c r="Q1617" s="65">
        <v>0</v>
      </c>
      <c r="R1617" s="65">
        <v>0</v>
      </c>
      <c r="S1617" s="65">
        <f t="shared" si="140"/>
        <v>7169.64</v>
      </c>
      <c r="T1617" s="5">
        <v>120</v>
      </c>
      <c r="U1617" s="22">
        <v>-7169.64</v>
      </c>
      <c r="V1617" s="22">
        <v>0</v>
      </c>
      <c r="W1617" s="22">
        <v>0</v>
      </c>
      <c r="X1617" s="22">
        <v>0</v>
      </c>
      <c r="Y1617" s="22">
        <v>0</v>
      </c>
      <c r="Z1617" s="22">
        <v>0</v>
      </c>
      <c r="AA1617" s="22">
        <v>0</v>
      </c>
      <c r="AB1617" s="22">
        <v>0</v>
      </c>
      <c r="AC1617" s="22">
        <v>0</v>
      </c>
      <c r="AD1617" s="22">
        <v>0</v>
      </c>
      <c r="AE1617" s="22">
        <v>0</v>
      </c>
      <c r="AF1617" s="22">
        <v>0</v>
      </c>
      <c r="AG1617" s="22">
        <v>0</v>
      </c>
      <c r="AH1617" s="22">
        <f t="shared" si="141"/>
        <v>0</v>
      </c>
      <c r="AI1617" s="22">
        <v>0</v>
      </c>
      <c r="AJ1617" s="22">
        <f t="shared" si="142"/>
        <v>-7169.64</v>
      </c>
      <c r="AK1617" s="22"/>
      <c r="AL1617" s="22">
        <f t="shared" si="143"/>
        <v>0</v>
      </c>
      <c r="AM1617" s="22">
        <f t="shared" si="144"/>
        <v>0</v>
      </c>
    </row>
    <row r="1618" spans="1:39" outlineLevel="1" x14ac:dyDescent="0.25">
      <c r="A1618" s="10">
        <v>40755</v>
      </c>
      <c r="C1618" s="3" t="s">
        <v>3189</v>
      </c>
      <c r="D1618" s="34" t="s">
        <v>948</v>
      </c>
      <c r="F1618" s="4" t="s">
        <v>88</v>
      </c>
      <c r="G1618" s="4" t="s">
        <v>451</v>
      </c>
      <c r="H1618" s="4" t="s">
        <v>157</v>
      </c>
      <c r="N1618" s="5">
        <v>1</v>
      </c>
      <c r="O1618" s="5" t="s">
        <v>158</v>
      </c>
      <c r="P1618" s="65">
        <v>1200</v>
      </c>
      <c r="Q1618" s="65">
        <v>0</v>
      </c>
      <c r="R1618" s="65">
        <v>0</v>
      </c>
      <c r="S1618" s="65">
        <f t="shared" si="140"/>
        <v>1200</v>
      </c>
      <c r="T1618" s="5">
        <v>120</v>
      </c>
      <c r="U1618" s="22">
        <v>-1200</v>
      </c>
      <c r="V1618" s="22">
        <v>0</v>
      </c>
      <c r="W1618" s="22">
        <v>0</v>
      </c>
      <c r="X1618" s="22">
        <v>0</v>
      </c>
      <c r="Y1618" s="22">
        <v>0</v>
      </c>
      <c r="Z1618" s="22">
        <v>0</v>
      </c>
      <c r="AA1618" s="22">
        <v>0</v>
      </c>
      <c r="AB1618" s="22">
        <v>0</v>
      </c>
      <c r="AC1618" s="22">
        <v>0</v>
      </c>
      <c r="AD1618" s="22">
        <v>0</v>
      </c>
      <c r="AE1618" s="22">
        <v>0</v>
      </c>
      <c r="AF1618" s="22">
        <v>0</v>
      </c>
      <c r="AG1618" s="22">
        <v>0</v>
      </c>
      <c r="AH1618" s="22">
        <f t="shared" si="141"/>
        <v>0</v>
      </c>
      <c r="AI1618" s="22">
        <v>0</v>
      </c>
      <c r="AJ1618" s="22">
        <f t="shared" si="142"/>
        <v>-1200</v>
      </c>
      <c r="AK1618" s="22"/>
      <c r="AL1618" s="22">
        <f t="shared" si="143"/>
        <v>0</v>
      </c>
      <c r="AM1618" s="22">
        <f t="shared" si="144"/>
        <v>0</v>
      </c>
    </row>
    <row r="1619" spans="1:39" outlineLevel="1" x14ac:dyDescent="0.25">
      <c r="A1619" s="10">
        <v>40755</v>
      </c>
      <c r="C1619" s="3" t="s">
        <v>3190</v>
      </c>
      <c r="D1619" s="34" t="s">
        <v>948</v>
      </c>
      <c r="F1619" s="4" t="s">
        <v>88</v>
      </c>
      <c r="G1619" s="4" t="s">
        <v>451</v>
      </c>
      <c r="H1619" s="4" t="s">
        <v>157</v>
      </c>
      <c r="N1619" s="5">
        <v>1</v>
      </c>
      <c r="O1619" s="5" t="s">
        <v>158</v>
      </c>
      <c r="P1619" s="65">
        <v>3180</v>
      </c>
      <c r="Q1619" s="65">
        <v>0</v>
      </c>
      <c r="R1619" s="65">
        <v>0</v>
      </c>
      <c r="S1619" s="65">
        <f t="shared" si="140"/>
        <v>3180</v>
      </c>
      <c r="T1619" s="5">
        <v>120</v>
      </c>
      <c r="U1619" s="22">
        <v>-3180</v>
      </c>
      <c r="V1619" s="22">
        <v>0</v>
      </c>
      <c r="W1619" s="22">
        <v>0</v>
      </c>
      <c r="X1619" s="22">
        <v>0</v>
      </c>
      <c r="Y1619" s="22">
        <v>0</v>
      </c>
      <c r="Z1619" s="22">
        <v>0</v>
      </c>
      <c r="AA1619" s="22">
        <v>0</v>
      </c>
      <c r="AB1619" s="22">
        <v>0</v>
      </c>
      <c r="AC1619" s="22">
        <v>0</v>
      </c>
      <c r="AD1619" s="22">
        <v>0</v>
      </c>
      <c r="AE1619" s="22">
        <v>0</v>
      </c>
      <c r="AF1619" s="22">
        <v>0</v>
      </c>
      <c r="AG1619" s="22">
        <v>0</v>
      </c>
      <c r="AH1619" s="22">
        <f t="shared" si="141"/>
        <v>0</v>
      </c>
      <c r="AI1619" s="22">
        <v>0</v>
      </c>
      <c r="AJ1619" s="22">
        <f t="shared" si="142"/>
        <v>-3180</v>
      </c>
      <c r="AK1619" s="22"/>
      <c r="AL1619" s="22">
        <f t="shared" si="143"/>
        <v>0</v>
      </c>
      <c r="AM1619" s="22">
        <f t="shared" si="144"/>
        <v>0</v>
      </c>
    </row>
    <row r="1620" spans="1:39" outlineLevel="1" x14ac:dyDescent="0.25">
      <c r="A1620" s="10">
        <v>40755</v>
      </c>
      <c r="C1620" s="3" t="s">
        <v>3191</v>
      </c>
      <c r="D1620" s="34" t="s">
        <v>968</v>
      </c>
      <c r="F1620" s="4" t="s">
        <v>88</v>
      </c>
      <c r="G1620" s="4" t="s">
        <v>451</v>
      </c>
      <c r="H1620" s="4" t="s">
        <v>157</v>
      </c>
      <c r="N1620" s="5">
        <v>1</v>
      </c>
      <c r="O1620" s="5" t="s">
        <v>158</v>
      </c>
      <c r="P1620" s="65">
        <v>3750</v>
      </c>
      <c r="Q1620" s="65">
        <v>0</v>
      </c>
      <c r="R1620" s="65">
        <v>0</v>
      </c>
      <c r="S1620" s="65">
        <f t="shared" si="140"/>
        <v>3750</v>
      </c>
      <c r="T1620" s="5">
        <v>120</v>
      </c>
      <c r="U1620" s="22">
        <v>-3750</v>
      </c>
      <c r="V1620" s="22">
        <v>0</v>
      </c>
      <c r="W1620" s="22">
        <v>0</v>
      </c>
      <c r="X1620" s="22">
        <v>0</v>
      </c>
      <c r="Y1620" s="22">
        <v>0</v>
      </c>
      <c r="Z1620" s="22">
        <v>0</v>
      </c>
      <c r="AA1620" s="22">
        <v>0</v>
      </c>
      <c r="AB1620" s="22">
        <v>0</v>
      </c>
      <c r="AC1620" s="22">
        <v>0</v>
      </c>
      <c r="AD1620" s="22">
        <v>0</v>
      </c>
      <c r="AE1620" s="22">
        <v>0</v>
      </c>
      <c r="AF1620" s="22">
        <v>0</v>
      </c>
      <c r="AG1620" s="22">
        <v>0</v>
      </c>
      <c r="AH1620" s="22">
        <f t="shared" si="141"/>
        <v>0</v>
      </c>
      <c r="AI1620" s="22">
        <v>0</v>
      </c>
      <c r="AJ1620" s="22">
        <f t="shared" si="142"/>
        <v>-3750</v>
      </c>
      <c r="AK1620" s="22"/>
      <c r="AL1620" s="22">
        <f t="shared" si="143"/>
        <v>0</v>
      </c>
      <c r="AM1620" s="22">
        <f t="shared" si="144"/>
        <v>0</v>
      </c>
    </row>
    <row r="1621" spans="1:39" outlineLevel="1" x14ac:dyDescent="0.25">
      <c r="A1621" s="10">
        <v>40755</v>
      </c>
      <c r="C1621" s="3" t="s">
        <v>3192</v>
      </c>
      <c r="D1621" s="34" t="s">
        <v>3193</v>
      </c>
      <c r="F1621" s="4" t="s">
        <v>88</v>
      </c>
      <c r="G1621" s="4" t="s">
        <v>451</v>
      </c>
      <c r="H1621" s="4" t="s">
        <v>157</v>
      </c>
      <c r="N1621" s="5">
        <v>1</v>
      </c>
      <c r="O1621" s="5" t="s">
        <v>158</v>
      </c>
      <c r="P1621" s="65">
        <v>8828.9500000000007</v>
      </c>
      <c r="Q1621" s="65">
        <v>0</v>
      </c>
      <c r="R1621" s="65">
        <v>0</v>
      </c>
      <c r="S1621" s="65">
        <f t="shared" si="140"/>
        <v>8828.9500000000007</v>
      </c>
      <c r="T1621" s="5">
        <v>120</v>
      </c>
      <c r="U1621" s="22">
        <v>-8828.9500000000007</v>
      </c>
      <c r="V1621" s="22">
        <v>0</v>
      </c>
      <c r="W1621" s="22">
        <v>0</v>
      </c>
      <c r="X1621" s="22">
        <v>0</v>
      </c>
      <c r="Y1621" s="22">
        <v>0</v>
      </c>
      <c r="Z1621" s="22">
        <v>0</v>
      </c>
      <c r="AA1621" s="22">
        <v>0</v>
      </c>
      <c r="AB1621" s="22">
        <v>0</v>
      </c>
      <c r="AC1621" s="22">
        <v>0</v>
      </c>
      <c r="AD1621" s="22">
        <v>0</v>
      </c>
      <c r="AE1621" s="22">
        <v>0</v>
      </c>
      <c r="AF1621" s="22">
        <v>0</v>
      </c>
      <c r="AG1621" s="22">
        <v>0</v>
      </c>
      <c r="AH1621" s="22">
        <f t="shared" si="141"/>
        <v>0</v>
      </c>
      <c r="AI1621" s="22">
        <v>0</v>
      </c>
      <c r="AJ1621" s="22">
        <f t="shared" si="142"/>
        <v>-8828.9500000000007</v>
      </c>
      <c r="AK1621" s="22"/>
      <c r="AL1621" s="22">
        <f t="shared" si="143"/>
        <v>0</v>
      </c>
      <c r="AM1621" s="22">
        <f t="shared" si="144"/>
        <v>0</v>
      </c>
    </row>
    <row r="1622" spans="1:39" outlineLevel="1" x14ac:dyDescent="0.25">
      <c r="A1622" s="10">
        <v>40755</v>
      </c>
      <c r="C1622" s="3" t="s">
        <v>3194</v>
      </c>
      <c r="D1622" s="34" t="s">
        <v>948</v>
      </c>
      <c r="F1622" s="4" t="s">
        <v>88</v>
      </c>
      <c r="G1622" s="4" t="s">
        <v>451</v>
      </c>
      <c r="H1622" s="4" t="s">
        <v>157</v>
      </c>
      <c r="N1622" s="5">
        <v>1</v>
      </c>
      <c r="O1622" s="5" t="s">
        <v>158</v>
      </c>
      <c r="P1622" s="65">
        <v>1650</v>
      </c>
      <c r="Q1622" s="65">
        <v>0</v>
      </c>
      <c r="R1622" s="65">
        <v>0</v>
      </c>
      <c r="S1622" s="65">
        <f t="shared" si="140"/>
        <v>1650</v>
      </c>
      <c r="T1622" s="5">
        <v>120</v>
      </c>
      <c r="U1622" s="22">
        <v>-1650</v>
      </c>
      <c r="V1622" s="22">
        <v>0</v>
      </c>
      <c r="W1622" s="22">
        <v>0</v>
      </c>
      <c r="X1622" s="22">
        <v>0</v>
      </c>
      <c r="Y1622" s="22">
        <v>0</v>
      </c>
      <c r="Z1622" s="22">
        <v>0</v>
      </c>
      <c r="AA1622" s="22">
        <v>0</v>
      </c>
      <c r="AB1622" s="22">
        <v>0</v>
      </c>
      <c r="AC1622" s="22">
        <v>0</v>
      </c>
      <c r="AD1622" s="22">
        <v>0</v>
      </c>
      <c r="AE1622" s="22">
        <v>0</v>
      </c>
      <c r="AF1622" s="22">
        <v>0</v>
      </c>
      <c r="AG1622" s="22">
        <v>0</v>
      </c>
      <c r="AH1622" s="22">
        <f t="shared" si="141"/>
        <v>0</v>
      </c>
      <c r="AI1622" s="22">
        <v>0</v>
      </c>
      <c r="AJ1622" s="22">
        <f t="shared" si="142"/>
        <v>-1650</v>
      </c>
      <c r="AK1622" s="22"/>
      <c r="AL1622" s="22">
        <f t="shared" si="143"/>
        <v>0</v>
      </c>
      <c r="AM1622" s="22">
        <f t="shared" si="144"/>
        <v>0</v>
      </c>
    </row>
    <row r="1623" spans="1:39" outlineLevel="1" x14ac:dyDescent="0.25">
      <c r="A1623" s="10">
        <v>40755</v>
      </c>
      <c r="C1623" s="3" t="s">
        <v>3195</v>
      </c>
      <c r="D1623" s="34" t="s">
        <v>948</v>
      </c>
      <c r="F1623" s="4" t="s">
        <v>88</v>
      </c>
      <c r="G1623" s="4" t="s">
        <v>451</v>
      </c>
      <c r="H1623" s="4" t="s">
        <v>157</v>
      </c>
      <c r="N1623" s="5">
        <v>1</v>
      </c>
      <c r="O1623" s="5" t="s">
        <v>158</v>
      </c>
      <c r="P1623" s="65">
        <v>1850</v>
      </c>
      <c r="Q1623" s="65">
        <v>0</v>
      </c>
      <c r="R1623" s="65">
        <v>0</v>
      </c>
      <c r="S1623" s="65">
        <f t="shared" si="140"/>
        <v>1850</v>
      </c>
      <c r="T1623" s="5">
        <v>120</v>
      </c>
      <c r="U1623" s="22">
        <v>-1850</v>
      </c>
      <c r="V1623" s="22">
        <v>0</v>
      </c>
      <c r="W1623" s="22">
        <v>0</v>
      </c>
      <c r="X1623" s="22">
        <v>0</v>
      </c>
      <c r="Y1623" s="22">
        <v>0</v>
      </c>
      <c r="Z1623" s="22">
        <v>0</v>
      </c>
      <c r="AA1623" s="22">
        <v>0</v>
      </c>
      <c r="AB1623" s="22">
        <v>0</v>
      </c>
      <c r="AC1623" s="22">
        <v>0</v>
      </c>
      <c r="AD1623" s="22">
        <v>0</v>
      </c>
      <c r="AE1623" s="22">
        <v>0</v>
      </c>
      <c r="AF1623" s="22">
        <v>0</v>
      </c>
      <c r="AG1623" s="22">
        <v>0</v>
      </c>
      <c r="AH1623" s="22">
        <f t="shared" si="141"/>
        <v>0</v>
      </c>
      <c r="AI1623" s="22">
        <v>0</v>
      </c>
      <c r="AJ1623" s="22">
        <f t="shared" si="142"/>
        <v>-1850</v>
      </c>
      <c r="AK1623" s="22"/>
      <c r="AL1623" s="22">
        <f t="shared" si="143"/>
        <v>0</v>
      </c>
      <c r="AM1623" s="22">
        <f t="shared" si="144"/>
        <v>0</v>
      </c>
    </row>
    <row r="1624" spans="1:39" outlineLevel="1" x14ac:dyDescent="0.25">
      <c r="A1624" s="10">
        <v>40755</v>
      </c>
      <c r="C1624" s="3" t="s">
        <v>3196</v>
      </c>
      <c r="D1624" s="34" t="s">
        <v>3197</v>
      </c>
      <c r="F1624" s="4" t="s">
        <v>88</v>
      </c>
      <c r="G1624" s="4" t="s">
        <v>451</v>
      </c>
      <c r="H1624" s="4" t="s">
        <v>157</v>
      </c>
      <c r="N1624" s="5">
        <v>1</v>
      </c>
      <c r="O1624" s="5" t="s">
        <v>158</v>
      </c>
      <c r="P1624" s="65">
        <v>7144</v>
      </c>
      <c r="Q1624" s="65">
        <v>0</v>
      </c>
      <c r="R1624" s="65">
        <v>0</v>
      </c>
      <c r="S1624" s="65">
        <f t="shared" si="140"/>
        <v>7144</v>
      </c>
      <c r="T1624" s="5">
        <v>120</v>
      </c>
      <c r="U1624" s="22">
        <v>-7144</v>
      </c>
      <c r="V1624" s="22">
        <v>0</v>
      </c>
      <c r="W1624" s="22">
        <v>0</v>
      </c>
      <c r="X1624" s="22">
        <v>0</v>
      </c>
      <c r="Y1624" s="22">
        <v>0</v>
      </c>
      <c r="Z1624" s="22">
        <v>0</v>
      </c>
      <c r="AA1624" s="22">
        <v>0</v>
      </c>
      <c r="AB1624" s="22">
        <v>0</v>
      </c>
      <c r="AC1624" s="22">
        <v>0</v>
      </c>
      <c r="AD1624" s="22">
        <v>0</v>
      </c>
      <c r="AE1624" s="22">
        <v>0</v>
      </c>
      <c r="AF1624" s="22">
        <v>0</v>
      </c>
      <c r="AG1624" s="22">
        <v>0</v>
      </c>
      <c r="AH1624" s="22">
        <f t="shared" si="141"/>
        <v>0</v>
      </c>
      <c r="AI1624" s="22">
        <v>0</v>
      </c>
      <c r="AJ1624" s="22">
        <f t="shared" si="142"/>
        <v>-7144</v>
      </c>
      <c r="AK1624" s="22"/>
      <c r="AL1624" s="22">
        <f t="shared" si="143"/>
        <v>0</v>
      </c>
      <c r="AM1624" s="22">
        <f t="shared" si="144"/>
        <v>0</v>
      </c>
    </row>
    <row r="1625" spans="1:39" outlineLevel="1" x14ac:dyDescent="0.25">
      <c r="A1625" s="10">
        <v>40755</v>
      </c>
      <c r="C1625" s="3" t="s">
        <v>3198</v>
      </c>
      <c r="D1625" s="34" t="s">
        <v>3199</v>
      </c>
      <c r="F1625" s="4" t="s">
        <v>88</v>
      </c>
      <c r="G1625" s="4" t="s">
        <v>451</v>
      </c>
      <c r="H1625" s="4" t="s">
        <v>157</v>
      </c>
      <c r="N1625" s="5">
        <v>1</v>
      </c>
      <c r="O1625" s="5" t="s">
        <v>158</v>
      </c>
      <c r="P1625" s="65">
        <v>2120</v>
      </c>
      <c r="Q1625" s="65">
        <v>0</v>
      </c>
      <c r="R1625" s="65">
        <v>0</v>
      </c>
      <c r="S1625" s="65">
        <f t="shared" si="140"/>
        <v>2120</v>
      </c>
      <c r="T1625" s="5">
        <v>120</v>
      </c>
      <c r="U1625" s="22">
        <v>-2120</v>
      </c>
      <c r="V1625" s="22">
        <v>0</v>
      </c>
      <c r="W1625" s="22">
        <v>0</v>
      </c>
      <c r="X1625" s="22">
        <v>0</v>
      </c>
      <c r="Y1625" s="22">
        <v>0</v>
      </c>
      <c r="Z1625" s="22">
        <v>0</v>
      </c>
      <c r="AA1625" s="22">
        <v>0</v>
      </c>
      <c r="AB1625" s="22">
        <v>0</v>
      </c>
      <c r="AC1625" s="22">
        <v>0</v>
      </c>
      <c r="AD1625" s="22">
        <v>0</v>
      </c>
      <c r="AE1625" s="22">
        <v>0</v>
      </c>
      <c r="AF1625" s="22">
        <v>0</v>
      </c>
      <c r="AG1625" s="22">
        <v>0</v>
      </c>
      <c r="AH1625" s="22">
        <f t="shared" si="141"/>
        <v>0</v>
      </c>
      <c r="AI1625" s="22">
        <v>0</v>
      </c>
      <c r="AJ1625" s="22">
        <f t="shared" si="142"/>
        <v>-2120</v>
      </c>
      <c r="AK1625" s="22"/>
      <c r="AL1625" s="22">
        <f t="shared" si="143"/>
        <v>0</v>
      </c>
      <c r="AM1625" s="22">
        <f t="shared" si="144"/>
        <v>0</v>
      </c>
    </row>
    <row r="1626" spans="1:39" outlineLevel="1" x14ac:dyDescent="0.25">
      <c r="A1626" s="10">
        <v>40755</v>
      </c>
      <c r="C1626" s="3" t="s">
        <v>3200</v>
      </c>
      <c r="D1626" s="34" t="s">
        <v>3201</v>
      </c>
      <c r="F1626" s="4" t="s">
        <v>88</v>
      </c>
      <c r="G1626" s="4" t="s">
        <v>451</v>
      </c>
      <c r="H1626" s="4" t="s">
        <v>157</v>
      </c>
      <c r="N1626" s="5">
        <v>1</v>
      </c>
      <c r="O1626" s="5" t="s">
        <v>158</v>
      </c>
      <c r="P1626" s="65">
        <v>2080</v>
      </c>
      <c r="Q1626" s="65">
        <v>0</v>
      </c>
      <c r="R1626" s="65">
        <v>0</v>
      </c>
      <c r="S1626" s="65">
        <f t="shared" si="140"/>
        <v>2080</v>
      </c>
      <c r="T1626" s="5">
        <v>120</v>
      </c>
      <c r="U1626" s="22">
        <v>-2080</v>
      </c>
      <c r="V1626" s="22">
        <v>0</v>
      </c>
      <c r="W1626" s="22">
        <v>0</v>
      </c>
      <c r="X1626" s="22">
        <v>0</v>
      </c>
      <c r="Y1626" s="22">
        <v>0</v>
      </c>
      <c r="Z1626" s="22">
        <v>0</v>
      </c>
      <c r="AA1626" s="22">
        <v>0</v>
      </c>
      <c r="AB1626" s="22">
        <v>0</v>
      </c>
      <c r="AC1626" s="22">
        <v>0</v>
      </c>
      <c r="AD1626" s="22">
        <v>0</v>
      </c>
      <c r="AE1626" s="22">
        <v>0</v>
      </c>
      <c r="AF1626" s="22">
        <v>0</v>
      </c>
      <c r="AG1626" s="22">
        <v>0</v>
      </c>
      <c r="AH1626" s="22">
        <f t="shared" si="141"/>
        <v>0</v>
      </c>
      <c r="AI1626" s="22">
        <v>0</v>
      </c>
      <c r="AJ1626" s="22">
        <f t="shared" si="142"/>
        <v>-2080</v>
      </c>
      <c r="AK1626" s="22"/>
      <c r="AL1626" s="22">
        <f t="shared" si="143"/>
        <v>0</v>
      </c>
      <c r="AM1626" s="22">
        <f t="shared" si="144"/>
        <v>0</v>
      </c>
    </row>
    <row r="1627" spans="1:39" outlineLevel="1" x14ac:dyDescent="0.25">
      <c r="A1627" s="10">
        <v>40755</v>
      </c>
      <c r="C1627" s="3" t="s">
        <v>3202</v>
      </c>
      <c r="D1627" s="34" t="s">
        <v>3203</v>
      </c>
      <c r="F1627" s="4" t="s">
        <v>88</v>
      </c>
      <c r="G1627" s="4" t="s">
        <v>451</v>
      </c>
      <c r="H1627" s="4" t="s">
        <v>157</v>
      </c>
      <c r="N1627" s="5">
        <v>1</v>
      </c>
      <c r="O1627" s="5" t="s">
        <v>158</v>
      </c>
      <c r="P1627" s="65">
        <v>9494</v>
      </c>
      <c r="Q1627" s="65">
        <v>0</v>
      </c>
      <c r="R1627" s="65">
        <v>0</v>
      </c>
      <c r="S1627" s="65">
        <f t="shared" si="140"/>
        <v>9494</v>
      </c>
      <c r="T1627" s="5">
        <v>120</v>
      </c>
      <c r="U1627" s="22">
        <v>-9494</v>
      </c>
      <c r="V1627" s="22">
        <v>0</v>
      </c>
      <c r="W1627" s="22">
        <v>0</v>
      </c>
      <c r="X1627" s="22">
        <v>0</v>
      </c>
      <c r="Y1627" s="22">
        <v>0</v>
      </c>
      <c r="Z1627" s="22">
        <v>0</v>
      </c>
      <c r="AA1627" s="22">
        <v>0</v>
      </c>
      <c r="AB1627" s="22">
        <v>0</v>
      </c>
      <c r="AC1627" s="22">
        <v>0</v>
      </c>
      <c r="AD1627" s="22">
        <v>0</v>
      </c>
      <c r="AE1627" s="22">
        <v>0</v>
      </c>
      <c r="AF1627" s="22">
        <v>0</v>
      </c>
      <c r="AG1627" s="22">
        <v>0</v>
      </c>
      <c r="AH1627" s="22">
        <f t="shared" si="141"/>
        <v>0</v>
      </c>
      <c r="AI1627" s="22">
        <v>0</v>
      </c>
      <c r="AJ1627" s="22">
        <f t="shared" si="142"/>
        <v>-9494</v>
      </c>
      <c r="AK1627" s="22"/>
      <c r="AL1627" s="22">
        <f t="shared" si="143"/>
        <v>0</v>
      </c>
      <c r="AM1627" s="22">
        <f t="shared" si="144"/>
        <v>0</v>
      </c>
    </row>
    <row r="1628" spans="1:39" outlineLevel="1" x14ac:dyDescent="0.25">
      <c r="A1628" s="10">
        <v>40755</v>
      </c>
      <c r="C1628" s="3" t="s">
        <v>3204</v>
      </c>
      <c r="D1628" s="34" t="s">
        <v>3205</v>
      </c>
      <c r="F1628" s="4" t="s">
        <v>88</v>
      </c>
      <c r="G1628" s="4" t="s">
        <v>451</v>
      </c>
      <c r="H1628" s="4" t="s">
        <v>157</v>
      </c>
      <c r="N1628" s="5">
        <v>1</v>
      </c>
      <c r="O1628" s="5" t="s">
        <v>158</v>
      </c>
      <c r="P1628" s="65">
        <v>752</v>
      </c>
      <c r="Q1628" s="65">
        <v>0</v>
      </c>
      <c r="R1628" s="65">
        <v>0</v>
      </c>
      <c r="S1628" s="65">
        <f t="shared" si="140"/>
        <v>752</v>
      </c>
      <c r="T1628" s="5">
        <v>120</v>
      </c>
      <c r="U1628" s="22">
        <v>-752</v>
      </c>
      <c r="V1628" s="22">
        <v>0</v>
      </c>
      <c r="W1628" s="22">
        <v>0</v>
      </c>
      <c r="X1628" s="22">
        <v>0</v>
      </c>
      <c r="Y1628" s="22">
        <v>0</v>
      </c>
      <c r="Z1628" s="22">
        <v>0</v>
      </c>
      <c r="AA1628" s="22">
        <v>0</v>
      </c>
      <c r="AB1628" s="22">
        <v>0</v>
      </c>
      <c r="AC1628" s="22">
        <v>0</v>
      </c>
      <c r="AD1628" s="22">
        <v>0</v>
      </c>
      <c r="AE1628" s="22">
        <v>0</v>
      </c>
      <c r="AF1628" s="22">
        <v>0</v>
      </c>
      <c r="AG1628" s="22">
        <v>0</v>
      </c>
      <c r="AH1628" s="22">
        <f t="shared" si="141"/>
        <v>0</v>
      </c>
      <c r="AI1628" s="22">
        <v>0</v>
      </c>
      <c r="AJ1628" s="22">
        <f t="shared" si="142"/>
        <v>-752</v>
      </c>
      <c r="AK1628" s="22"/>
      <c r="AL1628" s="22">
        <f t="shared" si="143"/>
        <v>0</v>
      </c>
      <c r="AM1628" s="22">
        <f t="shared" si="144"/>
        <v>0</v>
      </c>
    </row>
    <row r="1629" spans="1:39" outlineLevel="1" x14ac:dyDescent="0.25">
      <c r="A1629" s="10">
        <v>40755</v>
      </c>
      <c r="C1629" s="3" t="s">
        <v>3206</v>
      </c>
      <c r="D1629" s="34" t="s">
        <v>2957</v>
      </c>
      <c r="F1629" s="4" t="s">
        <v>88</v>
      </c>
      <c r="G1629" s="4" t="s">
        <v>451</v>
      </c>
      <c r="H1629" s="4" t="s">
        <v>157</v>
      </c>
      <c r="N1629" s="5">
        <v>1</v>
      </c>
      <c r="O1629" s="5" t="s">
        <v>158</v>
      </c>
      <c r="P1629" s="65">
        <v>4200</v>
      </c>
      <c r="Q1629" s="65">
        <v>0</v>
      </c>
      <c r="R1629" s="65">
        <v>0</v>
      </c>
      <c r="S1629" s="65">
        <f t="shared" si="140"/>
        <v>4200</v>
      </c>
      <c r="T1629" s="5">
        <v>120</v>
      </c>
      <c r="U1629" s="22">
        <v>-4200</v>
      </c>
      <c r="V1629" s="22">
        <v>0</v>
      </c>
      <c r="W1629" s="22">
        <v>0</v>
      </c>
      <c r="X1629" s="22">
        <v>0</v>
      </c>
      <c r="Y1629" s="22">
        <v>0</v>
      </c>
      <c r="Z1629" s="22">
        <v>0</v>
      </c>
      <c r="AA1629" s="22">
        <v>0</v>
      </c>
      <c r="AB1629" s="22">
        <v>0</v>
      </c>
      <c r="AC1629" s="22">
        <v>0</v>
      </c>
      <c r="AD1629" s="22">
        <v>0</v>
      </c>
      <c r="AE1629" s="22">
        <v>0</v>
      </c>
      <c r="AF1629" s="22">
        <v>0</v>
      </c>
      <c r="AG1629" s="22">
        <v>0</v>
      </c>
      <c r="AH1629" s="22">
        <f t="shared" si="141"/>
        <v>0</v>
      </c>
      <c r="AI1629" s="22">
        <v>0</v>
      </c>
      <c r="AJ1629" s="22">
        <f t="shared" si="142"/>
        <v>-4200</v>
      </c>
      <c r="AK1629" s="22"/>
      <c r="AL1629" s="22">
        <f t="shared" si="143"/>
        <v>0</v>
      </c>
      <c r="AM1629" s="22">
        <f t="shared" si="144"/>
        <v>0</v>
      </c>
    </row>
    <row r="1630" spans="1:39" outlineLevel="1" x14ac:dyDescent="0.25">
      <c r="A1630" s="10">
        <v>40755</v>
      </c>
      <c r="C1630" s="3" t="s">
        <v>3207</v>
      </c>
      <c r="D1630" s="34" t="s">
        <v>2272</v>
      </c>
      <c r="F1630" s="4" t="s">
        <v>88</v>
      </c>
      <c r="G1630" s="4" t="s">
        <v>451</v>
      </c>
      <c r="H1630" s="4" t="s">
        <v>157</v>
      </c>
      <c r="N1630" s="5">
        <v>1</v>
      </c>
      <c r="O1630" s="5" t="s">
        <v>158</v>
      </c>
      <c r="P1630" s="65">
        <v>1150</v>
      </c>
      <c r="Q1630" s="65">
        <v>0</v>
      </c>
      <c r="R1630" s="65">
        <v>0</v>
      </c>
      <c r="S1630" s="65">
        <f t="shared" si="140"/>
        <v>1150</v>
      </c>
      <c r="T1630" s="5">
        <v>120</v>
      </c>
      <c r="U1630" s="22">
        <v>-1150</v>
      </c>
      <c r="V1630" s="22">
        <v>0</v>
      </c>
      <c r="W1630" s="22">
        <v>0</v>
      </c>
      <c r="X1630" s="22">
        <v>0</v>
      </c>
      <c r="Y1630" s="22">
        <v>0</v>
      </c>
      <c r="Z1630" s="22">
        <v>0</v>
      </c>
      <c r="AA1630" s="22">
        <v>0</v>
      </c>
      <c r="AB1630" s="22">
        <v>0</v>
      </c>
      <c r="AC1630" s="22">
        <v>0</v>
      </c>
      <c r="AD1630" s="22">
        <v>0</v>
      </c>
      <c r="AE1630" s="22">
        <v>0</v>
      </c>
      <c r="AF1630" s="22">
        <v>0</v>
      </c>
      <c r="AG1630" s="22">
        <v>0</v>
      </c>
      <c r="AH1630" s="22">
        <f t="shared" si="141"/>
        <v>0</v>
      </c>
      <c r="AI1630" s="22">
        <v>0</v>
      </c>
      <c r="AJ1630" s="22">
        <f t="shared" si="142"/>
        <v>-1150</v>
      </c>
      <c r="AK1630" s="22"/>
      <c r="AL1630" s="22">
        <f t="shared" si="143"/>
        <v>0</v>
      </c>
      <c r="AM1630" s="22">
        <f t="shared" si="144"/>
        <v>0</v>
      </c>
    </row>
    <row r="1631" spans="1:39" outlineLevel="1" x14ac:dyDescent="0.25">
      <c r="A1631" s="10">
        <v>40755</v>
      </c>
      <c r="C1631" s="3" t="s">
        <v>3208</v>
      </c>
      <c r="D1631" s="34" t="s">
        <v>948</v>
      </c>
      <c r="F1631" s="4" t="s">
        <v>88</v>
      </c>
      <c r="G1631" s="4" t="s">
        <v>451</v>
      </c>
      <c r="H1631" s="4" t="s">
        <v>157</v>
      </c>
      <c r="N1631" s="5">
        <v>1</v>
      </c>
      <c r="O1631" s="5" t="s">
        <v>158</v>
      </c>
      <c r="P1631" s="65">
        <v>1800</v>
      </c>
      <c r="Q1631" s="65">
        <v>0</v>
      </c>
      <c r="R1631" s="65">
        <v>0</v>
      </c>
      <c r="S1631" s="65">
        <f t="shared" si="140"/>
        <v>1800</v>
      </c>
      <c r="T1631" s="5">
        <v>120</v>
      </c>
      <c r="U1631" s="22">
        <v>-1800</v>
      </c>
      <c r="V1631" s="22">
        <v>0</v>
      </c>
      <c r="W1631" s="22">
        <v>0</v>
      </c>
      <c r="X1631" s="22">
        <v>0</v>
      </c>
      <c r="Y1631" s="22">
        <v>0</v>
      </c>
      <c r="Z1631" s="22">
        <v>0</v>
      </c>
      <c r="AA1631" s="22">
        <v>0</v>
      </c>
      <c r="AB1631" s="22">
        <v>0</v>
      </c>
      <c r="AC1631" s="22">
        <v>0</v>
      </c>
      <c r="AD1631" s="22">
        <v>0</v>
      </c>
      <c r="AE1631" s="22">
        <v>0</v>
      </c>
      <c r="AF1631" s="22">
        <v>0</v>
      </c>
      <c r="AG1631" s="22">
        <v>0</v>
      </c>
      <c r="AH1631" s="22">
        <f t="shared" si="141"/>
        <v>0</v>
      </c>
      <c r="AI1631" s="22">
        <v>0</v>
      </c>
      <c r="AJ1631" s="22">
        <f t="shared" si="142"/>
        <v>-1800</v>
      </c>
      <c r="AK1631" s="22"/>
      <c r="AL1631" s="22">
        <f t="shared" si="143"/>
        <v>0</v>
      </c>
      <c r="AM1631" s="22">
        <f t="shared" si="144"/>
        <v>0</v>
      </c>
    </row>
    <row r="1632" spans="1:39" outlineLevel="1" x14ac:dyDescent="0.25">
      <c r="A1632" s="10">
        <v>40755</v>
      </c>
      <c r="C1632" s="3" t="s">
        <v>3209</v>
      </c>
      <c r="D1632" s="34" t="s">
        <v>3210</v>
      </c>
      <c r="F1632" s="4" t="s">
        <v>88</v>
      </c>
      <c r="G1632" s="4" t="s">
        <v>451</v>
      </c>
      <c r="H1632" s="4" t="s">
        <v>157</v>
      </c>
      <c r="N1632" s="5">
        <v>1</v>
      </c>
      <c r="O1632" s="5" t="s">
        <v>158</v>
      </c>
      <c r="P1632" s="65">
        <v>1060</v>
      </c>
      <c r="Q1632" s="65">
        <v>0</v>
      </c>
      <c r="R1632" s="65">
        <v>0</v>
      </c>
      <c r="S1632" s="65">
        <f t="shared" si="140"/>
        <v>1060</v>
      </c>
      <c r="T1632" s="5">
        <v>120</v>
      </c>
      <c r="U1632" s="22">
        <v>-1060</v>
      </c>
      <c r="V1632" s="22">
        <v>0</v>
      </c>
      <c r="W1632" s="22">
        <v>0</v>
      </c>
      <c r="X1632" s="22">
        <v>0</v>
      </c>
      <c r="Y1632" s="22">
        <v>0</v>
      </c>
      <c r="Z1632" s="22">
        <v>0</v>
      </c>
      <c r="AA1632" s="22">
        <v>0</v>
      </c>
      <c r="AB1632" s="22">
        <v>0</v>
      </c>
      <c r="AC1632" s="22">
        <v>0</v>
      </c>
      <c r="AD1632" s="22">
        <v>0</v>
      </c>
      <c r="AE1632" s="22">
        <v>0</v>
      </c>
      <c r="AF1632" s="22">
        <v>0</v>
      </c>
      <c r="AG1632" s="22">
        <v>0</v>
      </c>
      <c r="AH1632" s="22">
        <f t="shared" si="141"/>
        <v>0</v>
      </c>
      <c r="AI1632" s="22">
        <v>0</v>
      </c>
      <c r="AJ1632" s="22">
        <f t="shared" si="142"/>
        <v>-1060</v>
      </c>
      <c r="AK1632" s="22"/>
      <c r="AL1632" s="22">
        <f t="shared" si="143"/>
        <v>0</v>
      </c>
      <c r="AM1632" s="22">
        <f t="shared" si="144"/>
        <v>0</v>
      </c>
    </row>
    <row r="1633" spans="1:39" outlineLevel="1" x14ac:dyDescent="0.25">
      <c r="A1633" s="10">
        <v>40755</v>
      </c>
      <c r="C1633" s="3" t="s">
        <v>3211</v>
      </c>
      <c r="D1633" s="34" t="s">
        <v>3212</v>
      </c>
      <c r="F1633" s="4" t="s">
        <v>88</v>
      </c>
      <c r="G1633" s="4" t="s">
        <v>451</v>
      </c>
      <c r="H1633" s="4" t="s">
        <v>157</v>
      </c>
      <c r="N1633" s="5">
        <v>1</v>
      </c>
      <c r="O1633" s="5" t="s">
        <v>158</v>
      </c>
      <c r="P1633" s="65">
        <v>3997.2</v>
      </c>
      <c r="Q1633" s="65">
        <v>0</v>
      </c>
      <c r="R1633" s="65">
        <v>0</v>
      </c>
      <c r="S1633" s="65">
        <f t="shared" si="140"/>
        <v>3997.2</v>
      </c>
      <c r="T1633" s="5">
        <v>120</v>
      </c>
      <c r="U1633" s="22">
        <v>-3997.2</v>
      </c>
      <c r="V1633" s="22">
        <v>0</v>
      </c>
      <c r="W1633" s="22">
        <v>0</v>
      </c>
      <c r="X1633" s="22">
        <v>0</v>
      </c>
      <c r="Y1633" s="22">
        <v>0</v>
      </c>
      <c r="Z1633" s="22">
        <v>0</v>
      </c>
      <c r="AA1633" s="22">
        <v>0</v>
      </c>
      <c r="AB1633" s="22">
        <v>0</v>
      </c>
      <c r="AC1633" s="22">
        <v>0</v>
      </c>
      <c r="AD1633" s="22">
        <v>0</v>
      </c>
      <c r="AE1633" s="22">
        <v>0</v>
      </c>
      <c r="AF1633" s="22">
        <v>0</v>
      </c>
      <c r="AG1633" s="22">
        <v>0</v>
      </c>
      <c r="AH1633" s="22">
        <f t="shared" si="141"/>
        <v>0</v>
      </c>
      <c r="AI1633" s="22">
        <v>0</v>
      </c>
      <c r="AJ1633" s="22">
        <f t="shared" si="142"/>
        <v>-3997.2</v>
      </c>
      <c r="AK1633" s="22"/>
      <c r="AL1633" s="22">
        <f t="shared" si="143"/>
        <v>0</v>
      </c>
      <c r="AM1633" s="22">
        <f t="shared" si="144"/>
        <v>0</v>
      </c>
    </row>
    <row r="1634" spans="1:39" outlineLevel="1" x14ac:dyDescent="0.25">
      <c r="A1634" s="10">
        <v>40755</v>
      </c>
      <c r="C1634" s="3" t="s">
        <v>3213</v>
      </c>
      <c r="D1634" s="34" t="s">
        <v>948</v>
      </c>
      <c r="F1634" s="4" t="s">
        <v>88</v>
      </c>
      <c r="G1634" s="4" t="s">
        <v>451</v>
      </c>
      <c r="H1634" s="4" t="s">
        <v>157</v>
      </c>
      <c r="N1634" s="5">
        <v>1</v>
      </c>
      <c r="O1634" s="5" t="s">
        <v>158</v>
      </c>
      <c r="P1634" s="65">
        <v>750</v>
      </c>
      <c r="Q1634" s="65">
        <v>0</v>
      </c>
      <c r="R1634" s="65">
        <v>0</v>
      </c>
      <c r="S1634" s="65">
        <f t="shared" si="140"/>
        <v>750</v>
      </c>
      <c r="T1634" s="5">
        <v>120</v>
      </c>
      <c r="U1634" s="22">
        <v>-750</v>
      </c>
      <c r="V1634" s="22">
        <v>0</v>
      </c>
      <c r="W1634" s="22">
        <v>0</v>
      </c>
      <c r="X1634" s="22">
        <v>0</v>
      </c>
      <c r="Y1634" s="22">
        <v>0</v>
      </c>
      <c r="Z1634" s="22">
        <v>0</v>
      </c>
      <c r="AA1634" s="22">
        <v>0</v>
      </c>
      <c r="AB1634" s="22">
        <v>0</v>
      </c>
      <c r="AC1634" s="22">
        <v>0</v>
      </c>
      <c r="AD1634" s="22">
        <v>0</v>
      </c>
      <c r="AE1634" s="22">
        <v>0</v>
      </c>
      <c r="AF1634" s="22">
        <v>0</v>
      </c>
      <c r="AG1634" s="22">
        <v>0</v>
      </c>
      <c r="AH1634" s="22">
        <f t="shared" si="141"/>
        <v>0</v>
      </c>
      <c r="AI1634" s="22">
        <v>0</v>
      </c>
      <c r="AJ1634" s="22">
        <f t="shared" si="142"/>
        <v>-750</v>
      </c>
      <c r="AK1634" s="22"/>
      <c r="AL1634" s="22">
        <f t="shared" si="143"/>
        <v>0</v>
      </c>
      <c r="AM1634" s="22">
        <f t="shared" si="144"/>
        <v>0</v>
      </c>
    </row>
    <row r="1635" spans="1:39" outlineLevel="1" x14ac:dyDescent="0.25">
      <c r="A1635" s="10">
        <v>40755</v>
      </c>
      <c r="C1635" s="3" t="s">
        <v>3214</v>
      </c>
      <c r="D1635" s="34" t="s">
        <v>948</v>
      </c>
      <c r="F1635" s="4" t="s">
        <v>88</v>
      </c>
      <c r="G1635" s="4" t="s">
        <v>451</v>
      </c>
      <c r="H1635" s="4" t="s">
        <v>157</v>
      </c>
      <c r="N1635" s="5">
        <v>1</v>
      </c>
      <c r="O1635" s="5" t="s">
        <v>158</v>
      </c>
      <c r="P1635" s="65">
        <v>900</v>
      </c>
      <c r="Q1635" s="65">
        <v>0</v>
      </c>
      <c r="R1635" s="65">
        <v>0</v>
      </c>
      <c r="S1635" s="65">
        <f t="shared" si="140"/>
        <v>900</v>
      </c>
      <c r="T1635" s="5">
        <v>120</v>
      </c>
      <c r="U1635" s="22">
        <v>-900</v>
      </c>
      <c r="V1635" s="22">
        <v>0</v>
      </c>
      <c r="W1635" s="22">
        <v>0</v>
      </c>
      <c r="X1635" s="22">
        <v>0</v>
      </c>
      <c r="Y1635" s="22">
        <v>0</v>
      </c>
      <c r="Z1635" s="22">
        <v>0</v>
      </c>
      <c r="AA1635" s="22">
        <v>0</v>
      </c>
      <c r="AB1635" s="22">
        <v>0</v>
      </c>
      <c r="AC1635" s="22">
        <v>0</v>
      </c>
      <c r="AD1635" s="22">
        <v>0</v>
      </c>
      <c r="AE1635" s="22">
        <v>0</v>
      </c>
      <c r="AF1635" s="22">
        <v>0</v>
      </c>
      <c r="AG1635" s="22">
        <v>0</v>
      </c>
      <c r="AH1635" s="22">
        <f t="shared" si="141"/>
        <v>0</v>
      </c>
      <c r="AI1635" s="22">
        <v>0</v>
      </c>
      <c r="AJ1635" s="22">
        <f t="shared" si="142"/>
        <v>-900</v>
      </c>
      <c r="AK1635" s="22"/>
      <c r="AL1635" s="22">
        <f t="shared" si="143"/>
        <v>0</v>
      </c>
      <c r="AM1635" s="22">
        <f t="shared" si="144"/>
        <v>0</v>
      </c>
    </row>
    <row r="1636" spans="1:39" outlineLevel="1" x14ac:dyDescent="0.25">
      <c r="A1636" s="10">
        <v>40755</v>
      </c>
      <c r="C1636" s="3" t="s">
        <v>3215</v>
      </c>
      <c r="D1636" s="34" t="s">
        <v>2510</v>
      </c>
      <c r="F1636" s="4" t="s">
        <v>88</v>
      </c>
      <c r="G1636" s="4" t="s">
        <v>451</v>
      </c>
      <c r="H1636" s="4" t="s">
        <v>157</v>
      </c>
      <c r="N1636" s="5">
        <v>1</v>
      </c>
      <c r="O1636" s="5" t="s">
        <v>158</v>
      </c>
      <c r="P1636" s="65">
        <v>400</v>
      </c>
      <c r="Q1636" s="65">
        <v>0</v>
      </c>
      <c r="R1636" s="65">
        <v>0</v>
      </c>
      <c r="S1636" s="65">
        <f t="shared" si="140"/>
        <v>400</v>
      </c>
      <c r="T1636" s="5">
        <v>120</v>
      </c>
      <c r="U1636" s="22">
        <v>-400</v>
      </c>
      <c r="V1636" s="22">
        <v>0</v>
      </c>
      <c r="W1636" s="22">
        <v>0</v>
      </c>
      <c r="X1636" s="22">
        <v>0</v>
      </c>
      <c r="Y1636" s="22">
        <v>0</v>
      </c>
      <c r="Z1636" s="22">
        <v>0</v>
      </c>
      <c r="AA1636" s="22">
        <v>0</v>
      </c>
      <c r="AB1636" s="22">
        <v>0</v>
      </c>
      <c r="AC1636" s="22">
        <v>0</v>
      </c>
      <c r="AD1636" s="22">
        <v>0</v>
      </c>
      <c r="AE1636" s="22">
        <v>0</v>
      </c>
      <c r="AF1636" s="22">
        <v>0</v>
      </c>
      <c r="AG1636" s="22">
        <v>0</v>
      </c>
      <c r="AH1636" s="22">
        <f t="shared" si="141"/>
        <v>0</v>
      </c>
      <c r="AI1636" s="22">
        <v>0</v>
      </c>
      <c r="AJ1636" s="22">
        <f t="shared" si="142"/>
        <v>-400</v>
      </c>
      <c r="AK1636" s="22"/>
      <c r="AL1636" s="22">
        <f t="shared" si="143"/>
        <v>0</v>
      </c>
      <c r="AM1636" s="22">
        <f t="shared" si="144"/>
        <v>0</v>
      </c>
    </row>
    <row r="1637" spans="1:39" outlineLevel="1" x14ac:dyDescent="0.25">
      <c r="A1637" s="10">
        <v>40755</v>
      </c>
      <c r="C1637" s="3" t="s">
        <v>3216</v>
      </c>
      <c r="D1637" s="34" t="s">
        <v>948</v>
      </c>
      <c r="F1637" s="4" t="s">
        <v>88</v>
      </c>
      <c r="G1637" s="4" t="s">
        <v>451</v>
      </c>
      <c r="H1637" s="4" t="s">
        <v>157</v>
      </c>
      <c r="N1637" s="5">
        <v>1</v>
      </c>
      <c r="O1637" s="5" t="s">
        <v>158</v>
      </c>
      <c r="P1637" s="65">
        <v>980</v>
      </c>
      <c r="Q1637" s="65">
        <v>0</v>
      </c>
      <c r="R1637" s="65">
        <v>0</v>
      </c>
      <c r="S1637" s="65">
        <f t="shared" si="140"/>
        <v>980</v>
      </c>
      <c r="T1637" s="5">
        <v>120</v>
      </c>
      <c r="U1637" s="22">
        <v>-980</v>
      </c>
      <c r="V1637" s="22">
        <v>0</v>
      </c>
      <c r="W1637" s="22">
        <v>0</v>
      </c>
      <c r="X1637" s="22">
        <v>0</v>
      </c>
      <c r="Y1637" s="22">
        <v>0</v>
      </c>
      <c r="Z1637" s="22">
        <v>0</v>
      </c>
      <c r="AA1637" s="22">
        <v>0</v>
      </c>
      <c r="AB1637" s="22">
        <v>0</v>
      </c>
      <c r="AC1637" s="22">
        <v>0</v>
      </c>
      <c r="AD1637" s="22">
        <v>0</v>
      </c>
      <c r="AE1637" s="22">
        <v>0</v>
      </c>
      <c r="AF1637" s="22">
        <v>0</v>
      </c>
      <c r="AG1637" s="22">
        <v>0</v>
      </c>
      <c r="AH1637" s="22">
        <f t="shared" si="141"/>
        <v>0</v>
      </c>
      <c r="AI1637" s="22">
        <v>0</v>
      </c>
      <c r="AJ1637" s="22">
        <f t="shared" si="142"/>
        <v>-980</v>
      </c>
      <c r="AK1637" s="22"/>
      <c r="AL1637" s="22">
        <f t="shared" si="143"/>
        <v>0</v>
      </c>
      <c r="AM1637" s="22">
        <f t="shared" si="144"/>
        <v>0</v>
      </c>
    </row>
    <row r="1638" spans="1:39" outlineLevel="1" x14ac:dyDescent="0.25">
      <c r="A1638" s="10">
        <v>40755</v>
      </c>
      <c r="C1638" s="3" t="s">
        <v>3217</v>
      </c>
      <c r="D1638" s="34" t="s">
        <v>3218</v>
      </c>
      <c r="F1638" s="4" t="s">
        <v>88</v>
      </c>
      <c r="G1638" s="4" t="s">
        <v>451</v>
      </c>
      <c r="H1638" s="4" t="s">
        <v>157</v>
      </c>
      <c r="N1638" s="5">
        <v>1</v>
      </c>
      <c r="O1638" s="5" t="s">
        <v>158</v>
      </c>
      <c r="P1638" s="65">
        <v>1550</v>
      </c>
      <c r="Q1638" s="65">
        <v>0</v>
      </c>
      <c r="R1638" s="65">
        <v>0</v>
      </c>
      <c r="S1638" s="65">
        <f t="shared" si="140"/>
        <v>1550</v>
      </c>
      <c r="T1638" s="5">
        <v>120</v>
      </c>
      <c r="U1638" s="22">
        <v>-1550</v>
      </c>
      <c r="V1638" s="22">
        <v>0</v>
      </c>
      <c r="W1638" s="22">
        <v>0</v>
      </c>
      <c r="X1638" s="22">
        <v>0</v>
      </c>
      <c r="Y1638" s="22">
        <v>0</v>
      </c>
      <c r="Z1638" s="22">
        <v>0</v>
      </c>
      <c r="AA1638" s="22">
        <v>0</v>
      </c>
      <c r="AB1638" s="22">
        <v>0</v>
      </c>
      <c r="AC1638" s="22">
        <v>0</v>
      </c>
      <c r="AD1638" s="22">
        <v>0</v>
      </c>
      <c r="AE1638" s="22">
        <v>0</v>
      </c>
      <c r="AF1638" s="22">
        <v>0</v>
      </c>
      <c r="AG1638" s="22">
        <v>0</v>
      </c>
      <c r="AH1638" s="22">
        <f t="shared" si="141"/>
        <v>0</v>
      </c>
      <c r="AI1638" s="22">
        <v>0</v>
      </c>
      <c r="AJ1638" s="22">
        <f t="shared" si="142"/>
        <v>-1550</v>
      </c>
      <c r="AK1638" s="22"/>
      <c r="AL1638" s="22">
        <f t="shared" si="143"/>
        <v>0</v>
      </c>
      <c r="AM1638" s="22">
        <f t="shared" si="144"/>
        <v>0</v>
      </c>
    </row>
    <row r="1639" spans="1:39" outlineLevel="1" x14ac:dyDescent="0.25">
      <c r="A1639" s="10">
        <v>40755</v>
      </c>
      <c r="C1639" s="3" t="s">
        <v>3219</v>
      </c>
      <c r="D1639" s="34" t="s">
        <v>1683</v>
      </c>
      <c r="F1639" s="4" t="s">
        <v>88</v>
      </c>
      <c r="G1639" s="4" t="s">
        <v>451</v>
      </c>
      <c r="H1639" s="4" t="s">
        <v>157</v>
      </c>
      <c r="N1639" s="5">
        <v>1</v>
      </c>
      <c r="O1639" s="5" t="s">
        <v>158</v>
      </c>
      <c r="P1639" s="65">
        <v>680</v>
      </c>
      <c r="Q1639" s="65">
        <v>0</v>
      </c>
      <c r="R1639" s="65">
        <v>0</v>
      </c>
      <c r="S1639" s="65">
        <f t="shared" si="140"/>
        <v>680</v>
      </c>
      <c r="T1639" s="5">
        <v>120</v>
      </c>
      <c r="U1639" s="22">
        <v>-680</v>
      </c>
      <c r="V1639" s="22">
        <v>0</v>
      </c>
      <c r="W1639" s="22">
        <v>0</v>
      </c>
      <c r="X1639" s="22">
        <v>0</v>
      </c>
      <c r="Y1639" s="22">
        <v>0</v>
      </c>
      <c r="Z1639" s="22">
        <v>0</v>
      </c>
      <c r="AA1639" s="22">
        <v>0</v>
      </c>
      <c r="AB1639" s="22">
        <v>0</v>
      </c>
      <c r="AC1639" s="22">
        <v>0</v>
      </c>
      <c r="AD1639" s="22">
        <v>0</v>
      </c>
      <c r="AE1639" s="22">
        <v>0</v>
      </c>
      <c r="AF1639" s="22">
        <v>0</v>
      </c>
      <c r="AG1639" s="22">
        <v>0</v>
      </c>
      <c r="AH1639" s="22">
        <f t="shared" si="141"/>
        <v>0</v>
      </c>
      <c r="AI1639" s="22">
        <v>0</v>
      </c>
      <c r="AJ1639" s="22">
        <f t="shared" si="142"/>
        <v>-680</v>
      </c>
      <c r="AK1639" s="22"/>
      <c r="AL1639" s="22">
        <f t="shared" si="143"/>
        <v>0</v>
      </c>
      <c r="AM1639" s="22">
        <f t="shared" si="144"/>
        <v>0</v>
      </c>
    </row>
    <row r="1640" spans="1:39" outlineLevel="1" x14ac:dyDescent="0.25">
      <c r="A1640" s="10">
        <v>40755</v>
      </c>
      <c r="C1640" s="3" t="s">
        <v>3220</v>
      </c>
      <c r="D1640" s="34" t="s">
        <v>3221</v>
      </c>
      <c r="F1640" s="4" t="s">
        <v>88</v>
      </c>
      <c r="G1640" s="4" t="s">
        <v>451</v>
      </c>
      <c r="H1640" s="4" t="s">
        <v>157</v>
      </c>
      <c r="N1640" s="5">
        <v>1</v>
      </c>
      <c r="O1640" s="5" t="s">
        <v>158</v>
      </c>
      <c r="P1640" s="65">
        <v>2120</v>
      </c>
      <c r="Q1640" s="65">
        <v>0</v>
      </c>
      <c r="R1640" s="65">
        <v>0</v>
      </c>
      <c r="S1640" s="65">
        <f t="shared" si="140"/>
        <v>2120</v>
      </c>
      <c r="T1640" s="5">
        <v>120</v>
      </c>
      <c r="U1640" s="22">
        <v>-2120</v>
      </c>
      <c r="V1640" s="22">
        <v>0</v>
      </c>
      <c r="W1640" s="22">
        <v>0</v>
      </c>
      <c r="X1640" s="22">
        <v>0</v>
      </c>
      <c r="Y1640" s="22">
        <v>0</v>
      </c>
      <c r="Z1640" s="22">
        <v>0</v>
      </c>
      <c r="AA1640" s="22">
        <v>0</v>
      </c>
      <c r="AB1640" s="22">
        <v>0</v>
      </c>
      <c r="AC1640" s="22">
        <v>0</v>
      </c>
      <c r="AD1640" s="22">
        <v>0</v>
      </c>
      <c r="AE1640" s="22">
        <v>0</v>
      </c>
      <c r="AF1640" s="22">
        <v>0</v>
      </c>
      <c r="AG1640" s="22">
        <v>0</v>
      </c>
      <c r="AH1640" s="22">
        <f t="shared" si="141"/>
        <v>0</v>
      </c>
      <c r="AI1640" s="22">
        <v>0</v>
      </c>
      <c r="AJ1640" s="22">
        <f t="shared" si="142"/>
        <v>-2120</v>
      </c>
      <c r="AK1640" s="22"/>
      <c r="AL1640" s="22">
        <f t="shared" si="143"/>
        <v>0</v>
      </c>
      <c r="AM1640" s="22">
        <f t="shared" si="144"/>
        <v>0</v>
      </c>
    </row>
    <row r="1641" spans="1:39" outlineLevel="1" x14ac:dyDescent="0.25">
      <c r="A1641" s="10">
        <v>40755</v>
      </c>
      <c r="C1641" s="3" t="s">
        <v>3222</v>
      </c>
      <c r="D1641" s="34" t="s">
        <v>2960</v>
      </c>
      <c r="F1641" s="4" t="s">
        <v>88</v>
      </c>
      <c r="G1641" s="4" t="s">
        <v>451</v>
      </c>
      <c r="H1641" s="4" t="s">
        <v>157</v>
      </c>
      <c r="N1641" s="5">
        <v>1</v>
      </c>
      <c r="O1641" s="5" t="s">
        <v>158</v>
      </c>
      <c r="P1641" s="65">
        <v>2295</v>
      </c>
      <c r="Q1641" s="65">
        <v>0</v>
      </c>
      <c r="R1641" s="65">
        <v>0</v>
      </c>
      <c r="S1641" s="65">
        <f t="shared" si="140"/>
        <v>2295</v>
      </c>
      <c r="T1641" s="5">
        <v>120</v>
      </c>
      <c r="U1641" s="22">
        <v>-2295</v>
      </c>
      <c r="V1641" s="22">
        <v>0</v>
      </c>
      <c r="W1641" s="22">
        <v>0</v>
      </c>
      <c r="X1641" s="22">
        <v>0</v>
      </c>
      <c r="Y1641" s="22">
        <v>0</v>
      </c>
      <c r="Z1641" s="22">
        <v>0</v>
      </c>
      <c r="AA1641" s="22">
        <v>0</v>
      </c>
      <c r="AB1641" s="22">
        <v>0</v>
      </c>
      <c r="AC1641" s="22">
        <v>0</v>
      </c>
      <c r="AD1641" s="22">
        <v>0</v>
      </c>
      <c r="AE1641" s="22">
        <v>0</v>
      </c>
      <c r="AF1641" s="22">
        <v>0</v>
      </c>
      <c r="AG1641" s="22">
        <v>0</v>
      </c>
      <c r="AH1641" s="22">
        <f t="shared" si="141"/>
        <v>0</v>
      </c>
      <c r="AI1641" s="22">
        <v>0</v>
      </c>
      <c r="AJ1641" s="22">
        <f t="shared" si="142"/>
        <v>-2295</v>
      </c>
      <c r="AK1641" s="22"/>
      <c r="AL1641" s="22">
        <f t="shared" si="143"/>
        <v>0</v>
      </c>
      <c r="AM1641" s="22">
        <f t="shared" si="144"/>
        <v>0</v>
      </c>
    </row>
    <row r="1642" spans="1:39" outlineLevel="1" x14ac:dyDescent="0.25">
      <c r="A1642" s="10">
        <v>40755</v>
      </c>
      <c r="C1642" s="3" t="s">
        <v>3223</v>
      </c>
      <c r="D1642" s="34" t="s">
        <v>3224</v>
      </c>
      <c r="F1642" s="4" t="s">
        <v>88</v>
      </c>
      <c r="G1642" s="4" t="s">
        <v>451</v>
      </c>
      <c r="H1642" s="4" t="s">
        <v>157</v>
      </c>
      <c r="N1642" s="5">
        <v>1</v>
      </c>
      <c r="O1642" s="5" t="s">
        <v>158</v>
      </c>
      <c r="P1642" s="65">
        <v>2297</v>
      </c>
      <c r="Q1642" s="65">
        <v>0</v>
      </c>
      <c r="R1642" s="65">
        <v>0</v>
      </c>
      <c r="S1642" s="65">
        <f t="shared" si="140"/>
        <v>2297</v>
      </c>
      <c r="T1642" s="5">
        <v>120</v>
      </c>
      <c r="U1642" s="22">
        <v>-2297</v>
      </c>
      <c r="V1642" s="22">
        <v>0</v>
      </c>
      <c r="W1642" s="22">
        <v>0</v>
      </c>
      <c r="X1642" s="22">
        <v>0</v>
      </c>
      <c r="Y1642" s="22">
        <v>0</v>
      </c>
      <c r="Z1642" s="22">
        <v>0</v>
      </c>
      <c r="AA1642" s="22">
        <v>0</v>
      </c>
      <c r="AB1642" s="22">
        <v>0</v>
      </c>
      <c r="AC1642" s="22">
        <v>0</v>
      </c>
      <c r="AD1642" s="22">
        <v>0</v>
      </c>
      <c r="AE1642" s="22">
        <v>0</v>
      </c>
      <c r="AF1642" s="22">
        <v>0</v>
      </c>
      <c r="AG1642" s="22">
        <v>0</v>
      </c>
      <c r="AH1642" s="22">
        <f t="shared" si="141"/>
        <v>0</v>
      </c>
      <c r="AI1642" s="22">
        <v>0</v>
      </c>
      <c r="AJ1642" s="22">
        <f t="shared" si="142"/>
        <v>-2297</v>
      </c>
      <c r="AK1642" s="22"/>
      <c r="AL1642" s="22">
        <f t="shared" si="143"/>
        <v>0</v>
      </c>
      <c r="AM1642" s="22">
        <f t="shared" si="144"/>
        <v>0</v>
      </c>
    </row>
    <row r="1643" spans="1:39" outlineLevel="1" x14ac:dyDescent="0.25">
      <c r="A1643" s="10">
        <v>40755</v>
      </c>
      <c r="C1643" s="3" t="s">
        <v>3225</v>
      </c>
      <c r="D1643" s="34" t="s">
        <v>2802</v>
      </c>
      <c r="F1643" s="4" t="s">
        <v>88</v>
      </c>
      <c r="G1643" s="4" t="s">
        <v>451</v>
      </c>
      <c r="H1643" s="4" t="s">
        <v>157</v>
      </c>
      <c r="N1643" s="5">
        <v>1</v>
      </c>
      <c r="O1643" s="5" t="s">
        <v>158</v>
      </c>
      <c r="P1643" s="65">
        <v>1150</v>
      </c>
      <c r="Q1643" s="65">
        <v>0</v>
      </c>
      <c r="R1643" s="65">
        <v>0</v>
      </c>
      <c r="S1643" s="65">
        <f t="shared" si="140"/>
        <v>1150</v>
      </c>
      <c r="T1643" s="5">
        <v>120</v>
      </c>
      <c r="U1643" s="22">
        <v>-1150</v>
      </c>
      <c r="V1643" s="22">
        <v>0</v>
      </c>
      <c r="W1643" s="22">
        <v>0</v>
      </c>
      <c r="X1643" s="22">
        <v>0</v>
      </c>
      <c r="Y1643" s="22">
        <v>0</v>
      </c>
      <c r="Z1643" s="22">
        <v>0</v>
      </c>
      <c r="AA1643" s="22">
        <v>0</v>
      </c>
      <c r="AB1643" s="22">
        <v>0</v>
      </c>
      <c r="AC1643" s="22">
        <v>0</v>
      </c>
      <c r="AD1643" s="22">
        <v>0</v>
      </c>
      <c r="AE1643" s="22">
        <v>0</v>
      </c>
      <c r="AF1643" s="22">
        <v>0</v>
      </c>
      <c r="AG1643" s="22">
        <v>0</v>
      </c>
      <c r="AH1643" s="22">
        <f t="shared" si="141"/>
        <v>0</v>
      </c>
      <c r="AI1643" s="22">
        <v>0</v>
      </c>
      <c r="AJ1643" s="22">
        <f t="shared" si="142"/>
        <v>-1150</v>
      </c>
      <c r="AK1643" s="22"/>
      <c r="AL1643" s="22">
        <f t="shared" si="143"/>
        <v>0</v>
      </c>
      <c r="AM1643" s="22">
        <f t="shared" si="144"/>
        <v>0</v>
      </c>
    </row>
    <row r="1644" spans="1:39" outlineLevel="1" x14ac:dyDescent="0.25">
      <c r="A1644" s="10">
        <v>40755</v>
      </c>
      <c r="C1644" s="3" t="s">
        <v>3226</v>
      </c>
      <c r="D1644" s="34" t="s">
        <v>3227</v>
      </c>
      <c r="F1644" s="4" t="s">
        <v>88</v>
      </c>
      <c r="G1644" s="4" t="s">
        <v>451</v>
      </c>
      <c r="H1644" s="4" t="s">
        <v>157</v>
      </c>
      <c r="N1644" s="5">
        <v>1</v>
      </c>
      <c r="O1644" s="5" t="s">
        <v>158</v>
      </c>
      <c r="P1644" s="65">
        <v>2050</v>
      </c>
      <c r="Q1644" s="65">
        <v>0</v>
      </c>
      <c r="R1644" s="65">
        <v>0</v>
      </c>
      <c r="S1644" s="65">
        <f t="shared" si="140"/>
        <v>2050</v>
      </c>
      <c r="T1644" s="5">
        <v>120</v>
      </c>
      <c r="U1644" s="22">
        <v>-2050</v>
      </c>
      <c r="V1644" s="22">
        <v>0</v>
      </c>
      <c r="W1644" s="22">
        <v>0</v>
      </c>
      <c r="X1644" s="22">
        <v>0</v>
      </c>
      <c r="Y1644" s="22">
        <v>0</v>
      </c>
      <c r="Z1644" s="22">
        <v>0</v>
      </c>
      <c r="AA1644" s="22">
        <v>0</v>
      </c>
      <c r="AB1644" s="22">
        <v>0</v>
      </c>
      <c r="AC1644" s="22">
        <v>0</v>
      </c>
      <c r="AD1644" s="22">
        <v>0</v>
      </c>
      <c r="AE1644" s="22">
        <v>0</v>
      </c>
      <c r="AF1644" s="22">
        <v>0</v>
      </c>
      <c r="AG1644" s="22">
        <v>0</v>
      </c>
      <c r="AH1644" s="22">
        <f t="shared" si="141"/>
        <v>0</v>
      </c>
      <c r="AI1644" s="22">
        <v>0</v>
      </c>
      <c r="AJ1644" s="22">
        <f t="shared" si="142"/>
        <v>-2050</v>
      </c>
      <c r="AK1644" s="22"/>
      <c r="AL1644" s="22">
        <f t="shared" si="143"/>
        <v>0</v>
      </c>
      <c r="AM1644" s="22">
        <f t="shared" si="144"/>
        <v>0</v>
      </c>
    </row>
    <row r="1645" spans="1:39" outlineLevel="1" x14ac:dyDescent="0.25">
      <c r="A1645" s="10">
        <v>40755</v>
      </c>
      <c r="C1645" s="3" t="s">
        <v>3228</v>
      </c>
      <c r="D1645" s="34" t="s">
        <v>3229</v>
      </c>
      <c r="F1645" s="4" t="s">
        <v>88</v>
      </c>
      <c r="G1645" s="4" t="s">
        <v>451</v>
      </c>
      <c r="H1645" s="4" t="s">
        <v>157</v>
      </c>
      <c r="N1645" s="5">
        <v>1</v>
      </c>
      <c r="O1645" s="5" t="s">
        <v>158</v>
      </c>
      <c r="P1645" s="65">
        <v>3007</v>
      </c>
      <c r="Q1645" s="65">
        <v>0</v>
      </c>
      <c r="R1645" s="65">
        <v>0</v>
      </c>
      <c r="S1645" s="65">
        <f t="shared" si="140"/>
        <v>3007</v>
      </c>
      <c r="T1645" s="5">
        <v>120</v>
      </c>
      <c r="U1645" s="22">
        <v>-3007</v>
      </c>
      <c r="V1645" s="22">
        <v>0</v>
      </c>
      <c r="W1645" s="22">
        <v>0</v>
      </c>
      <c r="X1645" s="22">
        <v>0</v>
      </c>
      <c r="Y1645" s="22">
        <v>0</v>
      </c>
      <c r="Z1645" s="22">
        <v>0</v>
      </c>
      <c r="AA1645" s="22">
        <v>0</v>
      </c>
      <c r="AB1645" s="22">
        <v>0</v>
      </c>
      <c r="AC1645" s="22">
        <v>0</v>
      </c>
      <c r="AD1645" s="22">
        <v>0</v>
      </c>
      <c r="AE1645" s="22">
        <v>0</v>
      </c>
      <c r="AF1645" s="22">
        <v>0</v>
      </c>
      <c r="AG1645" s="22">
        <v>0</v>
      </c>
      <c r="AH1645" s="22">
        <f t="shared" si="141"/>
        <v>0</v>
      </c>
      <c r="AI1645" s="22">
        <v>0</v>
      </c>
      <c r="AJ1645" s="22">
        <f t="shared" si="142"/>
        <v>-3007</v>
      </c>
      <c r="AK1645" s="22"/>
      <c r="AL1645" s="22">
        <f t="shared" si="143"/>
        <v>0</v>
      </c>
      <c r="AM1645" s="22">
        <f t="shared" si="144"/>
        <v>0</v>
      </c>
    </row>
    <row r="1646" spans="1:39" outlineLevel="1" x14ac:dyDescent="0.25">
      <c r="A1646" s="10">
        <v>40755</v>
      </c>
      <c r="C1646" s="3" t="s">
        <v>3230</v>
      </c>
      <c r="D1646" s="34" t="s">
        <v>2847</v>
      </c>
      <c r="F1646" s="4" t="s">
        <v>88</v>
      </c>
      <c r="G1646" s="4" t="s">
        <v>451</v>
      </c>
      <c r="H1646" s="4" t="s">
        <v>157</v>
      </c>
      <c r="N1646" s="5">
        <v>1</v>
      </c>
      <c r="O1646" s="5" t="s">
        <v>158</v>
      </c>
      <c r="P1646" s="65">
        <v>1400</v>
      </c>
      <c r="Q1646" s="65">
        <v>0</v>
      </c>
      <c r="R1646" s="65">
        <v>0</v>
      </c>
      <c r="S1646" s="65">
        <f t="shared" si="140"/>
        <v>1400</v>
      </c>
      <c r="T1646" s="5">
        <v>120</v>
      </c>
      <c r="U1646" s="22">
        <v>-1400</v>
      </c>
      <c r="V1646" s="22">
        <v>0</v>
      </c>
      <c r="W1646" s="22">
        <v>0</v>
      </c>
      <c r="X1646" s="22">
        <v>0</v>
      </c>
      <c r="Y1646" s="22">
        <v>0</v>
      </c>
      <c r="Z1646" s="22">
        <v>0</v>
      </c>
      <c r="AA1646" s="22">
        <v>0</v>
      </c>
      <c r="AB1646" s="22">
        <v>0</v>
      </c>
      <c r="AC1646" s="22">
        <v>0</v>
      </c>
      <c r="AD1646" s="22">
        <v>0</v>
      </c>
      <c r="AE1646" s="22">
        <v>0</v>
      </c>
      <c r="AF1646" s="22">
        <v>0</v>
      </c>
      <c r="AG1646" s="22">
        <v>0</v>
      </c>
      <c r="AH1646" s="22">
        <f t="shared" si="141"/>
        <v>0</v>
      </c>
      <c r="AI1646" s="22">
        <v>0</v>
      </c>
      <c r="AJ1646" s="22">
        <f t="shared" si="142"/>
        <v>-1400</v>
      </c>
      <c r="AK1646" s="22"/>
      <c r="AL1646" s="22">
        <f t="shared" si="143"/>
        <v>0</v>
      </c>
      <c r="AM1646" s="22">
        <f t="shared" si="144"/>
        <v>0</v>
      </c>
    </row>
    <row r="1647" spans="1:39" outlineLevel="1" x14ac:dyDescent="0.25">
      <c r="A1647" s="10">
        <v>40755</v>
      </c>
      <c r="C1647" s="3" t="s">
        <v>3231</v>
      </c>
      <c r="D1647" s="34" t="s">
        <v>3232</v>
      </c>
      <c r="F1647" s="4" t="s">
        <v>88</v>
      </c>
      <c r="G1647" s="4" t="s">
        <v>451</v>
      </c>
      <c r="H1647" s="4" t="s">
        <v>157</v>
      </c>
      <c r="N1647" s="5">
        <v>1</v>
      </c>
      <c r="O1647" s="5" t="s">
        <v>158</v>
      </c>
      <c r="P1647" s="65">
        <v>4600</v>
      </c>
      <c r="Q1647" s="65">
        <v>0</v>
      </c>
      <c r="R1647" s="65">
        <v>0</v>
      </c>
      <c r="S1647" s="65">
        <f t="shared" si="140"/>
        <v>4600</v>
      </c>
      <c r="T1647" s="5">
        <v>120</v>
      </c>
      <c r="U1647" s="22">
        <v>-4600</v>
      </c>
      <c r="V1647" s="22">
        <v>0</v>
      </c>
      <c r="W1647" s="22">
        <v>0</v>
      </c>
      <c r="X1647" s="22">
        <v>0</v>
      </c>
      <c r="Y1647" s="22">
        <v>0</v>
      </c>
      <c r="Z1647" s="22">
        <v>0</v>
      </c>
      <c r="AA1647" s="22">
        <v>0</v>
      </c>
      <c r="AB1647" s="22">
        <v>0</v>
      </c>
      <c r="AC1647" s="22">
        <v>0</v>
      </c>
      <c r="AD1647" s="22">
        <v>0</v>
      </c>
      <c r="AE1647" s="22">
        <v>0</v>
      </c>
      <c r="AF1647" s="22">
        <v>0</v>
      </c>
      <c r="AG1647" s="22">
        <v>0</v>
      </c>
      <c r="AH1647" s="22">
        <f t="shared" si="141"/>
        <v>0</v>
      </c>
      <c r="AI1647" s="22">
        <v>0</v>
      </c>
      <c r="AJ1647" s="22">
        <f t="shared" si="142"/>
        <v>-4600</v>
      </c>
      <c r="AK1647" s="22"/>
      <c r="AL1647" s="22">
        <f t="shared" si="143"/>
        <v>0</v>
      </c>
      <c r="AM1647" s="22">
        <f t="shared" si="144"/>
        <v>0</v>
      </c>
    </row>
    <row r="1648" spans="1:39" outlineLevel="1" x14ac:dyDescent="0.25">
      <c r="A1648" s="10">
        <v>40755</v>
      </c>
      <c r="C1648" s="3" t="s">
        <v>3233</v>
      </c>
      <c r="D1648" s="34" t="s">
        <v>3234</v>
      </c>
      <c r="F1648" s="4" t="s">
        <v>88</v>
      </c>
      <c r="G1648" s="4" t="s">
        <v>451</v>
      </c>
      <c r="H1648" s="4" t="s">
        <v>157</v>
      </c>
      <c r="N1648" s="5">
        <v>1</v>
      </c>
      <c r="O1648" s="5" t="s">
        <v>158</v>
      </c>
      <c r="P1648" s="65">
        <v>4260</v>
      </c>
      <c r="Q1648" s="65">
        <v>0</v>
      </c>
      <c r="R1648" s="65">
        <v>0</v>
      </c>
      <c r="S1648" s="65">
        <f t="shared" si="140"/>
        <v>4260</v>
      </c>
      <c r="T1648" s="5">
        <v>120</v>
      </c>
      <c r="U1648" s="22">
        <v>-4260</v>
      </c>
      <c r="V1648" s="22">
        <v>0</v>
      </c>
      <c r="W1648" s="22">
        <v>0</v>
      </c>
      <c r="X1648" s="22">
        <v>0</v>
      </c>
      <c r="Y1648" s="22">
        <v>0</v>
      </c>
      <c r="Z1648" s="22">
        <v>0</v>
      </c>
      <c r="AA1648" s="22">
        <v>0</v>
      </c>
      <c r="AB1648" s="22">
        <v>0</v>
      </c>
      <c r="AC1648" s="22">
        <v>0</v>
      </c>
      <c r="AD1648" s="22">
        <v>0</v>
      </c>
      <c r="AE1648" s="22">
        <v>0</v>
      </c>
      <c r="AF1648" s="22">
        <v>0</v>
      </c>
      <c r="AG1648" s="22">
        <v>0</v>
      </c>
      <c r="AH1648" s="22">
        <f t="shared" si="141"/>
        <v>0</v>
      </c>
      <c r="AI1648" s="22">
        <v>0</v>
      </c>
      <c r="AJ1648" s="22">
        <f t="shared" si="142"/>
        <v>-4260</v>
      </c>
      <c r="AK1648" s="22"/>
      <c r="AL1648" s="22">
        <f t="shared" si="143"/>
        <v>0</v>
      </c>
      <c r="AM1648" s="22">
        <f t="shared" si="144"/>
        <v>0</v>
      </c>
    </row>
    <row r="1649" spans="1:39" outlineLevel="1" x14ac:dyDescent="0.25">
      <c r="A1649" s="10">
        <v>40755</v>
      </c>
      <c r="C1649" s="3" t="s">
        <v>3235</v>
      </c>
      <c r="D1649" s="34" t="s">
        <v>3236</v>
      </c>
      <c r="F1649" s="4" t="s">
        <v>88</v>
      </c>
      <c r="G1649" s="4" t="s">
        <v>451</v>
      </c>
      <c r="H1649" s="4" t="s">
        <v>157</v>
      </c>
      <c r="N1649" s="5">
        <v>1</v>
      </c>
      <c r="O1649" s="5" t="s">
        <v>158</v>
      </c>
      <c r="P1649" s="65">
        <v>40067.980000000003</v>
      </c>
      <c r="Q1649" s="65">
        <v>0</v>
      </c>
      <c r="R1649" s="65">
        <v>0</v>
      </c>
      <c r="S1649" s="65">
        <f t="shared" si="140"/>
        <v>40067.980000000003</v>
      </c>
      <c r="T1649" s="5">
        <v>120</v>
      </c>
      <c r="U1649" s="22">
        <v>-40067.980000000003</v>
      </c>
      <c r="V1649" s="22">
        <v>0</v>
      </c>
      <c r="W1649" s="22">
        <v>0</v>
      </c>
      <c r="X1649" s="22">
        <v>0</v>
      </c>
      <c r="Y1649" s="22">
        <v>0</v>
      </c>
      <c r="Z1649" s="22">
        <v>0</v>
      </c>
      <c r="AA1649" s="22">
        <v>0</v>
      </c>
      <c r="AB1649" s="22">
        <v>0</v>
      </c>
      <c r="AC1649" s="22">
        <v>0</v>
      </c>
      <c r="AD1649" s="22">
        <v>0</v>
      </c>
      <c r="AE1649" s="22">
        <v>0</v>
      </c>
      <c r="AF1649" s="22">
        <v>0</v>
      </c>
      <c r="AG1649" s="22">
        <v>0</v>
      </c>
      <c r="AH1649" s="22">
        <f t="shared" si="141"/>
        <v>0</v>
      </c>
      <c r="AI1649" s="22">
        <v>0</v>
      </c>
      <c r="AJ1649" s="22">
        <f t="shared" si="142"/>
        <v>-40067.980000000003</v>
      </c>
      <c r="AK1649" s="22"/>
      <c r="AL1649" s="22">
        <f t="shared" si="143"/>
        <v>0</v>
      </c>
      <c r="AM1649" s="22">
        <f t="shared" si="144"/>
        <v>0</v>
      </c>
    </row>
    <row r="1650" spans="1:39" outlineLevel="1" x14ac:dyDescent="0.25">
      <c r="A1650" s="10">
        <v>40755</v>
      </c>
      <c r="C1650" s="3" t="s">
        <v>3237</v>
      </c>
      <c r="D1650" s="34" t="s">
        <v>3238</v>
      </c>
      <c r="F1650" s="4" t="s">
        <v>88</v>
      </c>
      <c r="G1650" s="4" t="s">
        <v>451</v>
      </c>
      <c r="H1650" s="4" t="s">
        <v>157</v>
      </c>
      <c r="N1650" s="5">
        <v>1</v>
      </c>
      <c r="O1650" s="5" t="s">
        <v>158</v>
      </c>
      <c r="P1650" s="65">
        <v>1116.97</v>
      </c>
      <c r="Q1650" s="65">
        <v>0</v>
      </c>
      <c r="R1650" s="65">
        <v>0</v>
      </c>
      <c r="S1650" s="65">
        <f t="shared" si="140"/>
        <v>1116.97</v>
      </c>
      <c r="T1650" s="5">
        <v>120</v>
      </c>
      <c r="U1650" s="22">
        <v>-1116.97</v>
      </c>
      <c r="V1650" s="22">
        <v>0</v>
      </c>
      <c r="W1650" s="22">
        <v>0</v>
      </c>
      <c r="X1650" s="22">
        <v>0</v>
      </c>
      <c r="Y1650" s="22">
        <v>0</v>
      </c>
      <c r="Z1650" s="22">
        <v>0</v>
      </c>
      <c r="AA1650" s="22">
        <v>0</v>
      </c>
      <c r="AB1650" s="22">
        <v>0</v>
      </c>
      <c r="AC1650" s="22">
        <v>0</v>
      </c>
      <c r="AD1650" s="22">
        <v>0</v>
      </c>
      <c r="AE1650" s="22">
        <v>0</v>
      </c>
      <c r="AF1650" s="22">
        <v>0</v>
      </c>
      <c r="AG1650" s="22">
        <v>0</v>
      </c>
      <c r="AH1650" s="22">
        <f t="shared" si="141"/>
        <v>0</v>
      </c>
      <c r="AI1650" s="22">
        <v>0</v>
      </c>
      <c r="AJ1650" s="22">
        <f t="shared" si="142"/>
        <v>-1116.97</v>
      </c>
      <c r="AK1650" s="22"/>
      <c r="AL1650" s="22">
        <f t="shared" si="143"/>
        <v>0</v>
      </c>
      <c r="AM1650" s="22">
        <f t="shared" si="144"/>
        <v>0</v>
      </c>
    </row>
    <row r="1651" spans="1:39" outlineLevel="1" x14ac:dyDescent="0.25">
      <c r="A1651" s="10">
        <v>40755</v>
      </c>
      <c r="C1651" s="3" t="s">
        <v>3239</v>
      </c>
      <c r="D1651" s="34" t="s">
        <v>2119</v>
      </c>
      <c r="F1651" s="4" t="s">
        <v>88</v>
      </c>
      <c r="G1651" s="4" t="s">
        <v>451</v>
      </c>
      <c r="H1651" s="4" t="s">
        <v>157</v>
      </c>
      <c r="N1651" s="5">
        <v>1</v>
      </c>
      <c r="O1651" s="5" t="s">
        <v>158</v>
      </c>
      <c r="P1651" s="65">
        <v>800</v>
      </c>
      <c r="Q1651" s="65">
        <v>0</v>
      </c>
      <c r="R1651" s="65">
        <v>0</v>
      </c>
      <c r="S1651" s="65">
        <f t="shared" si="140"/>
        <v>800</v>
      </c>
      <c r="T1651" s="5">
        <v>120</v>
      </c>
      <c r="U1651" s="22">
        <v>-800</v>
      </c>
      <c r="V1651" s="22">
        <v>0</v>
      </c>
      <c r="W1651" s="22">
        <v>0</v>
      </c>
      <c r="X1651" s="22">
        <v>0</v>
      </c>
      <c r="Y1651" s="22">
        <v>0</v>
      </c>
      <c r="Z1651" s="22">
        <v>0</v>
      </c>
      <c r="AA1651" s="22">
        <v>0</v>
      </c>
      <c r="AB1651" s="22">
        <v>0</v>
      </c>
      <c r="AC1651" s="22">
        <v>0</v>
      </c>
      <c r="AD1651" s="22">
        <v>0</v>
      </c>
      <c r="AE1651" s="22">
        <v>0</v>
      </c>
      <c r="AF1651" s="22">
        <v>0</v>
      </c>
      <c r="AG1651" s="22">
        <v>0</v>
      </c>
      <c r="AH1651" s="22">
        <f t="shared" si="141"/>
        <v>0</v>
      </c>
      <c r="AI1651" s="22">
        <v>0</v>
      </c>
      <c r="AJ1651" s="22">
        <f t="shared" si="142"/>
        <v>-800</v>
      </c>
      <c r="AK1651" s="22"/>
      <c r="AL1651" s="22">
        <f t="shared" si="143"/>
        <v>0</v>
      </c>
      <c r="AM1651" s="22">
        <f t="shared" si="144"/>
        <v>0</v>
      </c>
    </row>
    <row r="1652" spans="1:39" outlineLevel="1" x14ac:dyDescent="0.25">
      <c r="A1652" s="10">
        <v>40755</v>
      </c>
      <c r="C1652" s="3" t="s">
        <v>3240</v>
      </c>
      <c r="D1652" s="34" t="s">
        <v>3241</v>
      </c>
      <c r="F1652" s="4" t="s">
        <v>88</v>
      </c>
      <c r="G1652" s="4" t="s">
        <v>451</v>
      </c>
      <c r="H1652" s="4" t="s">
        <v>157</v>
      </c>
      <c r="N1652" s="5">
        <v>1</v>
      </c>
      <c r="O1652" s="5" t="s">
        <v>158</v>
      </c>
      <c r="P1652" s="65">
        <v>6800</v>
      </c>
      <c r="Q1652" s="65">
        <v>0</v>
      </c>
      <c r="R1652" s="65">
        <v>0</v>
      </c>
      <c r="S1652" s="65">
        <f t="shared" si="140"/>
        <v>6800</v>
      </c>
      <c r="T1652" s="5">
        <v>120</v>
      </c>
      <c r="U1652" s="22">
        <v>-6800</v>
      </c>
      <c r="V1652" s="22">
        <v>0</v>
      </c>
      <c r="W1652" s="22">
        <v>0</v>
      </c>
      <c r="X1652" s="22">
        <v>0</v>
      </c>
      <c r="Y1652" s="22">
        <v>0</v>
      </c>
      <c r="Z1652" s="22">
        <v>0</v>
      </c>
      <c r="AA1652" s="22">
        <v>0</v>
      </c>
      <c r="AB1652" s="22">
        <v>0</v>
      </c>
      <c r="AC1652" s="22">
        <v>0</v>
      </c>
      <c r="AD1652" s="22">
        <v>0</v>
      </c>
      <c r="AE1652" s="22">
        <v>0</v>
      </c>
      <c r="AF1652" s="22">
        <v>0</v>
      </c>
      <c r="AG1652" s="22">
        <v>0</v>
      </c>
      <c r="AH1652" s="22">
        <f t="shared" si="141"/>
        <v>0</v>
      </c>
      <c r="AI1652" s="22">
        <v>0</v>
      </c>
      <c r="AJ1652" s="22">
        <f t="shared" si="142"/>
        <v>-6800</v>
      </c>
      <c r="AK1652" s="22"/>
      <c r="AL1652" s="22">
        <f t="shared" si="143"/>
        <v>0</v>
      </c>
      <c r="AM1652" s="22">
        <f t="shared" si="144"/>
        <v>0</v>
      </c>
    </row>
    <row r="1653" spans="1:39" outlineLevel="1" x14ac:dyDescent="0.25">
      <c r="A1653" s="10">
        <v>40755</v>
      </c>
      <c r="C1653" s="3" t="s">
        <v>3242</v>
      </c>
      <c r="D1653" s="34" t="s">
        <v>3243</v>
      </c>
      <c r="F1653" s="4" t="s">
        <v>88</v>
      </c>
      <c r="G1653" s="4" t="s">
        <v>451</v>
      </c>
      <c r="H1653" s="4" t="s">
        <v>157</v>
      </c>
      <c r="N1653" s="5">
        <v>1</v>
      </c>
      <c r="O1653" s="5" t="s">
        <v>158</v>
      </c>
      <c r="P1653" s="65">
        <v>800</v>
      </c>
      <c r="Q1653" s="65">
        <v>0</v>
      </c>
      <c r="R1653" s="65">
        <v>0</v>
      </c>
      <c r="S1653" s="65">
        <f t="shared" si="140"/>
        <v>800</v>
      </c>
      <c r="T1653" s="5">
        <v>120</v>
      </c>
      <c r="U1653" s="22">
        <v>-800</v>
      </c>
      <c r="V1653" s="22">
        <v>0</v>
      </c>
      <c r="W1653" s="22">
        <v>0</v>
      </c>
      <c r="X1653" s="22">
        <v>0</v>
      </c>
      <c r="Y1653" s="22">
        <v>0</v>
      </c>
      <c r="Z1653" s="22">
        <v>0</v>
      </c>
      <c r="AA1653" s="22">
        <v>0</v>
      </c>
      <c r="AB1653" s="22">
        <v>0</v>
      </c>
      <c r="AC1653" s="22">
        <v>0</v>
      </c>
      <c r="AD1653" s="22">
        <v>0</v>
      </c>
      <c r="AE1653" s="22">
        <v>0</v>
      </c>
      <c r="AF1653" s="22">
        <v>0</v>
      </c>
      <c r="AG1653" s="22">
        <v>0</v>
      </c>
      <c r="AH1653" s="22">
        <f t="shared" si="141"/>
        <v>0</v>
      </c>
      <c r="AI1653" s="22">
        <v>0</v>
      </c>
      <c r="AJ1653" s="22">
        <f t="shared" si="142"/>
        <v>-800</v>
      </c>
      <c r="AK1653" s="22"/>
      <c r="AL1653" s="22">
        <f t="shared" si="143"/>
        <v>0</v>
      </c>
      <c r="AM1653" s="22">
        <f t="shared" si="144"/>
        <v>0</v>
      </c>
    </row>
    <row r="1654" spans="1:39" outlineLevel="1" x14ac:dyDescent="0.25">
      <c r="A1654" s="10">
        <v>40755</v>
      </c>
      <c r="C1654" s="3" t="s">
        <v>3244</v>
      </c>
      <c r="D1654" s="34" t="s">
        <v>948</v>
      </c>
      <c r="F1654" s="4" t="s">
        <v>88</v>
      </c>
      <c r="G1654" s="4" t="s">
        <v>451</v>
      </c>
      <c r="H1654" s="4" t="s">
        <v>157</v>
      </c>
      <c r="N1654" s="5">
        <v>1</v>
      </c>
      <c r="O1654" s="5" t="s">
        <v>158</v>
      </c>
      <c r="P1654" s="65">
        <v>980</v>
      </c>
      <c r="Q1654" s="65">
        <v>0</v>
      </c>
      <c r="R1654" s="65">
        <v>0</v>
      </c>
      <c r="S1654" s="65">
        <f t="shared" si="140"/>
        <v>980</v>
      </c>
      <c r="T1654" s="5">
        <v>120</v>
      </c>
      <c r="U1654" s="22">
        <v>-980</v>
      </c>
      <c r="V1654" s="22">
        <v>0</v>
      </c>
      <c r="W1654" s="22">
        <v>0</v>
      </c>
      <c r="X1654" s="22">
        <v>0</v>
      </c>
      <c r="Y1654" s="22">
        <v>0</v>
      </c>
      <c r="Z1654" s="22">
        <v>0</v>
      </c>
      <c r="AA1654" s="22">
        <v>0</v>
      </c>
      <c r="AB1654" s="22">
        <v>0</v>
      </c>
      <c r="AC1654" s="22">
        <v>0</v>
      </c>
      <c r="AD1654" s="22">
        <v>0</v>
      </c>
      <c r="AE1654" s="22">
        <v>0</v>
      </c>
      <c r="AF1654" s="22">
        <v>0</v>
      </c>
      <c r="AG1654" s="22">
        <v>0</v>
      </c>
      <c r="AH1654" s="22">
        <f t="shared" si="141"/>
        <v>0</v>
      </c>
      <c r="AI1654" s="22">
        <v>0</v>
      </c>
      <c r="AJ1654" s="22">
        <f t="shared" si="142"/>
        <v>-980</v>
      </c>
      <c r="AK1654" s="22"/>
      <c r="AL1654" s="22">
        <f t="shared" si="143"/>
        <v>0</v>
      </c>
      <c r="AM1654" s="22">
        <f t="shared" si="144"/>
        <v>0</v>
      </c>
    </row>
    <row r="1655" spans="1:39" outlineLevel="1" x14ac:dyDescent="0.25">
      <c r="A1655" s="10">
        <v>40755</v>
      </c>
      <c r="C1655" s="3" t="s">
        <v>3245</v>
      </c>
      <c r="D1655" s="34" t="s">
        <v>2916</v>
      </c>
      <c r="F1655" s="4" t="s">
        <v>88</v>
      </c>
      <c r="G1655" s="4" t="s">
        <v>451</v>
      </c>
      <c r="H1655" s="4" t="s">
        <v>157</v>
      </c>
      <c r="N1655" s="5">
        <v>1</v>
      </c>
      <c r="O1655" s="5" t="s">
        <v>158</v>
      </c>
      <c r="P1655" s="65">
        <v>2760</v>
      </c>
      <c r="Q1655" s="65">
        <v>0</v>
      </c>
      <c r="R1655" s="65">
        <v>0</v>
      </c>
      <c r="S1655" s="65">
        <f t="shared" si="140"/>
        <v>2760</v>
      </c>
      <c r="T1655" s="5">
        <v>120</v>
      </c>
      <c r="U1655" s="22">
        <v>-2760</v>
      </c>
      <c r="V1655" s="22">
        <v>0</v>
      </c>
      <c r="W1655" s="22">
        <v>0</v>
      </c>
      <c r="X1655" s="22">
        <v>0</v>
      </c>
      <c r="Y1655" s="22">
        <v>0</v>
      </c>
      <c r="Z1655" s="22">
        <v>0</v>
      </c>
      <c r="AA1655" s="22">
        <v>0</v>
      </c>
      <c r="AB1655" s="22">
        <v>0</v>
      </c>
      <c r="AC1655" s="22">
        <v>0</v>
      </c>
      <c r="AD1655" s="22">
        <v>0</v>
      </c>
      <c r="AE1655" s="22">
        <v>0</v>
      </c>
      <c r="AF1655" s="22">
        <v>0</v>
      </c>
      <c r="AG1655" s="22">
        <v>0</v>
      </c>
      <c r="AH1655" s="22">
        <f t="shared" si="141"/>
        <v>0</v>
      </c>
      <c r="AI1655" s="22">
        <v>0</v>
      </c>
      <c r="AJ1655" s="22">
        <f t="shared" si="142"/>
        <v>-2760</v>
      </c>
      <c r="AK1655" s="22"/>
      <c r="AL1655" s="22">
        <f t="shared" si="143"/>
        <v>0</v>
      </c>
      <c r="AM1655" s="22">
        <f t="shared" si="144"/>
        <v>0</v>
      </c>
    </row>
    <row r="1656" spans="1:39" outlineLevel="1" x14ac:dyDescent="0.25">
      <c r="A1656" s="10">
        <v>40755</v>
      </c>
      <c r="C1656" s="3" t="s">
        <v>3246</v>
      </c>
      <c r="D1656" s="34" t="s">
        <v>3247</v>
      </c>
      <c r="F1656" s="4" t="s">
        <v>88</v>
      </c>
      <c r="G1656" s="4" t="s">
        <v>451</v>
      </c>
      <c r="H1656" s="4" t="s">
        <v>157</v>
      </c>
      <c r="N1656" s="5">
        <v>1</v>
      </c>
      <c r="O1656" s="5" t="s">
        <v>158</v>
      </c>
      <c r="P1656" s="65">
        <v>4960.1400000000003</v>
      </c>
      <c r="Q1656" s="65">
        <v>0</v>
      </c>
      <c r="R1656" s="65">
        <v>0</v>
      </c>
      <c r="S1656" s="65">
        <f t="shared" si="140"/>
        <v>4960.1400000000003</v>
      </c>
      <c r="T1656" s="5">
        <v>120</v>
      </c>
      <c r="U1656" s="22">
        <v>-4960.1400000000003</v>
      </c>
      <c r="V1656" s="22">
        <v>0</v>
      </c>
      <c r="W1656" s="22">
        <v>0</v>
      </c>
      <c r="X1656" s="22">
        <v>0</v>
      </c>
      <c r="Y1656" s="22">
        <v>0</v>
      </c>
      <c r="Z1656" s="22">
        <v>0</v>
      </c>
      <c r="AA1656" s="22">
        <v>0</v>
      </c>
      <c r="AB1656" s="22">
        <v>0</v>
      </c>
      <c r="AC1656" s="22">
        <v>0</v>
      </c>
      <c r="AD1656" s="22">
        <v>0</v>
      </c>
      <c r="AE1656" s="22">
        <v>0</v>
      </c>
      <c r="AF1656" s="22">
        <v>0</v>
      </c>
      <c r="AG1656" s="22">
        <v>0</v>
      </c>
      <c r="AH1656" s="22">
        <f t="shared" si="141"/>
        <v>0</v>
      </c>
      <c r="AI1656" s="22">
        <v>0</v>
      </c>
      <c r="AJ1656" s="22">
        <f t="shared" si="142"/>
        <v>-4960.1400000000003</v>
      </c>
      <c r="AK1656" s="22"/>
      <c r="AL1656" s="22">
        <f t="shared" si="143"/>
        <v>0</v>
      </c>
      <c r="AM1656" s="22">
        <f t="shared" si="144"/>
        <v>0</v>
      </c>
    </row>
    <row r="1657" spans="1:39" outlineLevel="1" x14ac:dyDescent="0.25">
      <c r="A1657" s="10">
        <v>40755</v>
      </c>
      <c r="C1657" s="3" t="s">
        <v>3248</v>
      </c>
      <c r="D1657" s="34" t="s">
        <v>3249</v>
      </c>
      <c r="F1657" s="4" t="s">
        <v>88</v>
      </c>
      <c r="G1657" s="4" t="s">
        <v>451</v>
      </c>
      <c r="H1657" s="4" t="s">
        <v>157</v>
      </c>
      <c r="N1657" s="5">
        <v>1</v>
      </c>
      <c r="O1657" s="5" t="s">
        <v>158</v>
      </c>
      <c r="P1657" s="65">
        <v>1465.6</v>
      </c>
      <c r="Q1657" s="65">
        <v>0</v>
      </c>
      <c r="R1657" s="65">
        <v>0</v>
      </c>
      <c r="S1657" s="65">
        <f t="shared" si="140"/>
        <v>1465.6</v>
      </c>
      <c r="T1657" s="5">
        <v>120</v>
      </c>
      <c r="U1657" s="22">
        <v>-1465.6</v>
      </c>
      <c r="V1657" s="22">
        <v>0</v>
      </c>
      <c r="W1657" s="22">
        <v>0</v>
      </c>
      <c r="X1657" s="22">
        <v>0</v>
      </c>
      <c r="Y1657" s="22">
        <v>0</v>
      </c>
      <c r="Z1657" s="22">
        <v>0</v>
      </c>
      <c r="AA1657" s="22">
        <v>0</v>
      </c>
      <c r="AB1657" s="22">
        <v>0</v>
      </c>
      <c r="AC1657" s="22">
        <v>0</v>
      </c>
      <c r="AD1657" s="22">
        <v>0</v>
      </c>
      <c r="AE1657" s="22">
        <v>0</v>
      </c>
      <c r="AF1657" s="22">
        <v>0</v>
      </c>
      <c r="AG1657" s="22">
        <v>0</v>
      </c>
      <c r="AH1657" s="22">
        <f t="shared" si="141"/>
        <v>0</v>
      </c>
      <c r="AI1657" s="22">
        <v>0</v>
      </c>
      <c r="AJ1657" s="22">
        <f t="shared" si="142"/>
        <v>-1465.6</v>
      </c>
      <c r="AK1657" s="22"/>
      <c r="AL1657" s="22">
        <f t="shared" si="143"/>
        <v>0</v>
      </c>
      <c r="AM1657" s="22">
        <f t="shared" si="144"/>
        <v>0</v>
      </c>
    </row>
    <row r="1658" spans="1:39" outlineLevel="1" x14ac:dyDescent="0.25">
      <c r="A1658" s="10">
        <v>40755</v>
      </c>
      <c r="C1658" s="3" t="s">
        <v>3250</v>
      </c>
      <c r="D1658" s="34" t="s">
        <v>1549</v>
      </c>
      <c r="F1658" s="4" t="s">
        <v>88</v>
      </c>
      <c r="G1658" s="4" t="s">
        <v>451</v>
      </c>
      <c r="H1658" s="4" t="s">
        <v>157</v>
      </c>
      <c r="N1658" s="5">
        <v>1</v>
      </c>
      <c r="O1658" s="5" t="s">
        <v>158</v>
      </c>
      <c r="P1658" s="65">
        <v>916</v>
      </c>
      <c r="Q1658" s="65">
        <v>0</v>
      </c>
      <c r="R1658" s="65">
        <v>0</v>
      </c>
      <c r="S1658" s="65">
        <f t="shared" si="140"/>
        <v>916</v>
      </c>
      <c r="T1658" s="5">
        <v>120</v>
      </c>
      <c r="U1658" s="22">
        <v>-916</v>
      </c>
      <c r="V1658" s="22">
        <v>0</v>
      </c>
      <c r="W1658" s="22">
        <v>0</v>
      </c>
      <c r="X1658" s="22">
        <v>0</v>
      </c>
      <c r="Y1658" s="22">
        <v>0</v>
      </c>
      <c r="Z1658" s="22">
        <v>0</v>
      </c>
      <c r="AA1658" s="22">
        <v>0</v>
      </c>
      <c r="AB1658" s="22">
        <v>0</v>
      </c>
      <c r="AC1658" s="22">
        <v>0</v>
      </c>
      <c r="AD1658" s="22">
        <v>0</v>
      </c>
      <c r="AE1658" s="22">
        <v>0</v>
      </c>
      <c r="AF1658" s="22">
        <v>0</v>
      </c>
      <c r="AG1658" s="22">
        <v>0</v>
      </c>
      <c r="AH1658" s="22">
        <f t="shared" si="141"/>
        <v>0</v>
      </c>
      <c r="AI1658" s="22">
        <v>0</v>
      </c>
      <c r="AJ1658" s="22">
        <f t="shared" si="142"/>
        <v>-916</v>
      </c>
      <c r="AK1658" s="22"/>
      <c r="AL1658" s="22">
        <f t="shared" si="143"/>
        <v>0</v>
      </c>
      <c r="AM1658" s="22">
        <f t="shared" si="144"/>
        <v>0</v>
      </c>
    </row>
    <row r="1659" spans="1:39" outlineLevel="1" x14ac:dyDescent="0.25">
      <c r="A1659" s="10">
        <v>40755</v>
      </c>
      <c r="C1659" s="3" t="s">
        <v>3251</v>
      </c>
      <c r="D1659" s="34" t="s">
        <v>3252</v>
      </c>
      <c r="F1659" s="4" t="s">
        <v>88</v>
      </c>
      <c r="G1659" s="4" t="s">
        <v>451</v>
      </c>
      <c r="H1659" s="4" t="s">
        <v>157</v>
      </c>
      <c r="N1659" s="5">
        <v>1</v>
      </c>
      <c r="O1659" s="5" t="s">
        <v>158</v>
      </c>
      <c r="P1659" s="65">
        <v>870</v>
      </c>
      <c r="Q1659" s="65">
        <v>0</v>
      </c>
      <c r="R1659" s="65">
        <v>0</v>
      </c>
      <c r="S1659" s="65">
        <f t="shared" si="140"/>
        <v>870</v>
      </c>
      <c r="T1659" s="5">
        <v>120</v>
      </c>
      <c r="U1659" s="22">
        <v>-870</v>
      </c>
      <c r="V1659" s="22">
        <v>0</v>
      </c>
      <c r="W1659" s="22">
        <v>0</v>
      </c>
      <c r="X1659" s="22">
        <v>0</v>
      </c>
      <c r="Y1659" s="22">
        <v>0</v>
      </c>
      <c r="Z1659" s="22">
        <v>0</v>
      </c>
      <c r="AA1659" s="22">
        <v>0</v>
      </c>
      <c r="AB1659" s="22">
        <v>0</v>
      </c>
      <c r="AC1659" s="22">
        <v>0</v>
      </c>
      <c r="AD1659" s="22">
        <v>0</v>
      </c>
      <c r="AE1659" s="22">
        <v>0</v>
      </c>
      <c r="AF1659" s="22">
        <v>0</v>
      </c>
      <c r="AG1659" s="22">
        <v>0</v>
      </c>
      <c r="AH1659" s="22">
        <f t="shared" si="141"/>
        <v>0</v>
      </c>
      <c r="AI1659" s="22">
        <v>0</v>
      </c>
      <c r="AJ1659" s="22">
        <f t="shared" si="142"/>
        <v>-870</v>
      </c>
      <c r="AK1659" s="22"/>
      <c r="AL1659" s="22">
        <f t="shared" si="143"/>
        <v>0</v>
      </c>
      <c r="AM1659" s="22">
        <f t="shared" si="144"/>
        <v>0</v>
      </c>
    </row>
    <row r="1660" spans="1:39" outlineLevel="1" x14ac:dyDescent="0.25">
      <c r="A1660" s="10">
        <v>40755</v>
      </c>
      <c r="C1660" s="3" t="s">
        <v>3253</v>
      </c>
      <c r="D1660" s="34" t="s">
        <v>3243</v>
      </c>
      <c r="F1660" s="4" t="s">
        <v>88</v>
      </c>
      <c r="G1660" s="4" t="s">
        <v>451</v>
      </c>
      <c r="H1660" s="4" t="s">
        <v>157</v>
      </c>
      <c r="N1660" s="5">
        <v>1</v>
      </c>
      <c r="O1660" s="5" t="s">
        <v>158</v>
      </c>
      <c r="P1660" s="65">
        <v>800</v>
      </c>
      <c r="Q1660" s="65">
        <v>0</v>
      </c>
      <c r="R1660" s="65">
        <v>0</v>
      </c>
      <c r="S1660" s="65">
        <f t="shared" si="140"/>
        <v>800</v>
      </c>
      <c r="T1660" s="5">
        <v>120</v>
      </c>
      <c r="U1660" s="22">
        <v>-800</v>
      </c>
      <c r="V1660" s="22">
        <v>0</v>
      </c>
      <c r="W1660" s="22">
        <v>0</v>
      </c>
      <c r="X1660" s="22">
        <v>0</v>
      </c>
      <c r="Y1660" s="22">
        <v>0</v>
      </c>
      <c r="Z1660" s="22">
        <v>0</v>
      </c>
      <c r="AA1660" s="22">
        <v>0</v>
      </c>
      <c r="AB1660" s="22">
        <v>0</v>
      </c>
      <c r="AC1660" s="22">
        <v>0</v>
      </c>
      <c r="AD1660" s="22">
        <v>0</v>
      </c>
      <c r="AE1660" s="22">
        <v>0</v>
      </c>
      <c r="AF1660" s="22">
        <v>0</v>
      </c>
      <c r="AG1660" s="22">
        <v>0</v>
      </c>
      <c r="AH1660" s="22">
        <f t="shared" si="141"/>
        <v>0</v>
      </c>
      <c r="AI1660" s="22">
        <v>0</v>
      </c>
      <c r="AJ1660" s="22">
        <f t="shared" si="142"/>
        <v>-800</v>
      </c>
      <c r="AK1660" s="22"/>
      <c r="AL1660" s="22">
        <f t="shared" si="143"/>
        <v>0</v>
      </c>
      <c r="AM1660" s="22">
        <f t="shared" si="144"/>
        <v>0</v>
      </c>
    </row>
    <row r="1661" spans="1:39" outlineLevel="1" x14ac:dyDescent="0.25">
      <c r="A1661" s="10">
        <v>40755</v>
      </c>
      <c r="C1661" s="3" t="s">
        <v>3254</v>
      </c>
      <c r="D1661" s="34" t="s">
        <v>2906</v>
      </c>
      <c r="F1661" s="4" t="s">
        <v>88</v>
      </c>
      <c r="G1661" s="4" t="s">
        <v>451</v>
      </c>
      <c r="H1661" s="4" t="s">
        <v>157</v>
      </c>
      <c r="N1661" s="5">
        <v>1</v>
      </c>
      <c r="O1661" s="5" t="s">
        <v>158</v>
      </c>
      <c r="P1661" s="65">
        <v>1850</v>
      </c>
      <c r="Q1661" s="65">
        <v>0</v>
      </c>
      <c r="R1661" s="65">
        <v>0</v>
      </c>
      <c r="S1661" s="65">
        <f t="shared" si="140"/>
        <v>1850</v>
      </c>
      <c r="T1661" s="5">
        <v>120</v>
      </c>
      <c r="U1661" s="22">
        <v>-1850</v>
      </c>
      <c r="V1661" s="22">
        <v>0</v>
      </c>
      <c r="W1661" s="22">
        <v>0</v>
      </c>
      <c r="X1661" s="22">
        <v>0</v>
      </c>
      <c r="Y1661" s="22">
        <v>0</v>
      </c>
      <c r="Z1661" s="22">
        <v>0</v>
      </c>
      <c r="AA1661" s="22">
        <v>0</v>
      </c>
      <c r="AB1661" s="22">
        <v>0</v>
      </c>
      <c r="AC1661" s="22">
        <v>0</v>
      </c>
      <c r="AD1661" s="22">
        <v>0</v>
      </c>
      <c r="AE1661" s="22">
        <v>0</v>
      </c>
      <c r="AF1661" s="22">
        <v>0</v>
      </c>
      <c r="AG1661" s="22">
        <v>0</v>
      </c>
      <c r="AH1661" s="22">
        <f t="shared" si="141"/>
        <v>0</v>
      </c>
      <c r="AI1661" s="22">
        <v>0</v>
      </c>
      <c r="AJ1661" s="22">
        <f t="shared" si="142"/>
        <v>-1850</v>
      </c>
      <c r="AK1661" s="22"/>
      <c r="AL1661" s="22">
        <f t="shared" si="143"/>
        <v>0</v>
      </c>
      <c r="AM1661" s="22">
        <f t="shared" si="144"/>
        <v>0</v>
      </c>
    </row>
    <row r="1662" spans="1:39" outlineLevel="1" x14ac:dyDescent="0.25">
      <c r="A1662" s="10">
        <v>40755</v>
      </c>
      <c r="C1662" s="3" t="s">
        <v>3255</v>
      </c>
      <c r="D1662" s="34" t="s">
        <v>3256</v>
      </c>
      <c r="F1662" s="4" t="s">
        <v>88</v>
      </c>
      <c r="G1662" s="4" t="s">
        <v>451</v>
      </c>
      <c r="H1662" s="4" t="s">
        <v>157</v>
      </c>
      <c r="N1662" s="5">
        <v>1</v>
      </c>
      <c r="O1662" s="5" t="s">
        <v>158</v>
      </c>
      <c r="P1662" s="65">
        <v>650</v>
      </c>
      <c r="Q1662" s="65">
        <v>0</v>
      </c>
      <c r="R1662" s="65">
        <v>0</v>
      </c>
      <c r="S1662" s="65">
        <f t="shared" si="140"/>
        <v>650</v>
      </c>
      <c r="T1662" s="5">
        <v>120</v>
      </c>
      <c r="U1662" s="22">
        <v>-650</v>
      </c>
      <c r="V1662" s="22">
        <v>0</v>
      </c>
      <c r="W1662" s="22">
        <v>0</v>
      </c>
      <c r="X1662" s="22">
        <v>0</v>
      </c>
      <c r="Y1662" s="22">
        <v>0</v>
      </c>
      <c r="Z1662" s="22">
        <v>0</v>
      </c>
      <c r="AA1662" s="22">
        <v>0</v>
      </c>
      <c r="AB1662" s="22">
        <v>0</v>
      </c>
      <c r="AC1662" s="22">
        <v>0</v>
      </c>
      <c r="AD1662" s="22">
        <v>0</v>
      </c>
      <c r="AE1662" s="22">
        <v>0</v>
      </c>
      <c r="AF1662" s="22">
        <v>0</v>
      </c>
      <c r="AG1662" s="22">
        <v>0</v>
      </c>
      <c r="AH1662" s="22">
        <f t="shared" si="141"/>
        <v>0</v>
      </c>
      <c r="AI1662" s="22">
        <v>0</v>
      </c>
      <c r="AJ1662" s="22">
        <f t="shared" si="142"/>
        <v>-650</v>
      </c>
      <c r="AK1662" s="22"/>
      <c r="AL1662" s="22">
        <f t="shared" si="143"/>
        <v>0</v>
      </c>
      <c r="AM1662" s="22">
        <f t="shared" si="144"/>
        <v>0</v>
      </c>
    </row>
    <row r="1663" spans="1:39" outlineLevel="1" x14ac:dyDescent="0.25">
      <c r="A1663" s="10">
        <v>40755</v>
      </c>
      <c r="C1663" s="3" t="s">
        <v>3257</v>
      </c>
      <c r="D1663" s="34" t="s">
        <v>3258</v>
      </c>
      <c r="F1663" s="4" t="s">
        <v>88</v>
      </c>
      <c r="G1663" s="4" t="s">
        <v>451</v>
      </c>
      <c r="H1663" s="4" t="s">
        <v>157</v>
      </c>
      <c r="N1663" s="5">
        <v>1</v>
      </c>
      <c r="O1663" s="5" t="s">
        <v>158</v>
      </c>
      <c r="P1663" s="65">
        <v>4560</v>
      </c>
      <c r="Q1663" s="65">
        <v>0</v>
      </c>
      <c r="R1663" s="65">
        <v>0</v>
      </c>
      <c r="S1663" s="65">
        <f t="shared" si="140"/>
        <v>4560</v>
      </c>
      <c r="T1663" s="5">
        <v>120</v>
      </c>
      <c r="U1663" s="22">
        <v>-4560</v>
      </c>
      <c r="V1663" s="22">
        <v>0</v>
      </c>
      <c r="W1663" s="22">
        <v>0</v>
      </c>
      <c r="X1663" s="22">
        <v>0</v>
      </c>
      <c r="Y1663" s="22">
        <v>0</v>
      </c>
      <c r="Z1663" s="22">
        <v>0</v>
      </c>
      <c r="AA1663" s="22">
        <v>0</v>
      </c>
      <c r="AB1663" s="22">
        <v>0</v>
      </c>
      <c r="AC1663" s="22">
        <v>0</v>
      </c>
      <c r="AD1663" s="22">
        <v>0</v>
      </c>
      <c r="AE1663" s="22">
        <v>0</v>
      </c>
      <c r="AF1663" s="22">
        <v>0</v>
      </c>
      <c r="AG1663" s="22">
        <v>0</v>
      </c>
      <c r="AH1663" s="22">
        <f t="shared" si="141"/>
        <v>0</v>
      </c>
      <c r="AI1663" s="22">
        <v>0</v>
      </c>
      <c r="AJ1663" s="22">
        <f t="shared" si="142"/>
        <v>-4560</v>
      </c>
      <c r="AK1663" s="22"/>
      <c r="AL1663" s="22">
        <f t="shared" si="143"/>
        <v>0</v>
      </c>
      <c r="AM1663" s="22">
        <f t="shared" si="144"/>
        <v>0</v>
      </c>
    </row>
    <row r="1664" spans="1:39" outlineLevel="1" x14ac:dyDescent="0.25">
      <c r="A1664" s="10">
        <v>40755</v>
      </c>
      <c r="C1664" s="3" t="s">
        <v>3259</v>
      </c>
      <c r="D1664" s="34" t="s">
        <v>3260</v>
      </c>
      <c r="F1664" s="4" t="s">
        <v>88</v>
      </c>
      <c r="G1664" s="4" t="s">
        <v>451</v>
      </c>
      <c r="H1664" s="4" t="s">
        <v>157</v>
      </c>
      <c r="N1664" s="5">
        <v>1</v>
      </c>
      <c r="O1664" s="5" t="s">
        <v>158</v>
      </c>
      <c r="P1664" s="65">
        <v>10260.52</v>
      </c>
      <c r="Q1664" s="65">
        <v>0</v>
      </c>
      <c r="R1664" s="65">
        <v>0</v>
      </c>
      <c r="S1664" s="65">
        <f t="shared" si="140"/>
        <v>10260.52</v>
      </c>
      <c r="T1664" s="5">
        <v>120</v>
      </c>
      <c r="U1664" s="22">
        <v>-10260.52</v>
      </c>
      <c r="V1664" s="22">
        <v>0</v>
      </c>
      <c r="W1664" s="22">
        <v>0</v>
      </c>
      <c r="X1664" s="22">
        <v>0</v>
      </c>
      <c r="Y1664" s="22">
        <v>0</v>
      </c>
      <c r="Z1664" s="22">
        <v>0</v>
      </c>
      <c r="AA1664" s="22">
        <v>0</v>
      </c>
      <c r="AB1664" s="22">
        <v>0</v>
      </c>
      <c r="AC1664" s="22">
        <v>0</v>
      </c>
      <c r="AD1664" s="22">
        <v>0</v>
      </c>
      <c r="AE1664" s="22">
        <v>0</v>
      </c>
      <c r="AF1664" s="22">
        <v>0</v>
      </c>
      <c r="AG1664" s="22">
        <v>0</v>
      </c>
      <c r="AH1664" s="22">
        <f t="shared" si="141"/>
        <v>0</v>
      </c>
      <c r="AI1664" s="22">
        <v>0</v>
      </c>
      <c r="AJ1664" s="22">
        <f t="shared" si="142"/>
        <v>-10260.52</v>
      </c>
      <c r="AK1664" s="22"/>
      <c r="AL1664" s="22">
        <f t="shared" si="143"/>
        <v>0</v>
      </c>
      <c r="AM1664" s="22">
        <f t="shared" si="144"/>
        <v>0</v>
      </c>
    </row>
    <row r="1665" spans="1:39" outlineLevel="1" x14ac:dyDescent="0.25">
      <c r="A1665" s="10">
        <v>40755</v>
      </c>
      <c r="C1665" s="3" t="s">
        <v>3261</v>
      </c>
      <c r="D1665" s="34" t="s">
        <v>1705</v>
      </c>
      <c r="F1665" s="4" t="s">
        <v>88</v>
      </c>
      <c r="G1665" s="4" t="s">
        <v>451</v>
      </c>
      <c r="H1665" s="4" t="s">
        <v>157</v>
      </c>
      <c r="N1665" s="5">
        <v>1</v>
      </c>
      <c r="O1665" s="5" t="s">
        <v>158</v>
      </c>
      <c r="P1665" s="65">
        <v>2700</v>
      </c>
      <c r="Q1665" s="65">
        <v>0</v>
      </c>
      <c r="R1665" s="65">
        <v>0</v>
      </c>
      <c r="S1665" s="65">
        <f t="shared" si="140"/>
        <v>2700</v>
      </c>
      <c r="T1665" s="5">
        <v>120</v>
      </c>
      <c r="U1665" s="22">
        <v>-2700</v>
      </c>
      <c r="V1665" s="22">
        <v>0</v>
      </c>
      <c r="W1665" s="22">
        <v>0</v>
      </c>
      <c r="X1665" s="22">
        <v>0</v>
      </c>
      <c r="Y1665" s="22">
        <v>0</v>
      </c>
      <c r="Z1665" s="22">
        <v>0</v>
      </c>
      <c r="AA1665" s="22">
        <v>0</v>
      </c>
      <c r="AB1665" s="22">
        <v>0</v>
      </c>
      <c r="AC1665" s="22">
        <v>0</v>
      </c>
      <c r="AD1665" s="22">
        <v>0</v>
      </c>
      <c r="AE1665" s="22">
        <v>0</v>
      </c>
      <c r="AF1665" s="22">
        <v>0</v>
      </c>
      <c r="AG1665" s="22">
        <v>0</v>
      </c>
      <c r="AH1665" s="22">
        <f t="shared" si="141"/>
        <v>0</v>
      </c>
      <c r="AI1665" s="22">
        <v>0</v>
      </c>
      <c r="AJ1665" s="22">
        <f t="shared" si="142"/>
        <v>-2700</v>
      </c>
      <c r="AK1665" s="22"/>
      <c r="AL1665" s="22">
        <f t="shared" si="143"/>
        <v>0</v>
      </c>
      <c r="AM1665" s="22">
        <f t="shared" si="144"/>
        <v>0</v>
      </c>
    </row>
    <row r="1666" spans="1:39" outlineLevel="1" x14ac:dyDescent="0.25">
      <c r="A1666" s="10">
        <v>40755</v>
      </c>
      <c r="C1666" s="3" t="s">
        <v>3262</v>
      </c>
      <c r="D1666" s="34" t="s">
        <v>3263</v>
      </c>
      <c r="F1666" s="4" t="s">
        <v>88</v>
      </c>
      <c r="G1666" s="4" t="s">
        <v>451</v>
      </c>
      <c r="H1666" s="4" t="s">
        <v>157</v>
      </c>
      <c r="N1666" s="5">
        <v>1</v>
      </c>
      <c r="O1666" s="5" t="s">
        <v>158</v>
      </c>
      <c r="P1666" s="65">
        <v>2700</v>
      </c>
      <c r="Q1666" s="65">
        <v>0</v>
      </c>
      <c r="R1666" s="65">
        <v>0</v>
      </c>
      <c r="S1666" s="65">
        <f t="shared" si="140"/>
        <v>2700</v>
      </c>
      <c r="T1666" s="5">
        <v>120</v>
      </c>
      <c r="U1666" s="22">
        <v>-2700</v>
      </c>
      <c r="V1666" s="22">
        <v>0</v>
      </c>
      <c r="W1666" s="22">
        <v>0</v>
      </c>
      <c r="X1666" s="22">
        <v>0</v>
      </c>
      <c r="Y1666" s="22">
        <v>0</v>
      </c>
      <c r="Z1666" s="22">
        <v>0</v>
      </c>
      <c r="AA1666" s="22">
        <v>0</v>
      </c>
      <c r="AB1666" s="22">
        <v>0</v>
      </c>
      <c r="AC1666" s="22">
        <v>0</v>
      </c>
      <c r="AD1666" s="22">
        <v>0</v>
      </c>
      <c r="AE1666" s="22">
        <v>0</v>
      </c>
      <c r="AF1666" s="22">
        <v>0</v>
      </c>
      <c r="AG1666" s="22">
        <v>0</v>
      </c>
      <c r="AH1666" s="22">
        <f t="shared" si="141"/>
        <v>0</v>
      </c>
      <c r="AI1666" s="22">
        <v>0</v>
      </c>
      <c r="AJ1666" s="22">
        <f t="shared" si="142"/>
        <v>-2700</v>
      </c>
      <c r="AK1666" s="22"/>
      <c r="AL1666" s="22">
        <f t="shared" si="143"/>
        <v>0</v>
      </c>
      <c r="AM1666" s="22">
        <f t="shared" si="144"/>
        <v>0</v>
      </c>
    </row>
    <row r="1667" spans="1:39" outlineLevel="1" x14ac:dyDescent="0.25">
      <c r="A1667" s="10">
        <v>40755</v>
      </c>
      <c r="C1667" s="3" t="s">
        <v>3264</v>
      </c>
      <c r="D1667" s="34" t="s">
        <v>948</v>
      </c>
      <c r="F1667" s="4" t="s">
        <v>88</v>
      </c>
      <c r="G1667" s="4" t="s">
        <v>451</v>
      </c>
      <c r="H1667" s="4" t="s">
        <v>157</v>
      </c>
      <c r="N1667" s="5">
        <v>1</v>
      </c>
      <c r="O1667" s="5" t="s">
        <v>158</v>
      </c>
      <c r="P1667" s="65">
        <v>500</v>
      </c>
      <c r="Q1667" s="65">
        <v>0</v>
      </c>
      <c r="R1667" s="65">
        <v>0</v>
      </c>
      <c r="S1667" s="65">
        <f t="shared" si="140"/>
        <v>500</v>
      </c>
      <c r="T1667" s="5">
        <v>120</v>
      </c>
      <c r="U1667" s="22">
        <v>-500</v>
      </c>
      <c r="V1667" s="22">
        <v>0</v>
      </c>
      <c r="W1667" s="22">
        <v>0</v>
      </c>
      <c r="X1667" s="22">
        <v>0</v>
      </c>
      <c r="Y1667" s="22">
        <v>0</v>
      </c>
      <c r="Z1667" s="22">
        <v>0</v>
      </c>
      <c r="AA1667" s="22">
        <v>0</v>
      </c>
      <c r="AB1667" s="22">
        <v>0</v>
      </c>
      <c r="AC1667" s="22">
        <v>0</v>
      </c>
      <c r="AD1667" s="22">
        <v>0</v>
      </c>
      <c r="AE1667" s="22">
        <v>0</v>
      </c>
      <c r="AF1667" s="22">
        <v>0</v>
      </c>
      <c r="AG1667" s="22">
        <v>0</v>
      </c>
      <c r="AH1667" s="22">
        <f t="shared" si="141"/>
        <v>0</v>
      </c>
      <c r="AI1667" s="22">
        <v>0</v>
      </c>
      <c r="AJ1667" s="22">
        <f t="shared" si="142"/>
        <v>-500</v>
      </c>
      <c r="AK1667" s="22"/>
      <c r="AL1667" s="22">
        <f t="shared" si="143"/>
        <v>0</v>
      </c>
      <c r="AM1667" s="22">
        <f t="shared" si="144"/>
        <v>0</v>
      </c>
    </row>
    <row r="1668" spans="1:39" outlineLevel="1" x14ac:dyDescent="0.25">
      <c r="A1668" s="10">
        <v>40755</v>
      </c>
      <c r="C1668" s="3" t="s">
        <v>3265</v>
      </c>
      <c r="D1668" s="34" t="s">
        <v>948</v>
      </c>
      <c r="F1668" s="4" t="s">
        <v>88</v>
      </c>
      <c r="G1668" s="4" t="s">
        <v>451</v>
      </c>
      <c r="H1668" s="4" t="s">
        <v>157</v>
      </c>
      <c r="N1668" s="5">
        <v>1</v>
      </c>
      <c r="O1668" s="5" t="s">
        <v>158</v>
      </c>
      <c r="P1668" s="65">
        <v>1400</v>
      </c>
      <c r="Q1668" s="65">
        <v>0</v>
      </c>
      <c r="R1668" s="65">
        <v>0</v>
      </c>
      <c r="S1668" s="65">
        <f t="shared" si="140"/>
        <v>1400</v>
      </c>
      <c r="T1668" s="5">
        <v>120</v>
      </c>
      <c r="U1668" s="22">
        <v>-1400</v>
      </c>
      <c r="V1668" s="22">
        <v>0</v>
      </c>
      <c r="W1668" s="22">
        <v>0</v>
      </c>
      <c r="X1668" s="22">
        <v>0</v>
      </c>
      <c r="Y1668" s="22">
        <v>0</v>
      </c>
      <c r="Z1668" s="22">
        <v>0</v>
      </c>
      <c r="AA1668" s="22">
        <v>0</v>
      </c>
      <c r="AB1668" s="22">
        <v>0</v>
      </c>
      <c r="AC1668" s="22">
        <v>0</v>
      </c>
      <c r="AD1668" s="22">
        <v>0</v>
      </c>
      <c r="AE1668" s="22">
        <v>0</v>
      </c>
      <c r="AF1668" s="22">
        <v>0</v>
      </c>
      <c r="AG1668" s="22">
        <v>0</v>
      </c>
      <c r="AH1668" s="22">
        <f t="shared" si="141"/>
        <v>0</v>
      </c>
      <c r="AI1668" s="22">
        <v>0</v>
      </c>
      <c r="AJ1668" s="22">
        <f t="shared" si="142"/>
        <v>-1400</v>
      </c>
      <c r="AK1668" s="22"/>
      <c r="AL1668" s="22">
        <f t="shared" si="143"/>
        <v>0</v>
      </c>
      <c r="AM1668" s="22">
        <f t="shared" si="144"/>
        <v>0</v>
      </c>
    </row>
    <row r="1669" spans="1:39" outlineLevel="1" x14ac:dyDescent="0.25">
      <c r="A1669" s="10">
        <v>40755</v>
      </c>
      <c r="C1669" s="3" t="s">
        <v>3266</v>
      </c>
      <c r="D1669" s="34" t="s">
        <v>948</v>
      </c>
      <c r="F1669" s="4" t="s">
        <v>88</v>
      </c>
      <c r="G1669" s="4" t="s">
        <v>451</v>
      </c>
      <c r="H1669" s="4" t="s">
        <v>157</v>
      </c>
      <c r="N1669" s="5">
        <v>1</v>
      </c>
      <c r="O1669" s="5" t="s">
        <v>158</v>
      </c>
      <c r="P1669" s="65">
        <v>950</v>
      </c>
      <c r="Q1669" s="65">
        <v>0</v>
      </c>
      <c r="R1669" s="65">
        <v>0</v>
      </c>
      <c r="S1669" s="65">
        <f t="shared" si="140"/>
        <v>950</v>
      </c>
      <c r="T1669" s="5">
        <v>120</v>
      </c>
      <c r="U1669" s="22">
        <v>-950</v>
      </c>
      <c r="V1669" s="22">
        <v>0</v>
      </c>
      <c r="W1669" s="22">
        <v>0</v>
      </c>
      <c r="X1669" s="22">
        <v>0</v>
      </c>
      <c r="Y1669" s="22">
        <v>0</v>
      </c>
      <c r="Z1669" s="22">
        <v>0</v>
      </c>
      <c r="AA1669" s="22">
        <v>0</v>
      </c>
      <c r="AB1669" s="22">
        <v>0</v>
      </c>
      <c r="AC1669" s="22">
        <v>0</v>
      </c>
      <c r="AD1669" s="22">
        <v>0</v>
      </c>
      <c r="AE1669" s="22">
        <v>0</v>
      </c>
      <c r="AF1669" s="22">
        <v>0</v>
      </c>
      <c r="AG1669" s="22">
        <v>0</v>
      </c>
      <c r="AH1669" s="22">
        <f t="shared" si="141"/>
        <v>0</v>
      </c>
      <c r="AI1669" s="22">
        <v>0</v>
      </c>
      <c r="AJ1669" s="22">
        <f t="shared" si="142"/>
        <v>-950</v>
      </c>
      <c r="AK1669" s="22"/>
      <c r="AL1669" s="22">
        <f t="shared" si="143"/>
        <v>0</v>
      </c>
      <c r="AM1669" s="22">
        <f t="shared" si="144"/>
        <v>0</v>
      </c>
    </row>
    <row r="1670" spans="1:39" outlineLevel="1" x14ac:dyDescent="0.25">
      <c r="A1670" s="10">
        <v>40755</v>
      </c>
      <c r="C1670" s="3" t="s">
        <v>3267</v>
      </c>
      <c r="D1670" s="34" t="s">
        <v>2309</v>
      </c>
      <c r="F1670" s="4" t="s">
        <v>88</v>
      </c>
      <c r="G1670" s="4" t="s">
        <v>451</v>
      </c>
      <c r="H1670" s="4" t="s">
        <v>157</v>
      </c>
      <c r="N1670" s="5">
        <v>1</v>
      </c>
      <c r="O1670" s="5" t="s">
        <v>158</v>
      </c>
      <c r="P1670" s="65">
        <v>5120</v>
      </c>
      <c r="Q1670" s="65">
        <v>0</v>
      </c>
      <c r="R1670" s="65">
        <v>0</v>
      </c>
      <c r="S1670" s="65">
        <f t="shared" ref="S1670:S1733" si="145">SUM(P1670:R1670)</f>
        <v>5120</v>
      </c>
      <c r="T1670" s="5">
        <v>120</v>
      </c>
      <c r="U1670" s="22">
        <v>-5120</v>
      </c>
      <c r="V1670" s="22">
        <v>0</v>
      </c>
      <c r="W1670" s="22">
        <v>0</v>
      </c>
      <c r="X1670" s="22">
        <v>0</v>
      </c>
      <c r="Y1670" s="22">
        <v>0</v>
      </c>
      <c r="Z1670" s="22">
        <v>0</v>
      </c>
      <c r="AA1670" s="22">
        <v>0</v>
      </c>
      <c r="AB1670" s="22">
        <v>0</v>
      </c>
      <c r="AC1670" s="22">
        <v>0</v>
      </c>
      <c r="AD1670" s="22">
        <v>0</v>
      </c>
      <c r="AE1670" s="22">
        <v>0</v>
      </c>
      <c r="AF1670" s="22">
        <v>0</v>
      </c>
      <c r="AG1670" s="22">
        <v>0</v>
      </c>
      <c r="AH1670" s="22">
        <f t="shared" ref="AH1670:AH1733" si="146">SUM(V1670:AG1670)</f>
        <v>0</v>
      </c>
      <c r="AI1670" s="22">
        <v>0</v>
      </c>
      <c r="AJ1670" s="22">
        <f t="shared" ref="AJ1670:AJ1733" si="147">U1670+AH1670+AI1670</f>
        <v>-5120</v>
      </c>
      <c r="AK1670" s="22"/>
      <c r="AL1670" s="22">
        <f t="shared" ref="AL1670:AL1733" si="148">S1670+AJ1670</f>
        <v>0</v>
      </c>
      <c r="AM1670" s="22">
        <f t="shared" ref="AM1670:AM1733" si="149">P1670+U1670</f>
        <v>0</v>
      </c>
    </row>
    <row r="1671" spans="1:39" outlineLevel="1" x14ac:dyDescent="0.25">
      <c r="A1671" s="10">
        <v>40755</v>
      </c>
      <c r="C1671" s="3" t="s">
        <v>3268</v>
      </c>
      <c r="D1671" s="34" t="s">
        <v>948</v>
      </c>
      <c r="F1671" s="4" t="s">
        <v>88</v>
      </c>
      <c r="G1671" s="4" t="s">
        <v>451</v>
      </c>
      <c r="H1671" s="4" t="s">
        <v>157</v>
      </c>
      <c r="N1671" s="5">
        <v>1</v>
      </c>
      <c r="O1671" s="5" t="s">
        <v>158</v>
      </c>
      <c r="P1671" s="65">
        <v>1308</v>
      </c>
      <c r="Q1671" s="65">
        <v>0</v>
      </c>
      <c r="R1671" s="65">
        <v>0</v>
      </c>
      <c r="S1671" s="65">
        <f t="shared" si="145"/>
        <v>1308</v>
      </c>
      <c r="T1671" s="5">
        <v>120</v>
      </c>
      <c r="U1671" s="22">
        <v>-1308</v>
      </c>
      <c r="V1671" s="22">
        <v>0</v>
      </c>
      <c r="W1671" s="22">
        <v>0</v>
      </c>
      <c r="X1671" s="22">
        <v>0</v>
      </c>
      <c r="Y1671" s="22">
        <v>0</v>
      </c>
      <c r="Z1671" s="22">
        <v>0</v>
      </c>
      <c r="AA1671" s="22">
        <v>0</v>
      </c>
      <c r="AB1671" s="22">
        <v>0</v>
      </c>
      <c r="AC1671" s="22">
        <v>0</v>
      </c>
      <c r="AD1671" s="22">
        <v>0</v>
      </c>
      <c r="AE1671" s="22">
        <v>0</v>
      </c>
      <c r="AF1671" s="22">
        <v>0</v>
      </c>
      <c r="AG1671" s="22">
        <v>0</v>
      </c>
      <c r="AH1671" s="22">
        <f t="shared" si="146"/>
        <v>0</v>
      </c>
      <c r="AI1671" s="22">
        <v>0</v>
      </c>
      <c r="AJ1671" s="22">
        <f t="shared" si="147"/>
        <v>-1308</v>
      </c>
      <c r="AK1671" s="22"/>
      <c r="AL1671" s="22">
        <f t="shared" si="148"/>
        <v>0</v>
      </c>
      <c r="AM1671" s="22">
        <f t="shared" si="149"/>
        <v>0</v>
      </c>
    </row>
    <row r="1672" spans="1:39" outlineLevel="1" x14ac:dyDescent="0.25">
      <c r="A1672" s="10">
        <v>40755</v>
      </c>
      <c r="C1672" s="3" t="s">
        <v>3269</v>
      </c>
      <c r="D1672" s="34" t="s">
        <v>2957</v>
      </c>
      <c r="F1672" s="4" t="s">
        <v>88</v>
      </c>
      <c r="G1672" s="4" t="s">
        <v>451</v>
      </c>
      <c r="H1672" s="4" t="s">
        <v>157</v>
      </c>
      <c r="N1672" s="5">
        <v>1</v>
      </c>
      <c r="O1672" s="5" t="s">
        <v>158</v>
      </c>
      <c r="P1672" s="65">
        <v>1452</v>
      </c>
      <c r="Q1672" s="65">
        <v>0</v>
      </c>
      <c r="R1672" s="65">
        <v>0</v>
      </c>
      <c r="S1672" s="65">
        <f t="shared" si="145"/>
        <v>1452</v>
      </c>
      <c r="T1672" s="5">
        <v>120</v>
      </c>
      <c r="U1672" s="22">
        <v>-1452</v>
      </c>
      <c r="V1672" s="22">
        <v>0</v>
      </c>
      <c r="W1672" s="22">
        <v>0</v>
      </c>
      <c r="X1672" s="22">
        <v>0</v>
      </c>
      <c r="Y1672" s="22">
        <v>0</v>
      </c>
      <c r="Z1672" s="22">
        <v>0</v>
      </c>
      <c r="AA1672" s="22">
        <v>0</v>
      </c>
      <c r="AB1672" s="22">
        <v>0</v>
      </c>
      <c r="AC1672" s="22">
        <v>0</v>
      </c>
      <c r="AD1672" s="22">
        <v>0</v>
      </c>
      <c r="AE1672" s="22">
        <v>0</v>
      </c>
      <c r="AF1672" s="22">
        <v>0</v>
      </c>
      <c r="AG1672" s="22">
        <v>0</v>
      </c>
      <c r="AH1672" s="22">
        <f t="shared" si="146"/>
        <v>0</v>
      </c>
      <c r="AI1672" s="22">
        <v>0</v>
      </c>
      <c r="AJ1672" s="22">
        <f t="shared" si="147"/>
        <v>-1452</v>
      </c>
      <c r="AK1672" s="22"/>
      <c r="AL1672" s="22">
        <f t="shared" si="148"/>
        <v>0</v>
      </c>
      <c r="AM1672" s="22">
        <f t="shared" si="149"/>
        <v>0</v>
      </c>
    </row>
    <row r="1673" spans="1:39" outlineLevel="1" x14ac:dyDescent="0.25">
      <c r="A1673" s="10">
        <v>40755</v>
      </c>
      <c r="C1673" s="3" t="s">
        <v>3270</v>
      </c>
      <c r="D1673" s="34" t="s">
        <v>3271</v>
      </c>
      <c r="F1673" s="4" t="s">
        <v>88</v>
      </c>
      <c r="G1673" s="4" t="s">
        <v>451</v>
      </c>
      <c r="H1673" s="4" t="s">
        <v>157</v>
      </c>
      <c r="N1673" s="5">
        <v>1</v>
      </c>
      <c r="O1673" s="5" t="s">
        <v>158</v>
      </c>
      <c r="P1673" s="65">
        <v>1800</v>
      </c>
      <c r="Q1673" s="65">
        <v>0</v>
      </c>
      <c r="R1673" s="65">
        <v>0</v>
      </c>
      <c r="S1673" s="65">
        <f t="shared" si="145"/>
        <v>1800</v>
      </c>
      <c r="T1673" s="5">
        <v>120</v>
      </c>
      <c r="U1673" s="22">
        <v>-1800</v>
      </c>
      <c r="V1673" s="22">
        <v>0</v>
      </c>
      <c r="W1673" s="22">
        <v>0</v>
      </c>
      <c r="X1673" s="22">
        <v>0</v>
      </c>
      <c r="Y1673" s="22">
        <v>0</v>
      </c>
      <c r="Z1673" s="22">
        <v>0</v>
      </c>
      <c r="AA1673" s="22">
        <v>0</v>
      </c>
      <c r="AB1673" s="22">
        <v>0</v>
      </c>
      <c r="AC1673" s="22">
        <v>0</v>
      </c>
      <c r="AD1673" s="22">
        <v>0</v>
      </c>
      <c r="AE1673" s="22">
        <v>0</v>
      </c>
      <c r="AF1673" s="22">
        <v>0</v>
      </c>
      <c r="AG1673" s="22">
        <v>0</v>
      </c>
      <c r="AH1673" s="22">
        <f t="shared" si="146"/>
        <v>0</v>
      </c>
      <c r="AI1673" s="22">
        <v>0</v>
      </c>
      <c r="AJ1673" s="22">
        <f t="shared" si="147"/>
        <v>-1800</v>
      </c>
      <c r="AK1673" s="22"/>
      <c r="AL1673" s="22">
        <f t="shared" si="148"/>
        <v>0</v>
      </c>
      <c r="AM1673" s="22">
        <f t="shared" si="149"/>
        <v>0</v>
      </c>
    </row>
    <row r="1674" spans="1:39" outlineLevel="1" x14ac:dyDescent="0.25">
      <c r="A1674" s="10">
        <v>40755</v>
      </c>
      <c r="C1674" s="3" t="s">
        <v>3272</v>
      </c>
      <c r="D1674" s="34" t="s">
        <v>2272</v>
      </c>
      <c r="F1674" s="4" t="s">
        <v>88</v>
      </c>
      <c r="G1674" s="4" t="s">
        <v>451</v>
      </c>
      <c r="H1674" s="4" t="s">
        <v>157</v>
      </c>
      <c r="N1674" s="5">
        <v>1</v>
      </c>
      <c r="O1674" s="5" t="s">
        <v>158</v>
      </c>
      <c r="P1674" s="65">
        <v>1800</v>
      </c>
      <c r="Q1674" s="65">
        <v>0</v>
      </c>
      <c r="R1674" s="65">
        <v>0</v>
      </c>
      <c r="S1674" s="65">
        <f t="shared" si="145"/>
        <v>1800</v>
      </c>
      <c r="T1674" s="5">
        <v>120</v>
      </c>
      <c r="U1674" s="22">
        <v>-1800</v>
      </c>
      <c r="V1674" s="22">
        <v>0</v>
      </c>
      <c r="W1674" s="22">
        <v>0</v>
      </c>
      <c r="X1674" s="22">
        <v>0</v>
      </c>
      <c r="Y1674" s="22">
        <v>0</v>
      </c>
      <c r="Z1674" s="22">
        <v>0</v>
      </c>
      <c r="AA1674" s="22">
        <v>0</v>
      </c>
      <c r="AB1674" s="22">
        <v>0</v>
      </c>
      <c r="AC1674" s="22">
        <v>0</v>
      </c>
      <c r="AD1674" s="22">
        <v>0</v>
      </c>
      <c r="AE1674" s="22">
        <v>0</v>
      </c>
      <c r="AF1674" s="22">
        <v>0</v>
      </c>
      <c r="AG1674" s="22">
        <v>0</v>
      </c>
      <c r="AH1674" s="22">
        <f t="shared" si="146"/>
        <v>0</v>
      </c>
      <c r="AI1674" s="22">
        <v>0</v>
      </c>
      <c r="AJ1674" s="22">
        <f t="shared" si="147"/>
        <v>-1800</v>
      </c>
      <c r="AK1674" s="22"/>
      <c r="AL1674" s="22">
        <f t="shared" si="148"/>
        <v>0</v>
      </c>
      <c r="AM1674" s="22">
        <f t="shared" si="149"/>
        <v>0</v>
      </c>
    </row>
    <row r="1675" spans="1:39" outlineLevel="1" x14ac:dyDescent="0.25">
      <c r="A1675" s="10">
        <v>40755</v>
      </c>
      <c r="C1675" s="3" t="s">
        <v>3273</v>
      </c>
      <c r="D1675" s="34" t="s">
        <v>3274</v>
      </c>
      <c r="F1675" s="4" t="s">
        <v>88</v>
      </c>
      <c r="G1675" s="4" t="s">
        <v>451</v>
      </c>
      <c r="H1675" s="4" t="s">
        <v>157</v>
      </c>
      <c r="N1675" s="5">
        <v>1</v>
      </c>
      <c r="O1675" s="5" t="s">
        <v>158</v>
      </c>
      <c r="P1675" s="65">
        <v>580</v>
      </c>
      <c r="Q1675" s="65">
        <v>0</v>
      </c>
      <c r="R1675" s="65">
        <v>0</v>
      </c>
      <c r="S1675" s="65">
        <f t="shared" si="145"/>
        <v>580</v>
      </c>
      <c r="T1675" s="5">
        <v>120</v>
      </c>
      <c r="U1675" s="22">
        <v>-580</v>
      </c>
      <c r="V1675" s="22">
        <v>0</v>
      </c>
      <c r="W1675" s="22">
        <v>0</v>
      </c>
      <c r="X1675" s="22">
        <v>0</v>
      </c>
      <c r="Y1675" s="22">
        <v>0</v>
      </c>
      <c r="Z1675" s="22">
        <v>0</v>
      </c>
      <c r="AA1675" s="22">
        <v>0</v>
      </c>
      <c r="AB1675" s="22">
        <v>0</v>
      </c>
      <c r="AC1675" s="22">
        <v>0</v>
      </c>
      <c r="AD1675" s="22">
        <v>0</v>
      </c>
      <c r="AE1675" s="22">
        <v>0</v>
      </c>
      <c r="AF1675" s="22">
        <v>0</v>
      </c>
      <c r="AG1675" s="22">
        <v>0</v>
      </c>
      <c r="AH1675" s="22">
        <f t="shared" si="146"/>
        <v>0</v>
      </c>
      <c r="AI1675" s="22">
        <v>0</v>
      </c>
      <c r="AJ1675" s="22">
        <f t="shared" si="147"/>
        <v>-580</v>
      </c>
      <c r="AK1675" s="22"/>
      <c r="AL1675" s="22">
        <f t="shared" si="148"/>
        <v>0</v>
      </c>
      <c r="AM1675" s="22">
        <f t="shared" si="149"/>
        <v>0</v>
      </c>
    </row>
    <row r="1676" spans="1:39" outlineLevel="1" x14ac:dyDescent="0.25">
      <c r="A1676" s="10">
        <v>40755</v>
      </c>
      <c r="C1676" s="3" t="s">
        <v>3275</v>
      </c>
      <c r="D1676" s="34" t="s">
        <v>3276</v>
      </c>
      <c r="F1676" s="4" t="s">
        <v>88</v>
      </c>
      <c r="G1676" s="4" t="s">
        <v>451</v>
      </c>
      <c r="H1676" s="4" t="s">
        <v>157</v>
      </c>
      <c r="N1676" s="5">
        <v>1</v>
      </c>
      <c r="O1676" s="5" t="s">
        <v>158</v>
      </c>
      <c r="P1676" s="65">
        <v>11587.02</v>
      </c>
      <c r="Q1676" s="65">
        <v>0</v>
      </c>
      <c r="R1676" s="65">
        <v>0</v>
      </c>
      <c r="S1676" s="65">
        <f t="shared" si="145"/>
        <v>11587.02</v>
      </c>
      <c r="T1676" s="5">
        <v>120</v>
      </c>
      <c r="U1676" s="22">
        <v>-11587.02</v>
      </c>
      <c r="V1676" s="22">
        <v>0</v>
      </c>
      <c r="W1676" s="22">
        <v>0</v>
      </c>
      <c r="X1676" s="22">
        <v>0</v>
      </c>
      <c r="Y1676" s="22">
        <v>0</v>
      </c>
      <c r="Z1676" s="22">
        <v>0</v>
      </c>
      <c r="AA1676" s="22">
        <v>0</v>
      </c>
      <c r="AB1676" s="22">
        <v>0</v>
      </c>
      <c r="AC1676" s="22">
        <v>0</v>
      </c>
      <c r="AD1676" s="22">
        <v>0</v>
      </c>
      <c r="AE1676" s="22">
        <v>0</v>
      </c>
      <c r="AF1676" s="22">
        <v>0</v>
      </c>
      <c r="AG1676" s="22">
        <v>0</v>
      </c>
      <c r="AH1676" s="22">
        <f t="shared" si="146"/>
        <v>0</v>
      </c>
      <c r="AI1676" s="22">
        <v>0</v>
      </c>
      <c r="AJ1676" s="22">
        <f t="shared" si="147"/>
        <v>-11587.02</v>
      </c>
      <c r="AK1676" s="22"/>
      <c r="AL1676" s="22">
        <f t="shared" si="148"/>
        <v>0</v>
      </c>
      <c r="AM1676" s="22">
        <f t="shared" si="149"/>
        <v>0</v>
      </c>
    </row>
    <row r="1677" spans="1:39" outlineLevel="1" x14ac:dyDescent="0.25">
      <c r="A1677" s="10">
        <v>40755</v>
      </c>
      <c r="C1677" s="3" t="s">
        <v>3277</v>
      </c>
      <c r="D1677" s="34" t="s">
        <v>3278</v>
      </c>
      <c r="F1677" s="4" t="s">
        <v>88</v>
      </c>
      <c r="G1677" s="4" t="s">
        <v>451</v>
      </c>
      <c r="H1677" s="4" t="s">
        <v>157</v>
      </c>
      <c r="N1677" s="5">
        <v>1</v>
      </c>
      <c r="O1677" s="5" t="s">
        <v>158</v>
      </c>
      <c r="P1677" s="65">
        <v>38796.720000000001</v>
      </c>
      <c r="Q1677" s="65">
        <v>0</v>
      </c>
      <c r="R1677" s="65">
        <v>0</v>
      </c>
      <c r="S1677" s="65">
        <f t="shared" si="145"/>
        <v>38796.720000000001</v>
      </c>
      <c r="T1677" s="5">
        <v>120</v>
      </c>
      <c r="U1677" s="22">
        <v>-38796.720000000001</v>
      </c>
      <c r="V1677" s="22">
        <v>0</v>
      </c>
      <c r="W1677" s="22">
        <v>0</v>
      </c>
      <c r="X1677" s="22">
        <v>0</v>
      </c>
      <c r="Y1677" s="22">
        <v>0</v>
      </c>
      <c r="Z1677" s="22">
        <v>0</v>
      </c>
      <c r="AA1677" s="22">
        <v>0</v>
      </c>
      <c r="AB1677" s="22">
        <v>0</v>
      </c>
      <c r="AC1677" s="22">
        <v>0</v>
      </c>
      <c r="AD1677" s="22">
        <v>0</v>
      </c>
      <c r="AE1677" s="22">
        <v>0</v>
      </c>
      <c r="AF1677" s="22">
        <v>0</v>
      </c>
      <c r="AG1677" s="22">
        <v>0</v>
      </c>
      <c r="AH1677" s="22">
        <f t="shared" si="146"/>
        <v>0</v>
      </c>
      <c r="AI1677" s="22">
        <v>0</v>
      </c>
      <c r="AJ1677" s="22">
        <f t="shared" si="147"/>
        <v>-38796.720000000001</v>
      </c>
      <c r="AK1677" s="22"/>
      <c r="AL1677" s="22">
        <f t="shared" si="148"/>
        <v>0</v>
      </c>
      <c r="AM1677" s="22">
        <f t="shared" si="149"/>
        <v>0</v>
      </c>
    </row>
    <row r="1678" spans="1:39" outlineLevel="1" x14ac:dyDescent="0.25">
      <c r="A1678" s="10">
        <v>40755</v>
      </c>
      <c r="C1678" s="3" t="s">
        <v>3279</v>
      </c>
      <c r="D1678" s="34" t="s">
        <v>3280</v>
      </c>
      <c r="F1678" s="4" t="s">
        <v>88</v>
      </c>
      <c r="G1678" s="4" t="s">
        <v>451</v>
      </c>
      <c r="H1678" s="4" t="s">
        <v>157</v>
      </c>
      <c r="N1678" s="5">
        <v>1</v>
      </c>
      <c r="O1678" s="5" t="s">
        <v>158</v>
      </c>
      <c r="P1678" s="65">
        <v>19855.22</v>
      </c>
      <c r="Q1678" s="65">
        <v>0</v>
      </c>
      <c r="R1678" s="65">
        <v>0</v>
      </c>
      <c r="S1678" s="65">
        <f t="shared" si="145"/>
        <v>19855.22</v>
      </c>
      <c r="T1678" s="5">
        <v>120</v>
      </c>
      <c r="U1678" s="22">
        <v>-19855.22</v>
      </c>
      <c r="V1678" s="22">
        <v>0</v>
      </c>
      <c r="W1678" s="22">
        <v>0</v>
      </c>
      <c r="X1678" s="22">
        <v>0</v>
      </c>
      <c r="Y1678" s="22">
        <v>0</v>
      </c>
      <c r="Z1678" s="22">
        <v>0</v>
      </c>
      <c r="AA1678" s="22">
        <v>0</v>
      </c>
      <c r="AB1678" s="22">
        <v>0</v>
      </c>
      <c r="AC1678" s="22">
        <v>0</v>
      </c>
      <c r="AD1678" s="22">
        <v>0</v>
      </c>
      <c r="AE1678" s="22">
        <v>0</v>
      </c>
      <c r="AF1678" s="22">
        <v>0</v>
      </c>
      <c r="AG1678" s="22">
        <v>0</v>
      </c>
      <c r="AH1678" s="22">
        <f t="shared" si="146"/>
        <v>0</v>
      </c>
      <c r="AI1678" s="22">
        <v>0</v>
      </c>
      <c r="AJ1678" s="22">
        <f t="shared" si="147"/>
        <v>-19855.22</v>
      </c>
      <c r="AK1678" s="22"/>
      <c r="AL1678" s="22">
        <f t="shared" si="148"/>
        <v>0</v>
      </c>
      <c r="AM1678" s="22">
        <f t="shared" si="149"/>
        <v>0</v>
      </c>
    </row>
    <row r="1679" spans="1:39" outlineLevel="1" x14ac:dyDescent="0.25">
      <c r="A1679" s="10">
        <v>40755</v>
      </c>
      <c r="C1679" s="3" t="s">
        <v>3281</v>
      </c>
      <c r="D1679" s="34" t="s">
        <v>968</v>
      </c>
      <c r="F1679" s="4" t="s">
        <v>88</v>
      </c>
      <c r="G1679" s="4" t="s">
        <v>451</v>
      </c>
      <c r="H1679" s="4" t="s">
        <v>157</v>
      </c>
      <c r="N1679" s="5">
        <v>1</v>
      </c>
      <c r="O1679" s="5" t="s">
        <v>158</v>
      </c>
      <c r="P1679" s="65">
        <v>750</v>
      </c>
      <c r="Q1679" s="65">
        <v>0</v>
      </c>
      <c r="R1679" s="65">
        <v>0</v>
      </c>
      <c r="S1679" s="65">
        <f t="shared" si="145"/>
        <v>750</v>
      </c>
      <c r="T1679" s="5">
        <v>120</v>
      </c>
      <c r="U1679" s="22">
        <v>-750</v>
      </c>
      <c r="V1679" s="22">
        <v>0</v>
      </c>
      <c r="W1679" s="22">
        <v>0</v>
      </c>
      <c r="X1679" s="22">
        <v>0</v>
      </c>
      <c r="Y1679" s="22">
        <v>0</v>
      </c>
      <c r="Z1679" s="22">
        <v>0</v>
      </c>
      <c r="AA1679" s="22">
        <v>0</v>
      </c>
      <c r="AB1679" s="22">
        <v>0</v>
      </c>
      <c r="AC1679" s="22">
        <v>0</v>
      </c>
      <c r="AD1679" s="22">
        <v>0</v>
      </c>
      <c r="AE1679" s="22">
        <v>0</v>
      </c>
      <c r="AF1679" s="22">
        <v>0</v>
      </c>
      <c r="AG1679" s="22">
        <v>0</v>
      </c>
      <c r="AH1679" s="22">
        <f t="shared" si="146"/>
        <v>0</v>
      </c>
      <c r="AI1679" s="22">
        <v>0</v>
      </c>
      <c r="AJ1679" s="22">
        <f t="shared" si="147"/>
        <v>-750</v>
      </c>
      <c r="AK1679" s="22"/>
      <c r="AL1679" s="22">
        <f t="shared" si="148"/>
        <v>0</v>
      </c>
      <c r="AM1679" s="22">
        <f t="shared" si="149"/>
        <v>0</v>
      </c>
    </row>
    <row r="1680" spans="1:39" outlineLevel="1" x14ac:dyDescent="0.25">
      <c r="A1680" s="10">
        <v>40755</v>
      </c>
      <c r="C1680" s="3" t="s">
        <v>3282</v>
      </c>
      <c r="D1680" s="34" t="s">
        <v>968</v>
      </c>
      <c r="F1680" s="4" t="s">
        <v>88</v>
      </c>
      <c r="G1680" s="4" t="s">
        <v>451</v>
      </c>
      <c r="H1680" s="4" t="s">
        <v>157</v>
      </c>
      <c r="N1680" s="5">
        <v>1</v>
      </c>
      <c r="O1680" s="5" t="s">
        <v>158</v>
      </c>
      <c r="P1680" s="65">
        <v>3650</v>
      </c>
      <c r="Q1680" s="65">
        <v>0</v>
      </c>
      <c r="R1680" s="65">
        <v>0</v>
      </c>
      <c r="S1680" s="65">
        <f t="shared" si="145"/>
        <v>3650</v>
      </c>
      <c r="T1680" s="5">
        <v>120</v>
      </c>
      <c r="U1680" s="22">
        <v>-3650</v>
      </c>
      <c r="V1680" s="22">
        <v>0</v>
      </c>
      <c r="W1680" s="22">
        <v>0</v>
      </c>
      <c r="X1680" s="22">
        <v>0</v>
      </c>
      <c r="Y1680" s="22">
        <v>0</v>
      </c>
      <c r="Z1680" s="22">
        <v>0</v>
      </c>
      <c r="AA1680" s="22">
        <v>0</v>
      </c>
      <c r="AB1680" s="22">
        <v>0</v>
      </c>
      <c r="AC1680" s="22">
        <v>0</v>
      </c>
      <c r="AD1680" s="22">
        <v>0</v>
      </c>
      <c r="AE1680" s="22">
        <v>0</v>
      </c>
      <c r="AF1680" s="22">
        <v>0</v>
      </c>
      <c r="AG1680" s="22">
        <v>0</v>
      </c>
      <c r="AH1680" s="22">
        <f t="shared" si="146"/>
        <v>0</v>
      </c>
      <c r="AI1680" s="22">
        <v>0</v>
      </c>
      <c r="AJ1680" s="22">
        <f t="shared" si="147"/>
        <v>-3650</v>
      </c>
      <c r="AK1680" s="22"/>
      <c r="AL1680" s="22">
        <f t="shared" si="148"/>
        <v>0</v>
      </c>
      <c r="AM1680" s="22">
        <f t="shared" si="149"/>
        <v>0</v>
      </c>
    </row>
    <row r="1681" spans="1:39" outlineLevel="1" x14ac:dyDescent="0.25">
      <c r="A1681" s="10">
        <v>40755</v>
      </c>
      <c r="C1681" s="3" t="s">
        <v>3283</v>
      </c>
      <c r="D1681" s="34" t="s">
        <v>968</v>
      </c>
      <c r="F1681" s="4" t="s">
        <v>88</v>
      </c>
      <c r="G1681" s="4" t="s">
        <v>451</v>
      </c>
      <c r="H1681" s="4" t="s">
        <v>157</v>
      </c>
      <c r="N1681" s="5">
        <v>1</v>
      </c>
      <c r="O1681" s="5" t="s">
        <v>158</v>
      </c>
      <c r="P1681" s="65">
        <v>400</v>
      </c>
      <c r="Q1681" s="65">
        <v>0</v>
      </c>
      <c r="R1681" s="65">
        <v>0</v>
      </c>
      <c r="S1681" s="65">
        <f t="shared" si="145"/>
        <v>400</v>
      </c>
      <c r="T1681" s="5">
        <v>120</v>
      </c>
      <c r="U1681" s="22">
        <v>-400</v>
      </c>
      <c r="V1681" s="22">
        <v>0</v>
      </c>
      <c r="W1681" s="22">
        <v>0</v>
      </c>
      <c r="X1681" s="22">
        <v>0</v>
      </c>
      <c r="Y1681" s="22">
        <v>0</v>
      </c>
      <c r="Z1681" s="22">
        <v>0</v>
      </c>
      <c r="AA1681" s="22">
        <v>0</v>
      </c>
      <c r="AB1681" s="22">
        <v>0</v>
      </c>
      <c r="AC1681" s="22">
        <v>0</v>
      </c>
      <c r="AD1681" s="22">
        <v>0</v>
      </c>
      <c r="AE1681" s="22">
        <v>0</v>
      </c>
      <c r="AF1681" s="22">
        <v>0</v>
      </c>
      <c r="AG1681" s="22">
        <v>0</v>
      </c>
      <c r="AH1681" s="22">
        <f t="shared" si="146"/>
        <v>0</v>
      </c>
      <c r="AI1681" s="22">
        <v>0</v>
      </c>
      <c r="AJ1681" s="22">
        <f t="shared" si="147"/>
        <v>-400</v>
      </c>
      <c r="AK1681" s="22"/>
      <c r="AL1681" s="22">
        <f t="shared" si="148"/>
        <v>0</v>
      </c>
      <c r="AM1681" s="22">
        <f t="shared" si="149"/>
        <v>0</v>
      </c>
    </row>
    <row r="1682" spans="1:39" outlineLevel="1" x14ac:dyDescent="0.25">
      <c r="A1682" s="10">
        <v>40755</v>
      </c>
      <c r="C1682" s="3" t="s">
        <v>3284</v>
      </c>
      <c r="D1682" s="34" t="s">
        <v>968</v>
      </c>
      <c r="F1682" s="4" t="s">
        <v>88</v>
      </c>
      <c r="G1682" s="4" t="s">
        <v>451</v>
      </c>
      <c r="H1682" s="4" t="s">
        <v>157</v>
      </c>
      <c r="N1682" s="5">
        <v>1</v>
      </c>
      <c r="O1682" s="5" t="s">
        <v>158</v>
      </c>
      <c r="P1682" s="65">
        <v>980</v>
      </c>
      <c r="Q1682" s="65">
        <v>0</v>
      </c>
      <c r="R1682" s="65">
        <v>0</v>
      </c>
      <c r="S1682" s="65">
        <f t="shared" si="145"/>
        <v>980</v>
      </c>
      <c r="T1682" s="5">
        <v>120</v>
      </c>
      <c r="U1682" s="22">
        <v>-980</v>
      </c>
      <c r="V1682" s="22">
        <v>0</v>
      </c>
      <c r="W1682" s="22">
        <v>0</v>
      </c>
      <c r="X1682" s="22">
        <v>0</v>
      </c>
      <c r="Y1682" s="22">
        <v>0</v>
      </c>
      <c r="Z1682" s="22">
        <v>0</v>
      </c>
      <c r="AA1682" s="22">
        <v>0</v>
      </c>
      <c r="AB1682" s="22">
        <v>0</v>
      </c>
      <c r="AC1682" s="22">
        <v>0</v>
      </c>
      <c r="AD1682" s="22">
        <v>0</v>
      </c>
      <c r="AE1682" s="22">
        <v>0</v>
      </c>
      <c r="AF1682" s="22">
        <v>0</v>
      </c>
      <c r="AG1682" s="22">
        <v>0</v>
      </c>
      <c r="AH1682" s="22">
        <f t="shared" si="146"/>
        <v>0</v>
      </c>
      <c r="AI1682" s="22">
        <v>0</v>
      </c>
      <c r="AJ1682" s="22">
        <f t="shared" si="147"/>
        <v>-980</v>
      </c>
      <c r="AK1682" s="22"/>
      <c r="AL1682" s="22">
        <f t="shared" si="148"/>
        <v>0</v>
      </c>
      <c r="AM1682" s="22">
        <f t="shared" si="149"/>
        <v>0</v>
      </c>
    </row>
    <row r="1683" spans="1:39" outlineLevel="1" x14ac:dyDescent="0.25">
      <c r="A1683" s="10">
        <v>40755</v>
      </c>
      <c r="C1683" s="3" t="s">
        <v>3285</v>
      </c>
      <c r="D1683" s="34" t="s">
        <v>3286</v>
      </c>
      <c r="F1683" s="4" t="s">
        <v>88</v>
      </c>
      <c r="G1683" s="4" t="s">
        <v>451</v>
      </c>
      <c r="H1683" s="4" t="s">
        <v>157</v>
      </c>
      <c r="N1683" s="5">
        <v>1</v>
      </c>
      <c r="O1683" s="5" t="s">
        <v>158</v>
      </c>
      <c r="P1683" s="65">
        <v>1920</v>
      </c>
      <c r="Q1683" s="65">
        <v>0</v>
      </c>
      <c r="R1683" s="65">
        <v>0</v>
      </c>
      <c r="S1683" s="65">
        <f t="shared" si="145"/>
        <v>1920</v>
      </c>
      <c r="T1683" s="5">
        <v>120</v>
      </c>
      <c r="U1683" s="22">
        <v>-1920</v>
      </c>
      <c r="V1683" s="22">
        <v>0</v>
      </c>
      <c r="W1683" s="22">
        <v>0</v>
      </c>
      <c r="X1683" s="22">
        <v>0</v>
      </c>
      <c r="Y1683" s="22">
        <v>0</v>
      </c>
      <c r="Z1683" s="22">
        <v>0</v>
      </c>
      <c r="AA1683" s="22">
        <v>0</v>
      </c>
      <c r="AB1683" s="22">
        <v>0</v>
      </c>
      <c r="AC1683" s="22">
        <v>0</v>
      </c>
      <c r="AD1683" s="22">
        <v>0</v>
      </c>
      <c r="AE1683" s="22">
        <v>0</v>
      </c>
      <c r="AF1683" s="22">
        <v>0</v>
      </c>
      <c r="AG1683" s="22">
        <v>0</v>
      </c>
      <c r="AH1683" s="22">
        <f t="shared" si="146"/>
        <v>0</v>
      </c>
      <c r="AI1683" s="22">
        <v>0</v>
      </c>
      <c r="AJ1683" s="22">
        <f t="shared" si="147"/>
        <v>-1920</v>
      </c>
      <c r="AK1683" s="22"/>
      <c r="AL1683" s="22">
        <f t="shared" si="148"/>
        <v>0</v>
      </c>
      <c r="AM1683" s="22">
        <f t="shared" si="149"/>
        <v>0</v>
      </c>
    </row>
    <row r="1684" spans="1:39" outlineLevel="1" x14ac:dyDescent="0.25">
      <c r="A1684" s="10">
        <v>40755</v>
      </c>
      <c r="C1684" s="3" t="s">
        <v>3287</v>
      </c>
      <c r="D1684" s="34" t="s">
        <v>3288</v>
      </c>
      <c r="F1684" s="4" t="s">
        <v>88</v>
      </c>
      <c r="G1684" s="4" t="s">
        <v>451</v>
      </c>
      <c r="H1684" s="4" t="s">
        <v>157</v>
      </c>
      <c r="N1684" s="5">
        <v>1</v>
      </c>
      <c r="O1684" s="5" t="s">
        <v>158</v>
      </c>
      <c r="P1684" s="65">
        <v>860</v>
      </c>
      <c r="Q1684" s="65">
        <v>0</v>
      </c>
      <c r="R1684" s="65">
        <v>0</v>
      </c>
      <c r="S1684" s="65">
        <f t="shared" si="145"/>
        <v>860</v>
      </c>
      <c r="T1684" s="5">
        <v>120</v>
      </c>
      <c r="U1684" s="22">
        <v>-860</v>
      </c>
      <c r="V1684" s="22">
        <v>0</v>
      </c>
      <c r="W1684" s="22">
        <v>0</v>
      </c>
      <c r="X1684" s="22">
        <v>0</v>
      </c>
      <c r="Y1684" s="22">
        <v>0</v>
      </c>
      <c r="Z1684" s="22">
        <v>0</v>
      </c>
      <c r="AA1684" s="22">
        <v>0</v>
      </c>
      <c r="AB1684" s="22">
        <v>0</v>
      </c>
      <c r="AC1684" s="22">
        <v>0</v>
      </c>
      <c r="AD1684" s="22">
        <v>0</v>
      </c>
      <c r="AE1684" s="22">
        <v>0</v>
      </c>
      <c r="AF1684" s="22">
        <v>0</v>
      </c>
      <c r="AG1684" s="22">
        <v>0</v>
      </c>
      <c r="AH1684" s="22">
        <f t="shared" si="146"/>
        <v>0</v>
      </c>
      <c r="AI1684" s="22">
        <v>0</v>
      </c>
      <c r="AJ1684" s="22">
        <f t="shared" si="147"/>
        <v>-860</v>
      </c>
      <c r="AK1684" s="22"/>
      <c r="AL1684" s="22">
        <f t="shared" si="148"/>
        <v>0</v>
      </c>
      <c r="AM1684" s="22">
        <f t="shared" si="149"/>
        <v>0</v>
      </c>
    </row>
    <row r="1685" spans="1:39" outlineLevel="1" x14ac:dyDescent="0.25">
      <c r="A1685" s="10">
        <v>40755</v>
      </c>
      <c r="C1685" s="3" t="s">
        <v>3289</v>
      </c>
      <c r="D1685" s="34" t="s">
        <v>968</v>
      </c>
      <c r="F1685" s="4" t="s">
        <v>88</v>
      </c>
      <c r="G1685" s="4" t="s">
        <v>451</v>
      </c>
      <c r="H1685" s="4" t="s">
        <v>157</v>
      </c>
      <c r="N1685" s="5">
        <v>1</v>
      </c>
      <c r="O1685" s="5" t="s">
        <v>158</v>
      </c>
      <c r="P1685" s="65">
        <v>792</v>
      </c>
      <c r="Q1685" s="65">
        <v>0</v>
      </c>
      <c r="R1685" s="65">
        <v>0</v>
      </c>
      <c r="S1685" s="65">
        <f t="shared" si="145"/>
        <v>792</v>
      </c>
      <c r="T1685" s="5">
        <v>120</v>
      </c>
      <c r="U1685" s="22">
        <v>-792</v>
      </c>
      <c r="V1685" s="22">
        <v>0</v>
      </c>
      <c r="W1685" s="22">
        <v>0</v>
      </c>
      <c r="X1685" s="22">
        <v>0</v>
      </c>
      <c r="Y1685" s="22">
        <v>0</v>
      </c>
      <c r="Z1685" s="22">
        <v>0</v>
      </c>
      <c r="AA1685" s="22">
        <v>0</v>
      </c>
      <c r="AB1685" s="22">
        <v>0</v>
      </c>
      <c r="AC1685" s="22">
        <v>0</v>
      </c>
      <c r="AD1685" s="22">
        <v>0</v>
      </c>
      <c r="AE1685" s="22">
        <v>0</v>
      </c>
      <c r="AF1685" s="22">
        <v>0</v>
      </c>
      <c r="AG1685" s="22">
        <v>0</v>
      </c>
      <c r="AH1685" s="22">
        <f t="shared" si="146"/>
        <v>0</v>
      </c>
      <c r="AI1685" s="22">
        <v>0</v>
      </c>
      <c r="AJ1685" s="22">
        <f t="shared" si="147"/>
        <v>-792</v>
      </c>
      <c r="AK1685" s="22"/>
      <c r="AL1685" s="22">
        <f t="shared" si="148"/>
        <v>0</v>
      </c>
      <c r="AM1685" s="22">
        <f t="shared" si="149"/>
        <v>0</v>
      </c>
    </row>
    <row r="1686" spans="1:39" outlineLevel="1" x14ac:dyDescent="0.25">
      <c r="A1686" s="10">
        <v>40755</v>
      </c>
      <c r="C1686" s="3" t="s">
        <v>3290</v>
      </c>
      <c r="D1686" s="34" t="s">
        <v>1778</v>
      </c>
      <c r="F1686" s="4" t="s">
        <v>88</v>
      </c>
      <c r="G1686" s="4" t="s">
        <v>451</v>
      </c>
      <c r="H1686" s="4" t="s">
        <v>157</v>
      </c>
      <c r="N1686" s="5">
        <v>1</v>
      </c>
      <c r="O1686" s="5" t="s">
        <v>158</v>
      </c>
      <c r="P1686" s="65">
        <v>3000</v>
      </c>
      <c r="Q1686" s="65">
        <v>0</v>
      </c>
      <c r="R1686" s="65">
        <v>0</v>
      </c>
      <c r="S1686" s="65">
        <f t="shared" si="145"/>
        <v>3000</v>
      </c>
      <c r="T1686" s="5">
        <v>120</v>
      </c>
      <c r="U1686" s="22">
        <v>-3000</v>
      </c>
      <c r="V1686" s="22">
        <v>0</v>
      </c>
      <c r="W1686" s="22">
        <v>0</v>
      </c>
      <c r="X1686" s="22">
        <v>0</v>
      </c>
      <c r="Y1686" s="22">
        <v>0</v>
      </c>
      <c r="Z1686" s="22">
        <v>0</v>
      </c>
      <c r="AA1686" s="22">
        <v>0</v>
      </c>
      <c r="AB1686" s="22">
        <v>0</v>
      </c>
      <c r="AC1686" s="22">
        <v>0</v>
      </c>
      <c r="AD1686" s="22">
        <v>0</v>
      </c>
      <c r="AE1686" s="22">
        <v>0</v>
      </c>
      <c r="AF1686" s="22">
        <v>0</v>
      </c>
      <c r="AG1686" s="22">
        <v>0</v>
      </c>
      <c r="AH1686" s="22">
        <f t="shared" si="146"/>
        <v>0</v>
      </c>
      <c r="AI1686" s="22">
        <v>0</v>
      </c>
      <c r="AJ1686" s="22">
        <f t="shared" si="147"/>
        <v>-3000</v>
      </c>
      <c r="AK1686" s="22"/>
      <c r="AL1686" s="22">
        <f t="shared" si="148"/>
        <v>0</v>
      </c>
      <c r="AM1686" s="22">
        <f t="shared" si="149"/>
        <v>0</v>
      </c>
    </row>
    <row r="1687" spans="1:39" outlineLevel="1" x14ac:dyDescent="0.25">
      <c r="A1687" s="10">
        <v>40755</v>
      </c>
      <c r="C1687" s="3" t="s">
        <v>3291</v>
      </c>
      <c r="D1687" s="34" t="s">
        <v>968</v>
      </c>
      <c r="F1687" s="4" t="s">
        <v>88</v>
      </c>
      <c r="G1687" s="4" t="s">
        <v>451</v>
      </c>
      <c r="H1687" s="4" t="s">
        <v>157</v>
      </c>
      <c r="N1687" s="5">
        <v>1</v>
      </c>
      <c r="O1687" s="5" t="s">
        <v>158</v>
      </c>
      <c r="P1687" s="65">
        <v>792</v>
      </c>
      <c r="Q1687" s="65">
        <v>0</v>
      </c>
      <c r="R1687" s="65">
        <v>0</v>
      </c>
      <c r="S1687" s="65">
        <f t="shared" si="145"/>
        <v>792</v>
      </c>
      <c r="T1687" s="5">
        <v>120</v>
      </c>
      <c r="U1687" s="22">
        <v>-792</v>
      </c>
      <c r="V1687" s="22">
        <v>0</v>
      </c>
      <c r="W1687" s="22">
        <v>0</v>
      </c>
      <c r="X1687" s="22">
        <v>0</v>
      </c>
      <c r="Y1687" s="22">
        <v>0</v>
      </c>
      <c r="Z1687" s="22">
        <v>0</v>
      </c>
      <c r="AA1687" s="22">
        <v>0</v>
      </c>
      <c r="AB1687" s="22">
        <v>0</v>
      </c>
      <c r="AC1687" s="22">
        <v>0</v>
      </c>
      <c r="AD1687" s="22">
        <v>0</v>
      </c>
      <c r="AE1687" s="22">
        <v>0</v>
      </c>
      <c r="AF1687" s="22">
        <v>0</v>
      </c>
      <c r="AG1687" s="22">
        <v>0</v>
      </c>
      <c r="AH1687" s="22">
        <f t="shared" si="146"/>
        <v>0</v>
      </c>
      <c r="AI1687" s="22">
        <v>0</v>
      </c>
      <c r="AJ1687" s="22">
        <f t="shared" si="147"/>
        <v>-792</v>
      </c>
      <c r="AK1687" s="22"/>
      <c r="AL1687" s="22">
        <f t="shared" si="148"/>
        <v>0</v>
      </c>
      <c r="AM1687" s="22">
        <f t="shared" si="149"/>
        <v>0</v>
      </c>
    </row>
    <row r="1688" spans="1:39" outlineLevel="1" x14ac:dyDescent="0.25">
      <c r="A1688" s="10">
        <v>40755</v>
      </c>
      <c r="C1688" s="3" t="s">
        <v>3292</v>
      </c>
      <c r="D1688" s="34" t="s">
        <v>948</v>
      </c>
      <c r="F1688" s="4" t="s">
        <v>88</v>
      </c>
      <c r="G1688" s="4" t="s">
        <v>451</v>
      </c>
      <c r="H1688" s="4" t="s">
        <v>157</v>
      </c>
      <c r="N1688" s="5">
        <v>1</v>
      </c>
      <c r="O1688" s="5" t="s">
        <v>158</v>
      </c>
      <c r="P1688" s="65">
        <v>980</v>
      </c>
      <c r="Q1688" s="65">
        <v>0</v>
      </c>
      <c r="R1688" s="65">
        <v>0</v>
      </c>
      <c r="S1688" s="65">
        <f t="shared" si="145"/>
        <v>980</v>
      </c>
      <c r="T1688" s="5">
        <v>120</v>
      </c>
      <c r="U1688" s="22">
        <v>-980</v>
      </c>
      <c r="V1688" s="22">
        <v>0</v>
      </c>
      <c r="W1688" s="22">
        <v>0</v>
      </c>
      <c r="X1688" s="22">
        <v>0</v>
      </c>
      <c r="Y1688" s="22">
        <v>0</v>
      </c>
      <c r="Z1688" s="22">
        <v>0</v>
      </c>
      <c r="AA1688" s="22">
        <v>0</v>
      </c>
      <c r="AB1688" s="22">
        <v>0</v>
      </c>
      <c r="AC1688" s="22">
        <v>0</v>
      </c>
      <c r="AD1688" s="22">
        <v>0</v>
      </c>
      <c r="AE1688" s="22">
        <v>0</v>
      </c>
      <c r="AF1688" s="22">
        <v>0</v>
      </c>
      <c r="AG1688" s="22">
        <v>0</v>
      </c>
      <c r="AH1688" s="22">
        <f t="shared" si="146"/>
        <v>0</v>
      </c>
      <c r="AI1688" s="22">
        <v>0</v>
      </c>
      <c r="AJ1688" s="22">
        <f t="shared" si="147"/>
        <v>-980</v>
      </c>
      <c r="AK1688" s="22"/>
      <c r="AL1688" s="22">
        <f t="shared" si="148"/>
        <v>0</v>
      </c>
      <c r="AM1688" s="22">
        <f t="shared" si="149"/>
        <v>0</v>
      </c>
    </row>
    <row r="1689" spans="1:39" outlineLevel="1" x14ac:dyDescent="0.25">
      <c r="A1689" s="10">
        <v>40755</v>
      </c>
      <c r="C1689" s="3" t="s">
        <v>3293</v>
      </c>
      <c r="D1689" s="34" t="s">
        <v>1045</v>
      </c>
      <c r="F1689" s="4" t="s">
        <v>88</v>
      </c>
      <c r="G1689" s="4" t="s">
        <v>451</v>
      </c>
      <c r="H1689" s="4" t="s">
        <v>157</v>
      </c>
      <c r="N1689" s="5">
        <v>1</v>
      </c>
      <c r="O1689" s="5" t="s">
        <v>158</v>
      </c>
      <c r="P1689" s="65">
        <v>3720</v>
      </c>
      <c r="Q1689" s="65">
        <v>0</v>
      </c>
      <c r="R1689" s="65">
        <v>0</v>
      </c>
      <c r="S1689" s="65">
        <f t="shared" si="145"/>
        <v>3720</v>
      </c>
      <c r="T1689" s="5">
        <v>120</v>
      </c>
      <c r="U1689" s="22">
        <v>-3720</v>
      </c>
      <c r="V1689" s="22">
        <v>0</v>
      </c>
      <c r="W1689" s="22">
        <v>0</v>
      </c>
      <c r="X1689" s="22">
        <v>0</v>
      </c>
      <c r="Y1689" s="22">
        <v>0</v>
      </c>
      <c r="Z1689" s="22">
        <v>0</v>
      </c>
      <c r="AA1689" s="22">
        <v>0</v>
      </c>
      <c r="AB1689" s="22">
        <v>0</v>
      </c>
      <c r="AC1689" s="22">
        <v>0</v>
      </c>
      <c r="AD1689" s="22">
        <v>0</v>
      </c>
      <c r="AE1689" s="22">
        <v>0</v>
      </c>
      <c r="AF1689" s="22">
        <v>0</v>
      </c>
      <c r="AG1689" s="22">
        <v>0</v>
      </c>
      <c r="AH1689" s="22">
        <f t="shared" si="146"/>
        <v>0</v>
      </c>
      <c r="AI1689" s="22">
        <v>0</v>
      </c>
      <c r="AJ1689" s="22">
        <f t="shared" si="147"/>
        <v>-3720</v>
      </c>
      <c r="AK1689" s="22"/>
      <c r="AL1689" s="22">
        <f t="shared" si="148"/>
        <v>0</v>
      </c>
      <c r="AM1689" s="22">
        <f t="shared" si="149"/>
        <v>0</v>
      </c>
    </row>
    <row r="1690" spans="1:39" outlineLevel="1" x14ac:dyDescent="0.25">
      <c r="A1690" s="10">
        <v>40755</v>
      </c>
      <c r="C1690" s="3" t="s">
        <v>3294</v>
      </c>
      <c r="D1690" s="34" t="s">
        <v>948</v>
      </c>
      <c r="F1690" s="4" t="s">
        <v>88</v>
      </c>
      <c r="G1690" s="4" t="s">
        <v>451</v>
      </c>
      <c r="H1690" s="4" t="s">
        <v>157</v>
      </c>
      <c r="N1690" s="5">
        <v>1</v>
      </c>
      <c r="O1690" s="5" t="s">
        <v>158</v>
      </c>
      <c r="P1690" s="65">
        <v>1650</v>
      </c>
      <c r="Q1690" s="65">
        <v>0</v>
      </c>
      <c r="R1690" s="65">
        <v>0</v>
      </c>
      <c r="S1690" s="65">
        <f t="shared" si="145"/>
        <v>1650</v>
      </c>
      <c r="T1690" s="5">
        <v>120</v>
      </c>
      <c r="U1690" s="22">
        <v>-1650</v>
      </c>
      <c r="V1690" s="22">
        <v>0</v>
      </c>
      <c r="W1690" s="22">
        <v>0</v>
      </c>
      <c r="X1690" s="22">
        <v>0</v>
      </c>
      <c r="Y1690" s="22">
        <v>0</v>
      </c>
      <c r="Z1690" s="22">
        <v>0</v>
      </c>
      <c r="AA1690" s="22">
        <v>0</v>
      </c>
      <c r="AB1690" s="22">
        <v>0</v>
      </c>
      <c r="AC1690" s="22">
        <v>0</v>
      </c>
      <c r="AD1690" s="22">
        <v>0</v>
      </c>
      <c r="AE1690" s="22">
        <v>0</v>
      </c>
      <c r="AF1690" s="22">
        <v>0</v>
      </c>
      <c r="AG1690" s="22">
        <v>0</v>
      </c>
      <c r="AH1690" s="22">
        <f t="shared" si="146"/>
        <v>0</v>
      </c>
      <c r="AI1690" s="22">
        <v>0</v>
      </c>
      <c r="AJ1690" s="22">
        <f t="shared" si="147"/>
        <v>-1650</v>
      </c>
      <c r="AK1690" s="22"/>
      <c r="AL1690" s="22">
        <f t="shared" si="148"/>
        <v>0</v>
      </c>
      <c r="AM1690" s="22">
        <f t="shared" si="149"/>
        <v>0</v>
      </c>
    </row>
    <row r="1691" spans="1:39" outlineLevel="1" x14ac:dyDescent="0.25">
      <c r="A1691" s="10">
        <v>40755</v>
      </c>
      <c r="C1691" s="3" t="s">
        <v>3295</v>
      </c>
      <c r="D1691" s="34" t="s">
        <v>3296</v>
      </c>
      <c r="F1691" s="4" t="s">
        <v>88</v>
      </c>
      <c r="G1691" s="4" t="s">
        <v>451</v>
      </c>
      <c r="H1691" s="4" t="s">
        <v>157</v>
      </c>
      <c r="N1691" s="5">
        <v>1</v>
      </c>
      <c r="O1691" s="5" t="s">
        <v>158</v>
      </c>
      <c r="P1691" s="65">
        <v>400</v>
      </c>
      <c r="Q1691" s="65">
        <v>0</v>
      </c>
      <c r="R1691" s="65">
        <v>0</v>
      </c>
      <c r="S1691" s="65">
        <f t="shared" si="145"/>
        <v>400</v>
      </c>
      <c r="T1691" s="5">
        <v>120</v>
      </c>
      <c r="U1691" s="22">
        <v>-400</v>
      </c>
      <c r="V1691" s="22">
        <v>0</v>
      </c>
      <c r="W1691" s="22">
        <v>0</v>
      </c>
      <c r="X1691" s="22">
        <v>0</v>
      </c>
      <c r="Y1691" s="22">
        <v>0</v>
      </c>
      <c r="Z1691" s="22">
        <v>0</v>
      </c>
      <c r="AA1691" s="22">
        <v>0</v>
      </c>
      <c r="AB1691" s="22">
        <v>0</v>
      </c>
      <c r="AC1691" s="22">
        <v>0</v>
      </c>
      <c r="AD1691" s="22">
        <v>0</v>
      </c>
      <c r="AE1691" s="22">
        <v>0</v>
      </c>
      <c r="AF1691" s="22">
        <v>0</v>
      </c>
      <c r="AG1691" s="22">
        <v>0</v>
      </c>
      <c r="AH1691" s="22">
        <f t="shared" si="146"/>
        <v>0</v>
      </c>
      <c r="AI1691" s="22">
        <v>0</v>
      </c>
      <c r="AJ1691" s="22">
        <f t="shared" si="147"/>
        <v>-400</v>
      </c>
      <c r="AK1691" s="22"/>
      <c r="AL1691" s="22">
        <f t="shared" si="148"/>
        <v>0</v>
      </c>
      <c r="AM1691" s="22">
        <f t="shared" si="149"/>
        <v>0</v>
      </c>
    </row>
    <row r="1692" spans="1:39" outlineLevel="1" x14ac:dyDescent="0.25">
      <c r="A1692" s="10">
        <v>40755</v>
      </c>
      <c r="C1692" s="3" t="s">
        <v>3297</v>
      </c>
      <c r="D1692" s="34" t="s">
        <v>1749</v>
      </c>
      <c r="F1692" s="4" t="s">
        <v>88</v>
      </c>
      <c r="G1692" s="4" t="s">
        <v>451</v>
      </c>
      <c r="H1692" s="4" t="s">
        <v>157</v>
      </c>
      <c r="N1692" s="5">
        <v>1</v>
      </c>
      <c r="O1692" s="5" t="s">
        <v>158</v>
      </c>
      <c r="P1692" s="65">
        <v>5821.2</v>
      </c>
      <c r="Q1692" s="65">
        <v>0</v>
      </c>
      <c r="R1692" s="65">
        <v>0</v>
      </c>
      <c r="S1692" s="65">
        <f t="shared" si="145"/>
        <v>5821.2</v>
      </c>
      <c r="T1692" s="5">
        <v>120</v>
      </c>
      <c r="U1692" s="22">
        <v>-5821.2</v>
      </c>
      <c r="V1692" s="22">
        <v>0</v>
      </c>
      <c r="W1692" s="22">
        <v>0</v>
      </c>
      <c r="X1692" s="22">
        <v>0</v>
      </c>
      <c r="Y1692" s="22">
        <v>0</v>
      </c>
      <c r="Z1692" s="22">
        <v>0</v>
      </c>
      <c r="AA1692" s="22">
        <v>0</v>
      </c>
      <c r="AB1692" s="22">
        <v>0</v>
      </c>
      <c r="AC1692" s="22">
        <v>0</v>
      </c>
      <c r="AD1692" s="22">
        <v>0</v>
      </c>
      <c r="AE1692" s="22">
        <v>0</v>
      </c>
      <c r="AF1692" s="22">
        <v>0</v>
      </c>
      <c r="AG1692" s="22">
        <v>0</v>
      </c>
      <c r="AH1692" s="22">
        <f t="shared" si="146"/>
        <v>0</v>
      </c>
      <c r="AI1692" s="22">
        <v>0</v>
      </c>
      <c r="AJ1692" s="22">
        <f t="shared" si="147"/>
        <v>-5821.2</v>
      </c>
      <c r="AK1692" s="22"/>
      <c r="AL1692" s="22">
        <f t="shared" si="148"/>
        <v>0</v>
      </c>
      <c r="AM1692" s="22">
        <f t="shared" si="149"/>
        <v>0</v>
      </c>
    </row>
    <row r="1693" spans="1:39" outlineLevel="1" x14ac:dyDescent="0.25">
      <c r="A1693" s="10">
        <v>40755</v>
      </c>
      <c r="C1693" s="3" t="s">
        <v>3298</v>
      </c>
      <c r="D1693" s="34" t="s">
        <v>1749</v>
      </c>
      <c r="F1693" s="4" t="s">
        <v>88</v>
      </c>
      <c r="G1693" s="4" t="s">
        <v>451</v>
      </c>
      <c r="H1693" s="4" t="s">
        <v>157</v>
      </c>
      <c r="N1693" s="5">
        <v>1</v>
      </c>
      <c r="O1693" s="5" t="s">
        <v>158</v>
      </c>
      <c r="P1693" s="65">
        <v>5821.2</v>
      </c>
      <c r="Q1693" s="65">
        <v>0</v>
      </c>
      <c r="R1693" s="65">
        <v>0</v>
      </c>
      <c r="S1693" s="65">
        <f t="shared" si="145"/>
        <v>5821.2</v>
      </c>
      <c r="T1693" s="5">
        <v>120</v>
      </c>
      <c r="U1693" s="22">
        <v>-5821.2</v>
      </c>
      <c r="V1693" s="22">
        <v>0</v>
      </c>
      <c r="W1693" s="22">
        <v>0</v>
      </c>
      <c r="X1693" s="22">
        <v>0</v>
      </c>
      <c r="Y1693" s="22">
        <v>0</v>
      </c>
      <c r="Z1693" s="22">
        <v>0</v>
      </c>
      <c r="AA1693" s="22">
        <v>0</v>
      </c>
      <c r="AB1693" s="22">
        <v>0</v>
      </c>
      <c r="AC1693" s="22">
        <v>0</v>
      </c>
      <c r="AD1693" s="22">
        <v>0</v>
      </c>
      <c r="AE1693" s="22">
        <v>0</v>
      </c>
      <c r="AF1693" s="22">
        <v>0</v>
      </c>
      <c r="AG1693" s="22">
        <v>0</v>
      </c>
      <c r="AH1693" s="22">
        <f t="shared" si="146"/>
        <v>0</v>
      </c>
      <c r="AI1693" s="22">
        <v>0</v>
      </c>
      <c r="AJ1693" s="22">
        <f t="shared" si="147"/>
        <v>-5821.2</v>
      </c>
      <c r="AK1693" s="22"/>
      <c r="AL1693" s="22">
        <f t="shared" si="148"/>
        <v>0</v>
      </c>
      <c r="AM1693" s="22">
        <f t="shared" si="149"/>
        <v>0</v>
      </c>
    </row>
    <row r="1694" spans="1:39" outlineLevel="1" x14ac:dyDescent="0.25">
      <c r="A1694" s="10">
        <v>40755</v>
      </c>
      <c r="C1694" s="3" t="s">
        <v>3299</v>
      </c>
      <c r="D1694" s="34" t="s">
        <v>948</v>
      </c>
      <c r="F1694" s="4" t="s">
        <v>88</v>
      </c>
      <c r="G1694" s="4" t="s">
        <v>451</v>
      </c>
      <c r="H1694" s="4" t="s">
        <v>157</v>
      </c>
      <c r="N1694" s="5">
        <v>1</v>
      </c>
      <c r="O1694" s="5" t="s">
        <v>158</v>
      </c>
      <c r="P1694" s="65">
        <v>1584</v>
      </c>
      <c r="Q1694" s="65">
        <v>0</v>
      </c>
      <c r="R1694" s="65">
        <v>0</v>
      </c>
      <c r="S1694" s="65">
        <f t="shared" si="145"/>
        <v>1584</v>
      </c>
      <c r="T1694" s="5">
        <v>120</v>
      </c>
      <c r="U1694" s="22">
        <v>-1584</v>
      </c>
      <c r="V1694" s="22">
        <v>0</v>
      </c>
      <c r="W1694" s="22">
        <v>0</v>
      </c>
      <c r="X1694" s="22">
        <v>0</v>
      </c>
      <c r="Y1694" s="22">
        <v>0</v>
      </c>
      <c r="Z1694" s="22">
        <v>0</v>
      </c>
      <c r="AA1694" s="22">
        <v>0</v>
      </c>
      <c r="AB1694" s="22">
        <v>0</v>
      </c>
      <c r="AC1694" s="22">
        <v>0</v>
      </c>
      <c r="AD1694" s="22">
        <v>0</v>
      </c>
      <c r="AE1694" s="22">
        <v>0</v>
      </c>
      <c r="AF1694" s="22">
        <v>0</v>
      </c>
      <c r="AG1694" s="22">
        <v>0</v>
      </c>
      <c r="AH1694" s="22">
        <f t="shared" si="146"/>
        <v>0</v>
      </c>
      <c r="AI1694" s="22">
        <v>0</v>
      </c>
      <c r="AJ1694" s="22">
        <f t="shared" si="147"/>
        <v>-1584</v>
      </c>
      <c r="AK1694" s="22"/>
      <c r="AL1694" s="22">
        <f t="shared" si="148"/>
        <v>0</v>
      </c>
      <c r="AM1694" s="22">
        <f t="shared" si="149"/>
        <v>0</v>
      </c>
    </row>
    <row r="1695" spans="1:39" outlineLevel="1" x14ac:dyDescent="0.25">
      <c r="A1695" s="10">
        <v>40755</v>
      </c>
      <c r="C1695" s="3" t="s">
        <v>3300</v>
      </c>
      <c r="D1695" s="34" t="s">
        <v>948</v>
      </c>
      <c r="F1695" s="4" t="s">
        <v>88</v>
      </c>
      <c r="G1695" s="4" t="s">
        <v>451</v>
      </c>
      <c r="H1695" s="4" t="s">
        <v>157</v>
      </c>
      <c r="N1695" s="5">
        <v>1</v>
      </c>
      <c r="O1695" s="5" t="s">
        <v>158</v>
      </c>
      <c r="P1695" s="65">
        <v>700</v>
      </c>
      <c r="Q1695" s="65">
        <v>0</v>
      </c>
      <c r="R1695" s="65">
        <v>0</v>
      </c>
      <c r="S1695" s="65">
        <f t="shared" si="145"/>
        <v>700</v>
      </c>
      <c r="T1695" s="5">
        <v>120</v>
      </c>
      <c r="U1695" s="22">
        <v>-700</v>
      </c>
      <c r="V1695" s="22">
        <v>0</v>
      </c>
      <c r="W1695" s="22">
        <v>0</v>
      </c>
      <c r="X1695" s="22">
        <v>0</v>
      </c>
      <c r="Y1695" s="22">
        <v>0</v>
      </c>
      <c r="Z1695" s="22">
        <v>0</v>
      </c>
      <c r="AA1695" s="22">
        <v>0</v>
      </c>
      <c r="AB1695" s="22">
        <v>0</v>
      </c>
      <c r="AC1695" s="22">
        <v>0</v>
      </c>
      <c r="AD1695" s="22">
        <v>0</v>
      </c>
      <c r="AE1695" s="22">
        <v>0</v>
      </c>
      <c r="AF1695" s="22">
        <v>0</v>
      </c>
      <c r="AG1695" s="22">
        <v>0</v>
      </c>
      <c r="AH1695" s="22">
        <f t="shared" si="146"/>
        <v>0</v>
      </c>
      <c r="AI1695" s="22">
        <v>0</v>
      </c>
      <c r="AJ1695" s="22">
        <f t="shared" si="147"/>
        <v>-700</v>
      </c>
      <c r="AK1695" s="22"/>
      <c r="AL1695" s="22">
        <f t="shared" si="148"/>
        <v>0</v>
      </c>
      <c r="AM1695" s="22">
        <f t="shared" si="149"/>
        <v>0</v>
      </c>
    </row>
    <row r="1696" spans="1:39" outlineLevel="1" x14ac:dyDescent="0.25">
      <c r="A1696" s="10">
        <v>40755</v>
      </c>
      <c r="C1696" s="3" t="s">
        <v>3301</v>
      </c>
      <c r="D1696" s="34" t="s">
        <v>948</v>
      </c>
      <c r="F1696" s="4" t="s">
        <v>88</v>
      </c>
      <c r="G1696" s="4" t="s">
        <v>451</v>
      </c>
      <c r="H1696" s="4" t="s">
        <v>157</v>
      </c>
      <c r="N1696" s="5">
        <v>1</v>
      </c>
      <c r="O1696" s="5" t="s">
        <v>158</v>
      </c>
      <c r="P1696" s="65">
        <v>850</v>
      </c>
      <c r="Q1696" s="65">
        <v>0</v>
      </c>
      <c r="R1696" s="65">
        <v>0</v>
      </c>
      <c r="S1696" s="65">
        <f t="shared" si="145"/>
        <v>850</v>
      </c>
      <c r="T1696" s="5">
        <v>120</v>
      </c>
      <c r="U1696" s="22">
        <v>-850</v>
      </c>
      <c r="V1696" s="22">
        <v>0</v>
      </c>
      <c r="W1696" s="22">
        <v>0</v>
      </c>
      <c r="X1696" s="22">
        <v>0</v>
      </c>
      <c r="Y1696" s="22">
        <v>0</v>
      </c>
      <c r="Z1696" s="22">
        <v>0</v>
      </c>
      <c r="AA1696" s="22">
        <v>0</v>
      </c>
      <c r="AB1696" s="22">
        <v>0</v>
      </c>
      <c r="AC1696" s="22">
        <v>0</v>
      </c>
      <c r="AD1696" s="22">
        <v>0</v>
      </c>
      <c r="AE1696" s="22">
        <v>0</v>
      </c>
      <c r="AF1696" s="22">
        <v>0</v>
      </c>
      <c r="AG1696" s="22">
        <v>0</v>
      </c>
      <c r="AH1696" s="22">
        <f t="shared" si="146"/>
        <v>0</v>
      </c>
      <c r="AI1696" s="22">
        <v>0</v>
      </c>
      <c r="AJ1696" s="22">
        <f t="shared" si="147"/>
        <v>-850</v>
      </c>
      <c r="AK1696" s="22"/>
      <c r="AL1696" s="22">
        <f t="shared" si="148"/>
        <v>0</v>
      </c>
      <c r="AM1696" s="22">
        <f t="shared" si="149"/>
        <v>0</v>
      </c>
    </row>
    <row r="1697" spans="1:39" outlineLevel="1" x14ac:dyDescent="0.25">
      <c r="A1697" s="10">
        <v>40755</v>
      </c>
      <c r="C1697" s="3" t="s">
        <v>3302</v>
      </c>
      <c r="D1697" s="34" t="s">
        <v>948</v>
      </c>
      <c r="F1697" s="4" t="s">
        <v>88</v>
      </c>
      <c r="G1697" s="4" t="s">
        <v>451</v>
      </c>
      <c r="H1697" s="4" t="s">
        <v>157</v>
      </c>
      <c r="N1697" s="5">
        <v>1</v>
      </c>
      <c r="O1697" s="5" t="s">
        <v>158</v>
      </c>
      <c r="P1697" s="65">
        <v>1584</v>
      </c>
      <c r="Q1697" s="65">
        <v>0</v>
      </c>
      <c r="R1697" s="65">
        <v>0</v>
      </c>
      <c r="S1697" s="65">
        <f t="shared" si="145"/>
        <v>1584</v>
      </c>
      <c r="T1697" s="5">
        <v>120</v>
      </c>
      <c r="U1697" s="22">
        <v>-1584</v>
      </c>
      <c r="V1697" s="22">
        <v>0</v>
      </c>
      <c r="W1697" s="22">
        <v>0</v>
      </c>
      <c r="X1697" s="22">
        <v>0</v>
      </c>
      <c r="Y1697" s="22">
        <v>0</v>
      </c>
      <c r="Z1697" s="22">
        <v>0</v>
      </c>
      <c r="AA1697" s="22">
        <v>0</v>
      </c>
      <c r="AB1697" s="22">
        <v>0</v>
      </c>
      <c r="AC1697" s="22">
        <v>0</v>
      </c>
      <c r="AD1697" s="22">
        <v>0</v>
      </c>
      <c r="AE1697" s="22">
        <v>0</v>
      </c>
      <c r="AF1697" s="22">
        <v>0</v>
      </c>
      <c r="AG1697" s="22">
        <v>0</v>
      </c>
      <c r="AH1697" s="22">
        <f t="shared" si="146"/>
        <v>0</v>
      </c>
      <c r="AI1697" s="22">
        <v>0</v>
      </c>
      <c r="AJ1697" s="22">
        <f t="shared" si="147"/>
        <v>-1584</v>
      </c>
      <c r="AK1697" s="22"/>
      <c r="AL1697" s="22">
        <f t="shared" si="148"/>
        <v>0</v>
      </c>
      <c r="AM1697" s="22">
        <f t="shared" si="149"/>
        <v>0</v>
      </c>
    </row>
    <row r="1698" spans="1:39" outlineLevel="1" x14ac:dyDescent="0.25">
      <c r="A1698" s="10">
        <v>40755</v>
      </c>
      <c r="C1698" s="3" t="s">
        <v>3303</v>
      </c>
      <c r="D1698" s="34" t="s">
        <v>2510</v>
      </c>
      <c r="F1698" s="4" t="s">
        <v>88</v>
      </c>
      <c r="G1698" s="4" t="s">
        <v>451</v>
      </c>
      <c r="H1698" s="4" t="s">
        <v>157</v>
      </c>
      <c r="N1698" s="5">
        <v>1</v>
      </c>
      <c r="O1698" s="5" t="s">
        <v>158</v>
      </c>
      <c r="P1698" s="65">
        <v>350</v>
      </c>
      <c r="Q1698" s="65">
        <v>0</v>
      </c>
      <c r="R1698" s="65">
        <v>0</v>
      </c>
      <c r="S1698" s="65">
        <f t="shared" si="145"/>
        <v>350</v>
      </c>
      <c r="T1698" s="5">
        <v>120</v>
      </c>
      <c r="U1698" s="22">
        <v>-350</v>
      </c>
      <c r="V1698" s="22">
        <v>0</v>
      </c>
      <c r="W1698" s="22">
        <v>0</v>
      </c>
      <c r="X1698" s="22">
        <v>0</v>
      </c>
      <c r="Y1698" s="22">
        <v>0</v>
      </c>
      <c r="Z1698" s="22">
        <v>0</v>
      </c>
      <c r="AA1698" s="22">
        <v>0</v>
      </c>
      <c r="AB1698" s="22">
        <v>0</v>
      </c>
      <c r="AC1698" s="22">
        <v>0</v>
      </c>
      <c r="AD1698" s="22">
        <v>0</v>
      </c>
      <c r="AE1698" s="22">
        <v>0</v>
      </c>
      <c r="AF1698" s="22">
        <v>0</v>
      </c>
      <c r="AG1698" s="22">
        <v>0</v>
      </c>
      <c r="AH1698" s="22">
        <f t="shared" si="146"/>
        <v>0</v>
      </c>
      <c r="AI1698" s="22">
        <v>0</v>
      </c>
      <c r="AJ1698" s="22">
        <f t="shared" si="147"/>
        <v>-350</v>
      </c>
      <c r="AK1698" s="22"/>
      <c r="AL1698" s="22">
        <f t="shared" si="148"/>
        <v>0</v>
      </c>
      <c r="AM1698" s="22">
        <f t="shared" si="149"/>
        <v>0</v>
      </c>
    </row>
    <row r="1699" spans="1:39" outlineLevel="1" x14ac:dyDescent="0.25">
      <c r="A1699" s="10">
        <v>40755</v>
      </c>
      <c r="C1699" s="3" t="s">
        <v>3304</v>
      </c>
      <c r="D1699" s="34" t="s">
        <v>948</v>
      </c>
      <c r="F1699" s="4" t="s">
        <v>88</v>
      </c>
      <c r="G1699" s="4" t="s">
        <v>451</v>
      </c>
      <c r="H1699" s="4" t="s">
        <v>157</v>
      </c>
      <c r="N1699" s="5">
        <v>1</v>
      </c>
      <c r="O1699" s="5" t="s">
        <v>158</v>
      </c>
      <c r="P1699" s="65">
        <v>792</v>
      </c>
      <c r="Q1699" s="65">
        <v>0</v>
      </c>
      <c r="R1699" s="65">
        <v>0</v>
      </c>
      <c r="S1699" s="65">
        <f t="shared" si="145"/>
        <v>792</v>
      </c>
      <c r="T1699" s="5">
        <v>120</v>
      </c>
      <c r="U1699" s="22">
        <v>-792</v>
      </c>
      <c r="V1699" s="22">
        <v>0</v>
      </c>
      <c r="W1699" s="22">
        <v>0</v>
      </c>
      <c r="X1699" s="22">
        <v>0</v>
      </c>
      <c r="Y1699" s="22">
        <v>0</v>
      </c>
      <c r="Z1699" s="22">
        <v>0</v>
      </c>
      <c r="AA1699" s="22">
        <v>0</v>
      </c>
      <c r="AB1699" s="22">
        <v>0</v>
      </c>
      <c r="AC1699" s="22">
        <v>0</v>
      </c>
      <c r="AD1699" s="22">
        <v>0</v>
      </c>
      <c r="AE1699" s="22">
        <v>0</v>
      </c>
      <c r="AF1699" s="22">
        <v>0</v>
      </c>
      <c r="AG1699" s="22">
        <v>0</v>
      </c>
      <c r="AH1699" s="22">
        <f t="shared" si="146"/>
        <v>0</v>
      </c>
      <c r="AI1699" s="22">
        <v>0</v>
      </c>
      <c r="AJ1699" s="22">
        <f t="shared" si="147"/>
        <v>-792</v>
      </c>
      <c r="AK1699" s="22"/>
      <c r="AL1699" s="22">
        <f t="shared" si="148"/>
        <v>0</v>
      </c>
      <c r="AM1699" s="22">
        <f t="shared" si="149"/>
        <v>0</v>
      </c>
    </row>
    <row r="1700" spans="1:39" outlineLevel="1" x14ac:dyDescent="0.25">
      <c r="A1700" s="10">
        <v>40755</v>
      </c>
      <c r="C1700" s="3" t="s">
        <v>3305</v>
      </c>
      <c r="D1700" s="34" t="s">
        <v>3306</v>
      </c>
      <c r="F1700" s="4" t="s">
        <v>88</v>
      </c>
      <c r="G1700" s="4" t="s">
        <v>451</v>
      </c>
      <c r="H1700" s="4" t="s">
        <v>157</v>
      </c>
      <c r="N1700" s="5">
        <v>1</v>
      </c>
      <c r="O1700" s="5" t="s">
        <v>158</v>
      </c>
      <c r="P1700" s="65">
        <v>2973.66</v>
      </c>
      <c r="Q1700" s="65">
        <v>0</v>
      </c>
      <c r="R1700" s="65">
        <v>0</v>
      </c>
      <c r="S1700" s="65">
        <f t="shared" si="145"/>
        <v>2973.66</v>
      </c>
      <c r="T1700" s="5">
        <v>120</v>
      </c>
      <c r="U1700" s="22">
        <v>-2973.66</v>
      </c>
      <c r="V1700" s="22">
        <v>0</v>
      </c>
      <c r="W1700" s="22">
        <v>0</v>
      </c>
      <c r="X1700" s="22">
        <v>0</v>
      </c>
      <c r="Y1700" s="22">
        <v>0</v>
      </c>
      <c r="Z1700" s="22">
        <v>0</v>
      </c>
      <c r="AA1700" s="22">
        <v>0</v>
      </c>
      <c r="AB1700" s="22">
        <v>0</v>
      </c>
      <c r="AC1700" s="22">
        <v>0</v>
      </c>
      <c r="AD1700" s="22">
        <v>0</v>
      </c>
      <c r="AE1700" s="22">
        <v>0</v>
      </c>
      <c r="AF1700" s="22">
        <v>0</v>
      </c>
      <c r="AG1700" s="22">
        <v>0</v>
      </c>
      <c r="AH1700" s="22">
        <f t="shared" si="146"/>
        <v>0</v>
      </c>
      <c r="AI1700" s="22">
        <v>0</v>
      </c>
      <c r="AJ1700" s="22">
        <f t="shared" si="147"/>
        <v>-2973.66</v>
      </c>
      <c r="AK1700" s="22"/>
      <c r="AL1700" s="22">
        <f t="shared" si="148"/>
        <v>0</v>
      </c>
      <c r="AM1700" s="22">
        <f t="shared" si="149"/>
        <v>0</v>
      </c>
    </row>
    <row r="1701" spans="1:39" outlineLevel="1" x14ac:dyDescent="0.25">
      <c r="A1701" s="10">
        <v>40755</v>
      </c>
      <c r="C1701" s="3" t="s">
        <v>3307</v>
      </c>
      <c r="D1701" s="34" t="s">
        <v>948</v>
      </c>
      <c r="F1701" s="4" t="s">
        <v>88</v>
      </c>
      <c r="G1701" s="4" t="s">
        <v>451</v>
      </c>
      <c r="H1701" s="4" t="s">
        <v>157</v>
      </c>
      <c r="N1701" s="5">
        <v>1</v>
      </c>
      <c r="O1701" s="5" t="s">
        <v>158</v>
      </c>
      <c r="P1701" s="65">
        <v>1900</v>
      </c>
      <c r="Q1701" s="65">
        <v>0</v>
      </c>
      <c r="R1701" s="65">
        <v>0</v>
      </c>
      <c r="S1701" s="65">
        <f t="shared" si="145"/>
        <v>1900</v>
      </c>
      <c r="T1701" s="5">
        <v>120</v>
      </c>
      <c r="U1701" s="22">
        <v>-1900</v>
      </c>
      <c r="V1701" s="22">
        <v>0</v>
      </c>
      <c r="W1701" s="22">
        <v>0</v>
      </c>
      <c r="X1701" s="22">
        <v>0</v>
      </c>
      <c r="Y1701" s="22">
        <v>0</v>
      </c>
      <c r="Z1701" s="22">
        <v>0</v>
      </c>
      <c r="AA1701" s="22">
        <v>0</v>
      </c>
      <c r="AB1701" s="22">
        <v>0</v>
      </c>
      <c r="AC1701" s="22">
        <v>0</v>
      </c>
      <c r="AD1701" s="22">
        <v>0</v>
      </c>
      <c r="AE1701" s="22">
        <v>0</v>
      </c>
      <c r="AF1701" s="22">
        <v>0</v>
      </c>
      <c r="AG1701" s="22">
        <v>0</v>
      </c>
      <c r="AH1701" s="22">
        <f t="shared" si="146"/>
        <v>0</v>
      </c>
      <c r="AI1701" s="22">
        <v>0</v>
      </c>
      <c r="AJ1701" s="22">
        <f t="shared" si="147"/>
        <v>-1900</v>
      </c>
      <c r="AK1701" s="22"/>
      <c r="AL1701" s="22">
        <f t="shared" si="148"/>
        <v>0</v>
      </c>
      <c r="AM1701" s="22">
        <f t="shared" si="149"/>
        <v>0</v>
      </c>
    </row>
    <row r="1702" spans="1:39" outlineLevel="1" x14ac:dyDescent="0.25">
      <c r="A1702" s="10">
        <v>40755</v>
      </c>
      <c r="C1702" s="3" t="s">
        <v>3308</v>
      </c>
      <c r="D1702" s="34" t="s">
        <v>2743</v>
      </c>
      <c r="F1702" s="4" t="s">
        <v>88</v>
      </c>
      <c r="G1702" s="4" t="s">
        <v>451</v>
      </c>
      <c r="H1702" s="4" t="s">
        <v>157</v>
      </c>
      <c r="N1702" s="5">
        <v>1</v>
      </c>
      <c r="O1702" s="5" t="s">
        <v>158</v>
      </c>
      <c r="P1702" s="65">
        <v>1110</v>
      </c>
      <c r="Q1702" s="65">
        <v>0</v>
      </c>
      <c r="R1702" s="65">
        <v>0</v>
      </c>
      <c r="S1702" s="65">
        <f t="shared" si="145"/>
        <v>1110</v>
      </c>
      <c r="T1702" s="5">
        <v>120</v>
      </c>
      <c r="U1702" s="22">
        <v>-1110</v>
      </c>
      <c r="V1702" s="22">
        <v>0</v>
      </c>
      <c r="W1702" s="22">
        <v>0</v>
      </c>
      <c r="X1702" s="22">
        <v>0</v>
      </c>
      <c r="Y1702" s="22">
        <v>0</v>
      </c>
      <c r="Z1702" s="22">
        <v>0</v>
      </c>
      <c r="AA1702" s="22">
        <v>0</v>
      </c>
      <c r="AB1702" s="22">
        <v>0</v>
      </c>
      <c r="AC1702" s="22">
        <v>0</v>
      </c>
      <c r="AD1702" s="22">
        <v>0</v>
      </c>
      <c r="AE1702" s="22">
        <v>0</v>
      </c>
      <c r="AF1702" s="22">
        <v>0</v>
      </c>
      <c r="AG1702" s="22">
        <v>0</v>
      </c>
      <c r="AH1702" s="22">
        <f t="shared" si="146"/>
        <v>0</v>
      </c>
      <c r="AI1702" s="22">
        <v>0</v>
      </c>
      <c r="AJ1702" s="22">
        <f t="shared" si="147"/>
        <v>-1110</v>
      </c>
      <c r="AK1702" s="22"/>
      <c r="AL1702" s="22">
        <f t="shared" si="148"/>
        <v>0</v>
      </c>
      <c r="AM1702" s="22">
        <f t="shared" si="149"/>
        <v>0</v>
      </c>
    </row>
    <row r="1703" spans="1:39" outlineLevel="1" x14ac:dyDescent="0.25">
      <c r="A1703" s="10">
        <v>40755</v>
      </c>
      <c r="C1703" s="3" t="s">
        <v>3309</v>
      </c>
      <c r="D1703" s="34" t="s">
        <v>988</v>
      </c>
      <c r="F1703" s="4" t="s">
        <v>88</v>
      </c>
      <c r="G1703" s="4" t="s">
        <v>451</v>
      </c>
      <c r="H1703" s="4" t="s">
        <v>157</v>
      </c>
      <c r="N1703" s="5">
        <v>1</v>
      </c>
      <c r="O1703" s="5" t="s">
        <v>158</v>
      </c>
      <c r="P1703" s="65">
        <v>400</v>
      </c>
      <c r="Q1703" s="65">
        <v>0</v>
      </c>
      <c r="R1703" s="65">
        <v>0</v>
      </c>
      <c r="S1703" s="65">
        <f t="shared" si="145"/>
        <v>400</v>
      </c>
      <c r="T1703" s="5">
        <v>120</v>
      </c>
      <c r="U1703" s="22">
        <v>-400</v>
      </c>
      <c r="V1703" s="22">
        <v>0</v>
      </c>
      <c r="W1703" s="22">
        <v>0</v>
      </c>
      <c r="X1703" s="22">
        <v>0</v>
      </c>
      <c r="Y1703" s="22">
        <v>0</v>
      </c>
      <c r="Z1703" s="22">
        <v>0</v>
      </c>
      <c r="AA1703" s="22">
        <v>0</v>
      </c>
      <c r="AB1703" s="22">
        <v>0</v>
      </c>
      <c r="AC1703" s="22">
        <v>0</v>
      </c>
      <c r="AD1703" s="22">
        <v>0</v>
      </c>
      <c r="AE1703" s="22">
        <v>0</v>
      </c>
      <c r="AF1703" s="22">
        <v>0</v>
      </c>
      <c r="AG1703" s="22">
        <v>0</v>
      </c>
      <c r="AH1703" s="22">
        <f t="shared" si="146"/>
        <v>0</v>
      </c>
      <c r="AI1703" s="22">
        <v>0</v>
      </c>
      <c r="AJ1703" s="22">
        <f t="shared" si="147"/>
        <v>-400</v>
      </c>
      <c r="AK1703" s="22"/>
      <c r="AL1703" s="22">
        <f t="shared" si="148"/>
        <v>0</v>
      </c>
      <c r="AM1703" s="22">
        <f t="shared" si="149"/>
        <v>0</v>
      </c>
    </row>
    <row r="1704" spans="1:39" outlineLevel="1" x14ac:dyDescent="0.25">
      <c r="A1704" s="10">
        <v>40755</v>
      </c>
      <c r="C1704" s="3" t="s">
        <v>3310</v>
      </c>
      <c r="D1704" s="34" t="s">
        <v>948</v>
      </c>
      <c r="F1704" s="4" t="s">
        <v>88</v>
      </c>
      <c r="G1704" s="4" t="s">
        <v>451</v>
      </c>
      <c r="H1704" s="4" t="s">
        <v>157</v>
      </c>
      <c r="N1704" s="5">
        <v>1</v>
      </c>
      <c r="O1704" s="5" t="s">
        <v>158</v>
      </c>
      <c r="P1704" s="65">
        <v>4700</v>
      </c>
      <c r="Q1704" s="65">
        <v>0</v>
      </c>
      <c r="R1704" s="65">
        <v>0</v>
      </c>
      <c r="S1704" s="65">
        <f t="shared" si="145"/>
        <v>4700</v>
      </c>
      <c r="T1704" s="5">
        <v>120</v>
      </c>
      <c r="U1704" s="22">
        <v>-4700</v>
      </c>
      <c r="V1704" s="22">
        <v>0</v>
      </c>
      <c r="W1704" s="22">
        <v>0</v>
      </c>
      <c r="X1704" s="22">
        <v>0</v>
      </c>
      <c r="Y1704" s="22">
        <v>0</v>
      </c>
      <c r="Z1704" s="22">
        <v>0</v>
      </c>
      <c r="AA1704" s="22">
        <v>0</v>
      </c>
      <c r="AB1704" s="22">
        <v>0</v>
      </c>
      <c r="AC1704" s="22">
        <v>0</v>
      </c>
      <c r="AD1704" s="22">
        <v>0</v>
      </c>
      <c r="AE1704" s="22">
        <v>0</v>
      </c>
      <c r="AF1704" s="22">
        <v>0</v>
      </c>
      <c r="AG1704" s="22">
        <v>0</v>
      </c>
      <c r="AH1704" s="22">
        <f t="shared" si="146"/>
        <v>0</v>
      </c>
      <c r="AI1704" s="22">
        <v>0</v>
      </c>
      <c r="AJ1704" s="22">
        <f t="shared" si="147"/>
        <v>-4700</v>
      </c>
      <c r="AK1704" s="22"/>
      <c r="AL1704" s="22">
        <f t="shared" si="148"/>
        <v>0</v>
      </c>
      <c r="AM1704" s="22">
        <f t="shared" si="149"/>
        <v>0</v>
      </c>
    </row>
    <row r="1705" spans="1:39" outlineLevel="1" x14ac:dyDescent="0.25">
      <c r="A1705" s="10">
        <v>40755</v>
      </c>
      <c r="C1705" s="3" t="s">
        <v>3311</v>
      </c>
      <c r="D1705" s="34" t="s">
        <v>948</v>
      </c>
      <c r="F1705" s="4" t="s">
        <v>88</v>
      </c>
      <c r="G1705" s="4" t="s">
        <v>451</v>
      </c>
      <c r="H1705" s="4" t="s">
        <v>157</v>
      </c>
      <c r="N1705" s="5">
        <v>1</v>
      </c>
      <c r="O1705" s="5" t="s">
        <v>158</v>
      </c>
      <c r="P1705" s="65">
        <v>6600</v>
      </c>
      <c r="Q1705" s="65">
        <v>0</v>
      </c>
      <c r="R1705" s="65">
        <v>0</v>
      </c>
      <c r="S1705" s="65">
        <f t="shared" si="145"/>
        <v>6600</v>
      </c>
      <c r="T1705" s="5">
        <v>120</v>
      </c>
      <c r="U1705" s="22">
        <v>-6600</v>
      </c>
      <c r="V1705" s="22">
        <v>0</v>
      </c>
      <c r="W1705" s="22">
        <v>0</v>
      </c>
      <c r="X1705" s="22">
        <v>0</v>
      </c>
      <c r="Y1705" s="22">
        <v>0</v>
      </c>
      <c r="Z1705" s="22">
        <v>0</v>
      </c>
      <c r="AA1705" s="22">
        <v>0</v>
      </c>
      <c r="AB1705" s="22">
        <v>0</v>
      </c>
      <c r="AC1705" s="22">
        <v>0</v>
      </c>
      <c r="AD1705" s="22">
        <v>0</v>
      </c>
      <c r="AE1705" s="22">
        <v>0</v>
      </c>
      <c r="AF1705" s="22">
        <v>0</v>
      </c>
      <c r="AG1705" s="22">
        <v>0</v>
      </c>
      <c r="AH1705" s="22">
        <f t="shared" si="146"/>
        <v>0</v>
      </c>
      <c r="AI1705" s="22">
        <v>0</v>
      </c>
      <c r="AJ1705" s="22">
        <f t="shared" si="147"/>
        <v>-6600</v>
      </c>
      <c r="AK1705" s="22"/>
      <c r="AL1705" s="22">
        <f t="shared" si="148"/>
        <v>0</v>
      </c>
      <c r="AM1705" s="22">
        <f t="shared" si="149"/>
        <v>0</v>
      </c>
    </row>
    <row r="1706" spans="1:39" outlineLevel="1" x14ac:dyDescent="0.25">
      <c r="A1706" s="10">
        <v>40755</v>
      </c>
      <c r="C1706" s="3" t="s">
        <v>3312</v>
      </c>
      <c r="D1706" s="34" t="s">
        <v>948</v>
      </c>
      <c r="F1706" s="4" t="s">
        <v>88</v>
      </c>
      <c r="G1706" s="4" t="s">
        <v>451</v>
      </c>
      <c r="H1706" s="4" t="s">
        <v>157</v>
      </c>
      <c r="N1706" s="5">
        <v>1</v>
      </c>
      <c r="O1706" s="5" t="s">
        <v>158</v>
      </c>
      <c r="P1706" s="65">
        <v>4000</v>
      </c>
      <c r="Q1706" s="65">
        <v>0</v>
      </c>
      <c r="R1706" s="65">
        <v>0</v>
      </c>
      <c r="S1706" s="65">
        <f t="shared" si="145"/>
        <v>4000</v>
      </c>
      <c r="T1706" s="5">
        <v>120</v>
      </c>
      <c r="U1706" s="22">
        <v>-4000</v>
      </c>
      <c r="V1706" s="22">
        <v>0</v>
      </c>
      <c r="W1706" s="22">
        <v>0</v>
      </c>
      <c r="X1706" s="22">
        <v>0</v>
      </c>
      <c r="Y1706" s="22">
        <v>0</v>
      </c>
      <c r="Z1706" s="22">
        <v>0</v>
      </c>
      <c r="AA1706" s="22">
        <v>0</v>
      </c>
      <c r="AB1706" s="22">
        <v>0</v>
      </c>
      <c r="AC1706" s="22">
        <v>0</v>
      </c>
      <c r="AD1706" s="22">
        <v>0</v>
      </c>
      <c r="AE1706" s="22">
        <v>0</v>
      </c>
      <c r="AF1706" s="22">
        <v>0</v>
      </c>
      <c r="AG1706" s="22">
        <v>0</v>
      </c>
      <c r="AH1706" s="22">
        <f t="shared" si="146"/>
        <v>0</v>
      </c>
      <c r="AI1706" s="22">
        <v>0</v>
      </c>
      <c r="AJ1706" s="22">
        <f t="shared" si="147"/>
        <v>-4000</v>
      </c>
      <c r="AK1706" s="22"/>
      <c r="AL1706" s="22">
        <f t="shared" si="148"/>
        <v>0</v>
      </c>
      <c r="AM1706" s="22">
        <f t="shared" si="149"/>
        <v>0</v>
      </c>
    </row>
    <row r="1707" spans="1:39" outlineLevel="1" x14ac:dyDescent="0.25">
      <c r="A1707" s="10">
        <v>40755</v>
      </c>
      <c r="C1707" s="3" t="s">
        <v>3313</v>
      </c>
      <c r="D1707" s="34" t="s">
        <v>948</v>
      </c>
      <c r="F1707" s="4" t="s">
        <v>88</v>
      </c>
      <c r="G1707" s="4" t="s">
        <v>451</v>
      </c>
      <c r="H1707" s="4" t="s">
        <v>157</v>
      </c>
      <c r="N1707" s="5">
        <v>1</v>
      </c>
      <c r="O1707" s="5" t="s">
        <v>158</v>
      </c>
      <c r="P1707" s="65">
        <v>850</v>
      </c>
      <c r="Q1707" s="65">
        <v>0</v>
      </c>
      <c r="R1707" s="65">
        <v>0</v>
      </c>
      <c r="S1707" s="65">
        <f t="shared" si="145"/>
        <v>850</v>
      </c>
      <c r="T1707" s="5">
        <v>120</v>
      </c>
      <c r="U1707" s="22">
        <v>-850</v>
      </c>
      <c r="V1707" s="22">
        <v>0</v>
      </c>
      <c r="W1707" s="22">
        <v>0</v>
      </c>
      <c r="X1707" s="22">
        <v>0</v>
      </c>
      <c r="Y1707" s="22">
        <v>0</v>
      </c>
      <c r="Z1707" s="22">
        <v>0</v>
      </c>
      <c r="AA1707" s="22">
        <v>0</v>
      </c>
      <c r="AB1707" s="22">
        <v>0</v>
      </c>
      <c r="AC1707" s="22">
        <v>0</v>
      </c>
      <c r="AD1707" s="22">
        <v>0</v>
      </c>
      <c r="AE1707" s="22">
        <v>0</v>
      </c>
      <c r="AF1707" s="22">
        <v>0</v>
      </c>
      <c r="AG1707" s="22">
        <v>0</v>
      </c>
      <c r="AH1707" s="22">
        <f t="shared" si="146"/>
        <v>0</v>
      </c>
      <c r="AI1707" s="22">
        <v>0</v>
      </c>
      <c r="AJ1707" s="22">
        <f t="shared" si="147"/>
        <v>-850</v>
      </c>
      <c r="AK1707" s="22"/>
      <c r="AL1707" s="22">
        <f t="shared" si="148"/>
        <v>0</v>
      </c>
      <c r="AM1707" s="22">
        <f t="shared" si="149"/>
        <v>0</v>
      </c>
    </row>
    <row r="1708" spans="1:39" outlineLevel="1" x14ac:dyDescent="0.25">
      <c r="A1708" s="10">
        <v>40755</v>
      </c>
      <c r="C1708" s="3" t="s">
        <v>3314</v>
      </c>
      <c r="D1708" s="34" t="s">
        <v>3315</v>
      </c>
      <c r="F1708" s="4" t="s">
        <v>88</v>
      </c>
      <c r="G1708" s="4" t="s">
        <v>451</v>
      </c>
      <c r="H1708" s="4" t="s">
        <v>157</v>
      </c>
      <c r="N1708" s="5">
        <v>1</v>
      </c>
      <c r="O1708" s="5" t="s">
        <v>158</v>
      </c>
      <c r="P1708" s="65">
        <v>4480</v>
      </c>
      <c r="Q1708" s="65">
        <v>0</v>
      </c>
      <c r="R1708" s="65">
        <v>0</v>
      </c>
      <c r="S1708" s="65">
        <f t="shared" si="145"/>
        <v>4480</v>
      </c>
      <c r="T1708" s="5">
        <v>120</v>
      </c>
      <c r="U1708" s="22">
        <v>-4480</v>
      </c>
      <c r="V1708" s="22">
        <v>0</v>
      </c>
      <c r="W1708" s="22">
        <v>0</v>
      </c>
      <c r="X1708" s="22">
        <v>0</v>
      </c>
      <c r="Y1708" s="22">
        <v>0</v>
      </c>
      <c r="Z1708" s="22">
        <v>0</v>
      </c>
      <c r="AA1708" s="22">
        <v>0</v>
      </c>
      <c r="AB1708" s="22">
        <v>0</v>
      </c>
      <c r="AC1708" s="22">
        <v>0</v>
      </c>
      <c r="AD1708" s="22">
        <v>0</v>
      </c>
      <c r="AE1708" s="22">
        <v>0</v>
      </c>
      <c r="AF1708" s="22">
        <v>0</v>
      </c>
      <c r="AG1708" s="22">
        <v>0</v>
      </c>
      <c r="AH1708" s="22">
        <f t="shared" si="146"/>
        <v>0</v>
      </c>
      <c r="AI1708" s="22">
        <v>0</v>
      </c>
      <c r="AJ1708" s="22">
        <f t="shared" si="147"/>
        <v>-4480</v>
      </c>
      <c r="AK1708" s="22"/>
      <c r="AL1708" s="22">
        <f t="shared" si="148"/>
        <v>0</v>
      </c>
      <c r="AM1708" s="22">
        <f t="shared" si="149"/>
        <v>0</v>
      </c>
    </row>
    <row r="1709" spans="1:39" outlineLevel="1" x14ac:dyDescent="0.25">
      <c r="A1709" s="10">
        <v>40755</v>
      </c>
      <c r="C1709" s="3" t="s">
        <v>3316</v>
      </c>
      <c r="D1709" s="34" t="s">
        <v>2218</v>
      </c>
      <c r="F1709" s="4" t="s">
        <v>88</v>
      </c>
      <c r="G1709" s="4" t="s">
        <v>451</v>
      </c>
      <c r="H1709" s="4" t="s">
        <v>157</v>
      </c>
      <c r="N1709" s="5">
        <v>1</v>
      </c>
      <c r="O1709" s="5" t="s">
        <v>158</v>
      </c>
      <c r="P1709" s="65">
        <v>2400</v>
      </c>
      <c r="Q1709" s="65">
        <v>0</v>
      </c>
      <c r="R1709" s="65">
        <v>0</v>
      </c>
      <c r="S1709" s="65">
        <f t="shared" si="145"/>
        <v>2400</v>
      </c>
      <c r="T1709" s="5">
        <v>120</v>
      </c>
      <c r="U1709" s="22">
        <v>-2400</v>
      </c>
      <c r="V1709" s="22">
        <v>0</v>
      </c>
      <c r="W1709" s="22">
        <v>0</v>
      </c>
      <c r="X1709" s="22">
        <v>0</v>
      </c>
      <c r="Y1709" s="22">
        <v>0</v>
      </c>
      <c r="Z1709" s="22">
        <v>0</v>
      </c>
      <c r="AA1709" s="22">
        <v>0</v>
      </c>
      <c r="AB1709" s="22">
        <v>0</v>
      </c>
      <c r="AC1709" s="22">
        <v>0</v>
      </c>
      <c r="AD1709" s="22">
        <v>0</v>
      </c>
      <c r="AE1709" s="22">
        <v>0</v>
      </c>
      <c r="AF1709" s="22">
        <v>0</v>
      </c>
      <c r="AG1709" s="22">
        <v>0</v>
      </c>
      <c r="AH1709" s="22">
        <f t="shared" si="146"/>
        <v>0</v>
      </c>
      <c r="AI1709" s="22">
        <v>0</v>
      </c>
      <c r="AJ1709" s="22">
        <f t="shared" si="147"/>
        <v>-2400</v>
      </c>
      <c r="AK1709" s="22"/>
      <c r="AL1709" s="22">
        <f t="shared" si="148"/>
        <v>0</v>
      </c>
      <c r="AM1709" s="22">
        <f t="shared" si="149"/>
        <v>0</v>
      </c>
    </row>
    <row r="1710" spans="1:39" outlineLevel="1" x14ac:dyDescent="0.25">
      <c r="A1710" s="10">
        <v>40755</v>
      </c>
      <c r="C1710" s="3" t="s">
        <v>3317</v>
      </c>
      <c r="D1710" s="34" t="s">
        <v>948</v>
      </c>
      <c r="F1710" s="4" t="s">
        <v>88</v>
      </c>
      <c r="G1710" s="4" t="s">
        <v>451</v>
      </c>
      <c r="H1710" s="4" t="s">
        <v>157</v>
      </c>
      <c r="N1710" s="5">
        <v>1</v>
      </c>
      <c r="O1710" s="5" t="s">
        <v>158</v>
      </c>
      <c r="P1710" s="65">
        <v>2100</v>
      </c>
      <c r="Q1710" s="65">
        <v>0</v>
      </c>
      <c r="R1710" s="65">
        <v>0</v>
      </c>
      <c r="S1710" s="65">
        <f t="shared" si="145"/>
        <v>2100</v>
      </c>
      <c r="T1710" s="5">
        <v>120</v>
      </c>
      <c r="U1710" s="22">
        <v>-2100</v>
      </c>
      <c r="V1710" s="22">
        <v>0</v>
      </c>
      <c r="W1710" s="22">
        <v>0</v>
      </c>
      <c r="X1710" s="22">
        <v>0</v>
      </c>
      <c r="Y1710" s="22">
        <v>0</v>
      </c>
      <c r="Z1710" s="22">
        <v>0</v>
      </c>
      <c r="AA1710" s="22">
        <v>0</v>
      </c>
      <c r="AB1710" s="22">
        <v>0</v>
      </c>
      <c r="AC1710" s="22">
        <v>0</v>
      </c>
      <c r="AD1710" s="22">
        <v>0</v>
      </c>
      <c r="AE1710" s="22">
        <v>0</v>
      </c>
      <c r="AF1710" s="22">
        <v>0</v>
      </c>
      <c r="AG1710" s="22">
        <v>0</v>
      </c>
      <c r="AH1710" s="22">
        <f t="shared" si="146"/>
        <v>0</v>
      </c>
      <c r="AI1710" s="22">
        <v>0</v>
      </c>
      <c r="AJ1710" s="22">
        <f t="shared" si="147"/>
        <v>-2100</v>
      </c>
      <c r="AK1710" s="22"/>
      <c r="AL1710" s="22">
        <f t="shared" si="148"/>
        <v>0</v>
      </c>
      <c r="AM1710" s="22">
        <f t="shared" si="149"/>
        <v>0</v>
      </c>
    </row>
    <row r="1711" spans="1:39" outlineLevel="1" x14ac:dyDescent="0.25">
      <c r="A1711" s="10">
        <v>40755</v>
      </c>
      <c r="C1711" s="3" t="s">
        <v>3318</v>
      </c>
      <c r="D1711" s="34" t="s">
        <v>1236</v>
      </c>
      <c r="F1711" s="4" t="s">
        <v>88</v>
      </c>
      <c r="G1711" s="4" t="s">
        <v>451</v>
      </c>
      <c r="H1711" s="4" t="s">
        <v>157</v>
      </c>
      <c r="N1711" s="5">
        <v>1</v>
      </c>
      <c r="O1711" s="5" t="s">
        <v>158</v>
      </c>
      <c r="P1711" s="65">
        <v>1760</v>
      </c>
      <c r="Q1711" s="65">
        <v>0</v>
      </c>
      <c r="R1711" s="65">
        <v>0</v>
      </c>
      <c r="S1711" s="65">
        <f t="shared" si="145"/>
        <v>1760</v>
      </c>
      <c r="T1711" s="5">
        <v>120</v>
      </c>
      <c r="U1711" s="22">
        <v>-1760</v>
      </c>
      <c r="V1711" s="22">
        <v>0</v>
      </c>
      <c r="W1711" s="22">
        <v>0</v>
      </c>
      <c r="X1711" s="22">
        <v>0</v>
      </c>
      <c r="Y1711" s="22">
        <v>0</v>
      </c>
      <c r="Z1711" s="22">
        <v>0</v>
      </c>
      <c r="AA1711" s="22">
        <v>0</v>
      </c>
      <c r="AB1711" s="22">
        <v>0</v>
      </c>
      <c r="AC1711" s="22">
        <v>0</v>
      </c>
      <c r="AD1711" s="22">
        <v>0</v>
      </c>
      <c r="AE1711" s="22">
        <v>0</v>
      </c>
      <c r="AF1711" s="22">
        <v>0</v>
      </c>
      <c r="AG1711" s="22">
        <v>0</v>
      </c>
      <c r="AH1711" s="22">
        <f t="shared" si="146"/>
        <v>0</v>
      </c>
      <c r="AI1711" s="22">
        <v>0</v>
      </c>
      <c r="AJ1711" s="22">
        <f t="shared" si="147"/>
        <v>-1760</v>
      </c>
      <c r="AK1711" s="22"/>
      <c r="AL1711" s="22">
        <f t="shared" si="148"/>
        <v>0</v>
      </c>
      <c r="AM1711" s="22">
        <f t="shared" si="149"/>
        <v>0</v>
      </c>
    </row>
    <row r="1712" spans="1:39" outlineLevel="1" x14ac:dyDescent="0.25">
      <c r="A1712" s="10">
        <v>40755</v>
      </c>
      <c r="C1712" s="3" t="s">
        <v>3319</v>
      </c>
      <c r="D1712" s="34" t="s">
        <v>988</v>
      </c>
      <c r="F1712" s="4" t="s">
        <v>88</v>
      </c>
      <c r="G1712" s="4" t="s">
        <v>451</v>
      </c>
      <c r="H1712" s="4" t="s">
        <v>157</v>
      </c>
      <c r="N1712" s="5">
        <v>1</v>
      </c>
      <c r="O1712" s="5" t="s">
        <v>158</v>
      </c>
      <c r="P1712" s="65">
        <v>860</v>
      </c>
      <c r="Q1712" s="65">
        <v>0</v>
      </c>
      <c r="R1712" s="65">
        <v>0</v>
      </c>
      <c r="S1712" s="65">
        <f t="shared" si="145"/>
        <v>860</v>
      </c>
      <c r="T1712" s="5">
        <v>120</v>
      </c>
      <c r="U1712" s="22">
        <v>-860</v>
      </c>
      <c r="V1712" s="22">
        <v>0</v>
      </c>
      <c r="W1712" s="22">
        <v>0</v>
      </c>
      <c r="X1712" s="22">
        <v>0</v>
      </c>
      <c r="Y1712" s="22">
        <v>0</v>
      </c>
      <c r="Z1712" s="22">
        <v>0</v>
      </c>
      <c r="AA1712" s="22">
        <v>0</v>
      </c>
      <c r="AB1712" s="22">
        <v>0</v>
      </c>
      <c r="AC1712" s="22">
        <v>0</v>
      </c>
      <c r="AD1712" s="22">
        <v>0</v>
      </c>
      <c r="AE1712" s="22">
        <v>0</v>
      </c>
      <c r="AF1712" s="22">
        <v>0</v>
      </c>
      <c r="AG1712" s="22">
        <v>0</v>
      </c>
      <c r="AH1712" s="22">
        <f t="shared" si="146"/>
        <v>0</v>
      </c>
      <c r="AI1712" s="22">
        <v>0</v>
      </c>
      <c r="AJ1712" s="22">
        <f t="shared" si="147"/>
        <v>-860</v>
      </c>
      <c r="AK1712" s="22"/>
      <c r="AL1712" s="22">
        <f t="shared" si="148"/>
        <v>0</v>
      </c>
      <c r="AM1712" s="22">
        <f t="shared" si="149"/>
        <v>0</v>
      </c>
    </row>
    <row r="1713" spans="1:39" outlineLevel="1" x14ac:dyDescent="0.25">
      <c r="A1713" s="10">
        <v>40755</v>
      </c>
      <c r="C1713" s="3" t="s">
        <v>3320</v>
      </c>
      <c r="D1713" s="34" t="s">
        <v>3321</v>
      </c>
      <c r="F1713" s="4" t="s">
        <v>88</v>
      </c>
      <c r="G1713" s="4" t="s">
        <v>451</v>
      </c>
      <c r="H1713" s="4" t="s">
        <v>157</v>
      </c>
      <c r="N1713" s="5">
        <v>1</v>
      </c>
      <c r="O1713" s="5" t="s">
        <v>158</v>
      </c>
      <c r="P1713" s="65">
        <v>2650</v>
      </c>
      <c r="Q1713" s="65">
        <v>0</v>
      </c>
      <c r="R1713" s="65">
        <v>0</v>
      </c>
      <c r="S1713" s="65">
        <f t="shared" si="145"/>
        <v>2650</v>
      </c>
      <c r="T1713" s="5">
        <v>120</v>
      </c>
      <c r="U1713" s="22">
        <v>-2650</v>
      </c>
      <c r="V1713" s="22">
        <v>0</v>
      </c>
      <c r="W1713" s="22">
        <v>0</v>
      </c>
      <c r="X1713" s="22">
        <v>0</v>
      </c>
      <c r="Y1713" s="22">
        <v>0</v>
      </c>
      <c r="Z1713" s="22">
        <v>0</v>
      </c>
      <c r="AA1713" s="22">
        <v>0</v>
      </c>
      <c r="AB1713" s="22">
        <v>0</v>
      </c>
      <c r="AC1713" s="22">
        <v>0</v>
      </c>
      <c r="AD1713" s="22">
        <v>0</v>
      </c>
      <c r="AE1713" s="22">
        <v>0</v>
      </c>
      <c r="AF1713" s="22">
        <v>0</v>
      </c>
      <c r="AG1713" s="22">
        <v>0</v>
      </c>
      <c r="AH1713" s="22">
        <f t="shared" si="146"/>
        <v>0</v>
      </c>
      <c r="AI1713" s="22">
        <v>0</v>
      </c>
      <c r="AJ1713" s="22">
        <f t="shared" si="147"/>
        <v>-2650</v>
      </c>
      <c r="AK1713" s="22"/>
      <c r="AL1713" s="22">
        <f t="shared" si="148"/>
        <v>0</v>
      </c>
      <c r="AM1713" s="22">
        <f t="shared" si="149"/>
        <v>0</v>
      </c>
    </row>
    <row r="1714" spans="1:39" outlineLevel="1" x14ac:dyDescent="0.25">
      <c r="A1714" s="10">
        <v>40755</v>
      </c>
      <c r="C1714" s="3" t="s">
        <v>3322</v>
      </c>
      <c r="D1714" s="34" t="s">
        <v>3323</v>
      </c>
      <c r="F1714" s="4" t="s">
        <v>88</v>
      </c>
      <c r="G1714" s="4" t="s">
        <v>451</v>
      </c>
      <c r="H1714" s="4" t="s">
        <v>157</v>
      </c>
      <c r="N1714" s="5">
        <v>1</v>
      </c>
      <c r="O1714" s="5" t="s">
        <v>158</v>
      </c>
      <c r="P1714" s="65">
        <v>1850</v>
      </c>
      <c r="Q1714" s="65">
        <v>0</v>
      </c>
      <c r="R1714" s="65">
        <v>0</v>
      </c>
      <c r="S1714" s="65">
        <f t="shared" si="145"/>
        <v>1850</v>
      </c>
      <c r="T1714" s="5">
        <v>120</v>
      </c>
      <c r="U1714" s="22">
        <v>-1850</v>
      </c>
      <c r="V1714" s="22">
        <v>0</v>
      </c>
      <c r="W1714" s="22">
        <v>0</v>
      </c>
      <c r="X1714" s="22">
        <v>0</v>
      </c>
      <c r="Y1714" s="22">
        <v>0</v>
      </c>
      <c r="Z1714" s="22">
        <v>0</v>
      </c>
      <c r="AA1714" s="22">
        <v>0</v>
      </c>
      <c r="AB1714" s="22">
        <v>0</v>
      </c>
      <c r="AC1714" s="22">
        <v>0</v>
      </c>
      <c r="AD1714" s="22">
        <v>0</v>
      </c>
      <c r="AE1714" s="22">
        <v>0</v>
      </c>
      <c r="AF1714" s="22">
        <v>0</v>
      </c>
      <c r="AG1714" s="22">
        <v>0</v>
      </c>
      <c r="AH1714" s="22">
        <f t="shared" si="146"/>
        <v>0</v>
      </c>
      <c r="AI1714" s="22">
        <v>0</v>
      </c>
      <c r="AJ1714" s="22">
        <f t="shared" si="147"/>
        <v>-1850</v>
      </c>
      <c r="AK1714" s="22"/>
      <c r="AL1714" s="22">
        <f t="shared" si="148"/>
        <v>0</v>
      </c>
      <c r="AM1714" s="22">
        <f t="shared" si="149"/>
        <v>0</v>
      </c>
    </row>
    <row r="1715" spans="1:39" outlineLevel="1" x14ac:dyDescent="0.25">
      <c r="A1715" s="10">
        <v>40755</v>
      </c>
      <c r="C1715" s="3" t="s">
        <v>3324</v>
      </c>
      <c r="D1715" s="34" t="s">
        <v>3325</v>
      </c>
      <c r="F1715" s="4" t="s">
        <v>88</v>
      </c>
      <c r="G1715" s="4" t="s">
        <v>451</v>
      </c>
      <c r="H1715" s="4" t="s">
        <v>157</v>
      </c>
      <c r="N1715" s="5">
        <v>1</v>
      </c>
      <c r="O1715" s="5" t="s">
        <v>158</v>
      </c>
      <c r="P1715" s="65">
        <v>22217</v>
      </c>
      <c r="Q1715" s="65">
        <v>0</v>
      </c>
      <c r="R1715" s="65">
        <v>0</v>
      </c>
      <c r="S1715" s="65">
        <f t="shared" si="145"/>
        <v>22217</v>
      </c>
      <c r="T1715" s="5">
        <v>120</v>
      </c>
      <c r="U1715" s="22">
        <v>-22217</v>
      </c>
      <c r="V1715" s="22">
        <v>0</v>
      </c>
      <c r="W1715" s="22">
        <v>0</v>
      </c>
      <c r="X1715" s="22">
        <v>0</v>
      </c>
      <c r="Y1715" s="22">
        <v>0</v>
      </c>
      <c r="Z1715" s="22">
        <v>0</v>
      </c>
      <c r="AA1715" s="22">
        <v>0</v>
      </c>
      <c r="AB1715" s="22">
        <v>0</v>
      </c>
      <c r="AC1715" s="22">
        <v>0</v>
      </c>
      <c r="AD1715" s="22">
        <v>0</v>
      </c>
      <c r="AE1715" s="22">
        <v>0</v>
      </c>
      <c r="AF1715" s="22">
        <v>0</v>
      </c>
      <c r="AG1715" s="22">
        <v>0</v>
      </c>
      <c r="AH1715" s="22">
        <f t="shared" si="146"/>
        <v>0</v>
      </c>
      <c r="AI1715" s="22">
        <v>0</v>
      </c>
      <c r="AJ1715" s="22">
        <f t="shared" si="147"/>
        <v>-22217</v>
      </c>
      <c r="AK1715" s="22"/>
      <c r="AL1715" s="22">
        <f t="shared" si="148"/>
        <v>0</v>
      </c>
      <c r="AM1715" s="22">
        <f t="shared" si="149"/>
        <v>0</v>
      </c>
    </row>
    <row r="1716" spans="1:39" outlineLevel="1" x14ac:dyDescent="0.25">
      <c r="A1716" s="10">
        <v>40755</v>
      </c>
      <c r="C1716" s="3" t="s">
        <v>3326</v>
      </c>
      <c r="D1716" s="34" t="s">
        <v>1683</v>
      </c>
      <c r="F1716" s="4" t="s">
        <v>88</v>
      </c>
      <c r="G1716" s="4" t="s">
        <v>451</v>
      </c>
      <c r="H1716" s="4" t="s">
        <v>157</v>
      </c>
      <c r="N1716" s="5">
        <v>1</v>
      </c>
      <c r="O1716" s="5" t="s">
        <v>158</v>
      </c>
      <c r="P1716" s="65">
        <v>6650</v>
      </c>
      <c r="Q1716" s="65">
        <v>0</v>
      </c>
      <c r="R1716" s="65">
        <v>0</v>
      </c>
      <c r="S1716" s="65">
        <f t="shared" si="145"/>
        <v>6650</v>
      </c>
      <c r="T1716" s="5">
        <v>120</v>
      </c>
      <c r="U1716" s="22">
        <v>-6650</v>
      </c>
      <c r="V1716" s="22">
        <v>0</v>
      </c>
      <c r="W1716" s="22">
        <v>0</v>
      </c>
      <c r="X1716" s="22">
        <v>0</v>
      </c>
      <c r="Y1716" s="22">
        <v>0</v>
      </c>
      <c r="Z1716" s="22">
        <v>0</v>
      </c>
      <c r="AA1716" s="22">
        <v>0</v>
      </c>
      <c r="AB1716" s="22">
        <v>0</v>
      </c>
      <c r="AC1716" s="22">
        <v>0</v>
      </c>
      <c r="AD1716" s="22">
        <v>0</v>
      </c>
      <c r="AE1716" s="22">
        <v>0</v>
      </c>
      <c r="AF1716" s="22">
        <v>0</v>
      </c>
      <c r="AG1716" s="22">
        <v>0</v>
      </c>
      <c r="AH1716" s="22">
        <f t="shared" si="146"/>
        <v>0</v>
      </c>
      <c r="AI1716" s="22">
        <v>0</v>
      </c>
      <c r="AJ1716" s="22">
        <f t="shared" si="147"/>
        <v>-6650</v>
      </c>
      <c r="AK1716" s="22"/>
      <c r="AL1716" s="22">
        <f t="shared" si="148"/>
        <v>0</v>
      </c>
      <c r="AM1716" s="22">
        <f t="shared" si="149"/>
        <v>0</v>
      </c>
    </row>
    <row r="1717" spans="1:39" outlineLevel="1" x14ac:dyDescent="0.25">
      <c r="A1717" s="10">
        <v>40755</v>
      </c>
      <c r="C1717" s="3" t="s">
        <v>3327</v>
      </c>
      <c r="D1717" s="34" t="s">
        <v>3328</v>
      </c>
      <c r="F1717" s="4" t="s">
        <v>88</v>
      </c>
      <c r="G1717" s="4" t="s">
        <v>451</v>
      </c>
      <c r="H1717" s="4" t="s">
        <v>157</v>
      </c>
      <c r="N1717" s="5">
        <v>1</v>
      </c>
      <c r="O1717" s="5" t="s">
        <v>158</v>
      </c>
      <c r="P1717" s="65">
        <v>6800</v>
      </c>
      <c r="Q1717" s="65">
        <v>0</v>
      </c>
      <c r="R1717" s="65">
        <v>0</v>
      </c>
      <c r="S1717" s="65">
        <f t="shared" si="145"/>
        <v>6800</v>
      </c>
      <c r="T1717" s="5">
        <v>120</v>
      </c>
      <c r="U1717" s="22">
        <v>-6800</v>
      </c>
      <c r="V1717" s="22">
        <v>0</v>
      </c>
      <c r="W1717" s="22">
        <v>0</v>
      </c>
      <c r="X1717" s="22">
        <v>0</v>
      </c>
      <c r="Y1717" s="22">
        <v>0</v>
      </c>
      <c r="Z1717" s="22">
        <v>0</v>
      </c>
      <c r="AA1717" s="22">
        <v>0</v>
      </c>
      <c r="AB1717" s="22">
        <v>0</v>
      </c>
      <c r="AC1717" s="22">
        <v>0</v>
      </c>
      <c r="AD1717" s="22">
        <v>0</v>
      </c>
      <c r="AE1717" s="22">
        <v>0</v>
      </c>
      <c r="AF1717" s="22">
        <v>0</v>
      </c>
      <c r="AG1717" s="22">
        <v>0</v>
      </c>
      <c r="AH1717" s="22">
        <f t="shared" si="146"/>
        <v>0</v>
      </c>
      <c r="AI1717" s="22">
        <v>0</v>
      </c>
      <c r="AJ1717" s="22">
        <f t="shared" si="147"/>
        <v>-6800</v>
      </c>
      <c r="AK1717" s="22"/>
      <c r="AL1717" s="22">
        <f t="shared" si="148"/>
        <v>0</v>
      </c>
      <c r="AM1717" s="22">
        <f t="shared" si="149"/>
        <v>0</v>
      </c>
    </row>
    <row r="1718" spans="1:39" outlineLevel="1" x14ac:dyDescent="0.25">
      <c r="A1718" s="10">
        <v>40755</v>
      </c>
      <c r="C1718" s="3" t="s">
        <v>3329</v>
      </c>
      <c r="D1718" s="34" t="s">
        <v>3328</v>
      </c>
      <c r="F1718" s="4" t="s">
        <v>88</v>
      </c>
      <c r="G1718" s="4" t="s">
        <v>451</v>
      </c>
      <c r="H1718" s="4" t="s">
        <v>157</v>
      </c>
      <c r="N1718" s="5">
        <v>1</v>
      </c>
      <c r="O1718" s="5" t="s">
        <v>158</v>
      </c>
      <c r="P1718" s="65">
        <v>4530</v>
      </c>
      <c r="Q1718" s="65">
        <v>0</v>
      </c>
      <c r="R1718" s="65">
        <v>0</v>
      </c>
      <c r="S1718" s="65">
        <f t="shared" si="145"/>
        <v>4530</v>
      </c>
      <c r="T1718" s="5">
        <v>120</v>
      </c>
      <c r="U1718" s="22">
        <v>-4530</v>
      </c>
      <c r="V1718" s="22">
        <v>0</v>
      </c>
      <c r="W1718" s="22">
        <v>0</v>
      </c>
      <c r="X1718" s="22">
        <v>0</v>
      </c>
      <c r="Y1718" s="22">
        <v>0</v>
      </c>
      <c r="Z1718" s="22">
        <v>0</v>
      </c>
      <c r="AA1718" s="22">
        <v>0</v>
      </c>
      <c r="AB1718" s="22">
        <v>0</v>
      </c>
      <c r="AC1718" s="22">
        <v>0</v>
      </c>
      <c r="AD1718" s="22">
        <v>0</v>
      </c>
      <c r="AE1718" s="22">
        <v>0</v>
      </c>
      <c r="AF1718" s="22">
        <v>0</v>
      </c>
      <c r="AG1718" s="22">
        <v>0</v>
      </c>
      <c r="AH1718" s="22">
        <f t="shared" si="146"/>
        <v>0</v>
      </c>
      <c r="AI1718" s="22">
        <v>0</v>
      </c>
      <c r="AJ1718" s="22">
        <f t="shared" si="147"/>
        <v>-4530</v>
      </c>
      <c r="AK1718" s="22"/>
      <c r="AL1718" s="22">
        <f t="shared" si="148"/>
        <v>0</v>
      </c>
      <c r="AM1718" s="22">
        <f t="shared" si="149"/>
        <v>0</v>
      </c>
    </row>
    <row r="1719" spans="1:39" outlineLevel="1" x14ac:dyDescent="0.25">
      <c r="A1719" s="10">
        <v>40755</v>
      </c>
      <c r="C1719" s="3" t="s">
        <v>3330</v>
      </c>
      <c r="D1719" s="34" t="s">
        <v>3331</v>
      </c>
      <c r="F1719" s="4" t="s">
        <v>88</v>
      </c>
      <c r="G1719" s="4" t="s">
        <v>451</v>
      </c>
      <c r="H1719" s="4" t="s">
        <v>157</v>
      </c>
      <c r="N1719" s="5">
        <v>1</v>
      </c>
      <c r="O1719" s="5" t="s">
        <v>158</v>
      </c>
      <c r="P1719" s="65">
        <v>2350</v>
      </c>
      <c r="Q1719" s="65">
        <v>0</v>
      </c>
      <c r="R1719" s="65">
        <v>0</v>
      </c>
      <c r="S1719" s="65">
        <f t="shared" si="145"/>
        <v>2350</v>
      </c>
      <c r="T1719" s="5">
        <v>120</v>
      </c>
      <c r="U1719" s="22">
        <v>-2350</v>
      </c>
      <c r="V1719" s="22">
        <v>0</v>
      </c>
      <c r="W1719" s="22">
        <v>0</v>
      </c>
      <c r="X1719" s="22">
        <v>0</v>
      </c>
      <c r="Y1719" s="22">
        <v>0</v>
      </c>
      <c r="Z1719" s="22">
        <v>0</v>
      </c>
      <c r="AA1719" s="22">
        <v>0</v>
      </c>
      <c r="AB1719" s="22">
        <v>0</v>
      </c>
      <c r="AC1719" s="22">
        <v>0</v>
      </c>
      <c r="AD1719" s="22">
        <v>0</v>
      </c>
      <c r="AE1719" s="22">
        <v>0</v>
      </c>
      <c r="AF1719" s="22">
        <v>0</v>
      </c>
      <c r="AG1719" s="22">
        <v>0</v>
      </c>
      <c r="AH1719" s="22">
        <f t="shared" si="146"/>
        <v>0</v>
      </c>
      <c r="AI1719" s="22">
        <v>0</v>
      </c>
      <c r="AJ1719" s="22">
        <f t="shared" si="147"/>
        <v>-2350</v>
      </c>
      <c r="AK1719" s="22"/>
      <c r="AL1719" s="22">
        <f t="shared" si="148"/>
        <v>0</v>
      </c>
      <c r="AM1719" s="22">
        <f t="shared" si="149"/>
        <v>0</v>
      </c>
    </row>
    <row r="1720" spans="1:39" outlineLevel="1" x14ac:dyDescent="0.25">
      <c r="A1720" s="10">
        <v>40755</v>
      </c>
      <c r="C1720" s="3" t="s">
        <v>3332</v>
      </c>
      <c r="D1720" s="34" t="s">
        <v>3333</v>
      </c>
      <c r="F1720" s="4" t="s">
        <v>88</v>
      </c>
      <c r="G1720" s="4" t="s">
        <v>451</v>
      </c>
      <c r="H1720" s="4" t="s">
        <v>157</v>
      </c>
      <c r="N1720" s="5">
        <v>1</v>
      </c>
      <c r="O1720" s="5" t="s">
        <v>158</v>
      </c>
      <c r="P1720" s="65">
        <v>380</v>
      </c>
      <c r="Q1720" s="65">
        <v>0</v>
      </c>
      <c r="R1720" s="65">
        <v>0</v>
      </c>
      <c r="S1720" s="65">
        <f t="shared" si="145"/>
        <v>380</v>
      </c>
      <c r="T1720" s="5">
        <v>120</v>
      </c>
      <c r="U1720" s="22">
        <v>-380</v>
      </c>
      <c r="V1720" s="22">
        <v>0</v>
      </c>
      <c r="W1720" s="22">
        <v>0</v>
      </c>
      <c r="X1720" s="22">
        <v>0</v>
      </c>
      <c r="Y1720" s="22">
        <v>0</v>
      </c>
      <c r="Z1720" s="22">
        <v>0</v>
      </c>
      <c r="AA1720" s="22">
        <v>0</v>
      </c>
      <c r="AB1720" s="22">
        <v>0</v>
      </c>
      <c r="AC1720" s="22">
        <v>0</v>
      </c>
      <c r="AD1720" s="22">
        <v>0</v>
      </c>
      <c r="AE1720" s="22">
        <v>0</v>
      </c>
      <c r="AF1720" s="22">
        <v>0</v>
      </c>
      <c r="AG1720" s="22">
        <v>0</v>
      </c>
      <c r="AH1720" s="22">
        <f t="shared" si="146"/>
        <v>0</v>
      </c>
      <c r="AI1720" s="22">
        <v>0</v>
      </c>
      <c r="AJ1720" s="22">
        <f t="shared" si="147"/>
        <v>-380</v>
      </c>
      <c r="AK1720" s="22"/>
      <c r="AL1720" s="22">
        <f t="shared" si="148"/>
        <v>0</v>
      </c>
      <c r="AM1720" s="22">
        <f t="shared" si="149"/>
        <v>0</v>
      </c>
    </row>
    <row r="1721" spans="1:39" outlineLevel="1" x14ac:dyDescent="0.25">
      <c r="A1721" s="10">
        <v>40755</v>
      </c>
      <c r="C1721" s="3" t="s">
        <v>3334</v>
      </c>
      <c r="D1721" s="34" t="s">
        <v>3335</v>
      </c>
      <c r="F1721" s="4" t="s">
        <v>88</v>
      </c>
      <c r="G1721" s="4" t="s">
        <v>451</v>
      </c>
      <c r="H1721" s="4" t="s">
        <v>157</v>
      </c>
      <c r="N1721" s="5">
        <v>1</v>
      </c>
      <c r="O1721" s="5" t="s">
        <v>158</v>
      </c>
      <c r="P1721" s="65">
        <v>1850</v>
      </c>
      <c r="Q1721" s="65">
        <v>0</v>
      </c>
      <c r="R1721" s="65">
        <v>0</v>
      </c>
      <c r="S1721" s="65">
        <f t="shared" si="145"/>
        <v>1850</v>
      </c>
      <c r="T1721" s="5">
        <v>120</v>
      </c>
      <c r="U1721" s="22">
        <v>-1850</v>
      </c>
      <c r="V1721" s="22">
        <v>0</v>
      </c>
      <c r="W1721" s="22">
        <v>0</v>
      </c>
      <c r="X1721" s="22">
        <v>0</v>
      </c>
      <c r="Y1721" s="22">
        <v>0</v>
      </c>
      <c r="Z1721" s="22">
        <v>0</v>
      </c>
      <c r="AA1721" s="22">
        <v>0</v>
      </c>
      <c r="AB1721" s="22">
        <v>0</v>
      </c>
      <c r="AC1721" s="22">
        <v>0</v>
      </c>
      <c r="AD1721" s="22">
        <v>0</v>
      </c>
      <c r="AE1721" s="22">
        <v>0</v>
      </c>
      <c r="AF1721" s="22">
        <v>0</v>
      </c>
      <c r="AG1721" s="22">
        <v>0</v>
      </c>
      <c r="AH1721" s="22">
        <f t="shared" si="146"/>
        <v>0</v>
      </c>
      <c r="AI1721" s="22">
        <v>0</v>
      </c>
      <c r="AJ1721" s="22">
        <f t="shared" si="147"/>
        <v>-1850</v>
      </c>
      <c r="AK1721" s="22"/>
      <c r="AL1721" s="22">
        <f t="shared" si="148"/>
        <v>0</v>
      </c>
      <c r="AM1721" s="22">
        <f t="shared" si="149"/>
        <v>0</v>
      </c>
    </row>
    <row r="1722" spans="1:39" outlineLevel="1" x14ac:dyDescent="0.25">
      <c r="A1722" s="10">
        <v>40755</v>
      </c>
      <c r="C1722" s="3" t="s">
        <v>3336</v>
      </c>
      <c r="D1722" s="34" t="s">
        <v>3337</v>
      </c>
      <c r="F1722" s="4" t="s">
        <v>88</v>
      </c>
      <c r="G1722" s="4" t="s">
        <v>451</v>
      </c>
      <c r="H1722" s="4" t="s">
        <v>157</v>
      </c>
      <c r="N1722" s="5">
        <v>1</v>
      </c>
      <c r="O1722" s="5" t="s">
        <v>158</v>
      </c>
      <c r="P1722" s="65">
        <v>1200</v>
      </c>
      <c r="Q1722" s="65">
        <v>0</v>
      </c>
      <c r="R1722" s="65">
        <v>0</v>
      </c>
      <c r="S1722" s="65">
        <f t="shared" si="145"/>
        <v>1200</v>
      </c>
      <c r="T1722" s="5">
        <v>120</v>
      </c>
      <c r="U1722" s="22">
        <v>-1200</v>
      </c>
      <c r="V1722" s="22">
        <v>0</v>
      </c>
      <c r="W1722" s="22">
        <v>0</v>
      </c>
      <c r="X1722" s="22">
        <v>0</v>
      </c>
      <c r="Y1722" s="22">
        <v>0</v>
      </c>
      <c r="Z1722" s="22">
        <v>0</v>
      </c>
      <c r="AA1722" s="22">
        <v>0</v>
      </c>
      <c r="AB1722" s="22">
        <v>0</v>
      </c>
      <c r="AC1722" s="22">
        <v>0</v>
      </c>
      <c r="AD1722" s="22">
        <v>0</v>
      </c>
      <c r="AE1722" s="22">
        <v>0</v>
      </c>
      <c r="AF1722" s="22">
        <v>0</v>
      </c>
      <c r="AG1722" s="22">
        <v>0</v>
      </c>
      <c r="AH1722" s="22">
        <f t="shared" si="146"/>
        <v>0</v>
      </c>
      <c r="AI1722" s="22">
        <v>0</v>
      </c>
      <c r="AJ1722" s="22">
        <f t="shared" si="147"/>
        <v>-1200</v>
      </c>
      <c r="AK1722" s="22"/>
      <c r="AL1722" s="22">
        <f t="shared" si="148"/>
        <v>0</v>
      </c>
      <c r="AM1722" s="22">
        <f t="shared" si="149"/>
        <v>0</v>
      </c>
    </row>
    <row r="1723" spans="1:39" outlineLevel="1" x14ac:dyDescent="0.25">
      <c r="A1723" s="10">
        <v>40755</v>
      </c>
      <c r="C1723" s="3" t="s">
        <v>3338</v>
      </c>
      <c r="D1723" s="34" t="s">
        <v>3339</v>
      </c>
      <c r="F1723" s="4" t="s">
        <v>88</v>
      </c>
      <c r="G1723" s="4" t="s">
        <v>451</v>
      </c>
      <c r="H1723" s="4" t="s">
        <v>157</v>
      </c>
      <c r="N1723" s="5">
        <v>1</v>
      </c>
      <c r="O1723" s="5" t="s">
        <v>158</v>
      </c>
      <c r="P1723" s="65">
        <v>9060</v>
      </c>
      <c r="Q1723" s="65">
        <v>0</v>
      </c>
      <c r="R1723" s="65">
        <v>0</v>
      </c>
      <c r="S1723" s="65">
        <f t="shared" si="145"/>
        <v>9060</v>
      </c>
      <c r="T1723" s="5">
        <v>180</v>
      </c>
      <c r="U1723" s="22">
        <v>-9060</v>
      </c>
      <c r="V1723" s="22">
        <v>0</v>
      </c>
      <c r="W1723" s="22">
        <v>0</v>
      </c>
      <c r="X1723" s="22">
        <v>0</v>
      </c>
      <c r="Y1723" s="22">
        <v>0</v>
      </c>
      <c r="Z1723" s="22">
        <v>0</v>
      </c>
      <c r="AA1723" s="22">
        <v>0</v>
      </c>
      <c r="AB1723" s="22">
        <v>0</v>
      </c>
      <c r="AC1723" s="22">
        <v>0</v>
      </c>
      <c r="AD1723" s="22">
        <v>0</v>
      </c>
      <c r="AE1723" s="22">
        <v>0</v>
      </c>
      <c r="AF1723" s="22">
        <v>0</v>
      </c>
      <c r="AG1723" s="22">
        <v>0</v>
      </c>
      <c r="AH1723" s="22">
        <f t="shared" si="146"/>
        <v>0</v>
      </c>
      <c r="AI1723" s="22">
        <v>0</v>
      </c>
      <c r="AJ1723" s="22">
        <f t="shared" si="147"/>
        <v>-9060</v>
      </c>
      <c r="AK1723" s="22"/>
      <c r="AL1723" s="22">
        <f t="shared" si="148"/>
        <v>0</v>
      </c>
      <c r="AM1723" s="22">
        <f t="shared" si="149"/>
        <v>0</v>
      </c>
    </row>
    <row r="1724" spans="1:39" outlineLevel="1" x14ac:dyDescent="0.25">
      <c r="A1724" s="10">
        <v>40755</v>
      </c>
      <c r="C1724" s="3" t="s">
        <v>3340</v>
      </c>
      <c r="D1724" s="34" t="s">
        <v>3341</v>
      </c>
      <c r="F1724" s="4" t="s">
        <v>88</v>
      </c>
      <c r="G1724" s="4" t="s">
        <v>451</v>
      </c>
      <c r="H1724" s="4" t="s">
        <v>157</v>
      </c>
      <c r="N1724" s="5">
        <v>1</v>
      </c>
      <c r="O1724" s="5" t="s">
        <v>158</v>
      </c>
      <c r="P1724" s="65">
        <v>388</v>
      </c>
      <c r="Q1724" s="65">
        <v>0</v>
      </c>
      <c r="R1724" s="65">
        <v>0</v>
      </c>
      <c r="S1724" s="65">
        <f t="shared" si="145"/>
        <v>388</v>
      </c>
      <c r="T1724" s="5">
        <v>120</v>
      </c>
      <c r="U1724" s="22">
        <v>-388</v>
      </c>
      <c r="V1724" s="22">
        <v>0</v>
      </c>
      <c r="W1724" s="22">
        <v>0</v>
      </c>
      <c r="X1724" s="22">
        <v>0</v>
      </c>
      <c r="Y1724" s="22">
        <v>0</v>
      </c>
      <c r="Z1724" s="22">
        <v>0</v>
      </c>
      <c r="AA1724" s="22">
        <v>0</v>
      </c>
      <c r="AB1724" s="22">
        <v>0</v>
      </c>
      <c r="AC1724" s="22">
        <v>0</v>
      </c>
      <c r="AD1724" s="22">
        <v>0</v>
      </c>
      <c r="AE1724" s="22">
        <v>0</v>
      </c>
      <c r="AF1724" s="22">
        <v>0</v>
      </c>
      <c r="AG1724" s="22">
        <v>0</v>
      </c>
      <c r="AH1724" s="22">
        <f t="shared" si="146"/>
        <v>0</v>
      </c>
      <c r="AI1724" s="22">
        <v>0</v>
      </c>
      <c r="AJ1724" s="22">
        <f t="shared" si="147"/>
        <v>-388</v>
      </c>
      <c r="AK1724" s="22"/>
      <c r="AL1724" s="22">
        <f t="shared" si="148"/>
        <v>0</v>
      </c>
      <c r="AM1724" s="22">
        <f t="shared" si="149"/>
        <v>0</v>
      </c>
    </row>
    <row r="1725" spans="1:39" outlineLevel="1" x14ac:dyDescent="0.25">
      <c r="A1725" s="10">
        <v>40755</v>
      </c>
      <c r="C1725" s="3" t="s">
        <v>3342</v>
      </c>
      <c r="D1725" s="34" t="s">
        <v>3343</v>
      </c>
      <c r="F1725" s="4" t="s">
        <v>88</v>
      </c>
      <c r="G1725" s="4" t="s">
        <v>451</v>
      </c>
      <c r="H1725" s="4" t="s">
        <v>157</v>
      </c>
      <c r="N1725" s="5">
        <v>1</v>
      </c>
      <c r="O1725" s="5" t="s">
        <v>158</v>
      </c>
      <c r="P1725" s="65">
        <v>328</v>
      </c>
      <c r="Q1725" s="65">
        <v>0</v>
      </c>
      <c r="R1725" s="65">
        <v>0</v>
      </c>
      <c r="S1725" s="65">
        <f t="shared" si="145"/>
        <v>328</v>
      </c>
      <c r="T1725" s="5">
        <v>120</v>
      </c>
      <c r="U1725" s="22">
        <v>-328</v>
      </c>
      <c r="V1725" s="22">
        <v>0</v>
      </c>
      <c r="W1725" s="22">
        <v>0</v>
      </c>
      <c r="X1725" s="22">
        <v>0</v>
      </c>
      <c r="Y1725" s="22">
        <v>0</v>
      </c>
      <c r="Z1725" s="22">
        <v>0</v>
      </c>
      <c r="AA1725" s="22">
        <v>0</v>
      </c>
      <c r="AB1725" s="22">
        <v>0</v>
      </c>
      <c r="AC1725" s="22">
        <v>0</v>
      </c>
      <c r="AD1725" s="22">
        <v>0</v>
      </c>
      <c r="AE1725" s="22">
        <v>0</v>
      </c>
      <c r="AF1725" s="22">
        <v>0</v>
      </c>
      <c r="AG1725" s="22">
        <v>0</v>
      </c>
      <c r="AH1725" s="22">
        <f t="shared" si="146"/>
        <v>0</v>
      </c>
      <c r="AI1725" s="22">
        <v>0</v>
      </c>
      <c r="AJ1725" s="22">
        <f t="shared" si="147"/>
        <v>-328</v>
      </c>
      <c r="AK1725" s="22"/>
      <c r="AL1725" s="22">
        <f t="shared" si="148"/>
        <v>0</v>
      </c>
      <c r="AM1725" s="22">
        <f t="shared" si="149"/>
        <v>0</v>
      </c>
    </row>
    <row r="1726" spans="1:39" outlineLevel="1" x14ac:dyDescent="0.25">
      <c r="A1726" s="10">
        <v>40755</v>
      </c>
      <c r="C1726" s="3" t="s">
        <v>3344</v>
      </c>
      <c r="D1726" s="34" t="s">
        <v>3345</v>
      </c>
      <c r="F1726" s="4" t="s">
        <v>88</v>
      </c>
      <c r="G1726" s="4" t="s">
        <v>451</v>
      </c>
      <c r="H1726" s="4" t="s">
        <v>157</v>
      </c>
      <c r="N1726" s="5">
        <v>1</v>
      </c>
      <c r="O1726" s="5" t="s">
        <v>158</v>
      </c>
      <c r="P1726" s="65">
        <v>1544</v>
      </c>
      <c r="Q1726" s="65">
        <v>0</v>
      </c>
      <c r="R1726" s="65">
        <v>0</v>
      </c>
      <c r="S1726" s="65">
        <f t="shared" si="145"/>
        <v>1544</v>
      </c>
      <c r="T1726" s="5">
        <v>120</v>
      </c>
      <c r="U1726" s="22">
        <v>-1544</v>
      </c>
      <c r="V1726" s="22">
        <v>0</v>
      </c>
      <c r="W1726" s="22">
        <v>0</v>
      </c>
      <c r="X1726" s="22">
        <v>0</v>
      </c>
      <c r="Y1726" s="22">
        <v>0</v>
      </c>
      <c r="Z1726" s="22">
        <v>0</v>
      </c>
      <c r="AA1726" s="22">
        <v>0</v>
      </c>
      <c r="AB1726" s="22">
        <v>0</v>
      </c>
      <c r="AC1726" s="22">
        <v>0</v>
      </c>
      <c r="AD1726" s="22">
        <v>0</v>
      </c>
      <c r="AE1726" s="22">
        <v>0</v>
      </c>
      <c r="AF1726" s="22">
        <v>0</v>
      </c>
      <c r="AG1726" s="22">
        <v>0</v>
      </c>
      <c r="AH1726" s="22">
        <f t="shared" si="146"/>
        <v>0</v>
      </c>
      <c r="AI1726" s="22">
        <v>0</v>
      </c>
      <c r="AJ1726" s="22">
        <f t="shared" si="147"/>
        <v>-1544</v>
      </c>
      <c r="AK1726" s="22"/>
      <c r="AL1726" s="22">
        <f t="shared" si="148"/>
        <v>0</v>
      </c>
      <c r="AM1726" s="22">
        <f t="shared" si="149"/>
        <v>0</v>
      </c>
    </row>
    <row r="1727" spans="1:39" outlineLevel="1" x14ac:dyDescent="0.25">
      <c r="A1727" s="10">
        <v>40755</v>
      </c>
      <c r="C1727" s="3" t="s">
        <v>3346</v>
      </c>
      <c r="D1727" s="34" t="s">
        <v>3347</v>
      </c>
      <c r="F1727" s="4" t="s">
        <v>88</v>
      </c>
      <c r="G1727" s="4" t="s">
        <v>451</v>
      </c>
      <c r="H1727" s="4" t="s">
        <v>157</v>
      </c>
      <c r="N1727" s="5">
        <v>1</v>
      </c>
      <c r="O1727" s="5" t="s">
        <v>158</v>
      </c>
      <c r="P1727" s="65">
        <v>280</v>
      </c>
      <c r="Q1727" s="65">
        <v>0</v>
      </c>
      <c r="R1727" s="65">
        <v>0</v>
      </c>
      <c r="S1727" s="65">
        <f t="shared" si="145"/>
        <v>280</v>
      </c>
      <c r="T1727" s="5">
        <v>120</v>
      </c>
      <c r="U1727" s="22">
        <v>-280</v>
      </c>
      <c r="V1727" s="22">
        <v>0</v>
      </c>
      <c r="W1727" s="22">
        <v>0</v>
      </c>
      <c r="X1727" s="22">
        <v>0</v>
      </c>
      <c r="Y1727" s="22">
        <v>0</v>
      </c>
      <c r="Z1727" s="22">
        <v>0</v>
      </c>
      <c r="AA1727" s="22">
        <v>0</v>
      </c>
      <c r="AB1727" s="22">
        <v>0</v>
      </c>
      <c r="AC1727" s="22">
        <v>0</v>
      </c>
      <c r="AD1727" s="22">
        <v>0</v>
      </c>
      <c r="AE1727" s="22">
        <v>0</v>
      </c>
      <c r="AF1727" s="22">
        <v>0</v>
      </c>
      <c r="AG1727" s="22">
        <v>0</v>
      </c>
      <c r="AH1727" s="22">
        <f t="shared" si="146"/>
        <v>0</v>
      </c>
      <c r="AI1727" s="22">
        <v>0</v>
      </c>
      <c r="AJ1727" s="22">
        <f t="shared" si="147"/>
        <v>-280</v>
      </c>
      <c r="AK1727" s="22"/>
      <c r="AL1727" s="22">
        <f t="shared" si="148"/>
        <v>0</v>
      </c>
      <c r="AM1727" s="22">
        <f t="shared" si="149"/>
        <v>0</v>
      </c>
    </row>
    <row r="1728" spans="1:39" outlineLevel="1" x14ac:dyDescent="0.25">
      <c r="A1728" s="10">
        <v>40755</v>
      </c>
      <c r="C1728" s="3" t="s">
        <v>3348</v>
      </c>
      <c r="D1728" s="34" t="s">
        <v>3349</v>
      </c>
      <c r="F1728" s="4" t="s">
        <v>88</v>
      </c>
      <c r="G1728" s="4" t="s">
        <v>451</v>
      </c>
      <c r="H1728" s="4" t="s">
        <v>157</v>
      </c>
      <c r="N1728" s="5">
        <v>1</v>
      </c>
      <c r="O1728" s="5" t="s">
        <v>158</v>
      </c>
      <c r="P1728" s="65">
        <v>663</v>
      </c>
      <c r="Q1728" s="65">
        <v>0</v>
      </c>
      <c r="R1728" s="65">
        <v>0</v>
      </c>
      <c r="S1728" s="65">
        <f t="shared" si="145"/>
        <v>663</v>
      </c>
      <c r="T1728" s="5">
        <v>120</v>
      </c>
      <c r="U1728" s="22">
        <v>-663</v>
      </c>
      <c r="V1728" s="22">
        <v>0</v>
      </c>
      <c r="W1728" s="22">
        <v>0</v>
      </c>
      <c r="X1728" s="22">
        <v>0</v>
      </c>
      <c r="Y1728" s="22">
        <v>0</v>
      </c>
      <c r="Z1728" s="22">
        <v>0</v>
      </c>
      <c r="AA1728" s="22">
        <v>0</v>
      </c>
      <c r="AB1728" s="22">
        <v>0</v>
      </c>
      <c r="AC1728" s="22">
        <v>0</v>
      </c>
      <c r="AD1728" s="22">
        <v>0</v>
      </c>
      <c r="AE1728" s="22">
        <v>0</v>
      </c>
      <c r="AF1728" s="22">
        <v>0</v>
      </c>
      <c r="AG1728" s="22">
        <v>0</v>
      </c>
      <c r="AH1728" s="22">
        <f t="shared" si="146"/>
        <v>0</v>
      </c>
      <c r="AI1728" s="22">
        <v>0</v>
      </c>
      <c r="AJ1728" s="22">
        <f t="shared" si="147"/>
        <v>-663</v>
      </c>
      <c r="AK1728" s="22"/>
      <c r="AL1728" s="22">
        <f t="shared" si="148"/>
        <v>0</v>
      </c>
      <c r="AM1728" s="22">
        <f t="shared" si="149"/>
        <v>0</v>
      </c>
    </row>
    <row r="1729" spans="1:39" ht="30" outlineLevel="1" x14ac:dyDescent="0.25">
      <c r="A1729" s="10">
        <v>40755</v>
      </c>
      <c r="C1729" s="3" t="s">
        <v>3350</v>
      </c>
      <c r="D1729" s="34" t="s">
        <v>3351</v>
      </c>
      <c r="F1729" s="4" t="s">
        <v>88</v>
      </c>
      <c r="G1729" s="4" t="s">
        <v>451</v>
      </c>
      <c r="H1729" s="4" t="s">
        <v>157</v>
      </c>
      <c r="N1729" s="5">
        <v>1</v>
      </c>
      <c r="O1729" s="5" t="s">
        <v>158</v>
      </c>
      <c r="P1729" s="65">
        <v>165</v>
      </c>
      <c r="Q1729" s="65">
        <v>0</v>
      </c>
      <c r="R1729" s="65">
        <v>0</v>
      </c>
      <c r="S1729" s="65">
        <f t="shared" si="145"/>
        <v>165</v>
      </c>
      <c r="T1729" s="5">
        <v>120</v>
      </c>
      <c r="U1729" s="22">
        <v>-165</v>
      </c>
      <c r="V1729" s="22">
        <v>0</v>
      </c>
      <c r="W1729" s="22">
        <v>0</v>
      </c>
      <c r="X1729" s="22">
        <v>0</v>
      </c>
      <c r="Y1729" s="22">
        <v>0</v>
      </c>
      <c r="Z1729" s="22">
        <v>0</v>
      </c>
      <c r="AA1729" s="22">
        <v>0</v>
      </c>
      <c r="AB1729" s="22">
        <v>0</v>
      </c>
      <c r="AC1729" s="22">
        <v>0</v>
      </c>
      <c r="AD1729" s="22">
        <v>0</v>
      </c>
      <c r="AE1729" s="22">
        <v>0</v>
      </c>
      <c r="AF1729" s="22">
        <v>0</v>
      </c>
      <c r="AG1729" s="22">
        <v>0</v>
      </c>
      <c r="AH1729" s="22">
        <f t="shared" si="146"/>
        <v>0</v>
      </c>
      <c r="AI1729" s="22">
        <v>0</v>
      </c>
      <c r="AJ1729" s="22">
        <f t="shared" si="147"/>
        <v>-165</v>
      </c>
      <c r="AK1729" s="22"/>
      <c r="AL1729" s="22">
        <f t="shared" si="148"/>
        <v>0</v>
      </c>
      <c r="AM1729" s="22">
        <f t="shared" si="149"/>
        <v>0</v>
      </c>
    </row>
    <row r="1730" spans="1:39" ht="30" outlineLevel="1" x14ac:dyDescent="0.25">
      <c r="A1730" s="10">
        <v>40755</v>
      </c>
      <c r="C1730" s="3" t="s">
        <v>3352</v>
      </c>
      <c r="D1730" s="34" t="s">
        <v>3353</v>
      </c>
      <c r="F1730" s="4" t="s">
        <v>88</v>
      </c>
      <c r="G1730" s="4" t="s">
        <v>451</v>
      </c>
      <c r="H1730" s="4" t="s">
        <v>157</v>
      </c>
      <c r="N1730" s="5">
        <v>1</v>
      </c>
      <c r="O1730" s="5" t="s">
        <v>158</v>
      </c>
      <c r="P1730" s="65">
        <v>1190.7</v>
      </c>
      <c r="Q1730" s="65">
        <v>0</v>
      </c>
      <c r="R1730" s="65">
        <v>0</v>
      </c>
      <c r="S1730" s="65">
        <f t="shared" si="145"/>
        <v>1190.7</v>
      </c>
      <c r="T1730" s="5">
        <v>120</v>
      </c>
      <c r="U1730" s="22">
        <v>-1190.7</v>
      </c>
      <c r="V1730" s="22">
        <v>0</v>
      </c>
      <c r="W1730" s="22">
        <v>0</v>
      </c>
      <c r="X1730" s="22">
        <v>0</v>
      </c>
      <c r="Y1730" s="22">
        <v>0</v>
      </c>
      <c r="Z1730" s="22">
        <v>0</v>
      </c>
      <c r="AA1730" s="22">
        <v>0</v>
      </c>
      <c r="AB1730" s="22">
        <v>0</v>
      </c>
      <c r="AC1730" s="22">
        <v>0</v>
      </c>
      <c r="AD1730" s="22">
        <v>0</v>
      </c>
      <c r="AE1730" s="22">
        <v>0</v>
      </c>
      <c r="AF1730" s="22">
        <v>0</v>
      </c>
      <c r="AG1730" s="22">
        <v>0</v>
      </c>
      <c r="AH1730" s="22">
        <f t="shared" si="146"/>
        <v>0</v>
      </c>
      <c r="AI1730" s="22">
        <v>0</v>
      </c>
      <c r="AJ1730" s="22">
        <f t="shared" si="147"/>
        <v>-1190.7</v>
      </c>
      <c r="AK1730" s="22"/>
      <c r="AL1730" s="22">
        <f t="shared" si="148"/>
        <v>0</v>
      </c>
      <c r="AM1730" s="22">
        <f t="shared" si="149"/>
        <v>0</v>
      </c>
    </row>
    <row r="1731" spans="1:39" outlineLevel="1" x14ac:dyDescent="0.25">
      <c r="A1731" s="10">
        <v>40755</v>
      </c>
      <c r="C1731" s="3" t="s">
        <v>3354</v>
      </c>
      <c r="D1731" s="34" t="s">
        <v>3355</v>
      </c>
      <c r="F1731" s="4" t="s">
        <v>88</v>
      </c>
      <c r="G1731" s="4" t="s">
        <v>451</v>
      </c>
      <c r="H1731" s="4" t="s">
        <v>157</v>
      </c>
      <c r="N1731" s="5">
        <v>1</v>
      </c>
      <c r="O1731" s="5" t="s">
        <v>158</v>
      </c>
      <c r="P1731" s="65">
        <v>180</v>
      </c>
      <c r="Q1731" s="65">
        <v>0</v>
      </c>
      <c r="R1731" s="65">
        <v>0</v>
      </c>
      <c r="S1731" s="65">
        <f t="shared" si="145"/>
        <v>180</v>
      </c>
      <c r="T1731" s="5">
        <v>120</v>
      </c>
      <c r="U1731" s="22">
        <v>-180</v>
      </c>
      <c r="V1731" s="22">
        <v>0</v>
      </c>
      <c r="W1731" s="22">
        <v>0</v>
      </c>
      <c r="X1731" s="22">
        <v>0</v>
      </c>
      <c r="Y1731" s="22">
        <v>0</v>
      </c>
      <c r="Z1731" s="22">
        <v>0</v>
      </c>
      <c r="AA1731" s="22">
        <v>0</v>
      </c>
      <c r="AB1731" s="22">
        <v>0</v>
      </c>
      <c r="AC1731" s="22">
        <v>0</v>
      </c>
      <c r="AD1731" s="22">
        <v>0</v>
      </c>
      <c r="AE1731" s="22">
        <v>0</v>
      </c>
      <c r="AF1731" s="22">
        <v>0</v>
      </c>
      <c r="AG1731" s="22">
        <v>0</v>
      </c>
      <c r="AH1731" s="22">
        <f t="shared" si="146"/>
        <v>0</v>
      </c>
      <c r="AI1731" s="22">
        <v>0</v>
      </c>
      <c r="AJ1731" s="22">
        <f t="shared" si="147"/>
        <v>-180</v>
      </c>
      <c r="AK1731" s="22"/>
      <c r="AL1731" s="22">
        <f t="shared" si="148"/>
        <v>0</v>
      </c>
      <c r="AM1731" s="22">
        <f t="shared" si="149"/>
        <v>0</v>
      </c>
    </row>
    <row r="1732" spans="1:39" outlineLevel="1" x14ac:dyDescent="0.25">
      <c r="A1732" s="10">
        <v>40755</v>
      </c>
      <c r="C1732" s="3" t="s">
        <v>3356</v>
      </c>
      <c r="D1732" s="34" t="s">
        <v>3357</v>
      </c>
      <c r="F1732" s="4" t="s">
        <v>88</v>
      </c>
      <c r="G1732" s="4" t="s">
        <v>451</v>
      </c>
      <c r="H1732" s="4" t="s">
        <v>157</v>
      </c>
      <c r="N1732" s="5">
        <v>1</v>
      </c>
      <c r="O1732" s="5" t="s">
        <v>158</v>
      </c>
      <c r="P1732" s="65">
        <v>965.35</v>
      </c>
      <c r="Q1732" s="65">
        <v>0</v>
      </c>
      <c r="R1732" s="65">
        <v>0</v>
      </c>
      <c r="S1732" s="65">
        <f t="shared" si="145"/>
        <v>965.35</v>
      </c>
      <c r="T1732" s="5">
        <v>120</v>
      </c>
      <c r="U1732" s="22">
        <v>-965.35</v>
      </c>
      <c r="V1732" s="22">
        <v>0</v>
      </c>
      <c r="W1732" s="22">
        <v>0</v>
      </c>
      <c r="X1732" s="22">
        <v>0</v>
      </c>
      <c r="Y1732" s="22">
        <v>0</v>
      </c>
      <c r="Z1732" s="22">
        <v>0</v>
      </c>
      <c r="AA1732" s="22">
        <v>0</v>
      </c>
      <c r="AB1732" s="22">
        <v>0</v>
      </c>
      <c r="AC1732" s="22">
        <v>0</v>
      </c>
      <c r="AD1732" s="22">
        <v>0</v>
      </c>
      <c r="AE1732" s="22">
        <v>0</v>
      </c>
      <c r="AF1732" s="22">
        <v>0</v>
      </c>
      <c r="AG1732" s="22">
        <v>0</v>
      </c>
      <c r="AH1732" s="22">
        <f t="shared" si="146"/>
        <v>0</v>
      </c>
      <c r="AI1732" s="22">
        <v>0</v>
      </c>
      <c r="AJ1732" s="22">
        <f t="shared" si="147"/>
        <v>-965.35</v>
      </c>
      <c r="AK1732" s="22"/>
      <c r="AL1732" s="22">
        <f t="shared" si="148"/>
        <v>0</v>
      </c>
      <c r="AM1732" s="22">
        <f t="shared" si="149"/>
        <v>0</v>
      </c>
    </row>
    <row r="1733" spans="1:39" ht="30" outlineLevel="1" x14ac:dyDescent="0.25">
      <c r="A1733" s="10">
        <v>40755</v>
      </c>
      <c r="C1733" s="3" t="s">
        <v>3358</v>
      </c>
      <c r="D1733" s="34" t="s">
        <v>3359</v>
      </c>
      <c r="F1733" s="4" t="s">
        <v>88</v>
      </c>
      <c r="G1733" s="4" t="s">
        <v>451</v>
      </c>
      <c r="H1733" s="4" t="s">
        <v>157</v>
      </c>
      <c r="N1733" s="5">
        <v>1</v>
      </c>
      <c r="O1733" s="5" t="s">
        <v>158</v>
      </c>
      <c r="P1733" s="65">
        <v>1885.8</v>
      </c>
      <c r="Q1733" s="65">
        <v>0</v>
      </c>
      <c r="R1733" s="65">
        <v>0</v>
      </c>
      <c r="S1733" s="65">
        <f t="shared" si="145"/>
        <v>1885.8</v>
      </c>
      <c r="T1733" s="5">
        <v>120</v>
      </c>
      <c r="U1733" s="22">
        <v>-1885.8</v>
      </c>
      <c r="V1733" s="22">
        <v>0</v>
      </c>
      <c r="W1733" s="22">
        <v>0</v>
      </c>
      <c r="X1733" s="22">
        <v>0</v>
      </c>
      <c r="Y1733" s="22">
        <v>0</v>
      </c>
      <c r="Z1733" s="22">
        <v>0</v>
      </c>
      <c r="AA1733" s="22">
        <v>0</v>
      </c>
      <c r="AB1733" s="22">
        <v>0</v>
      </c>
      <c r="AC1733" s="22">
        <v>0</v>
      </c>
      <c r="AD1733" s="22">
        <v>0</v>
      </c>
      <c r="AE1733" s="22">
        <v>0</v>
      </c>
      <c r="AF1733" s="22">
        <v>0</v>
      </c>
      <c r="AG1733" s="22">
        <v>0</v>
      </c>
      <c r="AH1733" s="22">
        <f t="shared" si="146"/>
        <v>0</v>
      </c>
      <c r="AI1733" s="22">
        <v>0</v>
      </c>
      <c r="AJ1733" s="22">
        <f t="shared" si="147"/>
        <v>-1885.8</v>
      </c>
      <c r="AK1733" s="22"/>
      <c r="AL1733" s="22">
        <f t="shared" si="148"/>
        <v>0</v>
      </c>
      <c r="AM1733" s="22">
        <f t="shared" si="149"/>
        <v>0</v>
      </c>
    </row>
    <row r="1734" spans="1:39" outlineLevel="1" x14ac:dyDescent="0.25">
      <c r="A1734" s="10">
        <v>40755</v>
      </c>
      <c r="C1734" s="3" t="s">
        <v>3360</v>
      </c>
      <c r="D1734" s="34" t="s">
        <v>3361</v>
      </c>
      <c r="F1734" s="4" t="s">
        <v>88</v>
      </c>
      <c r="G1734" s="4" t="s">
        <v>451</v>
      </c>
      <c r="H1734" s="4" t="s">
        <v>157</v>
      </c>
      <c r="N1734" s="5">
        <v>1</v>
      </c>
      <c r="O1734" s="5" t="s">
        <v>158</v>
      </c>
      <c r="P1734" s="65">
        <v>990</v>
      </c>
      <c r="Q1734" s="65">
        <v>0</v>
      </c>
      <c r="R1734" s="65">
        <v>0</v>
      </c>
      <c r="S1734" s="65">
        <f t="shared" ref="S1734:S1744" si="150">SUM(P1734:R1734)</f>
        <v>990</v>
      </c>
      <c r="T1734" s="5">
        <v>120</v>
      </c>
      <c r="U1734" s="22">
        <v>-990</v>
      </c>
      <c r="V1734" s="22">
        <v>0</v>
      </c>
      <c r="W1734" s="22">
        <v>0</v>
      </c>
      <c r="X1734" s="22">
        <v>0</v>
      </c>
      <c r="Y1734" s="22">
        <v>0</v>
      </c>
      <c r="Z1734" s="22">
        <v>0</v>
      </c>
      <c r="AA1734" s="22">
        <v>0</v>
      </c>
      <c r="AB1734" s="22">
        <v>0</v>
      </c>
      <c r="AC1734" s="22">
        <v>0</v>
      </c>
      <c r="AD1734" s="22">
        <v>0</v>
      </c>
      <c r="AE1734" s="22">
        <v>0</v>
      </c>
      <c r="AF1734" s="22">
        <v>0</v>
      </c>
      <c r="AG1734" s="22">
        <v>0</v>
      </c>
      <c r="AH1734" s="22">
        <f t="shared" ref="AH1734:AH1744" si="151">SUM(V1734:AG1734)</f>
        <v>0</v>
      </c>
      <c r="AI1734" s="22">
        <v>0</v>
      </c>
      <c r="AJ1734" s="22">
        <f t="shared" ref="AJ1734:AJ1744" si="152">U1734+AH1734+AI1734</f>
        <v>-990</v>
      </c>
      <c r="AK1734" s="22"/>
      <c r="AL1734" s="22">
        <f t="shared" ref="AL1734:AL1744" si="153">S1734+AJ1734</f>
        <v>0</v>
      </c>
      <c r="AM1734" s="22">
        <f t="shared" ref="AM1734:AM1744" si="154">P1734+U1734</f>
        <v>0</v>
      </c>
    </row>
    <row r="1735" spans="1:39" ht="30" outlineLevel="1" x14ac:dyDescent="0.25">
      <c r="A1735" s="10">
        <v>40755</v>
      </c>
      <c r="C1735" s="3" t="s">
        <v>3362</v>
      </c>
      <c r="D1735" s="34" t="s">
        <v>3363</v>
      </c>
      <c r="F1735" s="4" t="s">
        <v>88</v>
      </c>
      <c r="G1735" s="4" t="s">
        <v>451</v>
      </c>
      <c r="H1735" s="4" t="s">
        <v>157</v>
      </c>
      <c r="N1735" s="5">
        <v>1</v>
      </c>
      <c r="O1735" s="5" t="s">
        <v>158</v>
      </c>
      <c r="P1735" s="65">
        <v>5625</v>
      </c>
      <c r="Q1735" s="65">
        <v>0</v>
      </c>
      <c r="R1735" s="65">
        <v>0</v>
      </c>
      <c r="S1735" s="65">
        <f t="shared" si="150"/>
        <v>5625</v>
      </c>
      <c r="T1735" s="5">
        <v>120</v>
      </c>
      <c r="U1735" s="22">
        <v>-5625</v>
      </c>
      <c r="V1735" s="22">
        <v>0</v>
      </c>
      <c r="W1735" s="22">
        <v>0</v>
      </c>
      <c r="X1735" s="22">
        <v>0</v>
      </c>
      <c r="Y1735" s="22">
        <v>0</v>
      </c>
      <c r="Z1735" s="22">
        <v>0</v>
      </c>
      <c r="AA1735" s="22">
        <v>0</v>
      </c>
      <c r="AB1735" s="22">
        <v>0</v>
      </c>
      <c r="AC1735" s="22">
        <v>0</v>
      </c>
      <c r="AD1735" s="22">
        <v>0</v>
      </c>
      <c r="AE1735" s="22">
        <v>0</v>
      </c>
      <c r="AF1735" s="22">
        <v>0</v>
      </c>
      <c r="AG1735" s="22">
        <v>0</v>
      </c>
      <c r="AH1735" s="22">
        <f t="shared" si="151"/>
        <v>0</v>
      </c>
      <c r="AI1735" s="22">
        <v>0</v>
      </c>
      <c r="AJ1735" s="22">
        <f t="shared" si="152"/>
        <v>-5625</v>
      </c>
      <c r="AK1735" s="22"/>
      <c r="AL1735" s="22">
        <f t="shared" si="153"/>
        <v>0</v>
      </c>
      <c r="AM1735" s="22">
        <f t="shared" si="154"/>
        <v>0</v>
      </c>
    </row>
    <row r="1736" spans="1:39" ht="30" outlineLevel="1" x14ac:dyDescent="0.25">
      <c r="A1736" s="10">
        <v>40755</v>
      </c>
      <c r="C1736" s="3" t="s">
        <v>3364</v>
      </c>
      <c r="D1736" s="34" t="s">
        <v>3365</v>
      </c>
      <c r="F1736" s="4" t="s">
        <v>88</v>
      </c>
      <c r="G1736" s="4" t="s">
        <v>451</v>
      </c>
      <c r="H1736" s="4" t="s">
        <v>157</v>
      </c>
      <c r="N1736" s="5">
        <v>1</v>
      </c>
      <c r="O1736" s="5" t="s">
        <v>158</v>
      </c>
      <c r="P1736" s="65">
        <v>458</v>
      </c>
      <c r="Q1736" s="65">
        <v>0</v>
      </c>
      <c r="R1736" s="65">
        <v>0</v>
      </c>
      <c r="S1736" s="65">
        <f t="shared" si="150"/>
        <v>458</v>
      </c>
      <c r="T1736" s="5">
        <v>120</v>
      </c>
      <c r="U1736" s="22">
        <v>-458</v>
      </c>
      <c r="V1736" s="22">
        <v>0</v>
      </c>
      <c r="W1736" s="22">
        <v>0</v>
      </c>
      <c r="X1736" s="22">
        <v>0</v>
      </c>
      <c r="Y1736" s="22">
        <v>0</v>
      </c>
      <c r="Z1736" s="22">
        <v>0</v>
      </c>
      <c r="AA1736" s="22">
        <v>0</v>
      </c>
      <c r="AB1736" s="22">
        <v>0</v>
      </c>
      <c r="AC1736" s="22">
        <v>0</v>
      </c>
      <c r="AD1736" s="22">
        <v>0</v>
      </c>
      <c r="AE1736" s="22">
        <v>0</v>
      </c>
      <c r="AF1736" s="22">
        <v>0</v>
      </c>
      <c r="AG1736" s="22">
        <v>0</v>
      </c>
      <c r="AH1736" s="22">
        <f t="shared" si="151"/>
        <v>0</v>
      </c>
      <c r="AI1736" s="22">
        <v>0</v>
      </c>
      <c r="AJ1736" s="22">
        <f t="shared" si="152"/>
        <v>-458</v>
      </c>
      <c r="AK1736" s="22"/>
      <c r="AL1736" s="22">
        <f t="shared" si="153"/>
        <v>0</v>
      </c>
      <c r="AM1736" s="22">
        <f t="shared" si="154"/>
        <v>0</v>
      </c>
    </row>
    <row r="1737" spans="1:39" ht="30" outlineLevel="1" x14ac:dyDescent="0.25">
      <c r="A1737" s="10">
        <v>40755</v>
      </c>
      <c r="C1737" s="3" t="s">
        <v>3366</v>
      </c>
      <c r="D1737" s="34" t="s">
        <v>3367</v>
      </c>
      <c r="F1737" s="4" t="s">
        <v>88</v>
      </c>
      <c r="G1737" s="4" t="s">
        <v>451</v>
      </c>
      <c r="H1737" s="4" t="s">
        <v>157</v>
      </c>
      <c r="N1737" s="5">
        <v>1</v>
      </c>
      <c r="O1737" s="5" t="s">
        <v>158</v>
      </c>
      <c r="P1737" s="65">
        <v>450</v>
      </c>
      <c r="Q1737" s="65">
        <v>0</v>
      </c>
      <c r="R1737" s="65">
        <v>0</v>
      </c>
      <c r="S1737" s="65">
        <f t="shared" si="150"/>
        <v>450</v>
      </c>
      <c r="T1737" s="5">
        <v>120</v>
      </c>
      <c r="U1737" s="22">
        <v>-450</v>
      </c>
      <c r="V1737" s="22">
        <v>0</v>
      </c>
      <c r="W1737" s="22">
        <v>0</v>
      </c>
      <c r="X1737" s="22">
        <v>0</v>
      </c>
      <c r="Y1737" s="22">
        <v>0</v>
      </c>
      <c r="Z1737" s="22">
        <v>0</v>
      </c>
      <c r="AA1737" s="22">
        <v>0</v>
      </c>
      <c r="AB1737" s="22">
        <v>0</v>
      </c>
      <c r="AC1737" s="22">
        <v>0</v>
      </c>
      <c r="AD1737" s="22">
        <v>0</v>
      </c>
      <c r="AE1737" s="22">
        <v>0</v>
      </c>
      <c r="AF1737" s="22">
        <v>0</v>
      </c>
      <c r="AG1737" s="22">
        <v>0</v>
      </c>
      <c r="AH1737" s="22">
        <f t="shared" si="151"/>
        <v>0</v>
      </c>
      <c r="AI1737" s="22">
        <v>0</v>
      </c>
      <c r="AJ1737" s="22">
        <f t="shared" si="152"/>
        <v>-450</v>
      </c>
      <c r="AK1737" s="22"/>
      <c r="AL1737" s="22">
        <f t="shared" si="153"/>
        <v>0</v>
      </c>
      <c r="AM1737" s="22">
        <f t="shared" si="154"/>
        <v>0</v>
      </c>
    </row>
    <row r="1738" spans="1:39" outlineLevel="1" x14ac:dyDescent="0.25">
      <c r="A1738" s="10">
        <v>40755</v>
      </c>
      <c r="C1738" s="3" t="s">
        <v>3368</v>
      </c>
      <c r="D1738" s="34" t="s">
        <v>3369</v>
      </c>
      <c r="F1738" s="4" t="s">
        <v>88</v>
      </c>
      <c r="G1738" s="4" t="s">
        <v>425</v>
      </c>
      <c r="H1738" s="4" t="s">
        <v>157</v>
      </c>
      <c r="N1738" s="5">
        <v>1</v>
      </c>
      <c r="O1738" s="5" t="s">
        <v>158</v>
      </c>
      <c r="P1738" s="65">
        <v>730812.5</v>
      </c>
      <c r="Q1738" s="65">
        <v>0</v>
      </c>
      <c r="R1738" s="65">
        <v>0</v>
      </c>
      <c r="S1738" s="65">
        <f t="shared" si="150"/>
        <v>730812.5</v>
      </c>
      <c r="T1738" s="5">
        <v>180</v>
      </c>
      <c r="U1738" s="22">
        <v>-730812.5</v>
      </c>
      <c r="V1738" s="22">
        <v>0</v>
      </c>
      <c r="W1738" s="22">
        <v>0</v>
      </c>
      <c r="X1738" s="22">
        <v>0</v>
      </c>
      <c r="Y1738" s="22">
        <v>0</v>
      </c>
      <c r="Z1738" s="22">
        <v>0</v>
      </c>
      <c r="AA1738" s="22">
        <v>0</v>
      </c>
      <c r="AB1738" s="22">
        <v>0</v>
      </c>
      <c r="AC1738" s="22">
        <v>0</v>
      </c>
      <c r="AD1738" s="22">
        <v>0</v>
      </c>
      <c r="AE1738" s="22">
        <v>0</v>
      </c>
      <c r="AF1738" s="22">
        <v>0</v>
      </c>
      <c r="AG1738" s="22">
        <v>0</v>
      </c>
      <c r="AH1738" s="22">
        <f t="shared" si="151"/>
        <v>0</v>
      </c>
      <c r="AI1738" s="22">
        <v>0</v>
      </c>
      <c r="AJ1738" s="22">
        <f t="shared" si="152"/>
        <v>-730812.5</v>
      </c>
      <c r="AK1738" s="22"/>
      <c r="AL1738" s="22">
        <f t="shared" si="153"/>
        <v>0</v>
      </c>
      <c r="AM1738" s="22">
        <f t="shared" si="154"/>
        <v>0</v>
      </c>
    </row>
    <row r="1739" spans="1:39" ht="30" outlineLevel="1" x14ac:dyDescent="0.25">
      <c r="A1739" s="10">
        <v>40755</v>
      </c>
      <c r="C1739" s="3" t="s">
        <v>3370</v>
      </c>
      <c r="D1739" s="34" t="s">
        <v>3371</v>
      </c>
      <c r="F1739" s="4" t="s">
        <v>88</v>
      </c>
      <c r="G1739" s="4" t="s">
        <v>451</v>
      </c>
      <c r="H1739" s="4" t="s">
        <v>157</v>
      </c>
      <c r="N1739" s="5">
        <v>1</v>
      </c>
      <c r="O1739" s="5" t="s">
        <v>158</v>
      </c>
      <c r="P1739" s="65">
        <v>2450</v>
      </c>
      <c r="Q1739" s="65">
        <v>0</v>
      </c>
      <c r="R1739" s="65">
        <v>0</v>
      </c>
      <c r="S1739" s="65">
        <f t="shared" si="150"/>
        <v>2450</v>
      </c>
      <c r="T1739" s="5">
        <v>120</v>
      </c>
      <c r="U1739" s="22">
        <v>-2450</v>
      </c>
      <c r="V1739" s="22">
        <v>0</v>
      </c>
      <c r="W1739" s="22">
        <v>0</v>
      </c>
      <c r="X1739" s="22">
        <v>0</v>
      </c>
      <c r="Y1739" s="22">
        <v>0</v>
      </c>
      <c r="Z1739" s="22">
        <v>0</v>
      </c>
      <c r="AA1739" s="22">
        <v>0</v>
      </c>
      <c r="AB1739" s="22">
        <v>0</v>
      </c>
      <c r="AC1739" s="22">
        <v>0</v>
      </c>
      <c r="AD1739" s="22">
        <v>0</v>
      </c>
      <c r="AE1739" s="22">
        <v>0</v>
      </c>
      <c r="AF1739" s="22">
        <v>0</v>
      </c>
      <c r="AG1739" s="22">
        <v>0</v>
      </c>
      <c r="AH1739" s="22">
        <f t="shared" si="151"/>
        <v>0</v>
      </c>
      <c r="AI1739" s="22">
        <v>0</v>
      </c>
      <c r="AJ1739" s="22">
        <f t="shared" si="152"/>
        <v>-2450</v>
      </c>
      <c r="AK1739" s="22"/>
      <c r="AL1739" s="22">
        <f t="shared" si="153"/>
        <v>0</v>
      </c>
      <c r="AM1739" s="22">
        <f t="shared" si="154"/>
        <v>0</v>
      </c>
    </row>
    <row r="1740" spans="1:39" outlineLevel="1" x14ac:dyDescent="0.25">
      <c r="A1740" s="10">
        <v>40755</v>
      </c>
      <c r="C1740" s="3" t="s">
        <v>3372</v>
      </c>
      <c r="D1740" s="34" t="s">
        <v>3373</v>
      </c>
      <c r="F1740" s="4" t="s">
        <v>88</v>
      </c>
      <c r="G1740" s="4" t="s">
        <v>451</v>
      </c>
      <c r="H1740" s="4" t="s">
        <v>157</v>
      </c>
      <c r="N1740" s="5">
        <v>1</v>
      </c>
      <c r="O1740" s="5" t="s">
        <v>158</v>
      </c>
      <c r="P1740" s="65">
        <v>2449.84</v>
      </c>
      <c r="Q1740" s="65">
        <v>0</v>
      </c>
      <c r="R1740" s="65">
        <v>0</v>
      </c>
      <c r="S1740" s="65">
        <f t="shared" si="150"/>
        <v>2449.84</v>
      </c>
      <c r="T1740" s="5">
        <v>120</v>
      </c>
      <c r="U1740" s="22">
        <v>-2449.84</v>
      </c>
      <c r="V1740" s="22">
        <v>0</v>
      </c>
      <c r="W1740" s="22">
        <v>0</v>
      </c>
      <c r="X1740" s="22">
        <v>0</v>
      </c>
      <c r="Y1740" s="22">
        <v>0</v>
      </c>
      <c r="Z1740" s="22">
        <v>0</v>
      </c>
      <c r="AA1740" s="22">
        <v>0</v>
      </c>
      <c r="AB1740" s="22">
        <v>0</v>
      </c>
      <c r="AC1740" s="22">
        <v>0</v>
      </c>
      <c r="AD1740" s="22">
        <v>0</v>
      </c>
      <c r="AE1740" s="22">
        <v>0</v>
      </c>
      <c r="AF1740" s="22">
        <v>0</v>
      </c>
      <c r="AG1740" s="22">
        <v>0</v>
      </c>
      <c r="AH1740" s="22">
        <f t="shared" si="151"/>
        <v>0</v>
      </c>
      <c r="AI1740" s="22">
        <v>0</v>
      </c>
      <c r="AJ1740" s="22">
        <f t="shared" si="152"/>
        <v>-2449.84</v>
      </c>
      <c r="AK1740" s="22"/>
      <c r="AL1740" s="22">
        <f t="shared" si="153"/>
        <v>0</v>
      </c>
      <c r="AM1740" s="22">
        <f t="shared" si="154"/>
        <v>0</v>
      </c>
    </row>
    <row r="1741" spans="1:39" ht="30" outlineLevel="1" x14ac:dyDescent="0.25">
      <c r="A1741" s="10">
        <v>40755</v>
      </c>
      <c r="C1741" s="3" t="s">
        <v>3374</v>
      </c>
      <c r="D1741" s="34" t="s">
        <v>3375</v>
      </c>
      <c r="F1741" s="4" t="s">
        <v>88</v>
      </c>
      <c r="G1741" s="4" t="s">
        <v>425</v>
      </c>
      <c r="H1741" s="4" t="s">
        <v>157</v>
      </c>
      <c r="N1741" s="5">
        <v>1</v>
      </c>
      <c r="O1741" s="5" t="s">
        <v>158</v>
      </c>
      <c r="P1741" s="65">
        <v>638640</v>
      </c>
      <c r="Q1741" s="65">
        <v>0</v>
      </c>
      <c r="R1741" s="65">
        <v>0</v>
      </c>
      <c r="S1741" s="65">
        <f t="shared" si="150"/>
        <v>638640</v>
      </c>
      <c r="T1741" s="5">
        <v>180</v>
      </c>
      <c r="U1741" s="22">
        <v>-638640</v>
      </c>
      <c r="V1741" s="22">
        <v>0</v>
      </c>
      <c r="W1741" s="22">
        <v>0</v>
      </c>
      <c r="X1741" s="22">
        <v>0</v>
      </c>
      <c r="Y1741" s="22">
        <v>0</v>
      </c>
      <c r="Z1741" s="22">
        <v>0</v>
      </c>
      <c r="AA1741" s="22">
        <v>0</v>
      </c>
      <c r="AB1741" s="22">
        <v>0</v>
      </c>
      <c r="AC1741" s="22">
        <v>0</v>
      </c>
      <c r="AD1741" s="22">
        <v>0</v>
      </c>
      <c r="AE1741" s="22">
        <v>0</v>
      </c>
      <c r="AF1741" s="22">
        <v>0</v>
      </c>
      <c r="AG1741" s="22">
        <v>0</v>
      </c>
      <c r="AH1741" s="22">
        <f t="shared" si="151"/>
        <v>0</v>
      </c>
      <c r="AI1741" s="22">
        <v>0</v>
      </c>
      <c r="AJ1741" s="22">
        <f t="shared" si="152"/>
        <v>-638640</v>
      </c>
      <c r="AK1741" s="22"/>
      <c r="AL1741" s="22">
        <f t="shared" si="153"/>
        <v>0</v>
      </c>
      <c r="AM1741" s="22">
        <f t="shared" si="154"/>
        <v>0</v>
      </c>
    </row>
    <row r="1742" spans="1:39" ht="30" outlineLevel="1" x14ac:dyDescent="0.25">
      <c r="A1742" s="10">
        <v>40755</v>
      </c>
      <c r="C1742" s="3" t="s">
        <v>3376</v>
      </c>
      <c r="D1742" s="34" t="s">
        <v>3377</v>
      </c>
      <c r="F1742" s="4" t="s">
        <v>88</v>
      </c>
      <c r="G1742" s="4" t="s">
        <v>451</v>
      </c>
      <c r="H1742" s="4" t="s">
        <v>157</v>
      </c>
      <c r="N1742" s="5">
        <v>1</v>
      </c>
      <c r="O1742" s="5" t="s">
        <v>158</v>
      </c>
      <c r="P1742" s="65">
        <v>1500</v>
      </c>
      <c r="Q1742" s="65">
        <v>0</v>
      </c>
      <c r="R1742" s="65">
        <v>0</v>
      </c>
      <c r="S1742" s="65">
        <f t="shared" si="150"/>
        <v>1500</v>
      </c>
      <c r="T1742" s="5">
        <v>120</v>
      </c>
      <c r="U1742" s="22">
        <v>-1500</v>
      </c>
      <c r="V1742" s="22">
        <v>0</v>
      </c>
      <c r="W1742" s="22">
        <v>0</v>
      </c>
      <c r="X1742" s="22">
        <v>0</v>
      </c>
      <c r="Y1742" s="22">
        <v>0</v>
      </c>
      <c r="Z1742" s="22">
        <v>0</v>
      </c>
      <c r="AA1742" s="22">
        <v>0</v>
      </c>
      <c r="AB1742" s="22">
        <v>0</v>
      </c>
      <c r="AC1742" s="22">
        <v>0</v>
      </c>
      <c r="AD1742" s="22">
        <v>0</v>
      </c>
      <c r="AE1742" s="22">
        <v>0</v>
      </c>
      <c r="AF1742" s="22">
        <v>0</v>
      </c>
      <c r="AG1742" s="22">
        <v>0</v>
      </c>
      <c r="AH1742" s="22">
        <f t="shared" si="151"/>
        <v>0</v>
      </c>
      <c r="AI1742" s="22">
        <v>0</v>
      </c>
      <c r="AJ1742" s="22">
        <f t="shared" si="152"/>
        <v>-1500</v>
      </c>
      <c r="AK1742" s="22"/>
      <c r="AL1742" s="22">
        <f t="shared" si="153"/>
        <v>0</v>
      </c>
      <c r="AM1742" s="22">
        <f t="shared" si="154"/>
        <v>0</v>
      </c>
    </row>
    <row r="1743" spans="1:39" ht="30" outlineLevel="1" x14ac:dyDescent="0.25">
      <c r="A1743" s="10">
        <v>40755</v>
      </c>
      <c r="C1743" s="3" t="s">
        <v>3378</v>
      </c>
      <c r="D1743" s="34" t="s">
        <v>3379</v>
      </c>
      <c r="F1743" s="4" t="s">
        <v>88</v>
      </c>
      <c r="G1743" s="4" t="s">
        <v>451</v>
      </c>
      <c r="H1743" s="4" t="s">
        <v>157</v>
      </c>
      <c r="N1743" s="5">
        <v>1</v>
      </c>
      <c r="O1743" s="5" t="s">
        <v>158</v>
      </c>
      <c r="P1743" s="65">
        <v>397.09</v>
      </c>
      <c r="Q1743" s="65">
        <v>0</v>
      </c>
      <c r="R1743" s="65">
        <v>0</v>
      </c>
      <c r="S1743" s="65">
        <f t="shared" si="150"/>
        <v>397.09</v>
      </c>
      <c r="T1743" s="5">
        <v>120</v>
      </c>
      <c r="U1743" s="22">
        <v>-397.09</v>
      </c>
      <c r="V1743" s="22">
        <v>0</v>
      </c>
      <c r="W1743" s="22">
        <v>0</v>
      </c>
      <c r="X1743" s="22">
        <v>0</v>
      </c>
      <c r="Y1743" s="22">
        <v>0</v>
      </c>
      <c r="Z1743" s="22">
        <v>0</v>
      </c>
      <c r="AA1743" s="22">
        <v>0</v>
      </c>
      <c r="AB1743" s="22">
        <v>0</v>
      </c>
      <c r="AC1743" s="22">
        <v>0</v>
      </c>
      <c r="AD1743" s="22">
        <v>0</v>
      </c>
      <c r="AE1743" s="22">
        <v>0</v>
      </c>
      <c r="AF1743" s="22">
        <v>0</v>
      </c>
      <c r="AG1743" s="22">
        <v>0</v>
      </c>
      <c r="AH1743" s="22">
        <f t="shared" si="151"/>
        <v>0</v>
      </c>
      <c r="AI1743" s="22">
        <v>0</v>
      </c>
      <c r="AJ1743" s="22">
        <f t="shared" si="152"/>
        <v>-397.09</v>
      </c>
      <c r="AK1743" s="22"/>
      <c r="AL1743" s="22">
        <f t="shared" si="153"/>
        <v>0</v>
      </c>
      <c r="AM1743" s="22">
        <f t="shared" si="154"/>
        <v>0</v>
      </c>
    </row>
    <row r="1744" spans="1:39" x14ac:dyDescent="0.25">
      <c r="A1744" s="10">
        <v>44561</v>
      </c>
      <c r="C1744" s="3" t="s">
        <v>3380</v>
      </c>
      <c r="D1744" s="34" t="s">
        <v>3381</v>
      </c>
      <c r="P1744" s="22">
        <v>-51000</v>
      </c>
      <c r="Q1744" s="65">
        <v>0</v>
      </c>
      <c r="R1744" s="65">
        <v>0</v>
      </c>
      <c r="S1744" s="22">
        <f t="shared" si="150"/>
        <v>-51000</v>
      </c>
      <c r="U1744" s="22">
        <v>51000</v>
      </c>
      <c r="V1744" s="22">
        <f>IF(P1744+U1744&gt;0,-P1744/T1744,0)</f>
        <v>0</v>
      </c>
      <c r="W1744" s="22">
        <v>0</v>
      </c>
      <c r="X1744" s="22">
        <v>0</v>
      </c>
      <c r="Y1744" s="22">
        <v>0</v>
      </c>
      <c r="Z1744" s="22">
        <v>0</v>
      </c>
      <c r="AA1744" s="22">
        <v>0</v>
      </c>
      <c r="AB1744" s="22">
        <v>0</v>
      </c>
      <c r="AC1744" s="22">
        <v>0</v>
      </c>
      <c r="AD1744" s="22">
        <v>0</v>
      </c>
      <c r="AE1744" s="22">
        <v>0</v>
      </c>
      <c r="AF1744" s="22">
        <v>0</v>
      </c>
      <c r="AG1744" s="22">
        <v>0</v>
      </c>
      <c r="AH1744" s="22">
        <f t="shared" si="151"/>
        <v>0</v>
      </c>
      <c r="AI1744" s="22">
        <v>0</v>
      </c>
      <c r="AJ1744" s="22">
        <f t="shared" si="152"/>
        <v>51000</v>
      </c>
      <c r="AK1744" s="22"/>
      <c r="AL1744" s="22">
        <f t="shared" si="153"/>
        <v>0</v>
      </c>
      <c r="AM1744" s="22">
        <f t="shared" si="154"/>
        <v>0</v>
      </c>
    </row>
    <row r="1745" spans="1:42" x14ac:dyDescent="0.25">
      <c r="D1745" s="34"/>
      <c r="P1745" s="22"/>
      <c r="Q1745" s="65">
        <v>0</v>
      </c>
      <c r="R1745" s="65">
        <v>0</v>
      </c>
      <c r="S1745" s="22"/>
      <c r="U1745" s="22"/>
      <c r="V1745" s="22"/>
      <c r="W1745" s="22"/>
      <c r="X1745" s="22"/>
      <c r="Y1745" s="22"/>
      <c r="Z1745" s="22"/>
      <c r="AA1745" s="22"/>
      <c r="AB1745" s="22"/>
      <c r="AC1745" s="22"/>
      <c r="AD1745" s="22"/>
      <c r="AE1745" s="22"/>
      <c r="AF1745" s="22"/>
      <c r="AG1745" s="22"/>
      <c r="AH1745" s="22"/>
      <c r="AI1745" s="22">
        <v>0</v>
      </c>
      <c r="AJ1745" s="22"/>
      <c r="AK1745" s="22"/>
      <c r="AL1745" s="22"/>
      <c r="AM1745" s="22"/>
    </row>
    <row r="1746" spans="1:42" ht="45" x14ac:dyDescent="0.25">
      <c r="A1746" s="10">
        <v>44788</v>
      </c>
      <c r="C1746" s="69" t="s">
        <v>3382</v>
      </c>
      <c r="D1746" s="226" t="s">
        <v>3383</v>
      </c>
      <c r="E1746" s="4" t="s">
        <v>3384</v>
      </c>
      <c r="F1746" s="70" t="s">
        <v>88</v>
      </c>
      <c r="G1746" s="70" t="s">
        <v>3385</v>
      </c>
      <c r="H1746" s="70" t="s">
        <v>90</v>
      </c>
      <c r="I1746" s="71">
        <v>2200612</v>
      </c>
      <c r="J1746" s="71" t="s">
        <v>3386</v>
      </c>
      <c r="K1746" s="71" t="s">
        <v>3387</v>
      </c>
      <c r="L1746" s="71"/>
      <c r="M1746" s="117">
        <v>88533</v>
      </c>
      <c r="N1746" s="5">
        <v>10</v>
      </c>
      <c r="O1746" s="5" t="s">
        <v>158</v>
      </c>
      <c r="P1746" s="65">
        <v>395246.73</v>
      </c>
      <c r="Q1746" s="65">
        <v>0</v>
      </c>
      <c r="R1746" s="65">
        <v>0</v>
      </c>
      <c r="S1746" s="65">
        <f t="shared" ref="S1746:S1791" si="155">SUM(P1746:R1746)</f>
        <v>395246.73</v>
      </c>
      <c r="T1746" s="5">
        <v>120</v>
      </c>
      <c r="U1746" s="22">
        <v>-75755.587500000009</v>
      </c>
      <c r="V1746" s="22">
        <v>-3293.72</v>
      </c>
      <c r="W1746" s="22">
        <f t="shared" ref="W1746:AD1755" si="156">-$S1746/$T1746</f>
        <v>-3293.7227499999999</v>
      </c>
      <c r="X1746" s="22">
        <f t="shared" si="156"/>
        <v>-3293.7227499999999</v>
      </c>
      <c r="Y1746" s="22">
        <f t="shared" si="156"/>
        <v>-3293.7227499999999</v>
      </c>
      <c r="Z1746" s="22">
        <f t="shared" si="156"/>
        <v>-3293.7227499999999</v>
      </c>
      <c r="AA1746" s="22">
        <f t="shared" si="156"/>
        <v>-3293.7227499999999</v>
      </c>
      <c r="AB1746" s="22">
        <f t="shared" si="156"/>
        <v>-3293.7227499999999</v>
      </c>
      <c r="AC1746" s="22">
        <f t="shared" si="156"/>
        <v>-3293.7227499999999</v>
      </c>
      <c r="AD1746" s="22">
        <f t="shared" si="156"/>
        <v>-3293.7227499999999</v>
      </c>
      <c r="AE1746" s="22">
        <v>0</v>
      </c>
      <c r="AF1746" s="22">
        <v>0</v>
      </c>
      <c r="AG1746" s="22">
        <v>0</v>
      </c>
      <c r="AH1746" s="22">
        <f t="shared" ref="AH1746:AH1791" si="157">SUM(V1746:AG1746)</f>
        <v>-29643.502000000004</v>
      </c>
      <c r="AI1746" s="22">
        <v>0</v>
      </c>
      <c r="AJ1746" s="22">
        <f t="shared" ref="AJ1746:AJ1791" si="158">U1746+AH1746+AI1746</f>
        <v>-105399.08950000002</v>
      </c>
      <c r="AK1746" s="22"/>
      <c r="AL1746" s="22">
        <f t="shared" ref="AL1746:AL1791" si="159">S1746+AJ1746</f>
        <v>289847.64049999998</v>
      </c>
      <c r="AM1746" s="22">
        <f t="shared" ref="AM1746:AM1791" si="160">P1746+U1746</f>
        <v>319491.14249999996</v>
      </c>
      <c r="AO1746" s="232"/>
      <c r="AP1746" s="65"/>
    </row>
    <row r="1747" spans="1:42" ht="30" x14ac:dyDescent="0.25">
      <c r="A1747" s="10">
        <v>44835</v>
      </c>
      <c r="C1747" s="69" t="s">
        <v>3388</v>
      </c>
      <c r="D1747" s="230" t="s">
        <v>3389</v>
      </c>
      <c r="E1747" s="83" t="s">
        <v>3390</v>
      </c>
      <c r="F1747" s="70" t="s">
        <v>88</v>
      </c>
      <c r="G1747" s="70" t="s">
        <v>3385</v>
      </c>
      <c r="H1747" s="70" t="s">
        <v>90</v>
      </c>
      <c r="I1747" s="71">
        <v>2200308</v>
      </c>
      <c r="J1747" s="84" t="s">
        <v>3391</v>
      </c>
      <c r="K1747" s="244" t="s">
        <v>3392</v>
      </c>
      <c r="L1747" s="244"/>
      <c r="M1747" s="117">
        <v>670000</v>
      </c>
      <c r="N1747" s="5">
        <v>1</v>
      </c>
      <c r="O1747" s="5" t="s">
        <v>158</v>
      </c>
      <c r="P1747" s="65">
        <v>3103574</v>
      </c>
      <c r="Q1747" s="65">
        <v>0</v>
      </c>
      <c r="R1747" s="65">
        <v>0</v>
      </c>
      <c r="S1747" s="65">
        <f t="shared" si="155"/>
        <v>3103574</v>
      </c>
      <c r="T1747" s="5">
        <v>120</v>
      </c>
      <c r="U1747" s="22">
        <v>-543125.48666666658</v>
      </c>
      <c r="V1747" s="22">
        <v>-25863.119999999999</v>
      </c>
      <c r="W1747" s="22">
        <f t="shared" si="156"/>
        <v>-25863.116666666665</v>
      </c>
      <c r="X1747" s="22">
        <f t="shared" si="156"/>
        <v>-25863.116666666665</v>
      </c>
      <c r="Y1747" s="22">
        <f t="shared" si="156"/>
        <v>-25863.116666666665</v>
      </c>
      <c r="Z1747" s="22">
        <f t="shared" si="156"/>
        <v>-25863.116666666665</v>
      </c>
      <c r="AA1747" s="22">
        <f t="shared" si="156"/>
        <v>-25863.116666666665</v>
      </c>
      <c r="AB1747" s="22">
        <f t="shared" si="156"/>
        <v>-25863.116666666665</v>
      </c>
      <c r="AC1747" s="22">
        <f t="shared" si="156"/>
        <v>-25863.116666666665</v>
      </c>
      <c r="AD1747" s="22">
        <f t="shared" si="156"/>
        <v>-25863.116666666665</v>
      </c>
      <c r="AE1747" s="22">
        <v>0</v>
      </c>
      <c r="AF1747" s="22">
        <v>0</v>
      </c>
      <c r="AG1747" s="22">
        <v>0</v>
      </c>
      <c r="AH1747" s="22">
        <f t="shared" si="157"/>
        <v>-232768.05333333334</v>
      </c>
      <c r="AI1747" s="22">
        <v>0</v>
      </c>
      <c r="AJ1747" s="22">
        <f t="shared" si="158"/>
        <v>-775893.53999999992</v>
      </c>
      <c r="AK1747" s="22"/>
      <c r="AL1747" s="22">
        <f t="shared" si="159"/>
        <v>2327680.46</v>
      </c>
      <c r="AM1747" s="22">
        <f t="shared" si="160"/>
        <v>2560448.5133333337</v>
      </c>
      <c r="AO1747" s="232"/>
      <c r="AP1747" s="65"/>
    </row>
    <row r="1748" spans="1:42" ht="30" x14ac:dyDescent="0.25">
      <c r="A1748" s="10">
        <v>44848</v>
      </c>
      <c r="C1748" s="69" t="s">
        <v>3393</v>
      </c>
      <c r="D1748" s="34" t="s">
        <v>3394</v>
      </c>
      <c r="E1748" s="4" t="s">
        <v>3395</v>
      </c>
      <c r="F1748" s="70" t="s">
        <v>88</v>
      </c>
      <c r="G1748" s="70" t="s">
        <v>3396</v>
      </c>
      <c r="H1748" s="70" t="s">
        <v>90</v>
      </c>
      <c r="I1748" s="71">
        <v>2201492</v>
      </c>
      <c r="J1748" s="70" t="s">
        <v>3397</v>
      </c>
      <c r="K1748" s="70" t="s">
        <v>3398</v>
      </c>
      <c r="L1748" s="70"/>
      <c r="M1748" s="118">
        <v>1900</v>
      </c>
      <c r="N1748" s="5">
        <v>2</v>
      </c>
      <c r="O1748" s="5" t="s">
        <v>158</v>
      </c>
      <c r="P1748" s="65">
        <v>1900</v>
      </c>
      <c r="Q1748" s="65">
        <v>0</v>
      </c>
      <c r="R1748" s="65">
        <v>0</v>
      </c>
      <c r="S1748" s="65">
        <f t="shared" si="155"/>
        <v>1900</v>
      </c>
      <c r="T1748" s="5">
        <v>120</v>
      </c>
      <c r="U1748" s="22">
        <v>-332.46333333333337</v>
      </c>
      <c r="V1748" s="22">
        <v>-15.83</v>
      </c>
      <c r="W1748" s="22">
        <f t="shared" si="156"/>
        <v>-15.833333333333334</v>
      </c>
      <c r="X1748" s="22">
        <f t="shared" si="156"/>
        <v>-15.833333333333334</v>
      </c>
      <c r="Y1748" s="22">
        <f t="shared" si="156"/>
        <v>-15.833333333333334</v>
      </c>
      <c r="Z1748" s="22">
        <f t="shared" si="156"/>
        <v>-15.833333333333334</v>
      </c>
      <c r="AA1748" s="22">
        <f t="shared" si="156"/>
        <v>-15.833333333333334</v>
      </c>
      <c r="AB1748" s="22">
        <f t="shared" si="156"/>
        <v>-15.833333333333334</v>
      </c>
      <c r="AC1748" s="22">
        <f t="shared" si="156"/>
        <v>-15.833333333333334</v>
      </c>
      <c r="AD1748" s="22">
        <f t="shared" si="156"/>
        <v>-15.833333333333334</v>
      </c>
      <c r="AE1748" s="22">
        <v>0</v>
      </c>
      <c r="AF1748" s="22">
        <v>0</v>
      </c>
      <c r="AG1748" s="22">
        <v>0</v>
      </c>
      <c r="AH1748" s="22">
        <f t="shared" si="157"/>
        <v>-142.49666666666667</v>
      </c>
      <c r="AI1748" s="22">
        <v>0</v>
      </c>
      <c r="AJ1748" s="22">
        <f t="shared" si="158"/>
        <v>-474.96000000000004</v>
      </c>
      <c r="AK1748" s="22"/>
      <c r="AL1748" s="22">
        <f t="shared" si="159"/>
        <v>1425.04</v>
      </c>
      <c r="AM1748" s="22">
        <f t="shared" si="160"/>
        <v>1567.5366666666666</v>
      </c>
      <c r="AO1748" s="232"/>
      <c r="AP1748" s="65"/>
    </row>
    <row r="1749" spans="1:42" x14ac:dyDescent="0.25">
      <c r="A1749" s="10">
        <v>44851</v>
      </c>
      <c r="C1749" s="69" t="s">
        <v>3399</v>
      </c>
      <c r="D1749" s="226" t="s">
        <v>3400</v>
      </c>
      <c r="E1749" s="4" t="s">
        <v>3401</v>
      </c>
      <c r="F1749" s="70" t="s">
        <v>88</v>
      </c>
      <c r="G1749" s="70" t="s">
        <v>663</v>
      </c>
      <c r="H1749" s="70" t="s">
        <v>90</v>
      </c>
      <c r="I1749" s="71">
        <v>2200870</v>
      </c>
      <c r="J1749" s="70" t="s">
        <v>3402</v>
      </c>
      <c r="K1749" s="70" t="s">
        <v>3403</v>
      </c>
      <c r="L1749" s="70"/>
      <c r="M1749" s="245">
        <v>22132.799999999999</v>
      </c>
      <c r="N1749" s="5">
        <v>1</v>
      </c>
      <c r="O1749" s="5" t="s">
        <v>158</v>
      </c>
      <c r="P1749" s="65">
        <v>101312.89</v>
      </c>
      <c r="Q1749" s="65">
        <v>0</v>
      </c>
      <c r="R1749" s="65">
        <v>0</v>
      </c>
      <c r="S1749" s="65">
        <f t="shared" si="155"/>
        <v>101312.89</v>
      </c>
      <c r="T1749" s="5">
        <v>120</v>
      </c>
      <c r="U1749" s="22">
        <v>-17729.710833333338</v>
      </c>
      <c r="V1749" s="22">
        <v>-844.27</v>
      </c>
      <c r="W1749" s="22">
        <f t="shared" si="156"/>
        <v>-844.27408333333335</v>
      </c>
      <c r="X1749" s="22">
        <f t="shared" si="156"/>
        <v>-844.27408333333335</v>
      </c>
      <c r="Y1749" s="22">
        <f t="shared" si="156"/>
        <v>-844.27408333333335</v>
      </c>
      <c r="Z1749" s="22">
        <f t="shared" si="156"/>
        <v>-844.27408333333335</v>
      </c>
      <c r="AA1749" s="22">
        <f t="shared" si="156"/>
        <v>-844.27408333333335</v>
      </c>
      <c r="AB1749" s="22">
        <f t="shared" si="156"/>
        <v>-844.27408333333335</v>
      </c>
      <c r="AC1749" s="22">
        <f t="shared" si="156"/>
        <v>-844.27408333333335</v>
      </c>
      <c r="AD1749" s="22">
        <f t="shared" si="156"/>
        <v>-844.27408333333335</v>
      </c>
      <c r="AE1749" s="22">
        <v>0</v>
      </c>
      <c r="AF1749" s="22">
        <v>0</v>
      </c>
      <c r="AG1749" s="22">
        <v>0</v>
      </c>
      <c r="AH1749" s="22">
        <f t="shared" si="157"/>
        <v>-7598.4626666666682</v>
      </c>
      <c r="AI1749" s="22">
        <v>0</v>
      </c>
      <c r="AJ1749" s="22">
        <f t="shared" si="158"/>
        <v>-25328.173500000004</v>
      </c>
      <c r="AK1749" s="22"/>
      <c r="AL1749" s="22">
        <f t="shared" si="159"/>
        <v>75984.716499999995</v>
      </c>
      <c r="AM1749" s="22">
        <f t="shared" si="160"/>
        <v>83583.179166666669</v>
      </c>
      <c r="AO1749" s="232"/>
      <c r="AP1749" s="65"/>
    </row>
    <row r="1750" spans="1:42" ht="30" x14ac:dyDescent="0.25">
      <c r="A1750" s="10">
        <v>44861</v>
      </c>
      <c r="C1750" s="69" t="s">
        <v>3404</v>
      </c>
      <c r="D1750" s="230" t="s">
        <v>3405</v>
      </c>
      <c r="E1750" s="83" t="s">
        <v>3406</v>
      </c>
      <c r="F1750" s="84" t="s">
        <v>88</v>
      </c>
      <c r="G1750" s="84" t="s">
        <v>3385</v>
      </c>
      <c r="H1750" s="84" t="s">
        <v>90</v>
      </c>
      <c r="I1750" s="71">
        <v>2200314</v>
      </c>
      <c r="J1750" s="84"/>
      <c r="K1750" s="84"/>
      <c r="L1750" s="84"/>
      <c r="M1750" s="119">
        <v>730000</v>
      </c>
      <c r="N1750" s="5">
        <v>1</v>
      </c>
      <c r="O1750" s="5" t="s">
        <v>158</v>
      </c>
      <c r="P1750" s="65">
        <v>3185698.1</v>
      </c>
      <c r="Q1750" s="65">
        <v>0</v>
      </c>
      <c r="R1750" s="65">
        <v>0</v>
      </c>
      <c r="S1750" s="65">
        <f t="shared" si="155"/>
        <v>3185698.1</v>
      </c>
      <c r="T1750" s="5">
        <v>120</v>
      </c>
      <c r="U1750" s="22">
        <v>-557497.1216666667</v>
      </c>
      <c r="V1750" s="22">
        <v>-26547.48</v>
      </c>
      <c r="W1750" s="22">
        <f t="shared" si="156"/>
        <v>-26547.484166666669</v>
      </c>
      <c r="X1750" s="22">
        <f t="shared" si="156"/>
        <v>-26547.484166666669</v>
      </c>
      <c r="Y1750" s="22">
        <f t="shared" si="156"/>
        <v>-26547.484166666669</v>
      </c>
      <c r="Z1750" s="22">
        <f t="shared" si="156"/>
        <v>-26547.484166666669</v>
      </c>
      <c r="AA1750" s="22">
        <f t="shared" si="156"/>
        <v>-26547.484166666669</v>
      </c>
      <c r="AB1750" s="22">
        <f t="shared" si="156"/>
        <v>-26547.484166666669</v>
      </c>
      <c r="AC1750" s="22">
        <f t="shared" si="156"/>
        <v>-26547.484166666669</v>
      </c>
      <c r="AD1750" s="22">
        <f t="shared" si="156"/>
        <v>-26547.484166666669</v>
      </c>
      <c r="AE1750" s="22">
        <v>0</v>
      </c>
      <c r="AF1750" s="22">
        <v>0</v>
      </c>
      <c r="AG1750" s="22">
        <v>0</v>
      </c>
      <c r="AH1750" s="22">
        <f t="shared" si="157"/>
        <v>-238927.3533333333</v>
      </c>
      <c r="AI1750" s="22">
        <v>0</v>
      </c>
      <c r="AJ1750" s="22">
        <f t="shared" si="158"/>
        <v>-796424.47499999998</v>
      </c>
      <c r="AK1750" s="22"/>
      <c r="AL1750" s="22">
        <f t="shared" si="159"/>
        <v>2389273.625</v>
      </c>
      <c r="AM1750" s="22">
        <f t="shared" si="160"/>
        <v>2628200.9783333335</v>
      </c>
      <c r="AO1750" s="232"/>
      <c r="AP1750" s="65"/>
    </row>
    <row r="1751" spans="1:42" x14ac:dyDescent="0.25">
      <c r="A1751" s="10">
        <v>44879</v>
      </c>
      <c r="C1751" s="69" t="s">
        <v>3407</v>
      </c>
      <c r="D1751" s="230" t="s">
        <v>3408</v>
      </c>
      <c r="E1751" s="83" t="s">
        <v>3409</v>
      </c>
      <c r="F1751" s="84" t="s">
        <v>88</v>
      </c>
      <c r="G1751" s="84" t="s">
        <v>3385</v>
      </c>
      <c r="H1751" s="84" t="s">
        <v>90</v>
      </c>
      <c r="I1751" s="71">
        <v>2200320</v>
      </c>
      <c r="J1751" s="84"/>
      <c r="K1751" s="84"/>
      <c r="L1751" s="84"/>
      <c r="M1751" s="245">
        <v>1115000</v>
      </c>
      <c r="N1751" s="5">
        <v>1</v>
      </c>
      <c r="O1751" s="5" t="s">
        <v>158</v>
      </c>
      <c r="P1751" s="65">
        <v>4897113.45</v>
      </c>
      <c r="Q1751" s="65">
        <v>0</v>
      </c>
      <c r="R1751" s="65">
        <v>0</v>
      </c>
      <c r="S1751" s="65">
        <f t="shared" si="155"/>
        <v>4897113.45</v>
      </c>
      <c r="T1751" s="5">
        <v>120</v>
      </c>
      <c r="U1751" s="22">
        <v>-816185.58749999991</v>
      </c>
      <c r="V1751" s="22">
        <v>-40809.279999999999</v>
      </c>
      <c r="W1751" s="22">
        <f t="shared" si="156"/>
        <v>-40809.278750000005</v>
      </c>
      <c r="X1751" s="22">
        <f t="shared" si="156"/>
        <v>-40809.278750000005</v>
      </c>
      <c r="Y1751" s="22">
        <f t="shared" si="156"/>
        <v>-40809.278750000005</v>
      </c>
      <c r="Z1751" s="22">
        <f t="shared" si="156"/>
        <v>-40809.278750000005</v>
      </c>
      <c r="AA1751" s="22">
        <f t="shared" si="156"/>
        <v>-40809.278750000005</v>
      </c>
      <c r="AB1751" s="22">
        <f t="shared" si="156"/>
        <v>-40809.278750000005</v>
      </c>
      <c r="AC1751" s="22">
        <f t="shared" si="156"/>
        <v>-40809.278750000005</v>
      </c>
      <c r="AD1751" s="22">
        <f t="shared" si="156"/>
        <v>-40809.278750000005</v>
      </c>
      <c r="AE1751" s="22">
        <v>0</v>
      </c>
      <c r="AF1751" s="22">
        <v>0</v>
      </c>
      <c r="AG1751" s="22">
        <v>0</v>
      </c>
      <c r="AH1751" s="22">
        <f t="shared" si="157"/>
        <v>-367283.51</v>
      </c>
      <c r="AI1751" s="22">
        <v>0</v>
      </c>
      <c r="AJ1751" s="22">
        <f t="shared" si="158"/>
        <v>-1183469.0974999999</v>
      </c>
      <c r="AK1751" s="22"/>
      <c r="AL1751" s="22">
        <f t="shared" si="159"/>
        <v>3713644.3525</v>
      </c>
      <c r="AM1751" s="22">
        <f t="shared" si="160"/>
        <v>4080927.8625000003</v>
      </c>
      <c r="AO1751" s="232"/>
      <c r="AP1751" s="65"/>
    </row>
    <row r="1752" spans="1:42" x14ac:dyDescent="0.25">
      <c r="A1752" s="10">
        <v>44894</v>
      </c>
      <c r="C1752" s="69" t="s">
        <v>3410</v>
      </c>
      <c r="D1752" s="226" t="s">
        <v>3400</v>
      </c>
      <c r="E1752" s="4" t="s">
        <v>3401</v>
      </c>
      <c r="F1752" s="70" t="s">
        <v>88</v>
      </c>
      <c r="G1752" s="70" t="s">
        <v>663</v>
      </c>
      <c r="H1752" s="70" t="s">
        <v>90</v>
      </c>
      <c r="I1752" s="71">
        <v>2200766</v>
      </c>
      <c r="J1752" s="70"/>
      <c r="K1752" s="70"/>
      <c r="L1752" s="70"/>
      <c r="M1752" s="245">
        <v>27666</v>
      </c>
      <c r="N1752" s="5">
        <v>1</v>
      </c>
      <c r="O1752" s="5" t="s">
        <v>158</v>
      </c>
      <c r="P1752" s="65">
        <v>128605.4</v>
      </c>
      <c r="Q1752" s="65">
        <v>0</v>
      </c>
      <c r="R1752" s="65">
        <v>0</v>
      </c>
      <c r="S1752" s="65">
        <f t="shared" si="155"/>
        <v>128605.4</v>
      </c>
      <c r="T1752" s="5">
        <v>120</v>
      </c>
      <c r="U1752" s="22">
        <v>-21434.216666666664</v>
      </c>
      <c r="V1752" s="22">
        <v>-1071.71</v>
      </c>
      <c r="W1752" s="22">
        <f t="shared" si="156"/>
        <v>-1071.7116666666666</v>
      </c>
      <c r="X1752" s="22">
        <f t="shared" si="156"/>
        <v>-1071.7116666666666</v>
      </c>
      <c r="Y1752" s="22">
        <f t="shared" si="156"/>
        <v>-1071.7116666666666</v>
      </c>
      <c r="Z1752" s="22">
        <f t="shared" si="156"/>
        <v>-1071.7116666666666</v>
      </c>
      <c r="AA1752" s="22">
        <f t="shared" si="156"/>
        <v>-1071.7116666666666</v>
      </c>
      <c r="AB1752" s="22">
        <f t="shared" si="156"/>
        <v>-1071.7116666666666</v>
      </c>
      <c r="AC1752" s="22">
        <f t="shared" si="156"/>
        <v>-1071.7116666666666</v>
      </c>
      <c r="AD1752" s="22">
        <f t="shared" si="156"/>
        <v>-1071.7116666666666</v>
      </c>
      <c r="AE1752" s="22">
        <v>0</v>
      </c>
      <c r="AF1752" s="22">
        <v>0</v>
      </c>
      <c r="AG1752" s="22">
        <v>0</v>
      </c>
      <c r="AH1752" s="22">
        <f t="shared" si="157"/>
        <v>-9645.40333333333</v>
      </c>
      <c r="AI1752" s="22">
        <v>0</v>
      </c>
      <c r="AJ1752" s="22">
        <f t="shared" si="158"/>
        <v>-31079.619999999995</v>
      </c>
      <c r="AK1752" s="22"/>
      <c r="AL1752" s="22">
        <f t="shared" si="159"/>
        <v>97525.78</v>
      </c>
      <c r="AM1752" s="22">
        <f t="shared" si="160"/>
        <v>107171.18333333333</v>
      </c>
      <c r="AO1752" s="232"/>
      <c r="AP1752" s="65"/>
    </row>
    <row r="1753" spans="1:42" ht="150" x14ac:dyDescent="0.25">
      <c r="A1753" s="10">
        <v>44890</v>
      </c>
      <c r="C1753" s="69" t="s">
        <v>3411</v>
      </c>
      <c r="D1753" s="226" t="s">
        <v>3412</v>
      </c>
      <c r="E1753" s="4" t="s">
        <v>3413</v>
      </c>
      <c r="F1753" s="70" t="s">
        <v>88</v>
      </c>
      <c r="G1753" s="70" t="s">
        <v>3385</v>
      </c>
      <c r="H1753" s="70" t="s">
        <v>90</v>
      </c>
      <c r="I1753" s="71">
        <v>2200458</v>
      </c>
      <c r="J1753" s="70"/>
      <c r="K1753" s="70"/>
      <c r="L1753" s="70"/>
      <c r="M1753" s="245">
        <v>499500</v>
      </c>
      <c r="N1753" s="5">
        <v>1</v>
      </c>
      <c r="O1753" s="5" t="s">
        <v>158</v>
      </c>
      <c r="P1753" s="65">
        <v>2183943.77</v>
      </c>
      <c r="Q1753" s="65">
        <v>0</v>
      </c>
      <c r="R1753" s="65">
        <v>0</v>
      </c>
      <c r="S1753" s="65">
        <f t="shared" si="155"/>
        <v>2183943.77</v>
      </c>
      <c r="T1753" s="5">
        <v>120</v>
      </c>
      <c r="U1753" s="22">
        <v>-363990.61416666664</v>
      </c>
      <c r="V1753" s="22">
        <v>-18199.53</v>
      </c>
      <c r="W1753" s="22">
        <f t="shared" si="156"/>
        <v>-18199.531416666669</v>
      </c>
      <c r="X1753" s="22">
        <f t="shared" si="156"/>
        <v>-18199.531416666669</v>
      </c>
      <c r="Y1753" s="22">
        <f t="shared" si="156"/>
        <v>-18199.531416666669</v>
      </c>
      <c r="Z1753" s="22">
        <f t="shared" si="156"/>
        <v>-18199.531416666669</v>
      </c>
      <c r="AA1753" s="22">
        <f t="shared" si="156"/>
        <v>-18199.531416666669</v>
      </c>
      <c r="AB1753" s="22">
        <f t="shared" si="156"/>
        <v>-18199.531416666669</v>
      </c>
      <c r="AC1753" s="22">
        <f t="shared" si="156"/>
        <v>-18199.531416666669</v>
      </c>
      <c r="AD1753" s="22">
        <f t="shared" si="156"/>
        <v>-18199.531416666669</v>
      </c>
      <c r="AE1753" s="22">
        <v>0</v>
      </c>
      <c r="AF1753" s="22">
        <v>0</v>
      </c>
      <c r="AG1753" s="22">
        <v>0</v>
      </c>
      <c r="AH1753" s="22">
        <f t="shared" si="157"/>
        <v>-163795.78133333332</v>
      </c>
      <c r="AI1753" s="22">
        <v>0</v>
      </c>
      <c r="AJ1753" s="22">
        <f t="shared" si="158"/>
        <v>-527786.39549999998</v>
      </c>
      <c r="AK1753" s="22"/>
      <c r="AL1753" s="22">
        <f t="shared" si="159"/>
        <v>1656157.3744999999</v>
      </c>
      <c r="AM1753" s="22">
        <f t="shared" si="160"/>
        <v>1819953.1558333333</v>
      </c>
      <c r="AO1753" s="232"/>
      <c r="AP1753" s="65"/>
    </row>
    <row r="1754" spans="1:42" x14ac:dyDescent="0.25">
      <c r="A1754" s="10">
        <v>44900</v>
      </c>
      <c r="C1754" s="69" t="s">
        <v>3414</v>
      </c>
      <c r="D1754" s="34" t="s">
        <v>3415</v>
      </c>
      <c r="E1754" s="4" t="s">
        <v>3401</v>
      </c>
      <c r="F1754" s="70" t="s">
        <v>88</v>
      </c>
      <c r="G1754" s="70" t="s">
        <v>663</v>
      </c>
      <c r="H1754" s="70" t="s">
        <v>90</v>
      </c>
      <c r="I1754" s="71">
        <v>2200300</v>
      </c>
      <c r="J1754" s="70"/>
      <c r="K1754" s="70"/>
      <c r="L1754" s="70"/>
      <c r="M1754" s="245">
        <v>123600</v>
      </c>
      <c r="N1754" s="5">
        <v>2</v>
      </c>
      <c r="O1754" s="5" t="s">
        <v>158</v>
      </c>
      <c r="P1754" s="65">
        <v>560357.91</v>
      </c>
      <c r="Q1754" s="65">
        <v>0</v>
      </c>
      <c r="R1754" s="65">
        <v>0</v>
      </c>
      <c r="S1754" s="65">
        <f t="shared" si="155"/>
        <v>560357.91</v>
      </c>
      <c r="T1754" s="5">
        <v>120</v>
      </c>
      <c r="U1754" s="22">
        <v>-88723.342500000028</v>
      </c>
      <c r="V1754" s="22">
        <v>-4669.6499999999996</v>
      </c>
      <c r="W1754" s="22">
        <f t="shared" si="156"/>
        <v>-4669.6492500000004</v>
      </c>
      <c r="X1754" s="22">
        <f t="shared" si="156"/>
        <v>-4669.6492500000004</v>
      </c>
      <c r="Y1754" s="22">
        <f t="shared" si="156"/>
        <v>-4669.6492500000004</v>
      </c>
      <c r="Z1754" s="22">
        <f t="shared" si="156"/>
        <v>-4669.6492500000004</v>
      </c>
      <c r="AA1754" s="22">
        <f t="shared" si="156"/>
        <v>-4669.6492500000004</v>
      </c>
      <c r="AB1754" s="22">
        <f t="shared" si="156"/>
        <v>-4669.6492500000004</v>
      </c>
      <c r="AC1754" s="22">
        <f t="shared" si="156"/>
        <v>-4669.6492500000004</v>
      </c>
      <c r="AD1754" s="22">
        <f t="shared" si="156"/>
        <v>-4669.6492500000004</v>
      </c>
      <c r="AE1754" s="22">
        <v>0</v>
      </c>
      <c r="AF1754" s="22">
        <v>0</v>
      </c>
      <c r="AG1754" s="22">
        <v>0</v>
      </c>
      <c r="AH1754" s="22">
        <f t="shared" si="157"/>
        <v>-42026.844000000012</v>
      </c>
      <c r="AI1754" s="22">
        <v>0</v>
      </c>
      <c r="AJ1754" s="22">
        <f t="shared" si="158"/>
        <v>-130750.18650000004</v>
      </c>
      <c r="AK1754" s="22"/>
      <c r="AL1754" s="22">
        <f t="shared" si="159"/>
        <v>429607.72349999996</v>
      </c>
      <c r="AM1754" s="22">
        <f t="shared" si="160"/>
        <v>471634.5675</v>
      </c>
      <c r="AO1754" s="232"/>
      <c r="AP1754" s="65"/>
    </row>
    <row r="1755" spans="1:42" ht="45" x14ac:dyDescent="0.25">
      <c r="A1755" s="10">
        <v>44903</v>
      </c>
      <c r="C1755" s="69" t="s">
        <v>3416</v>
      </c>
      <c r="D1755" s="226" t="s">
        <v>3417</v>
      </c>
      <c r="E1755" t="s">
        <v>3418</v>
      </c>
      <c r="F1755" s="70" t="s">
        <v>88</v>
      </c>
      <c r="G1755" s="70" t="s">
        <v>3396</v>
      </c>
      <c r="H1755" s="70" t="s">
        <v>90</v>
      </c>
      <c r="I1755" s="71">
        <v>2201261</v>
      </c>
      <c r="J1755" s="70" t="s">
        <v>3419</v>
      </c>
      <c r="K1755" s="120" t="s">
        <v>3420</v>
      </c>
      <c r="L1755" s="120"/>
      <c r="M1755" s="118">
        <v>16500</v>
      </c>
      <c r="N1755" s="5">
        <v>1</v>
      </c>
      <c r="O1755" s="5" t="s">
        <v>158</v>
      </c>
      <c r="P1755" s="65">
        <v>16500</v>
      </c>
      <c r="Q1755" s="65">
        <v>0</v>
      </c>
      <c r="R1755" s="65">
        <v>0</v>
      </c>
      <c r="S1755" s="65">
        <f t="shared" si="155"/>
        <v>16500</v>
      </c>
      <c r="T1755" s="5">
        <v>120</v>
      </c>
      <c r="U1755" s="22">
        <v>-2612.5</v>
      </c>
      <c r="V1755" s="22">
        <v>-137.5</v>
      </c>
      <c r="W1755" s="22">
        <f t="shared" si="156"/>
        <v>-137.5</v>
      </c>
      <c r="X1755" s="22">
        <f t="shared" si="156"/>
        <v>-137.5</v>
      </c>
      <c r="Y1755" s="22">
        <f t="shared" si="156"/>
        <v>-137.5</v>
      </c>
      <c r="Z1755" s="22">
        <f t="shared" si="156"/>
        <v>-137.5</v>
      </c>
      <c r="AA1755" s="22">
        <f t="shared" si="156"/>
        <v>-137.5</v>
      </c>
      <c r="AB1755" s="22">
        <f t="shared" si="156"/>
        <v>-137.5</v>
      </c>
      <c r="AC1755" s="22">
        <f t="shared" si="156"/>
        <v>-137.5</v>
      </c>
      <c r="AD1755" s="22">
        <f t="shared" si="156"/>
        <v>-137.5</v>
      </c>
      <c r="AE1755" s="22">
        <v>0</v>
      </c>
      <c r="AF1755" s="22">
        <v>0</v>
      </c>
      <c r="AG1755" s="22">
        <v>0</v>
      </c>
      <c r="AH1755" s="22">
        <f t="shared" si="157"/>
        <v>-1237.5</v>
      </c>
      <c r="AI1755" s="22">
        <v>0</v>
      </c>
      <c r="AJ1755" s="22">
        <f t="shared" si="158"/>
        <v>-3850</v>
      </c>
      <c r="AK1755" s="22"/>
      <c r="AL1755" s="22">
        <f t="shared" si="159"/>
        <v>12650</v>
      </c>
      <c r="AM1755" s="22">
        <f t="shared" si="160"/>
        <v>13887.5</v>
      </c>
      <c r="AO1755" s="232"/>
      <c r="AP1755" s="65"/>
    </row>
    <row r="1756" spans="1:42" x14ac:dyDescent="0.25">
      <c r="A1756" s="10">
        <v>44926</v>
      </c>
      <c r="C1756" s="69" t="s">
        <v>3421</v>
      </c>
      <c r="D1756" s="230" t="s">
        <v>3422</v>
      </c>
      <c r="E1756" s="83" t="s">
        <v>3406</v>
      </c>
      <c r="F1756" s="84" t="s">
        <v>88</v>
      </c>
      <c r="G1756" s="84" t="s">
        <v>3385</v>
      </c>
      <c r="H1756" s="84" t="s">
        <v>90</v>
      </c>
      <c r="I1756" s="71">
        <v>2200310</v>
      </c>
      <c r="J1756" s="84"/>
      <c r="K1756" s="84"/>
      <c r="L1756" s="84"/>
      <c r="M1756" s="119">
        <v>594500</v>
      </c>
      <c r="N1756" s="5">
        <v>1</v>
      </c>
      <c r="O1756" s="5" t="s">
        <v>158</v>
      </c>
      <c r="P1756" s="65">
        <v>2595420.54</v>
      </c>
      <c r="Q1756" s="65">
        <v>0</v>
      </c>
      <c r="R1756" s="65">
        <v>0</v>
      </c>
      <c r="S1756" s="65">
        <f t="shared" si="155"/>
        <v>2595420.54</v>
      </c>
      <c r="T1756" s="5">
        <v>120</v>
      </c>
      <c r="U1756" s="22">
        <v>-410941.54500000004</v>
      </c>
      <c r="V1756" s="22">
        <v>-21628.5</v>
      </c>
      <c r="W1756" s="22">
        <f t="shared" ref="W1756:AD1765" si="161">-$S1756/$T1756</f>
        <v>-21628.504499999999</v>
      </c>
      <c r="X1756" s="22">
        <f t="shared" si="161"/>
        <v>-21628.504499999999</v>
      </c>
      <c r="Y1756" s="22">
        <f t="shared" si="161"/>
        <v>-21628.504499999999</v>
      </c>
      <c r="Z1756" s="22">
        <f t="shared" si="161"/>
        <v>-21628.504499999999</v>
      </c>
      <c r="AA1756" s="22">
        <f t="shared" si="161"/>
        <v>-21628.504499999999</v>
      </c>
      <c r="AB1756" s="22">
        <f t="shared" si="161"/>
        <v>-21628.504499999999</v>
      </c>
      <c r="AC1756" s="22">
        <f t="shared" si="161"/>
        <v>-21628.504499999999</v>
      </c>
      <c r="AD1756" s="22">
        <f t="shared" si="161"/>
        <v>-21628.504499999999</v>
      </c>
      <c r="AE1756" s="22">
        <v>0</v>
      </c>
      <c r="AF1756" s="22">
        <v>0</v>
      </c>
      <c r="AG1756" s="22">
        <v>0</v>
      </c>
      <c r="AH1756" s="22">
        <f t="shared" si="157"/>
        <v>-194656.53599999999</v>
      </c>
      <c r="AI1756" s="22">
        <v>0</v>
      </c>
      <c r="AJ1756" s="22">
        <f t="shared" si="158"/>
        <v>-605598.08100000001</v>
      </c>
      <c r="AK1756" s="22"/>
      <c r="AL1756" s="22">
        <f t="shared" si="159"/>
        <v>1989822.459</v>
      </c>
      <c r="AM1756" s="22">
        <f t="shared" si="160"/>
        <v>2184478.9950000001</v>
      </c>
      <c r="AO1756" s="232"/>
      <c r="AP1756" s="65"/>
    </row>
    <row r="1757" spans="1:42" x14ac:dyDescent="0.25">
      <c r="A1757" s="10">
        <v>44935</v>
      </c>
      <c r="C1757" s="69" t="s">
        <v>3423</v>
      </c>
      <c r="D1757" s="230" t="s">
        <v>3422</v>
      </c>
      <c r="E1757" s="83" t="s">
        <v>3406</v>
      </c>
      <c r="F1757" s="84" t="s">
        <v>88</v>
      </c>
      <c r="G1757" s="84" t="s">
        <v>3385</v>
      </c>
      <c r="H1757" s="84" t="s">
        <v>90</v>
      </c>
      <c r="I1757" s="71">
        <v>2200312</v>
      </c>
      <c r="J1757" s="84"/>
      <c r="K1757" s="84"/>
      <c r="L1757" s="84"/>
      <c r="M1757" s="119">
        <v>594500</v>
      </c>
      <c r="N1757" s="5">
        <v>1</v>
      </c>
      <c r="O1757" s="5" t="s">
        <v>158</v>
      </c>
      <c r="P1757" s="65">
        <v>2620062.56</v>
      </c>
      <c r="Q1757" s="65">
        <v>0</v>
      </c>
      <c r="R1757" s="65">
        <v>0</v>
      </c>
      <c r="S1757" s="65">
        <f t="shared" si="155"/>
        <v>2620062.56</v>
      </c>
      <c r="T1757" s="5">
        <v>120</v>
      </c>
      <c r="U1757" s="22">
        <v>-393009.34666666656</v>
      </c>
      <c r="V1757" s="22">
        <v>-21833.85</v>
      </c>
      <c r="W1757" s="22">
        <f t="shared" si="161"/>
        <v>-21833.854666666666</v>
      </c>
      <c r="X1757" s="22">
        <f t="shared" si="161"/>
        <v>-21833.854666666666</v>
      </c>
      <c r="Y1757" s="22">
        <f t="shared" si="161"/>
        <v>-21833.854666666666</v>
      </c>
      <c r="Z1757" s="22">
        <f t="shared" si="161"/>
        <v>-21833.854666666666</v>
      </c>
      <c r="AA1757" s="22">
        <f t="shared" si="161"/>
        <v>-21833.854666666666</v>
      </c>
      <c r="AB1757" s="22">
        <f t="shared" si="161"/>
        <v>-21833.854666666666</v>
      </c>
      <c r="AC1757" s="22">
        <f t="shared" si="161"/>
        <v>-21833.854666666666</v>
      </c>
      <c r="AD1757" s="22">
        <f t="shared" si="161"/>
        <v>-21833.854666666666</v>
      </c>
      <c r="AE1757" s="22">
        <v>0</v>
      </c>
      <c r="AF1757" s="22">
        <v>0</v>
      </c>
      <c r="AG1757" s="22">
        <v>0</v>
      </c>
      <c r="AH1757" s="22">
        <f t="shared" si="157"/>
        <v>-196504.68733333331</v>
      </c>
      <c r="AI1757" s="22">
        <v>0</v>
      </c>
      <c r="AJ1757" s="22">
        <f t="shared" si="158"/>
        <v>-589514.03399999987</v>
      </c>
      <c r="AK1757" s="22"/>
      <c r="AL1757" s="22">
        <f t="shared" si="159"/>
        <v>2030548.5260000001</v>
      </c>
      <c r="AM1757" s="22">
        <f t="shared" si="160"/>
        <v>2227053.2133333334</v>
      </c>
      <c r="AO1757" s="232"/>
      <c r="AP1757" s="65"/>
    </row>
    <row r="1758" spans="1:42" x14ac:dyDescent="0.25">
      <c r="A1758" s="10">
        <v>44939</v>
      </c>
      <c r="C1758" s="69" t="s">
        <v>3424</v>
      </c>
      <c r="D1758" s="230" t="s">
        <v>3425</v>
      </c>
      <c r="E1758" s="83" t="s">
        <v>3409</v>
      </c>
      <c r="F1758" s="84" t="s">
        <v>88</v>
      </c>
      <c r="G1758" s="84" t="s">
        <v>3396</v>
      </c>
      <c r="H1758" s="84" t="s">
        <v>90</v>
      </c>
      <c r="I1758" s="71">
        <v>2200317</v>
      </c>
      <c r="J1758" s="84"/>
      <c r="K1758" s="84"/>
      <c r="L1758" s="84"/>
      <c r="M1758" s="245">
        <v>2185000</v>
      </c>
      <c r="N1758" s="5">
        <v>1</v>
      </c>
      <c r="O1758" s="5" t="s">
        <v>158</v>
      </c>
      <c r="P1758" s="65">
        <v>9796731.5500000007</v>
      </c>
      <c r="Q1758" s="65">
        <v>0</v>
      </c>
      <c r="R1758" s="65">
        <v>0</v>
      </c>
      <c r="S1758" s="65">
        <f t="shared" si="155"/>
        <v>9796731.5500000007</v>
      </c>
      <c r="T1758" s="5">
        <v>120</v>
      </c>
      <c r="U1758" s="22">
        <v>-1469509.7358333333</v>
      </c>
      <c r="V1758" s="22">
        <v>-81639.429999999993</v>
      </c>
      <c r="W1758" s="22">
        <f t="shared" si="161"/>
        <v>-81639.429583333345</v>
      </c>
      <c r="X1758" s="22">
        <f t="shared" si="161"/>
        <v>-81639.429583333345</v>
      </c>
      <c r="Y1758" s="22">
        <f t="shared" si="161"/>
        <v>-81639.429583333345</v>
      </c>
      <c r="Z1758" s="22">
        <f t="shared" si="161"/>
        <v>-81639.429583333345</v>
      </c>
      <c r="AA1758" s="22">
        <f t="shared" si="161"/>
        <v>-81639.429583333345</v>
      </c>
      <c r="AB1758" s="22">
        <f t="shared" si="161"/>
        <v>-81639.429583333345</v>
      </c>
      <c r="AC1758" s="22">
        <f t="shared" si="161"/>
        <v>-81639.429583333345</v>
      </c>
      <c r="AD1758" s="22">
        <f t="shared" si="161"/>
        <v>-81639.429583333345</v>
      </c>
      <c r="AE1758" s="22">
        <v>0</v>
      </c>
      <c r="AF1758" s="22">
        <v>0</v>
      </c>
      <c r="AG1758" s="22">
        <v>0</v>
      </c>
      <c r="AH1758" s="22">
        <f t="shared" si="157"/>
        <v>-734754.86666666658</v>
      </c>
      <c r="AI1758" s="22">
        <v>0</v>
      </c>
      <c r="AJ1758" s="22">
        <f t="shared" si="158"/>
        <v>-2204264.6025</v>
      </c>
      <c r="AK1758" s="22"/>
      <c r="AL1758" s="22">
        <f t="shared" si="159"/>
        <v>7592466.9475000007</v>
      </c>
      <c r="AM1758" s="22">
        <f t="shared" si="160"/>
        <v>8327221.8141666669</v>
      </c>
      <c r="AO1758" s="232"/>
      <c r="AP1758" s="65"/>
    </row>
    <row r="1759" spans="1:42" x14ac:dyDescent="0.25">
      <c r="A1759" s="10">
        <v>44942</v>
      </c>
      <c r="C1759" s="69" t="s">
        <v>3426</v>
      </c>
      <c r="D1759" s="230" t="s">
        <v>3427</v>
      </c>
      <c r="E1759" s="83" t="s">
        <v>3406</v>
      </c>
      <c r="F1759" s="84" t="s">
        <v>88</v>
      </c>
      <c r="G1759" s="84" t="s">
        <v>3385</v>
      </c>
      <c r="H1759" s="84" t="s">
        <v>90</v>
      </c>
      <c r="I1759" s="71">
        <v>2200313</v>
      </c>
      <c r="J1759" s="84"/>
      <c r="K1759" s="84"/>
      <c r="L1759" s="84"/>
      <c r="M1759" s="119">
        <v>631000</v>
      </c>
      <c r="N1759" s="5">
        <v>1</v>
      </c>
      <c r="O1759" s="5" t="s">
        <v>158</v>
      </c>
      <c r="P1759" s="65">
        <v>2653083.67</v>
      </c>
      <c r="Q1759" s="65">
        <v>0</v>
      </c>
      <c r="R1759" s="65">
        <v>0</v>
      </c>
      <c r="S1759" s="65">
        <f t="shared" si="155"/>
        <v>2653083.67</v>
      </c>
      <c r="T1759" s="5">
        <v>120</v>
      </c>
      <c r="U1759" s="22">
        <v>-397962.5458333334</v>
      </c>
      <c r="V1759" s="22">
        <v>-22109.03</v>
      </c>
      <c r="W1759" s="22">
        <f t="shared" si="161"/>
        <v>-22109.030583333333</v>
      </c>
      <c r="X1759" s="22">
        <f t="shared" si="161"/>
        <v>-22109.030583333333</v>
      </c>
      <c r="Y1759" s="22">
        <f t="shared" si="161"/>
        <v>-22109.030583333333</v>
      </c>
      <c r="Z1759" s="22">
        <f t="shared" si="161"/>
        <v>-22109.030583333333</v>
      </c>
      <c r="AA1759" s="22">
        <f t="shared" si="161"/>
        <v>-22109.030583333333</v>
      </c>
      <c r="AB1759" s="22">
        <f t="shared" si="161"/>
        <v>-22109.030583333333</v>
      </c>
      <c r="AC1759" s="22">
        <f t="shared" si="161"/>
        <v>-22109.030583333333</v>
      </c>
      <c r="AD1759" s="22">
        <f t="shared" si="161"/>
        <v>-22109.030583333333</v>
      </c>
      <c r="AE1759" s="22">
        <v>0</v>
      </c>
      <c r="AF1759" s="22">
        <v>0</v>
      </c>
      <c r="AG1759" s="22">
        <v>0</v>
      </c>
      <c r="AH1759" s="22">
        <f t="shared" si="157"/>
        <v>-198981.27466666669</v>
      </c>
      <c r="AI1759" s="22">
        <v>0</v>
      </c>
      <c r="AJ1759" s="22">
        <f t="shared" si="158"/>
        <v>-596943.82050000015</v>
      </c>
      <c r="AK1759" s="22"/>
      <c r="AL1759" s="22">
        <f t="shared" si="159"/>
        <v>2056139.8494999998</v>
      </c>
      <c r="AM1759" s="22">
        <f t="shared" si="160"/>
        <v>2255121.1241666665</v>
      </c>
      <c r="AO1759" s="232"/>
      <c r="AP1759" s="65"/>
    </row>
    <row r="1760" spans="1:42" hidden="1" x14ac:dyDescent="0.25">
      <c r="A1760" s="10">
        <v>44986</v>
      </c>
      <c r="C1760" s="69" t="s">
        <v>3428</v>
      </c>
      <c r="D1760" s="83" t="s">
        <v>3429</v>
      </c>
      <c r="E1760" s="83" t="s">
        <v>3430</v>
      </c>
      <c r="F1760" s="70" t="s">
        <v>88</v>
      </c>
      <c r="G1760" s="70" t="s">
        <v>89</v>
      </c>
      <c r="H1760" s="70" t="s">
        <v>90</v>
      </c>
      <c r="I1760" s="71">
        <v>2201331</v>
      </c>
      <c r="J1760" s="84" t="s">
        <v>3431</v>
      </c>
      <c r="K1760" s="84" t="s">
        <v>3432</v>
      </c>
      <c r="L1760" s="4" t="s">
        <v>452</v>
      </c>
      <c r="M1760" s="121">
        <v>400000</v>
      </c>
      <c r="N1760" s="5">
        <v>1</v>
      </c>
      <c r="O1760" s="5" t="s">
        <v>158</v>
      </c>
      <c r="P1760" s="65">
        <v>400000</v>
      </c>
      <c r="Q1760" s="65">
        <v>0</v>
      </c>
      <c r="R1760" s="65">
        <v>0</v>
      </c>
      <c r="S1760" s="65">
        <f t="shared" si="155"/>
        <v>400000</v>
      </c>
      <c r="T1760" s="5">
        <v>120</v>
      </c>
      <c r="U1760" s="22">
        <v>-53333.313333333332</v>
      </c>
      <c r="V1760" s="22">
        <v>-3333.33</v>
      </c>
      <c r="W1760" s="22">
        <f t="shared" si="161"/>
        <v>-3333.3333333333335</v>
      </c>
      <c r="X1760" s="22">
        <f t="shared" si="161"/>
        <v>-3333.3333333333335</v>
      </c>
      <c r="Y1760" s="22">
        <f t="shared" si="161"/>
        <v>-3333.3333333333335</v>
      </c>
      <c r="Z1760" s="22">
        <f t="shared" si="161"/>
        <v>-3333.3333333333335</v>
      </c>
      <c r="AA1760" s="22">
        <f t="shared" si="161"/>
        <v>-3333.3333333333335</v>
      </c>
      <c r="AB1760" s="22">
        <f t="shared" si="161"/>
        <v>-3333.3333333333335</v>
      </c>
      <c r="AC1760" s="22">
        <f t="shared" si="161"/>
        <v>-3333.3333333333335</v>
      </c>
      <c r="AD1760" s="22">
        <f t="shared" si="161"/>
        <v>-3333.3333333333335</v>
      </c>
      <c r="AE1760" s="22">
        <v>0</v>
      </c>
      <c r="AF1760" s="22">
        <v>0</v>
      </c>
      <c r="AG1760" s="22">
        <v>0</v>
      </c>
      <c r="AH1760" s="22">
        <f t="shared" si="157"/>
        <v>-29999.996666666662</v>
      </c>
      <c r="AI1760" s="22">
        <v>0</v>
      </c>
      <c r="AJ1760" s="22">
        <f t="shared" si="158"/>
        <v>-83333.31</v>
      </c>
      <c r="AK1760" s="22"/>
      <c r="AL1760" s="22">
        <f t="shared" si="159"/>
        <v>316666.69</v>
      </c>
      <c r="AM1760" s="22">
        <f t="shared" si="160"/>
        <v>346666.68666666665</v>
      </c>
      <c r="AO1760" s="232"/>
      <c r="AP1760" s="65"/>
    </row>
    <row r="1761" spans="1:42" ht="105" x14ac:dyDescent="0.25">
      <c r="A1761" s="10">
        <v>44993</v>
      </c>
      <c r="C1761" s="69" t="s">
        <v>3433</v>
      </c>
      <c r="D1761" s="226" t="s">
        <v>3434</v>
      </c>
      <c r="E1761" s="4" t="s">
        <v>3413</v>
      </c>
      <c r="F1761" s="70" t="s">
        <v>88</v>
      </c>
      <c r="G1761" s="70" t="s">
        <v>3396</v>
      </c>
      <c r="H1761" s="70" t="s">
        <v>90</v>
      </c>
      <c r="I1761" s="71">
        <v>2200450</v>
      </c>
      <c r="J1761" s="70"/>
      <c r="K1761" s="70"/>
      <c r="L1761" s="70"/>
      <c r="M1761" s="245">
        <f>489000-14335.5</f>
        <v>474664.5</v>
      </c>
      <c r="N1761" s="5">
        <v>1</v>
      </c>
      <c r="O1761" s="5" t="s">
        <v>158</v>
      </c>
      <c r="P1761" s="65">
        <v>2101449.0799999996</v>
      </c>
      <c r="Q1761" s="65">
        <v>0</v>
      </c>
      <c r="R1761" s="65">
        <v>0</v>
      </c>
      <c r="S1761" s="65">
        <f t="shared" si="155"/>
        <v>2101449.0799999996</v>
      </c>
      <c r="T1761" s="5">
        <v>120</v>
      </c>
      <c r="U1761" s="22">
        <v>-280193.23666666669</v>
      </c>
      <c r="V1761" s="22">
        <v>-17512.080000000002</v>
      </c>
      <c r="W1761" s="22">
        <f t="shared" si="161"/>
        <v>-17512.075666666664</v>
      </c>
      <c r="X1761" s="22">
        <f t="shared" si="161"/>
        <v>-17512.075666666664</v>
      </c>
      <c r="Y1761" s="22">
        <f t="shared" si="161"/>
        <v>-17512.075666666664</v>
      </c>
      <c r="Z1761" s="22">
        <f t="shared" si="161"/>
        <v>-17512.075666666664</v>
      </c>
      <c r="AA1761" s="22">
        <f t="shared" si="161"/>
        <v>-17512.075666666664</v>
      </c>
      <c r="AB1761" s="22">
        <f t="shared" si="161"/>
        <v>-17512.075666666664</v>
      </c>
      <c r="AC1761" s="22">
        <f t="shared" si="161"/>
        <v>-17512.075666666664</v>
      </c>
      <c r="AD1761" s="22">
        <f t="shared" si="161"/>
        <v>-17512.075666666664</v>
      </c>
      <c r="AE1761" s="22">
        <v>0</v>
      </c>
      <c r="AF1761" s="22">
        <v>0</v>
      </c>
      <c r="AG1761" s="22">
        <v>0</v>
      </c>
      <c r="AH1761" s="22">
        <f t="shared" si="157"/>
        <v>-157608.68533333336</v>
      </c>
      <c r="AI1761" s="22">
        <v>0</v>
      </c>
      <c r="AJ1761" s="22">
        <f t="shared" si="158"/>
        <v>-437801.92200000002</v>
      </c>
      <c r="AK1761" s="22"/>
      <c r="AL1761" s="22">
        <f t="shared" si="159"/>
        <v>1663647.1579999996</v>
      </c>
      <c r="AM1761" s="22">
        <f t="shared" si="160"/>
        <v>1821255.8433333328</v>
      </c>
      <c r="AO1761" s="232"/>
      <c r="AP1761" s="65"/>
    </row>
    <row r="1762" spans="1:42" ht="30" x14ac:dyDescent="0.25">
      <c r="A1762" s="10">
        <v>45005</v>
      </c>
      <c r="C1762" s="69" t="s">
        <v>3435</v>
      </c>
      <c r="D1762" s="230" t="s">
        <v>3436</v>
      </c>
      <c r="E1762" s="83" t="s">
        <v>3390</v>
      </c>
      <c r="F1762" s="70" t="s">
        <v>88</v>
      </c>
      <c r="G1762" s="70" t="s">
        <v>3385</v>
      </c>
      <c r="H1762" s="70" t="s">
        <v>90</v>
      </c>
      <c r="I1762" s="71">
        <v>2200311</v>
      </c>
      <c r="J1762" s="84"/>
      <c r="K1762" s="84" t="s">
        <v>3437</v>
      </c>
      <c r="L1762" s="84"/>
      <c r="M1762" s="117">
        <v>1090000</v>
      </c>
      <c r="N1762" s="5">
        <v>1</v>
      </c>
      <c r="O1762" s="5" t="s">
        <v>158</v>
      </c>
      <c r="P1762" s="65">
        <v>5144631.0500000007</v>
      </c>
      <c r="Q1762" s="65">
        <v>0</v>
      </c>
      <c r="R1762" s="65">
        <v>0</v>
      </c>
      <c r="S1762" s="65">
        <f t="shared" si="155"/>
        <v>5144631.0500000007</v>
      </c>
      <c r="T1762" s="5">
        <v>120</v>
      </c>
      <c r="U1762" s="22">
        <v>-685950.83416666673</v>
      </c>
      <c r="V1762" s="22">
        <v>-42871.93</v>
      </c>
      <c r="W1762" s="22">
        <f t="shared" si="161"/>
        <v>-42871.925416666672</v>
      </c>
      <c r="X1762" s="22">
        <f t="shared" si="161"/>
        <v>-42871.925416666672</v>
      </c>
      <c r="Y1762" s="22">
        <f t="shared" si="161"/>
        <v>-42871.925416666672</v>
      </c>
      <c r="Z1762" s="22">
        <f t="shared" si="161"/>
        <v>-42871.925416666672</v>
      </c>
      <c r="AA1762" s="22">
        <f t="shared" si="161"/>
        <v>-42871.925416666672</v>
      </c>
      <c r="AB1762" s="22">
        <f t="shared" si="161"/>
        <v>-42871.925416666672</v>
      </c>
      <c r="AC1762" s="22">
        <f t="shared" si="161"/>
        <v>-42871.925416666672</v>
      </c>
      <c r="AD1762" s="22">
        <f t="shared" si="161"/>
        <v>-42871.925416666672</v>
      </c>
      <c r="AE1762" s="22">
        <v>0</v>
      </c>
      <c r="AF1762" s="22">
        <v>0</v>
      </c>
      <c r="AG1762" s="22">
        <v>0</v>
      </c>
      <c r="AH1762" s="22">
        <f t="shared" si="157"/>
        <v>-385847.33333333337</v>
      </c>
      <c r="AI1762" s="22">
        <v>0</v>
      </c>
      <c r="AJ1762" s="22">
        <f t="shared" si="158"/>
        <v>-1071798.1675</v>
      </c>
      <c r="AK1762" s="22"/>
      <c r="AL1762" s="22">
        <f t="shared" si="159"/>
        <v>4072832.8825000008</v>
      </c>
      <c r="AM1762" s="22">
        <f t="shared" si="160"/>
        <v>4458680.2158333343</v>
      </c>
      <c r="AO1762" s="232"/>
      <c r="AP1762" s="65"/>
    </row>
    <row r="1763" spans="1:42" ht="30" x14ac:dyDescent="0.25">
      <c r="A1763" s="10">
        <v>45007</v>
      </c>
      <c r="C1763" s="69" t="s">
        <v>3438</v>
      </c>
      <c r="D1763" s="230" t="s">
        <v>3439</v>
      </c>
      <c r="E1763" s="83" t="s">
        <v>3390</v>
      </c>
      <c r="F1763" s="70" t="s">
        <v>88</v>
      </c>
      <c r="G1763" s="70" t="s">
        <v>3385</v>
      </c>
      <c r="H1763" s="70" t="s">
        <v>90</v>
      </c>
      <c r="I1763" s="71">
        <v>2200309</v>
      </c>
      <c r="J1763" s="84"/>
      <c r="K1763" s="84" t="s">
        <v>3440</v>
      </c>
      <c r="L1763" s="84"/>
      <c r="M1763" s="117">
        <v>1040000</v>
      </c>
      <c r="N1763" s="5">
        <v>1</v>
      </c>
      <c r="O1763" s="5" t="s">
        <v>158</v>
      </c>
      <c r="P1763" s="65">
        <v>4885462.3999999994</v>
      </c>
      <c r="Q1763" s="65">
        <v>0</v>
      </c>
      <c r="R1763" s="65">
        <v>0</v>
      </c>
      <c r="S1763" s="65">
        <f t="shared" si="155"/>
        <v>4885462.3999999994</v>
      </c>
      <c r="T1763" s="5">
        <v>120</v>
      </c>
      <c r="U1763" s="122">
        <v>-651395.0066666666</v>
      </c>
      <c r="V1763" s="122">
        <v>-40712.19</v>
      </c>
      <c r="W1763" s="22">
        <f t="shared" si="161"/>
        <v>-40712.186666666661</v>
      </c>
      <c r="X1763" s="22">
        <f t="shared" si="161"/>
        <v>-40712.186666666661</v>
      </c>
      <c r="Y1763" s="22">
        <f t="shared" si="161"/>
        <v>-40712.186666666661</v>
      </c>
      <c r="Z1763" s="22">
        <f t="shared" si="161"/>
        <v>-40712.186666666661</v>
      </c>
      <c r="AA1763" s="22">
        <f t="shared" si="161"/>
        <v>-40712.186666666661</v>
      </c>
      <c r="AB1763" s="22">
        <f t="shared" si="161"/>
        <v>-40712.186666666661</v>
      </c>
      <c r="AC1763" s="22">
        <f t="shared" si="161"/>
        <v>-40712.186666666661</v>
      </c>
      <c r="AD1763" s="22">
        <f t="shared" si="161"/>
        <v>-40712.186666666661</v>
      </c>
      <c r="AE1763" s="22">
        <v>0</v>
      </c>
      <c r="AF1763" s="22">
        <v>0</v>
      </c>
      <c r="AG1763" s="22">
        <v>0</v>
      </c>
      <c r="AH1763" s="22">
        <f t="shared" si="157"/>
        <v>-366409.68333333323</v>
      </c>
      <c r="AI1763" s="22">
        <v>0</v>
      </c>
      <c r="AJ1763" s="22">
        <f t="shared" si="158"/>
        <v>-1017804.6899999998</v>
      </c>
      <c r="AK1763" s="22"/>
      <c r="AL1763" s="22">
        <f t="shared" si="159"/>
        <v>3867657.7099999995</v>
      </c>
      <c r="AM1763" s="22">
        <f t="shared" si="160"/>
        <v>4234067.3933333326</v>
      </c>
      <c r="AO1763" s="232"/>
      <c r="AP1763" s="65"/>
    </row>
    <row r="1764" spans="1:42" x14ac:dyDescent="0.25">
      <c r="A1764" s="10">
        <v>45009</v>
      </c>
      <c r="C1764" s="69" t="s">
        <v>3441</v>
      </c>
      <c r="D1764" s="230" t="s">
        <v>3408</v>
      </c>
      <c r="E1764" s="83" t="s">
        <v>3409</v>
      </c>
      <c r="F1764" s="84" t="s">
        <v>88</v>
      </c>
      <c r="G1764" s="84" t="s">
        <v>3396</v>
      </c>
      <c r="H1764" s="84" t="s">
        <v>90</v>
      </c>
      <c r="I1764" s="71">
        <v>2200318</v>
      </c>
      <c r="J1764" s="84"/>
      <c r="K1764" s="84"/>
      <c r="L1764" s="84"/>
      <c r="M1764" s="245">
        <v>1115000</v>
      </c>
      <c r="N1764" s="5">
        <v>1</v>
      </c>
      <c r="O1764" s="5" t="s">
        <v>158</v>
      </c>
      <c r="P1764" s="65">
        <v>4831774.4499999993</v>
      </c>
      <c r="Q1764" s="65">
        <v>0</v>
      </c>
      <c r="R1764" s="65">
        <v>0</v>
      </c>
      <c r="S1764" s="65">
        <f t="shared" si="155"/>
        <v>4831774.4499999993</v>
      </c>
      <c r="T1764" s="5">
        <v>120</v>
      </c>
      <c r="U1764" s="122">
        <v>-644236.61083333346</v>
      </c>
      <c r="V1764" s="122">
        <v>-40264.79</v>
      </c>
      <c r="W1764" s="22">
        <f t="shared" si="161"/>
        <v>-40264.787083333329</v>
      </c>
      <c r="X1764" s="22">
        <f t="shared" si="161"/>
        <v>-40264.787083333329</v>
      </c>
      <c r="Y1764" s="22">
        <f t="shared" si="161"/>
        <v>-40264.787083333329</v>
      </c>
      <c r="Z1764" s="22">
        <f t="shared" si="161"/>
        <v>-40264.787083333329</v>
      </c>
      <c r="AA1764" s="22">
        <f t="shared" si="161"/>
        <v>-40264.787083333329</v>
      </c>
      <c r="AB1764" s="22">
        <f t="shared" si="161"/>
        <v>-40264.787083333329</v>
      </c>
      <c r="AC1764" s="22">
        <f t="shared" si="161"/>
        <v>-40264.787083333329</v>
      </c>
      <c r="AD1764" s="22">
        <f t="shared" si="161"/>
        <v>-40264.787083333329</v>
      </c>
      <c r="AE1764" s="22">
        <v>0</v>
      </c>
      <c r="AF1764" s="22">
        <v>0</v>
      </c>
      <c r="AG1764" s="22">
        <v>0</v>
      </c>
      <c r="AH1764" s="22">
        <f t="shared" si="157"/>
        <v>-362383.08666666667</v>
      </c>
      <c r="AI1764" s="22">
        <v>0</v>
      </c>
      <c r="AJ1764" s="22">
        <f t="shared" si="158"/>
        <v>-1006619.6975000001</v>
      </c>
      <c r="AK1764" s="22"/>
      <c r="AL1764" s="22">
        <f t="shared" si="159"/>
        <v>3825154.752499999</v>
      </c>
      <c r="AM1764" s="22">
        <f t="shared" si="160"/>
        <v>4187537.8391666659</v>
      </c>
      <c r="AO1764" s="232"/>
      <c r="AP1764" s="65"/>
    </row>
    <row r="1765" spans="1:42" x14ac:dyDescent="0.25">
      <c r="A1765" s="10">
        <v>45013</v>
      </c>
      <c r="C1765" s="69" t="s">
        <v>3442</v>
      </c>
      <c r="D1765" s="34" t="s">
        <v>3443</v>
      </c>
      <c r="E1765" t="s">
        <v>3444</v>
      </c>
      <c r="F1765" s="85" t="s">
        <v>88</v>
      </c>
      <c r="G1765" s="85" t="s">
        <v>331</v>
      </c>
      <c r="H1765" s="85" t="s">
        <v>90</v>
      </c>
      <c r="I1765" s="71">
        <v>2300351</v>
      </c>
      <c r="J1765" s="85" t="s">
        <v>3445</v>
      </c>
      <c r="K1765" s="85" t="s">
        <v>3446</v>
      </c>
      <c r="L1765" s="85"/>
      <c r="M1765" s="118">
        <v>2100</v>
      </c>
      <c r="N1765" s="5">
        <v>1</v>
      </c>
      <c r="O1765" s="5" t="s">
        <v>158</v>
      </c>
      <c r="P1765" s="65">
        <v>2100</v>
      </c>
      <c r="Q1765" s="65">
        <v>0</v>
      </c>
      <c r="R1765" s="65">
        <v>0</v>
      </c>
      <c r="S1765" s="65">
        <f t="shared" si="155"/>
        <v>2100</v>
      </c>
      <c r="T1765" s="5">
        <v>120</v>
      </c>
      <c r="U1765" s="122">
        <v>-280</v>
      </c>
      <c r="V1765" s="122">
        <v>-17.5</v>
      </c>
      <c r="W1765" s="22">
        <f t="shared" si="161"/>
        <v>-17.5</v>
      </c>
      <c r="X1765" s="22">
        <f t="shared" si="161"/>
        <v>-17.5</v>
      </c>
      <c r="Y1765" s="22">
        <f t="shared" si="161"/>
        <v>-17.5</v>
      </c>
      <c r="Z1765" s="22">
        <f t="shared" si="161"/>
        <v>-17.5</v>
      </c>
      <c r="AA1765" s="22">
        <f t="shared" si="161"/>
        <v>-17.5</v>
      </c>
      <c r="AB1765" s="22">
        <f t="shared" si="161"/>
        <v>-17.5</v>
      </c>
      <c r="AC1765" s="22">
        <f t="shared" si="161"/>
        <v>-17.5</v>
      </c>
      <c r="AD1765" s="22">
        <f t="shared" si="161"/>
        <v>-17.5</v>
      </c>
      <c r="AE1765" s="22">
        <v>0</v>
      </c>
      <c r="AF1765" s="22">
        <v>0</v>
      </c>
      <c r="AG1765" s="22">
        <v>0</v>
      </c>
      <c r="AH1765" s="22">
        <f t="shared" si="157"/>
        <v>-157.5</v>
      </c>
      <c r="AI1765" s="22">
        <v>0</v>
      </c>
      <c r="AJ1765" s="22">
        <f t="shared" si="158"/>
        <v>-437.5</v>
      </c>
      <c r="AK1765" s="22"/>
      <c r="AL1765" s="22">
        <f t="shared" si="159"/>
        <v>1662.5</v>
      </c>
      <c r="AM1765" s="22">
        <f t="shared" si="160"/>
        <v>1820</v>
      </c>
      <c r="AO1765" s="232"/>
      <c r="AP1765" s="65"/>
    </row>
    <row r="1766" spans="1:42" ht="30" x14ac:dyDescent="0.25">
      <c r="A1766" s="10">
        <v>45042</v>
      </c>
      <c r="C1766" s="69" t="s">
        <v>3447</v>
      </c>
      <c r="D1766" s="34" t="s">
        <v>3448</v>
      </c>
      <c r="E1766" s="4" t="s">
        <v>3401</v>
      </c>
      <c r="F1766" s="70" t="s">
        <v>88</v>
      </c>
      <c r="G1766" s="70" t="s">
        <v>663</v>
      </c>
      <c r="H1766" s="70" t="s">
        <v>90</v>
      </c>
      <c r="I1766" s="71">
        <v>2200300</v>
      </c>
      <c r="J1766" s="70"/>
      <c r="K1766" s="70"/>
      <c r="L1766" s="70"/>
      <c r="M1766" s="245">
        <v>212100</v>
      </c>
      <c r="N1766" s="5">
        <v>3</v>
      </c>
      <c r="O1766" s="5" t="s">
        <v>158</v>
      </c>
      <c r="P1766" s="65">
        <v>935473.41</v>
      </c>
      <c r="Q1766" s="65">
        <v>0</v>
      </c>
      <c r="R1766" s="65">
        <v>0</v>
      </c>
      <c r="S1766" s="65">
        <f t="shared" si="155"/>
        <v>935473.41</v>
      </c>
      <c r="T1766" s="5">
        <v>120</v>
      </c>
      <c r="U1766" s="122">
        <v>-116934.16749999998</v>
      </c>
      <c r="V1766" s="122">
        <v>-7795.61</v>
      </c>
      <c r="W1766" s="22">
        <f t="shared" ref="W1766:AD1775" si="162">-$S1766/$T1766</f>
        <v>-7795.61175</v>
      </c>
      <c r="X1766" s="22">
        <f t="shared" si="162"/>
        <v>-7795.61175</v>
      </c>
      <c r="Y1766" s="22">
        <f t="shared" si="162"/>
        <v>-7795.61175</v>
      </c>
      <c r="Z1766" s="22">
        <f t="shared" si="162"/>
        <v>-7795.61175</v>
      </c>
      <c r="AA1766" s="22">
        <f t="shared" si="162"/>
        <v>-7795.61175</v>
      </c>
      <c r="AB1766" s="22">
        <f t="shared" si="162"/>
        <v>-7795.61175</v>
      </c>
      <c r="AC1766" s="22">
        <f t="shared" si="162"/>
        <v>-7795.61175</v>
      </c>
      <c r="AD1766" s="22">
        <f t="shared" si="162"/>
        <v>-7795.61175</v>
      </c>
      <c r="AE1766" s="22">
        <v>0</v>
      </c>
      <c r="AF1766" s="22">
        <v>0</v>
      </c>
      <c r="AG1766" s="22">
        <v>0</v>
      </c>
      <c r="AH1766" s="22">
        <f t="shared" si="157"/>
        <v>-70160.503999999986</v>
      </c>
      <c r="AI1766" s="22">
        <v>0</v>
      </c>
      <c r="AJ1766" s="22">
        <f t="shared" si="158"/>
        <v>-187094.67149999997</v>
      </c>
      <c r="AK1766" s="22"/>
      <c r="AL1766" s="22">
        <f t="shared" si="159"/>
        <v>748378.73850000009</v>
      </c>
      <c r="AM1766" s="22">
        <f t="shared" si="160"/>
        <v>818539.24250000005</v>
      </c>
      <c r="AO1766" s="232"/>
      <c r="AP1766" s="65"/>
    </row>
    <row r="1767" spans="1:42" x14ac:dyDescent="0.25">
      <c r="A1767" s="10">
        <v>45042</v>
      </c>
      <c r="C1767" s="69" t="s">
        <v>3449</v>
      </c>
      <c r="D1767" s="34" t="s">
        <v>3450</v>
      </c>
      <c r="E1767" s="4" t="s">
        <v>3401</v>
      </c>
      <c r="F1767" s="70" t="s">
        <v>88</v>
      </c>
      <c r="G1767" s="70" t="s">
        <v>663</v>
      </c>
      <c r="H1767" s="70" t="s">
        <v>90</v>
      </c>
      <c r="I1767" s="71">
        <v>2200300</v>
      </c>
      <c r="J1767" s="70"/>
      <c r="K1767" s="70"/>
      <c r="L1767" s="70"/>
      <c r="M1767" s="245">
        <v>66800</v>
      </c>
      <c r="N1767" s="5">
        <v>1</v>
      </c>
      <c r="O1767" s="5" t="s">
        <v>158</v>
      </c>
      <c r="P1767" s="65">
        <v>294623.40000000002</v>
      </c>
      <c r="Q1767" s="65">
        <v>0</v>
      </c>
      <c r="R1767" s="65">
        <v>0</v>
      </c>
      <c r="S1767" s="65">
        <f t="shared" si="155"/>
        <v>294623.40000000002</v>
      </c>
      <c r="T1767" s="5">
        <v>120</v>
      </c>
      <c r="U1767" s="122">
        <v>-36827.949999999997</v>
      </c>
      <c r="V1767" s="122">
        <v>-2455.1999999999998</v>
      </c>
      <c r="W1767" s="22">
        <f t="shared" si="162"/>
        <v>-2455.1950000000002</v>
      </c>
      <c r="X1767" s="22">
        <f t="shared" si="162"/>
        <v>-2455.1950000000002</v>
      </c>
      <c r="Y1767" s="22">
        <f t="shared" si="162"/>
        <v>-2455.1950000000002</v>
      </c>
      <c r="Z1767" s="22">
        <f t="shared" si="162"/>
        <v>-2455.1950000000002</v>
      </c>
      <c r="AA1767" s="22">
        <f t="shared" si="162"/>
        <v>-2455.1950000000002</v>
      </c>
      <c r="AB1767" s="22">
        <f t="shared" si="162"/>
        <v>-2455.1950000000002</v>
      </c>
      <c r="AC1767" s="22">
        <f t="shared" si="162"/>
        <v>-2455.1950000000002</v>
      </c>
      <c r="AD1767" s="22">
        <f t="shared" si="162"/>
        <v>-2455.1950000000002</v>
      </c>
      <c r="AE1767" s="22">
        <v>0</v>
      </c>
      <c r="AF1767" s="22">
        <v>0</v>
      </c>
      <c r="AG1767" s="22">
        <v>0</v>
      </c>
      <c r="AH1767" s="22">
        <f t="shared" si="157"/>
        <v>-22096.76</v>
      </c>
      <c r="AI1767" s="22">
        <v>0</v>
      </c>
      <c r="AJ1767" s="22">
        <f t="shared" si="158"/>
        <v>-58924.709999999992</v>
      </c>
      <c r="AK1767" s="22"/>
      <c r="AL1767" s="22">
        <f t="shared" si="159"/>
        <v>235698.69000000003</v>
      </c>
      <c r="AM1767" s="22">
        <f t="shared" si="160"/>
        <v>257795.45</v>
      </c>
      <c r="AO1767" s="232"/>
      <c r="AP1767" s="65"/>
    </row>
    <row r="1768" spans="1:42" x14ac:dyDescent="0.25">
      <c r="A1768" s="10">
        <v>45048</v>
      </c>
      <c r="C1768" s="69" t="s">
        <v>3451</v>
      </c>
      <c r="D1768" s="34" t="s">
        <v>3400</v>
      </c>
      <c r="E1768" s="83" t="s">
        <v>3401</v>
      </c>
      <c r="F1768" s="70" t="s">
        <v>88</v>
      </c>
      <c r="G1768" s="70" t="s">
        <v>663</v>
      </c>
      <c r="H1768" s="70" t="s">
        <v>90</v>
      </c>
      <c r="I1768" s="71">
        <v>2300670</v>
      </c>
      <c r="J1768" s="84"/>
      <c r="K1768" s="84"/>
      <c r="L1768" s="84"/>
      <c r="M1768" s="245">
        <v>55332</v>
      </c>
      <c r="N1768" s="5">
        <v>2</v>
      </c>
      <c r="O1768" s="5" t="s">
        <v>158</v>
      </c>
      <c r="P1768" s="65">
        <v>246697.76000000007</v>
      </c>
      <c r="Q1768" s="65">
        <v>0</v>
      </c>
      <c r="R1768" s="65">
        <v>0</v>
      </c>
      <c r="S1768" s="65">
        <f t="shared" si="155"/>
        <v>246697.76000000007</v>
      </c>
      <c r="T1768" s="5">
        <v>120</v>
      </c>
      <c r="U1768" s="122">
        <v>-28781.400666666661</v>
      </c>
      <c r="V1768" s="122">
        <f>-(246697.76/120*3)</f>
        <v>-6167.4439999999995</v>
      </c>
      <c r="W1768" s="22">
        <f t="shared" si="162"/>
        <v>-2055.8146666666671</v>
      </c>
      <c r="X1768" s="22">
        <f t="shared" si="162"/>
        <v>-2055.8146666666671</v>
      </c>
      <c r="Y1768" s="22">
        <f t="shared" si="162"/>
        <v>-2055.8146666666671</v>
      </c>
      <c r="Z1768" s="22">
        <f t="shared" si="162"/>
        <v>-2055.8146666666671</v>
      </c>
      <c r="AA1768" s="22">
        <f t="shared" si="162"/>
        <v>-2055.8146666666671</v>
      </c>
      <c r="AB1768" s="22">
        <f t="shared" si="162"/>
        <v>-2055.8146666666671</v>
      </c>
      <c r="AC1768" s="22">
        <f t="shared" si="162"/>
        <v>-2055.8146666666671</v>
      </c>
      <c r="AD1768" s="22">
        <f t="shared" si="162"/>
        <v>-2055.8146666666671</v>
      </c>
      <c r="AE1768" s="22">
        <v>0</v>
      </c>
      <c r="AF1768" s="22">
        <v>0</v>
      </c>
      <c r="AG1768" s="22">
        <v>0</v>
      </c>
      <c r="AH1768" s="22">
        <f t="shared" si="157"/>
        <v>-22613.961333333333</v>
      </c>
      <c r="AI1768" s="22">
        <v>0</v>
      </c>
      <c r="AJ1768" s="22">
        <f t="shared" si="158"/>
        <v>-51395.361999999994</v>
      </c>
      <c r="AK1768" s="22"/>
      <c r="AL1768" s="22">
        <f t="shared" si="159"/>
        <v>195302.39800000007</v>
      </c>
      <c r="AM1768" s="22">
        <f t="shared" si="160"/>
        <v>217916.35933333341</v>
      </c>
    </row>
    <row r="1769" spans="1:42" ht="45" x14ac:dyDescent="0.25">
      <c r="A1769" s="10">
        <v>45064</v>
      </c>
      <c r="C1769" s="69" t="s">
        <v>3452</v>
      </c>
      <c r="D1769" s="226" t="s">
        <v>3453</v>
      </c>
      <c r="E1769" s="4" t="s">
        <v>3454</v>
      </c>
      <c r="F1769" s="70" t="s">
        <v>88</v>
      </c>
      <c r="G1769" s="70" t="s">
        <v>89</v>
      </c>
      <c r="H1769" s="70" t="s">
        <v>90</v>
      </c>
      <c r="I1769" s="71">
        <v>2300220</v>
      </c>
      <c r="J1769" s="70" t="s">
        <v>3455</v>
      </c>
      <c r="K1769" s="246" t="s">
        <v>3456</v>
      </c>
      <c r="L1769" s="246"/>
      <c r="M1769" s="118">
        <f>40500+94500</f>
        <v>135000</v>
      </c>
      <c r="N1769" s="5">
        <v>1</v>
      </c>
      <c r="O1769" s="5" t="s">
        <v>158</v>
      </c>
      <c r="P1769" s="65">
        <v>135000</v>
      </c>
      <c r="Q1769" s="65">
        <v>0</v>
      </c>
      <c r="R1769" s="65">
        <v>0</v>
      </c>
      <c r="S1769" s="65">
        <f t="shared" si="155"/>
        <v>135000</v>
      </c>
      <c r="T1769" s="5">
        <v>120</v>
      </c>
      <c r="U1769" s="122">
        <v>-15750</v>
      </c>
      <c r="V1769" s="122">
        <v>-1125</v>
      </c>
      <c r="W1769" s="22">
        <f t="shared" si="162"/>
        <v>-1125</v>
      </c>
      <c r="X1769" s="22">
        <f t="shared" si="162"/>
        <v>-1125</v>
      </c>
      <c r="Y1769" s="22">
        <f t="shared" si="162"/>
        <v>-1125</v>
      </c>
      <c r="Z1769" s="22">
        <f t="shared" si="162"/>
        <v>-1125</v>
      </c>
      <c r="AA1769" s="22">
        <f t="shared" si="162"/>
        <v>-1125</v>
      </c>
      <c r="AB1769" s="22">
        <f t="shared" si="162"/>
        <v>-1125</v>
      </c>
      <c r="AC1769" s="22">
        <f t="shared" si="162"/>
        <v>-1125</v>
      </c>
      <c r="AD1769" s="22">
        <f t="shared" si="162"/>
        <v>-1125</v>
      </c>
      <c r="AE1769" s="22">
        <v>0</v>
      </c>
      <c r="AF1769" s="22">
        <v>0</v>
      </c>
      <c r="AG1769" s="22">
        <v>0</v>
      </c>
      <c r="AH1769" s="22">
        <f t="shared" si="157"/>
        <v>-10125</v>
      </c>
      <c r="AI1769" s="22">
        <v>0</v>
      </c>
      <c r="AJ1769" s="22">
        <f t="shared" si="158"/>
        <v>-25875</v>
      </c>
      <c r="AL1769" s="65">
        <f t="shared" si="159"/>
        <v>109125</v>
      </c>
      <c r="AM1769" s="65">
        <f t="shared" si="160"/>
        <v>119250</v>
      </c>
    </row>
    <row r="1770" spans="1:42" ht="30" x14ac:dyDescent="0.25">
      <c r="A1770" s="10">
        <v>45071</v>
      </c>
      <c r="C1770" s="69" t="s">
        <v>3457</v>
      </c>
      <c r="D1770" s="226" t="s">
        <v>3458</v>
      </c>
      <c r="E1770" s="4" t="s">
        <v>3413</v>
      </c>
      <c r="F1770" s="70" t="s">
        <v>88</v>
      </c>
      <c r="G1770" s="70" t="s">
        <v>220</v>
      </c>
      <c r="H1770" s="70" t="s">
        <v>90</v>
      </c>
      <c r="I1770" s="71">
        <v>2200449</v>
      </c>
      <c r="J1770" s="70"/>
      <c r="K1770" s="70"/>
      <c r="L1770" s="70"/>
      <c r="M1770" s="245">
        <v>120000</v>
      </c>
      <c r="N1770" s="5">
        <v>1</v>
      </c>
      <c r="O1770" s="5" t="s">
        <v>158</v>
      </c>
      <c r="P1770" s="65">
        <v>544440</v>
      </c>
      <c r="Q1770" s="65">
        <v>0</v>
      </c>
      <c r="R1770" s="65">
        <v>0</v>
      </c>
      <c r="S1770" s="65">
        <f t="shared" si="155"/>
        <v>544440</v>
      </c>
      <c r="T1770" s="5">
        <v>120</v>
      </c>
      <c r="U1770" s="122">
        <v>-63518</v>
      </c>
      <c r="V1770" s="122">
        <v>-4537</v>
      </c>
      <c r="W1770" s="22">
        <f t="shared" si="162"/>
        <v>-4537</v>
      </c>
      <c r="X1770" s="22">
        <f t="shared" si="162"/>
        <v>-4537</v>
      </c>
      <c r="Y1770" s="22">
        <f t="shared" si="162"/>
        <v>-4537</v>
      </c>
      <c r="Z1770" s="22">
        <f t="shared" si="162"/>
        <v>-4537</v>
      </c>
      <c r="AA1770" s="22">
        <f t="shared" si="162"/>
        <v>-4537</v>
      </c>
      <c r="AB1770" s="22">
        <f t="shared" si="162"/>
        <v>-4537</v>
      </c>
      <c r="AC1770" s="22">
        <f t="shared" si="162"/>
        <v>-4537</v>
      </c>
      <c r="AD1770" s="22">
        <f t="shared" si="162"/>
        <v>-4537</v>
      </c>
      <c r="AE1770" s="22">
        <v>0</v>
      </c>
      <c r="AF1770" s="22">
        <v>0</v>
      </c>
      <c r="AG1770" s="22">
        <v>0</v>
      </c>
      <c r="AH1770" s="22">
        <f t="shared" si="157"/>
        <v>-40833</v>
      </c>
      <c r="AI1770" s="22">
        <v>0</v>
      </c>
      <c r="AJ1770" s="22">
        <f t="shared" si="158"/>
        <v>-104351</v>
      </c>
      <c r="AK1770" s="22"/>
      <c r="AL1770" s="22">
        <f t="shared" si="159"/>
        <v>440089</v>
      </c>
      <c r="AM1770" s="22">
        <f t="shared" si="160"/>
        <v>480922</v>
      </c>
      <c r="AO1770" s="232"/>
      <c r="AP1770" s="65"/>
    </row>
    <row r="1771" spans="1:42" x14ac:dyDescent="0.25">
      <c r="A1771" s="10">
        <v>45071</v>
      </c>
      <c r="C1771" s="69" t="s">
        <v>3459</v>
      </c>
      <c r="D1771" s="34" t="s">
        <v>3425</v>
      </c>
      <c r="E1771" s="83" t="s">
        <v>3409</v>
      </c>
      <c r="F1771" s="84" t="s">
        <v>88</v>
      </c>
      <c r="G1771" s="84" t="s">
        <v>3396</v>
      </c>
      <c r="H1771" s="84" t="s">
        <v>90</v>
      </c>
      <c r="I1771" s="71">
        <v>2200315</v>
      </c>
      <c r="J1771" s="84"/>
      <c r="K1771" s="84"/>
      <c r="L1771" s="84"/>
      <c r="M1771" s="245">
        <v>2185000</v>
      </c>
      <c r="N1771" s="5">
        <v>1</v>
      </c>
      <c r="O1771" s="5" t="s">
        <v>158</v>
      </c>
      <c r="P1771" s="65">
        <v>9455544.8000000007</v>
      </c>
      <c r="Q1771" s="65">
        <v>0</v>
      </c>
      <c r="R1771" s="65">
        <v>0</v>
      </c>
      <c r="S1771" s="65">
        <f t="shared" si="155"/>
        <v>9455544.8000000007</v>
      </c>
      <c r="T1771" s="5">
        <v>120</v>
      </c>
      <c r="U1771" s="122">
        <v>-1103146.9066666667</v>
      </c>
      <c r="V1771" s="122">
        <v>-78796.210000000006</v>
      </c>
      <c r="W1771" s="22">
        <f t="shared" si="162"/>
        <v>-78796.20666666668</v>
      </c>
      <c r="X1771" s="22">
        <f t="shared" si="162"/>
        <v>-78796.20666666668</v>
      </c>
      <c r="Y1771" s="22">
        <f t="shared" si="162"/>
        <v>-78796.20666666668</v>
      </c>
      <c r="Z1771" s="22">
        <f t="shared" si="162"/>
        <v>-78796.20666666668</v>
      </c>
      <c r="AA1771" s="22">
        <f t="shared" si="162"/>
        <v>-78796.20666666668</v>
      </c>
      <c r="AB1771" s="22">
        <f t="shared" si="162"/>
        <v>-78796.20666666668</v>
      </c>
      <c r="AC1771" s="22">
        <f t="shared" si="162"/>
        <v>-78796.20666666668</v>
      </c>
      <c r="AD1771" s="22">
        <f t="shared" si="162"/>
        <v>-78796.20666666668</v>
      </c>
      <c r="AE1771" s="22">
        <v>0</v>
      </c>
      <c r="AF1771" s="22">
        <v>0</v>
      </c>
      <c r="AG1771" s="22">
        <v>0</v>
      </c>
      <c r="AH1771" s="22">
        <f t="shared" si="157"/>
        <v>-709165.8633333334</v>
      </c>
      <c r="AI1771" s="22">
        <v>0</v>
      </c>
      <c r="AJ1771" s="22">
        <f t="shared" si="158"/>
        <v>-1812312.77</v>
      </c>
      <c r="AK1771" s="22"/>
      <c r="AL1771" s="22">
        <f t="shared" si="159"/>
        <v>7643232.0300000012</v>
      </c>
      <c r="AM1771" s="22">
        <f t="shared" si="160"/>
        <v>8352397.8933333345</v>
      </c>
      <c r="AO1771" s="232"/>
      <c r="AP1771" s="65"/>
    </row>
    <row r="1772" spans="1:42" x14ac:dyDescent="0.25">
      <c r="A1772" s="2">
        <v>45098</v>
      </c>
      <c r="C1772" s="69" t="s">
        <v>3460</v>
      </c>
      <c r="D1772" t="s">
        <v>3461</v>
      </c>
      <c r="E1772" s="4" t="s">
        <v>3462</v>
      </c>
      <c r="F1772" s="70" t="s">
        <v>88</v>
      </c>
      <c r="G1772" s="70" t="s">
        <v>89</v>
      </c>
      <c r="H1772" s="70" t="s">
        <v>90</v>
      </c>
      <c r="I1772" s="71">
        <v>2300367</v>
      </c>
      <c r="J1772" s="70" t="s">
        <v>3463</v>
      </c>
      <c r="K1772" s="246" t="s">
        <v>3464</v>
      </c>
      <c r="M1772" s="121">
        <v>17000</v>
      </c>
      <c r="N1772" s="5">
        <v>1</v>
      </c>
      <c r="O1772" s="5" t="s">
        <v>158</v>
      </c>
      <c r="P1772" s="65">
        <v>17000</v>
      </c>
      <c r="Q1772" s="65">
        <v>0</v>
      </c>
      <c r="R1772" s="65">
        <v>0</v>
      </c>
      <c r="S1772" s="65">
        <f t="shared" si="155"/>
        <v>17000</v>
      </c>
      <c r="T1772" s="5">
        <v>120</v>
      </c>
      <c r="U1772" s="122">
        <v>-1841.676666666667</v>
      </c>
      <c r="V1772" s="122">
        <v>-141.66999999999999</v>
      </c>
      <c r="W1772" s="22">
        <f t="shared" si="162"/>
        <v>-141.66666666666666</v>
      </c>
      <c r="X1772" s="22">
        <f t="shared" si="162"/>
        <v>-141.66666666666666</v>
      </c>
      <c r="Y1772" s="22">
        <f t="shared" si="162"/>
        <v>-141.66666666666666</v>
      </c>
      <c r="Z1772" s="22">
        <f t="shared" si="162"/>
        <v>-141.66666666666666</v>
      </c>
      <c r="AA1772" s="22">
        <f t="shared" si="162"/>
        <v>-141.66666666666666</v>
      </c>
      <c r="AB1772" s="22">
        <f t="shared" si="162"/>
        <v>-141.66666666666666</v>
      </c>
      <c r="AC1772" s="22">
        <f t="shared" si="162"/>
        <v>-141.66666666666666</v>
      </c>
      <c r="AD1772" s="22">
        <f t="shared" si="162"/>
        <v>-141.66666666666666</v>
      </c>
      <c r="AE1772" s="22">
        <v>0</v>
      </c>
      <c r="AF1772" s="22">
        <v>0</v>
      </c>
      <c r="AG1772" s="22">
        <v>0</v>
      </c>
      <c r="AH1772" s="22">
        <f t="shared" si="157"/>
        <v>-1275.0033333333333</v>
      </c>
      <c r="AI1772" s="22">
        <v>0</v>
      </c>
      <c r="AJ1772" s="22">
        <f t="shared" si="158"/>
        <v>-3116.6800000000003</v>
      </c>
      <c r="AL1772" s="65">
        <f t="shared" si="159"/>
        <v>13883.32</v>
      </c>
      <c r="AM1772" s="65">
        <f t="shared" si="160"/>
        <v>15158.323333333334</v>
      </c>
    </row>
    <row r="1773" spans="1:42" ht="30" x14ac:dyDescent="0.25">
      <c r="A1773" s="10">
        <v>45098</v>
      </c>
      <c r="C1773" s="69" t="s">
        <v>3465</v>
      </c>
      <c r="D1773" s="34" t="s">
        <v>3466</v>
      </c>
      <c r="E1773" s="83" t="s">
        <v>3390</v>
      </c>
      <c r="F1773" s="70" t="s">
        <v>88</v>
      </c>
      <c r="G1773" s="70" t="s">
        <v>3396</v>
      </c>
      <c r="H1773" s="70" t="s">
        <v>90</v>
      </c>
      <c r="I1773" s="71">
        <v>2300675</v>
      </c>
      <c r="J1773" s="84"/>
      <c r="K1773" s="84" t="s">
        <v>3467</v>
      </c>
      <c r="L1773" s="84"/>
      <c r="M1773" s="117">
        <v>83300</v>
      </c>
      <c r="N1773" s="5">
        <v>1</v>
      </c>
      <c r="O1773" s="5" t="s">
        <v>158</v>
      </c>
      <c r="P1773" s="65">
        <v>419023.99</v>
      </c>
      <c r="Q1773" s="65">
        <v>0</v>
      </c>
      <c r="R1773" s="65">
        <v>0</v>
      </c>
      <c r="S1773" s="65">
        <f t="shared" si="155"/>
        <v>419023.99</v>
      </c>
      <c r="T1773" s="5">
        <v>120</v>
      </c>
      <c r="U1773" s="22">
        <v>-41902.399000000005</v>
      </c>
      <c r="V1773" s="22">
        <f t="shared" ref="V1773:V1791" si="163">-$S1773/$T1773</f>
        <v>-3491.8665833333334</v>
      </c>
      <c r="W1773" s="22">
        <f t="shared" si="162"/>
        <v>-3491.8665833333334</v>
      </c>
      <c r="X1773" s="22">
        <f t="shared" si="162"/>
        <v>-3491.8665833333334</v>
      </c>
      <c r="Y1773" s="22">
        <f t="shared" si="162"/>
        <v>-3491.8665833333334</v>
      </c>
      <c r="Z1773" s="22">
        <f t="shared" si="162"/>
        <v>-3491.8665833333334</v>
      </c>
      <c r="AA1773" s="22">
        <f t="shared" si="162"/>
        <v>-3491.8665833333334</v>
      </c>
      <c r="AB1773" s="22">
        <f t="shared" si="162"/>
        <v>-3491.8665833333334</v>
      </c>
      <c r="AC1773" s="22">
        <f t="shared" si="162"/>
        <v>-3491.8665833333334</v>
      </c>
      <c r="AD1773" s="22">
        <f t="shared" si="162"/>
        <v>-3491.8665833333334</v>
      </c>
      <c r="AE1773" s="22">
        <v>0</v>
      </c>
      <c r="AF1773" s="22">
        <v>0</v>
      </c>
      <c r="AG1773" s="22">
        <v>0</v>
      </c>
      <c r="AH1773" s="22">
        <f t="shared" si="157"/>
        <v>-31426.799249999996</v>
      </c>
      <c r="AI1773" s="22">
        <v>0</v>
      </c>
      <c r="AJ1773" s="22">
        <f t="shared" si="158"/>
        <v>-73329.198250000001</v>
      </c>
      <c r="AK1773" s="22"/>
      <c r="AL1773" s="22">
        <f t="shared" si="159"/>
        <v>345694.79174999997</v>
      </c>
      <c r="AM1773" s="22">
        <f t="shared" si="160"/>
        <v>377121.59100000001</v>
      </c>
    </row>
    <row r="1774" spans="1:42" x14ac:dyDescent="0.25">
      <c r="A1774" s="10">
        <v>45070</v>
      </c>
      <c r="C1774" s="69" t="s">
        <v>3468</v>
      </c>
      <c r="D1774" s="34" t="s">
        <v>3469</v>
      </c>
      <c r="E1774" s="83" t="s">
        <v>3390</v>
      </c>
      <c r="F1774" s="70" t="s">
        <v>88</v>
      </c>
      <c r="G1774" s="70" t="s">
        <v>3396</v>
      </c>
      <c r="H1774" s="70" t="s">
        <v>90</v>
      </c>
      <c r="I1774" s="71">
        <v>2300828</v>
      </c>
      <c r="J1774" s="84"/>
      <c r="K1774" s="84" t="s">
        <v>3470</v>
      </c>
      <c r="L1774" s="84"/>
      <c r="M1774" s="117">
        <v>10310</v>
      </c>
      <c r="N1774" s="5">
        <v>1</v>
      </c>
      <c r="O1774" s="5" t="s">
        <v>158</v>
      </c>
      <c r="P1774" s="65">
        <v>52365.42</v>
      </c>
      <c r="Q1774" s="65">
        <v>0</v>
      </c>
      <c r="R1774" s="65">
        <v>0</v>
      </c>
      <c r="S1774" s="65">
        <f t="shared" si="155"/>
        <v>52365.42</v>
      </c>
      <c r="T1774" s="5">
        <v>120</v>
      </c>
      <c r="U1774" s="22">
        <v>-5236.5419999999986</v>
      </c>
      <c r="V1774" s="22">
        <f t="shared" si="163"/>
        <v>-436.37849999999997</v>
      </c>
      <c r="W1774" s="22">
        <f t="shared" si="162"/>
        <v>-436.37849999999997</v>
      </c>
      <c r="X1774" s="22">
        <f t="shared" si="162"/>
        <v>-436.37849999999997</v>
      </c>
      <c r="Y1774" s="22">
        <f t="shared" si="162"/>
        <v>-436.37849999999997</v>
      </c>
      <c r="Z1774" s="22">
        <f t="shared" si="162"/>
        <v>-436.37849999999997</v>
      </c>
      <c r="AA1774" s="22">
        <f t="shared" si="162"/>
        <v>-436.37849999999997</v>
      </c>
      <c r="AB1774" s="22">
        <f t="shared" si="162"/>
        <v>-436.37849999999997</v>
      </c>
      <c r="AC1774" s="22">
        <f t="shared" si="162"/>
        <v>-436.37849999999997</v>
      </c>
      <c r="AD1774" s="22">
        <f t="shared" si="162"/>
        <v>-436.37849999999997</v>
      </c>
      <c r="AE1774" s="22">
        <v>0</v>
      </c>
      <c r="AF1774" s="22">
        <v>0</v>
      </c>
      <c r="AG1774" s="22">
        <v>0</v>
      </c>
      <c r="AH1774" s="22">
        <f t="shared" si="157"/>
        <v>-3927.4064999999991</v>
      </c>
      <c r="AI1774" s="22">
        <v>0</v>
      </c>
      <c r="AJ1774" s="22">
        <f t="shared" si="158"/>
        <v>-9163.9484999999986</v>
      </c>
      <c r="AK1774" s="22"/>
      <c r="AL1774" s="22">
        <f t="shared" si="159"/>
        <v>43201.4715</v>
      </c>
      <c r="AM1774" s="22">
        <f t="shared" si="160"/>
        <v>47128.877999999997</v>
      </c>
    </row>
    <row r="1775" spans="1:42" ht="120" x14ac:dyDescent="0.25">
      <c r="A1775" s="2">
        <v>45133</v>
      </c>
      <c r="C1775" s="69" t="s">
        <v>3471</v>
      </c>
      <c r="D1775" s="34" t="s">
        <v>3472</v>
      </c>
      <c r="E1775" t="s">
        <v>3473</v>
      </c>
      <c r="F1775" s="70" t="s">
        <v>88</v>
      </c>
      <c r="G1775" s="70" t="s">
        <v>3385</v>
      </c>
      <c r="H1775" s="70" t="s">
        <v>157</v>
      </c>
      <c r="I1775" s="71">
        <v>2300136</v>
      </c>
      <c r="J1775" s="70" t="s">
        <v>3474</v>
      </c>
      <c r="K1775" s="71" t="s">
        <v>3475</v>
      </c>
      <c r="L1775" s="71"/>
      <c r="M1775" s="118">
        <v>11000</v>
      </c>
      <c r="N1775" s="5">
        <v>1</v>
      </c>
      <c r="O1775" s="5" t="s">
        <v>158</v>
      </c>
      <c r="P1775" s="65">
        <v>11000</v>
      </c>
      <c r="Q1775" s="65">
        <v>0</v>
      </c>
      <c r="R1775" s="65">
        <v>0</v>
      </c>
      <c r="S1775" s="65">
        <f t="shared" si="155"/>
        <v>11000</v>
      </c>
      <c r="T1775" s="5">
        <v>120</v>
      </c>
      <c r="U1775" s="22">
        <v>-1099.9999999999998</v>
      </c>
      <c r="V1775" s="22">
        <f t="shared" si="163"/>
        <v>-91.666666666666671</v>
      </c>
      <c r="W1775" s="22">
        <f t="shared" si="162"/>
        <v>-91.666666666666671</v>
      </c>
      <c r="X1775" s="22">
        <f t="shared" si="162"/>
        <v>-91.666666666666671</v>
      </c>
      <c r="Y1775" s="22">
        <f t="shared" si="162"/>
        <v>-91.666666666666671</v>
      </c>
      <c r="Z1775" s="22">
        <f t="shared" si="162"/>
        <v>-91.666666666666671</v>
      </c>
      <c r="AA1775" s="22">
        <f t="shared" si="162"/>
        <v>-91.666666666666671</v>
      </c>
      <c r="AB1775" s="22">
        <f t="shared" si="162"/>
        <v>-91.666666666666671</v>
      </c>
      <c r="AC1775" s="22">
        <f t="shared" si="162"/>
        <v>-91.666666666666671</v>
      </c>
      <c r="AD1775" s="22">
        <f t="shared" si="162"/>
        <v>-91.666666666666671</v>
      </c>
      <c r="AE1775" s="22">
        <v>0</v>
      </c>
      <c r="AF1775" s="22">
        <v>0</v>
      </c>
      <c r="AG1775" s="22">
        <v>0</v>
      </c>
      <c r="AH1775" s="22">
        <f t="shared" si="157"/>
        <v>-824.99999999999989</v>
      </c>
      <c r="AI1775" s="22">
        <v>0</v>
      </c>
      <c r="AJ1775" s="22">
        <f t="shared" si="158"/>
        <v>-1924.9999999999995</v>
      </c>
      <c r="AK1775" s="22"/>
      <c r="AL1775" s="22">
        <f t="shared" si="159"/>
        <v>9075</v>
      </c>
      <c r="AM1775" s="22">
        <f t="shared" si="160"/>
        <v>9900</v>
      </c>
    </row>
    <row r="1776" spans="1:42" x14ac:dyDescent="0.25">
      <c r="A1776" s="2">
        <v>45244</v>
      </c>
      <c r="C1776" s="69" t="s">
        <v>3476</v>
      </c>
      <c r="D1776" s="247" t="s">
        <v>3477</v>
      </c>
      <c r="E1776" t="s">
        <v>195</v>
      </c>
      <c r="F1776" s="85" t="s">
        <v>88</v>
      </c>
      <c r="G1776" s="85" t="s">
        <v>89</v>
      </c>
      <c r="H1776" s="85" t="s">
        <v>157</v>
      </c>
      <c r="I1776" s="71">
        <v>2301726</v>
      </c>
      <c r="J1776" s="70" t="s">
        <v>3478</v>
      </c>
      <c r="K1776" s="85" t="s">
        <v>3479</v>
      </c>
      <c r="L1776" s="85"/>
      <c r="M1776" s="118">
        <v>11300</v>
      </c>
      <c r="N1776" s="5">
        <v>1</v>
      </c>
      <c r="O1776" s="5" t="s">
        <v>158</v>
      </c>
      <c r="P1776" s="65">
        <v>11300</v>
      </c>
      <c r="Q1776" s="65">
        <v>0</v>
      </c>
      <c r="R1776" s="65">
        <v>0</v>
      </c>
      <c r="S1776" s="65">
        <f t="shared" si="155"/>
        <v>11300</v>
      </c>
      <c r="T1776" s="5">
        <v>120</v>
      </c>
      <c r="U1776" s="22">
        <v>-753.33333333333326</v>
      </c>
      <c r="V1776" s="22">
        <f t="shared" si="163"/>
        <v>-94.166666666666671</v>
      </c>
      <c r="W1776" s="22">
        <f t="shared" ref="W1776:AD1785" si="164">-$S1776/$T1776</f>
        <v>-94.166666666666671</v>
      </c>
      <c r="X1776" s="22">
        <f t="shared" si="164"/>
        <v>-94.166666666666671</v>
      </c>
      <c r="Y1776" s="22">
        <f t="shared" si="164"/>
        <v>-94.166666666666671</v>
      </c>
      <c r="Z1776" s="22">
        <f t="shared" si="164"/>
        <v>-94.166666666666671</v>
      </c>
      <c r="AA1776" s="22">
        <f t="shared" si="164"/>
        <v>-94.166666666666671</v>
      </c>
      <c r="AB1776" s="22">
        <f t="shared" si="164"/>
        <v>-94.166666666666671</v>
      </c>
      <c r="AC1776" s="22">
        <f t="shared" si="164"/>
        <v>-94.166666666666671</v>
      </c>
      <c r="AD1776" s="22">
        <f t="shared" si="164"/>
        <v>-94.166666666666671</v>
      </c>
      <c r="AE1776" s="22">
        <v>0</v>
      </c>
      <c r="AF1776" s="22">
        <v>0</v>
      </c>
      <c r="AG1776" s="22">
        <v>0</v>
      </c>
      <c r="AH1776" s="22">
        <f t="shared" si="157"/>
        <v>-847.49999999999989</v>
      </c>
      <c r="AI1776" s="22">
        <v>0</v>
      </c>
      <c r="AJ1776" s="22">
        <f t="shared" si="158"/>
        <v>-1600.833333333333</v>
      </c>
      <c r="AK1776" s="22"/>
      <c r="AL1776" s="22">
        <f t="shared" si="159"/>
        <v>9699.1666666666679</v>
      </c>
      <c r="AM1776" s="22">
        <f t="shared" si="160"/>
        <v>10546.666666666666</v>
      </c>
    </row>
    <row r="1777" spans="1:39" ht="45" hidden="1" x14ac:dyDescent="0.25">
      <c r="A1777" s="10">
        <v>45271</v>
      </c>
      <c r="C1777" s="69" t="s">
        <v>3480</v>
      </c>
      <c r="D1777" s="34" t="s">
        <v>3417</v>
      </c>
      <c r="E1777" s="83" t="s">
        <v>3418</v>
      </c>
      <c r="F1777" s="70" t="s">
        <v>88</v>
      </c>
      <c r="G1777" s="70" t="s">
        <v>3396</v>
      </c>
      <c r="H1777" s="70" t="s">
        <v>90</v>
      </c>
      <c r="I1777" s="71">
        <v>2300763</v>
      </c>
      <c r="J1777" s="70" t="s">
        <v>3481</v>
      </c>
      <c r="K1777" s="120" t="s">
        <v>3482</v>
      </c>
      <c r="L1777" s="120" t="s">
        <v>452</v>
      </c>
      <c r="M1777" s="118">
        <v>25500</v>
      </c>
      <c r="N1777" s="5">
        <v>1</v>
      </c>
      <c r="O1777" s="5" t="s">
        <v>158</v>
      </c>
      <c r="P1777" s="65">
        <v>25500</v>
      </c>
      <c r="Q1777" s="65">
        <v>0</v>
      </c>
      <c r="R1777" s="65">
        <v>0</v>
      </c>
      <c r="S1777" s="65">
        <f t="shared" si="155"/>
        <v>25500</v>
      </c>
      <c r="T1777" s="5">
        <v>120</v>
      </c>
      <c r="U1777" s="22">
        <v>-1487.5</v>
      </c>
      <c r="V1777" s="22">
        <f t="shared" si="163"/>
        <v>-212.5</v>
      </c>
      <c r="W1777" s="22">
        <f t="shared" si="164"/>
        <v>-212.5</v>
      </c>
      <c r="X1777" s="22">
        <f t="shared" si="164"/>
        <v>-212.5</v>
      </c>
      <c r="Y1777" s="22">
        <f t="shared" si="164"/>
        <v>-212.5</v>
      </c>
      <c r="Z1777" s="22">
        <f t="shared" si="164"/>
        <v>-212.5</v>
      </c>
      <c r="AA1777" s="22">
        <f t="shared" si="164"/>
        <v>-212.5</v>
      </c>
      <c r="AB1777" s="22">
        <f t="shared" si="164"/>
        <v>-212.5</v>
      </c>
      <c r="AC1777" s="22">
        <f t="shared" si="164"/>
        <v>-212.5</v>
      </c>
      <c r="AD1777" s="22">
        <f t="shared" si="164"/>
        <v>-212.5</v>
      </c>
      <c r="AE1777" s="22">
        <v>0</v>
      </c>
      <c r="AF1777" s="22">
        <v>0</v>
      </c>
      <c r="AG1777" s="22">
        <v>0</v>
      </c>
      <c r="AH1777" s="22">
        <f t="shared" si="157"/>
        <v>-1912.5</v>
      </c>
      <c r="AI1777" s="22">
        <v>0</v>
      </c>
      <c r="AJ1777" s="22">
        <f t="shared" si="158"/>
        <v>-3400</v>
      </c>
      <c r="AK1777" s="22"/>
      <c r="AL1777" s="22">
        <f t="shared" si="159"/>
        <v>22100</v>
      </c>
      <c r="AM1777" s="22">
        <f t="shared" si="160"/>
        <v>24012.5</v>
      </c>
    </row>
    <row r="1778" spans="1:39" ht="75" x14ac:dyDescent="0.25">
      <c r="A1778" s="10">
        <v>45309</v>
      </c>
      <c r="C1778" s="69" t="s">
        <v>3483</v>
      </c>
      <c r="D1778" s="226" t="s">
        <v>3484</v>
      </c>
      <c r="E1778" t="s">
        <v>3430</v>
      </c>
      <c r="F1778" s="85" t="s">
        <v>88</v>
      </c>
      <c r="G1778" s="85" t="s">
        <v>89</v>
      </c>
      <c r="H1778" s="85" t="s">
        <v>157</v>
      </c>
      <c r="I1778" s="71">
        <v>2301487</v>
      </c>
      <c r="J1778" s="70" t="s">
        <v>3485</v>
      </c>
      <c r="K1778" s="85" t="s">
        <v>3486</v>
      </c>
      <c r="L1778" s="85"/>
      <c r="M1778" s="121">
        <v>110000</v>
      </c>
      <c r="N1778" s="5">
        <v>1</v>
      </c>
      <c r="O1778" s="5" t="s">
        <v>158</v>
      </c>
      <c r="P1778" s="65">
        <v>110000</v>
      </c>
      <c r="Q1778" s="65">
        <v>0</v>
      </c>
      <c r="R1778" s="65">
        <v>0</v>
      </c>
      <c r="S1778" s="65">
        <f t="shared" si="155"/>
        <v>110000</v>
      </c>
      <c r="T1778" s="5">
        <v>120</v>
      </c>
      <c r="U1778" s="22">
        <v>-5500</v>
      </c>
      <c r="V1778" s="22">
        <f t="shared" si="163"/>
        <v>-916.66666666666663</v>
      </c>
      <c r="W1778" s="22">
        <f t="shared" si="164"/>
        <v>-916.66666666666663</v>
      </c>
      <c r="X1778" s="22">
        <f t="shared" si="164"/>
        <v>-916.66666666666663</v>
      </c>
      <c r="Y1778" s="22">
        <f t="shared" si="164"/>
        <v>-916.66666666666663</v>
      </c>
      <c r="Z1778" s="22">
        <f t="shared" si="164"/>
        <v>-916.66666666666663</v>
      </c>
      <c r="AA1778" s="22">
        <f t="shared" si="164"/>
        <v>-916.66666666666663</v>
      </c>
      <c r="AB1778" s="22">
        <f t="shared" si="164"/>
        <v>-916.66666666666663</v>
      </c>
      <c r="AC1778" s="22">
        <f t="shared" si="164"/>
        <v>-916.66666666666663</v>
      </c>
      <c r="AD1778" s="22">
        <f t="shared" si="164"/>
        <v>-916.66666666666663</v>
      </c>
      <c r="AE1778" s="22">
        <v>0</v>
      </c>
      <c r="AF1778" s="22">
        <v>0</v>
      </c>
      <c r="AG1778" s="22">
        <v>0</v>
      </c>
      <c r="AH1778" s="22">
        <f t="shared" si="157"/>
        <v>-8250</v>
      </c>
      <c r="AI1778" s="22">
        <v>0</v>
      </c>
      <c r="AJ1778" s="22">
        <f t="shared" si="158"/>
        <v>-13750</v>
      </c>
      <c r="AK1778" s="22"/>
      <c r="AL1778" s="22">
        <f t="shared" si="159"/>
        <v>96250</v>
      </c>
      <c r="AM1778" s="22">
        <f t="shared" si="160"/>
        <v>104500</v>
      </c>
    </row>
    <row r="1779" spans="1:39" x14ac:dyDescent="0.25">
      <c r="A1779" s="10">
        <v>45292</v>
      </c>
      <c r="C1779" s="69" t="s">
        <v>3487</v>
      </c>
      <c r="D1779" s="226" t="s">
        <v>3488</v>
      </c>
      <c r="E1779" t="s">
        <v>3430</v>
      </c>
      <c r="F1779" s="85" t="s">
        <v>88</v>
      </c>
      <c r="G1779" s="85" t="s">
        <v>89</v>
      </c>
      <c r="H1779" s="85" t="s">
        <v>157</v>
      </c>
      <c r="I1779" s="71">
        <v>2301931</v>
      </c>
      <c r="J1779" s="70" t="s">
        <v>3489</v>
      </c>
      <c r="K1779" s="85" t="s">
        <v>3490</v>
      </c>
      <c r="L1779" s="85"/>
      <c r="M1779" s="121">
        <v>97000</v>
      </c>
      <c r="N1779" s="5">
        <v>1</v>
      </c>
      <c r="O1779" s="5" t="s">
        <v>158</v>
      </c>
      <c r="P1779" s="65">
        <v>97000</v>
      </c>
      <c r="Q1779" s="65">
        <v>0</v>
      </c>
      <c r="R1779" s="65">
        <v>0</v>
      </c>
      <c r="S1779" s="65">
        <f t="shared" si="155"/>
        <v>97000</v>
      </c>
      <c r="T1779" s="5">
        <v>120</v>
      </c>
      <c r="U1779" s="22">
        <v>-4850</v>
      </c>
      <c r="V1779" s="22">
        <f t="shared" si="163"/>
        <v>-808.33333333333337</v>
      </c>
      <c r="W1779" s="22">
        <f t="shared" si="164"/>
        <v>-808.33333333333337</v>
      </c>
      <c r="X1779" s="22">
        <f t="shared" si="164"/>
        <v>-808.33333333333337</v>
      </c>
      <c r="Y1779" s="22">
        <f t="shared" si="164"/>
        <v>-808.33333333333337</v>
      </c>
      <c r="Z1779" s="22">
        <f t="shared" si="164"/>
        <v>-808.33333333333337</v>
      </c>
      <c r="AA1779" s="22">
        <f t="shared" si="164"/>
        <v>-808.33333333333337</v>
      </c>
      <c r="AB1779" s="22">
        <f t="shared" si="164"/>
        <v>-808.33333333333337</v>
      </c>
      <c r="AC1779" s="22">
        <f t="shared" si="164"/>
        <v>-808.33333333333337</v>
      </c>
      <c r="AD1779" s="22">
        <f t="shared" si="164"/>
        <v>-808.33333333333337</v>
      </c>
      <c r="AE1779" s="22">
        <v>0</v>
      </c>
      <c r="AF1779" s="22">
        <v>0</v>
      </c>
      <c r="AG1779" s="22">
        <v>0</v>
      </c>
      <c r="AH1779" s="22">
        <f t="shared" si="157"/>
        <v>-7274.9999999999991</v>
      </c>
      <c r="AI1779" s="22">
        <v>0</v>
      </c>
      <c r="AJ1779" s="22">
        <f t="shared" si="158"/>
        <v>-12125</v>
      </c>
      <c r="AK1779" s="22"/>
      <c r="AL1779" s="22">
        <f t="shared" si="159"/>
        <v>84875</v>
      </c>
      <c r="AM1779" s="22">
        <f t="shared" si="160"/>
        <v>92150</v>
      </c>
    </row>
    <row r="1780" spans="1:39" x14ac:dyDescent="0.25">
      <c r="A1780" s="10">
        <v>45310</v>
      </c>
      <c r="C1780" s="69" t="s">
        <v>3491</v>
      </c>
      <c r="D1780" s="226" t="s">
        <v>3492</v>
      </c>
      <c r="E1780" t="s">
        <v>195</v>
      </c>
      <c r="F1780" s="85" t="s">
        <v>88</v>
      </c>
      <c r="G1780" s="85" t="s">
        <v>89</v>
      </c>
      <c r="H1780" s="85" t="s">
        <v>157</v>
      </c>
      <c r="I1780" s="71">
        <v>2301510</v>
      </c>
      <c r="J1780" s="70" t="s">
        <v>3493</v>
      </c>
      <c r="K1780" s="85" t="s">
        <v>3494</v>
      </c>
      <c r="L1780" s="85"/>
      <c r="M1780" s="121">
        <v>88000</v>
      </c>
      <c r="N1780" s="5">
        <v>1</v>
      </c>
      <c r="O1780" s="5" t="s">
        <v>158</v>
      </c>
      <c r="P1780" s="65">
        <v>88000</v>
      </c>
      <c r="Q1780" s="65">
        <v>0</v>
      </c>
      <c r="R1780" s="65">
        <v>0</v>
      </c>
      <c r="S1780" s="65">
        <f t="shared" si="155"/>
        <v>88000</v>
      </c>
      <c r="T1780" s="5">
        <v>120</v>
      </c>
      <c r="U1780" s="22">
        <v>-4400</v>
      </c>
      <c r="V1780" s="22">
        <f t="shared" si="163"/>
        <v>-733.33333333333337</v>
      </c>
      <c r="W1780" s="22">
        <f t="shared" si="164"/>
        <v>-733.33333333333337</v>
      </c>
      <c r="X1780" s="22">
        <f t="shared" si="164"/>
        <v>-733.33333333333337</v>
      </c>
      <c r="Y1780" s="22">
        <f t="shared" si="164"/>
        <v>-733.33333333333337</v>
      </c>
      <c r="Z1780" s="22">
        <f t="shared" si="164"/>
        <v>-733.33333333333337</v>
      </c>
      <c r="AA1780" s="22">
        <f t="shared" si="164"/>
        <v>-733.33333333333337</v>
      </c>
      <c r="AB1780" s="22">
        <f t="shared" si="164"/>
        <v>-733.33333333333337</v>
      </c>
      <c r="AC1780" s="22">
        <f t="shared" si="164"/>
        <v>-733.33333333333337</v>
      </c>
      <c r="AD1780" s="22">
        <f t="shared" si="164"/>
        <v>-733.33333333333337</v>
      </c>
      <c r="AE1780" s="22">
        <v>0</v>
      </c>
      <c r="AF1780" s="22">
        <v>0</v>
      </c>
      <c r="AG1780" s="22">
        <v>0</v>
      </c>
      <c r="AH1780" s="22">
        <f t="shared" si="157"/>
        <v>-6599.9999999999991</v>
      </c>
      <c r="AI1780" s="22">
        <v>0</v>
      </c>
      <c r="AJ1780" s="22">
        <f t="shared" si="158"/>
        <v>-11000</v>
      </c>
      <c r="AK1780" s="22"/>
      <c r="AL1780" s="22">
        <f t="shared" si="159"/>
        <v>77000</v>
      </c>
      <c r="AM1780" s="22">
        <f t="shared" si="160"/>
        <v>83600</v>
      </c>
    </row>
    <row r="1781" spans="1:39" ht="60" hidden="1" x14ac:dyDescent="0.25">
      <c r="A1781" s="10">
        <v>45292</v>
      </c>
      <c r="C1781" s="69" t="s">
        <v>3495</v>
      </c>
      <c r="D1781" s="34" t="s">
        <v>3496</v>
      </c>
      <c r="E1781" t="s">
        <v>195</v>
      </c>
      <c r="F1781" s="70" t="s">
        <v>88</v>
      </c>
      <c r="G1781" s="70" t="s">
        <v>89</v>
      </c>
      <c r="H1781" s="70" t="s">
        <v>157</v>
      </c>
      <c r="I1781" s="71">
        <v>2302024</v>
      </c>
      <c r="J1781" s="70" t="s">
        <v>3497</v>
      </c>
      <c r="K1781" s="71" t="s">
        <v>3498</v>
      </c>
      <c r="L1781" s="71" t="s">
        <v>452</v>
      </c>
      <c r="M1781" s="121">
        <v>11800</v>
      </c>
      <c r="N1781" s="5">
        <v>1</v>
      </c>
      <c r="O1781" s="5" t="s">
        <v>158</v>
      </c>
      <c r="P1781" s="65">
        <v>11800</v>
      </c>
      <c r="Q1781" s="65">
        <v>0</v>
      </c>
      <c r="R1781" s="65">
        <v>0</v>
      </c>
      <c r="S1781" s="65">
        <f t="shared" si="155"/>
        <v>11800</v>
      </c>
      <c r="T1781" s="5">
        <v>120</v>
      </c>
      <c r="U1781" s="22">
        <v>-590</v>
      </c>
      <c r="V1781" s="22">
        <f t="shared" si="163"/>
        <v>-98.333333333333329</v>
      </c>
      <c r="W1781" s="22">
        <f t="shared" si="164"/>
        <v>-98.333333333333329</v>
      </c>
      <c r="X1781" s="22">
        <f t="shared" si="164"/>
        <v>-98.333333333333329</v>
      </c>
      <c r="Y1781" s="22">
        <f t="shared" si="164"/>
        <v>-98.333333333333329</v>
      </c>
      <c r="Z1781" s="22">
        <f t="shared" si="164"/>
        <v>-98.333333333333329</v>
      </c>
      <c r="AA1781" s="22">
        <f t="shared" si="164"/>
        <v>-98.333333333333329</v>
      </c>
      <c r="AB1781" s="22">
        <f t="shared" si="164"/>
        <v>-98.333333333333329</v>
      </c>
      <c r="AC1781" s="22">
        <f t="shared" si="164"/>
        <v>-98.333333333333329</v>
      </c>
      <c r="AD1781" s="22">
        <f t="shared" si="164"/>
        <v>-98.333333333333329</v>
      </c>
      <c r="AE1781" s="22">
        <v>0</v>
      </c>
      <c r="AF1781" s="22">
        <v>0</v>
      </c>
      <c r="AG1781" s="22">
        <v>0</v>
      </c>
      <c r="AH1781" s="22">
        <f t="shared" si="157"/>
        <v>-885.00000000000011</v>
      </c>
      <c r="AI1781" s="22">
        <v>0</v>
      </c>
      <c r="AJ1781" s="22">
        <f t="shared" si="158"/>
        <v>-1475</v>
      </c>
      <c r="AK1781" s="22"/>
      <c r="AL1781" s="22">
        <f t="shared" si="159"/>
        <v>10325</v>
      </c>
      <c r="AM1781" s="22">
        <f t="shared" si="160"/>
        <v>11210</v>
      </c>
    </row>
    <row r="1782" spans="1:39" ht="30" hidden="1" x14ac:dyDescent="0.25">
      <c r="A1782" s="10">
        <v>45316</v>
      </c>
      <c r="C1782" s="69" t="s">
        <v>3499</v>
      </c>
      <c r="D1782" s="34" t="s">
        <v>3500</v>
      </c>
      <c r="E1782" t="s">
        <v>3501</v>
      </c>
      <c r="F1782" s="70" t="s">
        <v>88</v>
      </c>
      <c r="G1782" s="70" t="s">
        <v>89</v>
      </c>
      <c r="H1782" s="70" t="s">
        <v>157</v>
      </c>
      <c r="I1782" s="71">
        <v>2301851</v>
      </c>
      <c r="J1782" s="70" t="s">
        <v>3502</v>
      </c>
      <c r="K1782" s="71" t="s">
        <v>3503</v>
      </c>
      <c r="L1782" s="71" t="s">
        <v>452</v>
      </c>
      <c r="M1782" s="121">
        <v>14000</v>
      </c>
      <c r="N1782" s="5">
        <v>1</v>
      </c>
      <c r="O1782" s="5" t="s">
        <v>158</v>
      </c>
      <c r="P1782" s="65">
        <v>14000</v>
      </c>
      <c r="Q1782" s="65">
        <v>0</v>
      </c>
      <c r="R1782" s="65">
        <v>0</v>
      </c>
      <c r="S1782" s="65">
        <f t="shared" si="155"/>
        <v>14000</v>
      </c>
      <c r="T1782" s="5">
        <v>120</v>
      </c>
      <c r="U1782" s="22">
        <v>-700</v>
      </c>
      <c r="V1782" s="22">
        <f t="shared" si="163"/>
        <v>-116.66666666666667</v>
      </c>
      <c r="W1782" s="22">
        <f t="shared" si="164"/>
        <v>-116.66666666666667</v>
      </c>
      <c r="X1782" s="22">
        <f t="shared" si="164"/>
        <v>-116.66666666666667</v>
      </c>
      <c r="Y1782" s="22">
        <f t="shared" si="164"/>
        <v>-116.66666666666667</v>
      </c>
      <c r="Z1782" s="22">
        <f t="shared" si="164"/>
        <v>-116.66666666666667</v>
      </c>
      <c r="AA1782" s="22">
        <f t="shared" si="164"/>
        <v>-116.66666666666667</v>
      </c>
      <c r="AB1782" s="22">
        <f t="shared" si="164"/>
        <v>-116.66666666666667</v>
      </c>
      <c r="AC1782" s="22">
        <f t="shared" si="164"/>
        <v>-116.66666666666667</v>
      </c>
      <c r="AD1782" s="22">
        <f t="shared" si="164"/>
        <v>-116.66666666666667</v>
      </c>
      <c r="AE1782" s="22">
        <v>0</v>
      </c>
      <c r="AF1782" s="22">
        <v>0</v>
      </c>
      <c r="AG1782" s="22">
        <v>0</v>
      </c>
      <c r="AH1782" s="22">
        <f t="shared" si="157"/>
        <v>-1050</v>
      </c>
      <c r="AI1782" s="22">
        <v>0</v>
      </c>
      <c r="AJ1782" s="22">
        <f t="shared" si="158"/>
        <v>-1750</v>
      </c>
      <c r="AK1782" s="22"/>
      <c r="AL1782" s="22">
        <f t="shared" si="159"/>
        <v>12250</v>
      </c>
      <c r="AM1782" s="22">
        <f t="shared" si="160"/>
        <v>13300</v>
      </c>
    </row>
    <row r="1783" spans="1:39" x14ac:dyDescent="0.25">
      <c r="A1783" s="10">
        <v>45317</v>
      </c>
      <c r="C1783" s="69" t="s">
        <v>3504</v>
      </c>
      <c r="D1783" s="34" t="s">
        <v>3505</v>
      </c>
      <c r="E1783" t="s">
        <v>3501</v>
      </c>
      <c r="F1783" s="70" t="s">
        <v>88</v>
      </c>
      <c r="G1783" s="70" t="s">
        <v>89</v>
      </c>
      <c r="H1783" s="70" t="s">
        <v>157</v>
      </c>
      <c r="I1783" s="71">
        <v>2301836</v>
      </c>
      <c r="J1783" s="70" t="s">
        <v>3506</v>
      </c>
      <c r="K1783" s="71" t="s">
        <v>3507</v>
      </c>
      <c r="L1783" s="71"/>
      <c r="M1783" s="121">
        <v>39200</v>
      </c>
      <c r="N1783" s="5">
        <v>1</v>
      </c>
      <c r="O1783" s="5" t="s">
        <v>158</v>
      </c>
      <c r="P1783" s="65">
        <v>39200</v>
      </c>
      <c r="Q1783" s="65">
        <v>0</v>
      </c>
      <c r="R1783" s="65">
        <v>0</v>
      </c>
      <c r="S1783" s="65">
        <f t="shared" si="155"/>
        <v>39200</v>
      </c>
      <c r="T1783" s="5">
        <v>120</v>
      </c>
      <c r="U1783" s="22">
        <v>-1960.0000000000002</v>
      </c>
      <c r="V1783" s="22">
        <f t="shared" si="163"/>
        <v>-326.66666666666669</v>
      </c>
      <c r="W1783" s="22">
        <f t="shared" si="164"/>
        <v>-326.66666666666669</v>
      </c>
      <c r="X1783" s="22">
        <f t="shared" si="164"/>
        <v>-326.66666666666669</v>
      </c>
      <c r="Y1783" s="22">
        <f t="shared" si="164"/>
        <v>-326.66666666666669</v>
      </c>
      <c r="Z1783" s="22">
        <f t="shared" si="164"/>
        <v>-326.66666666666669</v>
      </c>
      <c r="AA1783" s="22">
        <f t="shared" si="164"/>
        <v>-326.66666666666669</v>
      </c>
      <c r="AB1783" s="22">
        <f t="shared" si="164"/>
        <v>-326.66666666666669</v>
      </c>
      <c r="AC1783" s="22">
        <f t="shared" si="164"/>
        <v>-326.66666666666669</v>
      </c>
      <c r="AD1783" s="22">
        <f t="shared" si="164"/>
        <v>-326.66666666666669</v>
      </c>
      <c r="AE1783" s="22">
        <v>0</v>
      </c>
      <c r="AF1783" s="22">
        <v>0</v>
      </c>
      <c r="AG1783" s="22">
        <v>0</v>
      </c>
      <c r="AH1783" s="22">
        <f t="shared" si="157"/>
        <v>-2940</v>
      </c>
      <c r="AI1783" s="22">
        <v>0</v>
      </c>
      <c r="AJ1783" s="22">
        <f t="shared" si="158"/>
        <v>-4900</v>
      </c>
      <c r="AK1783" s="22"/>
      <c r="AL1783" s="22">
        <f t="shared" si="159"/>
        <v>34300</v>
      </c>
      <c r="AM1783" s="22">
        <f t="shared" si="160"/>
        <v>37240</v>
      </c>
    </row>
    <row r="1784" spans="1:39" x14ac:dyDescent="0.25">
      <c r="A1784" s="10">
        <v>45341</v>
      </c>
      <c r="C1784" s="69" t="s">
        <v>3508</v>
      </c>
      <c r="D1784" s="34" t="s">
        <v>3509</v>
      </c>
      <c r="E1784" t="s">
        <v>87</v>
      </c>
      <c r="F1784" s="70" t="s">
        <v>88</v>
      </c>
      <c r="G1784" s="70" t="s">
        <v>89</v>
      </c>
      <c r="H1784" s="70" t="s">
        <v>157</v>
      </c>
      <c r="I1784" s="71">
        <v>2301762</v>
      </c>
      <c r="J1784" s="70" t="s">
        <v>3510</v>
      </c>
      <c r="K1784" s="71" t="s">
        <v>3511</v>
      </c>
      <c r="L1784" s="71"/>
      <c r="M1784" s="121">
        <v>31200</v>
      </c>
      <c r="N1784" s="5">
        <v>1</v>
      </c>
      <c r="O1784" s="5" t="s">
        <v>158</v>
      </c>
      <c r="P1784" s="65">
        <v>31200</v>
      </c>
      <c r="Q1784" s="65">
        <v>0</v>
      </c>
      <c r="R1784" s="65">
        <v>0</v>
      </c>
      <c r="S1784" s="65">
        <f t="shared" si="155"/>
        <v>31200</v>
      </c>
      <c r="T1784" s="5">
        <v>120</v>
      </c>
      <c r="U1784" s="22">
        <v>-1300</v>
      </c>
      <c r="V1784" s="22">
        <f t="shared" si="163"/>
        <v>-260</v>
      </c>
      <c r="W1784" s="22">
        <f t="shared" si="164"/>
        <v>-260</v>
      </c>
      <c r="X1784" s="22">
        <f t="shared" si="164"/>
        <v>-260</v>
      </c>
      <c r="Y1784" s="22">
        <f t="shared" si="164"/>
        <v>-260</v>
      </c>
      <c r="Z1784" s="22">
        <f t="shared" si="164"/>
        <v>-260</v>
      </c>
      <c r="AA1784" s="22">
        <f t="shared" si="164"/>
        <v>-260</v>
      </c>
      <c r="AB1784" s="22">
        <f t="shared" si="164"/>
        <v>-260</v>
      </c>
      <c r="AC1784" s="22">
        <f t="shared" si="164"/>
        <v>-260</v>
      </c>
      <c r="AD1784" s="22">
        <f t="shared" si="164"/>
        <v>-260</v>
      </c>
      <c r="AE1784" s="22">
        <v>0</v>
      </c>
      <c r="AF1784" s="22">
        <v>0</v>
      </c>
      <c r="AG1784" s="22">
        <v>0</v>
      </c>
      <c r="AH1784" s="22">
        <f t="shared" si="157"/>
        <v>-2340</v>
      </c>
      <c r="AI1784" s="22">
        <v>0</v>
      </c>
      <c r="AJ1784" s="22">
        <f t="shared" si="158"/>
        <v>-3640</v>
      </c>
      <c r="AK1784" s="22"/>
      <c r="AL1784" s="22">
        <f t="shared" si="159"/>
        <v>27560</v>
      </c>
      <c r="AM1784" s="22">
        <f t="shared" si="160"/>
        <v>29900</v>
      </c>
    </row>
    <row r="1785" spans="1:39" ht="30" x14ac:dyDescent="0.25">
      <c r="A1785" s="10">
        <v>45359</v>
      </c>
      <c r="C1785" s="69" t="s">
        <v>3512</v>
      </c>
      <c r="D1785" s="34" t="s">
        <v>3513</v>
      </c>
      <c r="E1785" t="s">
        <v>87</v>
      </c>
      <c r="F1785" s="85" t="s">
        <v>88</v>
      </c>
      <c r="G1785" s="85" t="s">
        <v>89</v>
      </c>
      <c r="H1785" s="85" t="s">
        <v>157</v>
      </c>
      <c r="I1785" s="71">
        <v>2400183</v>
      </c>
      <c r="J1785" s="70" t="s">
        <v>3514</v>
      </c>
      <c r="K1785" s="71" t="s">
        <v>3515</v>
      </c>
      <c r="L1785" s="71"/>
      <c r="M1785" s="121">
        <v>118700</v>
      </c>
      <c r="N1785" s="5">
        <v>1</v>
      </c>
      <c r="O1785" s="5" t="s">
        <v>158</v>
      </c>
      <c r="P1785" s="65">
        <v>118700</v>
      </c>
      <c r="Q1785" s="65">
        <v>0</v>
      </c>
      <c r="R1785" s="65">
        <v>0</v>
      </c>
      <c r="S1785" s="65">
        <f t="shared" si="155"/>
        <v>118700</v>
      </c>
      <c r="T1785" s="5">
        <v>120</v>
      </c>
      <c r="U1785" s="22">
        <v>-3956.6666666666665</v>
      </c>
      <c r="V1785" s="22">
        <f t="shared" si="163"/>
        <v>-989.16666666666663</v>
      </c>
      <c r="W1785" s="22">
        <f t="shared" si="164"/>
        <v>-989.16666666666663</v>
      </c>
      <c r="X1785" s="22">
        <f t="shared" si="164"/>
        <v>-989.16666666666663</v>
      </c>
      <c r="Y1785" s="22">
        <f t="shared" si="164"/>
        <v>-989.16666666666663</v>
      </c>
      <c r="Z1785" s="22">
        <f t="shared" si="164"/>
        <v>-989.16666666666663</v>
      </c>
      <c r="AA1785" s="22">
        <f t="shared" si="164"/>
        <v>-989.16666666666663</v>
      </c>
      <c r="AB1785" s="22">
        <f t="shared" si="164"/>
        <v>-989.16666666666663</v>
      </c>
      <c r="AC1785" s="22">
        <f t="shared" si="164"/>
        <v>-989.16666666666663</v>
      </c>
      <c r="AD1785" s="22">
        <f t="shared" si="164"/>
        <v>-989.16666666666663</v>
      </c>
      <c r="AE1785" s="22">
        <v>0</v>
      </c>
      <c r="AF1785" s="22">
        <v>0</v>
      </c>
      <c r="AG1785" s="22">
        <v>0</v>
      </c>
      <c r="AH1785" s="22">
        <f t="shared" si="157"/>
        <v>-8902.5</v>
      </c>
      <c r="AI1785" s="22">
        <v>0</v>
      </c>
      <c r="AJ1785" s="22">
        <f t="shared" si="158"/>
        <v>-12859.166666666666</v>
      </c>
      <c r="AK1785" s="22"/>
      <c r="AL1785" s="22">
        <f t="shared" si="159"/>
        <v>105840.83333333333</v>
      </c>
      <c r="AM1785" s="22">
        <f t="shared" si="160"/>
        <v>114743.33333333333</v>
      </c>
    </row>
    <row r="1786" spans="1:39" ht="30" x14ac:dyDescent="0.25">
      <c r="A1786" s="10">
        <v>45366</v>
      </c>
      <c r="C1786" s="69" t="s">
        <v>3516</v>
      </c>
      <c r="D1786" s="34" t="s">
        <v>3517</v>
      </c>
      <c r="E1786" t="s">
        <v>195</v>
      </c>
      <c r="F1786" s="85" t="s">
        <v>88</v>
      </c>
      <c r="G1786" s="85" t="s">
        <v>89</v>
      </c>
      <c r="H1786" s="85" t="s">
        <v>157</v>
      </c>
      <c r="I1786" s="71">
        <v>2400257</v>
      </c>
      <c r="J1786" s="70" t="s">
        <v>3518</v>
      </c>
      <c r="K1786" s="71" t="s">
        <v>3519</v>
      </c>
      <c r="L1786" s="71"/>
      <c r="M1786" s="121">
        <v>9950</v>
      </c>
      <c r="N1786" s="5">
        <v>1</v>
      </c>
      <c r="O1786" s="5" t="s">
        <v>158</v>
      </c>
      <c r="P1786" s="65">
        <v>9950</v>
      </c>
      <c r="Q1786" s="65">
        <v>0</v>
      </c>
      <c r="R1786" s="65">
        <v>0</v>
      </c>
      <c r="S1786" s="65">
        <f t="shared" si="155"/>
        <v>9950</v>
      </c>
      <c r="T1786" s="5">
        <v>120</v>
      </c>
      <c r="U1786" s="22">
        <v>-331.66666666666669</v>
      </c>
      <c r="V1786" s="22">
        <f t="shared" si="163"/>
        <v>-82.916666666666671</v>
      </c>
      <c r="W1786" s="22">
        <f t="shared" ref="W1786:AD1791" si="165">-$S1786/$T1786</f>
        <v>-82.916666666666671</v>
      </c>
      <c r="X1786" s="22">
        <f t="shared" si="165"/>
        <v>-82.916666666666671</v>
      </c>
      <c r="Y1786" s="22">
        <f t="shared" si="165"/>
        <v>-82.916666666666671</v>
      </c>
      <c r="Z1786" s="22">
        <f t="shared" si="165"/>
        <v>-82.916666666666671</v>
      </c>
      <c r="AA1786" s="22">
        <f t="shared" si="165"/>
        <v>-82.916666666666671</v>
      </c>
      <c r="AB1786" s="22">
        <f t="shared" si="165"/>
        <v>-82.916666666666671</v>
      </c>
      <c r="AC1786" s="22">
        <f t="shared" si="165"/>
        <v>-82.916666666666671</v>
      </c>
      <c r="AD1786" s="22">
        <f t="shared" si="165"/>
        <v>-82.916666666666671</v>
      </c>
      <c r="AE1786" s="22">
        <v>0</v>
      </c>
      <c r="AF1786" s="22">
        <v>0</v>
      </c>
      <c r="AG1786" s="22">
        <v>0</v>
      </c>
      <c r="AH1786" s="22">
        <f t="shared" si="157"/>
        <v>-746.25</v>
      </c>
      <c r="AI1786" s="22">
        <v>0</v>
      </c>
      <c r="AJ1786" s="22">
        <f t="shared" si="158"/>
        <v>-1077.9166666666667</v>
      </c>
      <c r="AK1786" s="22"/>
      <c r="AL1786" s="22">
        <f t="shared" si="159"/>
        <v>8872.0833333333339</v>
      </c>
      <c r="AM1786" s="22">
        <f t="shared" si="160"/>
        <v>9618.3333333333339</v>
      </c>
    </row>
    <row r="1787" spans="1:39" ht="30" x14ac:dyDescent="0.25">
      <c r="A1787" s="10">
        <v>45411</v>
      </c>
      <c r="C1787" s="69" t="s">
        <v>3520</v>
      </c>
      <c r="D1787" s="34" t="s">
        <v>3521</v>
      </c>
      <c r="E1787" t="s">
        <v>3522</v>
      </c>
      <c r="F1787" s="85" t="s">
        <v>88</v>
      </c>
      <c r="G1787" s="85" t="s">
        <v>89</v>
      </c>
      <c r="H1787" s="85" t="s">
        <v>157</v>
      </c>
      <c r="I1787" s="71">
        <v>2301767</v>
      </c>
      <c r="J1787" s="70" t="s">
        <v>3523</v>
      </c>
      <c r="K1787" s="71" t="s">
        <v>3524</v>
      </c>
      <c r="L1787" s="71"/>
      <c r="M1787" s="121">
        <f>18000+12000+30000</f>
        <v>60000</v>
      </c>
      <c r="N1787" s="5">
        <v>1</v>
      </c>
      <c r="O1787" s="5" t="s">
        <v>158</v>
      </c>
      <c r="P1787" s="65">
        <v>60000</v>
      </c>
      <c r="Q1787" s="65">
        <v>0</v>
      </c>
      <c r="R1787" s="65">
        <v>0</v>
      </c>
      <c r="S1787" s="65">
        <f t="shared" si="155"/>
        <v>60000</v>
      </c>
      <c r="T1787" s="5">
        <v>120</v>
      </c>
      <c r="U1787" s="22">
        <v>-1500</v>
      </c>
      <c r="V1787" s="22">
        <f t="shared" si="163"/>
        <v>-500</v>
      </c>
      <c r="W1787" s="22">
        <f t="shared" si="165"/>
        <v>-500</v>
      </c>
      <c r="X1787" s="22">
        <f t="shared" si="165"/>
        <v>-500</v>
      </c>
      <c r="Y1787" s="22">
        <f t="shared" si="165"/>
        <v>-500</v>
      </c>
      <c r="Z1787" s="22">
        <f t="shared" si="165"/>
        <v>-500</v>
      </c>
      <c r="AA1787" s="22">
        <f t="shared" si="165"/>
        <v>-500</v>
      </c>
      <c r="AB1787" s="22">
        <f t="shared" si="165"/>
        <v>-500</v>
      </c>
      <c r="AC1787" s="22">
        <f t="shared" si="165"/>
        <v>-500</v>
      </c>
      <c r="AD1787" s="22">
        <f t="shared" si="165"/>
        <v>-500</v>
      </c>
      <c r="AE1787" s="22">
        <v>0</v>
      </c>
      <c r="AF1787" s="22">
        <v>0</v>
      </c>
      <c r="AG1787" s="22">
        <v>0</v>
      </c>
      <c r="AH1787" s="22">
        <f t="shared" si="157"/>
        <v>-4500</v>
      </c>
      <c r="AI1787" s="22">
        <v>0</v>
      </c>
      <c r="AJ1787" s="22">
        <f t="shared" si="158"/>
        <v>-6000</v>
      </c>
      <c r="AK1787" s="22"/>
      <c r="AL1787" s="22">
        <f t="shared" si="159"/>
        <v>54000</v>
      </c>
      <c r="AM1787" s="22">
        <f t="shared" si="160"/>
        <v>58500</v>
      </c>
    </row>
    <row r="1788" spans="1:39" ht="45" x14ac:dyDescent="0.25">
      <c r="A1788" s="10">
        <v>45413</v>
      </c>
      <c r="C1788" s="69" t="s">
        <v>3525</v>
      </c>
      <c r="D1788" s="34" t="s">
        <v>3526</v>
      </c>
      <c r="E1788" t="s">
        <v>3527</v>
      </c>
      <c r="F1788" s="85" t="s">
        <v>88</v>
      </c>
      <c r="G1788" s="85" t="s">
        <v>89</v>
      </c>
      <c r="H1788" s="85" t="s">
        <v>157</v>
      </c>
      <c r="I1788" s="71">
        <v>2301807</v>
      </c>
      <c r="J1788" s="70" t="s">
        <v>3528</v>
      </c>
      <c r="K1788" s="71" t="s">
        <v>3529</v>
      </c>
      <c r="L1788" s="71"/>
      <c r="M1788" s="121">
        <f>43500+101500</f>
        <v>145000</v>
      </c>
      <c r="N1788" s="5">
        <v>2</v>
      </c>
      <c r="O1788" s="5" t="s">
        <v>158</v>
      </c>
      <c r="P1788" s="65">
        <v>145000</v>
      </c>
      <c r="Q1788" s="65">
        <v>0</v>
      </c>
      <c r="R1788" s="65">
        <v>0</v>
      </c>
      <c r="S1788" s="65">
        <f t="shared" si="155"/>
        <v>145000</v>
      </c>
      <c r="T1788" s="5">
        <v>120</v>
      </c>
      <c r="U1788" s="22">
        <v>-2416.6666666666665</v>
      </c>
      <c r="V1788" s="22">
        <f t="shared" si="163"/>
        <v>-1208.3333333333333</v>
      </c>
      <c r="W1788" s="22">
        <f t="shared" si="165"/>
        <v>-1208.3333333333333</v>
      </c>
      <c r="X1788" s="22">
        <f t="shared" si="165"/>
        <v>-1208.3333333333333</v>
      </c>
      <c r="Y1788" s="22">
        <f t="shared" si="165"/>
        <v>-1208.3333333333333</v>
      </c>
      <c r="Z1788" s="22">
        <f t="shared" si="165"/>
        <v>-1208.3333333333333</v>
      </c>
      <c r="AA1788" s="22">
        <f t="shared" si="165"/>
        <v>-1208.3333333333333</v>
      </c>
      <c r="AB1788" s="22">
        <f t="shared" si="165"/>
        <v>-1208.3333333333333</v>
      </c>
      <c r="AC1788" s="22">
        <f t="shared" si="165"/>
        <v>-1208.3333333333333</v>
      </c>
      <c r="AD1788" s="22">
        <f t="shared" si="165"/>
        <v>-1208.3333333333333</v>
      </c>
      <c r="AE1788" s="22">
        <v>0</v>
      </c>
      <c r="AF1788" s="22">
        <v>0</v>
      </c>
      <c r="AG1788" s="22">
        <v>0</v>
      </c>
      <c r="AH1788" s="22">
        <f t="shared" si="157"/>
        <v>-10875</v>
      </c>
      <c r="AI1788" s="22">
        <v>0</v>
      </c>
      <c r="AJ1788" s="22">
        <f t="shared" si="158"/>
        <v>-13291.666666666666</v>
      </c>
      <c r="AK1788" s="22"/>
      <c r="AL1788" s="22">
        <f t="shared" si="159"/>
        <v>131708.33333333334</v>
      </c>
      <c r="AM1788" s="22">
        <f t="shared" si="160"/>
        <v>142583.33333333334</v>
      </c>
    </row>
    <row r="1789" spans="1:39" ht="30" x14ac:dyDescent="0.25">
      <c r="A1789" s="10">
        <v>45440</v>
      </c>
      <c r="C1789" s="69" t="s">
        <v>3530</v>
      </c>
      <c r="D1789" s="34" t="s">
        <v>3531</v>
      </c>
      <c r="E1789" t="s">
        <v>266</v>
      </c>
      <c r="F1789" s="85" t="s">
        <v>88</v>
      </c>
      <c r="G1789" s="85" t="s">
        <v>89</v>
      </c>
      <c r="H1789" s="85" t="s">
        <v>157</v>
      </c>
      <c r="I1789" s="71">
        <v>2400504</v>
      </c>
      <c r="J1789" s="70" t="s">
        <v>3532</v>
      </c>
      <c r="K1789" s="71" t="s">
        <v>3533</v>
      </c>
      <c r="L1789" s="71"/>
      <c r="M1789" s="121">
        <v>114198</v>
      </c>
      <c r="N1789" s="5">
        <v>1</v>
      </c>
      <c r="O1789" s="5" t="s">
        <v>158</v>
      </c>
      <c r="P1789" s="65">
        <v>114198</v>
      </c>
      <c r="Q1789" s="65">
        <v>0</v>
      </c>
      <c r="R1789" s="65">
        <v>0</v>
      </c>
      <c r="S1789" s="65">
        <f t="shared" si="155"/>
        <v>114198</v>
      </c>
      <c r="T1789" s="5">
        <v>120</v>
      </c>
      <c r="U1789" s="22">
        <v>-1903.3</v>
      </c>
      <c r="V1789" s="22">
        <f t="shared" si="163"/>
        <v>-951.65</v>
      </c>
      <c r="W1789" s="22">
        <f t="shared" si="165"/>
        <v>-951.65</v>
      </c>
      <c r="X1789" s="22">
        <f t="shared" si="165"/>
        <v>-951.65</v>
      </c>
      <c r="Y1789" s="22">
        <f t="shared" si="165"/>
        <v>-951.65</v>
      </c>
      <c r="Z1789" s="22">
        <f t="shared" si="165"/>
        <v>-951.65</v>
      </c>
      <c r="AA1789" s="22">
        <f t="shared" si="165"/>
        <v>-951.65</v>
      </c>
      <c r="AB1789" s="22">
        <f t="shared" si="165"/>
        <v>-951.65</v>
      </c>
      <c r="AC1789" s="22">
        <f t="shared" si="165"/>
        <v>-951.65</v>
      </c>
      <c r="AD1789" s="22">
        <f t="shared" si="165"/>
        <v>-951.65</v>
      </c>
      <c r="AE1789" s="22">
        <v>0</v>
      </c>
      <c r="AF1789" s="22">
        <v>0</v>
      </c>
      <c r="AG1789" s="22">
        <v>0</v>
      </c>
      <c r="AH1789" s="22">
        <f t="shared" si="157"/>
        <v>-8564.8499999999985</v>
      </c>
      <c r="AI1789" s="22">
        <v>0</v>
      </c>
      <c r="AJ1789" s="22">
        <f t="shared" si="158"/>
        <v>-10468.149999999998</v>
      </c>
      <c r="AK1789" s="22"/>
      <c r="AL1789" s="22">
        <f t="shared" si="159"/>
        <v>103729.85</v>
      </c>
      <c r="AM1789" s="22">
        <f t="shared" si="160"/>
        <v>112294.7</v>
      </c>
    </row>
    <row r="1790" spans="1:39" ht="30" x14ac:dyDescent="0.25">
      <c r="A1790" s="10">
        <v>45439</v>
      </c>
      <c r="C1790" s="69" t="s">
        <v>3534</v>
      </c>
      <c r="D1790" s="34" t="s">
        <v>3535</v>
      </c>
      <c r="E1790" t="s">
        <v>3462</v>
      </c>
      <c r="F1790" s="85" t="s">
        <v>88</v>
      </c>
      <c r="G1790" s="85" t="s">
        <v>89</v>
      </c>
      <c r="H1790" s="85" t="s">
        <v>157</v>
      </c>
      <c r="I1790" s="71">
        <v>2400531</v>
      </c>
      <c r="J1790" s="70" t="s">
        <v>3536</v>
      </c>
      <c r="K1790" s="71" t="s">
        <v>3537</v>
      </c>
      <c r="L1790" s="71"/>
      <c r="M1790" s="121">
        <v>6500</v>
      </c>
      <c r="N1790" s="5">
        <v>1</v>
      </c>
      <c r="O1790" s="5" t="s">
        <v>158</v>
      </c>
      <c r="P1790" s="65">
        <v>6500</v>
      </c>
      <c r="Q1790" s="65">
        <v>0</v>
      </c>
      <c r="R1790" s="65">
        <v>0</v>
      </c>
      <c r="S1790" s="65">
        <f t="shared" si="155"/>
        <v>6500</v>
      </c>
      <c r="T1790" s="5">
        <v>120</v>
      </c>
      <c r="U1790" s="22">
        <v>-54.166666666666664</v>
      </c>
      <c r="V1790" s="22">
        <f t="shared" si="163"/>
        <v>-54.166666666666664</v>
      </c>
      <c r="W1790" s="22">
        <f t="shared" si="165"/>
        <v>-54.166666666666664</v>
      </c>
      <c r="X1790" s="22">
        <f t="shared" si="165"/>
        <v>-54.166666666666664</v>
      </c>
      <c r="Y1790" s="22">
        <f t="shared" si="165"/>
        <v>-54.166666666666664</v>
      </c>
      <c r="Z1790" s="22">
        <f t="shared" si="165"/>
        <v>-54.166666666666664</v>
      </c>
      <c r="AA1790" s="22">
        <f t="shared" si="165"/>
        <v>-54.166666666666664</v>
      </c>
      <c r="AB1790" s="22">
        <f t="shared" si="165"/>
        <v>-54.166666666666664</v>
      </c>
      <c r="AC1790" s="22">
        <f t="shared" si="165"/>
        <v>-54.166666666666664</v>
      </c>
      <c r="AD1790" s="22">
        <f t="shared" si="165"/>
        <v>-54.166666666666664</v>
      </c>
      <c r="AE1790" s="22">
        <v>0</v>
      </c>
      <c r="AF1790" s="22">
        <v>0</v>
      </c>
      <c r="AG1790" s="22">
        <v>0</v>
      </c>
      <c r="AH1790" s="22">
        <f t="shared" si="157"/>
        <v>-487.50000000000006</v>
      </c>
      <c r="AI1790" s="22">
        <v>0</v>
      </c>
      <c r="AJ1790" s="22">
        <f t="shared" si="158"/>
        <v>-541.66666666666674</v>
      </c>
      <c r="AK1790" s="22"/>
      <c r="AL1790" s="22">
        <f t="shared" si="159"/>
        <v>5958.333333333333</v>
      </c>
      <c r="AM1790" s="22">
        <f t="shared" si="160"/>
        <v>6445.833333333333</v>
      </c>
    </row>
    <row r="1791" spans="1:39" hidden="1" x14ac:dyDescent="0.25">
      <c r="A1791" s="123">
        <v>45016</v>
      </c>
      <c r="C1791" s="69" t="s">
        <v>3538</v>
      </c>
      <c r="D1791" s="248" t="s">
        <v>3539</v>
      </c>
      <c r="E1791" s="29" t="s">
        <v>3540</v>
      </c>
      <c r="F1791" s="68" t="s">
        <v>163</v>
      </c>
      <c r="G1791" s="68" t="s">
        <v>163</v>
      </c>
      <c r="H1791" s="68" t="s">
        <v>163</v>
      </c>
      <c r="I1791" s="68">
        <v>2201402</v>
      </c>
      <c r="J1791" s="68" t="s">
        <v>3541</v>
      </c>
      <c r="K1791" s="68" t="s">
        <v>3542</v>
      </c>
      <c r="L1791" s="4" t="s">
        <v>452</v>
      </c>
      <c r="M1791" s="68"/>
      <c r="N1791" s="31">
        <v>1</v>
      </c>
      <c r="O1791" s="5" t="s">
        <v>158</v>
      </c>
      <c r="P1791" s="37">
        <v>1552785</v>
      </c>
      <c r="Q1791" s="65">
        <v>0</v>
      </c>
      <c r="R1791" s="65">
        <v>0</v>
      </c>
      <c r="S1791" s="65">
        <f t="shared" si="155"/>
        <v>1552785</v>
      </c>
      <c r="T1791" s="5">
        <v>120</v>
      </c>
      <c r="U1791" s="22">
        <v>-194098.125</v>
      </c>
      <c r="V1791" s="22">
        <f t="shared" si="163"/>
        <v>-12939.875</v>
      </c>
      <c r="W1791" s="22">
        <f t="shared" si="165"/>
        <v>-12939.875</v>
      </c>
      <c r="X1791" s="22">
        <f t="shared" si="165"/>
        <v>-12939.875</v>
      </c>
      <c r="Y1791" s="22">
        <f t="shared" si="165"/>
        <v>-12939.875</v>
      </c>
      <c r="Z1791" s="22">
        <f t="shared" si="165"/>
        <v>-12939.875</v>
      </c>
      <c r="AA1791" s="22">
        <f t="shared" si="165"/>
        <v>-12939.875</v>
      </c>
      <c r="AB1791" s="22">
        <f t="shared" si="165"/>
        <v>-12939.875</v>
      </c>
      <c r="AC1791" s="22">
        <f t="shared" si="165"/>
        <v>-12939.875</v>
      </c>
      <c r="AD1791" s="22">
        <f t="shared" si="165"/>
        <v>-12939.875</v>
      </c>
      <c r="AE1791" s="22">
        <v>0</v>
      </c>
      <c r="AF1791" s="22">
        <v>0</v>
      </c>
      <c r="AG1791" s="22">
        <v>0</v>
      </c>
      <c r="AH1791" s="22">
        <f t="shared" si="157"/>
        <v>-116458.875</v>
      </c>
      <c r="AI1791" s="22">
        <v>0</v>
      </c>
      <c r="AJ1791" s="22">
        <f t="shared" si="158"/>
        <v>-310557</v>
      </c>
      <c r="AK1791" s="22"/>
      <c r="AL1791" s="22">
        <f t="shared" si="159"/>
        <v>1242228</v>
      </c>
      <c r="AM1791" s="22">
        <f t="shared" si="160"/>
        <v>1358686.875</v>
      </c>
    </row>
    <row r="1792" spans="1:39" x14ac:dyDescent="0.25">
      <c r="A1792" s="123"/>
      <c r="C1792" s="69"/>
      <c r="D1792" s="249"/>
      <c r="E1792" s="29"/>
      <c r="F1792" s="68"/>
      <c r="G1792" s="68"/>
      <c r="H1792" s="68"/>
      <c r="I1792" s="68"/>
      <c r="J1792" s="68"/>
      <c r="K1792" s="68"/>
      <c r="L1792" s="68"/>
      <c r="M1792" s="68"/>
      <c r="N1792" s="31"/>
      <c r="P1792" s="37"/>
      <c r="U1792" s="22"/>
      <c r="V1792" s="22"/>
      <c r="W1792" s="22"/>
      <c r="X1792" s="22"/>
      <c r="Y1792" s="22"/>
      <c r="Z1792" s="22"/>
      <c r="AA1792" s="22"/>
      <c r="AB1792" s="22"/>
      <c r="AC1792" s="22"/>
      <c r="AD1792" s="22"/>
      <c r="AE1792" s="22"/>
      <c r="AF1792" s="22"/>
      <c r="AG1792" s="22"/>
      <c r="AH1792" s="22"/>
      <c r="AI1792" s="22"/>
      <c r="AJ1792" s="22"/>
      <c r="AK1792" s="22"/>
      <c r="AL1792" s="22"/>
      <c r="AM1792" s="22"/>
    </row>
    <row r="1793" spans="1:39" ht="30" x14ac:dyDescent="0.25">
      <c r="A1793" s="10">
        <v>44826</v>
      </c>
      <c r="C1793" s="69" t="s">
        <v>3543</v>
      </c>
      <c r="D1793" s="34" t="s">
        <v>3544</v>
      </c>
      <c r="E1793" s="83" t="s">
        <v>3545</v>
      </c>
      <c r="F1793" s="68" t="s">
        <v>88</v>
      </c>
      <c r="G1793" s="68" t="s">
        <v>3385</v>
      </c>
      <c r="H1793" s="68" t="s">
        <v>90</v>
      </c>
      <c r="I1793" s="69">
        <v>2200600</v>
      </c>
      <c r="J1793" s="68" t="s">
        <v>3546</v>
      </c>
      <c r="K1793" s="68" t="s">
        <v>3547</v>
      </c>
      <c r="L1793" s="68"/>
      <c r="M1793" s="245">
        <f>17760+62110</f>
        <v>79870</v>
      </c>
      <c r="N1793" s="5">
        <v>1</v>
      </c>
      <c r="O1793" s="5" t="s">
        <v>158</v>
      </c>
      <c r="P1793" s="65">
        <v>359826.6</v>
      </c>
      <c r="Q1793" s="65">
        <v>0</v>
      </c>
      <c r="R1793" s="65">
        <v>0</v>
      </c>
      <c r="S1793" s="65">
        <f>SUM(P1793:R1793)</f>
        <v>359826.6</v>
      </c>
      <c r="T1793" s="5">
        <v>120</v>
      </c>
      <c r="U1793" s="22">
        <v>0</v>
      </c>
      <c r="V1793" s="22">
        <v>0</v>
      </c>
      <c r="W1793" s="22">
        <v>0</v>
      </c>
      <c r="X1793" s="22">
        <v>0</v>
      </c>
      <c r="Y1793" s="22">
        <f t="shared" ref="Y1793:AD1797" si="166">-$S1793/$T1793</f>
        <v>-2998.5549999999998</v>
      </c>
      <c r="Z1793" s="22">
        <f t="shared" si="166"/>
        <v>-2998.5549999999998</v>
      </c>
      <c r="AA1793" s="22">
        <f t="shared" si="166"/>
        <v>-2998.5549999999998</v>
      </c>
      <c r="AB1793" s="22">
        <f t="shared" si="166"/>
        <v>-2998.5549999999998</v>
      </c>
      <c r="AC1793" s="22">
        <f t="shared" si="166"/>
        <v>-2998.5549999999998</v>
      </c>
      <c r="AD1793" s="22">
        <f t="shared" si="166"/>
        <v>-2998.5549999999998</v>
      </c>
      <c r="AE1793" s="22">
        <v>0</v>
      </c>
      <c r="AF1793" s="22">
        <v>0</v>
      </c>
      <c r="AG1793" s="22">
        <v>0</v>
      </c>
      <c r="AH1793" s="22">
        <f>SUM(V1793:AG1793)</f>
        <v>-17991.329999999998</v>
      </c>
      <c r="AI1793" s="22">
        <v>0</v>
      </c>
      <c r="AJ1793" s="22">
        <f>U1793+AH1793+AI1793</f>
        <v>-17991.329999999998</v>
      </c>
      <c r="AK1793" s="22"/>
      <c r="AL1793" s="22">
        <f>S1793+AJ1793</f>
        <v>341835.26999999996</v>
      </c>
      <c r="AM1793" s="22">
        <f>P1793+U1793</f>
        <v>359826.6</v>
      </c>
    </row>
    <row r="1794" spans="1:39" x14ac:dyDescent="0.25">
      <c r="A1794" s="10">
        <v>45474</v>
      </c>
      <c r="C1794" s="69" t="s">
        <v>3548</v>
      </c>
      <c r="D1794" s="34" t="s">
        <v>3549</v>
      </c>
      <c r="E1794" s="83" t="s">
        <v>3550</v>
      </c>
      <c r="F1794" s="68" t="s">
        <v>88</v>
      </c>
      <c r="G1794" s="68" t="s">
        <v>415</v>
      </c>
      <c r="H1794" s="68" t="s">
        <v>90</v>
      </c>
      <c r="I1794" s="69">
        <v>2200326</v>
      </c>
      <c r="J1794" s="68"/>
      <c r="K1794" s="68"/>
      <c r="L1794" s="68"/>
      <c r="M1794" s="117">
        <v>2100000</v>
      </c>
      <c r="N1794" s="5">
        <v>1</v>
      </c>
      <c r="O1794" s="5" t="s">
        <v>158</v>
      </c>
      <c r="P1794" s="65">
        <f>3932796+6310962</f>
        <v>10243758</v>
      </c>
      <c r="R1794" s="65">
        <v>0</v>
      </c>
      <c r="S1794" s="65">
        <f>SUM(P1794:R1794)</f>
        <v>10243758</v>
      </c>
      <c r="T1794" s="5">
        <v>120</v>
      </c>
      <c r="U1794" s="22">
        <v>0</v>
      </c>
      <c r="V1794" s="22">
        <f t="shared" ref="V1794:X1796" si="167">-$S1794/$T1794</f>
        <v>-85364.65</v>
      </c>
      <c r="W1794" s="22">
        <f t="shared" si="167"/>
        <v>-85364.65</v>
      </c>
      <c r="X1794" s="22">
        <f t="shared" si="167"/>
        <v>-85364.65</v>
      </c>
      <c r="Y1794" s="22">
        <f t="shared" si="166"/>
        <v>-85364.65</v>
      </c>
      <c r="Z1794" s="22">
        <f t="shared" si="166"/>
        <v>-85364.65</v>
      </c>
      <c r="AA1794" s="22">
        <f t="shared" si="166"/>
        <v>-85364.65</v>
      </c>
      <c r="AB1794" s="22">
        <f t="shared" si="166"/>
        <v>-85364.65</v>
      </c>
      <c r="AC1794" s="22">
        <f t="shared" si="166"/>
        <v>-85364.65</v>
      </c>
      <c r="AD1794" s="22">
        <f t="shared" si="166"/>
        <v>-85364.65</v>
      </c>
      <c r="AE1794" s="22">
        <v>0</v>
      </c>
      <c r="AF1794" s="22">
        <v>0</v>
      </c>
      <c r="AG1794" s="22">
        <v>0</v>
      </c>
      <c r="AH1794" s="22">
        <f>SUM(V1794:AG1794)</f>
        <v>-768281.85000000009</v>
      </c>
      <c r="AI1794" s="22">
        <v>0</v>
      </c>
      <c r="AJ1794" s="22">
        <f>U1794+AH1794+AI1794</f>
        <v>-768281.85000000009</v>
      </c>
      <c r="AK1794" s="22"/>
      <c r="AL1794" s="22">
        <f>S1794+AJ1794</f>
        <v>9475476.1500000004</v>
      </c>
      <c r="AM1794" s="22">
        <f>P1794+U1794</f>
        <v>10243758</v>
      </c>
    </row>
    <row r="1795" spans="1:39" x14ac:dyDescent="0.25">
      <c r="A1795" s="10">
        <v>45474</v>
      </c>
      <c r="C1795" s="69" t="s">
        <v>3551</v>
      </c>
      <c r="D1795" s="34" t="s">
        <v>3552</v>
      </c>
      <c r="E1795" t="s">
        <v>3501</v>
      </c>
      <c r="F1795" s="85"/>
      <c r="G1795" s="85"/>
      <c r="H1795" s="85"/>
      <c r="I1795" s="71">
        <v>2301766</v>
      </c>
      <c r="J1795" s="70" t="s">
        <v>3553</v>
      </c>
      <c r="K1795" s="87" t="s">
        <v>3554</v>
      </c>
      <c r="L1795" s="87"/>
      <c r="M1795" s="121">
        <v>360000</v>
      </c>
      <c r="N1795" s="5">
        <v>1</v>
      </c>
      <c r="O1795" s="5" t="s">
        <v>158</v>
      </c>
      <c r="P1795" s="65">
        <v>360000</v>
      </c>
      <c r="S1795" s="65">
        <f>SUM(P1795:R1795)</f>
        <v>360000</v>
      </c>
      <c r="T1795" s="5">
        <v>120</v>
      </c>
      <c r="U1795" s="22">
        <v>0</v>
      </c>
      <c r="V1795" s="22">
        <f t="shared" si="167"/>
        <v>-3000</v>
      </c>
      <c r="W1795" s="22">
        <f t="shared" si="167"/>
        <v>-3000</v>
      </c>
      <c r="X1795" s="22">
        <f t="shared" si="167"/>
        <v>-3000</v>
      </c>
      <c r="Y1795" s="22">
        <f t="shared" si="166"/>
        <v>-3000</v>
      </c>
      <c r="Z1795" s="22">
        <f t="shared" si="166"/>
        <v>-3000</v>
      </c>
      <c r="AA1795" s="22">
        <f t="shared" si="166"/>
        <v>-3000</v>
      </c>
      <c r="AB1795" s="22">
        <f t="shared" si="166"/>
        <v>-3000</v>
      </c>
      <c r="AC1795" s="22">
        <f t="shared" si="166"/>
        <v>-3000</v>
      </c>
      <c r="AD1795" s="22">
        <f t="shared" si="166"/>
        <v>-3000</v>
      </c>
      <c r="AE1795" s="22">
        <v>0</v>
      </c>
      <c r="AF1795" s="22">
        <v>0</v>
      </c>
      <c r="AG1795" s="22">
        <v>0</v>
      </c>
      <c r="AH1795" s="22">
        <f>SUM(V1795:AG1795)</f>
        <v>-27000</v>
      </c>
      <c r="AI1795" s="22">
        <v>0</v>
      </c>
      <c r="AJ1795" s="22">
        <f>U1795+AH1795+AI1795</f>
        <v>-27000</v>
      </c>
      <c r="AK1795" s="22"/>
      <c r="AL1795" s="22">
        <f>S1795+AJ1795</f>
        <v>333000</v>
      </c>
      <c r="AM1795" s="22">
        <f>P1795+U1795</f>
        <v>360000</v>
      </c>
    </row>
    <row r="1796" spans="1:39" ht="30" x14ac:dyDescent="0.25">
      <c r="A1796" s="10">
        <v>45474</v>
      </c>
      <c r="C1796" s="69" t="s">
        <v>3555</v>
      </c>
      <c r="D1796" s="34" t="s">
        <v>3556</v>
      </c>
      <c r="E1796" t="s">
        <v>382</v>
      </c>
      <c r="F1796" s="85"/>
      <c r="G1796" s="85"/>
      <c r="H1796" s="85"/>
      <c r="I1796" s="71">
        <v>2400629</v>
      </c>
      <c r="J1796" s="70" t="s">
        <v>3557</v>
      </c>
      <c r="K1796" s="71"/>
      <c r="L1796" s="71"/>
      <c r="M1796" s="121"/>
      <c r="N1796" s="5">
        <v>1</v>
      </c>
      <c r="O1796" s="5" t="s">
        <v>158</v>
      </c>
      <c r="P1796" s="65">
        <v>27000</v>
      </c>
      <c r="Q1796" s="65">
        <f>27000</f>
        <v>27000</v>
      </c>
      <c r="S1796" s="65">
        <f>SUM(P1796:R1796)</f>
        <v>54000</v>
      </c>
      <c r="T1796" s="5">
        <v>120</v>
      </c>
      <c r="U1796" s="22">
        <v>0</v>
      </c>
      <c r="V1796" s="22">
        <f t="shared" si="167"/>
        <v>-450</v>
      </c>
      <c r="W1796" s="22">
        <f t="shared" si="167"/>
        <v>-450</v>
      </c>
      <c r="X1796" s="22">
        <f t="shared" si="167"/>
        <v>-450</v>
      </c>
      <c r="Y1796" s="22">
        <f t="shared" si="166"/>
        <v>-450</v>
      </c>
      <c r="Z1796" s="22">
        <f t="shared" si="166"/>
        <v>-450</v>
      </c>
      <c r="AA1796" s="22">
        <f t="shared" si="166"/>
        <v>-450</v>
      </c>
      <c r="AB1796" s="22">
        <f t="shared" si="166"/>
        <v>-450</v>
      </c>
      <c r="AC1796" s="22">
        <f t="shared" si="166"/>
        <v>-450</v>
      </c>
      <c r="AD1796" s="22">
        <f t="shared" si="166"/>
        <v>-450</v>
      </c>
      <c r="AE1796" s="22">
        <v>0</v>
      </c>
      <c r="AF1796" s="22">
        <v>0</v>
      </c>
      <c r="AG1796" s="22">
        <v>0</v>
      </c>
      <c r="AH1796" s="22">
        <f>SUM(V1796:AG1796)</f>
        <v>-4050</v>
      </c>
      <c r="AI1796" s="22">
        <v>0</v>
      </c>
      <c r="AJ1796" s="22">
        <f>U1796+AH1796+AI1796</f>
        <v>-4050</v>
      </c>
      <c r="AK1796" s="22"/>
      <c r="AL1796" s="22">
        <f>S1796+AJ1796</f>
        <v>49950</v>
      </c>
      <c r="AM1796" s="22">
        <f>P1796+U1796</f>
        <v>27000</v>
      </c>
    </row>
    <row r="1797" spans="1:39" x14ac:dyDescent="0.25">
      <c r="A1797" s="10">
        <v>45513</v>
      </c>
      <c r="C1797" s="69" t="s">
        <v>3558</v>
      </c>
      <c r="D1797" s="34" t="s">
        <v>3559</v>
      </c>
      <c r="E1797" t="s">
        <v>3560</v>
      </c>
      <c r="F1797" s="85"/>
      <c r="G1797" s="85"/>
      <c r="H1797" s="85"/>
      <c r="I1797" s="71">
        <v>2400671</v>
      </c>
      <c r="J1797" s="70" t="s">
        <v>3561</v>
      </c>
      <c r="K1797" s="71"/>
      <c r="L1797" s="71"/>
      <c r="M1797" s="124">
        <v>74986</v>
      </c>
      <c r="N1797" s="5">
        <v>1</v>
      </c>
      <c r="O1797" s="5" t="s">
        <v>158</v>
      </c>
      <c r="P1797" s="65">
        <f>210898.13</f>
        <v>210898.13</v>
      </c>
      <c r="Q1797" s="65">
        <f>242346.33+55396.88+51703.75-P1797</f>
        <v>138548.82999999996</v>
      </c>
      <c r="S1797" s="65">
        <f>SUM(P1797:R1797)</f>
        <v>349446.95999999996</v>
      </c>
      <c r="T1797" s="5">
        <v>120</v>
      </c>
      <c r="U1797" s="22">
        <v>0</v>
      </c>
      <c r="V1797" s="22">
        <v>0</v>
      </c>
      <c r="W1797" s="22">
        <f>-$S1797/$T1797</f>
        <v>-2912.0579999999995</v>
      </c>
      <c r="X1797" s="22">
        <f>-$S1797/$T1797</f>
        <v>-2912.0579999999995</v>
      </c>
      <c r="Y1797" s="22">
        <f t="shared" si="166"/>
        <v>-2912.0579999999995</v>
      </c>
      <c r="Z1797" s="22">
        <f t="shared" si="166"/>
        <v>-2912.0579999999995</v>
      </c>
      <c r="AA1797" s="22">
        <f t="shared" si="166"/>
        <v>-2912.0579999999995</v>
      </c>
      <c r="AB1797" s="22">
        <f t="shared" si="166"/>
        <v>-2912.0579999999995</v>
      </c>
      <c r="AC1797" s="22">
        <f t="shared" si="166"/>
        <v>-2912.0579999999995</v>
      </c>
      <c r="AD1797" s="22">
        <f t="shared" si="166"/>
        <v>-2912.0579999999995</v>
      </c>
      <c r="AE1797" s="22">
        <v>0</v>
      </c>
      <c r="AF1797" s="22">
        <v>0</v>
      </c>
      <c r="AG1797" s="22">
        <v>0</v>
      </c>
      <c r="AH1797" s="22">
        <f>SUM(V1797:AG1797)</f>
        <v>-23296.464</v>
      </c>
      <c r="AI1797" s="22">
        <v>0</v>
      </c>
      <c r="AJ1797" s="22">
        <f>U1797+AH1797+AI1797</f>
        <v>-23296.464</v>
      </c>
      <c r="AK1797" s="22"/>
      <c r="AL1797" s="22">
        <f>S1797+AJ1797</f>
        <v>326150.49599999998</v>
      </c>
      <c r="AM1797" s="22">
        <f>P1797+U1797</f>
        <v>210898.13</v>
      </c>
    </row>
    <row r="1798" spans="1:39" x14ac:dyDescent="0.25">
      <c r="C1798" s="69"/>
      <c r="D1798" s="34"/>
      <c r="E1798"/>
      <c r="F1798" s="85"/>
      <c r="G1798" s="85"/>
      <c r="H1798" s="85"/>
      <c r="I1798" s="71"/>
      <c r="J1798" s="70"/>
      <c r="K1798" s="71"/>
      <c r="L1798" s="71"/>
      <c r="M1798" s="121"/>
      <c r="U1798" s="22"/>
      <c r="V1798" s="22"/>
      <c r="W1798" s="22"/>
      <c r="X1798" s="22"/>
      <c r="Y1798" s="22"/>
      <c r="Z1798" s="22"/>
      <c r="AA1798" s="22"/>
      <c r="AB1798" s="22"/>
      <c r="AC1798" s="22"/>
      <c r="AD1798" s="22"/>
      <c r="AE1798" s="22"/>
      <c r="AF1798" s="22"/>
      <c r="AG1798" s="22"/>
      <c r="AH1798" s="22"/>
      <c r="AI1798" s="22"/>
      <c r="AJ1798" s="22"/>
      <c r="AK1798" s="22"/>
      <c r="AL1798" s="22"/>
      <c r="AM1798" s="22"/>
    </row>
    <row r="1799" spans="1:39" x14ac:dyDescent="0.25">
      <c r="D1799" s="34"/>
    </row>
    <row r="1800" spans="1:39" ht="15.75" thickBot="1" x14ac:dyDescent="0.3">
      <c r="D1800" s="34"/>
      <c r="P1800" s="234">
        <f>SUM(P6:P1799)</f>
        <v>110279970.86999997</v>
      </c>
      <c r="Q1800" s="234">
        <f>SUM(Q6:Q1799)</f>
        <v>165548.82999999996</v>
      </c>
      <c r="R1800" s="25">
        <f>SUM(R6:R1799)</f>
        <v>0</v>
      </c>
      <c r="S1800" s="234">
        <f>SUM(S6:S1799)</f>
        <v>110445519.69999997</v>
      </c>
      <c r="U1800" s="25">
        <f t="shared" ref="U1800:AJ1800" si="168">SUM(U6:U1799)</f>
        <v>-38810142.129276849</v>
      </c>
      <c r="V1800" s="25">
        <f t="shared" si="168"/>
        <v>-716685.22074999998</v>
      </c>
      <c r="W1800" s="25">
        <f t="shared" si="168"/>
        <v>-715092.73354928277</v>
      </c>
      <c r="X1800" s="25">
        <f t="shared" si="168"/>
        <v>-715289.20354928274</v>
      </c>
      <c r="Y1800" s="25">
        <f t="shared" si="168"/>
        <v>-718287.75854928279</v>
      </c>
      <c r="Z1800" s="25">
        <f t="shared" si="168"/>
        <v>-718287.75854928279</v>
      </c>
      <c r="AA1800" s="25">
        <f t="shared" si="168"/>
        <v>-718287.75854928279</v>
      </c>
      <c r="AB1800" s="25">
        <f t="shared" si="168"/>
        <v>-718287.75854928279</v>
      </c>
      <c r="AC1800" s="25">
        <f t="shared" si="168"/>
        <v>-718287.41188261611</v>
      </c>
      <c r="AD1800" s="25">
        <f t="shared" si="168"/>
        <v>-717640.1418826161</v>
      </c>
      <c r="AE1800" s="25">
        <f t="shared" si="168"/>
        <v>0</v>
      </c>
      <c r="AF1800" s="25">
        <f t="shared" si="168"/>
        <v>0</v>
      </c>
      <c r="AG1800" s="25">
        <f t="shared" si="168"/>
        <v>0</v>
      </c>
      <c r="AH1800" s="25">
        <f t="shared" si="168"/>
        <v>-6456145.7458109278</v>
      </c>
      <c r="AI1800" s="25">
        <f t="shared" si="168"/>
        <v>0</v>
      </c>
      <c r="AJ1800" s="25">
        <f t="shared" si="168"/>
        <v>-45266287.875087775</v>
      </c>
      <c r="AK1800" s="66"/>
      <c r="AL1800" s="234">
        <f>SUM(AL6:AL1799)</f>
        <v>65179231.824912205</v>
      </c>
      <c r="AM1800" s="234">
        <f>SUM(AM6:AM1799)</f>
        <v>71469828.740723133</v>
      </c>
    </row>
    <row r="1801" spans="1:39" ht="15.75" thickTop="1" x14ac:dyDescent="0.25">
      <c r="D1801" s="34"/>
      <c r="P1801" s="77"/>
      <c r="Q1801" s="77"/>
      <c r="R1801" s="77"/>
      <c r="S1801" s="77"/>
      <c r="U1801" s="77"/>
      <c r="AM1801" s="82"/>
    </row>
    <row r="1802" spans="1:39" x14ac:dyDescent="0.25">
      <c r="P1802" s="198"/>
      <c r="Q1802" s="198"/>
      <c r="R1802" s="198"/>
      <c r="S1802" s="198"/>
      <c r="AM1802" s="82"/>
    </row>
    <row r="1803" spans="1:39" x14ac:dyDescent="0.25">
      <c r="P1803" s="77"/>
      <c r="Q1803" s="37"/>
      <c r="R1803" s="77"/>
      <c r="AH1803" s="37" t="s">
        <v>70</v>
      </c>
      <c r="AJ1803" s="22">
        <v>-45266287.880000003</v>
      </c>
      <c r="AM1803" s="250"/>
    </row>
    <row r="1804" spans="1:39" x14ac:dyDescent="0.25">
      <c r="AM1804" s="250"/>
    </row>
    <row r="1805" spans="1:39" x14ac:dyDescent="0.25">
      <c r="P1805" s="82"/>
      <c r="Q1805" s="82"/>
      <c r="R1805" s="82"/>
      <c r="S1805" s="82"/>
      <c r="AM1805" s="250"/>
    </row>
    <row r="1806" spans="1:39" x14ac:dyDescent="0.25">
      <c r="AM1806" s="250"/>
    </row>
    <row r="1813" spans="1:42" s="65" customFormat="1" x14ac:dyDescent="0.25">
      <c r="A1813" s="10"/>
      <c r="B1813" s="2"/>
      <c r="C1813" s="3"/>
      <c r="D1813" s="4"/>
      <c r="E1813" s="4"/>
      <c r="F1813" s="4"/>
      <c r="G1813" s="4"/>
      <c r="H1813" s="4"/>
      <c r="I1813" s="4"/>
      <c r="J1813" s="4"/>
      <c r="K1813" s="4"/>
      <c r="L1813" s="4"/>
      <c r="M1813" s="3"/>
      <c r="N1813" s="5"/>
      <c r="O1813" s="5"/>
      <c r="T1813" s="5"/>
      <c r="AL1813" s="77"/>
      <c r="AN1813" s="4"/>
      <c r="AO1813" s="4"/>
      <c r="AP1813" s="4"/>
    </row>
    <row r="1814" spans="1:42" s="65" customFormat="1" x14ac:dyDescent="0.25">
      <c r="A1814" s="10"/>
      <c r="B1814" s="2"/>
      <c r="C1814" s="3"/>
      <c r="D1814" s="4"/>
      <c r="E1814" s="4"/>
      <c r="F1814" s="4"/>
      <c r="G1814" s="4"/>
      <c r="H1814" s="4"/>
      <c r="I1814" s="4"/>
      <c r="J1814" s="4"/>
      <c r="K1814" s="4"/>
      <c r="L1814" s="4"/>
      <c r="M1814" s="3"/>
      <c r="N1814" s="5"/>
      <c r="O1814" s="5"/>
      <c r="T1814" s="5"/>
      <c r="AL1814" s="77"/>
      <c r="AN1814" s="4"/>
      <c r="AO1814" s="4"/>
      <c r="AP1814" s="4"/>
    </row>
  </sheetData>
  <autoFilter ref="A5:AM1801" xr:uid="{BEE242B8-445A-4597-ABE6-DA3BD55C6BB6}">
    <filterColumn colId="11">
      <filters blank="1"/>
    </filterColumn>
  </autoFilter>
  <pageMargins left="0.7" right="0.7" top="0.75" bottom="0.75" header="0.3" footer="0.3"/>
  <pageSetup paperSize="9" scale="41"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F8F1-5496-49B8-988D-2DD4ACA521F7}">
  <sheetPr filterMode="1"/>
  <dimension ref="A1:AQ67"/>
  <sheetViews>
    <sheetView zoomScale="70" zoomScaleNormal="70" workbookViewId="0">
      <pane ySplit="5" topLeftCell="A6" activePane="bottomLeft" state="frozen"/>
      <selection activeCell="D46" sqref="D46"/>
      <selection pane="bottomLeft" activeCell="C56" sqref="C56"/>
    </sheetView>
  </sheetViews>
  <sheetFormatPr defaultColWidth="9.140625" defaultRowHeight="15" outlineLevelRow="1" x14ac:dyDescent="0.25"/>
  <cols>
    <col min="1" max="1" width="12" style="36" customWidth="1"/>
    <col min="2" max="2" width="11.85546875" style="27" customWidth="1"/>
    <col min="3" max="3" width="18.5703125" style="31" customWidth="1"/>
    <col min="4" max="4" width="39" style="29" customWidth="1"/>
    <col min="5" max="10" width="10.5703125" style="29" customWidth="1"/>
    <col min="11" max="12" width="15.5703125" style="29" customWidth="1"/>
    <col min="13" max="13" width="8.42578125" style="31" customWidth="1"/>
    <col min="14" max="14" width="5.42578125" style="31" bestFit="1" customWidth="1"/>
    <col min="15" max="18" width="15.5703125" style="32" customWidth="1"/>
    <col min="19" max="19" width="1.42578125" style="32" customWidth="1"/>
    <col min="20" max="20" width="7.140625" style="31" customWidth="1"/>
    <col min="21" max="21" width="15.5703125" style="32" customWidth="1"/>
    <col min="22" max="34" width="14.42578125" style="32" customWidth="1"/>
    <col min="35" max="35" width="15.140625" style="32" customWidth="1"/>
    <col min="36" max="36" width="15.5703125" style="32" customWidth="1"/>
    <col min="37" max="37" width="1.42578125" style="32" customWidth="1"/>
    <col min="38" max="39" width="15.5703125" style="32" customWidth="1"/>
    <col min="40" max="40" width="9.140625" style="29"/>
    <col min="41" max="41" width="15" style="29" customWidth="1"/>
    <col min="42" max="42" width="6.42578125" style="29" customWidth="1"/>
    <col min="43" max="43" width="10.42578125" style="29" bestFit="1" customWidth="1"/>
    <col min="44" max="16384" width="9.140625" style="29"/>
  </cols>
  <sheetData>
    <row r="1" spans="1:43" x14ac:dyDescent="0.25">
      <c r="A1" s="1" t="str">
        <f>[33]LAND!A1</f>
        <v>TOMYPAK FLEXIBLE PACKAGING SDN BHD</v>
      </c>
    </row>
    <row r="2" spans="1:43" x14ac:dyDescent="0.25">
      <c r="A2" s="1" t="str">
        <f>[33]LAND!A2</f>
        <v>FOR THE YEAR ENDED 30 JUNE 2025</v>
      </c>
      <c r="F2" s="113" t="s">
        <v>442</v>
      </c>
    </row>
    <row r="3" spans="1:43" x14ac:dyDescent="0.25">
      <c r="A3" s="7" t="s">
        <v>3562</v>
      </c>
      <c r="F3" s="114" t="s">
        <v>444</v>
      </c>
      <c r="AH3" s="8"/>
      <c r="AI3" s="8"/>
      <c r="AJ3" s="8"/>
      <c r="AL3" s="9"/>
      <c r="AM3" s="9"/>
    </row>
    <row r="4" spans="1:43" s="4" customFormat="1" x14ac:dyDescent="0.25">
      <c r="A4" s="5" t="s">
        <v>3563</v>
      </c>
      <c r="B4" s="11">
        <v>45473</v>
      </c>
      <c r="C4" s="5"/>
      <c r="F4" s="116" t="s">
        <v>446</v>
      </c>
      <c r="M4" s="5"/>
      <c r="N4" s="5"/>
      <c r="O4" s="14"/>
      <c r="P4" s="14"/>
      <c r="Q4" s="14"/>
      <c r="R4" s="14"/>
      <c r="S4" s="14"/>
      <c r="T4" s="5"/>
      <c r="U4" s="14"/>
      <c r="V4" s="125"/>
      <c r="W4" s="125"/>
      <c r="X4" s="125"/>
      <c r="Y4" s="125"/>
      <c r="Z4" s="125"/>
      <c r="AA4" s="125"/>
      <c r="AB4" s="125"/>
      <c r="AC4" s="125"/>
      <c r="AD4" s="125"/>
      <c r="AE4" s="125"/>
      <c r="AF4" s="125"/>
      <c r="AG4" s="125"/>
      <c r="AH4" s="125"/>
      <c r="AI4" s="125"/>
      <c r="AJ4" s="14"/>
      <c r="AK4" s="14"/>
      <c r="AL4" s="14" t="s">
        <v>1</v>
      </c>
      <c r="AM4" s="14" t="s">
        <v>2</v>
      </c>
    </row>
    <row r="5" spans="1:43" s="112" customFormat="1" ht="30" x14ac:dyDescent="0.25">
      <c r="A5" s="204" t="s">
        <v>3</v>
      </c>
      <c r="B5" s="209" t="s">
        <v>4</v>
      </c>
      <c r="C5" s="190" t="s">
        <v>73</v>
      </c>
      <c r="D5" s="191" t="s">
        <v>74</v>
      </c>
      <c r="E5" s="192" t="s">
        <v>75</v>
      </c>
      <c r="F5" s="192" t="s">
        <v>76</v>
      </c>
      <c r="G5" s="192" t="s">
        <v>77</v>
      </c>
      <c r="H5" s="192" t="s">
        <v>78</v>
      </c>
      <c r="I5" s="192" t="s">
        <v>79</v>
      </c>
      <c r="J5" s="192" t="s">
        <v>80</v>
      </c>
      <c r="K5" s="192" t="s">
        <v>81</v>
      </c>
      <c r="L5" s="206" t="s">
        <v>82</v>
      </c>
      <c r="M5" s="192" t="s">
        <v>83</v>
      </c>
      <c r="N5" s="190"/>
      <c r="O5" s="20" t="s">
        <v>6</v>
      </c>
      <c r="P5" s="20" t="s">
        <v>7</v>
      </c>
      <c r="Q5" s="20" t="s">
        <v>8</v>
      </c>
      <c r="R5" s="20" t="s">
        <v>9</v>
      </c>
      <c r="S5" s="20"/>
      <c r="T5" s="190" t="s">
        <v>84</v>
      </c>
      <c r="U5" s="20" t="s">
        <v>11</v>
      </c>
      <c r="V5" s="207" t="s">
        <v>12</v>
      </c>
      <c r="W5" s="207" t="s">
        <v>13</v>
      </c>
      <c r="X5" s="207" t="s">
        <v>14</v>
      </c>
      <c r="Y5" s="207" t="s">
        <v>15</v>
      </c>
      <c r="Z5" s="207" t="s">
        <v>16</v>
      </c>
      <c r="AA5" s="207" t="s">
        <v>17</v>
      </c>
      <c r="AB5" s="207" t="s">
        <v>18</v>
      </c>
      <c r="AC5" s="207" t="s">
        <v>19</v>
      </c>
      <c r="AD5" s="207" t="s">
        <v>20</v>
      </c>
      <c r="AE5" s="207" t="s">
        <v>21</v>
      </c>
      <c r="AF5" s="207" t="s">
        <v>22</v>
      </c>
      <c r="AG5" s="207" t="s">
        <v>23</v>
      </c>
      <c r="AH5" s="20" t="s">
        <v>24</v>
      </c>
      <c r="AI5" s="20" t="s">
        <v>8</v>
      </c>
      <c r="AJ5" s="20" t="s">
        <v>25</v>
      </c>
      <c r="AK5" s="210"/>
      <c r="AL5" s="20" t="str">
        <f>FBT!AA5</f>
        <v>NBV As At 30/06/2025</v>
      </c>
      <c r="AM5" s="20" t="str">
        <f>FBT!AB5</f>
        <v>NBV As At 30/06/2024</v>
      </c>
    </row>
    <row r="6" spans="1:43" outlineLevel="1" x14ac:dyDescent="0.25">
      <c r="A6" s="36">
        <v>42795</v>
      </c>
      <c r="C6" s="31" t="s">
        <v>3564</v>
      </c>
      <c r="D6" s="29" t="s">
        <v>3565</v>
      </c>
      <c r="F6" s="29" t="s">
        <v>88</v>
      </c>
      <c r="G6" s="29" t="s">
        <v>206</v>
      </c>
      <c r="H6" s="29" t="s">
        <v>157</v>
      </c>
      <c r="M6" s="31">
        <v>1</v>
      </c>
      <c r="N6" s="31" t="s">
        <v>207</v>
      </c>
      <c r="O6" s="126">
        <v>86130</v>
      </c>
      <c r="P6" s="32">
        <v>0</v>
      </c>
      <c r="Q6" s="32">
        <v>0</v>
      </c>
      <c r="R6" s="127">
        <f t="shared" ref="R6:R7" si="0">SUM(O6:Q6)</f>
        <v>86130</v>
      </c>
      <c r="T6" s="31">
        <v>60</v>
      </c>
      <c r="U6" s="22">
        <v>-86130</v>
      </c>
      <c r="V6" s="22">
        <v>0</v>
      </c>
      <c r="W6" s="22">
        <v>0</v>
      </c>
      <c r="X6" s="22">
        <v>0</v>
      </c>
      <c r="Y6" s="22">
        <v>0</v>
      </c>
      <c r="Z6" s="22">
        <v>0</v>
      </c>
      <c r="AA6" s="22">
        <v>0</v>
      </c>
      <c r="AB6" s="22">
        <v>0</v>
      </c>
      <c r="AC6" s="22">
        <v>0</v>
      </c>
      <c r="AD6" s="22">
        <v>0</v>
      </c>
      <c r="AE6" s="22">
        <v>0</v>
      </c>
      <c r="AF6" s="22">
        <v>0</v>
      </c>
      <c r="AG6" s="22">
        <v>0</v>
      </c>
      <c r="AH6" s="22">
        <f t="shared" ref="AH6:AH7" si="1">SUM(V6:AG6)</f>
        <v>0</v>
      </c>
      <c r="AI6" s="22">
        <v>0</v>
      </c>
      <c r="AJ6" s="22">
        <f t="shared" ref="AJ6:AJ7" si="2">U6+AH6+AI6</f>
        <v>-86130</v>
      </c>
      <c r="AL6" s="32">
        <f t="shared" ref="AL6:AL7" si="3">R6+AJ6</f>
        <v>0</v>
      </c>
      <c r="AM6" s="32">
        <f t="shared" ref="AM6:AM7" si="4">O6+U6</f>
        <v>0</v>
      </c>
    </row>
    <row r="7" spans="1:43" hidden="1" outlineLevel="1" x14ac:dyDescent="0.25">
      <c r="A7" s="36">
        <v>42856</v>
      </c>
      <c r="B7" s="178"/>
      <c r="C7" s="31" t="s">
        <v>3566</v>
      </c>
      <c r="D7" s="29" t="s">
        <v>3567</v>
      </c>
      <c r="F7" s="29" t="s">
        <v>418</v>
      </c>
      <c r="G7" s="29" t="s">
        <v>162</v>
      </c>
      <c r="H7" s="29" t="s">
        <v>157</v>
      </c>
      <c r="L7" s="29" t="s">
        <v>452</v>
      </c>
      <c r="M7" s="31">
        <v>1</v>
      </c>
      <c r="N7" s="31" t="s">
        <v>207</v>
      </c>
      <c r="O7" s="127">
        <v>1320</v>
      </c>
      <c r="P7" s="37">
        <v>0</v>
      </c>
      <c r="Q7" s="37">
        <v>0</v>
      </c>
      <c r="R7" s="127">
        <f t="shared" si="0"/>
        <v>1320</v>
      </c>
      <c r="S7" s="37"/>
      <c r="T7" s="31">
        <v>60</v>
      </c>
      <c r="U7" s="22">
        <v>-1320</v>
      </c>
      <c r="V7" s="22">
        <v>0</v>
      </c>
      <c r="W7" s="22">
        <v>0</v>
      </c>
      <c r="X7" s="22">
        <v>0</v>
      </c>
      <c r="Y7" s="22">
        <v>0</v>
      </c>
      <c r="Z7" s="22">
        <v>0</v>
      </c>
      <c r="AA7" s="22">
        <v>0</v>
      </c>
      <c r="AB7" s="22">
        <v>0</v>
      </c>
      <c r="AC7" s="22">
        <v>0</v>
      </c>
      <c r="AD7" s="22">
        <v>0</v>
      </c>
      <c r="AE7" s="22">
        <v>0</v>
      </c>
      <c r="AF7" s="22">
        <v>0</v>
      </c>
      <c r="AG7" s="22">
        <v>0</v>
      </c>
      <c r="AH7" s="22">
        <f t="shared" si="1"/>
        <v>0</v>
      </c>
      <c r="AI7" s="22">
        <v>0</v>
      </c>
      <c r="AJ7" s="22">
        <f t="shared" si="2"/>
        <v>-1320</v>
      </c>
      <c r="AK7" s="37"/>
      <c r="AL7" s="37">
        <f t="shared" si="3"/>
        <v>0</v>
      </c>
      <c r="AM7" s="37">
        <f t="shared" si="4"/>
        <v>0</v>
      </c>
    </row>
    <row r="8" spans="1:43" hidden="1" outlineLevel="1" x14ac:dyDescent="0.25">
      <c r="A8" s="36">
        <v>43466</v>
      </c>
      <c r="C8" s="31" t="s">
        <v>3568</v>
      </c>
      <c r="D8" s="29" t="s">
        <v>3569</v>
      </c>
      <c r="F8" s="29" t="s">
        <v>418</v>
      </c>
      <c r="G8" s="29" t="s">
        <v>425</v>
      </c>
      <c r="H8" s="29" t="s">
        <v>3570</v>
      </c>
      <c r="L8" s="29" t="s">
        <v>452</v>
      </c>
      <c r="M8" s="31">
        <v>1</v>
      </c>
      <c r="N8" s="31" t="s">
        <v>207</v>
      </c>
      <c r="O8" s="127">
        <v>12469.21</v>
      </c>
      <c r="P8" s="37">
        <v>0</v>
      </c>
      <c r="Q8" s="37">
        <v>0</v>
      </c>
      <c r="R8" s="127">
        <f t="shared" ref="R8:R10" si="5">SUM(O8:Q8)</f>
        <v>12469.21</v>
      </c>
      <c r="S8" s="37"/>
      <c r="T8" s="31">
        <v>120</v>
      </c>
      <c r="U8" s="22">
        <v>-6858.0607499999996</v>
      </c>
      <c r="V8" s="22">
        <v>-103.91</v>
      </c>
      <c r="W8" s="22">
        <f t="shared" ref="W8:AD10" si="6">-$R8/$T$12</f>
        <v>-103.91008333333333</v>
      </c>
      <c r="X8" s="22">
        <f t="shared" si="6"/>
        <v>-103.91008333333333</v>
      </c>
      <c r="Y8" s="22">
        <f t="shared" si="6"/>
        <v>-103.91008333333333</v>
      </c>
      <c r="Z8" s="22">
        <f t="shared" si="6"/>
        <v>-103.91008333333333</v>
      </c>
      <c r="AA8" s="22">
        <f t="shared" si="6"/>
        <v>-103.91008333333333</v>
      </c>
      <c r="AB8" s="22">
        <f t="shared" si="6"/>
        <v>-103.91008333333333</v>
      </c>
      <c r="AC8" s="22">
        <f t="shared" si="6"/>
        <v>-103.91008333333333</v>
      </c>
      <c r="AD8" s="22">
        <f t="shared" si="6"/>
        <v>-103.91008333333333</v>
      </c>
      <c r="AE8" s="22">
        <v>0</v>
      </c>
      <c r="AF8" s="22">
        <v>0</v>
      </c>
      <c r="AG8" s="22">
        <v>0</v>
      </c>
      <c r="AH8" s="22">
        <f t="shared" ref="AH8:AH10" si="7">SUM(V8:AG8)</f>
        <v>-935.19066666666663</v>
      </c>
      <c r="AI8" s="22">
        <v>0</v>
      </c>
      <c r="AJ8" s="22">
        <f t="shared" ref="AJ8:AJ10" si="8">U8+AH8+AI8</f>
        <v>-7793.251416666666</v>
      </c>
      <c r="AK8" s="37"/>
      <c r="AL8" s="37">
        <f t="shared" ref="AL8:AL10" si="9">R8+AJ8</f>
        <v>4675.9585833333331</v>
      </c>
      <c r="AM8" s="37">
        <f t="shared" ref="AM8:AM10" si="10">O8+U8</f>
        <v>5611.1492499999995</v>
      </c>
    </row>
    <row r="9" spans="1:43" ht="17.45" hidden="1" customHeight="1" outlineLevel="1" x14ac:dyDescent="0.25">
      <c r="A9" s="36">
        <v>43466</v>
      </c>
      <c r="C9" s="31" t="s">
        <v>3571</v>
      </c>
      <c r="D9" s="29" t="s">
        <v>3572</v>
      </c>
      <c r="F9" s="29" t="s">
        <v>418</v>
      </c>
      <c r="G9" s="29" t="s">
        <v>425</v>
      </c>
      <c r="H9" s="29" t="s">
        <v>90</v>
      </c>
      <c r="L9" s="29" t="s">
        <v>452</v>
      </c>
      <c r="M9" s="31">
        <v>1</v>
      </c>
      <c r="N9" s="31" t="s">
        <v>207</v>
      </c>
      <c r="O9" s="127">
        <v>5030.79</v>
      </c>
      <c r="P9" s="37">
        <v>0</v>
      </c>
      <c r="Q9" s="37">
        <v>0</v>
      </c>
      <c r="R9" s="127">
        <f t="shared" si="5"/>
        <v>5030.79</v>
      </c>
      <c r="S9" s="37"/>
      <c r="T9" s="31">
        <v>120</v>
      </c>
      <c r="U9" s="22">
        <v>-2766.7492499999998</v>
      </c>
      <c r="V9" s="22">
        <v>-41.92</v>
      </c>
      <c r="W9" s="22">
        <f t="shared" si="6"/>
        <v>-41.923250000000003</v>
      </c>
      <c r="X9" s="22">
        <f t="shared" si="6"/>
        <v>-41.923250000000003</v>
      </c>
      <c r="Y9" s="22">
        <f t="shared" si="6"/>
        <v>-41.923250000000003</v>
      </c>
      <c r="Z9" s="22">
        <f t="shared" si="6"/>
        <v>-41.923250000000003</v>
      </c>
      <c r="AA9" s="22">
        <f t="shared" si="6"/>
        <v>-41.923250000000003</v>
      </c>
      <c r="AB9" s="22">
        <f t="shared" si="6"/>
        <v>-41.923250000000003</v>
      </c>
      <c r="AC9" s="22">
        <f t="shared" si="6"/>
        <v>-41.923250000000003</v>
      </c>
      <c r="AD9" s="22">
        <f t="shared" si="6"/>
        <v>-41.923250000000003</v>
      </c>
      <c r="AE9" s="22">
        <v>0</v>
      </c>
      <c r="AF9" s="22">
        <v>0</v>
      </c>
      <c r="AG9" s="22">
        <v>0</v>
      </c>
      <c r="AH9" s="22">
        <f t="shared" si="7"/>
        <v>-377.30599999999998</v>
      </c>
      <c r="AI9" s="22">
        <v>0</v>
      </c>
      <c r="AJ9" s="22">
        <f t="shared" si="8"/>
        <v>-3144.0552499999999</v>
      </c>
      <c r="AK9" s="37"/>
      <c r="AL9" s="37">
        <f t="shared" si="9"/>
        <v>1886.7347500000001</v>
      </c>
      <c r="AM9" s="37">
        <f t="shared" si="10"/>
        <v>2264.0407500000001</v>
      </c>
    </row>
    <row r="10" spans="1:43" hidden="1" outlineLevel="1" x14ac:dyDescent="0.25">
      <c r="A10" s="36">
        <v>43678</v>
      </c>
      <c r="C10" s="31" t="s">
        <v>3573</v>
      </c>
      <c r="D10" s="29" t="s">
        <v>3574</v>
      </c>
      <c r="F10" s="29" t="s">
        <v>418</v>
      </c>
      <c r="G10" s="29" t="s">
        <v>425</v>
      </c>
      <c r="H10" s="29" t="s">
        <v>90</v>
      </c>
      <c r="L10" s="29" t="s">
        <v>452</v>
      </c>
      <c r="M10" s="31">
        <v>1</v>
      </c>
      <c r="N10" s="31" t="s">
        <v>207</v>
      </c>
      <c r="O10" s="127">
        <v>1950</v>
      </c>
      <c r="P10" s="37">
        <v>0</v>
      </c>
      <c r="Q10" s="37">
        <v>0</v>
      </c>
      <c r="R10" s="127">
        <f t="shared" si="5"/>
        <v>1950</v>
      </c>
      <c r="S10" s="37"/>
      <c r="T10" s="31">
        <v>120</v>
      </c>
      <c r="U10" s="22">
        <v>-958.75</v>
      </c>
      <c r="V10" s="22">
        <v>-16.25</v>
      </c>
      <c r="W10" s="22">
        <f t="shared" si="6"/>
        <v>-16.25</v>
      </c>
      <c r="X10" s="22">
        <f t="shared" si="6"/>
        <v>-16.25</v>
      </c>
      <c r="Y10" s="22">
        <f t="shared" si="6"/>
        <v>-16.25</v>
      </c>
      <c r="Z10" s="22">
        <f t="shared" si="6"/>
        <v>-16.25</v>
      </c>
      <c r="AA10" s="22">
        <f t="shared" si="6"/>
        <v>-16.25</v>
      </c>
      <c r="AB10" s="22">
        <f t="shared" si="6"/>
        <v>-16.25</v>
      </c>
      <c r="AC10" s="22">
        <f t="shared" si="6"/>
        <v>-16.25</v>
      </c>
      <c r="AD10" s="22">
        <f t="shared" si="6"/>
        <v>-16.25</v>
      </c>
      <c r="AE10" s="22">
        <v>0</v>
      </c>
      <c r="AF10" s="22">
        <v>0</v>
      </c>
      <c r="AG10" s="22">
        <v>0</v>
      </c>
      <c r="AH10" s="22">
        <f t="shared" si="7"/>
        <v>-146.25</v>
      </c>
      <c r="AI10" s="22">
        <v>0</v>
      </c>
      <c r="AJ10" s="22">
        <f t="shared" si="8"/>
        <v>-1105</v>
      </c>
      <c r="AK10" s="37"/>
      <c r="AL10" s="37">
        <f t="shared" si="9"/>
        <v>845</v>
      </c>
      <c r="AM10" s="37">
        <f t="shared" si="10"/>
        <v>991.25</v>
      </c>
    </row>
    <row r="11" spans="1:43" x14ac:dyDescent="0.25">
      <c r="O11" s="127"/>
      <c r="P11" s="37">
        <v>0</v>
      </c>
      <c r="Q11" s="37">
        <v>0</v>
      </c>
      <c r="R11" s="127"/>
      <c r="S11" s="37"/>
      <c r="U11" s="22"/>
      <c r="V11" s="22"/>
      <c r="W11" s="22"/>
      <c r="X11" s="22"/>
      <c r="Y11" s="22"/>
      <c r="Z11" s="22"/>
      <c r="AA11" s="22"/>
      <c r="AB11" s="22"/>
      <c r="AC11" s="22"/>
      <c r="AD11" s="22"/>
      <c r="AE11" s="22"/>
      <c r="AF11" s="22"/>
      <c r="AG11" s="22"/>
      <c r="AH11" s="22"/>
      <c r="AI11" s="22">
        <v>0</v>
      </c>
      <c r="AJ11" s="22"/>
      <c r="AK11" s="22"/>
      <c r="AL11" s="22"/>
      <c r="AM11" s="22"/>
    </row>
    <row r="12" spans="1:43" hidden="1" x14ac:dyDescent="0.25">
      <c r="A12" s="123">
        <v>44978</v>
      </c>
      <c r="C12" s="128" t="s">
        <v>3575</v>
      </c>
      <c r="D12" s="29" t="s">
        <v>3576</v>
      </c>
      <c r="E12" s="29" t="s">
        <v>3577</v>
      </c>
      <c r="F12" s="68" t="s">
        <v>88</v>
      </c>
      <c r="G12" s="68" t="s">
        <v>89</v>
      </c>
      <c r="H12" s="68" t="s">
        <v>90</v>
      </c>
      <c r="I12" s="68">
        <v>2300110</v>
      </c>
      <c r="J12" s="68" t="s">
        <v>3578</v>
      </c>
      <c r="K12" s="68" t="s">
        <v>3579</v>
      </c>
      <c r="L12" s="29" t="s">
        <v>452</v>
      </c>
      <c r="M12" s="31">
        <v>1</v>
      </c>
      <c r="N12" s="31" t="s">
        <v>158</v>
      </c>
      <c r="O12" s="127">
        <v>35000</v>
      </c>
      <c r="P12" s="37">
        <v>0</v>
      </c>
      <c r="Q12" s="37">
        <v>0</v>
      </c>
      <c r="R12" s="127">
        <f>SUM(O12:Q12)</f>
        <v>35000</v>
      </c>
      <c r="S12" s="37"/>
      <c r="T12" s="31">
        <v>120</v>
      </c>
      <c r="U12" s="22">
        <v>-4958.3499999999995</v>
      </c>
      <c r="V12" s="22">
        <f>-$R12/$T$12</f>
        <v>-291.66666666666669</v>
      </c>
      <c r="W12" s="22">
        <f t="shared" ref="W12:AD19" si="11">-$R12/$T$12</f>
        <v>-291.66666666666669</v>
      </c>
      <c r="X12" s="22">
        <f t="shared" si="11"/>
        <v>-291.66666666666669</v>
      </c>
      <c r="Y12" s="22">
        <f t="shared" si="11"/>
        <v>-291.66666666666669</v>
      </c>
      <c r="Z12" s="22">
        <f t="shared" si="11"/>
        <v>-291.66666666666669</v>
      </c>
      <c r="AA12" s="22">
        <f t="shared" si="11"/>
        <v>-291.66666666666669</v>
      </c>
      <c r="AB12" s="22">
        <f t="shared" si="11"/>
        <v>-291.66666666666669</v>
      </c>
      <c r="AC12" s="22">
        <f t="shared" si="11"/>
        <v>-291.66666666666669</v>
      </c>
      <c r="AD12" s="22">
        <f t="shared" si="11"/>
        <v>-291.66666666666669</v>
      </c>
      <c r="AE12" s="22">
        <v>0</v>
      </c>
      <c r="AF12" s="22">
        <v>0</v>
      </c>
      <c r="AG12" s="22">
        <v>0</v>
      </c>
      <c r="AH12" s="22">
        <f>SUM(V12:AG12)</f>
        <v>-2625</v>
      </c>
      <c r="AI12" s="22">
        <v>0</v>
      </c>
      <c r="AJ12" s="22">
        <f t="shared" ref="AJ12:AJ19" si="12">U12+AH12+AI12</f>
        <v>-7583.3499999999995</v>
      </c>
      <c r="AK12" s="22"/>
      <c r="AL12" s="22">
        <f t="shared" ref="AL12:AL19" si="13">R12+AJ12</f>
        <v>27416.65</v>
      </c>
      <c r="AM12" s="22">
        <f t="shared" ref="AM12:AM19" si="14">O12+U12</f>
        <v>30041.65</v>
      </c>
      <c r="AN12" s="68"/>
      <c r="AO12" s="77"/>
      <c r="AP12" s="78"/>
      <c r="AQ12" s="179"/>
    </row>
    <row r="13" spans="1:43" hidden="1" x14ac:dyDescent="0.25">
      <c r="A13" s="36">
        <v>44988</v>
      </c>
      <c r="C13" s="128" t="s">
        <v>3580</v>
      </c>
      <c r="D13" s="29" t="s">
        <v>3581</v>
      </c>
      <c r="E13" s="180" t="s">
        <v>3501</v>
      </c>
      <c r="F13" s="68" t="s">
        <v>88</v>
      </c>
      <c r="G13" s="68" t="s">
        <v>89</v>
      </c>
      <c r="H13" s="68" t="s">
        <v>90</v>
      </c>
      <c r="I13" s="68">
        <v>2201794</v>
      </c>
      <c r="J13" s="68" t="s">
        <v>3582</v>
      </c>
      <c r="K13" s="68" t="s">
        <v>3583</v>
      </c>
      <c r="L13" s="29" t="s">
        <v>452</v>
      </c>
      <c r="M13" s="31">
        <v>1</v>
      </c>
      <c r="N13" s="31" t="s">
        <v>158</v>
      </c>
      <c r="O13" s="127">
        <v>32900</v>
      </c>
      <c r="P13" s="37">
        <v>0</v>
      </c>
      <c r="Q13" s="37">
        <v>0</v>
      </c>
      <c r="R13" s="127">
        <f t="shared" ref="R13:R19" si="15">SUM(O13:Q13)</f>
        <v>32900</v>
      </c>
      <c r="S13" s="37"/>
      <c r="T13" s="31">
        <v>120</v>
      </c>
      <c r="U13" s="22">
        <v>-4386.6799999999994</v>
      </c>
      <c r="V13" s="22">
        <f>-$R13/$T13</f>
        <v>-274.16666666666669</v>
      </c>
      <c r="W13" s="22">
        <f t="shared" si="11"/>
        <v>-274.16666666666669</v>
      </c>
      <c r="X13" s="22">
        <f t="shared" si="11"/>
        <v>-274.16666666666669</v>
      </c>
      <c r="Y13" s="22">
        <f t="shared" si="11"/>
        <v>-274.16666666666669</v>
      </c>
      <c r="Z13" s="22">
        <f t="shared" si="11"/>
        <v>-274.16666666666669</v>
      </c>
      <c r="AA13" s="22">
        <f t="shared" si="11"/>
        <v>-274.16666666666669</v>
      </c>
      <c r="AB13" s="22">
        <f t="shared" si="11"/>
        <v>-274.16666666666669</v>
      </c>
      <c r="AC13" s="22">
        <f t="shared" si="11"/>
        <v>-274.16666666666669</v>
      </c>
      <c r="AD13" s="22">
        <f t="shared" si="11"/>
        <v>-274.16666666666669</v>
      </c>
      <c r="AE13" s="22">
        <v>0</v>
      </c>
      <c r="AF13" s="22">
        <v>0</v>
      </c>
      <c r="AG13" s="22">
        <v>0</v>
      </c>
      <c r="AH13" s="22">
        <f t="shared" ref="AH13:AH19" si="16">SUM(V13:AG13)</f>
        <v>-2467.5</v>
      </c>
      <c r="AI13" s="22">
        <v>0</v>
      </c>
      <c r="AJ13" s="22">
        <f t="shared" si="12"/>
        <v>-6854.1799999999994</v>
      </c>
      <c r="AK13" s="22"/>
      <c r="AL13" s="22">
        <f t="shared" si="13"/>
        <v>26045.82</v>
      </c>
      <c r="AM13" s="22">
        <f t="shared" si="14"/>
        <v>28513.32</v>
      </c>
      <c r="AN13" s="68"/>
      <c r="AO13" s="77"/>
      <c r="AP13" s="78"/>
    </row>
    <row r="14" spans="1:43" hidden="1" x14ac:dyDescent="0.25">
      <c r="A14" s="123">
        <v>45015</v>
      </c>
      <c r="C14" s="128" t="s">
        <v>3584</v>
      </c>
      <c r="D14" s="29" t="s">
        <v>3585</v>
      </c>
      <c r="E14" s="29" t="s">
        <v>3577</v>
      </c>
      <c r="F14" s="68" t="s">
        <v>88</v>
      </c>
      <c r="G14" s="68" t="s">
        <v>89</v>
      </c>
      <c r="H14" s="68" t="s">
        <v>90</v>
      </c>
      <c r="I14" s="68">
        <v>2201654</v>
      </c>
      <c r="J14" s="68" t="s">
        <v>3586</v>
      </c>
      <c r="K14" s="68" t="s">
        <v>3587</v>
      </c>
      <c r="L14" s="29" t="s">
        <v>452</v>
      </c>
      <c r="M14" s="31">
        <v>1</v>
      </c>
      <c r="N14" s="31" t="s">
        <v>158</v>
      </c>
      <c r="O14" s="127">
        <v>60000</v>
      </c>
      <c r="P14" s="37">
        <v>0</v>
      </c>
      <c r="Q14" s="37">
        <v>0</v>
      </c>
      <c r="R14" s="127">
        <f t="shared" si="15"/>
        <v>60000</v>
      </c>
      <c r="S14" s="37"/>
      <c r="T14" s="31">
        <v>120</v>
      </c>
      <c r="U14" s="22">
        <v>-8000</v>
      </c>
      <c r="V14" s="22">
        <f t="shared" ref="V14:V22" si="17">-$R14/$T14</f>
        <v>-500</v>
      </c>
      <c r="W14" s="22">
        <f t="shared" si="11"/>
        <v>-500</v>
      </c>
      <c r="X14" s="22">
        <f t="shared" si="11"/>
        <v>-500</v>
      </c>
      <c r="Y14" s="22">
        <f t="shared" si="11"/>
        <v>-500</v>
      </c>
      <c r="Z14" s="22">
        <f t="shared" si="11"/>
        <v>-500</v>
      </c>
      <c r="AA14" s="22">
        <f t="shared" si="11"/>
        <v>-500</v>
      </c>
      <c r="AB14" s="22">
        <f t="shared" si="11"/>
        <v>-500</v>
      </c>
      <c r="AC14" s="22">
        <f t="shared" si="11"/>
        <v>-500</v>
      </c>
      <c r="AD14" s="22">
        <f t="shared" si="11"/>
        <v>-500</v>
      </c>
      <c r="AE14" s="22">
        <v>0</v>
      </c>
      <c r="AF14" s="22">
        <v>0</v>
      </c>
      <c r="AG14" s="22">
        <v>0</v>
      </c>
      <c r="AH14" s="22">
        <f t="shared" si="16"/>
        <v>-4500</v>
      </c>
      <c r="AI14" s="22">
        <v>0</v>
      </c>
      <c r="AJ14" s="22">
        <f t="shared" si="12"/>
        <v>-12500</v>
      </c>
      <c r="AK14" s="22"/>
      <c r="AL14" s="22">
        <f t="shared" si="13"/>
        <v>47500</v>
      </c>
      <c r="AM14" s="22">
        <f t="shared" si="14"/>
        <v>52000</v>
      </c>
      <c r="AN14" s="68"/>
      <c r="AO14" s="77"/>
      <c r="AP14" s="78"/>
    </row>
    <row r="15" spans="1:43" hidden="1" x14ac:dyDescent="0.25">
      <c r="A15" s="123">
        <v>45015</v>
      </c>
      <c r="C15" s="128" t="s">
        <v>3588</v>
      </c>
      <c r="D15" s="29" t="s">
        <v>3589</v>
      </c>
      <c r="E15" s="29" t="s">
        <v>3577</v>
      </c>
      <c r="F15" s="68" t="s">
        <v>88</v>
      </c>
      <c r="G15" s="68" t="s">
        <v>89</v>
      </c>
      <c r="H15" s="68" t="s">
        <v>90</v>
      </c>
      <c r="I15" s="68">
        <v>2201525</v>
      </c>
      <c r="J15" s="68" t="s">
        <v>3590</v>
      </c>
      <c r="K15" s="68" t="s">
        <v>3591</v>
      </c>
      <c r="L15" s="29" t="s">
        <v>452</v>
      </c>
      <c r="M15" s="31">
        <v>1</v>
      </c>
      <c r="N15" s="31" t="s">
        <v>158</v>
      </c>
      <c r="O15" s="127">
        <v>125000</v>
      </c>
      <c r="P15" s="37">
        <v>0</v>
      </c>
      <c r="Q15" s="37">
        <v>0</v>
      </c>
      <c r="R15" s="127">
        <f t="shared" si="15"/>
        <v>125000</v>
      </c>
      <c r="S15" s="37"/>
      <c r="T15" s="31">
        <v>120</v>
      </c>
      <c r="U15" s="22">
        <v>-16666.68</v>
      </c>
      <c r="V15" s="22">
        <f t="shared" si="17"/>
        <v>-1041.6666666666667</v>
      </c>
      <c r="W15" s="22">
        <f t="shared" si="11"/>
        <v>-1041.6666666666667</v>
      </c>
      <c r="X15" s="22">
        <f t="shared" si="11"/>
        <v>-1041.6666666666667</v>
      </c>
      <c r="Y15" s="22">
        <f t="shared" si="11"/>
        <v>-1041.6666666666667</v>
      </c>
      <c r="Z15" s="22">
        <f t="shared" si="11"/>
        <v>-1041.6666666666667</v>
      </c>
      <c r="AA15" s="22">
        <f t="shared" si="11"/>
        <v>-1041.6666666666667</v>
      </c>
      <c r="AB15" s="22">
        <f t="shared" si="11"/>
        <v>-1041.6666666666667</v>
      </c>
      <c r="AC15" s="22">
        <f t="shared" si="11"/>
        <v>-1041.6666666666667</v>
      </c>
      <c r="AD15" s="22">
        <f t="shared" si="11"/>
        <v>-1041.6666666666667</v>
      </c>
      <c r="AE15" s="22">
        <v>0</v>
      </c>
      <c r="AF15" s="22">
        <v>0</v>
      </c>
      <c r="AG15" s="22">
        <v>0</v>
      </c>
      <c r="AH15" s="22">
        <f t="shared" si="16"/>
        <v>-9375</v>
      </c>
      <c r="AI15" s="22">
        <v>0</v>
      </c>
      <c r="AJ15" s="22">
        <f t="shared" si="12"/>
        <v>-26041.68</v>
      </c>
      <c r="AK15" s="22"/>
      <c r="AL15" s="22">
        <f t="shared" si="13"/>
        <v>98958.32</v>
      </c>
      <c r="AM15" s="22">
        <f t="shared" si="14"/>
        <v>108333.32</v>
      </c>
      <c r="AN15" s="129"/>
      <c r="AO15" s="77"/>
      <c r="AP15" s="78"/>
    </row>
    <row r="16" spans="1:43" hidden="1" x14ac:dyDescent="0.25">
      <c r="A16" s="36">
        <v>45051</v>
      </c>
      <c r="C16" s="128" t="s">
        <v>3592</v>
      </c>
      <c r="D16" s="29" t="s">
        <v>3593</v>
      </c>
      <c r="E16" s="180" t="s">
        <v>3501</v>
      </c>
      <c r="F16" s="68" t="s">
        <v>88</v>
      </c>
      <c r="G16" s="68" t="s">
        <v>89</v>
      </c>
      <c r="H16" s="68" t="s">
        <v>90</v>
      </c>
      <c r="I16" s="68">
        <v>2300327</v>
      </c>
      <c r="J16" s="68" t="s">
        <v>3594</v>
      </c>
      <c r="K16" s="68" t="s">
        <v>3595</v>
      </c>
      <c r="L16" s="29" t="s">
        <v>452</v>
      </c>
      <c r="M16" s="31">
        <v>1</v>
      </c>
      <c r="N16" s="31" t="s">
        <v>158</v>
      </c>
      <c r="O16" s="127">
        <v>38000</v>
      </c>
      <c r="P16" s="37">
        <v>0</v>
      </c>
      <c r="Q16" s="37">
        <v>0</v>
      </c>
      <c r="R16" s="127">
        <f t="shared" si="15"/>
        <v>38000</v>
      </c>
      <c r="S16" s="37"/>
      <c r="T16" s="31">
        <v>120</v>
      </c>
      <c r="U16" s="22">
        <v>-4433.3399999999992</v>
      </c>
      <c r="V16" s="22">
        <f t="shared" si="17"/>
        <v>-316.66666666666669</v>
      </c>
      <c r="W16" s="22">
        <f t="shared" si="11"/>
        <v>-316.66666666666669</v>
      </c>
      <c r="X16" s="22">
        <f t="shared" si="11"/>
        <v>-316.66666666666669</v>
      </c>
      <c r="Y16" s="22">
        <f t="shared" si="11"/>
        <v>-316.66666666666669</v>
      </c>
      <c r="Z16" s="22">
        <f t="shared" si="11"/>
        <v>-316.66666666666669</v>
      </c>
      <c r="AA16" s="22">
        <f t="shared" si="11"/>
        <v>-316.66666666666669</v>
      </c>
      <c r="AB16" s="22">
        <f t="shared" si="11"/>
        <v>-316.66666666666669</v>
      </c>
      <c r="AC16" s="22">
        <f t="shared" si="11"/>
        <v>-316.66666666666669</v>
      </c>
      <c r="AD16" s="22">
        <f t="shared" si="11"/>
        <v>-316.66666666666669</v>
      </c>
      <c r="AE16" s="22">
        <v>0</v>
      </c>
      <c r="AF16" s="22">
        <v>0</v>
      </c>
      <c r="AG16" s="22">
        <v>0</v>
      </c>
      <c r="AH16" s="22">
        <f t="shared" si="16"/>
        <v>-2850</v>
      </c>
      <c r="AI16" s="22">
        <v>0</v>
      </c>
      <c r="AJ16" s="22">
        <f t="shared" si="12"/>
        <v>-7283.3399999999992</v>
      </c>
      <c r="AK16" s="22"/>
      <c r="AL16" s="22">
        <f t="shared" si="13"/>
        <v>30716.66</v>
      </c>
      <c r="AM16" s="22">
        <f t="shared" si="14"/>
        <v>33566.660000000003</v>
      </c>
      <c r="AN16" s="68"/>
      <c r="AO16" s="77"/>
      <c r="AP16" s="78"/>
    </row>
    <row r="17" spans="1:43" hidden="1" x14ac:dyDescent="0.25">
      <c r="A17" s="123">
        <v>45051</v>
      </c>
      <c r="C17" s="128" t="s">
        <v>3596</v>
      </c>
      <c r="D17" s="29" t="s">
        <v>3597</v>
      </c>
      <c r="E17" s="29" t="s">
        <v>3577</v>
      </c>
      <c r="F17" s="68" t="s">
        <v>88</v>
      </c>
      <c r="G17" s="68" t="s">
        <v>89</v>
      </c>
      <c r="H17" s="68" t="s">
        <v>90</v>
      </c>
      <c r="I17" s="68">
        <v>2300269</v>
      </c>
      <c r="J17" s="68" t="s">
        <v>3598</v>
      </c>
      <c r="K17" s="68" t="s">
        <v>3599</v>
      </c>
      <c r="L17" s="29" t="s">
        <v>452</v>
      </c>
      <c r="M17" s="31">
        <v>1</v>
      </c>
      <c r="N17" s="31" t="s">
        <v>158</v>
      </c>
      <c r="O17" s="127">
        <v>25000</v>
      </c>
      <c r="P17" s="37">
        <v>0</v>
      </c>
      <c r="Q17" s="37">
        <v>0</v>
      </c>
      <c r="R17" s="127">
        <f t="shared" si="15"/>
        <v>25000</v>
      </c>
      <c r="S17" s="37"/>
      <c r="T17" s="31">
        <v>120</v>
      </c>
      <c r="U17" s="22">
        <v>-2916.66</v>
      </c>
      <c r="V17" s="22">
        <f t="shared" si="17"/>
        <v>-208.33333333333334</v>
      </c>
      <c r="W17" s="22">
        <f t="shared" si="11"/>
        <v>-208.33333333333334</v>
      </c>
      <c r="X17" s="22">
        <f t="shared" si="11"/>
        <v>-208.33333333333334</v>
      </c>
      <c r="Y17" s="22">
        <f t="shared" si="11"/>
        <v>-208.33333333333334</v>
      </c>
      <c r="Z17" s="22">
        <f t="shared" si="11"/>
        <v>-208.33333333333334</v>
      </c>
      <c r="AA17" s="22">
        <f t="shared" si="11"/>
        <v>-208.33333333333334</v>
      </c>
      <c r="AB17" s="22">
        <f t="shared" si="11"/>
        <v>-208.33333333333334</v>
      </c>
      <c r="AC17" s="22">
        <f t="shared" si="11"/>
        <v>-208.33333333333334</v>
      </c>
      <c r="AD17" s="22">
        <f t="shared" si="11"/>
        <v>-208.33333333333334</v>
      </c>
      <c r="AE17" s="22">
        <v>0</v>
      </c>
      <c r="AF17" s="22">
        <v>0</v>
      </c>
      <c r="AG17" s="22">
        <v>0</v>
      </c>
      <c r="AH17" s="22">
        <f t="shared" si="16"/>
        <v>-1874.9999999999998</v>
      </c>
      <c r="AI17" s="22">
        <v>0</v>
      </c>
      <c r="AJ17" s="22">
        <f t="shared" si="12"/>
        <v>-4791.66</v>
      </c>
      <c r="AK17" s="22"/>
      <c r="AL17" s="22">
        <f t="shared" si="13"/>
        <v>20208.34</v>
      </c>
      <c r="AM17" s="22">
        <f t="shared" si="14"/>
        <v>22083.34</v>
      </c>
      <c r="AN17" s="68"/>
      <c r="AO17" s="77"/>
      <c r="AP17" s="78"/>
      <c r="AQ17" s="179"/>
    </row>
    <row r="18" spans="1:43" hidden="1" x14ac:dyDescent="0.25">
      <c r="A18" s="36">
        <v>45090</v>
      </c>
      <c r="C18" s="128" t="s">
        <v>3600</v>
      </c>
      <c r="D18" s="29" t="s">
        <v>3601</v>
      </c>
      <c r="E18" s="180" t="s">
        <v>3602</v>
      </c>
      <c r="F18" s="68" t="s">
        <v>88</v>
      </c>
      <c r="G18" s="68" t="s">
        <v>89</v>
      </c>
      <c r="H18" s="68" t="s">
        <v>90</v>
      </c>
      <c r="I18" s="68">
        <v>2201536</v>
      </c>
      <c r="J18" s="68" t="s">
        <v>3603</v>
      </c>
      <c r="K18" s="68" t="s">
        <v>3604</v>
      </c>
      <c r="L18" s="29" t="s">
        <v>452</v>
      </c>
      <c r="M18" s="31">
        <v>1</v>
      </c>
      <c r="N18" s="31" t="s">
        <v>158</v>
      </c>
      <c r="O18" s="127">
        <v>290000</v>
      </c>
      <c r="P18" s="37">
        <v>0</v>
      </c>
      <c r="Q18" s="37">
        <v>0</v>
      </c>
      <c r="R18" s="127">
        <f t="shared" si="15"/>
        <v>290000</v>
      </c>
      <c r="S18" s="37"/>
      <c r="T18" s="31">
        <v>120</v>
      </c>
      <c r="U18" s="22">
        <v>-31416.670000000006</v>
      </c>
      <c r="V18" s="22">
        <f t="shared" si="17"/>
        <v>-2416.6666666666665</v>
      </c>
      <c r="W18" s="22">
        <f t="shared" si="11"/>
        <v>-2416.6666666666665</v>
      </c>
      <c r="X18" s="22">
        <f t="shared" si="11"/>
        <v>-2416.6666666666665</v>
      </c>
      <c r="Y18" s="22">
        <f t="shared" si="11"/>
        <v>-2416.6666666666665</v>
      </c>
      <c r="Z18" s="22">
        <f t="shared" si="11"/>
        <v>-2416.6666666666665</v>
      </c>
      <c r="AA18" s="22">
        <f t="shared" si="11"/>
        <v>-2416.6666666666665</v>
      </c>
      <c r="AB18" s="22">
        <f t="shared" si="11"/>
        <v>-2416.6666666666665</v>
      </c>
      <c r="AC18" s="22">
        <f t="shared" si="11"/>
        <v>-2416.6666666666665</v>
      </c>
      <c r="AD18" s="22">
        <f t="shared" si="11"/>
        <v>-2416.6666666666665</v>
      </c>
      <c r="AE18" s="22">
        <v>0</v>
      </c>
      <c r="AF18" s="22">
        <v>0</v>
      </c>
      <c r="AG18" s="22">
        <v>0</v>
      </c>
      <c r="AH18" s="22">
        <f t="shared" si="16"/>
        <v>-21750</v>
      </c>
      <c r="AI18" s="22">
        <v>0</v>
      </c>
      <c r="AJ18" s="22">
        <f t="shared" si="12"/>
        <v>-53166.670000000006</v>
      </c>
      <c r="AK18" s="22"/>
      <c r="AL18" s="22">
        <f t="shared" si="13"/>
        <v>236833.33</v>
      </c>
      <c r="AM18" s="22">
        <f t="shared" si="14"/>
        <v>258583.33</v>
      </c>
      <c r="AN18" s="68"/>
      <c r="AO18" s="77"/>
      <c r="AP18" s="78"/>
    </row>
    <row r="19" spans="1:43" hidden="1" x14ac:dyDescent="0.25">
      <c r="A19" s="123">
        <v>45092</v>
      </c>
      <c r="C19" s="128" t="s">
        <v>3605</v>
      </c>
      <c r="D19" s="29" t="s">
        <v>3606</v>
      </c>
      <c r="E19" s="29" t="s">
        <v>3577</v>
      </c>
      <c r="F19" s="68" t="s">
        <v>88</v>
      </c>
      <c r="G19" s="68" t="s">
        <v>89</v>
      </c>
      <c r="H19" s="68" t="s">
        <v>90</v>
      </c>
      <c r="I19" s="68">
        <v>2300645</v>
      </c>
      <c r="J19" s="68" t="s">
        <v>3607</v>
      </c>
      <c r="K19" s="68" t="s">
        <v>3608</v>
      </c>
      <c r="L19" s="29" t="s">
        <v>452</v>
      </c>
      <c r="M19" s="31">
        <v>1</v>
      </c>
      <c r="N19" s="31" t="s">
        <v>158</v>
      </c>
      <c r="O19" s="127">
        <v>40000</v>
      </c>
      <c r="P19" s="37">
        <v>0</v>
      </c>
      <c r="Q19" s="37">
        <v>0</v>
      </c>
      <c r="R19" s="127">
        <f t="shared" si="15"/>
        <v>40000</v>
      </c>
      <c r="S19" s="37"/>
      <c r="T19" s="31">
        <v>120</v>
      </c>
      <c r="U19" s="22">
        <v>-4333.3266666666668</v>
      </c>
      <c r="V19" s="22">
        <f>-333.33*3</f>
        <v>-999.99</v>
      </c>
      <c r="W19" s="22">
        <f t="shared" si="11"/>
        <v>-333.33333333333331</v>
      </c>
      <c r="X19" s="22">
        <f t="shared" si="11"/>
        <v>-333.33333333333331</v>
      </c>
      <c r="Y19" s="22">
        <f t="shared" si="11"/>
        <v>-333.33333333333331</v>
      </c>
      <c r="Z19" s="22">
        <f t="shared" si="11"/>
        <v>-333.33333333333331</v>
      </c>
      <c r="AA19" s="22">
        <f t="shared" si="11"/>
        <v>-333.33333333333331</v>
      </c>
      <c r="AB19" s="22">
        <f t="shared" si="11"/>
        <v>-333.33333333333331</v>
      </c>
      <c r="AC19" s="22">
        <f t="shared" si="11"/>
        <v>-333.33333333333331</v>
      </c>
      <c r="AD19" s="22">
        <f t="shared" si="11"/>
        <v>-333.33333333333331</v>
      </c>
      <c r="AE19" s="22">
        <v>0</v>
      </c>
      <c r="AF19" s="22">
        <v>0</v>
      </c>
      <c r="AG19" s="22">
        <v>0</v>
      </c>
      <c r="AH19" s="22">
        <f t="shared" si="16"/>
        <v>-3666.6566666666672</v>
      </c>
      <c r="AI19" s="22">
        <v>0</v>
      </c>
      <c r="AJ19" s="22">
        <f t="shared" si="12"/>
        <v>-7999.9833333333336</v>
      </c>
      <c r="AK19" s="22"/>
      <c r="AL19" s="22">
        <f t="shared" si="13"/>
        <v>32000.016666666666</v>
      </c>
      <c r="AM19" s="22">
        <f t="shared" si="14"/>
        <v>35666.673333333332</v>
      </c>
      <c r="AN19" s="68"/>
      <c r="AO19" s="77"/>
      <c r="AP19" s="78"/>
      <c r="AQ19" s="37"/>
    </row>
    <row r="20" spans="1:43" x14ac:dyDescent="0.25">
      <c r="A20" s="123"/>
      <c r="C20" s="128"/>
      <c r="O20" s="127"/>
      <c r="P20" s="37">
        <v>0</v>
      </c>
      <c r="Q20" s="37">
        <v>0</v>
      </c>
      <c r="R20" s="127"/>
      <c r="S20" s="37"/>
      <c r="U20" s="22"/>
      <c r="V20" s="22"/>
      <c r="W20" s="22"/>
      <c r="X20" s="22"/>
      <c r="Y20" s="22"/>
      <c r="Z20" s="22"/>
      <c r="AA20" s="22"/>
      <c r="AB20" s="22"/>
      <c r="AC20" s="22"/>
      <c r="AD20" s="22"/>
      <c r="AE20" s="22"/>
      <c r="AF20" s="22"/>
      <c r="AG20" s="22"/>
      <c r="AH20" s="22"/>
      <c r="AI20" s="22">
        <v>0</v>
      </c>
      <c r="AJ20" s="22"/>
      <c r="AK20" s="22"/>
      <c r="AL20" s="22"/>
      <c r="AM20" s="22"/>
      <c r="AN20" s="68"/>
      <c r="AO20" s="77"/>
      <c r="AP20" s="78"/>
      <c r="AQ20" s="37"/>
    </row>
    <row r="21" spans="1:43" hidden="1" x14ac:dyDescent="0.25">
      <c r="A21" s="123">
        <v>45113</v>
      </c>
      <c r="C21" s="128" t="s">
        <v>3609</v>
      </c>
      <c r="D21" s="29" t="s">
        <v>3610</v>
      </c>
      <c r="E21" s="29" t="s">
        <v>3577</v>
      </c>
      <c r="F21" s="68" t="s">
        <v>88</v>
      </c>
      <c r="G21" s="68" t="s">
        <v>89</v>
      </c>
      <c r="H21" s="68" t="s">
        <v>90</v>
      </c>
      <c r="I21" s="68">
        <v>2201336</v>
      </c>
      <c r="J21" s="68" t="s">
        <v>3611</v>
      </c>
      <c r="K21" s="68" t="s">
        <v>3612</v>
      </c>
      <c r="L21" s="29" t="s">
        <v>452</v>
      </c>
      <c r="M21" s="31">
        <v>1</v>
      </c>
      <c r="N21" s="31" t="s">
        <v>158</v>
      </c>
      <c r="O21" s="127">
        <v>1120000</v>
      </c>
      <c r="P21" s="37">
        <v>0</v>
      </c>
      <c r="Q21" s="37">
        <v>0</v>
      </c>
      <c r="R21" s="127">
        <f>SUM(O21:Q21)</f>
        <v>1120000</v>
      </c>
      <c r="S21" s="37"/>
      <c r="T21" s="31">
        <v>120</v>
      </c>
      <c r="U21" s="22">
        <v>-111999.99999999999</v>
      </c>
      <c r="V21" s="22">
        <f t="shared" si="17"/>
        <v>-9333.3333333333339</v>
      </c>
      <c r="W21" s="22">
        <f t="shared" ref="W21:AD32" si="18">-$R21/$T$12</f>
        <v>-9333.3333333333339</v>
      </c>
      <c r="X21" s="22">
        <f t="shared" si="18"/>
        <v>-9333.3333333333339</v>
      </c>
      <c r="Y21" s="22">
        <f t="shared" si="18"/>
        <v>-9333.3333333333339</v>
      </c>
      <c r="Z21" s="22">
        <f t="shared" si="18"/>
        <v>-9333.3333333333339</v>
      </c>
      <c r="AA21" s="22">
        <f t="shared" si="18"/>
        <v>-9333.3333333333339</v>
      </c>
      <c r="AB21" s="22">
        <f t="shared" si="18"/>
        <v>-9333.3333333333339</v>
      </c>
      <c r="AC21" s="22">
        <f t="shared" si="18"/>
        <v>-9333.3333333333339</v>
      </c>
      <c r="AD21" s="22">
        <f t="shared" si="18"/>
        <v>-9333.3333333333339</v>
      </c>
      <c r="AE21" s="22">
        <v>0</v>
      </c>
      <c r="AF21" s="22">
        <v>0</v>
      </c>
      <c r="AG21" s="22">
        <v>0</v>
      </c>
      <c r="AH21" s="22">
        <f>SUM(V21:AG21)</f>
        <v>-84000</v>
      </c>
      <c r="AI21" s="22">
        <v>0</v>
      </c>
      <c r="AJ21" s="22">
        <f>U21+AH21+AI21</f>
        <v>-196000</v>
      </c>
      <c r="AK21" s="22"/>
      <c r="AL21" s="22">
        <f>R21+AJ21</f>
        <v>924000</v>
      </c>
      <c r="AM21" s="22">
        <f>O21+U21</f>
        <v>1008000</v>
      </c>
      <c r="AN21" s="129"/>
      <c r="AO21" s="77"/>
      <c r="AP21" s="78"/>
      <c r="AQ21" s="179"/>
    </row>
    <row r="22" spans="1:43" hidden="1" x14ac:dyDescent="0.25">
      <c r="A22" s="123">
        <v>45113</v>
      </c>
      <c r="C22" s="128" t="s">
        <v>3613</v>
      </c>
      <c r="D22" s="29" t="s">
        <v>3614</v>
      </c>
      <c r="E22" s="29" t="s">
        <v>3577</v>
      </c>
      <c r="F22" s="68" t="s">
        <v>88</v>
      </c>
      <c r="G22" s="68" t="s">
        <v>89</v>
      </c>
      <c r="H22" s="68" t="s">
        <v>90</v>
      </c>
      <c r="I22" s="68">
        <v>2300362</v>
      </c>
      <c r="J22" s="68" t="s">
        <v>3615</v>
      </c>
      <c r="K22" s="68" t="s">
        <v>3616</v>
      </c>
      <c r="L22" s="29" t="s">
        <v>452</v>
      </c>
      <c r="M22" s="31">
        <v>1</v>
      </c>
      <c r="N22" s="31" t="s">
        <v>158</v>
      </c>
      <c r="O22" s="127">
        <v>33800</v>
      </c>
      <c r="P22" s="37">
        <v>0</v>
      </c>
      <c r="Q22" s="37">
        <v>0</v>
      </c>
      <c r="R22" s="127">
        <f>SUM(O22:Q22)</f>
        <v>33800</v>
      </c>
      <c r="S22" s="37"/>
      <c r="T22" s="31">
        <v>120</v>
      </c>
      <c r="U22" s="22">
        <v>-3379.9999999999995</v>
      </c>
      <c r="V22" s="22">
        <f t="shared" si="17"/>
        <v>-281.66666666666669</v>
      </c>
      <c r="W22" s="22">
        <f t="shared" si="18"/>
        <v>-281.66666666666669</v>
      </c>
      <c r="X22" s="22">
        <f t="shared" si="18"/>
        <v>-281.66666666666669</v>
      </c>
      <c r="Y22" s="22">
        <f t="shared" si="18"/>
        <v>-281.66666666666669</v>
      </c>
      <c r="Z22" s="22">
        <f t="shared" si="18"/>
        <v>-281.66666666666669</v>
      </c>
      <c r="AA22" s="22">
        <f t="shared" si="18"/>
        <v>-281.66666666666669</v>
      </c>
      <c r="AB22" s="22">
        <f t="shared" si="18"/>
        <v>-281.66666666666669</v>
      </c>
      <c r="AC22" s="22">
        <f t="shared" si="18"/>
        <v>-281.66666666666669</v>
      </c>
      <c r="AD22" s="22">
        <f t="shared" si="18"/>
        <v>-281.66666666666669</v>
      </c>
      <c r="AE22" s="22">
        <v>0</v>
      </c>
      <c r="AF22" s="22">
        <v>0</v>
      </c>
      <c r="AG22" s="22">
        <v>0</v>
      </c>
      <c r="AH22" s="22">
        <f>SUM(V22:AG22)</f>
        <v>-2535</v>
      </c>
      <c r="AI22" s="22">
        <v>0</v>
      </c>
      <c r="AJ22" s="22">
        <f>U22+AH22+AI22</f>
        <v>-5915</v>
      </c>
      <c r="AK22" s="22"/>
      <c r="AL22" s="22">
        <f>R22+AJ22</f>
        <v>27885</v>
      </c>
      <c r="AM22" s="22">
        <f>O22+U22</f>
        <v>30420</v>
      </c>
      <c r="AN22" s="68"/>
      <c r="AO22" s="77"/>
      <c r="AP22" s="78"/>
    </row>
    <row r="23" spans="1:43" hidden="1" x14ac:dyDescent="0.25">
      <c r="A23" s="130">
        <v>45118</v>
      </c>
      <c r="C23" s="128" t="s">
        <v>3617</v>
      </c>
      <c r="D23" s="29" t="s">
        <v>3618</v>
      </c>
      <c r="E23" s="29" t="s">
        <v>3619</v>
      </c>
      <c r="F23" s="68" t="s">
        <v>88</v>
      </c>
      <c r="G23" s="68" t="s">
        <v>89</v>
      </c>
      <c r="H23" s="68" t="s">
        <v>90</v>
      </c>
      <c r="I23" s="68">
        <v>2201337</v>
      </c>
      <c r="J23" s="68" t="s">
        <v>3620</v>
      </c>
      <c r="K23" s="68" t="s">
        <v>3621</v>
      </c>
      <c r="L23" s="29" t="s">
        <v>452</v>
      </c>
      <c r="M23" s="31">
        <v>1</v>
      </c>
      <c r="N23" s="31" t="s">
        <v>158</v>
      </c>
      <c r="O23" s="127">
        <v>38316.94</v>
      </c>
      <c r="P23" s="37">
        <v>0</v>
      </c>
      <c r="Q23" s="37">
        <v>0</v>
      </c>
      <c r="R23" s="127">
        <f t="shared" ref="R23" si="19">SUM(O23:Q23)</f>
        <v>38316.94</v>
      </c>
      <c r="S23" s="37"/>
      <c r="T23" s="31">
        <v>120</v>
      </c>
      <c r="U23" s="22">
        <v>-3831.694</v>
      </c>
      <c r="V23" s="22">
        <f t="shared" ref="V23:V32" si="20">-$R23/$T$12</f>
        <v>-319.30783333333335</v>
      </c>
      <c r="W23" s="22">
        <f t="shared" si="18"/>
        <v>-319.30783333333335</v>
      </c>
      <c r="X23" s="22">
        <f t="shared" si="18"/>
        <v>-319.30783333333335</v>
      </c>
      <c r="Y23" s="22">
        <f t="shared" si="18"/>
        <v>-319.30783333333335</v>
      </c>
      <c r="Z23" s="22">
        <f t="shared" si="18"/>
        <v>-319.30783333333335</v>
      </c>
      <c r="AA23" s="22">
        <f t="shared" si="18"/>
        <v>-319.30783333333335</v>
      </c>
      <c r="AB23" s="22">
        <f t="shared" si="18"/>
        <v>-319.30783333333335</v>
      </c>
      <c r="AC23" s="22">
        <f t="shared" si="18"/>
        <v>-319.30783333333335</v>
      </c>
      <c r="AD23" s="22">
        <f t="shared" si="18"/>
        <v>-319.30783333333335</v>
      </c>
      <c r="AE23" s="22">
        <v>0</v>
      </c>
      <c r="AF23" s="22">
        <v>0</v>
      </c>
      <c r="AG23" s="22">
        <v>0</v>
      </c>
      <c r="AH23" s="22">
        <f t="shared" ref="AH23" si="21">SUM(V23:AG23)</f>
        <v>-2873.7705000000001</v>
      </c>
      <c r="AI23" s="22">
        <v>0</v>
      </c>
      <c r="AJ23" s="22">
        <f t="shared" ref="AJ23:AJ32" si="22">U23+AH23+AI23</f>
        <v>-6705.4645</v>
      </c>
      <c r="AK23" s="22"/>
      <c r="AL23" s="22">
        <f t="shared" ref="AL23:AL32" si="23">R23+AJ23</f>
        <v>31611.4755</v>
      </c>
      <c r="AM23" s="22">
        <f t="shared" ref="AM23:AM32" si="24">O23+U23</f>
        <v>34485.245999999999</v>
      </c>
      <c r="AN23" s="68"/>
      <c r="AO23" s="77"/>
      <c r="AP23" s="78"/>
    </row>
    <row r="24" spans="1:43" hidden="1" x14ac:dyDescent="0.25">
      <c r="A24" s="130">
        <v>45131</v>
      </c>
      <c r="C24" s="128" t="s">
        <v>3622</v>
      </c>
      <c r="D24" s="29" t="s">
        <v>3623</v>
      </c>
      <c r="E24" s="29" t="s">
        <v>3501</v>
      </c>
      <c r="F24" s="68" t="s">
        <v>88</v>
      </c>
      <c r="G24" s="68" t="s">
        <v>89</v>
      </c>
      <c r="H24" s="68" t="s">
        <v>90</v>
      </c>
      <c r="I24" s="68">
        <v>2301073</v>
      </c>
      <c r="J24" s="68" t="s">
        <v>3624</v>
      </c>
      <c r="K24" s="68" t="s">
        <v>3625</v>
      </c>
      <c r="L24" s="68" t="s">
        <v>452</v>
      </c>
      <c r="M24" s="31">
        <v>1</v>
      </c>
      <c r="N24" s="31" t="s">
        <v>158</v>
      </c>
      <c r="O24" s="127">
        <v>31970</v>
      </c>
      <c r="P24" s="37">
        <v>0</v>
      </c>
      <c r="Q24" s="37">
        <v>0</v>
      </c>
      <c r="R24" s="127">
        <f t="shared" ref="R24:R32" si="25">SUM(O24:Q24)</f>
        <v>31970</v>
      </c>
      <c r="S24" s="37"/>
      <c r="T24" s="31">
        <v>120</v>
      </c>
      <c r="U24" s="22">
        <v>-3196.9999999999995</v>
      </c>
      <c r="V24" s="22">
        <f t="shared" si="20"/>
        <v>-266.41666666666669</v>
      </c>
      <c r="W24" s="22">
        <f t="shared" si="18"/>
        <v>-266.41666666666669</v>
      </c>
      <c r="X24" s="22">
        <f t="shared" si="18"/>
        <v>-266.41666666666669</v>
      </c>
      <c r="Y24" s="22">
        <f t="shared" si="18"/>
        <v>-266.41666666666669</v>
      </c>
      <c r="Z24" s="22">
        <f t="shared" si="18"/>
        <v>-266.41666666666669</v>
      </c>
      <c r="AA24" s="22">
        <f t="shared" si="18"/>
        <v>-266.41666666666669</v>
      </c>
      <c r="AB24" s="22">
        <f t="shared" si="18"/>
        <v>-266.41666666666669</v>
      </c>
      <c r="AC24" s="22">
        <f t="shared" si="18"/>
        <v>-266.41666666666669</v>
      </c>
      <c r="AD24" s="22">
        <f t="shared" si="18"/>
        <v>-266.41666666666669</v>
      </c>
      <c r="AE24" s="22">
        <v>0</v>
      </c>
      <c r="AF24" s="22">
        <v>0</v>
      </c>
      <c r="AG24" s="22">
        <v>0</v>
      </c>
      <c r="AH24" s="22">
        <f t="shared" ref="AH24:AH32" si="26">SUM(V24:AG24)</f>
        <v>-2397.75</v>
      </c>
      <c r="AI24" s="22">
        <v>0</v>
      </c>
      <c r="AJ24" s="22">
        <f t="shared" si="22"/>
        <v>-5594.75</v>
      </c>
      <c r="AK24" s="22"/>
      <c r="AL24" s="22">
        <f t="shared" si="23"/>
        <v>26375.25</v>
      </c>
      <c r="AM24" s="22">
        <f t="shared" si="24"/>
        <v>28773</v>
      </c>
      <c r="AN24" s="68"/>
      <c r="AO24" s="77"/>
      <c r="AP24" s="78"/>
    </row>
    <row r="25" spans="1:43" hidden="1" x14ac:dyDescent="0.25">
      <c r="A25" s="130">
        <v>45189</v>
      </c>
      <c r="C25" s="128" t="s">
        <v>3626</v>
      </c>
      <c r="D25" s="29" t="s">
        <v>3627</v>
      </c>
      <c r="E25" s="29" t="s">
        <v>3577</v>
      </c>
      <c r="F25" s="68" t="s">
        <v>88</v>
      </c>
      <c r="G25" s="68" t="s">
        <v>89</v>
      </c>
      <c r="H25" s="68" t="s">
        <v>90</v>
      </c>
      <c r="I25" s="68">
        <v>2201888</v>
      </c>
      <c r="J25" s="68" t="s">
        <v>3628</v>
      </c>
      <c r="K25" s="68" t="s">
        <v>3629</v>
      </c>
      <c r="L25" s="68" t="s">
        <v>452</v>
      </c>
      <c r="M25" s="31">
        <v>1</v>
      </c>
      <c r="N25" s="31" t="s">
        <v>158</v>
      </c>
      <c r="O25" s="127">
        <v>400000</v>
      </c>
      <c r="P25" s="37">
        <v>0</v>
      </c>
      <c r="Q25" s="37">
        <v>0</v>
      </c>
      <c r="R25" s="127">
        <f t="shared" si="25"/>
        <v>400000</v>
      </c>
      <c r="S25" s="37"/>
      <c r="T25" s="31">
        <v>120</v>
      </c>
      <c r="U25" s="22">
        <v>-33333.333333333328</v>
      </c>
      <c r="V25" s="22">
        <f t="shared" si="20"/>
        <v>-3333.3333333333335</v>
      </c>
      <c r="W25" s="22">
        <f t="shared" si="18"/>
        <v>-3333.3333333333335</v>
      </c>
      <c r="X25" s="22">
        <f t="shared" si="18"/>
        <v>-3333.3333333333335</v>
      </c>
      <c r="Y25" s="22">
        <f t="shared" si="18"/>
        <v>-3333.3333333333335</v>
      </c>
      <c r="Z25" s="22">
        <f t="shared" si="18"/>
        <v>-3333.3333333333335</v>
      </c>
      <c r="AA25" s="22">
        <f t="shared" si="18"/>
        <v>-3333.3333333333335</v>
      </c>
      <c r="AB25" s="22">
        <f t="shared" si="18"/>
        <v>-3333.3333333333335</v>
      </c>
      <c r="AC25" s="22">
        <f t="shared" si="18"/>
        <v>-3333.3333333333335</v>
      </c>
      <c r="AD25" s="22">
        <f t="shared" si="18"/>
        <v>-3333.3333333333335</v>
      </c>
      <c r="AE25" s="22">
        <v>0</v>
      </c>
      <c r="AF25" s="22">
        <v>0</v>
      </c>
      <c r="AG25" s="22">
        <v>0</v>
      </c>
      <c r="AH25" s="22">
        <f t="shared" si="26"/>
        <v>-29999.999999999996</v>
      </c>
      <c r="AI25" s="22">
        <v>0</v>
      </c>
      <c r="AJ25" s="22">
        <f t="shared" si="22"/>
        <v>-63333.333333333328</v>
      </c>
      <c r="AK25" s="22"/>
      <c r="AL25" s="22">
        <f t="shared" si="23"/>
        <v>336666.66666666669</v>
      </c>
      <c r="AM25" s="22">
        <f t="shared" si="24"/>
        <v>366666.66666666669</v>
      </c>
      <c r="AN25" s="68"/>
      <c r="AO25" s="77"/>
      <c r="AP25" s="78"/>
    </row>
    <row r="26" spans="1:43" hidden="1" x14ac:dyDescent="0.25">
      <c r="A26" s="130">
        <v>45189</v>
      </c>
      <c r="C26" s="128" t="s">
        <v>3630</v>
      </c>
      <c r="D26" s="29" t="s">
        <v>3631</v>
      </c>
      <c r="E26" s="29" t="s">
        <v>3501</v>
      </c>
      <c r="F26" s="68" t="s">
        <v>88</v>
      </c>
      <c r="G26" s="68" t="s">
        <v>89</v>
      </c>
      <c r="H26" s="68" t="s">
        <v>90</v>
      </c>
      <c r="I26" s="68">
        <v>2301072</v>
      </c>
      <c r="J26" s="68" t="s">
        <v>3632</v>
      </c>
      <c r="K26" s="68" t="s">
        <v>3633</v>
      </c>
      <c r="L26" s="68" t="s">
        <v>452</v>
      </c>
      <c r="M26" s="31">
        <v>1</v>
      </c>
      <c r="N26" s="31" t="s">
        <v>158</v>
      </c>
      <c r="O26" s="127">
        <v>30000</v>
      </c>
      <c r="P26" s="37">
        <v>0</v>
      </c>
      <c r="Q26" s="37">
        <v>0</v>
      </c>
      <c r="R26" s="127">
        <f t="shared" si="25"/>
        <v>30000</v>
      </c>
      <c r="S26" s="37"/>
      <c r="T26" s="31">
        <v>120</v>
      </c>
      <c r="U26" s="22">
        <v>-2500</v>
      </c>
      <c r="V26" s="22">
        <f t="shared" si="20"/>
        <v>-250</v>
      </c>
      <c r="W26" s="22">
        <f t="shared" si="18"/>
        <v>-250</v>
      </c>
      <c r="X26" s="22">
        <f t="shared" si="18"/>
        <v>-250</v>
      </c>
      <c r="Y26" s="22">
        <f t="shared" si="18"/>
        <v>-250</v>
      </c>
      <c r="Z26" s="22">
        <f t="shared" si="18"/>
        <v>-250</v>
      </c>
      <c r="AA26" s="22">
        <f t="shared" si="18"/>
        <v>-250</v>
      </c>
      <c r="AB26" s="22">
        <f t="shared" si="18"/>
        <v>-250</v>
      </c>
      <c r="AC26" s="22">
        <f t="shared" si="18"/>
        <v>-250</v>
      </c>
      <c r="AD26" s="22">
        <f t="shared" si="18"/>
        <v>-250</v>
      </c>
      <c r="AE26" s="22">
        <v>0</v>
      </c>
      <c r="AF26" s="22">
        <v>0</v>
      </c>
      <c r="AG26" s="22">
        <v>0</v>
      </c>
      <c r="AH26" s="22">
        <f t="shared" si="26"/>
        <v>-2250</v>
      </c>
      <c r="AI26" s="22">
        <v>0</v>
      </c>
      <c r="AJ26" s="22">
        <f t="shared" si="22"/>
        <v>-4750</v>
      </c>
      <c r="AK26" s="22"/>
      <c r="AL26" s="22">
        <f t="shared" si="23"/>
        <v>25250</v>
      </c>
      <c r="AM26" s="22">
        <f t="shared" si="24"/>
        <v>27500</v>
      </c>
      <c r="AN26" s="68"/>
      <c r="AO26" s="77"/>
      <c r="AP26" s="78"/>
    </row>
    <row r="27" spans="1:43" hidden="1" x14ac:dyDescent="0.25">
      <c r="A27" s="130">
        <v>45247</v>
      </c>
      <c r="C27" s="128" t="s">
        <v>3634</v>
      </c>
      <c r="D27" s="29" t="s">
        <v>3635</v>
      </c>
      <c r="E27" s="29" t="s">
        <v>3501</v>
      </c>
      <c r="F27" s="68" t="s">
        <v>88</v>
      </c>
      <c r="G27" s="68" t="s">
        <v>89</v>
      </c>
      <c r="H27" s="68" t="s">
        <v>90</v>
      </c>
      <c r="I27" s="68">
        <v>2301721</v>
      </c>
      <c r="J27" s="68" t="s">
        <v>3636</v>
      </c>
      <c r="K27" s="68" t="s">
        <v>3637</v>
      </c>
      <c r="L27" s="68" t="s">
        <v>452</v>
      </c>
      <c r="M27" s="31">
        <v>1</v>
      </c>
      <c r="N27" s="31" t="s">
        <v>158</v>
      </c>
      <c r="O27" s="127">
        <v>29500</v>
      </c>
      <c r="P27" s="37">
        <v>0</v>
      </c>
      <c r="Q27" s="37">
        <v>0</v>
      </c>
      <c r="R27" s="127">
        <f t="shared" si="25"/>
        <v>29500</v>
      </c>
      <c r="S27" s="37"/>
      <c r="T27" s="31">
        <v>120</v>
      </c>
      <c r="U27" s="22">
        <v>-1966.6666666666665</v>
      </c>
      <c r="V27" s="22">
        <f t="shared" si="20"/>
        <v>-245.83333333333334</v>
      </c>
      <c r="W27" s="22">
        <f t="shared" si="18"/>
        <v>-245.83333333333334</v>
      </c>
      <c r="X27" s="22">
        <f t="shared" si="18"/>
        <v>-245.83333333333334</v>
      </c>
      <c r="Y27" s="22">
        <f t="shared" si="18"/>
        <v>-245.83333333333334</v>
      </c>
      <c r="Z27" s="22">
        <f t="shared" si="18"/>
        <v>-245.83333333333334</v>
      </c>
      <c r="AA27" s="22">
        <f t="shared" si="18"/>
        <v>-245.83333333333334</v>
      </c>
      <c r="AB27" s="22">
        <f t="shared" si="18"/>
        <v>-245.83333333333334</v>
      </c>
      <c r="AC27" s="22">
        <f t="shared" si="18"/>
        <v>-245.83333333333334</v>
      </c>
      <c r="AD27" s="22">
        <f t="shared" si="18"/>
        <v>-245.83333333333334</v>
      </c>
      <c r="AE27" s="22">
        <v>0</v>
      </c>
      <c r="AF27" s="22">
        <v>0</v>
      </c>
      <c r="AG27" s="22">
        <v>0</v>
      </c>
      <c r="AH27" s="22">
        <f t="shared" si="26"/>
        <v>-2212.5</v>
      </c>
      <c r="AI27" s="22">
        <v>0</v>
      </c>
      <c r="AJ27" s="22">
        <f t="shared" si="22"/>
        <v>-4179.1666666666661</v>
      </c>
      <c r="AK27" s="22"/>
      <c r="AL27" s="22">
        <f t="shared" si="23"/>
        <v>25320.833333333336</v>
      </c>
      <c r="AM27" s="22">
        <f t="shared" si="24"/>
        <v>27533.333333333332</v>
      </c>
      <c r="AN27" s="68"/>
      <c r="AO27" s="77"/>
      <c r="AP27" s="78"/>
    </row>
    <row r="28" spans="1:43" x14ac:dyDescent="0.25">
      <c r="A28" s="130">
        <v>45252</v>
      </c>
      <c r="C28" s="128" t="s">
        <v>3638</v>
      </c>
      <c r="D28" s="29" t="s">
        <v>3639</v>
      </c>
      <c r="E28" s="29" t="s">
        <v>87</v>
      </c>
      <c r="F28" s="68" t="s">
        <v>88</v>
      </c>
      <c r="G28" s="68" t="s">
        <v>89</v>
      </c>
      <c r="H28" s="68" t="s">
        <v>90</v>
      </c>
      <c r="I28" s="68">
        <v>2301811</v>
      </c>
      <c r="J28" s="68" t="s">
        <v>3640</v>
      </c>
      <c r="K28" s="68" t="s">
        <v>3641</v>
      </c>
      <c r="L28" s="68"/>
      <c r="M28" s="31">
        <v>1</v>
      </c>
      <c r="N28" s="31" t="s">
        <v>158</v>
      </c>
      <c r="O28" s="127">
        <v>5400</v>
      </c>
      <c r="P28" s="37">
        <v>0</v>
      </c>
      <c r="Q28" s="37">
        <v>0</v>
      </c>
      <c r="R28" s="127">
        <f t="shared" si="25"/>
        <v>5400</v>
      </c>
      <c r="S28" s="37"/>
      <c r="T28" s="31">
        <v>120</v>
      </c>
      <c r="U28" s="22">
        <v>-360</v>
      </c>
      <c r="V28" s="22">
        <f t="shared" si="20"/>
        <v>-45</v>
      </c>
      <c r="W28" s="22">
        <f t="shared" si="18"/>
        <v>-45</v>
      </c>
      <c r="X28" s="22">
        <f t="shared" si="18"/>
        <v>-45</v>
      </c>
      <c r="Y28" s="22">
        <f t="shared" si="18"/>
        <v>-45</v>
      </c>
      <c r="Z28" s="22">
        <f t="shared" si="18"/>
        <v>-45</v>
      </c>
      <c r="AA28" s="22">
        <f t="shared" si="18"/>
        <v>-45</v>
      </c>
      <c r="AB28" s="22">
        <f t="shared" si="18"/>
        <v>-45</v>
      </c>
      <c r="AC28" s="22">
        <f t="shared" si="18"/>
        <v>-45</v>
      </c>
      <c r="AD28" s="22">
        <f t="shared" si="18"/>
        <v>-45</v>
      </c>
      <c r="AE28" s="22">
        <v>0</v>
      </c>
      <c r="AF28" s="22">
        <v>0</v>
      </c>
      <c r="AG28" s="22">
        <v>0</v>
      </c>
      <c r="AH28" s="22">
        <f t="shared" si="26"/>
        <v>-405</v>
      </c>
      <c r="AI28" s="22">
        <v>0</v>
      </c>
      <c r="AJ28" s="22">
        <f t="shared" si="22"/>
        <v>-765</v>
      </c>
      <c r="AK28" s="22"/>
      <c r="AL28" s="22">
        <f t="shared" si="23"/>
        <v>4635</v>
      </c>
      <c r="AM28" s="22">
        <f t="shared" si="24"/>
        <v>5040</v>
      </c>
      <c r="AN28" s="68"/>
      <c r="AO28" s="77"/>
      <c r="AP28" s="78"/>
    </row>
    <row r="29" spans="1:43" x14ac:dyDescent="0.25">
      <c r="A29" s="130">
        <v>45301</v>
      </c>
      <c r="C29" s="128" t="s">
        <v>3642</v>
      </c>
      <c r="D29" s="29" t="s">
        <v>3643</v>
      </c>
      <c r="E29" s="29" t="s">
        <v>195</v>
      </c>
      <c r="F29" s="68" t="s">
        <v>88</v>
      </c>
      <c r="G29" s="68" t="s">
        <v>89</v>
      </c>
      <c r="H29" s="68" t="s">
        <v>90</v>
      </c>
      <c r="I29" s="68">
        <v>2301961</v>
      </c>
      <c r="J29" s="68" t="s">
        <v>3644</v>
      </c>
      <c r="K29" s="68" t="s">
        <v>3645</v>
      </c>
      <c r="L29" s="68"/>
      <c r="M29" s="31">
        <v>1</v>
      </c>
      <c r="N29" s="31" t="s">
        <v>158</v>
      </c>
      <c r="O29" s="127">
        <v>15800</v>
      </c>
      <c r="P29" s="37">
        <v>0</v>
      </c>
      <c r="Q29" s="37">
        <v>0</v>
      </c>
      <c r="R29" s="127">
        <f t="shared" si="25"/>
        <v>15800</v>
      </c>
      <c r="S29" s="37"/>
      <c r="T29" s="31">
        <v>120</v>
      </c>
      <c r="U29" s="22">
        <v>-789.99999999999989</v>
      </c>
      <c r="V29" s="22">
        <f t="shared" si="20"/>
        <v>-131.66666666666666</v>
      </c>
      <c r="W29" s="22">
        <f t="shared" si="18"/>
        <v>-131.66666666666666</v>
      </c>
      <c r="X29" s="22">
        <f t="shared" si="18"/>
        <v>-131.66666666666666</v>
      </c>
      <c r="Y29" s="22">
        <f t="shared" si="18"/>
        <v>-131.66666666666666</v>
      </c>
      <c r="Z29" s="22">
        <f t="shared" si="18"/>
        <v>-131.66666666666666</v>
      </c>
      <c r="AA29" s="22">
        <f t="shared" si="18"/>
        <v>-131.66666666666666</v>
      </c>
      <c r="AB29" s="22">
        <f t="shared" si="18"/>
        <v>-131.66666666666666</v>
      </c>
      <c r="AC29" s="22">
        <f t="shared" si="18"/>
        <v>-131.66666666666666</v>
      </c>
      <c r="AD29" s="22">
        <f t="shared" si="18"/>
        <v>-131.66666666666666</v>
      </c>
      <c r="AE29" s="22">
        <v>0</v>
      </c>
      <c r="AF29" s="22">
        <v>0</v>
      </c>
      <c r="AG29" s="22">
        <v>0</v>
      </c>
      <c r="AH29" s="22">
        <f t="shared" si="26"/>
        <v>-1185</v>
      </c>
      <c r="AI29" s="22">
        <v>0</v>
      </c>
      <c r="AJ29" s="22">
        <f t="shared" si="22"/>
        <v>-1975</v>
      </c>
      <c r="AK29" s="22"/>
      <c r="AL29" s="22">
        <f t="shared" si="23"/>
        <v>13825</v>
      </c>
      <c r="AM29" s="22">
        <f t="shared" si="24"/>
        <v>15010</v>
      </c>
      <c r="AN29" s="68"/>
      <c r="AO29" s="77"/>
      <c r="AP29" s="78"/>
    </row>
    <row r="30" spans="1:43" hidden="1" x14ac:dyDescent="0.25">
      <c r="A30" s="130">
        <v>45370</v>
      </c>
      <c r="C30" s="128" t="s">
        <v>3646</v>
      </c>
      <c r="D30" s="29" t="s">
        <v>3647</v>
      </c>
      <c r="E30" s="29" t="s">
        <v>3501</v>
      </c>
      <c r="F30" s="68" t="s">
        <v>88</v>
      </c>
      <c r="G30" s="68" t="s">
        <v>89</v>
      </c>
      <c r="H30" s="68" t="s">
        <v>90</v>
      </c>
      <c r="I30" s="68">
        <v>2400366</v>
      </c>
      <c r="J30" s="68" t="s">
        <v>3648</v>
      </c>
      <c r="K30" s="68" t="s">
        <v>3649</v>
      </c>
      <c r="L30" s="68" t="s">
        <v>452</v>
      </c>
      <c r="M30" s="31">
        <v>1</v>
      </c>
      <c r="N30" s="31" t="s">
        <v>158</v>
      </c>
      <c r="O30" s="127">
        <v>11750</v>
      </c>
      <c r="P30" s="37">
        <v>0</v>
      </c>
      <c r="Q30" s="37">
        <v>0</v>
      </c>
      <c r="R30" s="127">
        <f t="shared" si="25"/>
        <v>11750</v>
      </c>
      <c r="S30" s="37"/>
      <c r="T30" s="31">
        <v>120</v>
      </c>
      <c r="U30" s="22">
        <v>-391.66666666666669</v>
      </c>
      <c r="V30" s="22">
        <f t="shared" si="20"/>
        <v>-97.916666666666671</v>
      </c>
      <c r="W30" s="22">
        <f t="shared" si="18"/>
        <v>-97.916666666666671</v>
      </c>
      <c r="X30" s="22">
        <f t="shared" si="18"/>
        <v>-97.916666666666671</v>
      </c>
      <c r="Y30" s="22">
        <f t="shared" si="18"/>
        <v>-97.916666666666671</v>
      </c>
      <c r="Z30" s="22">
        <f t="shared" si="18"/>
        <v>-97.916666666666671</v>
      </c>
      <c r="AA30" s="22">
        <f t="shared" si="18"/>
        <v>-97.916666666666671</v>
      </c>
      <c r="AB30" s="22">
        <f t="shared" si="18"/>
        <v>-97.916666666666671</v>
      </c>
      <c r="AC30" s="22">
        <f t="shared" si="18"/>
        <v>-97.916666666666671</v>
      </c>
      <c r="AD30" s="22">
        <f t="shared" si="18"/>
        <v>-97.916666666666671</v>
      </c>
      <c r="AE30" s="22">
        <v>0</v>
      </c>
      <c r="AF30" s="22">
        <v>0</v>
      </c>
      <c r="AG30" s="22">
        <v>0</v>
      </c>
      <c r="AH30" s="22">
        <f t="shared" si="26"/>
        <v>-881.24999999999989</v>
      </c>
      <c r="AI30" s="22">
        <v>0</v>
      </c>
      <c r="AJ30" s="22">
        <f t="shared" si="22"/>
        <v>-1272.9166666666665</v>
      </c>
      <c r="AK30" s="22"/>
      <c r="AL30" s="22">
        <f t="shared" si="23"/>
        <v>10477.083333333334</v>
      </c>
      <c r="AM30" s="22">
        <f t="shared" si="24"/>
        <v>11358.333333333334</v>
      </c>
      <c r="AN30" s="68"/>
      <c r="AO30" s="77"/>
      <c r="AP30" s="78"/>
    </row>
    <row r="31" spans="1:43" hidden="1" x14ac:dyDescent="0.25">
      <c r="A31" s="130">
        <v>45267</v>
      </c>
      <c r="C31" s="128" t="s">
        <v>3650</v>
      </c>
      <c r="D31" s="4" t="s">
        <v>3651</v>
      </c>
      <c r="E31" s="29" t="s">
        <v>3577</v>
      </c>
      <c r="F31" s="68" t="s">
        <v>88</v>
      </c>
      <c r="G31" s="68" t="s">
        <v>89</v>
      </c>
      <c r="H31" s="68" t="s">
        <v>90</v>
      </c>
      <c r="I31" s="68">
        <v>2301074</v>
      </c>
      <c r="J31" s="68" t="s">
        <v>3652</v>
      </c>
      <c r="K31" s="68" t="s">
        <v>3653</v>
      </c>
      <c r="L31" s="68" t="s">
        <v>452</v>
      </c>
      <c r="M31" s="31">
        <v>1</v>
      </c>
      <c r="N31" s="31" t="s">
        <v>158</v>
      </c>
      <c r="O31" s="32">
        <v>320000</v>
      </c>
      <c r="P31" s="37">
        <v>0</v>
      </c>
      <c r="Q31" s="32">
        <v>0</v>
      </c>
      <c r="R31" s="127">
        <f t="shared" si="25"/>
        <v>320000</v>
      </c>
      <c r="T31" s="31">
        <v>120</v>
      </c>
      <c r="U31" s="22">
        <v>0</v>
      </c>
      <c r="V31" s="22">
        <f t="shared" si="20"/>
        <v>-2666.6666666666665</v>
      </c>
      <c r="W31" s="22">
        <f t="shared" si="18"/>
        <v>-2666.6666666666665</v>
      </c>
      <c r="X31" s="22">
        <f t="shared" si="18"/>
        <v>-2666.6666666666665</v>
      </c>
      <c r="Y31" s="22">
        <f t="shared" si="18"/>
        <v>-2666.6666666666665</v>
      </c>
      <c r="Z31" s="22">
        <f t="shared" si="18"/>
        <v>-2666.6666666666665</v>
      </c>
      <c r="AA31" s="22">
        <f t="shared" si="18"/>
        <v>-2666.6666666666665</v>
      </c>
      <c r="AB31" s="22">
        <f t="shared" si="18"/>
        <v>-2666.6666666666665</v>
      </c>
      <c r="AC31" s="22">
        <f t="shared" si="18"/>
        <v>-2666.6666666666665</v>
      </c>
      <c r="AD31" s="22">
        <f t="shared" si="18"/>
        <v>-2666.6666666666665</v>
      </c>
      <c r="AE31" s="22">
        <v>0</v>
      </c>
      <c r="AF31" s="22">
        <v>0</v>
      </c>
      <c r="AG31" s="22">
        <v>0</v>
      </c>
      <c r="AH31" s="22">
        <f t="shared" si="26"/>
        <v>-24000</v>
      </c>
      <c r="AI31" s="22">
        <v>0</v>
      </c>
      <c r="AJ31" s="22">
        <f t="shared" si="22"/>
        <v>-24000</v>
      </c>
      <c r="AK31" s="22"/>
      <c r="AL31" s="22">
        <f t="shared" si="23"/>
        <v>296000</v>
      </c>
      <c r="AM31" s="22">
        <f t="shared" si="24"/>
        <v>320000</v>
      </c>
      <c r="AN31" s="68"/>
      <c r="AO31" s="26"/>
      <c r="AP31" s="80"/>
    </row>
    <row r="32" spans="1:43" hidden="1" x14ac:dyDescent="0.25">
      <c r="A32" s="130">
        <v>45091</v>
      </c>
      <c r="C32" s="128" t="s">
        <v>3654</v>
      </c>
      <c r="D32" s="29" t="s">
        <v>3655</v>
      </c>
      <c r="E32" s="29" t="s">
        <v>3577</v>
      </c>
      <c r="F32" s="68" t="s">
        <v>88</v>
      </c>
      <c r="G32" s="68" t="s">
        <v>89</v>
      </c>
      <c r="H32" s="68" t="s">
        <v>90</v>
      </c>
      <c r="I32" s="68">
        <v>2300655</v>
      </c>
      <c r="J32" s="68" t="s">
        <v>3656</v>
      </c>
      <c r="K32" s="68" t="s">
        <v>3657</v>
      </c>
      <c r="L32" s="68" t="s">
        <v>452</v>
      </c>
      <c r="M32" s="31">
        <v>1</v>
      </c>
      <c r="N32" s="31" t="s">
        <v>158</v>
      </c>
      <c r="O32" s="32">
        <f>8400+19600</f>
        <v>28000</v>
      </c>
      <c r="P32" s="37">
        <v>0</v>
      </c>
      <c r="Q32" s="32">
        <v>0</v>
      </c>
      <c r="R32" s="127">
        <f t="shared" si="25"/>
        <v>28000</v>
      </c>
      <c r="T32" s="31">
        <v>120</v>
      </c>
      <c r="U32" s="22">
        <v>0</v>
      </c>
      <c r="V32" s="22">
        <f t="shared" si="20"/>
        <v>-233.33333333333334</v>
      </c>
      <c r="W32" s="22">
        <f t="shared" si="18"/>
        <v>-233.33333333333334</v>
      </c>
      <c r="X32" s="22">
        <f t="shared" si="18"/>
        <v>-233.33333333333334</v>
      </c>
      <c r="Y32" s="22">
        <f t="shared" si="18"/>
        <v>-233.33333333333334</v>
      </c>
      <c r="Z32" s="22">
        <f t="shared" si="18"/>
        <v>-233.33333333333334</v>
      </c>
      <c r="AA32" s="22">
        <f t="shared" si="18"/>
        <v>-233.33333333333334</v>
      </c>
      <c r="AB32" s="22">
        <f t="shared" si="18"/>
        <v>-233.33333333333334</v>
      </c>
      <c r="AC32" s="22">
        <f t="shared" si="18"/>
        <v>-233.33333333333334</v>
      </c>
      <c r="AD32" s="22">
        <f t="shared" si="18"/>
        <v>-233.33333333333334</v>
      </c>
      <c r="AE32" s="22">
        <v>0</v>
      </c>
      <c r="AF32" s="22">
        <v>0</v>
      </c>
      <c r="AG32" s="22">
        <v>0</v>
      </c>
      <c r="AH32" s="22">
        <f t="shared" si="26"/>
        <v>-2100</v>
      </c>
      <c r="AI32" s="22">
        <v>0</v>
      </c>
      <c r="AJ32" s="22">
        <f t="shared" si="22"/>
        <v>-2100</v>
      </c>
      <c r="AK32" s="22"/>
      <c r="AL32" s="22">
        <f t="shared" si="23"/>
        <v>25900</v>
      </c>
      <c r="AM32" s="22">
        <f t="shared" si="24"/>
        <v>28000</v>
      </c>
      <c r="AN32" s="68">
        <v>2300655</v>
      </c>
      <c r="AO32" s="26">
        <v>28000</v>
      </c>
      <c r="AP32" s="80">
        <f t="shared" ref="AP32" si="27">O32/AO32</f>
        <v>1</v>
      </c>
    </row>
    <row r="33" spans="15:43" x14ac:dyDescent="0.25">
      <c r="AN33" s="68"/>
      <c r="AO33" s="68"/>
      <c r="AP33" s="26"/>
      <c r="AQ33" s="68"/>
    </row>
    <row r="34" spans="15:43" ht="15.75" thickBot="1" x14ac:dyDescent="0.3">
      <c r="O34" s="38">
        <f>SUM(O6:O33)</f>
        <v>2817336.94</v>
      </c>
      <c r="P34" s="38">
        <f>SUM(P6:P33)</f>
        <v>0</v>
      </c>
      <c r="Q34" s="38">
        <f>SUM(Q6:Q33)</f>
        <v>0</v>
      </c>
      <c r="R34" s="38">
        <f>SUM(R6:R33)</f>
        <v>2817336.94</v>
      </c>
      <c r="S34" s="13"/>
      <c r="U34" s="25">
        <f t="shared" ref="U34:AJ34" si="28">SUM(U6:U33)</f>
        <v>-336895.62733333337</v>
      </c>
      <c r="V34" s="25">
        <f t="shared" si="28"/>
        <v>-23415.711166666668</v>
      </c>
      <c r="W34" s="25">
        <f t="shared" si="28"/>
        <v>-22749.057833333336</v>
      </c>
      <c r="X34" s="25">
        <f t="shared" si="28"/>
        <v>-22749.057833333336</v>
      </c>
      <c r="Y34" s="25">
        <f t="shared" si="28"/>
        <v>-22749.057833333336</v>
      </c>
      <c r="Z34" s="25">
        <f t="shared" si="28"/>
        <v>-22749.057833333336</v>
      </c>
      <c r="AA34" s="25">
        <f t="shared" si="28"/>
        <v>-22749.057833333336</v>
      </c>
      <c r="AB34" s="25">
        <f t="shared" si="28"/>
        <v>-22749.057833333336</v>
      </c>
      <c r="AC34" s="25">
        <f t="shared" si="28"/>
        <v>-22749.057833333336</v>
      </c>
      <c r="AD34" s="25">
        <f t="shared" si="28"/>
        <v>-22749.057833333336</v>
      </c>
      <c r="AE34" s="25">
        <f t="shared" si="28"/>
        <v>0</v>
      </c>
      <c r="AF34" s="25">
        <f t="shared" si="28"/>
        <v>0</v>
      </c>
      <c r="AG34" s="25">
        <f t="shared" si="28"/>
        <v>0</v>
      </c>
      <c r="AH34" s="25">
        <f t="shared" si="28"/>
        <v>-205408.17383333333</v>
      </c>
      <c r="AI34" s="25">
        <f t="shared" si="28"/>
        <v>0</v>
      </c>
      <c r="AJ34" s="25">
        <f t="shared" si="28"/>
        <v>-542303.80116666667</v>
      </c>
      <c r="AK34" s="13"/>
      <c r="AL34" s="38">
        <f>SUM(AL6:AL33)</f>
        <v>2275033.1388333333</v>
      </c>
      <c r="AM34" s="38">
        <f>SUM(AM6:AM33)</f>
        <v>2480441.3126666672</v>
      </c>
    </row>
    <row r="35" spans="15:43" ht="15.75" thickTop="1" x14ac:dyDescent="0.25">
      <c r="U35" s="26"/>
      <c r="AM35" s="26"/>
    </row>
    <row r="36" spans="15:43" x14ac:dyDescent="0.25">
      <c r="P36" s="89"/>
      <c r="R36" s="127"/>
      <c r="AH36" s="32" t="s">
        <v>70</v>
      </c>
      <c r="AJ36" s="22">
        <v>-542303.80000000005</v>
      </c>
    </row>
    <row r="37" spans="15:43" x14ac:dyDescent="0.25">
      <c r="O37" s="89"/>
      <c r="Q37" s="89"/>
      <c r="R37" s="89"/>
    </row>
    <row r="38" spans="15:43" x14ac:dyDescent="0.25">
      <c r="AJ38" s="32">
        <f>AJ34-AJ36</f>
        <v>-1.1666666250675917E-3</v>
      </c>
    </row>
    <row r="67" spans="6:6" x14ac:dyDescent="0.25">
      <c r="F67" s="29" t="s">
        <v>151</v>
      </c>
    </row>
  </sheetData>
  <autoFilter ref="A5:AM32" xr:uid="{2579E401-4D33-41AF-B6B5-252DCD179BAA}">
    <filterColumn colId="11">
      <filters blank="1"/>
    </filterColumn>
  </autoFilter>
  <conditionalFormatting sqref="AN12 AN14:AN15 AN17 AN19:AN33">
    <cfRule type="duplicateValues" dxfId="9" priority="6"/>
  </conditionalFormatting>
  <conditionalFormatting sqref="AN13">
    <cfRule type="duplicateValues" dxfId="8" priority="3"/>
  </conditionalFormatting>
  <conditionalFormatting sqref="AN16">
    <cfRule type="duplicateValues" dxfId="7" priority="2"/>
  </conditionalFormatting>
  <conditionalFormatting sqref="AN18">
    <cfRule type="duplicateValues" dxfId="6"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4105-A806-457C-924A-4F24945FB5E6}">
  <sheetPr>
    <pageSetUpPr fitToPage="1"/>
  </sheetPr>
  <dimension ref="A1:AU683"/>
  <sheetViews>
    <sheetView topLeftCell="A154" zoomScale="93" zoomScaleNormal="70" workbookViewId="0">
      <pane xSplit="15" topLeftCell="P1" activePane="topRight" state="frozen"/>
      <selection activeCell="D46" sqref="D46"/>
      <selection pane="topRight" activeCell="Q23" sqref="Q23"/>
    </sheetView>
  </sheetViews>
  <sheetFormatPr defaultColWidth="8.5703125" defaultRowHeight="15" outlineLevelRow="1" outlineLevelCol="1" x14ac:dyDescent="0.25"/>
  <cols>
    <col min="1" max="1" width="12.140625" style="266" customWidth="1"/>
    <col min="2" max="2" width="12.140625" style="266" customWidth="1" outlineLevel="1"/>
    <col min="3" max="3" width="8.42578125" style="70" customWidth="1" outlineLevel="1"/>
    <col min="4" max="4" width="14.5703125" style="71" customWidth="1"/>
    <col min="5" max="5" width="12.42578125" style="71" customWidth="1"/>
    <col min="6" max="6" width="12.42578125" style="69" hidden="1" customWidth="1" outlineLevel="1"/>
    <col min="7" max="8" width="12.42578125" style="194" hidden="1" customWidth="1" outlineLevel="1"/>
    <col min="9" max="9" width="12.42578125" style="69" hidden="1" customWidth="1" outlineLevel="1"/>
    <col min="10" max="10" width="16.85546875" style="71" hidden="1" customWidth="1" outlineLevel="1"/>
    <col min="11" max="11" width="9.42578125" style="70" hidden="1" customWidth="1" outlineLevel="1"/>
    <col min="12" max="12" width="12.5703125" style="70" hidden="1" customWidth="1" outlineLevel="1"/>
    <col min="13" max="13" width="9.42578125" style="70" customWidth="1" collapsed="1"/>
    <col min="14" max="14" width="102" style="70" bestFit="1" customWidth="1"/>
    <col min="15" max="15" width="17" style="71" bestFit="1" customWidth="1"/>
    <col min="16" max="17" width="19.42578125" style="84" customWidth="1"/>
    <col min="18" max="20" width="15.5703125" style="82" customWidth="1" outlineLevel="1"/>
    <col min="21" max="21" width="15.5703125" style="82" customWidth="1"/>
    <col min="22" max="22" width="1.42578125" style="82" customWidth="1"/>
    <col min="23" max="23" width="7.140625" style="73" customWidth="1"/>
    <col min="24" max="24" width="15.5703125" style="82" customWidth="1"/>
    <col min="25" max="27" width="14.42578125" style="82" customWidth="1" outlineLevel="1"/>
    <col min="28" max="36" width="14.42578125" style="70" customWidth="1" outlineLevel="1"/>
    <col min="37" max="37" width="15.5703125" style="70" customWidth="1" outlineLevel="1"/>
    <col min="38" max="38" width="14.42578125" style="70" customWidth="1" outlineLevel="1"/>
    <col min="39" max="39" width="15.5703125" style="70" customWidth="1"/>
    <col min="40" max="40" width="1.42578125" style="82" customWidth="1"/>
    <col min="41" max="42" width="15.5703125" style="70" customWidth="1"/>
    <col min="43" max="43" width="6.140625" style="70" bestFit="1" customWidth="1"/>
    <col min="44" max="45" width="12.140625" style="70" bestFit="1" customWidth="1"/>
    <col min="46" max="46" width="12.140625" style="70" customWidth="1"/>
    <col min="47" max="47" width="11.85546875" style="70" customWidth="1"/>
    <col min="48" max="16384" width="8.5703125" style="70"/>
  </cols>
  <sheetData>
    <row r="1" spans="1:46" x14ac:dyDescent="0.25">
      <c r="A1" s="1" t="str">
        <f>[32]LAND!A1</f>
        <v>TOMYPAK FLEXIBLE PACKAGING SDN BHD</v>
      </c>
      <c r="B1" s="1"/>
    </row>
    <row r="2" spans="1:46" x14ac:dyDescent="0.25">
      <c r="A2" s="1" t="str">
        <f>[32]LAND!A2</f>
        <v>FOR THE YEAR ENDED 30 JUNE 2024</v>
      </c>
      <c r="B2" s="1"/>
      <c r="D2" s="251">
        <v>45717</v>
      </c>
      <c r="Y2" s="22"/>
      <c r="AG2" s="252"/>
      <c r="AS2" s="70" t="s">
        <v>3658</v>
      </c>
      <c r="AT2" s="70" t="s">
        <v>3659</v>
      </c>
    </row>
    <row r="3" spans="1:46" x14ac:dyDescent="0.25">
      <c r="A3" s="253" t="s">
        <v>3660</v>
      </c>
      <c r="B3" s="253"/>
      <c r="AS3" s="70" t="s">
        <v>3661</v>
      </c>
      <c r="AT3" s="70" t="s">
        <v>3662</v>
      </c>
    </row>
    <row r="4" spans="1:46" s="255" customFormat="1" x14ac:dyDescent="0.25">
      <c r="A4" s="254" t="s">
        <v>3663</v>
      </c>
      <c r="B4" s="254"/>
      <c r="D4" s="256"/>
      <c r="E4" s="256"/>
      <c r="F4" s="257"/>
      <c r="G4" s="195"/>
      <c r="H4" s="195"/>
      <c r="I4" s="257"/>
      <c r="J4" s="256"/>
      <c r="O4" s="256"/>
      <c r="P4" s="258"/>
      <c r="Q4" s="258"/>
      <c r="R4" s="131"/>
      <c r="S4" s="131"/>
      <c r="T4" s="131"/>
      <c r="U4" s="131"/>
      <c r="V4" s="131"/>
      <c r="W4" s="259"/>
      <c r="X4" s="131"/>
      <c r="Y4" s="132"/>
      <c r="Z4" s="132"/>
      <c r="AA4" s="132"/>
      <c r="AB4" s="132"/>
      <c r="AC4" s="132"/>
      <c r="AD4" s="132"/>
      <c r="AE4" s="132"/>
      <c r="AF4" s="132"/>
      <c r="AG4" s="132"/>
      <c r="AH4" s="132"/>
      <c r="AI4" s="132"/>
      <c r="AJ4" s="132"/>
      <c r="AK4" s="132"/>
      <c r="AL4" s="132"/>
      <c r="AM4" s="131"/>
      <c r="AN4" s="131"/>
      <c r="AO4" s="175" t="s">
        <v>1</v>
      </c>
      <c r="AP4" s="175" t="s">
        <v>2</v>
      </c>
    </row>
    <row r="5" spans="1:46" s="255" customFormat="1" ht="45" x14ac:dyDescent="0.25">
      <c r="A5" s="260" t="s">
        <v>3</v>
      </c>
      <c r="B5" s="260" t="s">
        <v>4</v>
      </c>
      <c r="C5" s="261" t="s">
        <v>3664</v>
      </c>
      <c r="D5" s="262" t="s">
        <v>3665</v>
      </c>
      <c r="E5" s="262" t="s">
        <v>3666</v>
      </c>
      <c r="F5" s="263" t="s">
        <v>3667</v>
      </c>
      <c r="G5" s="211"/>
      <c r="H5" s="211"/>
      <c r="I5" s="263"/>
      <c r="J5" s="262" t="s">
        <v>3668</v>
      </c>
      <c r="K5" s="262" t="s">
        <v>3669</v>
      </c>
      <c r="L5" s="262" t="s">
        <v>3670</v>
      </c>
      <c r="M5" s="262" t="s">
        <v>3671</v>
      </c>
      <c r="N5" s="264" t="s">
        <v>3672</v>
      </c>
      <c r="O5" s="262" t="s">
        <v>3673</v>
      </c>
      <c r="P5" s="262" t="s">
        <v>3674</v>
      </c>
      <c r="Q5" s="206" t="s">
        <v>82</v>
      </c>
      <c r="R5" s="196" t="s">
        <v>6</v>
      </c>
      <c r="S5" s="196" t="s">
        <v>7</v>
      </c>
      <c r="T5" s="196" t="s">
        <v>8</v>
      </c>
      <c r="U5" s="196" t="s">
        <v>9</v>
      </c>
      <c r="V5" s="196"/>
      <c r="W5" s="262" t="s">
        <v>84</v>
      </c>
      <c r="X5" s="196" t="s">
        <v>11</v>
      </c>
      <c r="Y5" s="212" t="s">
        <v>12</v>
      </c>
      <c r="Z5" s="212" t="s">
        <v>13</v>
      </c>
      <c r="AA5" s="212" t="s">
        <v>14</v>
      </c>
      <c r="AB5" s="212" t="s">
        <v>15</v>
      </c>
      <c r="AC5" s="212" t="s">
        <v>16</v>
      </c>
      <c r="AD5" s="212" t="s">
        <v>17</v>
      </c>
      <c r="AE5" s="212" t="s">
        <v>18</v>
      </c>
      <c r="AF5" s="212" t="s">
        <v>19</v>
      </c>
      <c r="AG5" s="212" t="s">
        <v>20</v>
      </c>
      <c r="AH5" s="212" t="s">
        <v>21</v>
      </c>
      <c r="AI5" s="212" t="s">
        <v>22</v>
      </c>
      <c r="AJ5" s="212" t="s">
        <v>23</v>
      </c>
      <c r="AK5" s="196" t="s">
        <v>24</v>
      </c>
      <c r="AL5" s="196" t="s">
        <v>8</v>
      </c>
      <c r="AM5" s="196" t="str">
        <f>[32]FBT!Y5</f>
        <v>Acc Depn c/f</v>
      </c>
      <c r="AN5" s="196"/>
      <c r="AO5" s="196" t="str">
        <f>[33]FBS!AE5</f>
        <v>NBV As At 30/06/2025</v>
      </c>
      <c r="AP5" s="196" t="str">
        <f>[33]FBS!AF5</f>
        <v>NBV As At 30/06/2024</v>
      </c>
      <c r="AQ5" s="255" t="s">
        <v>3675</v>
      </c>
      <c r="AR5" s="265" t="s">
        <v>3676</v>
      </c>
      <c r="AS5" s="265" t="s">
        <v>3677</v>
      </c>
      <c r="AT5" s="265" t="s">
        <v>3678</v>
      </c>
    </row>
    <row r="6" spans="1:46" outlineLevel="1" x14ac:dyDescent="0.25">
      <c r="A6" s="266">
        <v>44593</v>
      </c>
      <c r="C6" s="70" t="s">
        <v>3679</v>
      </c>
      <c r="D6" s="71" t="s">
        <v>3680</v>
      </c>
      <c r="E6" s="71" t="s">
        <v>3681</v>
      </c>
      <c r="F6" s="69" t="e">
        <f>VLOOKUP(E6,#REF!,2,FALSE)</f>
        <v>#REF!</v>
      </c>
      <c r="G6" s="194" t="e">
        <f>VLOOKUP(E6,#REF!,9,FALSE)</f>
        <v>#REF!</v>
      </c>
      <c r="H6" s="194" t="e">
        <f>VLOOKUP(E6,#REF!,10,FALSE)</f>
        <v>#REF!</v>
      </c>
      <c r="I6" s="267" t="e">
        <f t="shared" ref="I6:I37" si="0">G6-U6</f>
        <v>#REF!</v>
      </c>
      <c r="J6" s="71" t="s">
        <v>3682</v>
      </c>
      <c r="K6" s="70">
        <v>1</v>
      </c>
      <c r="N6" s="70" t="s">
        <v>3683</v>
      </c>
      <c r="O6" s="71" t="s">
        <v>3684</v>
      </c>
      <c r="P6" s="84" t="s">
        <v>3685</v>
      </c>
      <c r="R6" s="82">
        <v>1355.12</v>
      </c>
      <c r="S6" s="82">
        <v>0</v>
      </c>
      <c r="T6" s="82">
        <v>0</v>
      </c>
      <c r="U6" s="82">
        <f>SUM(R6:T6)</f>
        <v>1355.12</v>
      </c>
      <c r="W6" s="73">
        <v>24</v>
      </c>
      <c r="X6" s="22">
        <v>-1355.1233333333332</v>
      </c>
      <c r="Y6" s="22">
        <v>0</v>
      </c>
      <c r="Z6" s="22">
        <v>0</v>
      </c>
      <c r="AA6" s="22">
        <v>0</v>
      </c>
      <c r="AB6" s="22">
        <v>0</v>
      </c>
      <c r="AC6" s="22">
        <v>0</v>
      </c>
      <c r="AD6" s="22">
        <v>0</v>
      </c>
      <c r="AE6" s="22">
        <v>0</v>
      </c>
      <c r="AF6" s="22">
        <v>0</v>
      </c>
      <c r="AG6" s="22">
        <v>0</v>
      </c>
      <c r="AH6" s="22">
        <v>0</v>
      </c>
      <c r="AI6" s="22">
        <v>0</v>
      </c>
      <c r="AJ6" s="22">
        <v>0</v>
      </c>
      <c r="AK6" s="22">
        <f>SUM(Y6:AJ6)</f>
        <v>0</v>
      </c>
      <c r="AL6" s="22">
        <v>0</v>
      </c>
      <c r="AM6" s="22">
        <f>X6+AK6+AL6</f>
        <v>-1355.1233333333332</v>
      </c>
      <c r="AO6" s="81">
        <f>U6+AM6</f>
        <v>-3.3333333333303017E-3</v>
      </c>
      <c r="AP6" s="81">
        <f>R6+X6</f>
        <v>-3.3333333333303017E-3</v>
      </c>
    </row>
    <row r="7" spans="1:46" outlineLevel="1" x14ac:dyDescent="0.25">
      <c r="A7" s="266">
        <v>44593</v>
      </c>
      <c r="C7" s="70" t="s">
        <v>3686</v>
      </c>
      <c r="D7" s="71" t="s">
        <v>3687</v>
      </c>
      <c r="E7" s="71" t="s">
        <v>3688</v>
      </c>
      <c r="F7" s="69" t="e">
        <f>VLOOKUP(E7,#REF!,2,FALSE)</f>
        <v>#REF!</v>
      </c>
      <c r="G7" s="194" t="e">
        <f>VLOOKUP(E7,#REF!,9,FALSE)</f>
        <v>#REF!</v>
      </c>
      <c r="H7" s="194" t="e">
        <f>VLOOKUP(E7,#REF!,10,FALSE)</f>
        <v>#REF!</v>
      </c>
      <c r="I7" s="267" t="e">
        <f t="shared" si="0"/>
        <v>#REF!</v>
      </c>
      <c r="J7" s="71" t="s">
        <v>3682</v>
      </c>
      <c r="K7" s="70">
        <v>1</v>
      </c>
      <c r="N7" s="70" t="s">
        <v>3689</v>
      </c>
      <c r="O7" s="71" t="s">
        <v>3684</v>
      </c>
      <c r="P7" s="84" t="s">
        <v>3685</v>
      </c>
      <c r="R7" s="82">
        <v>1355.12</v>
      </c>
      <c r="S7" s="82">
        <v>0</v>
      </c>
      <c r="T7" s="82">
        <v>0</v>
      </c>
      <c r="U7" s="82">
        <f t="shared" ref="U7:U51" si="1">SUM(R7:T7)</f>
        <v>1355.12</v>
      </c>
      <c r="W7" s="73">
        <v>24</v>
      </c>
      <c r="X7" s="22">
        <v>-1355.1233333333332</v>
      </c>
      <c r="Y7" s="22">
        <v>0</v>
      </c>
      <c r="Z7" s="22">
        <v>0</v>
      </c>
      <c r="AA7" s="22">
        <v>0</v>
      </c>
      <c r="AB7" s="22">
        <v>0</v>
      </c>
      <c r="AC7" s="22">
        <v>0</v>
      </c>
      <c r="AD7" s="22">
        <v>0</v>
      </c>
      <c r="AE7" s="22">
        <v>0</v>
      </c>
      <c r="AF7" s="22">
        <v>0</v>
      </c>
      <c r="AG7" s="22">
        <v>0</v>
      </c>
      <c r="AH7" s="22">
        <v>0</v>
      </c>
      <c r="AI7" s="22">
        <v>0</v>
      </c>
      <c r="AJ7" s="22">
        <v>0</v>
      </c>
      <c r="AK7" s="22">
        <f t="shared" ref="AK7:AK51" si="2">SUM(Y7:AJ7)</f>
        <v>0</v>
      </c>
      <c r="AL7" s="22">
        <v>0</v>
      </c>
      <c r="AM7" s="22">
        <f t="shared" ref="AM7:AM51" si="3">X7+AK7+AL7</f>
        <v>-1355.1233333333332</v>
      </c>
      <c r="AO7" s="81">
        <f t="shared" ref="AO7:AO51" si="4">U7+AM7</f>
        <v>-3.3333333333303017E-3</v>
      </c>
      <c r="AP7" s="81">
        <f t="shared" ref="AP7:AP51" si="5">R7+X7</f>
        <v>-3.3333333333303017E-3</v>
      </c>
    </row>
    <row r="8" spans="1:46" outlineLevel="1" x14ac:dyDescent="0.25">
      <c r="A8" s="266">
        <v>44593</v>
      </c>
      <c r="C8" s="70" t="s">
        <v>3690</v>
      </c>
      <c r="D8" s="71" t="s">
        <v>3691</v>
      </c>
      <c r="E8" s="71" t="s">
        <v>3692</v>
      </c>
      <c r="F8" s="69" t="e">
        <f>VLOOKUP(E8,#REF!,2,FALSE)</f>
        <v>#REF!</v>
      </c>
      <c r="G8" s="194" t="e">
        <f>VLOOKUP(E8,#REF!,9,FALSE)</f>
        <v>#REF!</v>
      </c>
      <c r="H8" s="194" t="e">
        <f>VLOOKUP(E8,#REF!,10,FALSE)</f>
        <v>#REF!</v>
      </c>
      <c r="I8" s="267" t="e">
        <f t="shared" si="0"/>
        <v>#REF!</v>
      </c>
      <c r="J8" s="71" t="s">
        <v>3682</v>
      </c>
      <c r="K8" s="70">
        <v>2</v>
      </c>
      <c r="N8" s="70" t="s">
        <v>3693</v>
      </c>
      <c r="O8" s="71" t="s">
        <v>3694</v>
      </c>
      <c r="P8" s="84" t="s">
        <v>3685</v>
      </c>
      <c r="R8" s="82">
        <v>3752.69</v>
      </c>
      <c r="S8" s="82">
        <v>0</v>
      </c>
      <c r="T8" s="82">
        <v>0</v>
      </c>
      <c r="U8" s="82">
        <f t="shared" si="1"/>
        <v>3752.69</v>
      </c>
      <c r="W8" s="73">
        <v>24</v>
      </c>
      <c r="X8" s="22">
        <v>-3752.690833333334</v>
      </c>
      <c r="Y8" s="22">
        <v>0</v>
      </c>
      <c r="Z8" s="22">
        <v>0</v>
      </c>
      <c r="AA8" s="22">
        <v>0</v>
      </c>
      <c r="AB8" s="22">
        <v>0</v>
      </c>
      <c r="AC8" s="22">
        <v>0</v>
      </c>
      <c r="AD8" s="22">
        <v>0</v>
      </c>
      <c r="AE8" s="22">
        <v>0</v>
      </c>
      <c r="AF8" s="22">
        <v>0</v>
      </c>
      <c r="AG8" s="22">
        <v>0</v>
      </c>
      <c r="AH8" s="22">
        <v>0</v>
      </c>
      <c r="AI8" s="22">
        <v>0</v>
      </c>
      <c r="AJ8" s="22">
        <v>0</v>
      </c>
      <c r="AK8" s="22">
        <f t="shared" si="2"/>
        <v>0</v>
      </c>
      <c r="AL8" s="22">
        <v>0</v>
      </c>
      <c r="AM8" s="22">
        <f t="shared" si="3"/>
        <v>-3752.690833333334</v>
      </c>
      <c r="AO8" s="81">
        <f t="shared" si="4"/>
        <v>-8.3333333395785303E-4</v>
      </c>
      <c r="AP8" s="81">
        <f t="shared" si="5"/>
        <v>-8.3333333395785303E-4</v>
      </c>
    </row>
    <row r="9" spans="1:46" outlineLevel="1" x14ac:dyDescent="0.25">
      <c r="A9" s="266">
        <v>44593</v>
      </c>
      <c r="C9" s="70" t="s">
        <v>3695</v>
      </c>
      <c r="D9" s="71" t="s">
        <v>3696</v>
      </c>
      <c r="E9" s="71" t="s">
        <v>3692</v>
      </c>
      <c r="F9" s="69" t="e">
        <f>VLOOKUP(E9,#REF!,2,FALSE)</f>
        <v>#REF!</v>
      </c>
      <c r="G9" s="194" t="e">
        <f>VLOOKUP(E9,#REF!,9,FALSE)</f>
        <v>#REF!</v>
      </c>
      <c r="H9" s="194" t="e">
        <f>VLOOKUP(E9,#REF!,10,FALSE)</f>
        <v>#REF!</v>
      </c>
      <c r="I9" s="267" t="e">
        <f t="shared" si="0"/>
        <v>#REF!</v>
      </c>
      <c r="J9" s="71" t="s">
        <v>3682</v>
      </c>
      <c r="K9" s="70">
        <v>6</v>
      </c>
      <c r="N9" s="70" t="s">
        <v>3693</v>
      </c>
      <c r="O9" s="71" t="s">
        <v>3694</v>
      </c>
      <c r="P9" s="84" t="s">
        <v>3685</v>
      </c>
      <c r="R9" s="82">
        <v>10977.46</v>
      </c>
      <c r="S9" s="82">
        <v>0</v>
      </c>
      <c r="T9" s="82">
        <v>0</v>
      </c>
      <c r="U9" s="82">
        <f t="shared" si="1"/>
        <v>10977.46</v>
      </c>
      <c r="W9" s="73">
        <v>24</v>
      </c>
      <c r="X9" s="22">
        <v>-10977.461666666666</v>
      </c>
      <c r="Y9" s="22">
        <v>0</v>
      </c>
      <c r="Z9" s="22">
        <v>0</v>
      </c>
      <c r="AA9" s="22">
        <v>0</v>
      </c>
      <c r="AB9" s="22">
        <v>0</v>
      </c>
      <c r="AC9" s="22">
        <v>0</v>
      </c>
      <c r="AD9" s="22">
        <v>0</v>
      </c>
      <c r="AE9" s="22">
        <v>0</v>
      </c>
      <c r="AF9" s="22">
        <v>0</v>
      </c>
      <c r="AG9" s="22">
        <v>0</v>
      </c>
      <c r="AH9" s="22">
        <v>0</v>
      </c>
      <c r="AI9" s="22">
        <v>0</v>
      </c>
      <c r="AJ9" s="22">
        <v>0</v>
      </c>
      <c r="AK9" s="22">
        <f t="shared" si="2"/>
        <v>0</v>
      </c>
      <c r="AL9" s="22">
        <v>0</v>
      </c>
      <c r="AM9" s="22">
        <f t="shared" si="3"/>
        <v>-10977.461666666666</v>
      </c>
      <c r="AO9" s="81">
        <f t="shared" si="4"/>
        <v>-1.6666666670062114E-3</v>
      </c>
      <c r="AP9" s="81">
        <f t="shared" si="5"/>
        <v>-1.6666666670062114E-3</v>
      </c>
    </row>
    <row r="10" spans="1:46" outlineLevel="1" x14ac:dyDescent="0.25">
      <c r="A10" s="266">
        <v>44593</v>
      </c>
      <c r="C10" s="70" t="s">
        <v>3697</v>
      </c>
      <c r="D10" s="71" t="s">
        <v>3698</v>
      </c>
      <c r="E10" s="71" t="s">
        <v>3699</v>
      </c>
      <c r="F10" s="69" t="e">
        <f>VLOOKUP(E10,#REF!,2,FALSE)</f>
        <v>#REF!</v>
      </c>
      <c r="G10" s="194" t="e">
        <f>VLOOKUP(E10,#REF!,9,FALSE)</f>
        <v>#REF!</v>
      </c>
      <c r="H10" s="194" t="e">
        <f>VLOOKUP(E10,#REF!,10,FALSE)</f>
        <v>#REF!</v>
      </c>
      <c r="I10" s="267" t="e">
        <f t="shared" si="0"/>
        <v>#REF!</v>
      </c>
      <c r="J10" s="71" t="s">
        <v>3682</v>
      </c>
      <c r="K10" s="70">
        <v>7</v>
      </c>
      <c r="N10" s="70" t="s">
        <v>3700</v>
      </c>
      <c r="O10" s="71" t="s">
        <v>3694</v>
      </c>
      <c r="P10" s="84" t="s">
        <v>3685</v>
      </c>
      <c r="R10" s="82">
        <v>10836.74</v>
      </c>
      <c r="S10" s="82">
        <v>0</v>
      </c>
      <c r="T10" s="82">
        <v>0</v>
      </c>
      <c r="U10" s="82">
        <f t="shared" si="1"/>
        <v>10836.74</v>
      </c>
      <c r="W10" s="73">
        <v>24</v>
      </c>
      <c r="X10" s="22">
        <v>-10836.738333333331</v>
      </c>
      <c r="Y10" s="22">
        <v>0</v>
      </c>
      <c r="Z10" s="22">
        <v>0</v>
      </c>
      <c r="AA10" s="22">
        <v>0</v>
      </c>
      <c r="AB10" s="22">
        <v>0</v>
      </c>
      <c r="AC10" s="22">
        <v>0</v>
      </c>
      <c r="AD10" s="22">
        <v>0</v>
      </c>
      <c r="AE10" s="22">
        <v>0</v>
      </c>
      <c r="AF10" s="22">
        <v>0</v>
      </c>
      <c r="AG10" s="22">
        <v>0</v>
      </c>
      <c r="AH10" s="22">
        <v>0</v>
      </c>
      <c r="AI10" s="22">
        <v>0</v>
      </c>
      <c r="AJ10" s="22">
        <v>0</v>
      </c>
      <c r="AK10" s="22">
        <f t="shared" si="2"/>
        <v>0</v>
      </c>
      <c r="AL10" s="22">
        <v>0</v>
      </c>
      <c r="AM10" s="22">
        <f t="shared" si="3"/>
        <v>-10836.738333333331</v>
      </c>
      <c r="AO10" s="81">
        <f t="shared" si="4"/>
        <v>1.6666666688252008E-3</v>
      </c>
      <c r="AP10" s="81">
        <f t="shared" si="5"/>
        <v>1.6666666688252008E-3</v>
      </c>
    </row>
    <row r="11" spans="1:46" outlineLevel="1" x14ac:dyDescent="0.25">
      <c r="A11" s="266">
        <v>44593</v>
      </c>
      <c r="C11" s="70" t="s">
        <v>3701</v>
      </c>
      <c r="D11" s="71" t="s">
        <v>3702</v>
      </c>
      <c r="E11" s="71" t="s">
        <v>3703</v>
      </c>
      <c r="F11" s="69" t="e">
        <f>VLOOKUP(E11,#REF!,2,FALSE)</f>
        <v>#REF!</v>
      </c>
      <c r="G11" s="194" t="e">
        <f>VLOOKUP(E11,#REF!,9,FALSE)</f>
        <v>#REF!</v>
      </c>
      <c r="H11" s="194" t="e">
        <f>VLOOKUP(E11,#REF!,10,FALSE)</f>
        <v>#REF!</v>
      </c>
      <c r="I11" s="267" t="e">
        <f t="shared" si="0"/>
        <v>#REF!</v>
      </c>
      <c r="J11" s="71" t="s">
        <v>3682</v>
      </c>
      <c r="K11" s="70">
        <v>7</v>
      </c>
      <c r="N11" s="70" t="s">
        <v>3704</v>
      </c>
      <c r="O11" s="71" t="s">
        <v>3694</v>
      </c>
      <c r="P11" s="84" t="s">
        <v>3685</v>
      </c>
      <c r="R11" s="82">
        <v>10640.52</v>
      </c>
      <c r="S11" s="82">
        <v>0</v>
      </c>
      <c r="T11" s="82">
        <v>0</v>
      </c>
      <c r="U11" s="82">
        <f t="shared" si="1"/>
        <v>10640.52</v>
      </c>
      <c r="W11" s="73">
        <v>24</v>
      </c>
      <c r="X11" s="22">
        <v>-10640.519999999999</v>
      </c>
      <c r="Y11" s="22">
        <v>0</v>
      </c>
      <c r="Z11" s="22">
        <v>0</v>
      </c>
      <c r="AA11" s="22">
        <v>0</v>
      </c>
      <c r="AB11" s="22">
        <v>0</v>
      </c>
      <c r="AC11" s="22">
        <v>0</v>
      </c>
      <c r="AD11" s="22">
        <v>0</v>
      </c>
      <c r="AE11" s="22">
        <v>0</v>
      </c>
      <c r="AF11" s="22">
        <v>0</v>
      </c>
      <c r="AG11" s="22">
        <v>0</v>
      </c>
      <c r="AH11" s="22">
        <v>0</v>
      </c>
      <c r="AI11" s="22">
        <v>0</v>
      </c>
      <c r="AJ11" s="22">
        <v>0</v>
      </c>
      <c r="AK11" s="22">
        <f t="shared" si="2"/>
        <v>0</v>
      </c>
      <c r="AL11" s="22">
        <v>0</v>
      </c>
      <c r="AM11" s="22">
        <f t="shared" si="3"/>
        <v>-10640.519999999999</v>
      </c>
      <c r="AO11" s="81">
        <f t="shared" si="4"/>
        <v>0</v>
      </c>
      <c r="AP11" s="81">
        <f t="shared" si="5"/>
        <v>0</v>
      </c>
    </row>
    <row r="12" spans="1:46" outlineLevel="1" x14ac:dyDescent="0.25">
      <c r="A12" s="266">
        <v>44593</v>
      </c>
      <c r="C12" s="70" t="s">
        <v>3705</v>
      </c>
      <c r="D12" s="71" t="s">
        <v>3706</v>
      </c>
      <c r="E12" s="71" t="s">
        <v>3703</v>
      </c>
      <c r="F12" s="69" t="e">
        <f>VLOOKUP(E12,#REF!,2,FALSE)</f>
        <v>#REF!</v>
      </c>
      <c r="G12" s="194" t="e">
        <f>VLOOKUP(E12,#REF!,9,FALSE)</f>
        <v>#REF!</v>
      </c>
      <c r="H12" s="194" t="e">
        <f>VLOOKUP(E12,#REF!,10,FALSE)</f>
        <v>#REF!</v>
      </c>
      <c r="I12" s="267" t="e">
        <f t="shared" si="0"/>
        <v>#REF!</v>
      </c>
      <c r="J12" s="71" t="s">
        <v>3682</v>
      </c>
      <c r="K12" s="70">
        <v>1</v>
      </c>
      <c r="N12" s="70" t="s">
        <v>3704</v>
      </c>
      <c r="O12" s="71" t="s">
        <v>3694</v>
      </c>
      <c r="P12" s="84" t="s">
        <v>3685</v>
      </c>
      <c r="R12" s="82">
        <v>1613.61</v>
      </c>
      <c r="S12" s="82">
        <v>0</v>
      </c>
      <c r="T12" s="82">
        <v>0</v>
      </c>
      <c r="U12" s="82">
        <f t="shared" si="1"/>
        <v>1613.61</v>
      </c>
      <c r="W12" s="73">
        <v>24</v>
      </c>
      <c r="X12" s="22">
        <v>-1613.6075000000001</v>
      </c>
      <c r="Y12" s="22">
        <v>0</v>
      </c>
      <c r="Z12" s="22">
        <v>0</v>
      </c>
      <c r="AA12" s="22">
        <v>0</v>
      </c>
      <c r="AB12" s="22">
        <v>0</v>
      </c>
      <c r="AC12" s="22">
        <v>0</v>
      </c>
      <c r="AD12" s="22">
        <v>0</v>
      </c>
      <c r="AE12" s="22">
        <v>0</v>
      </c>
      <c r="AF12" s="22">
        <v>0</v>
      </c>
      <c r="AG12" s="22">
        <v>0</v>
      </c>
      <c r="AH12" s="22">
        <v>0</v>
      </c>
      <c r="AI12" s="22">
        <v>0</v>
      </c>
      <c r="AJ12" s="22">
        <v>0</v>
      </c>
      <c r="AK12" s="22">
        <f t="shared" si="2"/>
        <v>0</v>
      </c>
      <c r="AL12" s="22">
        <v>0</v>
      </c>
      <c r="AM12" s="22">
        <f t="shared" si="3"/>
        <v>-1613.6075000000001</v>
      </c>
      <c r="AO12" s="81">
        <f t="shared" si="4"/>
        <v>2.499999999827196E-3</v>
      </c>
      <c r="AP12" s="81">
        <f t="shared" si="5"/>
        <v>2.499999999827196E-3</v>
      </c>
    </row>
    <row r="13" spans="1:46" outlineLevel="1" x14ac:dyDescent="0.25">
      <c r="A13" s="266">
        <v>44593</v>
      </c>
      <c r="C13" s="70" t="s">
        <v>3707</v>
      </c>
      <c r="D13" s="71" t="s">
        <v>3708</v>
      </c>
      <c r="E13" s="71" t="s">
        <v>3709</v>
      </c>
      <c r="F13" s="69" t="e">
        <f>VLOOKUP(E13,#REF!,2,FALSE)</f>
        <v>#REF!</v>
      </c>
      <c r="G13" s="194" t="e">
        <f>VLOOKUP(E13,#REF!,9,FALSE)</f>
        <v>#REF!</v>
      </c>
      <c r="H13" s="194" t="e">
        <f>VLOOKUP(E13,#REF!,10,FALSE)</f>
        <v>#REF!</v>
      </c>
      <c r="I13" s="267" t="e">
        <f t="shared" si="0"/>
        <v>#REF!</v>
      </c>
      <c r="J13" s="71" t="s">
        <v>3682</v>
      </c>
      <c r="K13" s="70">
        <v>7</v>
      </c>
      <c r="N13" s="70" t="s">
        <v>3710</v>
      </c>
      <c r="O13" s="71" t="s">
        <v>3711</v>
      </c>
      <c r="P13" s="84" t="s">
        <v>3685</v>
      </c>
      <c r="R13" s="82">
        <v>11100.19</v>
      </c>
      <c r="S13" s="82">
        <v>0</v>
      </c>
      <c r="T13" s="82">
        <v>0</v>
      </c>
      <c r="U13" s="82">
        <f t="shared" si="1"/>
        <v>11100.19</v>
      </c>
      <c r="W13" s="73">
        <v>24</v>
      </c>
      <c r="X13" s="22">
        <v>-11100.189166666667</v>
      </c>
      <c r="Y13" s="22">
        <v>0</v>
      </c>
      <c r="Z13" s="22">
        <v>0</v>
      </c>
      <c r="AA13" s="22">
        <v>0</v>
      </c>
      <c r="AB13" s="22">
        <v>0</v>
      </c>
      <c r="AC13" s="22">
        <v>0</v>
      </c>
      <c r="AD13" s="22">
        <v>0</v>
      </c>
      <c r="AE13" s="22">
        <v>0</v>
      </c>
      <c r="AF13" s="22">
        <v>0</v>
      </c>
      <c r="AG13" s="22">
        <v>0</v>
      </c>
      <c r="AH13" s="22">
        <v>0</v>
      </c>
      <c r="AI13" s="22">
        <v>0</v>
      </c>
      <c r="AJ13" s="22">
        <v>0</v>
      </c>
      <c r="AK13" s="22">
        <f t="shared" si="2"/>
        <v>0</v>
      </c>
      <c r="AL13" s="22">
        <v>0</v>
      </c>
      <c r="AM13" s="22">
        <f t="shared" si="3"/>
        <v>-11100.189166666667</v>
      </c>
      <c r="AO13" s="81">
        <f t="shared" si="4"/>
        <v>8.3333333350310568E-4</v>
      </c>
      <c r="AP13" s="81">
        <f t="shared" si="5"/>
        <v>8.3333333350310568E-4</v>
      </c>
    </row>
    <row r="14" spans="1:46" outlineLevel="1" x14ac:dyDescent="0.25">
      <c r="A14" s="266">
        <v>44593</v>
      </c>
      <c r="C14" s="70" t="s">
        <v>3712</v>
      </c>
      <c r="D14" s="71" t="s">
        <v>3713</v>
      </c>
      <c r="E14" s="71" t="s">
        <v>3714</v>
      </c>
      <c r="F14" s="69" t="e">
        <f>VLOOKUP(E14,#REF!,2,FALSE)</f>
        <v>#REF!</v>
      </c>
      <c r="G14" s="194" t="e">
        <f>VLOOKUP(E14,#REF!,9,FALSE)</f>
        <v>#REF!</v>
      </c>
      <c r="H14" s="194" t="e">
        <f>VLOOKUP(E14,#REF!,10,FALSE)</f>
        <v>#REF!</v>
      </c>
      <c r="I14" s="267" t="e">
        <f t="shared" si="0"/>
        <v>#REF!</v>
      </c>
      <c r="J14" s="71" t="s">
        <v>3682</v>
      </c>
      <c r="K14" s="70">
        <v>7</v>
      </c>
      <c r="N14" s="70" t="s">
        <v>3715</v>
      </c>
      <c r="O14" s="71" t="s">
        <v>3711</v>
      </c>
      <c r="P14" s="84" t="s">
        <v>3685</v>
      </c>
      <c r="R14" s="82">
        <v>12081.08</v>
      </c>
      <c r="S14" s="82">
        <v>0</v>
      </c>
      <c r="T14" s="82">
        <v>0</v>
      </c>
      <c r="U14" s="82">
        <f t="shared" si="1"/>
        <v>12081.08</v>
      </c>
      <c r="W14" s="73">
        <v>24</v>
      </c>
      <c r="X14" s="22">
        <v>-12081.083333333336</v>
      </c>
      <c r="Y14" s="22">
        <v>0</v>
      </c>
      <c r="Z14" s="22">
        <v>0</v>
      </c>
      <c r="AA14" s="22">
        <v>0</v>
      </c>
      <c r="AB14" s="22">
        <v>0</v>
      </c>
      <c r="AC14" s="22">
        <v>0</v>
      </c>
      <c r="AD14" s="22">
        <v>0</v>
      </c>
      <c r="AE14" s="22">
        <v>0</v>
      </c>
      <c r="AF14" s="22">
        <v>0</v>
      </c>
      <c r="AG14" s="22">
        <v>0</v>
      </c>
      <c r="AH14" s="22">
        <v>0</v>
      </c>
      <c r="AI14" s="22">
        <v>0</v>
      </c>
      <c r="AJ14" s="22">
        <v>0</v>
      </c>
      <c r="AK14" s="22">
        <f t="shared" si="2"/>
        <v>0</v>
      </c>
      <c r="AL14" s="22">
        <v>0</v>
      </c>
      <c r="AM14" s="22">
        <f t="shared" si="3"/>
        <v>-12081.083333333336</v>
      </c>
      <c r="AO14" s="81">
        <f t="shared" si="4"/>
        <v>-3.3333333358314121E-3</v>
      </c>
      <c r="AP14" s="81">
        <f t="shared" si="5"/>
        <v>-3.3333333358314121E-3</v>
      </c>
    </row>
    <row r="15" spans="1:46" outlineLevel="1" x14ac:dyDescent="0.25">
      <c r="A15" s="266">
        <v>44593</v>
      </c>
      <c r="C15" s="70" t="s">
        <v>3716</v>
      </c>
      <c r="D15" s="71" t="s">
        <v>3717</v>
      </c>
      <c r="E15" s="71" t="s">
        <v>3709</v>
      </c>
      <c r="F15" s="69" t="e">
        <f>VLOOKUP(E15,#REF!,2,FALSE)</f>
        <v>#REF!</v>
      </c>
      <c r="G15" s="194" t="e">
        <f>VLOOKUP(E15,#REF!,9,FALSE)</f>
        <v>#REF!</v>
      </c>
      <c r="H15" s="194" t="e">
        <f>VLOOKUP(E15,#REF!,10,FALSE)</f>
        <v>#REF!</v>
      </c>
      <c r="I15" s="267" t="e">
        <f t="shared" si="0"/>
        <v>#REF!</v>
      </c>
      <c r="J15" s="71" t="s">
        <v>3682</v>
      </c>
      <c r="K15" s="70">
        <v>1</v>
      </c>
      <c r="N15" s="70" t="s">
        <v>3710</v>
      </c>
      <c r="O15" s="71" t="s">
        <v>3711</v>
      </c>
      <c r="P15" s="84" t="s">
        <v>3685</v>
      </c>
      <c r="R15" s="82">
        <v>1679.28</v>
      </c>
      <c r="S15" s="82">
        <v>0</v>
      </c>
      <c r="T15" s="82">
        <v>0</v>
      </c>
      <c r="U15" s="82">
        <f t="shared" si="1"/>
        <v>1679.28</v>
      </c>
      <c r="W15" s="73">
        <v>24</v>
      </c>
      <c r="X15" s="22">
        <v>-1679.2800000000002</v>
      </c>
      <c r="Y15" s="22">
        <v>0</v>
      </c>
      <c r="Z15" s="22">
        <v>0</v>
      </c>
      <c r="AA15" s="22">
        <v>0</v>
      </c>
      <c r="AB15" s="22">
        <v>0</v>
      </c>
      <c r="AC15" s="22">
        <v>0</v>
      </c>
      <c r="AD15" s="22">
        <v>0</v>
      </c>
      <c r="AE15" s="22">
        <v>0</v>
      </c>
      <c r="AF15" s="22">
        <v>0</v>
      </c>
      <c r="AG15" s="22">
        <v>0</v>
      </c>
      <c r="AH15" s="22">
        <v>0</v>
      </c>
      <c r="AI15" s="22">
        <v>0</v>
      </c>
      <c r="AJ15" s="22">
        <v>0</v>
      </c>
      <c r="AK15" s="22">
        <f t="shared" si="2"/>
        <v>0</v>
      </c>
      <c r="AL15" s="22">
        <v>0</v>
      </c>
      <c r="AM15" s="22">
        <f t="shared" si="3"/>
        <v>-1679.2800000000002</v>
      </c>
      <c r="AO15" s="81">
        <f t="shared" si="4"/>
        <v>0</v>
      </c>
      <c r="AP15" s="81">
        <f t="shared" si="5"/>
        <v>0</v>
      </c>
    </row>
    <row r="16" spans="1:46" outlineLevel="1" x14ac:dyDescent="0.25">
      <c r="A16" s="266">
        <v>44593</v>
      </c>
      <c r="C16" s="70" t="s">
        <v>3718</v>
      </c>
      <c r="D16" s="71" t="s">
        <v>3719</v>
      </c>
      <c r="E16" s="71" t="s">
        <v>3714</v>
      </c>
      <c r="F16" s="69" t="e">
        <f>VLOOKUP(E16,#REF!,2,FALSE)</f>
        <v>#REF!</v>
      </c>
      <c r="G16" s="194" t="e">
        <f>VLOOKUP(E16,#REF!,9,FALSE)</f>
        <v>#REF!</v>
      </c>
      <c r="H16" s="194" t="e">
        <f>VLOOKUP(E16,#REF!,10,FALSE)</f>
        <v>#REF!</v>
      </c>
      <c r="I16" s="267" t="e">
        <f t="shared" si="0"/>
        <v>#REF!</v>
      </c>
      <c r="J16" s="71" t="s">
        <v>3682</v>
      </c>
      <c r="K16" s="70">
        <v>1</v>
      </c>
      <c r="N16" s="70" t="s">
        <v>3715</v>
      </c>
      <c r="O16" s="71" t="s">
        <v>3711</v>
      </c>
      <c r="P16" s="84" t="s">
        <v>3685</v>
      </c>
      <c r="R16" s="82">
        <v>1819.41</v>
      </c>
      <c r="S16" s="82">
        <v>0</v>
      </c>
      <c r="T16" s="82">
        <v>0</v>
      </c>
      <c r="U16" s="82">
        <f t="shared" si="1"/>
        <v>1819.41</v>
      </c>
      <c r="W16" s="73">
        <v>24</v>
      </c>
      <c r="X16" s="22">
        <v>-1819.4074999999998</v>
      </c>
      <c r="Y16" s="22">
        <v>0</v>
      </c>
      <c r="Z16" s="22">
        <v>0</v>
      </c>
      <c r="AA16" s="22">
        <v>0</v>
      </c>
      <c r="AB16" s="22">
        <v>0</v>
      </c>
      <c r="AC16" s="22">
        <v>0</v>
      </c>
      <c r="AD16" s="22">
        <v>0</v>
      </c>
      <c r="AE16" s="22">
        <v>0</v>
      </c>
      <c r="AF16" s="22">
        <v>0</v>
      </c>
      <c r="AG16" s="22">
        <v>0</v>
      </c>
      <c r="AH16" s="22">
        <v>0</v>
      </c>
      <c r="AI16" s="22">
        <v>0</v>
      </c>
      <c r="AJ16" s="22">
        <v>0</v>
      </c>
      <c r="AK16" s="22">
        <f t="shared" si="2"/>
        <v>0</v>
      </c>
      <c r="AL16" s="22">
        <v>0</v>
      </c>
      <c r="AM16" s="22">
        <f t="shared" si="3"/>
        <v>-1819.4074999999998</v>
      </c>
      <c r="AO16" s="81">
        <f t="shared" si="4"/>
        <v>2.5000000002819434E-3</v>
      </c>
      <c r="AP16" s="81">
        <f t="shared" si="5"/>
        <v>2.5000000002819434E-3</v>
      </c>
    </row>
    <row r="17" spans="1:42" outlineLevel="1" x14ac:dyDescent="0.25">
      <c r="A17" s="266">
        <v>44593</v>
      </c>
      <c r="C17" s="70" t="s">
        <v>3720</v>
      </c>
      <c r="D17" s="71" t="s">
        <v>3721</v>
      </c>
      <c r="E17" s="71" t="s">
        <v>3699</v>
      </c>
      <c r="F17" s="69" t="e">
        <f>VLOOKUP(E17,#REF!,2,FALSE)</f>
        <v>#REF!</v>
      </c>
      <c r="G17" s="194" t="e">
        <f>VLOOKUP(E17,#REF!,9,FALSE)</f>
        <v>#REF!</v>
      </c>
      <c r="H17" s="194" t="e">
        <f>VLOOKUP(E17,#REF!,10,FALSE)</f>
        <v>#REF!</v>
      </c>
      <c r="I17" s="267" t="e">
        <f t="shared" si="0"/>
        <v>#REF!</v>
      </c>
      <c r="J17" s="71" t="s">
        <v>3682</v>
      </c>
      <c r="K17" s="70">
        <v>1</v>
      </c>
      <c r="N17" s="70" t="s">
        <v>3700</v>
      </c>
      <c r="O17" s="71" t="s">
        <v>3711</v>
      </c>
      <c r="P17" s="84" t="s">
        <v>3685</v>
      </c>
      <c r="R17" s="82">
        <v>1641.65</v>
      </c>
      <c r="S17" s="82">
        <v>0</v>
      </c>
      <c r="T17" s="82">
        <v>0</v>
      </c>
      <c r="U17" s="82">
        <f t="shared" si="1"/>
        <v>1641.65</v>
      </c>
      <c r="W17" s="73">
        <v>24</v>
      </c>
      <c r="X17" s="22">
        <v>-1641.6508333333331</v>
      </c>
      <c r="Y17" s="22">
        <v>0</v>
      </c>
      <c r="Z17" s="22">
        <v>0</v>
      </c>
      <c r="AA17" s="22">
        <v>0</v>
      </c>
      <c r="AB17" s="22">
        <v>0</v>
      </c>
      <c r="AC17" s="22">
        <v>0</v>
      </c>
      <c r="AD17" s="22">
        <v>0</v>
      </c>
      <c r="AE17" s="22">
        <v>0</v>
      </c>
      <c r="AF17" s="22">
        <v>0</v>
      </c>
      <c r="AG17" s="22">
        <v>0</v>
      </c>
      <c r="AH17" s="22">
        <v>0</v>
      </c>
      <c r="AI17" s="22">
        <v>0</v>
      </c>
      <c r="AJ17" s="22">
        <v>0</v>
      </c>
      <c r="AK17" s="22">
        <f t="shared" si="2"/>
        <v>0</v>
      </c>
      <c r="AL17" s="22">
        <v>0</v>
      </c>
      <c r="AM17" s="22">
        <f t="shared" si="3"/>
        <v>-1641.6508333333331</v>
      </c>
      <c r="AO17" s="81">
        <f t="shared" si="4"/>
        <v>-8.3333333304835833E-4</v>
      </c>
      <c r="AP17" s="81">
        <f t="shared" si="5"/>
        <v>-8.3333333304835833E-4</v>
      </c>
    </row>
    <row r="18" spans="1:42" outlineLevel="1" x14ac:dyDescent="0.25">
      <c r="A18" s="266">
        <v>44593</v>
      </c>
      <c r="C18" s="70" t="s">
        <v>3722</v>
      </c>
      <c r="D18" s="71" t="s">
        <v>3723</v>
      </c>
      <c r="E18" s="71" t="s">
        <v>3724</v>
      </c>
      <c r="F18" s="69" t="e">
        <f>VLOOKUP(E18,#REF!,2,FALSE)</f>
        <v>#REF!</v>
      </c>
      <c r="G18" s="194" t="e">
        <f>VLOOKUP(E18,#REF!,9,FALSE)</f>
        <v>#REF!</v>
      </c>
      <c r="H18" s="194" t="e">
        <f>VLOOKUP(E18,#REF!,10,FALSE)</f>
        <v>#REF!</v>
      </c>
      <c r="I18" s="267" t="e">
        <f t="shared" si="0"/>
        <v>#REF!</v>
      </c>
      <c r="J18" s="71" t="s">
        <v>3682</v>
      </c>
      <c r="K18" s="70">
        <v>3</v>
      </c>
      <c r="N18" s="70" t="s">
        <v>3725</v>
      </c>
      <c r="O18" s="71" t="s">
        <v>3726</v>
      </c>
      <c r="P18" s="84" t="s">
        <v>3727</v>
      </c>
      <c r="R18" s="82">
        <v>3305.28</v>
      </c>
      <c r="S18" s="82">
        <v>0</v>
      </c>
      <c r="T18" s="82">
        <v>0</v>
      </c>
      <c r="U18" s="82">
        <f t="shared" si="1"/>
        <v>3305.28</v>
      </c>
      <c r="W18" s="73">
        <v>24</v>
      </c>
      <c r="X18" s="22">
        <v>-3305.28</v>
      </c>
      <c r="Y18" s="22">
        <v>0</v>
      </c>
      <c r="Z18" s="22">
        <v>0</v>
      </c>
      <c r="AA18" s="22">
        <v>0</v>
      </c>
      <c r="AB18" s="22">
        <v>0</v>
      </c>
      <c r="AC18" s="22">
        <v>0</v>
      </c>
      <c r="AD18" s="22">
        <v>0</v>
      </c>
      <c r="AE18" s="22">
        <v>0</v>
      </c>
      <c r="AF18" s="22">
        <v>0</v>
      </c>
      <c r="AG18" s="22">
        <v>0</v>
      </c>
      <c r="AH18" s="22">
        <v>0</v>
      </c>
      <c r="AI18" s="22">
        <v>0</v>
      </c>
      <c r="AJ18" s="22">
        <v>0</v>
      </c>
      <c r="AK18" s="22">
        <f t="shared" si="2"/>
        <v>0</v>
      </c>
      <c r="AL18" s="22">
        <v>0</v>
      </c>
      <c r="AM18" s="22">
        <f t="shared" si="3"/>
        <v>-3305.28</v>
      </c>
      <c r="AO18" s="81">
        <f t="shared" si="4"/>
        <v>0</v>
      </c>
      <c r="AP18" s="81">
        <f t="shared" si="5"/>
        <v>0</v>
      </c>
    </row>
    <row r="19" spans="1:42" ht="12" customHeight="1" outlineLevel="1" x14ac:dyDescent="0.25">
      <c r="A19" s="266">
        <v>44593</v>
      </c>
      <c r="C19" s="70" t="s">
        <v>3728</v>
      </c>
      <c r="D19" s="71" t="s">
        <v>3729</v>
      </c>
      <c r="E19" s="71" t="s">
        <v>3730</v>
      </c>
      <c r="F19" s="69" t="e">
        <f>VLOOKUP(E19,#REF!,2,FALSE)</f>
        <v>#REF!</v>
      </c>
      <c r="G19" s="194" t="e">
        <f>VLOOKUP(E19,#REF!,9,FALSE)</f>
        <v>#REF!</v>
      </c>
      <c r="H19" s="194" t="e">
        <f>VLOOKUP(E19,#REF!,10,FALSE)</f>
        <v>#REF!</v>
      </c>
      <c r="I19" s="267" t="e">
        <f t="shared" si="0"/>
        <v>#REF!</v>
      </c>
      <c r="J19" s="71" t="s">
        <v>3682</v>
      </c>
      <c r="K19" s="70">
        <v>1</v>
      </c>
      <c r="N19" s="70" t="s">
        <v>3731</v>
      </c>
      <c r="O19" s="71" t="s">
        <v>3732</v>
      </c>
      <c r="P19" s="84" t="s">
        <v>3727</v>
      </c>
      <c r="R19" s="82">
        <v>1008</v>
      </c>
      <c r="S19" s="82">
        <v>0</v>
      </c>
      <c r="T19" s="82">
        <v>0</v>
      </c>
      <c r="U19" s="82">
        <f t="shared" si="1"/>
        <v>1008</v>
      </c>
      <c r="W19" s="73">
        <v>24</v>
      </c>
      <c r="X19" s="22">
        <v>-1008</v>
      </c>
      <c r="Y19" s="22">
        <v>0</v>
      </c>
      <c r="Z19" s="22">
        <v>0</v>
      </c>
      <c r="AA19" s="22">
        <v>0</v>
      </c>
      <c r="AB19" s="22">
        <v>0</v>
      </c>
      <c r="AC19" s="22">
        <v>0</v>
      </c>
      <c r="AD19" s="22">
        <v>0</v>
      </c>
      <c r="AE19" s="22">
        <v>0</v>
      </c>
      <c r="AF19" s="22">
        <v>0</v>
      </c>
      <c r="AG19" s="22">
        <v>0</v>
      </c>
      <c r="AH19" s="22">
        <v>0</v>
      </c>
      <c r="AI19" s="22">
        <v>0</v>
      </c>
      <c r="AJ19" s="22">
        <v>0</v>
      </c>
      <c r="AK19" s="22">
        <f t="shared" si="2"/>
        <v>0</v>
      </c>
      <c r="AL19" s="22">
        <v>0</v>
      </c>
      <c r="AM19" s="22">
        <f t="shared" si="3"/>
        <v>-1008</v>
      </c>
      <c r="AO19" s="81">
        <f t="shared" si="4"/>
        <v>0</v>
      </c>
      <c r="AP19" s="81">
        <f t="shared" si="5"/>
        <v>0</v>
      </c>
    </row>
    <row r="20" spans="1:42" outlineLevel="1" x14ac:dyDescent="0.25">
      <c r="A20" s="266">
        <v>44593</v>
      </c>
      <c r="C20" s="70" t="s">
        <v>3733</v>
      </c>
      <c r="D20" s="71" t="s">
        <v>3734</v>
      </c>
      <c r="E20" s="71" t="s">
        <v>3735</v>
      </c>
      <c r="F20" s="69" t="e">
        <f>VLOOKUP(E20,#REF!,2,FALSE)</f>
        <v>#REF!</v>
      </c>
      <c r="G20" s="194" t="e">
        <f>VLOOKUP(E20,#REF!,9,FALSE)</f>
        <v>#REF!</v>
      </c>
      <c r="H20" s="194" t="e">
        <f>VLOOKUP(E20,#REF!,10,FALSE)</f>
        <v>#REF!</v>
      </c>
      <c r="I20" s="267" t="e">
        <f t="shared" si="0"/>
        <v>#REF!</v>
      </c>
      <c r="J20" s="71" t="s">
        <v>3682</v>
      </c>
      <c r="K20" s="70">
        <v>1</v>
      </c>
      <c r="N20" s="70" t="s">
        <v>3736</v>
      </c>
      <c r="O20" s="71" t="s">
        <v>3737</v>
      </c>
      <c r="P20" s="84" t="s">
        <v>3727</v>
      </c>
      <c r="R20" s="82">
        <v>864</v>
      </c>
      <c r="S20" s="82">
        <v>0</v>
      </c>
      <c r="T20" s="82">
        <v>0</v>
      </c>
      <c r="U20" s="82">
        <f t="shared" si="1"/>
        <v>864</v>
      </c>
      <c r="W20" s="73">
        <v>24</v>
      </c>
      <c r="X20" s="22">
        <v>-864</v>
      </c>
      <c r="Y20" s="22">
        <v>0</v>
      </c>
      <c r="Z20" s="22">
        <v>0</v>
      </c>
      <c r="AA20" s="22">
        <v>0</v>
      </c>
      <c r="AB20" s="22">
        <v>0</v>
      </c>
      <c r="AC20" s="22">
        <v>0</v>
      </c>
      <c r="AD20" s="22">
        <v>0</v>
      </c>
      <c r="AE20" s="22">
        <v>0</v>
      </c>
      <c r="AF20" s="22">
        <v>0</v>
      </c>
      <c r="AG20" s="22">
        <v>0</v>
      </c>
      <c r="AH20" s="22">
        <v>0</v>
      </c>
      <c r="AI20" s="22">
        <v>0</v>
      </c>
      <c r="AJ20" s="22">
        <v>0</v>
      </c>
      <c r="AK20" s="22">
        <f t="shared" si="2"/>
        <v>0</v>
      </c>
      <c r="AL20" s="22">
        <v>0</v>
      </c>
      <c r="AM20" s="22">
        <f t="shared" si="3"/>
        <v>-864</v>
      </c>
      <c r="AO20" s="81">
        <f t="shared" si="4"/>
        <v>0</v>
      </c>
      <c r="AP20" s="81">
        <f t="shared" si="5"/>
        <v>0</v>
      </c>
    </row>
    <row r="21" spans="1:42" outlineLevel="1" x14ac:dyDescent="0.25">
      <c r="A21" s="266">
        <v>44621</v>
      </c>
      <c r="C21" s="70" t="s">
        <v>3738</v>
      </c>
      <c r="D21" s="227" t="s">
        <v>3739</v>
      </c>
      <c r="E21" s="227" t="s">
        <v>3740</v>
      </c>
      <c r="F21" s="69" t="e">
        <f>VLOOKUP(E21,#REF!,2,FALSE)</f>
        <v>#REF!</v>
      </c>
      <c r="G21" s="194" t="e">
        <f>VLOOKUP(E21,#REF!,9,FALSE)</f>
        <v>#REF!</v>
      </c>
      <c r="H21" s="194" t="e">
        <f>VLOOKUP(E21,#REF!,10,FALSE)</f>
        <v>#REF!</v>
      </c>
      <c r="I21" s="267" t="e">
        <f t="shared" si="0"/>
        <v>#REF!</v>
      </c>
      <c r="J21" s="71" t="s">
        <v>3741</v>
      </c>
      <c r="K21" s="268">
        <v>5</v>
      </c>
      <c r="L21" s="268"/>
      <c r="M21" s="268"/>
      <c r="N21" s="70" t="s">
        <v>3742</v>
      </c>
      <c r="O21" s="71" t="s">
        <v>3743</v>
      </c>
      <c r="P21" s="84" t="s">
        <v>3744</v>
      </c>
      <c r="R21" s="82">
        <v>5040</v>
      </c>
      <c r="S21" s="82">
        <v>0</v>
      </c>
      <c r="T21" s="82">
        <v>0</v>
      </c>
      <c r="U21" s="82">
        <f t="shared" si="1"/>
        <v>5040</v>
      </c>
      <c r="W21" s="73">
        <v>24</v>
      </c>
      <c r="X21" s="22">
        <v>-5040</v>
      </c>
      <c r="Y21" s="22">
        <v>0</v>
      </c>
      <c r="Z21" s="22">
        <v>0</v>
      </c>
      <c r="AA21" s="22">
        <v>0</v>
      </c>
      <c r="AB21" s="22">
        <v>0</v>
      </c>
      <c r="AC21" s="22">
        <v>0</v>
      </c>
      <c r="AD21" s="22">
        <v>0</v>
      </c>
      <c r="AE21" s="22">
        <v>0</v>
      </c>
      <c r="AF21" s="22">
        <v>0</v>
      </c>
      <c r="AG21" s="22">
        <v>0</v>
      </c>
      <c r="AH21" s="22">
        <v>0</v>
      </c>
      <c r="AI21" s="22">
        <v>0</v>
      </c>
      <c r="AJ21" s="22">
        <v>0</v>
      </c>
      <c r="AK21" s="22">
        <f t="shared" si="2"/>
        <v>0</v>
      </c>
      <c r="AL21" s="22">
        <v>0</v>
      </c>
      <c r="AM21" s="22">
        <f t="shared" si="3"/>
        <v>-5040</v>
      </c>
      <c r="AO21" s="81">
        <f t="shared" si="4"/>
        <v>0</v>
      </c>
      <c r="AP21" s="81">
        <f t="shared" si="5"/>
        <v>0</v>
      </c>
    </row>
    <row r="22" spans="1:42" outlineLevel="1" x14ac:dyDescent="0.25">
      <c r="A22" s="266">
        <v>44621</v>
      </c>
      <c r="C22" s="70" t="s">
        <v>3745</v>
      </c>
      <c r="D22" s="227" t="s">
        <v>3746</v>
      </c>
      <c r="E22" s="227" t="s">
        <v>3747</v>
      </c>
      <c r="F22" s="69" t="e">
        <f>VLOOKUP(E22,#REF!,2,FALSE)</f>
        <v>#REF!</v>
      </c>
      <c r="G22" s="194" t="e">
        <f>VLOOKUP(E22,#REF!,9,FALSE)</f>
        <v>#REF!</v>
      </c>
      <c r="H22" s="194" t="e">
        <f>VLOOKUP(E22,#REF!,10,FALSE)</f>
        <v>#REF!</v>
      </c>
      <c r="I22" s="267" t="e">
        <f t="shared" si="0"/>
        <v>#REF!</v>
      </c>
      <c r="J22" s="71" t="s">
        <v>3741</v>
      </c>
      <c r="K22" s="268">
        <v>6</v>
      </c>
      <c r="L22" s="268"/>
      <c r="M22" s="268"/>
      <c r="N22" s="70" t="s">
        <v>3748</v>
      </c>
      <c r="O22" s="71" t="s">
        <v>3749</v>
      </c>
      <c r="P22" s="84" t="s">
        <v>3744</v>
      </c>
      <c r="R22" s="82">
        <v>4000</v>
      </c>
      <c r="S22" s="82">
        <v>0</v>
      </c>
      <c r="T22" s="82">
        <v>0</v>
      </c>
      <c r="U22" s="82">
        <f t="shared" si="1"/>
        <v>4000</v>
      </c>
      <c r="W22" s="73">
        <v>24</v>
      </c>
      <c r="X22" s="22">
        <v>-3999.9966666666669</v>
      </c>
      <c r="Y22" s="22">
        <v>0</v>
      </c>
      <c r="Z22" s="22">
        <v>0</v>
      </c>
      <c r="AA22" s="22">
        <v>0</v>
      </c>
      <c r="AB22" s="22">
        <v>0</v>
      </c>
      <c r="AC22" s="22">
        <v>0</v>
      </c>
      <c r="AD22" s="22">
        <v>0</v>
      </c>
      <c r="AE22" s="22">
        <v>0</v>
      </c>
      <c r="AF22" s="22">
        <v>0</v>
      </c>
      <c r="AG22" s="22">
        <v>0</v>
      </c>
      <c r="AH22" s="22">
        <v>0</v>
      </c>
      <c r="AI22" s="22">
        <v>0</v>
      </c>
      <c r="AJ22" s="22">
        <v>0</v>
      </c>
      <c r="AK22" s="22">
        <f t="shared" si="2"/>
        <v>0</v>
      </c>
      <c r="AL22" s="22">
        <v>0</v>
      </c>
      <c r="AM22" s="22">
        <f t="shared" si="3"/>
        <v>-3999.9966666666669</v>
      </c>
      <c r="AO22" s="81">
        <f t="shared" si="4"/>
        <v>3.333333333102928E-3</v>
      </c>
      <c r="AP22" s="81">
        <f t="shared" si="5"/>
        <v>3.333333333102928E-3</v>
      </c>
    </row>
    <row r="23" spans="1:42" outlineLevel="1" x14ac:dyDescent="0.25">
      <c r="A23" s="266">
        <v>44621</v>
      </c>
      <c r="C23" s="70" t="s">
        <v>3750</v>
      </c>
      <c r="D23" s="71" t="s">
        <v>3751</v>
      </c>
      <c r="E23" s="71" t="s">
        <v>3752</v>
      </c>
      <c r="F23" s="69" t="e">
        <f>VLOOKUP(E23,#REF!,2,FALSE)</f>
        <v>#REF!</v>
      </c>
      <c r="G23" s="194" t="e">
        <f>VLOOKUP(E23,#REF!,9,FALSE)</f>
        <v>#REF!</v>
      </c>
      <c r="H23" s="194" t="e">
        <f>VLOOKUP(E23,#REF!,10,FALSE)</f>
        <v>#REF!</v>
      </c>
      <c r="I23" s="267" t="e">
        <f t="shared" si="0"/>
        <v>#REF!</v>
      </c>
      <c r="J23" s="71" t="s">
        <v>3753</v>
      </c>
      <c r="K23" s="70">
        <v>6</v>
      </c>
      <c r="N23" s="70" t="s">
        <v>3754</v>
      </c>
      <c r="O23" s="71" t="s">
        <v>3755</v>
      </c>
      <c r="P23" s="84" t="s">
        <v>3744</v>
      </c>
      <c r="R23" s="82">
        <v>5168.8</v>
      </c>
      <c r="S23" s="82">
        <v>0</v>
      </c>
      <c r="T23" s="82">
        <v>0</v>
      </c>
      <c r="U23" s="82">
        <f t="shared" si="1"/>
        <v>5168.8</v>
      </c>
      <c r="W23" s="73">
        <v>24</v>
      </c>
      <c r="X23" s="22">
        <v>-5168.7966666666662</v>
      </c>
      <c r="Y23" s="22">
        <v>0</v>
      </c>
      <c r="Z23" s="22">
        <v>0</v>
      </c>
      <c r="AA23" s="22">
        <v>0</v>
      </c>
      <c r="AB23" s="22">
        <v>0</v>
      </c>
      <c r="AC23" s="22">
        <v>0</v>
      </c>
      <c r="AD23" s="22">
        <v>0</v>
      </c>
      <c r="AE23" s="22">
        <v>0</v>
      </c>
      <c r="AF23" s="22">
        <v>0</v>
      </c>
      <c r="AG23" s="22">
        <v>0</v>
      </c>
      <c r="AH23" s="22">
        <v>0</v>
      </c>
      <c r="AI23" s="22">
        <v>0</v>
      </c>
      <c r="AJ23" s="22">
        <v>0</v>
      </c>
      <c r="AK23" s="22">
        <f t="shared" si="2"/>
        <v>0</v>
      </c>
      <c r="AL23" s="22">
        <v>0</v>
      </c>
      <c r="AM23" s="22">
        <f t="shared" si="3"/>
        <v>-5168.7966666666662</v>
      </c>
      <c r="AO23" s="81">
        <f t="shared" si="4"/>
        <v>3.3333333340124227E-3</v>
      </c>
      <c r="AP23" s="81">
        <f t="shared" si="5"/>
        <v>3.3333333340124227E-3</v>
      </c>
    </row>
    <row r="24" spans="1:42" outlineLevel="1" x14ac:dyDescent="0.25">
      <c r="A24" s="266">
        <v>44621</v>
      </c>
      <c r="C24" s="70" t="s">
        <v>3756</v>
      </c>
      <c r="D24" s="71" t="s">
        <v>3757</v>
      </c>
      <c r="E24" s="71" t="s">
        <v>3758</v>
      </c>
      <c r="F24" s="69" t="e">
        <f>VLOOKUP(E24,#REF!,2,FALSE)</f>
        <v>#REF!</v>
      </c>
      <c r="G24" s="194" t="e">
        <f>VLOOKUP(E24,#REF!,9,FALSE)</f>
        <v>#REF!</v>
      </c>
      <c r="H24" s="194" t="e">
        <f>VLOOKUP(E24,#REF!,10,FALSE)</f>
        <v>#REF!</v>
      </c>
      <c r="I24" s="267" t="e">
        <f t="shared" si="0"/>
        <v>#REF!</v>
      </c>
      <c r="J24" s="71" t="s">
        <v>3759</v>
      </c>
      <c r="K24" s="70">
        <v>8</v>
      </c>
      <c r="N24" s="70" t="s">
        <v>3760</v>
      </c>
      <c r="O24" s="71" t="s">
        <v>3761</v>
      </c>
      <c r="P24" s="84" t="s">
        <v>3744</v>
      </c>
      <c r="R24" s="82">
        <v>8861.44</v>
      </c>
      <c r="S24" s="82">
        <v>0</v>
      </c>
      <c r="T24" s="82">
        <v>0</v>
      </c>
      <c r="U24" s="82">
        <f t="shared" si="1"/>
        <v>8861.44</v>
      </c>
      <c r="W24" s="73">
        <v>24</v>
      </c>
      <c r="X24" s="22">
        <v>-8861.4366666666665</v>
      </c>
      <c r="Y24" s="22">
        <v>0</v>
      </c>
      <c r="Z24" s="22">
        <v>0</v>
      </c>
      <c r="AA24" s="22">
        <v>0</v>
      </c>
      <c r="AB24" s="22">
        <v>0</v>
      </c>
      <c r="AC24" s="22">
        <v>0</v>
      </c>
      <c r="AD24" s="22">
        <v>0</v>
      </c>
      <c r="AE24" s="22">
        <v>0</v>
      </c>
      <c r="AF24" s="22">
        <v>0</v>
      </c>
      <c r="AG24" s="22">
        <v>0</v>
      </c>
      <c r="AH24" s="22">
        <v>0</v>
      </c>
      <c r="AI24" s="22">
        <v>0</v>
      </c>
      <c r="AJ24" s="22">
        <v>0</v>
      </c>
      <c r="AK24" s="22">
        <f t="shared" si="2"/>
        <v>0</v>
      </c>
      <c r="AL24" s="22">
        <v>0</v>
      </c>
      <c r="AM24" s="22">
        <f t="shared" si="3"/>
        <v>-8861.4366666666665</v>
      </c>
      <c r="AO24" s="81">
        <f t="shared" si="4"/>
        <v>3.3333333340124227E-3</v>
      </c>
      <c r="AP24" s="81">
        <f t="shared" si="5"/>
        <v>3.3333333340124227E-3</v>
      </c>
    </row>
    <row r="25" spans="1:42" outlineLevel="1" x14ac:dyDescent="0.25">
      <c r="A25" s="266">
        <v>44621</v>
      </c>
      <c r="C25" s="70" t="s">
        <v>3762</v>
      </c>
      <c r="D25" s="71" t="s">
        <v>3763</v>
      </c>
      <c r="E25" s="71" t="s">
        <v>3764</v>
      </c>
      <c r="F25" s="69" t="e">
        <f>VLOOKUP(E25,#REF!,2,FALSE)</f>
        <v>#REF!</v>
      </c>
      <c r="G25" s="194" t="e">
        <f>VLOOKUP(E25,#REF!,9,FALSE)</f>
        <v>#REF!</v>
      </c>
      <c r="H25" s="194" t="e">
        <f>VLOOKUP(E25,#REF!,10,FALSE)</f>
        <v>#REF!</v>
      </c>
      <c r="I25" s="267" t="e">
        <f t="shared" si="0"/>
        <v>#REF!</v>
      </c>
      <c r="J25" s="71" t="s">
        <v>3765</v>
      </c>
      <c r="K25" s="70">
        <v>8</v>
      </c>
      <c r="N25" s="70" t="s">
        <v>3766</v>
      </c>
      <c r="O25" s="71" t="s">
        <v>3767</v>
      </c>
      <c r="P25" s="84" t="s">
        <v>3768</v>
      </c>
      <c r="R25" s="82">
        <v>18218.59</v>
      </c>
      <c r="S25" s="82">
        <v>0</v>
      </c>
      <c r="T25" s="82">
        <v>0</v>
      </c>
      <c r="U25" s="82">
        <f t="shared" si="1"/>
        <v>18218.59</v>
      </c>
      <c r="W25" s="73">
        <v>24</v>
      </c>
      <c r="X25" s="22">
        <v>-18218.589166666668</v>
      </c>
      <c r="Y25" s="22">
        <v>0</v>
      </c>
      <c r="Z25" s="22">
        <v>0</v>
      </c>
      <c r="AA25" s="22">
        <v>0</v>
      </c>
      <c r="AB25" s="22">
        <v>0</v>
      </c>
      <c r="AC25" s="22">
        <v>0</v>
      </c>
      <c r="AD25" s="22">
        <v>0</v>
      </c>
      <c r="AE25" s="22">
        <v>0</v>
      </c>
      <c r="AF25" s="22">
        <v>0</v>
      </c>
      <c r="AG25" s="22">
        <v>0</v>
      </c>
      <c r="AH25" s="22">
        <v>0</v>
      </c>
      <c r="AI25" s="22">
        <v>0</v>
      </c>
      <c r="AJ25" s="22">
        <v>0</v>
      </c>
      <c r="AK25" s="22">
        <f t="shared" si="2"/>
        <v>0</v>
      </c>
      <c r="AL25" s="22">
        <v>0</v>
      </c>
      <c r="AM25" s="22">
        <f t="shared" si="3"/>
        <v>-18218.589166666668</v>
      </c>
      <c r="AO25" s="81">
        <f t="shared" si="4"/>
        <v>8.3333333168411627E-4</v>
      </c>
      <c r="AP25" s="81">
        <f t="shared" si="5"/>
        <v>8.3333333168411627E-4</v>
      </c>
    </row>
    <row r="26" spans="1:42" outlineLevel="1" x14ac:dyDescent="0.25">
      <c r="A26" s="266">
        <v>44637</v>
      </c>
      <c r="C26" s="70" t="s">
        <v>3769</v>
      </c>
      <c r="D26" s="71" t="s">
        <v>3770</v>
      </c>
      <c r="E26" s="71" t="s">
        <v>3771</v>
      </c>
      <c r="F26" s="69" t="e">
        <f>VLOOKUP(E26,#REF!,2,FALSE)</f>
        <v>#REF!</v>
      </c>
      <c r="G26" s="194" t="e">
        <f>VLOOKUP(E26,#REF!,9,FALSE)</f>
        <v>#REF!</v>
      </c>
      <c r="H26" s="194" t="e">
        <f>VLOOKUP(E26,#REF!,10,FALSE)</f>
        <v>#REF!</v>
      </c>
      <c r="I26" s="267" t="e">
        <f t="shared" si="0"/>
        <v>#REF!</v>
      </c>
      <c r="J26" s="71" t="s">
        <v>3741</v>
      </c>
      <c r="K26" s="70">
        <v>6</v>
      </c>
      <c r="N26" s="70" t="s">
        <v>3772</v>
      </c>
      <c r="O26" s="71" t="s">
        <v>3773</v>
      </c>
      <c r="P26" s="84" t="s">
        <v>3744</v>
      </c>
      <c r="R26" s="82">
        <v>4758</v>
      </c>
      <c r="S26" s="82">
        <v>0</v>
      </c>
      <c r="T26" s="82">
        <v>0</v>
      </c>
      <c r="U26" s="82">
        <f t="shared" si="1"/>
        <v>4758</v>
      </c>
      <c r="W26" s="73">
        <v>24</v>
      </c>
      <c r="X26" s="22">
        <v>-4758</v>
      </c>
      <c r="Y26" s="22">
        <v>0</v>
      </c>
      <c r="Z26" s="22">
        <v>0</v>
      </c>
      <c r="AA26" s="22">
        <v>0</v>
      </c>
      <c r="AB26" s="22">
        <v>0</v>
      </c>
      <c r="AC26" s="22">
        <v>0</v>
      </c>
      <c r="AD26" s="22">
        <v>0</v>
      </c>
      <c r="AE26" s="22">
        <v>0</v>
      </c>
      <c r="AF26" s="22">
        <v>0</v>
      </c>
      <c r="AG26" s="22">
        <v>0</v>
      </c>
      <c r="AH26" s="22">
        <v>0</v>
      </c>
      <c r="AI26" s="22">
        <v>0</v>
      </c>
      <c r="AJ26" s="22">
        <v>0</v>
      </c>
      <c r="AK26" s="22">
        <f t="shared" si="2"/>
        <v>0</v>
      </c>
      <c r="AL26" s="22">
        <v>0</v>
      </c>
      <c r="AM26" s="22">
        <f t="shared" si="3"/>
        <v>-4758</v>
      </c>
      <c r="AO26" s="81">
        <f t="shared" si="4"/>
        <v>0</v>
      </c>
      <c r="AP26" s="81">
        <f t="shared" si="5"/>
        <v>0</v>
      </c>
    </row>
    <row r="27" spans="1:42" outlineLevel="1" x14ac:dyDescent="0.25">
      <c r="A27" s="266">
        <v>44637</v>
      </c>
      <c r="C27" s="70" t="s">
        <v>3774</v>
      </c>
      <c r="D27" s="71" t="s">
        <v>3775</v>
      </c>
      <c r="E27" s="71" t="s">
        <v>3776</v>
      </c>
      <c r="F27" s="69" t="e">
        <f>VLOOKUP(E27,#REF!,2,FALSE)</f>
        <v>#REF!</v>
      </c>
      <c r="G27" s="194" t="e">
        <f>VLOOKUP(E27,#REF!,9,FALSE)</f>
        <v>#REF!</v>
      </c>
      <c r="H27" s="194" t="e">
        <f>VLOOKUP(E27,#REF!,10,FALSE)</f>
        <v>#REF!</v>
      </c>
      <c r="I27" s="267" t="e">
        <f t="shared" si="0"/>
        <v>#REF!</v>
      </c>
      <c r="J27" s="71" t="s">
        <v>3682</v>
      </c>
      <c r="K27" s="70">
        <v>6</v>
      </c>
      <c r="N27" s="70" t="s">
        <v>3777</v>
      </c>
      <c r="O27" s="71">
        <v>2202079</v>
      </c>
      <c r="P27" s="84" t="s">
        <v>3778</v>
      </c>
      <c r="R27" s="82">
        <v>4536</v>
      </c>
      <c r="S27" s="82">
        <v>0</v>
      </c>
      <c r="T27" s="82">
        <v>0</v>
      </c>
      <c r="U27" s="82">
        <f t="shared" si="1"/>
        <v>4536</v>
      </c>
      <c r="W27" s="73">
        <v>24</v>
      </c>
      <c r="X27" s="22">
        <v>-4536</v>
      </c>
      <c r="Y27" s="22">
        <v>0</v>
      </c>
      <c r="Z27" s="22">
        <v>0</v>
      </c>
      <c r="AA27" s="22">
        <v>0</v>
      </c>
      <c r="AB27" s="22">
        <v>0</v>
      </c>
      <c r="AC27" s="22">
        <v>0</v>
      </c>
      <c r="AD27" s="22">
        <v>0</v>
      </c>
      <c r="AE27" s="22">
        <v>0</v>
      </c>
      <c r="AF27" s="22">
        <v>0</v>
      </c>
      <c r="AG27" s="22">
        <v>0</v>
      </c>
      <c r="AH27" s="22">
        <v>0</v>
      </c>
      <c r="AI27" s="22">
        <v>0</v>
      </c>
      <c r="AJ27" s="22">
        <v>0</v>
      </c>
      <c r="AK27" s="22">
        <f t="shared" si="2"/>
        <v>0</v>
      </c>
      <c r="AL27" s="22">
        <v>0</v>
      </c>
      <c r="AM27" s="22">
        <f t="shared" si="3"/>
        <v>-4536</v>
      </c>
      <c r="AO27" s="81">
        <f t="shared" si="4"/>
        <v>0</v>
      </c>
      <c r="AP27" s="81">
        <f t="shared" si="5"/>
        <v>0</v>
      </c>
    </row>
    <row r="28" spans="1:42" outlineLevel="1" x14ac:dyDescent="0.25">
      <c r="A28" s="266">
        <v>44637</v>
      </c>
      <c r="C28" s="70" t="s">
        <v>3779</v>
      </c>
      <c r="D28" s="71" t="s">
        <v>3780</v>
      </c>
      <c r="E28" s="71" t="s">
        <v>3781</v>
      </c>
      <c r="F28" s="69" t="e">
        <f>VLOOKUP(E28,#REF!,2,FALSE)</f>
        <v>#REF!</v>
      </c>
      <c r="G28" s="194" t="e">
        <f>VLOOKUP(E28,#REF!,9,FALSE)</f>
        <v>#REF!</v>
      </c>
      <c r="H28" s="194" t="e">
        <f>VLOOKUP(E28,#REF!,10,FALSE)</f>
        <v>#REF!</v>
      </c>
      <c r="I28" s="267" t="e">
        <f t="shared" si="0"/>
        <v>#REF!</v>
      </c>
      <c r="J28" s="71" t="s">
        <v>3682</v>
      </c>
      <c r="K28" s="70">
        <v>2</v>
      </c>
      <c r="N28" s="70" t="s">
        <v>3782</v>
      </c>
      <c r="O28" s="71" t="s">
        <v>3783</v>
      </c>
      <c r="P28" s="84" t="s">
        <v>3744</v>
      </c>
      <c r="R28" s="82">
        <v>1344</v>
      </c>
      <c r="S28" s="82">
        <v>0</v>
      </c>
      <c r="T28" s="82">
        <v>0</v>
      </c>
      <c r="U28" s="82">
        <f t="shared" si="1"/>
        <v>1344</v>
      </c>
      <c r="W28" s="73">
        <v>24</v>
      </c>
      <c r="X28" s="22">
        <v>-1344</v>
      </c>
      <c r="Y28" s="22">
        <v>0</v>
      </c>
      <c r="Z28" s="22">
        <v>0</v>
      </c>
      <c r="AA28" s="22">
        <v>0</v>
      </c>
      <c r="AB28" s="22">
        <v>0</v>
      </c>
      <c r="AC28" s="22">
        <v>0</v>
      </c>
      <c r="AD28" s="22">
        <v>0</v>
      </c>
      <c r="AE28" s="22">
        <v>0</v>
      </c>
      <c r="AF28" s="22">
        <v>0</v>
      </c>
      <c r="AG28" s="22">
        <v>0</v>
      </c>
      <c r="AH28" s="22">
        <v>0</v>
      </c>
      <c r="AI28" s="22">
        <v>0</v>
      </c>
      <c r="AJ28" s="22">
        <v>0</v>
      </c>
      <c r="AK28" s="22">
        <f t="shared" si="2"/>
        <v>0</v>
      </c>
      <c r="AL28" s="22">
        <v>0</v>
      </c>
      <c r="AM28" s="22">
        <f t="shared" si="3"/>
        <v>-1344</v>
      </c>
      <c r="AO28" s="81">
        <f t="shared" si="4"/>
        <v>0</v>
      </c>
      <c r="AP28" s="81">
        <f t="shared" si="5"/>
        <v>0</v>
      </c>
    </row>
    <row r="29" spans="1:42" outlineLevel="1" x14ac:dyDescent="0.25">
      <c r="A29" s="266">
        <v>44638</v>
      </c>
      <c r="C29" s="70" t="s">
        <v>3784</v>
      </c>
      <c r="D29" s="71" t="s">
        <v>3785</v>
      </c>
      <c r="E29" s="71" t="s">
        <v>3786</v>
      </c>
      <c r="F29" s="69" t="e">
        <f>VLOOKUP(E29,#REF!,2,FALSE)</f>
        <v>#REF!</v>
      </c>
      <c r="G29" s="194" t="e">
        <f>VLOOKUP(E29,#REF!,9,FALSE)</f>
        <v>#REF!</v>
      </c>
      <c r="H29" s="194" t="e">
        <f>VLOOKUP(E29,#REF!,10,FALSE)</f>
        <v>#REF!</v>
      </c>
      <c r="I29" s="267" t="e">
        <f t="shared" si="0"/>
        <v>#REF!</v>
      </c>
      <c r="J29" s="71" t="s">
        <v>3741</v>
      </c>
      <c r="K29" s="70">
        <v>6</v>
      </c>
      <c r="N29" s="70" t="s">
        <v>3787</v>
      </c>
      <c r="O29" s="71" t="s">
        <v>3788</v>
      </c>
      <c r="P29" s="84" t="s">
        <v>3744</v>
      </c>
      <c r="R29" s="82">
        <v>4758</v>
      </c>
      <c r="S29" s="82">
        <v>0</v>
      </c>
      <c r="T29" s="82">
        <v>0</v>
      </c>
      <c r="U29" s="82">
        <f t="shared" si="1"/>
        <v>4758</v>
      </c>
      <c r="W29" s="73">
        <v>24</v>
      </c>
      <c r="X29" s="22">
        <v>-4758</v>
      </c>
      <c r="Y29" s="22">
        <v>0</v>
      </c>
      <c r="Z29" s="22">
        <v>0</v>
      </c>
      <c r="AA29" s="22">
        <v>0</v>
      </c>
      <c r="AB29" s="22">
        <v>0</v>
      </c>
      <c r="AC29" s="22">
        <v>0</v>
      </c>
      <c r="AD29" s="22">
        <v>0</v>
      </c>
      <c r="AE29" s="22">
        <v>0</v>
      </c>
      <c r="AF29" s="22">
        <v>0</v>
      </c>
      <c r="AG29" s="22">
        <v>0</v>
      </c>
      <c r="AH29" s="22">
        <v>0</v>
      </c>
      <c r="AI29" s="22">
        <v>0</v>
      </c>
      <c r="AJ29" s="22">
        <v>0</v>
      </c>
      <c r="AK29" s="22">
        <f t="shared" si="2"/>
        <v>0</v>
      </c>
      <c r="AL29" s="22">
        <v>0</v>
      </c>
      <c r="AM29" s="22">
        <f t="shared" si="3"/>
        <v>-4758</v>
      </c>
      <c r="AO29" s="81">
        <f t="shared" si="4"/>
        <v>0</v>
      </c>
      <c r="AP29" s="81">
        <f t="shared" si="5"/>
        <v>0</v>
      </c>
    </row>
    <row r="30" spans="1:42" outlineLevel="1" x14ac:dyDescent="0.25">
      <c r="A30" s="266">
        <v>44638</v>
      </c>
      <c r="C30" s="70" t="s">
        <v>3789</v>
      </c>
      <c r="D30" s="71" t="s">
        <v>3790</v>
      </c>
      <c r="E30" s="71" t="s">
        <v>3791</v>
      </c>
      <c r="F30" s="69" t="e">
        <f>VLOOKUP(E30,#REF!,2,FALSE)</f>
        <v>#REF!</v>
      </c>
      <c r="G30" s="194" t="e">
        <f>VLOOKUP(E30,#REF!,9,FALSE)</f>
        <v>#REF!</v>
      </c>
      <c r="H30" s="194" t="e">
        <f>VLOOKUP(E30,#REF!,10,FALSE)</f>
        <v>#REF!</v>
      </c>
      <c r="I30" s="267" t="e">
        <f t="shared" si="0"/>
        <v>#REF!</v>
      </c>
      <c r="J30" s="71" t="s">
        <v>3753</v>
      </c>
      <c r="K30" s="70">
        <v>7</v>
      </c>
      <c r="N30" s="70" t="s">
        <v>3792</v>
      </c>
      <c r="O30" s="71" t="s">
        <v>3793</v>
      </c>
      <c r="P30" s="84" t="s">
        <v>3744</v>
      </c>
      <c r="R30" s="82">
        <v>6013.6</v>
      </c>
      <c r="S30" s="82">
        <v>0</v>
      </c>
      <c r="T30" s="82">
        <v>0</v>
      </c>
      <c r="U30" s="82">
        <f t="shared" si="1"/>
        <v>6013.6</v>
      </c>
      <c r="W30" s="73">
        <v>24</v>
      </c>
      <c r="X30" s="22">
        <v>-6013.5966666666673</v>
      </c>
      <c r="Y30" s="22">
        <v>0</v>
      </c>
      <c r="Z30" s="22">
        <v>0</v>
      </c>
      <c r="AA30" s="22">
        <v>0</v>
      </c>
      <c r="AB30" s="22">
        <v>0</v>
      </c>
      <c r="AC30" s="22">
        <v>0</v>
      </c>
      <c r="AD30" s="22">
        <v>0</v>
      </c>
      <c r="AE30" s="22">
        <v>0</v>
      </c>
      <c r="AF30" s="22">
        <v>0</v>
      </c>
      <c r="AG30" s="22">
        <v>0</v>
      </c>
      <c r="AH30" s="22">
        <v>0</v>
      </c>
      <c r="AI30" s="22">
        <v>0</v>
      </c>
      <c r="AJ30" s="22">
        <v>0</v>
      </c>
      <c r="AK30" s="22">
        <f t="shared" si="2"/>
        <v>0</v>
      </c>
      <c r="AL30" s="22">
        <v>0</v>
      </c>
      <c r="AM30" s="22">
        <f t="shared" si="3"/>
        <v>-6013.5966666666673</v>
      </c>
      <c r="AO30" s="81">
        <f t="shared" si="4"/>
        <v>3.333333333102928E-3</v>
      </c>
      <c r="AP30" s="81">
        <f t="shared" si="5"/>
        <v>3.333333333102928E-3</v>
      </c>
    </row>
    <row r="31" spans="1:42" outlineLevel="1" x14ac:dyDescent="0.25">
      <c r="A31" s="266">
        <v>44638</v>
      </c>
      <c r="C31" s="70" t="s">
        <v>3794</v>
      </c>
      <c r="D31" s="71" t="s">
        <v>3795</v>
      </c>
      <c r="E31" s="71" t="s">
        <v>3796</v>
      </c>
      <c r="F31" s="69" t="e">
        <f>VLOOKUP(E31,#REF!,2,FALSE)</f>
        <v>#REF!</v>
      </c>
      <c r="G31" s="194" t="e">
        <f>VLOOKUP(E31,#REF!,9,FALSE)</f>
        <v>#REF!</v>
      </c>
      <c r="H31" s="194" t="e">
        <f>VLOOKUP(E31,#REF!,10,FALSE)</f>
        <v>#REF!</v>
      </c>
      <c r="I31" s="267" t="e">
        <f t="shared" si="0"/>
        <v>#REF!</v>
      </c>
      <c r="J31" s="71" t="s">
        <v>3753</v>
      </c>
      <c r="K31" s="70">
        <v>8</v>
      </c>
      <c r="N31" s="70" t="s">
        <v>3797</v>
      </c>
      <c r="O31" s="71" t="s">
        <v>3798</v>
      </c>
      <c r="P31" s="84" t="s">
        <v>3744</v>
      </c>
      <c r="R31" s="82">
        <v>7492</v>
      </c>
      <c r="S31" s="82">
        <v>0</v>
      </c>
      <c r="T31" s="82">
        <v>0</v>
      </c>
      <c r="U31" s="82">
        <f t="shared" si="1"/>
        <v>7492</v>
      </c>
      <c r="W31" s="73">
        <v>24</v>
      </c>
      <c r="X31" s="22">
        <v>-7491.9966666666678</v>
      </c>
      <c r="Y31" s="22">
        <v>0</v>
      </c>
      <c r="Z31" s="22">
        <v>0</v>
      </c>
      <c r="AA31" s="22">
        <v>0</v>
      </c>
      <c r="AB31" s="22">
        <v>0</v>
      </c>
      <c r="AC31" s="22">
        <v>0</v>
      </c>
      <c r="AD31" s="22">
        <v>0</v>
      </c>
      <c r="AE31" s="22">
        <v>0</v>
      </c>
      <c r="AF31" s="22">
        <v>0</v>
      </c>
      <c r="AG31" s="22">
        <v>0</v>
      </c>
      <c r="AH31" s="22">
        <v>0</v>
      </c>
      <c r="AI31" s="22">
        <v>0</v>
      </c>
      <c r="AJ31" s="22">
        <v>0</v>
      </c>
      <c r="AK31" s="22">
        <f t="shared" si="2"/>
        <v>0</v>
      </c>
      <c r="AL31" s="22">
        <v>0</v>
      </c>
      <c r="AM31" s="22">
        <f t="shared" si="3"/>
        <v>-7491.9966666666678</v>
      </c>
      <c r="AO31" s="81">
        <f t="shared" si="4"/>
        <v>3.3333333321934333E-3</v>
      </c>
      <c r="AP31" s="81">
        <f t="shared" si="5"/>
        <v>3.3333333321934333E-3</v>
      </c>
    </row>
    <row r="32" spans="1:42" outlineLevel="1" x14ac:dyDescent="0.25">
      <c r="A32" s="266">
        <v>44638</v>
      </c>
      <c r="C32" s="70" t="s">
        <v>3799</v>
      </c>
      <c r="D32" s="71" t="s">
        <v>3800</v>
      </c>
      <c r="E32" s="71" t="s">
        <v>3801</v>
      </c>
      <c r="F32" s="69" t="e">
        <f>VLOOKUP(E32,#REF!,2,FALSE)</f>
        <v>#REF!</v>
      </c>
      <c r="G32" s="194" t="e">
        <f>VLOOKUP(E32,#REF!,9,FALSE)</f>
        <v>#REF!</v>
      </c>
      <c r="H32" s="194" t="e">
        <f>VLOOKUP(E32,#REF!,10,FALSE)</f>
        <v>#REF!</v>
      </c>
      <c r="I32" s="267" t="e">
        <f t="shared" si="0"/>
        <v>#REF!</v>
      </c>
      <c r="J32" s="71" t="s">
        <v>3753</v>
      </c>
      <c r="K32" s="70">
        <v>7</v>
      </c>
      <c r="N32" s="70" t="s">
        <v>3802</v>
      </c>
      <c r="O32" s="71" t="s">
        <v>3803</v>
      </c>
      <c r="P32" s="84" t="s">
        <v>3744</v>
      </c>
      <c r="R32" s="82">
        <v>7450</v>
      </c>
      <c r="S32" s="82">
        <v>0</v>
      </c>
      <c r="T32" s="82">
        <v>0</v>
      </c>
      <c r="U32" s="82">
        <f t="shared" si="1"/>
        <v>7450</v>
      </c>
      <c r="W32" s="73">
        <v>24</v>
      </c>
      <c r="X32" s="22">
        <v>-7449.9966666666678</v>
      </c>
      <c r="Y32" s="22">
        <v>0</v>
      </c>
      <c r="Z32" s="22">
        <v>0</v>
      </c>
      <c r="AA32" s="22">
        <v>0</v>
      </c>
      <c r="AB32" s="22">
        <v>0</v>
      </c>
      <c r="AC32" s="22">
        <v>0</v>
      </c>
      <c r="AD32" s="22">
        <v>0</v>
      </c>
      <c r="AE32" s="22">
        <v>0</v>
      </c>
      <c r="AF32" s="22">
        <v>0</v>
      </c>
      <c r="AG32" s="22">
        <v>0</v>
      </c>
      <c r="AH32" s="22">
        <v>0</v>
      </c>
      <c r="AI32" s="22">
        <v>0</v>
      </c>
      <c r="AJ32" s="22">
        <v>0</v>
      </c>
      <c r="AK32" s="22">
        <f t="shared" si="2"/>
        <v>0</v>
      </c>
      <c r="AL32" s="22">
        <v>0</v>
      </c>
      <c r="AM32" s="22">
        <f t="shared" si="3"/>
        <v>-7449.9966666666678</v>
      </c>
      <c r="AO32" s="81">
        <f t="shared" si="4"/>
        <v>3.3333333321934333E-3</v>
      </c>
      <c r="AP32" s="81">
        <f t="shared" si="5"/>
        <v>3.3333333321934333E-3</v>
      </c>
    </row>
    <row r="33" spans="1:42" outlineLevel="1" x14ac:dyDescent="0.25">
      <c r="A33" s="266">
        <v>44638</v>
      </c>
      <c r="C33" s="70" t="s">
        <v>3804</v>
      </c>
      <c r="D33" s="71" t="s">
        <v>3805</v>
      </c>
      <c r="E33" s="71" t="s">
        <v>3806</v>
      </c>
      <c r="F33" s="69" t="e">
        <f>VLOOKUP(E33,#REF!,2,FALSE)</f>
        <v>#REF!</v>
      </c>
      <c r="G33" s="194" t="e">
        <f>VLOOKUP(E33,#REF!,9,FALSE)</f>
        <v>#REF!</v>
      </c>
      <c r="H33" s="194" t="e">
        <f>VLOOKUP(E33,#REF!,10,FALSE)</f>
        <v>#REF!</v>
      </c>
      <c r="I33" s="267" t="e">
        <f t="shared" si="0"/>
        <v>#REF!</v>
      </c>
      <c r="J33" s="71" t="s">
        <v>3741</v>
      </c>
      <c r="K33" s="70">
        <v>6</v>
      </c>
      <c r="N33" s="70" t="s">
        <v>3807</v>
      </c>
      <c r="O33" s="71" t="s">
        <v>3808</v>
      </c>
      <c r="P33" s="84" t="s">
        <v>3744</v>
      </c>
      <c r="R33" s="82">
        <v>4758</v>
      </c>
      <c r="S33" s="82">
        <v>0</v>
      </c>
      <c r="T33" s="82">
        <v>0</v>
      </c>
      <c r="U33" s="82">
        <f t="shared" si="1"/>
        <v>4758</v>
      </c>
      <c r="W33" s="73">
        <v>24</v>
      </c>
      <c r="X33" s="22">
        <v>-4758</v>
      </c>
      <c r="Y33" s="22">
        <v>0</v>
      </c>
      <c r="Z33" s="22">
        <v>0</v>
      </c>
      <c r="AA33" s="22">
        <v>0</v>
      </c>
      <c r="AB33" s="22">
        <v>0</v>
      </c>
      <c r="AC33" s="22">
        <v>0</v>
      </c>
      <c r="AD33" s="22">
        <v>0</v>
      </c>
      <c r="AE33" s="22">
        <v>0</v>
      </c>
      <c r="AF33" s="22">
        <v>0</v>
      </c>
      <c r="AG33" s="22">
        <v>0</v>
      </c>
      <c r="AH33" s="22">
        <v>0</v>
      </c>
      <c r="AI33" s="22">
        <v>0</v>
      </c>
      <c r="AJ33" s="22">
        <v>0</v>
      </c>
      <c r="AK33" s="22">
        <f t="shared" si="2"/>
        <v>0</v>
      </c>
      <c r="AL33" s="22">
        <v>0</v>
      </c>
      <c r="AM33" s="22">
        <f t="shared" si="3"/>
        <v>-4758</v>
      </c>
      <c r="AO33" s="81">
        <f t="shared" si="4"/>
        <v>0</v>
      </c>
      <c r="AP33" s="81">
        <f t="shared" si="5"/>
        <v>0</v>
      </c>
    </row>
    <row r="34" spans="1:42" outlineLevel="1" x14ac:dyDescent="0.25">
      <c r="A34" s="266">
        <v>44638</v>
      </c>
      <c r="C34" s="70" t="s">
        <v>3809</v>
      </c>
      <c r="D34" s="71" t="s">
        <v>3810</v>
      </c>
      <c r="E34" s="71" t="s">
        <v>3811</v>
      </c>
      <c r="F34" s="69" t="e">
        <f>VLOOKUP(E34,#REF!,2,FALSE)</f>
        <v>#REF!</v>
      </c>
      <c r="G34" s="194" t="e">
        <f>VLOOKUP(E34,#REF!,9,FALSE)</f>
        <v>#REF!</v>
      </c>
      <c r="H34" s="194" t="e">
        <f>VLOOKUP(E34,#REF!,10,FALSE)</f>
        <v>#REF!</v>
      </c>
      <c r="I34" s="267" t="e">
        <f t="shared" si="0"/>
        <v>#REF!</v>
      </c>
      <c r="J34" s="71" t="s">
        <v>3682</v>
      </c>
      <c r="K34" s="70">
        <v>9</v>
      </c>
      <c r="N34" s="70" t="s">
        <v>3812</v>
      </c>
      <c r="O34" s="71" t="s">
        <v>3813</v>
      </c>
      <c r="P34" s="84" t="s">
        <v>3744</v>
      </c>
      <c r="R34" s="82">
        <v>5904</v>
      </c>
      <c r="S34" s="82">
        <v>0</v>
      </c>
      <c r="T34" s="82">
        <v>0</v>
      </c>
      <c r="U34" s="82">
        <f t="shared" si="1"/>
        <v>5904</v>
      </c>
      <c r="W34" s="73">
        <v>24</v>
      </c>
      <c r="X34" s="22">
        <v>-5904</v>
      </c>
      <c r="Y34" s="22">
        <v>0</v>
      </c>
      <c r="Z34" s="22">
        <v>0</v>
      </c>
      <c r="AA34" s="22">
        <v>0</v>
      </c>
      <c r="AB34" s="22">
        <v>0</v>
      </c>
      <c r="AC34" s="22">
        <v>0</v>
      </c>
      <c r="AD34" s="22">
        <v>0</v>
      </c>
      <c r="AE34" s="22">
        <v>0</v>
      </c>
      <c r="AF34" s="22">
        <v>0</v>
      </c>
      <c r="AG34" s="22">
        <v>0</v>
      </c>
      <c r="AH34" s="22">
        <v>0</v>
      </c>
      <c r="AI34" s="22">
        <v>0</v>
      </c>
      <c r="AJ34" s="22">
        <v>0</v>
      </c>
      <c r="AK34" s="22">
        <f t="shared" si="2"/>
        <v>0</v>
      </c>
      <c r="AL34" s="22">
        <v>0</v>
      </c>
      <c r="AM34" s="22">
        <f t="shared" si="3"/>
        <v>-5904</v>
      </c>
      <c r="AO34" s="81">
        <f t="shared" si="4"/>
        <v>0</v>
      </c>
      <c r="AP34" s="81">
        <f t="shared" si="5"/>
        <v>0</v>
      </c>
    </row>
    <row r="35" spans="1:42" outlineLevel="1" x14ac:dyDescent="0.25">
      <c r="A35" s="266">
        <v>44638</v>
      </c>
      <c r="C35" s="70" t="s">
        <v>3814</v>
      </c>
      <c r="D35" s="71" t="s">
        <v>3815</v>
      </c>
      <c r="E35" s="71" t="s">
        <v>3816</v>
      </c>
      <c r="F35" s="69" t="e">
        <f>VLOOKUP(E35,#REF!,2,FALSE)</f>
        <v>#REF!</v>
      </c>
      <c r="G35" s="194" t="e">
        <f>VLOOKUP(E35,#REF!,9,FALSE)</f>
        <v>#REF!</v>
      </c>
      <c r="H35" s="194" t="e">
        <f>VLOOKUP(E35,#REF!,10,FALSE)</f>
        <v>#REF!</v>
      </c>
      <c r="I35" s="267" t="e">
        <f t="shared" si="0"/>
        <v>#REF!</v>
      </c>
      <c r="J35" s="71" t="s">
        <v>3682</v>
      </c>
      <c r="K35" s="70">
        <v>7</v>
      </c>
      <c r="N35" s="70" t="s">
        <v>3817</v>
      </c>
      <c r="O35" s="71" t="s">
        <v>3818</v>
      </c>
      <c r="P35" s="84" t="s">
        <v>3744</v>
      </c>
      <c r="R35" s="82">
        <v>6048</v>
      </c>
      <c r="S35" s="82">
        <v>0</v>
      </c>
      <c r="T35" s="82">
        <v>0</v>
      </c>
      <c r="U35" s="82">
        <f t="shared" si="1"/>
        <v>6048</v>
      </c>
      <c r="W35" s="73">
        <v>24</v>
      </c>
      <c r="X35" s="22">
        <v>-6048</v>
      </c>
      <c r="Y35" s="22">
        <v>0</v>
      </c>
      <c r="Z35" s="22">
        <v>0</v>
      </c>
      <c r="AA35" s="22">
        <v>0</v>
      </c>
      <c r="AB35" s="22">
        <v>0</v>
      </c>
      <c r="AC35" s="22">
        <v>0</v>
      </c>
      <c r="AD35" s="22">
        <v>0</v>
      </c>
      <c r="AE35" s="22">
        <v>0</v>
      </c>
      <c r="AF35" s="22">
        <v>0</v>
      </c>
      <c r="AG35" s="22">
        <v>0</v>
      </c>
      <c r="AH35" s="22">
        <v>0</v>
      </c>
      <c r="AI35" s="22">
        <v>0</v>
      </c>
      <c r="AJ35" s="22">
        <v>0</v>
      </c>
      <c r="AK35" s="22">
        <f t="shared" si="2"/>
        <v>0</v>
      </c>
      <c r="AL35" s="22">
        <v>0</v>
      </c>
      <c r="AM35" s="22">
        <f t="shared" si="3"/>
        <v>-6048</v>
      </c>
      <c r="AO35" s="81">
        <f t="shared" si="4"/>
        <v>0</v>
      </c>
      <c r="AP35" s="81">
        <f t="shared" si="5"/>
        <v>0</v>
      </c>
    </row>
    <row r="36" spans="1:42" outlineLevel="1" x14ac:dyDescent="0.25">
      <c r="A36" s="266">
        <v>44638</v>
      </c>
      <c r="C36" s="70" t="s">
        <v>3819</v>
      </c>
      <c r="D36" s="71" t="s">
        <v>3820</v>
      </c>
      <c r="E36" s="71" t="s">
        <v>3821</v>
      </c>
      <c r="F36" s="69" t="e">
        <f>VLOOKUP(E36,#REF!,2,FALSE)</f>
        <v>#REF!</v>
      </c>
      <c r="G36" s="194" t="e">
        <f>VLOOKUP(E36,#REF!,9,FALSE)</f>
        <v>#REF!</v>
      </c>
      <c r="H36" s="194" t="e">
        <f>VLOOKUP(E36,#REF!,10,FALSE)</f>
        <v>#REF!</v>
      </c>
      <c r="I36" s="267" t="e">
        <f t="shared" si="0"/>
        <v>#REF!</v>
      </c>
      <c r="J36" s="71" t="s">
        <v>3741</v>
      </c>
      <c r="K36" s="70">
        <v>6</v>
      </c>
      <c r="N36" s="70" t="s">
        <v>3822</v>
      </c>
      <c r="O36" s="71" t="s">
        <v>3823</v>
      </c>
      <c r="P36" s="84" t="s">
        <v>3744</v>
      </c>
      <c r="R36" s="82">
        <v>4758</v>
      </c>
      <c r="S36" s="82">
        <v>0</v>
      </c>
      <c r="T36" s="82">
        <v>0</v>
      </c>
      <c r="U36" s="82">
        <f t="shared" si="1"/>
        <v>4758</v>
      </c>
      <c r="W36" s="73">
        <v>24</v>
      </c>
      <c r="X36" s="22">
        <v>-4758</v>
      </c>
      <c r="Y36" s="22">
        <v>0</v>
      </c>
      <c r="Z36" s="22">
        <v>0</v>
      </c>
      <c r="AA36" s="22">
        <v>0</v>
      </c>
      <c r="AB36" s="22">
        <v>0</v>
      </c>
      <c r="AC36" s="22">
        <v>0</v>
      </c>
      <c r="AD36" s="22">
        <v>0</v>
      </c>
      <c r="AE36" s="22">
        <v>0</v>
      </c>
      <c r="AF36" s="22">
        <v>0</v>
      </c>
      <c r="AG36" s="22">
        <v>0</v>
      </c>
      <c r="AH36" s="22">
        <v>0</v>
      </c>
      <c r="AI36" s="22">
        <v>0</v>
      </c>
      <c r="AJ36" s="22">
        <v>0</v>
      </c>
      <c r="AK36" s="22">
        <f t="shared" si="2"/>
        <v>0</v>
      </c>
      <c r="AL36" s="22">
        <v>0</v>
      </c>
      <c r="AM36" s="22">
        <f t="shared" si="3"/>
        <v>-4758</v>
      </c>
      <c r="AO36" s="81">
        <f t="shared" si="4"/>
        <v>0</v>
      </c>
      <c r="AP36" s="81">
        <f t="shared" si="5"/>
        <v>0</v>
      </c>
    </row>
    <row r="37" spans="1:42" outlineLevel="1" x14ac:dyDescent="0.25">
      <c r="A37" s="266">
        <v>44651</v>
      </c>
      <c r="C37" s="70" t="s">
        <v>3824</v>
      </c>
      <c r="D37" s="71" t="s">
        <v>3825</v>
      </c>
      <c r="E37" s="71" t="s">
        <v>3826</v>
      </c>
      <c r="F37" s="69" t="e">
        <f>VLOOKUP(E37,#REF!,2,FALSE)</f>
        <v>#REF!</v>
      </c>
      <c r="G37" s="194" t="e">
        <f>VLOOKUP(E37,#REF!,9,FALSE)</f>
        <v>#REF!</v>
      </c>
      <c r="H37" s="194" t="e">
        <f>VLOOKUP(E37,#REF!,10,FALSE)</f>
        <v>#REF!</v>
      </c>
      <c r="I37" s="267" t="e">
        <f t="shared" si="0"/>
        <v>#REF!</v>
      </c>
      <c r="J37" s="71" t="s">
        <v>3759</v>
      </c>
      <c r="K37" s="70">
        <v>6</v>
      </c>
      <c r="N37" s="70" t="s">
        <v>3827</v>
      </c>
      <c r="O37" s="71" t="s">
        <v>3828</v>
      </c>
      <c r="P37" s="84" t="s">
        <v>3768</v>
      </c>
      <c r="R37" s="82">
        <v>9220.3700000000008</v>
      </c>
      <c r="S37" s="82">
        <v>0</v>
      </c>
      <c r="T37" s="82">
        <v>0</v>
      </c>
      <c r="U37" s="82">
        <f t="shared" si="1"/>
        <v>9220.3700000000008</v>
      </c>
      <c r="W37" s="73">
        <v>24</v>
      </c>
      <c r="X37" s="22">
        <v>-9220.3687499999996</v>
      </c>
      <c r="Y37" s="22">
        <v>0</v>
      </c>
      <c r="Z37" s="22">
        <v>0</v>
      </c>
      <c r="AA37" s="22">
        <v>0</v>
      </c>
      <c r="AB37" s="22">
        <v>0</v>
      </c>
      <c r="AC37" s="22">
        <v>0</v>
      </c>
      <c r="AD37" s="22">
        <v>0</v>
      </c>
      <c r="AE37" s="22">
        <v>0</v>
      </c>
      <c r="AF37" s="22">
        <v>0</v>
      </c>
      <c r="AG37" s="22">
        <v>0</v>
      </c>
      <c r="AH37" s="22">
        <v>0</v>
      </c>
      <c r="AI37" s="22">
        <v>0</v>
      </c>
      <c r="AJ37" s="22">
        <v>0</v>
      </c>
      <c r="AK37" s="22">
        <f t="shared" si="2"/>
        <v>0</v>
      </c>
      <c r="AL37" s="22">
        <v>0</v>
      </c>
      <c r="AM37" s="22">
        <f t="shared" si="3"/>
        <v>-9220.3687499999996</v>
      </c>
      <c r="AO37" s="81">
        <f t="shared" si="4"/>
        <v>1.2500000011641532E-3</v>
      </c>
      <c r="AP37" s="81">
        <f t="shared" si="5"/>
        <v>1.2500000011641532E-3</v>
      </c>
    </row>
    <row r="38" spans="1:42" outlineLevel="1" x14ac:dyDescent="0.25">
      <c r="A38" s="266">
        <v>44651</v>
      </c>
      <c r="C38" s="70" t="s">
        <v>3829</v>
      </c>
      <c r="D38" s="71" t="s">
        <v>3830</v>
      </c>
      <c r="E38" s="71" t="s">
        <v>3831</v>
      </c>
      <c r="F38" s="69" t="e">
        <f>VLOOKUP(E38,#REF!,2,FALSE)</f>
        <v>#REF!</v>
      </c>
      <c r="G38" s="194" t="e">
        <f>VLOOKUP(E38,#REF!,9,FALSE)</f>
        <v>#REF!</v>
      </c>
      <c r="H38" s="194" t="e">
        <f>VLOOKUP(E38,#REF!,10,FALSE)</f>
        <v>#REF!</v>
      </c>
      <c r="I38" s="267" t="e">
        <f t="shared" ref="I38:I69" si="6">G38-U38</f>
        <v>#REF!</v>
      </c>
      <c r="J38" s="71" t="s">
        <v>3682</v>
      </c>
      <c r="K38" s="70">
        <v>6</v>
      </c>
      <c r="N38" s="70" t="s">
        <v>3832</v>
      </c>
      <c r="O38" s="71" t="s">
        <v>3833</v>
      </c>
      <c r="P38" s="84" t="s">
        <v>3744</v>
      </c>
      <c r="R38" s="82">
        <v>4838.3999999999996</v>
      </c>
      <c r="S38" s="82">
        <v>0</v>
      </c>
      <c r="T38" s="82">
        <v>0</v>
      </c>
      <c r="U38" s="82">
        <f t="shared" si="1"/>
        <v>4838.3999999999996</v>
      </c>
      <c r="W38" s="73">
        <v>24</v>
      </c>
      <c r="X38" s="22">
        <v>-4838.3999999999996</v>
      </c>
      <c r="Y38" s="22">
        <v>0</v>
      </c>
      <c r="Z38" s="22">
        <v>0</v>
      </c>
      <c r="AA38" s="22">
        <v>0</v>
      </c>
      <c r="AB38" s="22">
        <v>0</v>
      </c>
      <c r="AC38" s="22">
        <v>0</v>
      </c>
      <c r="AD38" s="22">
        <v>0</v>
      </c>
      <c r="AE38" s="22">
        <v>0</v>
      </c>
      <c r="AF38" s="22">
        <v>0</v>
      </c>
      <c r="AG38" s="22">
        <v>0</v>
      </c>
      <c r="AH38" s="22">
        <v>0</v>
      </c>
      <c r="AI38" s="22">
        <v>0</v>
      </c>
      <c r="AJ38" s="22">
        <v>0</v>
      </c>
      <c r="AK38" s="22">
        <f t="shared" si="2"/>
        <v>0</v>
      </c>
      <c r="AL38" s="22">
        <v>0</v>
      </c>
      <c r="AM38" s="22">
        <f t="shared" si="3"/>
        <v>-4838.3999999999996</v>
      </c>
      <c r="AO38" s="81">
        <f t="shared" si="4"/>
        <v>0</v>
      </c>
      <c r="AP38" s="81">
        <f t="shared" si="5"/>
        <v>0</v>
      </c>
    </row>
    <row r="39" spans="1:42" outlineLevel="1" x14ac:dyDescent="0.25">
      <c r="A39" s="266">
        <v>44651</v>
      </c>
      <c r="C39" s="70" t="s">
        <v>3834</v>
      </c>
      <c r="D39" s="71" t="s">
        <v>3835</v>
      </c>
      <c r="E39" s="71" t="s">
        <v>3836</v>
      </c>
      <c r="F39" s="69" t="e">
        <f>VLOOKUP(E39,#REF!,2,FALSE)</f>
        <v>#REF!</v>
      </c>
      <c r="G39" s="194" t="e">
        <f>VLOOKUP(E39,#REF!,9,FALSE)</f>
        <v>#REF!</v>
      </c>
      <c r="H39" s="194" t="e">
        <f>VLOOKUP(E39,#REF!,10,FALSE)</f>
        <v>#REF!</v>
      </c>
      <c r="I39" s="267" t="e">
        <f t="shared" si="6"/>
        <v>#REF!</v>
      </c>
      <c r="J39" s="71" t="s">
        <v>3682</v>
      </c>
      <c r="K39" s="70">
        <v>8</v>
      </c>
      <c r="N39" s="70" t="s">
        <v>3837</v>
      </c>
      <c r="O39" s="71">
        <v>122300359</v>
      </c>
      <c r="P39" s="84" t="s">
        <v>3838</v>
      </c>
      <c r="R39" s="82">
        <v>5760</v>
      </c>
      <c r="S39" s="82">
        <v>0</v>
      </c>
      <c r="T39" s="82">
        <v>0</v>
      </c>
      <c r="U39" s="82">
        <f t="shared" si="1"/>
        <v>5760</v>
      </c>
      <c r="W39" s="73">
        <v>24</v>
      </c>
      <c r="X39" s="22">
        <v>-5760</v>
      </c>
      <c r="Y39" s="22">
        <v>0</v>
      </c>
      <c r="Z39" s="22">
        <v>0</v>
      </c>
      <c r="AA39" s="22">
        <v>0</v>
      </c>
      <c r="AB39" s="22">
        <v>0</v>
      </c>
      <c r="AC39" s="22">
        <v>0</v>
      </c>
      <c r="AD39" s="22">
        <v>0</v>
      </c>
      <c r="AE39" s="22">
        <v>0</v>
      </c>
      <c r="AF39" s="22">
        <v>0</v>
      </c>
      <c r="AG39" s="22">
        <v>0</v>
      </c>
      <c r="AH39" s="22">
        <v>0</v>
      </c>
      <c r="AI39" s="22">
        <v>0</v>
      </c>
      <c r="AJ39" s="22">
        <v>0</v>
      </c>
      <c r="AK39" s="22">
        <f t="shared" si="2"/>
        <v>0</v>
      </c>
      <c r="AL39" s="22">
        <v>0</v>
      </c>
      <c r="AM39" s="22">
        <f t="shared" si="3"/>
        <v>-5760</v>
      </c>
      <c r="AO39" s="81">
        <f t="shared" si="4"/>
        <v>0</v>
      </c>
      <c r="AP39" s="81">
        <f t="shared" si="5"/>
        <v>0</v>
      </c>
    </row>
    <row r="40" spans="1:42" outlineLevel="1" x14ac:dyDescent="0.25">
      <c r="A40" s="266">
        <v>44651</v>
      </c>
      <c r="C40" s="70" t="s">
        <v>3839</v>
      </c>
      <c r="D40" s="71" t="s">
        <v>3840</v>
      </c>
      <c r="E40" s="71" t="s">
        <v>3841</v>
      </c>
      <c r="F40" s="69" t="e">
        <f>VLOOKUP(E40,#REF!,2,FALSE)</f>
        <v>#REF!</v>
      </c>
      <c r="G40" s="194" t="e">
        <f>VLOOKUP(E40,#REF!,9,FALSE)</f>
        <v>#REF!</v>
      </c>
      <c r="H40" s="194" t="e">
        <f>VLOOKUP(E40,#REF!,10,FALSE)</f>
        <v>#REF!</v>
      </c>
      <c r="I40" s="267" t="e">
        <f t="shared" si="6"/>
        <v>#REF!</v>
      </c>
      <c r="J40" s="71" t="s">
        <v>3682</v>
      </c>
      <c r="K40" s="70">
        <v>8</v>
      </c>
      <c r="N40" s="70" t="s">
        <v>3842</v>
      </c>
      <c r="O40" s="71">
        <v>122300386</v>
      </c>
      <c r="P40" s="84" t="s">
        <v>3838</v>
      </c>
      <c r="R40" s="82">
        <v>5760</v>
      </c>
      <c r="S40" s="82">
        <v>0</v>
      </c>
      <c r="T40" s="82">
        <v>0</v>
      </c>
      <c r="U40" s="82">
        <f t="shared" si="1"/>
        <v>5760</v>
      </c>
      <c r="W40" s="73">
        <v>24</v>
      </c>
      <c r="X40" s="22">
        <v>-5760</v>
      </c>
      <c r="Y40" s="22">
        <v>0</v>
      </c>
      <c r="Z40" s="22">
        <v>0</v>
      </c>
      <c r="AA40" s="22">
        <v>0</v>
      </c>
      <c r="AB40" s="22">
        <v>0</v>
      </c>
      <c r="AC40" s="22">
        <v>0</v>
      </c>
      <c r="AD40" s="22">
        <v>0</v>
      </c>
      <c r="AE40" s="22">
        <v>0</v>
      </c>
      <c r="AF40" s="22">
        <v>0</v>
      </c>
      <c r="AG40" s="22">
        <v>0</v>
      </c>
      <c r="AH40" s="22">
        <v>0</v>
      </c>
      <c r="AI40" s="22">
        <v>0</v>
      </c>
      <c r="AJ40" s="22">
        <v>0</v>
      </c>
      <c r="AK40" s="22">
        <f t="shared" si="2"/>
        <v>0</v>
      </c>
      <c r="AL40" s="22">
        <v>0</v>
      </c>
      <c r="AM40" s="22">
        <f t="shared" si="3"/>
        <v>-5760</v>
      </c>
      <c r="AO40" s="81">
        <f t="shared" si="4"/>
        <v>0</v>
      </c>
      <c r="AP40" s="81">
        <f t="shared" si="5"/>
        <v>0</v>
      </c>
    </row>
    <row r="41" spans="1:42" outlineLevel="1" x14ac:dyDescent="0.25">
      <c r="A41" s="266">
        <v>44651</v>
      </c>
      <c r="C41" s="70" t="s">
        <v>3843</v>
      </c>
      <c r="D41" s="71" t="s">
        <v>3844</v>
      </c>
      <c r="E41" s="71" t="s">
        <v>3845</v>
      </c>
      <c r="F41" s="69" t="e">
        <f>VLOOKUP(E41,#REF!,2,FALSE)</f>
        <v>#REF!</v>
      </c>
      <c r="G41" s="194" t="e">
        <f>VLOOKUP(E41,#REF!,9,FALSE)</f>
        <v>#REF!</v>
      </c>
      <c r="H41" s="194" t="e">
        <f>VLOOKUP(E41,#REF!,10,FALSE)</f>
        <v>#REF!</v>
      </c>
      <c r="I41" s="267" t="e">
        <f t="shared" si="6"/>
        <v>#REF!</v>
      </c>
      <c r="J41" s="71" t="s">
        <v>3682</v>
      </c>
      <c r="K41" s="70">
        <v>7</v>
      </c>
      <c r="N41" s="70" t="s">
        <v>3846</v>
      </c>
      <c r="O41" s="71">
        <v>122300360</v>
      </c>
      <c r="P41" s="84" t="s">
        <v>3838</v>
      </c>
      <c r="R41" s="82">
        <v>5449.5</v>
      </c>
      <c r="S41" s="82">
        <v>0</v>
      </c>
      <c r="T41" s="82">
        <v>0</v>
      </c>
      <c r="U41" s="82">
        <f t="shared" si="1"/>
        <v>5449.5</v>
      </c>
      <c r="W41" s="73">
        <v>24</v>
      </c>
      <c r="X41" s="22">
        <v>-5449.5024999999996</v>
      </c>
      <c r="Y41" s="22">
        <v>0</v>
      </c>
      <c r="Z41" s="22">
        <v>0</v>
      </c>
      <c r="AA41" s="22">
        <v>0</v>
      </c>
      <c r="AB41" s="22">
        <v>0</v>
      </c>
      <c r="AC41" s="22">
        <v>0</v>
      </c>
      <c r="AD41" s="22">
        <v>0</v>
      </c>
      <c r="AE41" s="22">
        <v>0</v>
      </c>
      <c r="AF41" s="22">
        <v>0</v>
      </c>
      <c r="AG41" s="22">
        <v>0</v>
      </c>
      <c r="AH41" s="22">
        <v>0</v>
      </c>
      <c r="AI41" s="22">
        <v>0</v>
      </c>
      <c r="AJ41" s="22">
        <v>0</v>
      </c>
      <c r="AK41" s="22">
        <f t="shared" si="2"/>
        <v>0</v>
      </c>
      <c r="AL41" s="22">
        <v>0</v>
      </c>
      <c r="AM41" s="22">
        <f t="shared" si="3"/>
        <v>-5449.5024999999996</v>
      </c>
      <c r="AO41" s="81">
        <f t="shared" si="4"/>
        <v>-2.4999999995998223E-3</v>
      </c>
      <c r="AP41" s="81">
        <f t="shared" si="5"/>
        <v>-2.4999999995998223E-3</v>
      </c>
    </row>
    <row r="42" spans="1:42" outlineLevel="1" x14ac:dyDescent="0.25">
      <c r="A42" s="266">
        <v>44651</v>
      </c>
      <c r="C42" s="70" t="s">
        <v>3847</v>
      </c>
      <c r="D42" s="71" t="s">
        <v>3848</v>
      </c>
      <c r="E42" s="71" t="s">
        <v>3849</v>
      </c>
      <c r="F42" s="69" t="e">
        <f>VLOOKUP(E42,#REF!,2,FALSE)</f>
        <v>#REF!</v>
      </c>
      <c r="G42" s="194" t="e">
        <f>VLOOKUP(E42,#REF!,9,FALSE)</f>
        <v>#REF!</v>
      </c>
      <c r="H42" s="194" t="e">
        <f>VLOOKUP(E42,#REF!,10,FALSE)</f>
        <v>#REF!</v>
      </c>
      <c r="I42" s="267" t="e">
        <f t="shared" si="6"/>
        <v>#REF!</v>
      </c>
      <c r="J42" s="71" t="s">
        <v>3682</v>
      </c>
      <c r="K42" s="70">
        <v>7</v>
      </c>
      <c r="N42" s="70" t="s">
        <v>3850</v>
      </c>
      <c r="O42" s="71">
        <v>122300385</v>
      </c>
      <c r="P42" s="84" t="s">
        <v>3838</v>
      </c>
      <c r="R42" s="82">
        <v>5449.5</v>
      </c>
      <c r="S42" s="82">
        <v>0</v>
      </c>
      <c r="T42" s="82">
        <v>0</v>
      </c>
      <c r="U42" s="82">
        <f t="shared" si="1"/>
        <v>5449.5</v>
      </c>
      <c r="W42" s="73">
        <v>24</v>
      </c>
      <c r="X42" s="22">
        <v>-5449.5024999999996</v>
      </c>
      <c r="Y42" s="22">
        <v>0</v>
      </c>
      <c r="Z42" s="22">
        <v>0</v>
      </c>
      <c r="AA42" s="22">
        <v>0</v>
      </c>
      <c r="AB42" s="22">
        <v>0</v>
      </c>
      <c r="AC42" s="22">
        <v>0</v>
      </c>
      <c r="AD42" s="22">
        <v>0</v>
      </c>
      <c r="AE42" s="22">
        <v>0</v>
      </c>
      <c r="AF42" s="22">
        <v>0</v>
      </c>
      <c r="AG42" s="22">
        <v>0</v>
      </c>
      <c r="AH42" s="22">
        <v>0</v>
      </c>
      <c r="AI42" s="22">
        <v>0</v>
      </c>
      <c r="AJ42" s="22">
        <v>0</v>
      </c>
      <c r="AK42" s="22">
        <f t="shared" si="2"/>
        <v>0</v>
      </c>
      <c r="AL42" s="22">
        <v>0</v>
      </c>
      <c r="AM42" s="22">
        <f t="shared" si="3"/>
        <v>-5449.5024999999996</v>
      </c>
      <c r="AO42" s="81">
        <f t="shared" si="4"/>
        <v>-2.4999999995998223E-3</v>
      </c>
      <c r="AP42" s="81">
        <f t="shared" si="5"/>
        <v>-2.4999999995998223E-3</v>
      </c>
    </row>
    <row r="43" spans="1:42" outlineLevel="1" x14ac:dyDescent="0.25">
      <c r="A43" s="266">
        <v>44651</v>
      </c>
      <c r="C43" s="70" t="s">
        <v>3851</v>
      </c>
      <c r="D43" s="71" t="s">
        <v>3852</v>
      </c>
      <c r="E43" s="71" t="s">
        <v>3853</v>
      </c>
      <c r="F43" s="69" t="e">
        <f>VLOOKUP(E43,#REF!,2,FALSE)</f>
        <v>#REF!</v>
      </c>
      <c r="G43" s="194" t="e">
        <f>VLOOKUP(E43,#REF!,9,FALSE)</f>
        <v>#REF!</v>
      </c>
      <c r="H43" s="194" t="e">
        <f>VLOOKUP(E43,#REF!,10,FALSE)</f>
        <v>#REF!</v>
      </c>
      <c r="I43" s="267" t="e">
        <f t="shared" si="6"/>
        <v>#REF!</v>
      </c>
      <c r="J43" s="71" t="s">
        <v>3682</v>
      </c>
      <c r="K43" s="70">
        <v>8</v>
      </c>
      <c r="N43" s="70" t="s">
        <v>3854</v>
      </c>
      <c r="O43" s="71">
        <v>122300412</v>
      </c>
      <c r="P43" s="84" t="s">
        <v>3838</v>
      </c>
      <c r="R43" s="82">
        <v>5760</v>
      </c>
      <c r="S43" s="82">
        <v>0</v>
      </c>
      <c r="T43" s="82">
        <v>0</v>
      </c>
      <c r="U43" s="82">
        <f t="shared" si="1"/>
        <v>5760</v>
      </c>
      <c r="W43" s="73">
        <v>24</v>
      </c>
      <c r="X43" s="22">
        <v>-5760</v>
      </c>
      <c r="Y43" s="22">
        <v>0</v>
      </c>
      <c r="Z43" s="22">
        <v>0</v>
      </c>
      <c r="AA43" s="22">
        <v>0</v>
      </c>
      <c r="AB43" s="22">
        <v>0</v>
      </c>
      <c r="AC43" s="22">
        <v>0</v>
      </c>
      <c r="AD43" s="22">
        <v>0</v>
      </c>
      <c r="AE43" s="22">
        <v>0</v>
      </c>
      <c r="AF43" s="22">
        <v>0</v>
      </c>
      <c r="AG43" s="22">
        <v>0</v>
      </c>
      <c r="AH43" s="22">
        <v>0</v>
      </c>
      <c r="AI43" s="22">
        <v>0</v>
      </c>
      <c r="AJ43" s="22">
        <v>0</v>
      </c>
      <c r="AK43" s="22">
        <f t="shared" si="2"/>
        <v>0</v>
      </c>
      <c r="AL43" s="22">
        <v>0</v>
      </c>
      <c r="AM43" s="22">
        <f t="shared" si="3"/>
        <v>-5760</v>
      </c>
      <c r="AO43" s="81">
        <f t="shared" si="4"/>
        <v>0</v>
      </c>
      <c r="AP43" s="81">
        <f t="shared" si="5"/>
        <v>0</v>
      </c>
    </row>
    <row r="44" spans="1:42" outlineLevel="1" x14ac:dyDescent="0.25">
      <c r="A44" s="266">
        <v>44651</v>
      </c>
      <c r="C44" s="70" t="s">
        <v>3855</v>
      </c>
      <c r="D44" s="71" t="s">
        <v>3856</v>
      </c>
      <c r="E44" s="71" t="s">
        <v>3857</v>
      </c>
      <c r="F44" s="69" t="e">
        <f>VLOOKUP(E44,#REF!,2,FALSE)</f>
        <v>#REF!</v>
      </c>
      <c r="G44" s="194" t="e">
        <f>VLOOKUP(E44,#REF!,9,FALSE)</f>
        <v>#REF!</v>
      </c>
      <c r="H44" s="194" t="e">
        <f>VLOOKUP(E44,#REF!,10,FALSE)</f>
        <v>#REF!</v>
      </c>
      <c r="I44" s="267" t="e">
        <f t="shared" si="6"/>
        <v>#REF!</v>
      </c>
      <c r="J44" s="71" t="s">
        <v>3682</v>
      </c>
      <c r="K44" s="70">
        <v>8</v>
      </c>
      <c r="N44" s="70" t="s">
        <v>3858</v>
      </c>
      <c r="O44" s="71">
        <v>122300381</v>
      </c>
      <c r="P44" s="84" t="s">
        <v>3838</v>
      </c>
      <c r="R44" s="82">
        <v>6120</v>
      </c>
      <c r="S44" s="82">
        <v>0</v>
      </c>
      <c r="T44" s="82">
        <v>0</v>
      </c>
      <c r="U44" s="82">
        <f t="shared" si="1"/>
        <v>6120</v>
      </c>
      <c r="W44" s="73">
        <v>24</v>
      </c>
      <c r="X44" s="22">
        <v>-6120</v>
      </c>
      <c r="Y44" s="22">
        <v>0</v>
      </c>
      <c r="Z44" s="22">
        <v>0</v>
      </c>
      <c r="AA44" s="22">
        <v>0</v>
      </c>
      <c r="AB44" s="22">
        <v>0</v>
      </c>
      <c r="AC44" s="22">
        <v>0</v>
      </c>
      <c r="AD44" s="22">
        <v>0</v>
      </c>
      <c r="AE44" s="22">
        <v>0</v>
      </c>
      <c r="AF44" s="22">
        <v>0</v>
      </c>
      <c r="AG44" s="22">
        <v>0</v>
      </c>
      <c r="AH44" s="22">
        <v>0</v>
      </c>
      <c r="AI44" s="22">
        <v>0</v>
      </c>
      <c r="AJ44" s="22">
        <v>0</v>
      </c>
      <c r="AK44" s="22">
        <f t="shared" si="2"/>
        <v>0</v>
      </c>
      <c r="AL44" s="22">
        <v>0</v>
      </c>
      <c r="AM44" s="22">
        <f t="shared" si="3"/>
        <v>-6120</v>
      </c>
      <c r="AO44" s="81">
        <f t="shared" si="4"/>
        <v>0</v>
      </c>
      <c r="AP44" s="81">
        <f t="shared" si="5"/>
        <v>0</v>
      </c>
    </row>
    <row r="45" spans="1:42" outlineLevel="1" x14ac:dyDescent="0.25">
      <c r="A45" s="266">
        <v>44651</v>
      </c>
      <c r="C45" s="70" t="s">
        <v>3859</v>
      </c>
      <c r="D45" s="71" t="s">
        <v>3860</v>
      </c>
      <c r="E45" s="71" t="s">
        <v>3861</v>
      </c>
      <c r="F45" s="69" t="e">
        <f>VLOOKUP(E45,#REF!,2,FALSE)</f>
        <v>#REF!</v>
      </c>
      <c r="G45" s="194" t="e">
        <f>VLOOKUP(E45,#REF!,9,FALSE)</f>
        <v>#REF!</v>
      </c>
      <c r="H45" s="194" t="e">
        <f>VLOOKUP(E45,#REF!,10,FALSE)</f>
        <v>#REF!</v>
      </c>
      <c r="I45" s="267" t="e">
        <f t="shared" si="6"/>
        <v>#REF!</v>
      </c>
      <c r="J45" s="71" t="s">
        <v>3682</v>
      </c>
      <c r="K45" s="70">
        <v>6</v>
      </c>
      <c r="N45" s="70" t="s">
        <v>3862</v>
      </c>
      <c r="O45" s="71">
        <v>122300285</v>
      </c>
      <c r="P45" s="84" t="s">
        <v>3838</v>
      </c>
      <c r="R45" s="82">
        <v>6390</v>
      </c>
      <c r="S45" s="82">
        <v>0</v>
      </c>
      <c r="T45" s="82">
        <v>0</v>
      </c>
      <c r="U45" s="82">
        <f t="shared" si="1"/>
        <v>6390</v>
      </c>
      <c r="W45" s="73">
        <v>24</v>
      </c>
      <c r="X45" s="22">
        <v>-6390</v>
      </c>
      <c r="Y45" s="22">
        <v>0</v>
      </c>
      <c r="Z45" s="22">
        <v>0</v>
      </c>
      <c r="AA45" s="22">
        <v>0</v>
      </c>
      <c r="AB45" s="22">
        <v>0</v>
      </c>
      <c r="AC45" s="22">
        <v>0</v>
      </c>
      <c r="AD45" s="22">
        <v>0</v>
      </c>
      <c r="AE45" s="22">
        <v>0</v>
      </c>
      <c r="AF45" s="22">
        <v>0</v>
      </c>
      <c r="AG45" s="22">
        <v>0</v>
      </c>
      <c r="AH45" s="22">
        <v>0</v>
      </c>
      <c r="AI45" s="22">
        <v>0</v>
      </c>
      <c r="AJ45" s="22">
        <v>0</v>
      </c>
      <c r="AK45" s="22">
        <f t="shared" si="2"/>
        <v>0</v>
      </c>
      <c r="AL45" s="22">
        <v>0</v>
      </c>
      <c r="AM45" s="22">
        <f t="shared" si="3"/>
        <v>-6390</v>
      </c>
      <c r="AO45" s="81">
        <f t="shared" si="4"/>
        <v>0</v>
      </c>
      <c r="AP45" s="81">
        <f t="shared" si="5"/>
        <v>0</v>
      </c>
    </row>
    <row r="46" spans="1:42" outlineLevel="1" x14ac:dyDescent="0.25">
      <c r="A46" s="266">
        <v>44651</v>
      </c>
      <c r="C46" s="70" t="s">
        <v>3863</v>
      </c>
      <c r="D46" s="71" t="s">
        <v>3864</v>
      </c>
      <c r="E46" s="71" t="s">
        <v>3865</v>
      </c>
      <c r="F46" s="69" t="e">
        <f>VLOOKUP(E46,#REF!,2,FALSE)</f>
        <v>#REF!</v>
      </c>
      <c r="G46" s="194" t="e">
        <f>VLOOKUP(E46,#REF!,9,FALSE)</f>
        <v>#REF!</v>
      </c>
      <c r="H46" s="194" t="e">
        <f>VLOOKUP(E46,#REF!,10,FALSE)</f>
        <v>#REF!</v>
      </c>
      <c r="I46" s="267" t="e">
        <f t="shared" si="6"/>
        <v>#REF!</v>
      </c>
      <c r="J46" s="71" t="s">
        <v>3682</v>
      </c>
      <c r="K46" s="70">
        <v>7</v>
      </c>
      <c r="N46" s="70" t="s">
        <v>3866</v>
      </c>
      <c r="O46" s="71">
        <v>122300362</v>
      </c>
      <c r="P46" s="84" t="s">
        <v>3838</v>
      </c>
      <c r="R46" s="82">
        <v>6237</v>
      </c>
      <c r="S46" s="82">
        <v>0</v>
      </c>
      <c r="T46" s="82">
        <v>0</v>
      </c>
      <c r="U46" s="82">
        <f t="shared" si="1"/>
        <v>6237</v>
      </c>
      <c r="W46" s="73">
        <v>24</v>
      </c>
      <c r="X46" s="22">
        <v>-6237.0000000000018</v>
      </c>
      <c r="Y46" s="22">
        <v>0</v>
      </c>
      <c r="Z46" s="22">
        <v>0</v>
      </c>
      <c r="AA46" s="22">
        <v>0</v>
      </c>
      <c r="AB46" s="22">
        <v>0</v>
      </c>
      <c r="AC46" s="22">
        <v>0</v>
      </c>
      <c r="AD46" s="22">
        <v>0</v>
      </c>
      <c r="AE46" s="22">
        <v>0</v>
      </c>
      <c r="AF46" s="22">
        <v>0</v>
      </c>
      <c r="AG46" s="22">
        <v>0</v>
      </c>
      <c r="AH46" s="22">
        <v>0</v>
      </c>
      <c r="AI46" s="22">
        <v>0</v>
      </c>
      <c r="AJ46" s="22">
        <v>0</v>
      </c>
      <c r="AK46" s="22">
        <f t="shared" si="2"/>
        <v>0</v>
      </c>
      <c r="AL46" s="22">
        <v>0</v>
      </c>
      <c r="AM46" s="22">
        <f t="shared" si="3"/>
        <v>-6237.0000000000018</v>
      </c>
      <c r="AO46" s="81">
        <f t="shared" si="4"/>
        <v>0</v>
      </c>
      <c r="AP46" s="81">
        <f t="shared" si="5"/>
        <v>0</v>
      </c>
    </row>
    <row r="47" spans="1:42" outlineLevel="1" x14ac:dyDescent="0.25">
      <c r="A47" s="266">
        <v>44651</v>
      </c>
      <c r="C47" s="70" t="s">
        <v>3867</v>
      </c>
      <c r="D47" s="71" t="s">
        <v>3868</v>
      </c>
      <c r="E47" s="71" t="s">
        <v>3869</v>
      </c>
      <c r="F47" s="69" t="e">
        <f>VLOOKUP(E47,#REF!,2,FALSE)</f>
        <v>#REF!</v>
      </c>
      <c r="G47" s="194" t="e">
        <f>VLOOKUP(E47,#REF!,9,FALSE)</f>
        <v>#REF!</v>
      </c>
      <c r="H47" s="194" t="e">
        <f>VLOOKUP(E47,#REF!,10,FALSE)</f>
        <v>#REF!</v>
      </c>
      <c r="I47" s="267" t="e">
        <f t="shared" si="6"/>
        <v>#REF!</v>
      </c>
      <c r="J47" s="71" t="s">
        <v>3870</v>
      </c>
      <c r="K47" s="70">
        <v>8</v>
      </c>
      <c r="N47" s="70" t="s">
        <v>3871</v>
      </c>
      <c r="O47" s="71">
        <v>2202022</v>
      </c>
      <c r="P47" s="84" t="s">
        <v>3778</v>
      </c>
      <c r="R47" s="82">
        <v>6283.2</v>
      </c>
      <c r="S47" s="82">
        <v>0</v>
      </c>
      <c r="T47" s="82">
        <v>0</v>
      </c>
      <c r="U47" s="82">
        <f t="shared" si="1"/>
        <v>6283.2</v>
      </c>
      <c r="W47" s="73">
        <v>24</v>
      </c>
      <c r="X47" s="22">
        <v>-6283.2000000000007</v>
      </c>
      <c r="Y47" s="22">
        <v>0</v>
      </c>
      <c r="Z47" s="22">
        <v>0</v>
      </c>
      <c r="AA47" s="22">
        <v>0</v>
      </c>
      <c r="AB47" s="22">
        <v>0</v>
      </c>
      <c r="AC47" s="22">
        <v>0</v>
      </c>
      <c r="AD47" s="22">
        <v>0</v>
      </c>
      <c r="AE47" s="22">
        <v>0</v>
      </c>
      <c r="AF47" s="22">
        <v>0</v>
      </c>
      <c r="AG47" s="22">
        <v>0</v>
      </c>
      <c r="AH47" s="22">
        <v>0</v>
      </c>
      <c r="AI47" s="22">
        <v>0</v>
      </c>
      <c r="AJ47" s="22">
        <v>0</v>
      </c>
      <c r="AK47" s="22">
        <f t="shared" si="2"/>
        <v>0</v>
      </c>
      <c r="AL47" s="22">
        <v>0</v>
      </c>
      <c r="AM47" s="22">
        <f t="shared" si="3"/>
        <v>-6283.2000000000007</v>
      </c>
      <c r="AO47" s="81">
        <f t="shared" si="4"/>
        <v>0</v>
      </c>
      <c r="AP47" s="81">
        <f t="shared" si="5"/>
        <v>0</v>
      </c>
    </row>
    <row r="48" spans="1:42" ht="15" customHeight="1" outlineLevel="1" x14ac:dyDescent="0.25">
      <c r="A48" s="266">
        <v>44651</v>
      </c>
      <c r="C48" s="70" t="s">
        <v>3872</v>
      </c>
      <c r="D48" s="227" t="s">
        <v>3873</v>
      </c>
      <c r="E48" s="227" t="s">
        <v>3688</v>
      </c>
      <c r="F48" s="69" t="e">
        <f>VLOOKUP(E48,#REF!,2,FALSE)</f>
        <v>#REF!</v>
      </c>
      <c r="G48" s="194" t="e">
        <f>VLOOKUP(E48,#REF!,9,FALSE)</f>
        <v>#REF!</v>
      </c>
      <c r="H48" s="194" t="e">
        <f>VLOOKUP(E48,#REF!,10,FALSE)</f>
        <v>#REF!</v>
      </c>
      <c r="I48" s="267" t="e">
        <f t="shared" si="6"/>
        <v>#REF!</v>
      </c>
      <c r="J48" s="71" t="s">
        <v>3682</v>
      </c>
      <c r="K48" s="268">
        <v>1</v>
      </c>
      <c r="L48" s="268"/>
      <c r="M48" s="268"/>
      <c r="N48" s="70" t="s">
        <v>3874</v>
      </c>
      <c r="O48" s="71" t="s">
        <v>3875</v>
      </c>
      <c r="P48" s="84" t="s">
        <v>3768</v>
      </c>
      <c r="R48" s="82">
        <v>22445.55</v>
      </c>
      <c r="S48" s="82">
        <v>0</v>
      </c>
      <c r="T48" s="82">
        <v>0</v>
      </c>
      <c r="U48" s="82">
        <f t="shared" si="1"/>
        <v>22445.55</v>
      </c>
      <c r="W48" s="73">
        <v>24</v>
      </c>
      <c r="X48" s="22">
        <v>-22445.551249999997</v>
      </c>
      <c r="Y48" s="22">
        <v>0</v>
      </c>
      <c r="Z48" s="22">
        <v>0</v>
      </c>
      <c r="AA48" s="22">
        <v>0</v>
      </c>
      <c r="AB48" s="22">
        <v>0</v>
      </c>
      <c r="AC48" s="22">
        <v>0</v>
      </c>
      <c r="AD48" s="22">
        <v>0</v>
      </c>
      <c r="AE48" s="22">
        <v>0</v>
      </c>
      <c r="AF48" s="22">
        <v>0</v>
      </c>
      <c r="AG48" s="22">
        <v>0</v>
      </c>
      <c r="AH48" s="22">
        <v>0</v>
      </c>
      <c r="AI48" s="22">
        <v>0</v>
      </c>
      <c r="AJ48" s="22">
        <v>0</v>
      </c>
      <c r="AK48" s="22">
        <f t="shared" si="2"/>
        <v>0</v>
      </c>
      <c r="AL48" s="22">
        <v>0</v>
      </c>
      <c r="AM48" s="22">
        <f t="shared" si="3"/>
        <v>-22445.551249999997</v>
      </c>
      <c r="AO48" s="81">
        <f t="shared" si="4"/>
        <v>-1.2499999975261744E-3</v>
      </c>
      <c r="AP48" s="81">
        <f t="shared" si="5"/>
        <v>-1.2499999975261744E-3</v>
      </c>
    </row>
    <row r="49" spans="1:42" outlineLevel="1" x14ac:dyDescent="0.25">
      <c r="A49" s="266">
        <v>44651</v>
      </c>
      <c r="C49" s="70" t="s">
        <v>3876</v>
      </c>
      <c r="D49" s="71" t="s">
        <v>3877</v>
      </c>
      <c r="E49" s="71" t="s">
        <v>3878</v>
      </c>
      <c r="F49" s="69" t="e">
        <f>VLOOKUP(E49,#REF!,2,FALSE)</f>
        <v>#REF!</v>
      </c>
      <c r="G49" s="194" t="e">
        <f>VLOOKUP(E49,#REF!,9,FALSE)</f>
        <v>#REF!</v>
      </c>
      <c r="H49" s="194" t="e">
        <f>VLOOKUP(E49,#REF!,10,FALSE)</f>
        <v>#REF!</v>
      </c>
      <c r="I49" s="267" t="e">
        <f t="shared" si="6"/>
        <v>#REF!</v>
      </c>
      <c r="J49" s="71" t="s">
        <v>3682</v>
      </c>
      <c r="K49" s="70">
        <v>4</v>
      </c>
      <c r="N49" s="70" t="s">
        <v>3879</v>
      </c>
      <c r="O49" s="71" t="s">
        <v>3880</v>
      </c>
      <c r="P49" s="84" t="s">
        <v>3744</v>
      </c>
      <c r="R49" s="82">
        <v>3837.6</v>
      </c>
      <c r="S49" s="82">
        <v>0</v>
      </c>
      <c r="T49" s="82">
        <v>0</v>
      </c>
      <c r="U49" s="82">
        <f t="shared" si="1"/>
        <v>3837.6</v>
      </c>
      <c r="W49" s="73">
        <v>24</v>
      </c>
      <c r="X49" s="22">
        <v>-3837.6000000000004</v>
      </c>
      <c r="Y49" s="22">
        <v>0</v>
      </c>
      <c r="Z49" s="22">
        <v>0</v>
      </c>
      <c r="AA49" s="22">
        <v>0</v>
      </c>
      <c r="AB49" s="22">
        <v>0</v>
      </c>
      <c r="AC49" s="22">
        <v>0</v>
      </c>
      <c r="AD49" s="22">
        <v>0</v>
      </c>
      <c r="AE49" s="22">
        <v>0</v>
      </c>
      <c r="AF49" s="22">
        <v>0</v>
      </c>
      <c r="AG49" s="22">
        <v>0</v>
      </c>
      <c r="AH49" s="22">
        <v>0</v>
      </c>
      <c r="AI49" s="22">
        <v>0</v>
      </c>
      <c r="AJ49" s="22">
        <v>0</v>
      </c>
      <c r="AK49" s="22">
        <f t="shared" si="2"/>
        <v>0</v>
      </c>
      <c r="AL49" s="22">
        <v>0</v>
      </c>
      <c r="AM49" s="22">
        <f t="shared" si="3"/>
        <v>-3837.6000000000004</v>
      </c>
      <c r="AO49" s="81">
        <f t="shared" si="4"/>
        <v>0</v>
      </c>
      <c r="AP49" s="81">
        <f t="shared" si="5"/>
        <v>0</v>
      </c>
    </row>
    <row r="50" spans="1:42" outlineLevel="1" x14ac:dyDescent="0.25">
      <c r="A50" s="266">
        <v>44651</v>
      </c>
      <c r="C50" s="70" t="s">
        <v>3881</v>
      </c>
      <c r="D50" s="71" t="s">
        <v>3882</v>
      </c>
      <c r="E50" s="71" t="s">
        <v>3883</v>
      </c>
      <c r="F50" s="69" t="e">
        <f>VLOOKUP(E50,#REF!,2,FALSE)</f>
        <v>#REF!</v>
      </c>
      <c r="G50" s="194" t="e">
        <f>VLOOKUP(E50,#REF!,9,FALSE)</f>
        <v>#REF!</v>
      </c>
      <c r="H50" s="194" t="e">
        <f>VLOOKUP(E50,#REF!,10,FALSE)</f>
        <v>#REF!</v>
      </c>
      <c r="I50" s="267" t="e">
        <f t="shared" si="6"/>
        <v>#REF!</v>
      </c>
      <c r="J50" s="71" t="s">
        <v>3682</v>
      </c>
      <c r="K50" s="70">
        <v>6</v>
      </c>
      <c r="N50" s="70" t="s">
        <v>3884</v>
      </c>
      <c r="O50" s="71" t="s">
        <v>3885</v>
      </c>
      <c r="P50" s="84" t="s">
        <v>3744</v>
      </c>
      <c r="R50" s="82">
        <v>6304</v>
      </c>
      <c r="S50" s="82">
        <v>0</v>
      </c>
      <c r="T50" s="82">
        <v>0</v>
      </c>
      <c r="U50" s="82">
        <f t="shared" si="1"/>
        <v>6304</v>
      </c>
      <c r="W50" s="73">
        <v>24</v>
      </c>
      <c r="X50" s="22">
        <v>-6303.9966666666678</v>
      </c>
      <c r="Y50" s="22">
        <v>0</v>
      </c>
      <c r="Z50" s="22">
        <v>0</v>
      </c>
      <c r="AA50" s="22">
        <v>0</v>
      </c>
      <c r="AB50" s="22">
        <v>0</v>
      </c>
      <c r="AC50" s="22">
        <v>0</v>
      </c>
      <c r="AD50" s="22">
        <v>0</v>
      </c>
      <c r="AE50" s="22">
        <v>0</v>
      </c>
      <c r="AF50" s="22">
        <v>0</v>
      </c>
      <c r="AG50" s="22">
        <v>0</v>
      </c>
      <c r="AH50" s="22">
        <v>0</v>
      </c>
      <c r="AI50" s="22">
        <v>0</v>
      </c>
      <c r="AJ50" s="22">
        <v>0</v>
      </c>
      <c r="AK50" s="22">
        <f t="shared" si="2"/>
        <v>0</v>
      </c>
      <c r="AL50" s="22">
        <v>0</v>
      </c>
      <c r="AM50" s="22">
        <f t="shared" si="3"/>
        <v>-6303.9966666666678</v>
      </c>
      <c r="AO50" s="81">
        <f t="shared" si="4"/>
        <v>3.3333333321934333E-3</v>
      </c>
      <c r="AP50" s="81">
        <f t="shared" si="5"/>
        <v>3.3333333321934333E-3</v>
      </c>
    </row>
    <row r="51" spans="1:42" outlineLevel="1" x14ac:dyDescent="0.25">
      <c r="A51" s="266">
        <v>44651</v>
      </c>
      <c r="C51" s="70" t="s">
        <v>3886</v>
      </c>
      <c r="D51" s="71" t="s">
        <v>3887</v>
      </c>
      <c r="E51" s="71" t="s">
        <v>3888</v>
      </c>
      <c r="F51" s="69" t="e">
        <f>VLOOKUP(E51,#REF!,2,FALSE)</f>
        <v>#REF!</v>
      </c>
      <c r="G51" s="194" t="e">
        <f>VLOOKUP(E51,#REF!,9,FALSE)</f>
        <v>#REF!</v>
      </c>
      <c r="H51" s="194" t="e">
        <f>VLOOKUP(E51,#REF!,10,FALSE)</f>
        <v>#REF!</v>
      </c>
      <c r="I51" s="267" t="e">
        <f t="shared" si="6"/>
        <v>#REF!</v>
      </c>
      <c r="J51" s="71" t="s">
        <v>3682</v>
      </c>
      <c r="K51" s="70">
        <v>6</v>
      </c>
      <c r="N51" s="70" t="s">
        <v>3889</v>
      </c>
      <c r="O51" s="71" t="s">
        <v>3890</v>
      </c>
      <c r="P51" s="84" t="s">
        <v>3744</v>
      </c>
      <c r="R51" s="82">
        <v>7202.38</v>
      </c>
      <c r="S51" s="82">
        <v>0</v>
      </c>
      <c r="T51" s="82">
        <v>0</v>
      </c>
      <c r="U51" s="82">
        <f t="shared" si="1"/>
        <v>7202.38</v>
      </c>
      <c r="W51" s="73">
        <v>24</v>
      </c>
      <c r="X51" s="22">
        <v>-7202.3816666666662</v>
      </c>
      <c r="Y51" s="22">
        <v>0</v>
      </c>
      <c r="Z51" s="22">
        <v>0</v>
      </c>
      <c r="AA51" s="22">
        <v>0</v>
      </c>
      <c r="AB51" s="22">
        <v>0</v>
      </c>
      <c r="AC51" s="22">
        <v>0</v>
      </c>
      <c r="AD51" s="22">
        <v>0</v>
      </c>
      <c r="AE51" s="22">
        <v>0</v>
      </c>
      <c r="AF51" s="22">
        <v>0</v>
      </c>
      <c r="AG51" s="22">
        <v>0</v>
      </c>
      <c r="AH51" s="22">
        <v>0</v>
      </c>
      <c r="AI51" s="22">
        <v>0</v>
      </c>
      <c r="AJ51" s="22">
        <v>0</v>
      </c>
      <c r="AK51" s="22">
        <f t="shared" si="2"/>
        <v>0</v>
      </c>
      <c r="AL51" s="22">
        <v>0</v>
      </c>
      <c r="AM51" s="22">
        <f t="shared" si="3"/>
        <v>-7202.3816666666662</v>
      </c>
      <c r="AO51" s="81">
        <f t="shared" si="4"/>
        <v>-1.6666666660967167E-3</v>
      </c>
      <c r="AP51" s="81">
        <f t="shared" si="5"/>
        <v>-1.6666666660967167E-3</v>
      </c>
    </row>
    <row r="52" spans="1:42" outlineLevel="1" x14ac:dyDescent="0.25">
      <c r="A52" s="266">
        <v>44651</v>
      </c>
      <c r="C52" s="70" t="s">
        <v>3891</v>
      </c>
      <c r="D52" s="71" t="s">
        <v>3892</v>
      </c>
      <c r="E52" s="71" t="s">
        <v>3893</v>
      </c>
      <c r="F52" s="69" t="e">
        <f>VLOOKUP(E52,#REF!,2,FALSE)</f>
        <v>#REF!</v>
      </c>
      <c r="G52" s="194" t="e">
        <f>VLOOKUP(E52,#REF!,9,FALSE)</f>
        <v>#REF!</v>
      </c>
      <c r="H52" s="194" t="e">
        <f>VLOOKUP(E52,#REF!,10,FALSE)</f>
        <v>#REF!</v>
      </c>
      <c r="I52" s="267" t="e">
        <f t="shared" si="6"/>
        <v>#REF!</v>
      </c>
      <c r="J52" s="71" t="s">
        <v>3870</v>
      </c>
      <c r="K52" s="70">
        <v>7</v>
      </c>
      <c r="N52" s="70" t="s">
        <v>3894</v>
      </c>
      <c r="O52" s="87" t="s">
        <v>3895</v>
      </c>
      <c r="P52" s="84" t="s">
        <v>3896</v>
      </c>
      <c r="R52" s="82">
        <v>6804</v>
      </c>
      <c r="S52" s="82">
        <v>0</v>
      </c>
      <c r="T52" s="82">
        <v>0</v>
      </c>
      <c r="U52" s="82">
        <f t="shared" ref="U52:U81" si="7">SUM(R52:T52)</f>
        <v>6804</v>
      </c>
      <c r="W52" s="73">
        <v>24</v>
      </c>
      <c r="X52" s="22">
        <v>-6804</v>
      </c>
      <c r="Y52" s="22">
        <v>0</v>
      </c>
      <c r="Z52" s="22">
        <v>0</v>
      </c>
      <c r="AA52" s="22">
        <v>0</v>
      </c>
      <c r="AB52" s="22">
        <v>0</v>
      </c>
      <c r="AC52" s="22">
        <v>0</v>
      </c>
      <c r="AD52" s="22">
        <v>0</v>
      </c>
      <c r="AE52" s="22">
        <v>0</v>
      </c>
      <c r="AF52" s="22">
        <v>0</v>
      </c>
      <c r="AG52" s="22">
        <v>0</v>
      </c>
      <c r="AH52" s="22">
        <v>0</v>
      </c>
      <c r="AI52" s="22">
        <v>0</v>
      </c>
      <c r="AJ52" s="22">
        <v>0</v>
      </c>
      <c r="AK52" s="22">
        <f t="shared" ref="AK52:AK81" si="8">SUM(Y52:AJ52)</f>
        <v>0</v>
      </c>
      <c r="AL52" s="22">
        <v>0</v>
      </c>
      <c r="AM52" s="22">
        <f t="shared" ref="AM52:AM81" si="9">X52+AK52+AL52</f>
        <v>-6804</v>
      </c>
      <c r="AO52" s="81">
        <f t="shared" ref="AO52:AO81" si="10">U52+AM52</f>
        <v>0</v>
      </c>
      <c r="AP52" s="81">
        <f t="shared" ref="AP52:AP81" si="11">R52+X52</f>
        <v>0</v>
      </c>
    </row>
    <row r="53" spans="1:42" outlineLevel="1" x14ac:dyDescent="0.25">
      <c r="A53" s="266">
        <v>44651</v>
      </c>
      <c r="C53" s="70" t="s">
        <v>3897</v>
      </c>
      <c r="D53" s="71" t="s">
        <v>3898</v>
      </c>
      <c r="E53" s="71" t="s">
        <v>3899</v>
      </c>
      <c r="F53" s="69" t="e">
        <f>VLOOKUP(E53,#REF!,2,FALSE)</f>
        <v>#REF!</v>
      </c>
      <c r="G53" s="194" t="e">
        <f>VLOOKUP(E53,#REF!,9,FALSE)</f>
        <v>#REF!</v>
      </c>
      <c r="H53" s="194" t="e">
        <f>VLOOKUP(E53,#REF!,10,FALSE)</f>
        <v>#REF!</v>
      </c>
      <c r="I53" s="267" t="e">
        <f t="shared" si="6"/>
        <v>#REF!</v>
      </c>
      <c r="J53" s="71" t="s">
        <v>3870</v>
      </c>
      <c r="K53" s="70">
        <v>7</v>
      </c>
      <c r="N53" s="70" t="s">
        <v>3900</v>
      </c>
      <c r="O53" s="71">
        <v>122300201</v>
      </c>
      <c r="P53" s="84" t="s">
        <v>3838</v>
      </c>
      <c r="R53" s="82">
        <v>6468</v>
      </c>
      <c r="S53" s="82">
        <v>0</v>
      </c>
      <c r="T53" s="82">
        <v>0</v>
      </c>
      <c r="U53" s="82">
        <f t="shared" si="7"/>
        <v>6468</v>
      </c>
      <c r="W53" s="73">
        <v>24</v>
      </c>
      <c r="X53" s="22">
        <v>-6468</v>
      </c>
      <c r="Y53" s="22">
        <v>0</v>
      </c>
      <c r="Z53" s="22">
        <v>0</v>
      </c>
      <c r="AA53" s="22">
        <v>0</v>
      </c>
      <c r="AB53" s="22">
        <v>0</v>
      </c>
      <c r="AC53" s="22">
        <v>0</v>
      </c>
      <c r="AD53" s="22">
        <v>0</v>
      </c>
      <c r="AE53" s="22">
        <v>0</v>
      </c>
      <c r="AF53" s="22">
        <v>0</v>
      </c>
      <c r="AG53" s="22">
        <v>0</v>
      </c>
      <c r="AH53" s="22">
        <v>0</v>
      </c>
      <c r="AI53" s="22">
        <v>0</v>
      </c>
      <c r="AJ53" s="22">
        <v>0</v>
      </c>
      <c r="AK53" s="22">
        <f t="shared" si="8"/>
        <v>0</v>
      </c>
      <c r="AL53" s="22">
        <v>0</v>
      </c>
      <c r="AM53" s="22">
        <f t="shared" si="9"/>
        <v>-6468</v>
      </c>
      <c r="AO53" s="81">
        <f t="shared" si="10"/>
        <v>0</v>
      </c>
      <c r="AP53" s="81">
        <f t="shared" si="11"/>
        <v>0</v>
      </c>
    </row>
    <row r="54" spans="1:42" outlineLevel="1" x14ac:dyDescent="0.25">
      <c r="A54" s="266">
        <v>44651</v>
      </c>
      <c r="C54" s="70" t="s">
        <v>3901</v>
      </c>
      <c r="D54" s="71" t="s">
        <v>3902</v>
      </c>
      <c r="E54" s="71" t="s">
        <v>3903</v>
      </c>
      <c r="F54" s="69" t="e">
        <f>VLOOKUP(E54,#REF!,2,FALSE)</f>
        <v>#REF!</v>
      </c>
      <c r="G54" s="194" t="e">
        <f>VLOOKUP(E54,#REF!,9,FALSE)</f>
        <v>#REF!</v>
      </c>
      <c r="H54" s="194" t="e">
        <f>VLOOKUP(E54,#REF!,10,FALSE)</f>
        <v>#REF!</v>
      </c>
      <c r="I54" s="267" t="e">
        <f t="shared" si="6"/>
        <v>#REF!</v>
      </c>
      <c r="J54" s="71" t="s">
        <v>3682</v>
      </c>
      <c r="K54" s="70">
        <v>6</v>
      </c>
      <c r="N54" s="70" t="s">
        <v>3904</v>
      </c>
      <c r="O54" s="71">
        <v>122300361</v>
      </c>
      <c r="P54" s="84" t="s">
        <v>3838</v>
      </c>
      <c r="R54" s="82">
        <v>4320</v>
      </c>
      <c r="S54" s="82">
        <v>0</v>
      </c>
      <c r="T54" s="82">
        <v>0</v>
      </c>
      <c r="U54" s="82">
        <f t="shared" si="7"/>
        <v>4320</v>
      </c>
      <c r="W54" s="73">
        <v>24</v>
      </c>
      <c r="X54" s="22">
        <v>-4320</v>
      </c>
      <c r="Y54" s="22">
        <v>0</v>
      </c>
      <c r="Z54" s="22">
        <v>0</v>
      </c>
      <c r="AA54" s="22">
        <v>0</v>
      </c>
      <c r="AB54" s="22">
        <v>0</v>
      </c>
      <c r="AC54" s="22">
        <v>0</v>
      </c>
      <c r="AD54" s="22">
        <v>0</v>
      </c>
      <c r="AE54" s="22">
        <v>0</v>
      </c>
      <c r="AF54" s="22">
        <v>0</v>
      </c>
      <c r="AG54" s="22">
        <v>0</v>
      </c>
      <c r="AH54" s="22">
        <v>0</v>
      </c>
      <c r="AI54" s="22">
        <v>0</v>
      </c>
      <c r="AJ54" s="22">
        <v>0</v>
      </c>
      <c r="AK54" s="22">
        <f t="shared" si="8"/>
        <v>0</v>
      </c>
      <c r="AL54" s="22">
        <v>0</v>
      </c>
      <c r="AM54" s="22">
        <f t="shared" si="9"/>
        <v>-4320</v>
      </c>
      <c r="AO54" s="81">
        <f t="shared" si="10"/>
        <v>0</v>
      </c>
      <c r="AP54" s="81">
        <f t="shared" si="11"/>
        <v>0</v>
      </c>
    </row>
    <row r="55" spans="1:42" ht="15" customHeight="1" outlineLevel="1" x14ac:dyDescent="0.25">
      <c r="A55" s="266">
        <v>44651</v>
      </c>
      <c r="C55" s="70" t="s">
        <v>3905</v>
      </c>
      <c r="D55" s="227" t="s">
        <v>3906</v>
      </c>
      <c r="E55" s="227" t="s">
        <v>3907</v>
      </c>
      <c r="F55" s="69" t="e">
        <f>VLOOKUP(E55,#REF!,2,FALSE)</f>
        <v>#REF!</v>
      </c>
      <c r="G55" s="194" t="e">
        <f>VLOOKUP(E55,#REF!,9,FALSE)</f>
        <v>#REF!</v>
      </c>
      <c r="H55" s="194" t="e">
        <f>VLOOKUP(E55,#REF!,10,FALSE)</f>
        <v>#REF!</v>
      </c>
      <c r="I55" s="267" t="e">
        <f t="shared" si="6"/>
        <v>#REF!</v>
      </c>
      <c r="J55" s="71" t="s">
        <v>3759</v>
      </c>
      <c r="K55" s="268">
        <v>2</v>
      </c>
      <c r="L55" s="268"/>
      <c r="M55" s="268"/>
      <c r="N55" s="70" t="s">
        <v>3908</v>
      </c>
      <c r="O55" s="71" t="s">
        <v>3909</v>
      </c>
      <c r="P55" s="84" t="s">
        <v>3768</v>
      </c>
      <c r="R55" s="82">
        <v>21846.07</v>
      </c>
      <c r="S55" s="82">
        <v>0</v>
      </c>
      <c r="T55" s="82">
        <v>0</v>
      </c>
      <c r="U55" s="82">
        <f t="shared" si="7"/>
        <v>21846.07</v>
      </c>
      <c r="W55" s="73">
        <v>24</v>
      </c>
      <c r="X55" s="22">
        <v>-21846.06625</v>
      </c>
      <c r="Y55" s="22">
        <v>0</v>
      </c>
      <c r="Z55" s="22">
        <v>0</v>
      </c>
      <c r="AA55" s="22">
        <v>0</v>
      </c>
      <c r="AB55" s="22">
        <v>0</v>
      </c>
      <c r="AC55" s="22">
        <v>0</v>
      </c>
      <c r="AD55" s="22">
        <v>0</v>
      </c>
      <c r="AE55" s="22">
        <v>0</v>
      </c>
      <c r="AF55" s="22">
        <v>0</v>
      </c>
      <c r="AG55" s="22">
        <v>0</v>
      </c>
      <c r="AH55" s="22">
        <v>0</v>
      </c>
      <c r="AI55" s="22">
        <v>0</v>
      </c>
      <c r="AJ55" s="22">
        <v>0</v>
      </c>
      <c r="AK55" s="22">
        <f t="shared" si="8"/>
        <v>0</v>
      </c>
      <c r="AL55" s="22">
        <v>0</v>
      </c>
      <c r="AM55" s="22">
        <f t="shared" si="9"/>
        <v>-21846.06625</v>
      </c>
      <c r="AO55" s="81">
        <f t="shared" si="10"/>
        <v>3.7499999998544808E-3</v>
      </c>
      <c r="AP55" s="81">
        <f t="shared" si="11"/>
        <v>3.7499999998544808E-3</v>
      </c>
    </row>
    <row r="56" spans="1:42" outlineLevel="1" x14ac:dyDescent="0.25">
      <c r="A56" s="266">
        <v>44651</v>
      </c>
      <c r="C56" s="70" t="s">
        <v>3910</v>
      </c>
      <c r="D56" s="71" t="s">
        <v>3911</v>
      </c>
      <c r="E56" s="71" t="s">
        <v>3912</v>
      </c>
      <c r="F56" s="69" t="e">
        <f>VLOOKUP(E56,#REF!,2,FALSE)</f>
        <v>#REF!</v>
      </c>
      <c r="G56" s="194" t="e">
        <f>VLOOKUP(E56,#REF!,9,FALSE)</f>
        <v>#REF!</v>
      </c>
      <c r="H56" s="194" t="e">
        <f>VLOOKUP(E56,#REF!,10,FALSE)</f>
        <v>#REF!</v>
      </c>
      <c r="I56" s="267" t="e">
        <f t="shared" si="6"/>
        <v>#REF!</v>
      </c>
      <c r="J56" s="71" t="s">
        <v>3741</v>
      </c>
      <c r="K56" s="70">
        <v>6</v>
      </c>
      <c r="N56" s="70" t="s">
        <v>3913</v>
      </c>
      <c r="O56" s="71" t="s">
        <v>3914</v>
      </c>
      <c r="P56" s="84" t="s">
        <v>3768</v>
      </c>
      <c r="R56" s="82">
        <v>6798.86</v>
      </c>
      <c r="S56" s="82">
        <v>0</v>
      </c>
      <c r="T56" s="82">
        <v>0</v>
      </c>
      <c r="U56" s="82">
        <f t="shared" si="7"/>
        <v>6798.86</v>
      </c>
      <c r="W56" s="73">
        <v>24</v>
      </c>
      <c r="X56" s="22">
        <v>-6798.8583333333336</v>
      </c>
      <c r="Y56" s="22">
        <v>0</v>
      </c>
      <c r="Z56" s="22">
        <v>0</v>
      </c>
      <c r="AA56" s="22">
        <v>0</v>
      </c>
      <c r="AB56" s="22">
        <v>0</v>
      </c>
      <c r="AC56" s="22">
        <v>0</v>
      </c>
      <c r="AD56" s="22">
        <v>0</v>
      </c>
      <c r="AE56" s="22">
        <v>0</v>
      </c>
      <c r="AF56" s="22">
        <v>0</v>
      </c>
      <c r="AG56" s="22">
        <v>0</v>
      </c>
      <c r="AH56" s="22">
        <v>0</v>
      </c>
      <c r="AI56" s="22">
        <v>0</v>
      </c>
      <c r="AJ56" s="22">
        <v>0</v>
      </c>
      <c r="AK56" s="22">
        <f t="shared" si="8"/>
        <v>0</v>
      </c>
      <c r="AL56" s="22">
        <v>0</v>
      </c>
      <c r="AM56" s="22">
        <f t="shared" si="9"/>
        <v>-6798.8583333333336</v>
      </c>
      <c r="AO56" s="81">
        <f t="shared" si="10"/>
        <v>1.6666666660967167E-3</v>
      </c>
      <c r="AP56" s="81">
        <f t="shared" si="11"/>
        <v>1.6666666660967167E-3</v>
      </c>
    </row>
    <row r="57" spans="1:42" outlineLevel="1" x14ac:dyDescent="0.25">
      <c r="A57" s="266">
        <v>44651</v>
      </c>
      <c r="C57" s="70" t="s">
        <v>3915</v>
      </c>
      <c r="D57" s="71" t="s">
        <v>3916</v>
      </c>
      <c r="E57" s="71" t="s">
        <v>3917</v>
      </c>
      <c r="F57" s="69" t="e">
        <f>VLOOKUP(E57,#REF!,2,FALSE)</f>
        <v>#REF!</v>
      </c>
      <c r="G57" s="194" t="e">
        <f>VLOOKUP(E57,#REF!,9,FALSE)</f>
        <v>#REF!</v>
      </c>
      <c r="H57" s="194" t="e">
        <f>VLOOKUP(E57,#REF!,10,FALSE)</f>
        <v>#REF!</v>
      </c>
      <c r="I57" s="267" t="e">
        <f t="shared" si="6"/>
        <v>#REF!</v>
      </c>
      <c r="J57" s="71" t="s">
        <v>3682</v>
      </c>
      <c r="K57" s="70">
        <v>5</v>
      </c>
      <c r="N57" s="70" t="s">
        <v>3918</v>
      </c>
      <c r="O57" s="71">
        <v>2203145</v>
      </c>
      <c r="P57" s="84" t="s">
        <v>3778</v>
      </c>
      <c r="R57" s="82">
        <v>3885</v>
      </c>
      <c r="S57" s="82">
        <v>0</v>
      </c>
      <c r="T57" s="82">
        <v>0</v>
      </c>
      <c r="U57" s="82">
        <f t="shared" si="7"/>
        <v>3885</v>
      </c>
      <c r="W57" s="73">
        <v>24</v>
      </c>
      <c r="X57" s="22">
        <v>-3885.0000000000005</v>
      </c>
      <c r="Y57" s="22">
        <v>0</v>
      </c>
      <c r="Z57" s="22">
        <v>0</v>
      </c>
      <c r="AA57" s="22">
        <v>0</v>
      </c>
      <c r="AB57" s="22">
        <v>0</v>
      </c>
      <c r="AC57" s="22">
        <v>0</v>
      </c>
      <c r="AD57" s="22">
        <v>0</v>
      </c>
      <c r="AE57" s="22">
        <v>0</v>
      </c>
      <c r="AF57" s="22">
        <v>0</v>
      </c>
      <c r="AG57" s="22">
        <v>0</v>
      </c>
      <c r="AH57" s="22">
        <v>0</v>
      </c>
      <c r="AI57" s="22">
        <v>0</v>
      </c>
      <c r="AJ57" s="22">
        <v>0</v>
      </c>
      <c r="AK57" s="22">
        <f t="shared" si="8"/>
        <v>0</v>
      </c>
      <c r="AL57" s="22">
        <v>0</v>
      </c>
      <c r="AM57" s="22">
        <f t="shared" si="9"/>
        <v>-3885.0000000000005</v>
      </c>
      <c r="AO57" s="81">
        <f t="shared" si="10"/>
        <v>0</v>
      </c>
      <c r="AP57" s="81">
        <f t="shared" si="11"/>
        <v>0</v>
      </c>
    </row>
    <row r="58" spans="1:42" outlineLevel="1" x14ac:dyDescent="0.25">
      <c r="A58" s="266">
        <v>44651</v>
      </c>
      <c r="C58" s="70" t="s">
        <v>3919</v>
      </c>
      <c r="D58" s="71" t="s">
        <v>3920</v>
      </c>
      <c r="E58" s="71" t="s">
        <v>3921</v>
      </c>
      <c r="F58" s="69" t="e">
        <f>VLOOKUP(E58,#REF!,2,FALSE)</f>
        <v>#REF!</v>
      </c>
      <c r="G58" s="194" t="e">
        <f>VLOOKUP(E58,#REF!,9,FALSE)</f>
        <v>#REF!</v>
      </c>
      <c r="H58" s="194" t="e">
        <f>VLOOKUP(E58,#REF!,10,FALSE)</f>
        <v>#REF!</v>
      </c>
      <c r="I58" s="267" t="e">
        <f t="shared" si="6"/>
        <v>#REF!</v>
      </c>
      <c r="J58" s="71" t="s">
        <v>3682</v>
      </c>
      <c r="K58" s="70">
        <v>6</v>
      </c>
      <c r="N58" s="70" t="s">
        <v>3922</v>
      </c>
      <c r="O58" s="71">
        <v>2203146</v>
      </c>
      <c r="P58" s="84" t="s">
        <v>3778</v>
      </c>
      <c r="R58" s="82">
        <v>4233.6000000000004</v>
      </c>
      <c r="S58" s="82">
        <v>0</v>
      </c>
      <c r="T58" s="82">
        <v>0</v>
      </c>
      <c r="U58" s="82">
        <f t="shared" si="7"/>
        <v>4233.6000000000004</v>
      </c>
      <c r="W58" s="73">
        <v>24</v>
      </c>
      <c r="X58" s="22">
        <v>-4233.6000000000004</v>
      </c>
      <c r="Y58" s="22">
        <v>0</v>
      </c>
      <c r="Z58" s="22">
        <v>0</v>
      </c>
      <c r="AA58" s="22">
        <v>0</v>
      </c>
      <c r="AB58" s="22">
        <v>0</v>
      </c>
      <c r="AC58" s="22">
        <v>0</v>
      </c>
      <c r="AD58" s="22">
        <v>0</v>
      </c>
      <c r="AE58" s="22">
        <v>0</v>
      </c>
      <c r="AF58" s="22">
        <v>0</v>
      </c>
      <c r="AG58" s="22">
        <v>0</v>
      </c>
      <c r="AH58" s="22">
        <v>0</v>
      </c>
      <c r="AI58" s="22">
        <v>0</v>
      </c>
      <c r="AJ58" s="22">
        <v>0</v>
      </c>
      <c r="AK58" s="22">
        <f t="shared" si="8"/>
        <v>0</v>
      </c>
      <c r="AL58" s="22">
        <v>0</v>
      </c>
      <c r="AM58" s="22">
        <f t="shared" si="9"/>
        <v>-4233.6000000000004</v>
      </c>
      <c r="AO58" s="81">
        <f t="shared" si="10"/>
        <v>0</v>
      </c>
      <c r="AP58" s="81">
        <f t="shared" si="11"/>
        <v>0</v>
      </c>
    </row>
    <row r="59" spans="1:42" outlineLevel="1" x14ac:dyDescent="0.25">
      <c r="A59" s="266">
        <v>44651</v>
      </c>
      <c r="C59" s="70" t="s">
        <v>3923</v>
      </c>
      <c r="D59" s="71" t="s">
        <v>3924</v>
      </c>
      <c r="E59" s="71" t="s">
        <v>3925</v>
      </c>
      <c r="F59" s="69" t="e">
        <f>VLOOKUP(E59,#REF!,2,FALSE)</f>
        <v>#REF!</v>
      </c>
      <c r="G59" s="194" t="e">
        <f>VLOOKUP(E59,#REF!,9,FALSE)</f>
        <v>#REF!</v>
      </c>
      <c r="H59" s="194" t="e">
        <f>VLOOKUP(E59,#REF!,10,FALSE)</f>
        <v>#REF!</v>
      </c>
      <c r="I59" s="267" t="e">
        <f t="shared" si="6"/>
        <v>#REF!</v>
      </c>
      <c r="J59" s="71" t="s">
        <v>3753</v>
      </c>
      <c r="K59" s="70">
        <v>7</v>
      </c>
      <c r="N59" s="70" t="s">
        <v>3926</v>
      </c>
      <c r="O59" s="71">
        <v>2202142</v>
      </c>
      <c r="P59" s="84" t="s">
        <v>3778</v>
      </c>
      <c r="R59" s="82">
        <v>4410</v>
      </c>
      <c r="S59" s="82">
        <v>0</v>
      </c>
      <c r="T59" s="82">
        <v>0</v>
      </c>
      <c r="U59" s="82">
        <f t="shared" si="7"/>
        <v>4410</v>
      </c>
      <c r="W59" s="73">
        <v>24</v>
      </c>
      <c r="X59" s="22">
        <v>-4410</v>
      </c>
      <c r="Y59" s="22">
        <v>0</v>
      </c>
      <c r="Z59" s="22">
        <v>0</v>
      </c>
      <c r="AA59" s="22">
        <v>0</v>
      </c>
      <c r="AB59" s="22">
        <v>0</v>
      </c>
      <c r="AC59" s="22">
        <v>0</v>
      </c>
      <c r="AD59" s="22">
        <v>0</v>
      </c>
      <c r="AE59" s="22">
        <v>0</v>
      </c>
      <c r="AF59" s="22">
        <v>0</v>
      </c>
      <c r="AG59" s="22">
        <v>0</v>
      </c>
      <c r="AH59" s="22">
        <v>0</v>
      </c>
      <c r="AI59" s="22">
        <v>0</v>
      </c>
      <c r="AJ59" s="22">
        <v>0</v>
      </c>
      <c r="AK59" s="22">
        <f t="shared" si="8"/>
        <v>0</v>
      </c>
      <c r="AL59" s="22">
        <v>0</v>
      </c>
      <c r="AM59" s="22">
        <f t="shared" si="9"/>
        <v>-4410</v>
      </c>
      <c r="AO59" s="81">
        <f t="shared" si="10"/>
        <v>0</v>
      </c>
      <c r="AP59" s="81">
        <f t="shared" si="11"/>
        <v>0</v>
      </c>
    </row>
    <row r="60" spans="1:42" outlineLevel="1" x14ac:dyDescent="0.25">
      <c r="A60" s="266">
        <v>44651</v>
      </c>
      <c r="C60" s="70" t="s">
        <v>3927</v>
      </c>
      <c r="D60" s="71" t="s">
        <v>3928</v>
      </c>
      <c r="E60" s="71" t="s">
        <v>3929</v>
      </c>
      <c r="F60" s="69" t="e">
        <f>VLOOKUP(E60,#REF!,2,FALSE)</f>
        <v>#REF!</v>
      </c>
      <c r="G60" s="194" t="e">
        <f>VLOOKUP(E60,#REF!,9,FALSE)</f>
        <v>#REF!</v>
      </c>
      <c r="H60" s="194" t="e">
        <f>VLOOKUP(E60,#REF!,10,FALSE)</f>
        <v>#REF!</v>
      </c>
      <c r="I60" s="267" t="e">
        <f t="shared" si="6"/>
        <v>#REF!</v>
      </c>
      <c r="J60" s="71" t="s">
        <v>3682</v>
      </c>
      <c r="K60" s="70">
        <v>9</v>
      </c>
      <c r="N60" s="70" t="s">
        <v>3930</v>
      </c>
      <c r="O60" s="71">
        <v>2202163</v>
      </c>
      <c r="P60" s="84" t="s">
        <v>3778</v>
      </c>
      <c r="R60" s="82">
        <v>6804</v>
      </c>
      <c r="S60" s="82">
        <v>0</v>
      </c>
      <c r="T60" s="82">
        <v>0</v>
      </c>
      <c r="U60" s="82">
        <f t="shared" si="7"/>
        <v>6804</v>
      </c>
      <c r="W60" s="73">
        <v>24</v>
      </c>
      <c r="X60" s="22">
        <v>-6804</v>
      </c>
      <c r="Y60" s="22">
        <v>0</v>
      </c>
      <c r="Z60" s="22">
        <v>0</v>
      </c>
      <c r="AA60" s="22">
        <v>0</v>
      </c>
      <c r="AB60" s="22">
        <v>0</v>
      </c>
      <c r="AC60" s="22">
        <v>0</v>
      </c>
      <c r="AD60" s="22">
        <v>0</v>
      </c>
      <c r="AE60" s="22">
        <v>0</v>
      </c>
      <c r="AF60" s="22">
        <v>0</v>
      </c>
      <c r="AG60" s="22">
        <v>0</v>
      </c>
      <c r="AH60" s="22">
        <v>0</v>
      </c>
      <c r="AI60" s="22">
        <v>0</v>
      </c>
      <c r="AJ60" s="22">
        <v>0</v>
      </c>
      <c r="AK60" s="22">
        <f t="shared" si="8"/>
        <v>0</v>
      </c>
      <c r="AL60" s="22">
        <v>0</v>
      </c>
      <c r="AM60" s="22">
        <f t="shared" si="9"/>
        <v>-6804</v>
      </c>
      <c r="AO60" s="81">
        <f t="shared" si="10"/>
        <v>0</v>
      </c>
      <c r="AP60" s="81">
        <f t="shared" si="11"/>
        <v>0</v>
      </c>
    </row>
    <row r="61" spans="1:42" outlineLevel="1" x14ac:dyDescent="0.25">
      <c r="A61" s="266">
        <v>44651</v>
      </c>
      <c r="C61" s="70" t="s">
        <v>3931</v>
      </c>
      <c r="D61" s="227" t="s">
        <v>3932</v>
      </c>
      <c r="E61" s="227" t="s">
        <v>3933</v>
      </c>
      <c r="F61" s="69" t="e">
        <f>VLOOKUP(E61,#REF!,2,FALSE)</f>
        <v>#REF!</v>
      </c>
      <c r="G61" s="194" t="e">
        <f>VLOOKUP(E61,#REF!,9,FALSE)</f>
        <v>#REF!</v>
      </c>
      <c r="H61" s="194" t="e">
        <f>VLOOKUP(E61,#REF!,10,FALSE)</f>
        <v>#REF!</v>
      </c>
      <c r="I61" s="267" t="e">
        <f t="shared" si="6"/>
        <v>#REF!</v>
      </c>
      <c r="J61" s="71" t="s">
        <v>3682</v>
      </c>
      <c r="K61" s="268">
        <v>2</v>
      </c>
      <c r="L61" s="268"/>
      <c r="M61" s="268"/>
      <c r="N61" s="70" t="s">
        <v>3934</v>
      </c>
      <c r="O61" s="71">
        <v>2202164</v>
      </c>
      <c r="P61" s="84" t="s">
        <v>3778</v>
      </c>
      <c r="R61" s="82">
        <v>1601.6</v>
      </c>
      <c r="S61" s="82">
        <v>0</v>
      </c>
      <c r="T61" s="82">
        <v>0</v>
      </c>
      <c r="U61" s="82">
        <f t="shared" si="7"/>
        <v>1601.6</v>
      </c>
      <c r="W61" s="73">
        <v>24</v>
      </c>
      <c r="X61" s="22">
        <v>-1601.6000000000001</v>
      </c>
      <c r="Y61" s="22">
        <v>0</v>
      </c>
      <c r="Z61" s="22">
        <v>0</v>
      </c>
      <c r="AA61" s="22">
        <v>0</v>
      </c>
      <c r="AB61" s="22">
        <v>0</v>
      </c>
      <c r="AC61" s="22">
        <v>0</v>
      </c>
      <c r="AD61" s="22">
        <v>0</v>
      </c>
      <c r="AE61" s="22">
        <v>0</v>
      </c>
      <c r="AF61" s="22">
        <v>0</v>
      </c>
      <c r="AG61" s="22">
        <v>0</v>
      </c>
      <c r="AH61" s="22">
        <v>0</v>
      </c>
      <c r="AI61" s="22">
        <v>0</v>
      </c>
      <c r="AJ61" s="22">
        <v>0</v>
      </c>
      <c r="AK61" s="22">
        <f t="shared" si="8"/>
        <v>0</v>
      </c>
      <c r="AL61" s="22">
        <v>0</v>
      </c>
      <c r="AM61" s="22">
        <f t="shared" si="9"/>
        <v>-1601.6000000000001</v>
      </c>
      <c r="AO61" s="81">
        <f t="shared" si="10"/>
        <v>0</v>
      </c>
      <c r="AP61" s="81">
        <f t="shared" si="11"/>
        <v>0</v>
      </c>
    </row>
    <row r="62" spans="1:42" outlineLevel="1" x14ac:dyDescent="0.25">
      <c r="A62" s="266">
        <v>44651</v>
      </c>
      <c r="C62" s="70" t="s">
        <v>3935</v>
      </c>
      <c r="D62" s="227" t="s">
        <v>3936</v>
      </c>
      <c r="E62" s="227" t="s">
        <v>3937</v>
      </c>
      <c r="F62" s="69" t="e">
        <f>VLOOKUP(E62,#REF!,2,FALSE)</f>
        <v>#REF!</v>
      </c>
      <c r="G62" s="194" t="e">
        <f>VLOOKUP(E62,#REF!,9,FALSE)</f>
        <v>#REF!</v>
      </c>
      <c r="H62" s="194" t="e">
        <f>VLOOKUP(E62,#REF!,10,FALSE)</f>
        <v>#REF!</v>
      </c>
      <c r="I62" s="267" t="e">
        <f t="shared" si="6"/>
        <v>#REF!</v>
      </c>
      <c r="J62" s="71" t="s">
        <v>3682</v>
      </c>
      <c r="K62" s="268">
        <v>2</v>
      </c>
      <c r="L62" s="268"/>
      <c r="M62" s="268"/>
      <c r="N62" s="70" t="s">
        <v>3938</v>
      </c>
      <c r="O62" s="71">
        <v>2202164</v>
      </c>
      <c r="P62" s="84" t="s">
        <v>3778</v>
      </c>
      <c r="R62" s="82">
        <v>1478.4</v>
      </c>
      <c r="S62" s="82">
        <v>0</v>
      </c>
      <c r="T62" s="82">
        <v>0</v>
      </c>
      <c r="U62" s="82">
        <f t="shared" si="7"/>
        <v>1478.4</v>
      </c>
      <c r="W62" s="73">
        <v>24</v>
      </c>
      <c r="X62" s="22">
        <v>-1478.4</v>
      </c>
      <c r="Y62" s="22">
        <v>0</v>
      </c>
      <c r="Z62" s="22">
        <v>0</v>
      </c>
      <c r="AA62" s="22">
        <v>0</v>
      </c>
      <c r="AB62" s="22">
        <v>0</v>
      </c>
      <c r="AC62" s="22">
        <v>0</v>
      </c>
      <c r="AD62" s="22">
        <v>0</v>
      </c>
      <c r="AE62" s="22">
        <v>0</v>
      </c>
      <c r="AF62" s="22">
        <v>0</v>
      </c>
      <c r="AG62" s="22">
        <v>0</v>
      </c>
      <c r="AH62" s="22">
        <v>0</v>
      </c>
      <c r="AI62" s="22">
        <v>0</v>
      </c>
      <c r="AJ62" s="22">
        <v>0</v>
      </c>
      <c r="AK62" s="22">
        <f t="shared" si="8"/>
        <v>0</v>
      </c>
      <c r="AL62" s="22">
        <v>0</v>
      </c>
      <c r="AM62" s="22">
        <f t="shared" si="9"/>
        <v>-1478.4</v>
      </c>
      <c r="AO62" s="81">
        <f t="shared" si="10"/>
        <v>0</v>
      </c>
      <c r="AP62" s="81">
        <f t="shared" si="11"/>
        <v>0</v>
      </c>
    </row>
    <row r="63" spans="1:42" outlineLevel="1" x14ac:dyDescent="0.25">
      <c r="A63" s="266">
        <v>44651</v>
      </c>
      <c r="C63" s="70" t="s">
        <v>3939</v>
      </c>
      <c r="D63" s="71" t="s">
        <v>3940</v>
      </c>
      <c r="E63" s="227" t="s">
        <v>3941</v>
      </c>
      <c r="F63" s="69" t="e">
        <f>VLOOKUP(E63,#REF!,2,FALSE)</f>
        <v>#REF!</v>
      </c>
      <c r="G63" s="194" t="e">
        <f>VLOOKUP(E63,#REF!,9,FALSE)</f>
        <v>#REF!</v>
      </c>
      <c r="H63" s="194" t="e">
        <f>VLOOKUP(E63,#REF!,10,FALSE)</f>
        <v>#REF!</v>
      </c>
      <c r="I63" s="267" t="e">
        <f t="shared" si="6"/>
        <v>#REF!</v>
      </c>
      <c r="J63" s="71" t="s">
        <v>3682</v>
      </c>
      <c r="K63" s="75">
        <v>7</v>
      </c>
      <c r="L63" s="75"/>
      <c r="M63" s="75"/>
      <c r="N63" s="70" t="s">
        <v>3942</v>
      </c>
      <c r="O63" s="71">
        <v>122300752</v>
      </c>
      <c r="P63" s="84" t="s">
        <v>3943</v>
      </c>
      <c r="R63" s="82">
        <v>5449.5</v>
      </c>
      <c r="S63" s="82">
        <v>0</v>
      </c>
      <c r="T63" s="82">
        <v>0</v>
      </c>
      <c r="U63" s="82">
        <f t="shared" si="7"/>
        <v>5449.5</v>
      </c>
      <c r="W63" s="73">
        <v>24</v>
      </c>
      <c r="X63" s="22">
        <v>-5449.5024999999996</v>
      </c>
      <c r="Y63" s="22">
        <v>0</v>
      </c>
      <c r="Z63" s="22">
        <v>0</v>
      </c>
      <c r="AA63" s="22">
        <v>0</v>
      </c>
      <c r="AB63" s="22">
        <v>0</v>
      </c>
      <c r="AC63" s="22">
        <v>0</v>
      </c>
      <c r="AD63" s="22">
        <v>0</v>
      </c>
      <c r="AE63" s="22">
        <v>0</v>
      </c>
      <c r="AF63" s="22">
        <v>0</v>
      </c>
      <c r="AG63" s="22">
        <v>0</v>
      </c>
      <c r="AH63" s="22">
        <v>0</v>
      </c>
      <c r="AI63" s="22">
        <v>0</v>
      </c>
      <c r="AJ63" s="22">
        <v>0</v>
      </c>
      <c r="AK63" s="22">
        <f t="shared" si="8"/>
        <v>0</v>
      </c>
      <c r="AL63" s="22">
        <v>0</v>
      </c>
      <c r="AM63" s="22">
        <f t="shared" si="9"/>
        <v>-5449.5024999999996</v>
      </c>
      <c r="AO63" s="81">
        <f t="shared" si="10"/>
        <v>-2.4999999995998223E-3</v>
      </c>
      <c r="AP63" s="81">
        <f t="shared" si="11"/>
        <v>-2.4999999995998223E-3</v>
      </c>
    </row>
    <row r="64" spans="1:42" outlineLevel="1" x14ac:dyDescent="0.25">
      <c r="A64" s="266">
        <v>44651</v>
      </c>
      <c r="C64" s="70" t="s">
        <v>3944</v>
      </c>
      <c r="D64" s="71" t="s">
        <v>3945</v>
      </c>
      <c r="E64" s="227" t="s">
        <v>3946</v>
      </c>
      <c r="F64" s="69" t="e">
        <f>VLOOKUP(E64,#REF!,2,FALSE)</f>
        <v>#REF!</v>
      </c>
      <c r="G64" s="194" t="e">
        <f>VLOOKUP(E64,#REF!,9,FALSE)</f>
        <v>#REF!</v>
      </c>
      <c r="H64" s="194" t="e">
        <f>VLOOKUP(E64,#REF!,10,FALSE)</f>
        <v>#REF!</v>
      </c>
      <c r="I64" s="267" t="e">
        <f t="shared" si="6"/>
        <v>#REF!</v>
      </c>
      <c r="J64" s="71" t="s">
        <v>3682</v>
      </c>
      <c r="K64" s="75">
        <v>8</v>
      </c>
      <c r="L64" s="75"/>
      <c r="M64" s="75"/>
      <c r="N64" s="70" t="s">
        <v>3947</v>
      </c>
      <c r="O64" s="71">
        <v>122300753</v>
      </c>
      <c r="P64" s="84" t="s">
        <v>3943</v>
      </c>
      <c r="R64" s="82">
        <v>6000</v>
      </c>
      <c r="S64" s="82">
        <v>0</v>
      </c>
      <c r="T64" s="82">
        <v>0</v>
      </c>
      <c r="U64" s="82">
        <f t="shared" si="7"/>
        <v>6000</v>
      </c>
      <c r="W64" s="73">
        <v>24</v>
      </c>
      <c r="X64" s="22">
        <v>-6000</v>
      </c>
      <c r="Y64" s="22">
        <v>0</v>
      </c>
      <c r="Z64" s="22">
        <v>0</v>
      </c>
      <c r="AA64" s="22">
        <v>0</v>
      </c>
      <c r="AB64" s="22">
        <v>0</v>
      </c>
      <c r="AC64" s="22">
        <v>0</v>
      </c>
      <c r="AD64" s="22">
        <v>0</v>
      </c>
      <c r="AE64" s="22">
        <v>0</v>
      </c>
      <c r="AF64" s="22">
        <v>0</v>
      </c>
      <c r="AG64" s="22">
        <v>0</v>
      </c>
      <c r="AH64" s="22">
        <v>0</v>
      </c>
      <c r="AI64" s="22">
        <v>0</v>
      </c>
      <c r="AJ64" s="22">
        <v>0</v>
      </c>
      <c r="AK64" s="22">
        <f t="shared" si="8"/>
        <v>0</v>
      </c>
      <c r="AL64" s="22">
        <v>0</v>
      </c>
      <c r="AM64" s="22">
        <f t="shared" si="9"/>
        <v>-6000</v>
      </c>
      <c r="AO64" s="81">
        <f t="shared" si="10"/>
        <v>0</v>
      </c>
      <c r="AP64" s="81">
        <f t="shared" si="11"/>
        <v>0</v>
      </c>
    </row>
    <row r="65" spans="1:42" outlineLevel="1" x14ac:dyDescent="0.25">
      <c r="A65" s="266">
        <v>44651</v>
      </c>
      <c r="C65" s="70" t="s">
        <v>3948</v>
      </c>
      <c r="D65" s="227" t="s">
        <v>3949</v>
      </c>
      <c r="E65" s="227" t="s">
        <v>3950</v>
      </c>
      <c r="F65" s="69" t="e">
        <f>VLOOKUP(E65,#REF!,2,FALSE)</f>
        <v>#REF!</v>
      </c>
      <c r="G65" s="194" t="e">
        <f>VLOOKUP(E65,#REF!,9,FALSE)</f>
        <v>#REF!</v>
      </c>
      <c r="H65" s="194" t="e">
        <f>VLOOKUP(E65,#REF!,10,FALSE)</f>
        <v>#REF!</v>
      </c>
      <c r="I65" s="267" t="e">
        <f t="shared" si="6"/>
        <v>#REF!</v>
      </c>
      <c r="J65" s="71" t="s">
        <v>3759</v>
      </c>
      <c r="K65" s="268">
        <v>2</v>
      </c>
      <c r="L65" s="268"/>
      <c r="M65" s="268"/>
      <c r="N65" s="70" t="s">
        <v>3951</v>
      </c>
      <c r="O65" s="71" t="s">
        <v>3952</v>
      </c>
      <c r="P65" s="84" t="s">
        <v>3685</v>
      </c>
      <c r="R65" s="82">
        <v>9568.89</v>
      </c>
      <c r="S65" s="82">
        <v>0</v>
      </c>
      <c r="T65" s="82">
        <v>0</v>
      </c>
      <c r="U65" s="82">
        <f t="shared" si="7"/>
        <v>9568.89</v>
      </c>
      <c r="W65" s="73">
        <v>24</v>
      </c>
      <c r="X65" s="22">
        <v>-9568.8937499999993</v>
      </c>
      <c r="Y65" s="22">
        <v>0</v>
      </c>
      <c r="Z65" s="22">
        <v>0</v>
      </c>
      <c r="AA65" s="22">
        <v>0</v>
      </c>
      <c r="AB65" s="22">
        <v>0</v>
      </c>
      <c r="AC65" s="22">
        <v>0</v>
      </c>
      <c r="AD65" s="22">
        <v>0</v>
      </c>
      <c r="AE65" s="22">
        <v>0</v>
      </c>
      <c r="AF65" s="22">
        <v>0</v>
      </c>
      <c r="AG65" s="22">
        <v>0</v>
      </c>
      <c r="AH65" s="22">
        <v>0</v>
      </c>
      <c r="AI65" s="22">
        <v>0</v>
      </c>
      <c r="AJ65" s="22">
        <v>0</v>
      </c>
      <c r="AK65" s="22">
        <f t="shared" si="8"/>
        <v>0</v>
      </c>
      <c r="AL65" s="22">
        <v>0</v>
      </c>
      <c r="AM65" s="22">
        <f t="shared" si="9"/>
        <v>-9568.8937499999993</v>
      </c>
      <c r="AO65" s="81">
        <f t="shared" si="10"/>
        <v>-3.7499999998544808E-3</v>
      </c>
      <c r="AP65" s="81">
        <f t="shared" si="11"/>
        <v>-3.7499999998544808E-3</v>
      </c>
    </row>
    <row r="66" spans="1:42" outlineLevel="1" x14ac:dyDescent="0.25">
      <c r="A66" s="266">
        <v>44649</v>
      </c>
      <c r="C66" s="70" t="s">
        <v>3953</v>
      </c>
      <c r="D66" s="227" t="s">
        <v>3954</v>
      </c>
      <c r="E66" s="227" t="s">
        <v>3955</v>
      </c>
      <c r="F66" s="69" t="e">
        <f>VLOOKUP(E66,#REF!,2,FALSE)</f>
        <v>#REF!</v>
      </c>
      <c r="G66" s="194" t="e">
        <f>VLOOKUP(E66,#REF!,9,FALSE)</f>
        <v>#REF!</v>
      </c>
      <c r="H66" s="194" t="e">
        <f>VLOOKUP(E66,#REF!,10,FALSE)</f>
        <v>#REF!</v>
      </c>
      <c r="I66" s="267" t="e">
        <f t="shared" si="6"/>
        <v>#REF!</v>
      </c>
      <c r="J66" s="71" t="s">
        <v>3956</v>
      </c>
      <c r="K66" s="268">
        <v>7</v>
      </c>
      <c r="L66" s="268"/>
      <c r="M66" s="268"/>
      <c r="N66" s="70" t="s">
        <v>3957</v>
      </c>
      <c r="O66" s="71" t="s">
        <v>3958</v>
      </c>
      <c r="P66" s="84" t="s">
        <v>3685</v>
      </c>
      <c r="R66" s="82">
        <v>27372.55</v>
      </c>
      <c r="S66" s="82">
        <v>0</v>
      </c>
      <c r="T66" s="82">
        <v>0</v>
      </c>
      <c r="U66" s="82">
        <f t="shared" si="7"/>
        <v>27372.55</v>
      </c>
      <c r="W66" s="73">
        <v>24</v>
      </c>
      <c r="X66" s="22">
        <v>-27372.546250000003</v>
      </c>
      <c r="Y66" s="22">
        <v>0</v>
      </c>
      <c r="Z66" s="22">
        <v>0</v>
      </c>
      <c r="AA66" s="22">
        <v>0</v>
      </c>
      <c r="AB66" s="22">
        <v>0</v>
      </c>
      <c r="AC66" s="22">
        <v>0</v>
      </c>
      <c r="AD66" s="22">
        <v>0</v>
      </c>
      <c r="AE66" s="22">
        <v>0</v>
      </c>
      <c r="AF66" s="22">
        <v>0</v>
      </c>
      <c r="AG66" s="22">
        <v>0</v>
      </c>
      <c r="AH66" s="22">
        <v>0</v>
      </c>
      <c r="AI66" s="22">
        <v>0</v>
      </c>
      <c r="AJ66" s="22">
        <v>0</v>
      </c>
      <c r="AK66" s="22">
        <f t="shared" si="8"/>
        <v>0</v>
      </c>
      <c r="AL66" s="22">
        <v>0</v>
      </c>
      <c r="AM66" s="22">
        <f t="shared" si="9"/>
        <v>-27372.546250000003</v>
      </c>
      <c r="AO66" s="81">
        <f t="shared" si="10"/>
        <v>3.749999996216502E-3</v>
      </c>
      <c r="AP66" s="81">
        <f t="shared" si="11"/>
        <v>3.749999996216502E-3</v>
      </c>
    </row>
    <row r="67" spans="1:42" outlineLevel="1" x14ac:dyDescent="0.25">
      <c r="A67" s="266">
        <v>44652</v>
      </c>
      <c r="C67" s="70" t="s">
        <v>3959</v>
      </c>
      <c r="D67" s="71" t="s">
        <v>3960</v>
      </c>
      <c r="E67" s="71" t="s">
        <v>3961</v>
      </c>
      <c r="F67" s="69" t="s">
        <v>151</v>
      </c>
      <c r="G67" s="194" t="e">
        <f>VLOOKUP(E67,#REF!,9,FALSE)</f>
        <v>#REF!</v>
      </c>
      <c r="H67" s="194" t="e">
        <f>VLOOKUP(E67,#REF!,10,FALSE)</f>
        <v>#REF!</v>
      </c>
      <c r="I67" s="267" t="e">
        <f t="shared" si="6"/>
        <v>#REF!</v>
      </c>
      <c r="J67" s="71" t="s">
        <v>3962</v>
      </c>
      <c r="K67" s="70">
        <v>6</v>
      </c>
      <c r="N67" s="70" t="s">
        <v>3963</v>
      </c>
      <c r="O67" s="71" t="s">
        <v>3964</v>
      </c>
      <c r="P67" s="84" t="s">
        <v>3685</v>
      </c>
      <c r="R67" s="74">
        <v>6845.05</v>
      </c>
      <c r="S67" s="82">
        <v>0</v>
      </c>
      <c r="T67" s="82">
        <v>0</v>
      </c>
      <c r="U67" s="82">
        <f t="shared" si="7"/>
        <v>6845.05</v>
      </c>
      <c r="V67" s="74"/>
      <c r="W67" s="73">
        <v>24</v>
      </c>
      <c r="X67" s="22">
        <v>-6845.0541666666668</v>
      </c>
      <c r="Y67" s="22">
        <v>0</v>
      </c>
      <c r="Z67" s="22">
        <v>0</v>
      </c>
      <c r="AA67" s="22">
        <v>0</v>
      </c>
      <c r="AB67" s="22">
        <v>0</v>
      </c>
      <c r="AC67" s="22">
        <v>0</v>
      </c>
      <c r="AD67" s="22">
        <v>0</v>
      </c>
      <c r="AE67" s="22">
        <v>0</v>
      </c>
      <c r="AF67" s="22">
        <v>0</v>
      </c>
      <c r="AG67" s="22">
        <v>0</v>
      </c>
      <c r="AH67" s="22">
        <v>0</v>
      </c>
      <c r="AI67" s="22">
        <v>0</v>
      </c>
      <c r="AJ67" s="22">
        <v>0</v>
      </c>
      <c r="AK67" s="22">
        <f t="shared" si="8"/>
        <v>0</v>
      </c>
      <c r="AL67" s="22">
        <v>0</v>
      </c>
      <c r="AM67" s="22">
        <f t="shared" si="9"/>
        <v>-6845.0541666666668</v>
      </c>
      <c r="AO67" s="81">
        <f t="shared" si="10"/>
        <v>-4.1666666666060337E-3</v>
      </c>
      <c r="AP67" s="81">
        <f t="shared" si="11"/>
        <v>-4.1666666666060337E-3</v>
      </c>
    </row>
    <row r="68" spans="1:42" outlineLevel="1" x14ac:dyDescent="0.25">
      <c r="A68" s="266">
        <v>44652</v>
      </c>
      <c r="C68" s="70" t="s">
        <v>3965</v>
      </c>
      <c r="D68" s="71" t="s">
        <v>3966</v>
      </c>
      <c r="E68" s="71" t="s">
        <v>3967</v>
      </c>
      <c r="F68" s="69" t="e">
        <f>VLOOKUP(E68,#REF!,2,FALSE)</f>
        <v>#REF!</v>
      </c>
      <c r="G68" s="194" t="e">
        <f>VLOOKUP(E68,#REF!,9,FALSE)</f>
        <v>#REF!</v>
      </c>
      <c r="H68" s="194" t="e">
        <f>VLOOKUP(E68,#REF!,10,FALSE)</f>
        <v>#REF!</v>
      </c>
      <c r="I68" s="267" t="e">
        <f t="shared" si="6"/>
        <v>#REF!</v>
      </c>
      <c r="J68" s="71" t="s">
        <v>3765</v>
      </c>
      <c r="K68" s="70">
        <v>9</v>
      </c>
      <c r="N68" s="70" t="s">
        <v>3968</v>
      </c>
      <c r="O68" s="71" t="s">
        <v>3969</v>
      </c>
      <c r="P68" s="84" t="s">
        <v>3685</v>
      </c>
      <c r="R68" s="74">
        <v>15226.27</v>
      </c>
      <c r="S68" s="82">
        <v>0</v>
      </c>
      <c r="T68" s="82">
        <v>0</v>
      </c>
      <c r="U68" s="82">
        <f t="shared" si="7"/>
        <v>15226.27</v>
      </c>
      <c r="V68" s="74"/>
      <c r="W68" s="73">
        <v>24</v>
      </c>
      <c r="X68" s="22">
        <v>-15226.27125</v>
      </c>
      <c r="Y68" s="22">
        <v>0</v>
      </c>
      <c r="Z68" s="22">
        <v>0</v>
      </c>
      <c r="AA68" s="22">
        <v>0</v>
      </c>
      <c r="AB68" s="22">
        <v>0</v>
      </c>
      <c r="AC68" s="22">
        <v>0</v>
      </c>
      <c r="AD68" s="22">
        <v>0</v>
      </c>
      <c r="AE68" s="22">
        <v>0</v>
      </c>
      <c r="AF68" s="22">
        <v>0</v>
      </c>
      <c r="AG68" s="22">
        <v>0</v>
      </c>
      <c r="AH68" s="22">
        <v>0</v>
      </c>
      <c r="AI68" s="22">
        <v>0</v>
      </c>
      <c r="AJ68" s="22">
        <v>0</v>
      </c>
      <c r="AK68" s="22">
        <f t="shared" si="8"/>
        <v>0</v>
      </c>
      <c r="AL68" s="22">
        <v>0</v>
      </c>
      <c r="AM68" s="22">
        <f t="shared" si="9"/>
        <v>-15226.27125</v>
      </c>
      <c r="AO68" s="81">
        <f t="shared" si="10"/>
        <v>-1.2499999993451638E-3</v>
      </c>
      <c r="AP68" s="81">
        <f t="shared" si="11"/>
        <v>-1.2499999993451638E-3</v>
      </c>
    </row>
    <row r="69" spans="1:42" outlineLevel="1" x14ac:dyDescent="0.25">
      <c r="A69" s="266">
        <v>44652</v>
      </c>
      <c r="C69" s="70" t="s">
        <v>3970</v>
      </c>
      <c r="D69" s="71" t="s">
        <v>3971</v>
      </c>
      <c r="E69" s="71" t="s">
        <v>3972</v>
      </c>
      <c r="F69" s="69" t="e">
        <f>VLOOKUP(E69,#REF!,2,FALSE)</f>
        <v>#REF!</v>
      </c>
      <c r="G69" s="194" t="e">
        <f>VLOOKUP(E69,#REF!,9,FALSE)</f>
        <v>#REF!</v>
      </c>
      <c r="H69" s="194" t="e">
        <f>VLOOKUP(E69,#REF!,10,FALSE)</f>
        <v>#REF!</v>
      </c>
      <c r="I69" s="267" t="e">
        <f t="shared" si="6"/>
        <v>#REF!</v>
      </c>
      <c r="J69" s="71" t="s">
        <v>3765</v>
      </c>
      <c r="K69" s="70">
        <v>9</v>
      </c>
      <c r="N69" s="70" t="s">
        <v>3973</v>
      </c>
      <c r="O69" s="71" t="s">
        <v>3969</v>
      </c>
      <c r="P69" s="84" t="s">
        <v>3685</v>
      </c>
      <c r="R69" s="74">
        <v>16847.099999999999</v>
      </c>
      <c r="S69" s="82">
        <v>0</v>
      </c>
      <c r="T69" s="82">
        <v>0</v>
      </c>
      <c r="U69" s="82">
        <f t="shared" si="7"/>
        <v>16847.099999999999</v>
      </c>
      <c r="V69" s="74"/>
      <c r="W69" s="73">
        <v>24</v>
      </c>
      <c r="X69" s="22">
        <v>-16847.095000000001</v>
      </c>
      <c r="Y69" s="22">
        <v>0</v>
      </c>
      <c r="Z69" s="22">
        <v>0</v>
      </c>
      <c r="AA69" s="22">
        <v>0</v>
      </c>
      <c r="AB69" s="22">
        <v>0</v>
      </c>
      <c r="AC69" s="22">
        <v>0</v>
      </c>
      <c r="AD69" s="22">
        <v>0</v>
      </c>
      <c r="AE69" s="22">
        <v>0</v>
      </c>
      <c r="AF69" s="22">
        <v>0</v>
      </c>
      <c r="AG69" s="22">
        <v>0</v>
      </c>
      <c r="AH69" s="22">
        <v>0</v>
      </c>
      <c r="AI69" s="22">
        <v>0</v>
      </c>
      <c r="AJ69" s="22">
        <v>0</v>
      </c>
      <c r="AK69" s="22">
        <f t="shared" si="8"/>
        <v>0</v>
      </c>
      <c r="AL69" s="22">
        <v>0</v>
      </c>
      <c r="AM69" s="22">
        <f t="shared" si="9"/>
        <v>-16847.095000000001</v>
      </c>
      <c r="AO69" s="81">
        <f t="shared" si="10"/>
        <v>4.9999999973806553E-3</v>
      </c>
      <c r="AP69" s="81">
        <f t="shared" si="11"/>
        <v>4.9999999973806553E-3</v>
      </c>
    </row>
    <row r="70" spans="1:42" outlineLevel="1" x14ac:dyDescent="0.25">
      <c r="A70" s="266">
        <v>44652</v>
      </c>
      <c r="C70" s="70" t="s">
        <v>3974</v>
      </c>
      <c r="D70" s="71" t="s">
        <v>3975</v>
      </c>
      <c r="E70" s="71" t="s">
        <v>3976</v>
      </c>
      <c r="F70" s="69" t="e">
        <f>VLOOKUP(E70,#REF!,2,FALSE)</f>
        <v>#REF!</v>
      </c>
      <c r="G70" s="194" t="e">
        <f>VLOOKUP(E70,#REF!,9,FALSE)</f>
        <v>#REF!</v>
      </c>
      <c r="H70" s="194" t="e">
        <f>VLOOKUP(E70,#REF!,10,FALSE)</f>
        <v>#REF!</v>
      </c>
      <c r="I70" s="267" t="e">
        <f t="shared" ref="I70:I75" si="12">G70-U70</f>
        <v>#REF!</v>
      </c>
      <c r="J70" s="71" t="s">
        <v>3765</v>
      </c>
      <c r="K70" s="70">
        <v>9</v>
      </c>
      <c r="N70" s="70" t="s">
        <v>3977</v>
      </c>
      <c r="O70" s="71" t="s">
        <v>3969</v>
      </c>
      <c r="P70" s="84" t="s">
        <v>3685</v>
      </c>
      <c r="R70" s="74">
        <v>16847.099999999999</v>
      </c>
      <c r="S70" s="82">
        <v>0</v>
      </c>
      <c r="T70" s="82">
        <v>0</v>
      </c>
      <c r="U70" s="82">
        <f t="shared" si="7"/>
        <v>16847.099999999999</v>
      </c>
      <c r="V70" s="74"/>
      <c r="W70" s="73">
        <v>24</v>
      </c>
      <c r="X70" s="22">
        <v>-16847.095000000001</v>
      </c>
      <c r="Y70" s="22">
        <v>0</v>
      </c>
      <c r="Z70" s="22">
        <v>0</v>
      </c>
      <c r="AA70" s="22">
        <v>0</v>
      </c>
      <c r="AB70" s="22">
        <v>0</v>
      </c>
      <c r="AC70" s="22">
        <v>0</v>
      </c>
      <c r="AD70" s="22">
        <v>0</v>
      </c>
      <c r="AE70" s="22">
        <v>0</v>
      </c>
      <c r="AF70" s="22">
        <v>0</v>
      </c>
      <c r="AG70" s="22">
        <v>0</v>
      </c>
      <c r="AH70" s="22">
        <v>0</v>
      </c>
      <c r="AI70" s="22">
        <v>0</v>
      </c>
      <c r="AJ70" s="22">
        <v>0</v>
      </c>
      <c r="AK70" s="22">
        <f t="shared" si="8"/>
        <v>0</v>
      </c>
      <c r="AL70" s="22">
        <v>0</v>
      </c>
      <c r="AM70" s="22">
        <f t="shared" si="9"/>
        <v>-16847.095000000001</v>
      </c>
      <c r="AO70" s="81">
        <f t="shared" si="10"/>
        <v>4.9999999973806553E-3</v>
      </c>
      <c r="AP70" s="81">
        <f t="shared" si="11"/>
        <v>4.9999999973806553E-3</v>
      </c>
    </row>
    <row r="71" spans="1:42" outlineLevel="1" x14ac:dyDescent="0.25">
      <c r="A71" s="266">
        <v>44652</v>
      </c>
      <c r="C71" s="70" t="s">
        <v>3978</v>
      </c>
      <c r="D71" s="71" t="s">
        <v>3979</v>
      </c>
      <c r="E71" s="71" t="s">
        <v>3980</v>
      </c>
      <c r="F71" s="69" t="e">
        <f>VLOOKUP(E71,#REF!,2,FALSE)</f>
        <v>#REF!</v>
      </c>
      <c r="G71" s="194" t="e">
        <f>VLOOKUP(E71,#REF!,9,FALSE)</f>
        <v>#REF!</v>
      </c>
      <c r="H71" s="194" t="e">
        <f>VLOOKUP(E71,#REF!,10,FALSE)</f>
        <v>#REF!</v>
      </c>
      <c r="I71" s="267" t="e">
        <f t="shared" si="12"/>
        <v>#REF!</v>
      </c>
      <c r="J71" s="71" t="s">
        <v>3765</v>
      </c>
      <c r="K71" s="70">
        <v>9</v>
      </c>
      <c r="N71" s="70" t="s">
        <v>3981</v>
      </c>
      <c r="O71" s="71" t="s">
        <v>3969</v>
      </c>
      <c r="P71" s="84" t="s">
        <v>3685</v>
      </c>
      <c r="R71" s="74">
        <v>15226.27</v>
      </c>
      <c r="S71" s="82">
        <v>0</v>
      </c>
      <c r="T71" s="82">
        <v>0</v>
      </c>
      <c r="U71" s="82">
        <f t="shared" si="7"/>
        <v>15226.27</v>
      </c>
      <c r="V71" s="74"/>
      <c r="W71" s="73">
        <v>24</v>
      </c>
      <c r="X71" s="22">
        <v>-15226.27125</v>
      </c>
      <c r="Y71" s="22">
        <v>0</v>
      </c>
      <c r="Z71" s="22">
        <v>0</v>
      </c>
      <c r="AA71" s="22">
        <v>0</v>
      </c>
      <c r="AB71" s="22">
        <v>0</v>
      </c>
      <c r="AC71" s="22">
        <v>0</v>
      </c>
      <c r="AD71" s="22">
        <v>0</v>
      </c>
      <c r="AE71" s="22">
        <v>0</v>
      </c>
      <c r="AF71" s="22">
        <v>0</v>
      </c>
      <c r="AG71" s="22">
        <v>0</v>
      </c>
      <c r="AH71" s="22">
        <v>0</v>
      </c>
      <c r="AI71" s="22">
        <v>0</v>
      </c>
      <c r="AJ71" s="22">
        <v>0</v>
      </c>
      <c r="AK71" s="22">
        <f t="shared" si="8"/>
        <v>0</v>
      </c>
      <c r="AL71" s="22">
        <v>0</v>
      </c>
      <c r="AM71" s="22">
        <f t="shared" si="9"/>
        <v>-15226.27125</v>
      </c>
      <c r="AO71" s="81">
        <f t="shared" si="10"/>
        <v>-1.2499999993451638E-3</v>
      </c>
      <c r="AP71" s="81">
        <f t="shared" si="11"/>
        <v>-1.2499999993451638E-3</v>
      </c>
    </row>
    <row r="72" spans="1:42" outlineLevel="1" x14ac:dyDescent="0.25">
      <c r="A72" s="266">
        <v>44652</v>
      </c>
      <c r="C72" s="70" t="s">
        <v>3982</v>
      </c>
      <c r="D72" s="71" t="s">
        <v>3983</v>
      </c>
      <c r="E72" s="71" t="s">
        <v>3984</v>
      </c>
      <c r="F72" s="69" t="e">
        <f>VLOOKUP(E72,#REF!,2,FALSE)</f>
        <v>#REF!</v>
      </c>
      <c r="G72" s="194" t="e">
        <f>VLOOKUP(E72,#REF!,9,FALSE)</f>
        <v>#REF!</v>
      </c>
      <c r="H72" s="194" t="e">
        <f>VLOOKUP(E72,#REF!,10,FALSE)</f>
        <v>#REF!</v>
      </c>
      <c r="I72" s="267" t="e">
        <f t="shared" si="12"/>
        <v>#REF!</v>
      </c>
      <c r="J72" s="71" t="s">
        <v>3741</v>
      </c>
      <c r="K72" s="70">
        <v>6</v>
      </c>
      <c r="N72" s="70" t="s">
        <v>3985</v>
      </c>
      <c r="O72" s="71" t="s">
        <v>3986</v>
      </c>
      <c r="P72" s="84" t="s">
        <v>3744</v>
      </c>
      <c r="R72" s="74">
        <v>4800</v>
      </c>
      <c r="S72" s="82">
        <v>0</v>
      </c>
      <c r="T72" s="82">
        <v>0</v>
      </c>
      <c r="U72" s="82">
        <f t="shared" si="7"/>
        <v>4800</v>
      </c>
      <c r="V72" s="74"/>
      <c r="W72" s="73">
        <v>24</v>
      </c>
      <c r="X72" s="22">
        <v>-4800</v>
      </c>
      <c r="Y72" s="22">
        <v>0</v>
      </c>
      <c r="Z72" s="22">
        <v>0</v>
      </c>
      <c r="AA72" s="22">
        <v>0</v>
      </c>
      <c r="AB72" s="22">
        <v>0</v>
      </c>
      <c r="AC72" s="22">
        <v>0</v>
      </c>
      <c r="AD72" s="22">
        <v>0</v>
      </c>
      <c r="AE72" s="22">
        <v>0</v>
      </c>
      <c r="AF72" s="22">
        <v>0</v>
      </c>
      <c r="AG72" s="22">
        <v>0</v>
      </c>
      <c r="AH72" s="22">
        <v>0</v>
      </c>
      <c r="AI72" s="22">
        <v>0</v>
      </c>
      <c r="AJ72" s="22">
        <v>0</v>
      </c>
      <c r="AK72" s="22">
        <f t="shared" si="8"/>
        <v>0</v>
      </c>
      <c r="AL72" s="22">
        <v>0</v>
      </c>
      <c r="AM72" s="22">
        <f t="shared" si="9"/>
        <v>-4800</v>
      </c>
      <c r="AO72" s="81">
        <f t="shared" si="10"/>
        <v>0</v>
      </c>
      <c r="AP72" s="81">
        <f t="shared" si="11"/>
        <v>0</v>
      </c>
    </row>
    <row r="73" spans="1:42" outlineLevel="1" x14ac:dyDescent="0.25">
      <c r="A73" s="266">
        <v>44652</v>
      </c>
      <c r="C73" s="70" t="s">
        <v>3987</v>
      </c>
      <c r="D73" s="71" t="s">
        <v>3988</v>
      </c>
      <c r="E73" s="71" t="s">
        <v>3989</v>
      </c>
      <c r="F73" s="69" t="e">
        <f>VLOOKUP(E73,#REF!,2,FALSE)</f>
        <v>#REF!</v>
      </c>
      <c r="G73" s="194" t="e">
        <f>VLOOKUP(E73,#REF!,9,FALSE)</f>
        <v>#REF!</v>
      </c>
      <c r="H73" s="194" t="e">
        <f>VLOOKUP(E73,#REF!,10,FALSE)</f>
        <v>#REF!</v>
      </c>
      <c r="I73" s="267" t="e">
        <f t="shared" si="12"/>
        <v>#REF!</v>
      </c>
      <c r="J73" s="71" t="s">
        <v>3682</v>
      </c>
      <c r="K73" s="70">
        <v>3</v>
      </c>
      <c r="N73" s="70" t="s">
        <v>3990</v>
      </c>
      <c r="O73" s="71" t="s">
        <v>3991</v>
      </c>
      <c r="P73" s="84" t="s">
        <v>3744</v>
      </c>
      <c r="R73" s="74">
        <v>3305.28</v>
      </c>
      <c r="S73" s="82">
        <v>0</v>
      </c>
      <c r="T73" s="82">
        <v>0</v>
      </c>
      <c r="U73" s="82">
        <f t="shared" si="7"/>
        <v>3305.28</v>
      </c>
      <c r="V73" s="74"/>
      <c r="W73" s="73">
        <v>24</v>
      </c>
      <c r="X73" s="22">
        <v>-3305.28</v>
      </c>
      <c r="Y73" s="22">
        <v>0</v>
      </c>
      <c r="Z73" s="22">
        <v>0</v>
      </c>
      <c r="AA73" s="22">
        <v>0</v>
      </c>
      <c r="AB73" s="22">
        <v>0</v>
      </c>
      <c r="AC73" s="22">
        <v>0</v>
      </c>
      <c r="AD73" s="22">
        <v>0</v>
      </c>
      <c r="AE73" s="22">
        <v>0</v>
      </c>
      <c r="AF73" s="22">
        <v>0</v>
      </c>
      <c r="AG73" s="22">
        <v>0</v>
      </c>
      <c r="AH73" s="22">
        <v>0</v>
      </c>
      <c r="AI73" s="22">
        <v>0</v>
      </c>
      <c r="AJ73" s="22">
        <v>0</v>
      </c>
      <c r="AK73" s="22">
        <f t="shared" si="8"/>
        <v>0</v>
      </c>
      <c r="AL73" s="22">
        <v>0</v>
      </c>
      <c r="AM73" s="22">
        <f t="shared" si="9"/>
        <v>-3305.28</v>
      </c>
      <c r="AO73" s="81">
        <f t="shared" si="10"/>
        <v>0</v>
      </c>
      <c r="AP73" s="81">
        <f t="shared" si="11"/>
        <v>0</v>
      </c>
    </row>
    <row r="74" spans="1:42" outlineLevel="1" x14ac:dyDescent="0.25">
      <c r="A74" s="266">
        <v>44682</v>
      </c>
      <c r="C74" s="70" t="s">
        <v>3992</v>
      </c>
      <c r="D74" s="71" t="s">
        <v>3993</v>
      </c>
      <c r="E74" s="71" t="s">
        <v>3861</v>
      </c>
      <c r="F74" s="69" t="e">
        <f>VLOOKUP(E74,#REF!,2,FALSE)</f>
        <v>#REF!</v>
      </c>
      <c r="G74" s="194" t="e">
        <f>VLOOKUP(E74,#REF!,9,FALSE)</f>
        <v>#REF!</v>
      </c>
      <c r="H74" s="194" t="e">
        <f>VLOOKUP(E74,#REF!,10,FALSE)</f>
        <v>#REF!</v>
      </c>
      <c r="I74" s="267" t="e">
        <f t="shared" si="12"/>
        <v>#REF!</v>
      </c>
      <c r="J74" s="71" t="s">
        <v>3682</v>
      </c>
      <c r="K74" s="70">
        <v>1</v>
      </c>
      <c r="N74" s="70" t="s">
        <v>3994</v>
      </c>
      <c r="O74" s="71">
        <v>122300581</v>
      </c>
      <c r="P74" s="84" t="s">
        <v>3943</v>
      </c>
      <c r="R74" s="74">
        <v>1065</v>
      </c>
      <c r="S74" s="82">
        <v>0</v>
      </c>
      <c r="T74" s="82">
        <v>0</v>
      </c>
      <c r="U74" s="82">
        <f t="shared" si="7"/>
        <v>1065</v>
      </c>
      <c r="V74" s="74"/>
      <c r="W74" s="73">
        <v>24</v>
      </c>
      <c r="X74" s="22">
        <v>-1065</v>
      </c>
      <c r="Y74" s="22">
        <v>0</v>
      </c>
      <c r="Z74" s="22">
        <v>0</v>
      </c>
      <c r="AA74" s="22">
        <v>0</v>
      </c>
      <c r="AB74" s="22">
        <v>0</v>
      </c>
      <c r="AC74" s="22">
        <v>0</v>
      </c>
      <c r="AD74" s="22">
        <v>0</v>
      </c>
      <c r="AE74" s="22">
        <v>0</v>
      </c>
      <c r="AF74" s="22">
        <v>0</v>
      </c>
      <c r="AG74" s="22">
        <v>0</v>
      </c>
      <c r="AH74" s="22">
        <v>0</v>
      </c>
      <c r="AI74" s="22">
        <v>0</v>
      </c>
      <c r="AJ74" s="22">
        <v>0</v>
      </c>
      <c r="AK74" s="22">
        <f t="shared" si="8"/>
        <v>0</v>
      </c>
      <c r="AL74" s="22">
        <v>0</v>
      </c>
      <c r="AM74" s="22">
        <f t="shared" si="9"/>
        <v>-1065</v>
      </c>
      <c r="AO74" s="81">
        <f t="shared" si="10"/>
        <v>0</v>
      </c>
      <c r="AP74" s="81">
        <f t="shared" si="11"/>
        <v>0</v>
      </c>
    </row>
    <row r="75" spans="1:42" outlineLevel="1" x14ac:dyDescent="0.25">
      <c r="A75" s="266">
        <v>44713</v>
      </c>
      <c r="C75" s="70" t="s">
        <v>3995</v>
      </c>
      <c r="D75" s="71" t="s">
        <v>3996</v>
      </c>
      <c r="E75" s="71" t="s">
        <v>3997</v>
      </c>
      <c r="F75" s="69" t="e">
        <f>VLOOKUP(E75,#REF!,2,FALSE)</f>
        <v>#REF!</v>
      </c>
      <c r="G75" s="194" t="e">
        <f>VLOOKUP(E75,#REF!,9,FALSE)</f>
        <v>#REF!</v>
      </c>
      <c r="H75" s="194" t="e">
        <f>VLOOKUP(E75,#REF!,10,FALSE)</f>
        <v>#REF!</v>
      </c>
      <c r="I75" s="267" t="e">
        <f t="shared" si="12"/>
        <v>#REF!</v>
      </c>
      <c r="J75" s="71" t="s">
        <v>3870</v>
      </c>
      <c r="K75" s="70">
        <v>6</v>
      </c>
      <c r="N75" s="70" t="s">
        <v>3998</v>
      </c>
      <c r="O75" s="87" t="s">
        <v>3999</v>
      </c>
      <c r="P75" s="84" t="s">
        <v>3778</v>
      </c>
      <c r="R75" s="74">
        <v>4527.6000000000004</v>
      </c>
      <c r="S75" s="82">
        <v>0</v>
      </c>
      <c r="T75" s="82">
        <v>0</v>
      </c>
      <c r="U75" s="82">
        <f t="shared" si="7"/>
        <v>4527.6000000000004</v>
      </c>
      <c r="V75" s="74"/>
      <c r="W75" s="73">
        <v>24</v>
      </c>
      <c r="X75" s="22">
        <v>-4527.6000000000013</v>
      </c>
      <c r="Y75" s="22">
        <v>0</v>
      </c>
      <c r="Z75" s="22">
        <v>0</v>
      </c>
      <c r="AA75" s="22">
        <v>0</v>
      </c>
      <c r="AB75" s="22">
        <v>0</v>
      </c>
      <c r="AC75" s="22">
        <v>0</v>
      </c>
      <c r="AD75" s="22">
        <v>0</v>
      </c>
      <c r="AE75" s="22">
        <v>0</v>
      </c>
      <c r="AF75" s="22">
        <v>0</v>
      </c>
      <c r="AG75" s="22">
        <v>0</v>
      </c>
      <c r="AH75" s="22">
        <v>0</v>
      </c>
      <c r="AI75" s="22">
        <v>0</v>
      </c>
      <c r="AJ75" s="22">
        <v>0</v>
      </c>
      <c r="AK75" s="22">
        <f t="shared" si="8"/>
        <v>0</v>
      </c>
      <c r="AL75" s="22">
        <v>0</v>
      </c>
      <c r="AM75" s="22">
        <f t="shared" si="9"/>
        <v>-4527.6000000000013</v>
      </c>
      <c r="AO75" s="81">
        <f t="shared" si="10"/>
        <v>0</v>
      </c>
      <c r="AP75" s="81">
        <f t="shared" si="11"/>
        <v>0</v>
      </c>
    </row>
    <row r="76" spans="1:42" outlineLevel="1" x14ac:dyDescent="0.25">
      <c r="A76" s="266">
        <v>44713</v>
      </c>
      <c r="C76" s="70" t="s">
        <v>4000</v>
      </c>
      <c r="D76" s="71" t="s">
        <v>4001</v>
      </c>
      <c r="E76" s="71" t="s">
        <v>4002</v>
      </c>
      <c r="F76" s="69" t="e">
        <f>VLOOKUP(E76,#REF!,2,FALSE)</f>
        <v>#REF!</v>
      </c>
      <c r="I76" s="267"/>
      <c r="J76" s="71" t="s">
        <v>3870</v>
      </c>
      <c r="K76" s="70">
        <v>1</v>
      </c>
      <c r="N76" s="70" t="s">
        <v>4003</v>
      </c>
      <c r="O76" s="87" t="s">
        <v>4004</v>
      </c>
      <c r="P76" s="84" t="s">
        <v>3778</v>
      </c>
      <c r="R76" s="74">
        <v>723.8</v>
      </c>
      <c r="S76" s="82">
        <v>0</v>
      </c>
      <c r="T76" s="82">
        <v>0</v>
      </c>
      <c r="U76" s="82">
        <f t="shared" si="7"/>
        <v>723.8</v>
      </c>
      <c r="V76" s="74"/>
      <c r="W76" s="73">
        <v>24</v>
      </c>
      <c r="X76" s="22">
        <v>-723.80333333333328</v>
      </c>
      <c r="Y76" s="22">
        <v>0</v>
      </c>
      <c r="Z76" s="22">
        <v>0</v>
      </c>
      <c r="AA76" s="22">
        <v>0</v>
      </c>
      <c r="AB76" s="22">
        <v>0</v>
      </c>
      <c r="AC76" s="22">
        <v>0</v>
      </c>
      <c r="AD76" s="22">
        <v>0</v>
      </c>
      <c r="AE76" s="22">
        <v>0</v>
      </c>
      <c r="AF76" s="22">
        <v>0</v>
      </c>
      <c r="AG76" s="22">
        <v>0</v>
      </c>
      <c r="AH76" s="22">
        <v>0</v>
      </c>
      <c r="AI76" s="22">
        <v>0</v>
      </c>
      <c r="AJ76" s="22">
        <v>0</v>
      </c>
      <c r="AK76" s="22">
        <f t="shared" si="8"/>
        <v>0</v>
      </c>
      <c r="AL76" s="22">
        <v>0</v>
      </c>
      <c r="AM76" s="22">
        <f t="shared" si="9"/>
        <v>-723.80333333333328</v>
      </c>
      <c r="AO76" s="81">
        <f t="shared" si="10"/>
        <v>-3.3333333333303017E-3</v>
      </c>
      <c r="AP76" s="81">
        <f t="shared" si="11"/>
        <v>-3.3333333333303017E-3</v>
      </c>
    </row>
    <row r="77" spans="1:42" outlineLevel="1" x14ac:dyDescent="0.25">
      <c r="A77" s="266">
        <v>44713</v>
      </c>
      <c r="C77" s="70" t="s">
        <v>4005</v>
      </c>
      <c r="D77" s="71" t="s">
        <v>4006</v>
      </c>
      <c r="E77" s="71" t="s">
        <v>4007</v>
      </c>
      <c r="F77" s="69" t="e">
        <f>VLOOKUP(E77,#REF!,2,FALSE)</f>
        <v>#REF!</v>
      </c>
      <c r="G77" s="194" t="e">
        <f>VLOOKUP(E77,#REF!,9,FALSE)</f>
        <v>#REF!</v>
      </c>
      <c r="H77" s="194" t="e">
        <f>VLOOKUP(E77,#REF!,10,FALSE)</f>
        <v>#REF!</v>
      </c>
      <c r="I77" s="267" t="e">
        <f t="shared" ref="I77:I99" si="13">G77-U77</f>
        <v>#REF!</v>
      </c>
      <c r="J77" s="71" t="s">
        <v>3962</v>
      </c>
      <c r="K77" s="70">
        <v>6</v>
      </c>
      <c r="N77" s="70" t="s">
        <v>4008</v>
      </c>
      <c r="O77" s="71" t="s">
        <v>4009</v>
      </c>
      <c r="P77" s="84" t="s">
        <v>3768</v>
      </c>
      <c r="R77" s="74">
        <v>7049.88</v>
      </c>
      <c r="S77" s="82">
        <v>0</v>
      </c>
      <c r="T77" s="82">
        <v>0</v>
      </c>
      <c r="U77" s="82">
        <f t="shared" si="7"/>
        <v>7049.88</v>
      </c>
      <c r="V77" s="74"/>
      <c r="W77" s="73">
        <v>24</v>
      </c>
      <c r="X77" s="22">
        <v>-7049.8799999999992</v>
      </c>
      <c r="Y77" s="22">
        <v>0</v>
      </c>
      <c r="Z77" s="22">
        <v>0</v>
      </c>
      <c r="AA77" s="22">
        <v>0</v>
      </c>
      <c r="AB77" s="22">
        <v>0</v>
      </c>
      <c r="AC77" s="22">
        <v>0</v>
      </c>
      <c r="AD77" s="22">
        <v>0</v>
      </c>
      <c r="AE77" s="22">
        <v>0</v>
      </c>
      <c r="AF77" s="22">
        <v>0</v>
      </c>
      <c r="AG77" s="22">
        <v>0</v>
      </c>
      <c r="AH77" s="22">
        <v>0</v>
      </c>
      <c r="AI77" s="22">
        <v>0</v>
      </c>
      <c r="AJ77" s="22">
        <v>0</v>
      </c>
      <c r="AK77" s="22">
        <f t="shared" si="8"/>
        <v>0</v>
      </c>
      <c r="AL77" s="22">
        <v>0</v>
      </c>
      <c r="AM77" s="22">
        <f t="shared" si="9"/>
        <v>-7049.8799999999992</v>
      </c>
      <c r="AO77" s="81">
        <f t="shared" si="10"/>
        <v>0</v>
      </c>
      <c r="AP77" s="81">
        <f t="shared" si="11"/>
        <v>0</v>
      </c>
    </row>
    <row r="78" spans="1:42" outlineLevel="1" x14ac:dyDescent="0.25">
      <c r="A78" s="266">
        <v>44713</v>
      </c>
      <c r="C78" s="70" t="s">
        <v>4010</v>
      </c>
      <c r="D78" s="71" t="s">
        <v>4011</v>
      </c>
      <c r="E78" s="71" t="s">
        <v>4012</v>
      </c>
      <c r="F78" s="69" t="e">
        <f>VLOOKUP(E78,#REF!,2,FALSE)</f>
        <v>#REF!</v>
      </c>
      <c r="G78" s="194" t="e">
        <f>VLOOKUP(E78,#REF!,9,FALSE)</f>
        <v>#REF!</v>
      </c>
      <c r="H78" s="194" t="e">
        <f>VLOOKUP(E78,#REF!,10,FALSE)</f>
        <v>#REF!</v>
      </c>
      <c r="I78" s="267" t="e">
        <f t="shared" si="13"/>
        <v>#REF!</v>
      </c>
      <c r="J78" s="71" t="s">
        <v>3759</v>
      </c>
      <c r="K78" s="70">
        <v>7</v>
      </c>
      <c r="N78" s="70" t="s">
        <v>4013</v>
      </c>
      <c r="O78" s="71" t="s">
        <v>4014</v>
      </c>
      <c r="P78" s="84" t="s">
        <v>3768</v>
      </c>
      <c r="R78" s="74">
        <v>10570.6</v>
      </c>
      <c r="S78" s="82">
        <v>0</v>
      </c>
      <c r="T78" s="82">
        <v>0</v>
      </c>
      <c r="U78" s="82">
        <f t="shared" si="7"/>
        <v>10570.6</v>
      </c>
      <c r="V78" s="74"/>
      <c r="W78" s="73">
        <v>24</v>
      </c>
      <c r="X78" s="22">
        <v>-10570.596666666665</v>
      </c>
      <c r="Y78" s="22">
        <v>0</v>
      </c>
      <c r="Z78" s="22">
        <v>0</v>
      </c>
      <c r="AA78" s="22">
        <v>0</v>
      </c>
      <c r="AB78" s="22">
        <v>0</v>
      </c>
      <c r="AC78" s="22">
        <v>0</v>
      </c>
      <c r="AD78" s="22">
        <v>0</v>
      </c>
      <c r="AE78" s="22">
        <v>0</v>
      </c>
      <c r="AF78" s="22">
        <v>0</v>
      </c>
      <c r="AG78" s="22">
        <v>0</v>
      </c>
      <c r="AH78" s="22">
        <v>0</v>
      </c>
      <c r="AI78" s="22">
        <v>0</v>
      </c>
      <c r="AJ78" s="22">
        <v>0</v>
      </c>
      <c r="AK78" s="22">
        <f t="shared" si="8"/>
        <v>0</v>
      </c>
      <c r="AL78" s="22">
        <v>0</v>
      </c>
      <c r="AM78" s="22">
        <f t="shared" si="9"/>
        <v>-10570.596666666665</v>
      </c>
      <c r="AO78" s="81">
        <f t="shared" si="10"/>
        <v>3.3333333358314121E-3</v>
      </c>
      <c r="AP78" s="81">
        <f t="shared" si="11"/>
        <v>3.3333333358314121E-3</v>
      </c>
    </row>
    <row r="79" spans="1:42" outlineLevel="1" x14ac:dyDescent="0.25">
      <c r="A79" s="266">
        <v>44713</v>
      </c>
      <c r="C79" s="70" t="s">
        <v>4015</v>
      </c>
      <c r="D79" s="71" t="s">
        <v>4016</v>
      </c>
      <c r="E79" s="71" t="s">
        <v>4017</v>
      </c>
      <c r="F79" s="69" t="e">
        <f>VLOOKUP(E79,#REF!,2,FALSE)</f>
        <v>#REF!</v>
      </c>
      <c r="G79" s="194" t="e">
        <f>VLOOKUP(E79,#REF!,9,FALSE)</f>
        <v>#REF!</v>
      </c>
      <c r="H79" s="194" t="e">
        <f>VLOOKUP(E79,#REF!,10,FALSE)</f>
        <v>#REF!</v>
      </c>
      <c r="I79" s="267" t="e">
        <f t="shared" si="13"/>
        <v>#REF!</v>
      </c>
      <c r="J79" s="71" t="s">
        <v>3759</v>
      </c>
      <c r="K79" s="70">
        <v>1</v>
      </c>
      <c r="N79" s="70" t="s">
        <v>4018</v>
      </c>
      <c r="O79" s="71" t="s">
        <v>4014</v>
      </c>
      <c r="P79" s="84" t="s">
        <v>3768</v>
      </c>
      <c r="R79" s="74">
        <v>1592.3</v>
      </c>
      <c r="S79" s="82">
        <v>0</v>
      </c>
      <c r="T79" s="82">
        <v>0</v>
      </c>
      <c r="U79" s="82">
        <f t="shared" si="7"/>
        <v>1592.3</v>
      </c>
      <c r="V79" s="74"/>
      <c r="W79" s="73">
        <v>24</v>
      </c>
      <c r="X79" s="22">
        <v>-1592.2983333333332</v>
      </c>
      <c r="Y79" s="22">
        <v>0</v>
      </c>
      <c r="Z79" s="22">
        <v>0</v>
      </c>
      <c r="AA79" s="22">
        <v>0</v>
      </c>
      <c r="AB79" s="22">
        <v>0</v>
      </c>
      <c r="AC79" s="22">
        <v>0</v>
      </c>
      <c r="AD79" s="22">
        <v>0</v>
      </c>
      <c r="AE79" s="22">
        <v>0</v>
      </c>
      <c r="AF79" s="22">
        <v>0</v>
      </c>
      <c r="AG79" s="22">
        <v>0</v>
      </c>
      <c r="AH79" s="22">
        <v>0</v>
      </c>
      <c r="AI79" s="22">
        <v>0</v>
      </c>
      <c r="AJ79" s="22">
        <v>0</v>
      </c>
      <c r="AK79" s="22">
        <f t="shared" si="8"/>
        <v>0</v>
      </c>
      <c r="AL79" s="22">
        <v>0</v>
      </c>
      <c r="AM79" s="22">
        <f t="shared" si="9"/>
        <v>-1592.2983333333332</v>
      </c>
      <c r="AO79" s="81">
        <f t="shared" si="10"/>
        <v>1.6666666667788377E-3</v>
      </c>
      <c r="AP79" s="81">
        <f t="shared" si="11"/>
        <v>1.6666666667788377E-3</v>
      </c>
    </row>
    <row r="80" spans="1:42" ht="15" customHeight="1" outlineLevel="1" x14ac:dyDescent="0.25">
      <c r="A80" s="266">
        <v>44562</v>
      </c>
      <c r="C80" s="70" t="s">
        <v>4019</v>
      </c>
      <c r="D80" s="71" t="s">
        <v>4020</v>
      </c>
      <c r="F80" s="69" t="e">
        <f>VLOOKUP(E80,#REF!,2,FALSE)</f>
        <v>#REF!</v>
      </c>
      <c r="G80" s="194" t="e">
        <f>VLOOKUP(E80,#REF!,9,FALSE)</f>
        <v>#REF!</v>
      </c>
      <c r="H80" s="194" t="e">
        <f>VLOOKUP(E80,#REF!,10,FALSE)</f>
        <v>#REF!</v>
      </c>
      <c r="I80" s="267" t="e">
        <f t="shared" si="13"/>
        <v>#REF!</v>
      </c>
      <c r="J80" s="71" t="s">
        <v>418</v>
      </c>
      <c r="N80" s="70" t="s">
        <v>4021</v>
      </c>
      <c r="O80" s="71">
        <v>2111023</v>
      </c>
      <c r="P80" s="84" t="s">
        <v>4022</v>
      </c>
      <c r="R80" s="82">
        <v>985.6</v>
      </c>
      <c r="S80" s="82">
        <v>0</v>
      </c>
      <c r="T80" s="82">
        <v>0</v>
      </c>
      <c r="U80" s="82">
        <f t="shared" si="7"/>
        <v>985.6</v>
      </c>
      <c r="W80" s="73">
        <v>24</v>
      </c>
      <c r="X80" s="22">
        <v>-985.59666666666658</v>
      </c>
      <c r="Y80" s="22">
        <v>0</v>
      </c>
      <c r="Z80" s="22">
        <v>0</v>
      </c>
      <c r="AA80" s="22">
        <v>0</v>
      </c>
      <c r="AB80" s="22">
        <v>0</v>
      </c>
      <c r="AC80" s="22">
        <v>0</v>
      </c>
      <c r="AD80" s="22">
        <v>0</v>
      </c>
      <c r="AE80" s="22">
        <v>0</v>
      </c>
      <c r="AF80" s="22">
        <v>0</v>
      </c>
      <c r="AG80" s="22">
        <v>0</v>
      </c>
      <c r="AH80" s="22">
        <v>0</v>
      </c>
      <c r="AI80" s="22">
        <v>0</v>
      </c>
      <c r="AJ80" s="22">
        <v>0</v>
      </c>
      <c r="AK80" s="22">
        <f t="shared" si="8"/>
        <v>0</v>
      </c>
      <c r="AL80" s="22">
        <v>0</v>
      </c>
      <c r="AM80" s="22">
        <f t="shared" si="9"/>
        <v>-985.59666666666658</v>
      </c>
      <c r="AO80" s="81">
        <f t="shared" si="10"/>
        <v>3.3333333334439885E-3</v>
      </c>
      <c r="AP80" s="81">
        <f t="shared" si="11"/>
        <v>3.3333333334439885E-3</v>
      </c>
    </row>
    <row r="81" spans="1:42" ht="15" customHeight="1" outlineLevel="1" x14ac:dyDescent="0.25">
      <c r="A81" s="266">
        <v>44562</v>
      </c>
      <c r="C81" s="70" t="s">
        <v>4023</v>
      </c>
      <c r="D81" s="71" t="s">
        <v>4024</v>
      </c>
      <c r="F81" s="69" t="e">
        <f>VLOOKUP(E81,#REF!,2,FALSE)</f>
        <v>#REF!</v>
      </c>
      <c r="G81" s="194" t="e">
        <f>VLOOKUP(E81,#REF!,9,FALSE)</f>
        <v>#REF!</v>
      </c>
      <c r="H81" s="194" t="e">
        <f>VLOOKUP(E81,#REF!,10,FALSE)</f>
        <v>#REF!</v>
      </c>
      <c r="I81" s="267" t="e">
        <f t="shared" si="13"/>
        <v>#REF!</v>
      </c>
      <c r="J81" s="71" t="s">
        <v>418</v>
      </c>
      <c r="N81" s="70" t="s">
        <v>4025</v>
      </c>
      <c r="O81" s="71">
        <v>2111321</v>
      </c>
      <c r="P81" s="84" t="s">
        <v>4022</v>
      </c>
      <c r="R81" s="82">
        <v>777</v>
      </c>
      <c r="S81" s="82">
        <v>0</v>
      </c>
      <c r="T81" s="82">
        <v>0</v>
      </c>
      <c r="U81" s="82">
        <f t="shared" si="7"/>
        <v>777</v>
      </c>
      <c r="W81" s="73">
        <v>24</v>
      </c>
      <c r="X81" s="22">
        <v>-777</v>
      </c>
      <c r="Y81" s="22">
        <v>0</v>
      </c>
      <c r="Z81" s="22">
        <v>0</v>
      </c>
      <c r="AA81" s="22">
        <v>0</v>
      </c>
      <c r="AB81" s="22">
        <v>0</v>
      </c>
      <c r="AC81" s="22">
        <v>0</v>
      </c>
      <c r="AD81" s="22">
        <v>0</v>
      </c>
      <c r="AE81" s="22">
        <v>0</v>
      </c>
      <c r="AF81" s="22">
        <v>0</v>
      </c>
      <c r="AG81" s="22">
        <v>0</v>
      </c>
      <c r="AH81" s="22">
        <v>0</v>
      </c>
      <c r="AI81" s="22">
        <v>0</v>
      </c>
      <c r="AJ81" s="22">
        <v>0</v>
      </c>
      <c r="AK81" s="22">
        <f t="shared" si="8"/>
        <v>0</v>
      </c>
      <c r="AL81" s="22">
        <v>0</v>
      </c>
      <c r="AM81" s="22">
        <f t="shared" si="9"/>
        <v>-777</v>
      </c>
      <c r="AO81" s="81">
        <f t="shared" si="10"/>
        <v>0</v>
      </c>
      <c r="AP81" s="81">
        <f t="shared" si="11"/>
        <v>0</v>
      </c>
    </row>
    <row r="82" spans="1:42" ht="15" customHeight="1" outlineLevel="1" x14ac:dyDescent="0.25">
      <c r="F82" s="69" t="e">
        <f>VLOOKUP(E82,#REF!,2,FALSE)</f>
        <v>#REF!</v>
      </c>
      <c r="G82" s="194" t="e">
        <f>VLOOKUP(E82,#REF!,9,FALSE)</f>
        <v>#REF!</v>
      </c>
      <c r="H82" s="194" t="e">
        <f>VLOOKUP(E82,#REF!,10,FALSE)</f>
        <v>#REF!</v>
      </c>
      <c r="I82" s="267" t="e">
        <f t="shared" si="13"/>
        <v>#REF!</v>
      </c>
      <c r="S82" s="82">
        <v>0</v>
      </c>
      <c r="T82" s="82">
        <v>0</v>
      </c>
      <c r="X82" s="22"/>
      <c r="Y82" s="22"/>
      <c r="Z82" s="22"/>
      <c r="AA82" s="22"/>
      <c r="AB82" s="22"/>
      <c r="AC82" s="22"/>
      <c r="AD82" s="22"/>
      <c r="AE82" s="22"/>
      <c r="AF82" s="22"/>
      <c r="AG82" s="22"/>
      <c r="AH82" s="22"/>
      <c r="AI82" s="22"/>
      <c r="AJ82" s="22"/>
      <c r="AK82" s="22"/>
      <c r="AL82" s="22">
        <v>0</v>
      </c>
      <c r="AM82" s="22"/>
      <c r="AO82" s="81"/>
      <c r="AP82" s="81"/>
    </row>
    <row r="83" spans="1:42" ht="15" customHeight="1" outlineLevel="1" x14ac:dyDescent="0.25">
      <c r="A83" s="266">
        <v>44631</v>
      </c>
      <c r="D83" s="69" t="s">
        <v>4026</v>
      </c>
      <c r="E83" s="69" t="s">
        <v>4027</v>
      </c>
      <c r="F83" s="69" t="e">
        <f>VLOOKUP(E83,#REF!,2,FALSE)</f>
        <v>#REF!</v>
      </c>
      <c r="G83" s="194" t="e">
        <f>VLOOKUP(E83,#REF!,9,FALSE)</f>
        <v>#REF!</v>
      </c>
      <c r="H83" s="194" t="e">
        <f>VLOOKUP(E83,#REF!,10,FALSE)</f>
        <v>#REF!</v>
      </c>
      <c r="I83" s="267" t="e">
        <f t="shared" si="13"/>
        <v>#REF!</v>
      </c>
      <c r="L83" s="70">
        <v>2201127</v>
      </c>
      <c r="M83" s="70">
        <v>46823</v>
      </c>
      <c r="N83" s="70" t="s">
        <v>3802</v>
      </c>
      <c r="O83" s="71" t="s">
        <v>4028</v>
      </c>
      <c r="P83" s="84" t="s">
        <v>4029</v>
      </c>
      <c r="R83" s="82">
        <v>1050</v>
      </c>
      <c r="S83" s="82">
        <v>0</v>
      </c>
      <c r="T83" s="82">
        <v>0</v>
      </c>
      <c r="U83" s="82">
        <f t="shared" ref="U83:U103" si="14">SUM(R83:T83)</f>
        <v>1050</v>
      </c>
      <c r="W83" s="73">
        <v>24</v>
      </c>
      <c r="X83" s="22">
        <v>-1050</v>
      </c>
      <c r="Y83" s="22">
        <v>0</v>
      </c>
      <c r="Z83" s="22">
        <v>0</v>
      </c>
      <c r="AA83" s="22">
        <v>0</v>
      </c>
      <c r="AB83" s="22">
        <v>0</v>
      </c>
      <c r="AC83" s="22">
        <v>0</v>
      </c>
      <c r="AD83" s="22">
        <v>0</v>
      </c>
      <c r="AE83" s="22">
        <v>0</v>
      </c>
      <c r="AF83" s="22">
        <v>0</v>
      </c>
      <c r="AG83" s="22">
        <v>0</v>
      </c>
      <c r="AH83" s="22">
        <v>0</v>
      </c>
      <c r="AI83" s="22">
        <v>0</v>
      </c>
      <c r="AJ83" s="22">
        <v>0</v>
      </c>
      <c r="AK83" s="22">
        <f t="shared" ref="AK83:AK103" si="15">SUM(Y83:AJ83)</f>
        <v>0</v>
      </c>
      <c r="AL83" s="22">
        <v>0</v>
      </c>
      <c r="AM83" s="22">
        <f t="shared" ref="AM83:AM103" si="16">X83+AK83+AL83</f>
        <v>-1050</v>
      </c>
      <c r="AO83" s="81">
        <f t="shared" ref="AO83:AO103" si="17">U83+AM83</f>
        <v>0</v>
      </c>
      <c r="AP83" s="81">
        <f t="shared" ref="AP83:AP103" si="18">R83+X83</f>
        <v>0</v>
      </c>
    </row>
    <row r="84" spans="1:42" ht="15" customHeight="1" outlineLevel="1" x14ac:dyDescent="0.25">
      <c r="A84" s="266">
        <v>44648</v>
      </c>
      <c r="D84" s="69" t="s">
        <v>4030</v>
      </c>
      <c r="E84" s="69" t="s">
        <v>4031</v>
      </c>
      <c r="F84" s="69" t="e">
        <f>VLOOKUP(E84,#REF!,2,FALSE)</f>
        <v>#REF!</v>
      </c>
      <c r="G84" s="194" t="e">
        <f>VLOOKUP(E84,#REF!,9,FALSE)</f>
        <v>#REF!</v>
      </c>
      <c r="H84" s="194" t="e">
        <f>VLOOKUP(E84,#REF!,10,FALSE)</f>
        <v>#REF!</v>
      </c>
      <c r="I84" s="267" t="e">
        <f t="shared" si="13"/>
        <v>#REF!</v>
      </c>
      <c r="L84" s="70">
        <v>2201127</v>
      </c>
      <c r="M84" s="70">
        <v>46821</v>
      </c>
      <c r="N84" s="70" t="s">
        <v>4032</v>
      </c>
      <c r="O84" s="71" t="s">
        <v>4033</v>
      </c>
      <c r="P84" s="84" t="s">
        <v>4029</v>
      </c>
      <c r="R84" s="82">
        <v>5040.3999999999996</v>
      </c>
      <c r="S84" s="82">
        <v>0</v>
      </c>
      <c r="T84" s="82">
        <v>0</v>
      </c>
      <c r="U84" s="82">
        <f t="shared" si="14"/>
        <v>5040.3999999999996</v>
      </c>
      <c r="W84" s="73">
        <v>24</v>
      </c>
      <c r="X84" s="22">
        <v>-5040.3999999999996</v>
      </c>
      <c r="Y84" s="22">
        <v>0</v>
      </c>
      <c r="Z84" s="22">
        <v>0</v>
      </c>
      <c r="AA84" s="22">
        <v>0</v>
      </c>
      <c r="AB84" s="22">
        <v>0</v>
      </c>
      <c r="AC84" s="22">
        <v>0</v>
      </c>
      <c r="AD84" s="22">
        <v>0</v>
      </c>
      <c r="AE84" s="22">
        <v>0</v>
      </c>
      <c r="AF84" s="22">
        <v>0</v>
      </c>
      <c r="AG84" s="22">
        <v>0</v>
      </c>
      <c r="AH84" s="22">
        <v>0</v>
      </c>
      <c r="AI84" s="22">
        <v>0</v>
      </c>
      <c r="AJ84" s="22">
        <v>0</v>
      </c>
      <c r="AK84" s="22">
        <f t="shared" si="15"/>
        <v>0</v>
      </c>
      <c r="AL84" s="22">
        <v>0</v>
      </c>
      <c r="AM84" s="22">
        <f t="shared" si="16"/>
        <v>-5040.3999999999996</v>
      </c>
      <c r="AO84" s="81">
        <f t="shared" si="17"/>
        <v>0</v>
      </c>
      <c r="AP84" s="81">
        <f t="shared" si="18"/>
        <v>0</v>
      </c>
    </row>
    <row r="85" spans="1:42" ht="15" customHeight="1" outlineLevel="1" x14ac:dyDescent="0.25">
      <c r="A85" s="266">
        <v>44649</v>
      </c>
      <c r="D85" s="69" t="s">
        <v>4034</v>
      </c>
      <c r="E85" s="69" t="s">
        <v>4035</v>
      </c>
      <c r="F85" s="69" t="e">
        <f>VLOOKUP(E85,#REF!,2,FALSE)</f>
        <v>#REF!</v>
      </c>
      <c r="G85" s="194" t="e">
        <f>VLOOKUP(E85,#REF!,9,FALSE)</f>
        <v>#REF!</v>
      </c>
      <c r="H85" s="194" t="e">
        <f>VLOOKUP(E85,#REF!,10,FALSE)</f>
        <v>#REF!</v>
      </c>
      <c r="I85" s="267" t="e">
        <f t="shared" si="13"/>
        <v>#REF!</v>
      </c>
      <c r="L85" s="70">
        <v>2201114</v>
      </c>
      <c r="M85" s="70">
        <v>46835</v>
      </c>
      <c r="N85" s="70" t="s">
        <v>4036</v>
      </c>
      <c r="O85" s="71" t="s">
        <v>4037</v>
      </c>
      <c r="P85" s="84" t="s">
        <v>4029</v>
      </c>
      <c r="R85" s="82">
        <v>5040.3999999999996</v>
      </c>
      <c r="S85" s="82">
        <v>0</v>
      </c>
      <c r="T85" s="82">
        <v>0</v>
      </c>
      <c r="U85" s="82">
        <f t="shared" si="14"/>
        <v>5040.3999999999996</v>
      </c>
      <c r="W85" s="73">
        <v>24</v>
      </c>
      <c r="X85" s="22">
        <v>-5040.3999999999996</v>
      </c>
      <c r="Y85" s="22">
        <v>0</v>
      </c>
      <c r="Z85" s="22">
        <v>0</v>
      </c>
      <c r="AA85" s="22">
        <v>0</v>
      </c>
      <c r="AB85" s="22">
        <v>0</v>
      </c>
      <c r="AC85" s="22">
        <v>0</v>
      </c>
      <c r="AD85" s="22">
        <v>0</v>
      </c>
      <c r="AE85" s="22">
        <v>0</v>
      </c>
      <c r="AF85" s="22">
        <v>0</v>
      </c>
      <c r="AG85" s="22">
        <v>0</v>
      </c>
      <c r="AH85" s="22">
        <v>0</v>
      </c>
      <c r="AI85" s="22">
        <v>0</v>
      </c>
      <c r="AJ85" s="22">
        <v>0</v>
      </c>
      <c r="AK85" s="22">
        <f t="shared" si="15"/>
        <v>0</v>
      </c>
      <c r="AL85" s="22">
        <v>0</v>
      </c>
      <c r="AM85" s="22">
        <f t="shared" si="16"/>
        <v>-5040.3999999999996</v>
      </c>
      <c r="AO85" s="81">
        <f t="shared" si="17"/>
        <v>0</v>
      </c>
      <c r="AP85" s="81">
        <f t="shared" si="18"/>
        <v>0</v>
      </c>
    </row>
    <row r="86" spans="1:42" ht="15" customHeight="1" outlineLevel="1" x14ac:dyDescent="0.25">
      <c r="A86" s="266">
        <v>44651</v>
      </c>
      <c r="D86" s="69" t="s">
        <v>4038</v>
      </c>
      <c r="E86" s="69" t="s">
        <v>4039</v>
      </c>
      <c r="F86" s="69" t="e">
        <f>VLOOKUP(E86,#REF!,2,FALSE)</f>
        <v>#REF!</v>
      </c>
      <c r="G86" s="194" t="e">
        <f>VLOOKUP(E86,#REF!,9,FALSE)</f>
        <v>#REF!</v>
      </c>
      <c r="H86" s="194" t="e">
        <f>VLOOKUP(E86,#REF!,10,FALSE)</f>
        <v>#REF!</v>
      </c>
      <c r="I86" s="267" t="e">
        <f t="shared" si="13"/>
        <v>#REF!</v>
      </c>
      <c r="L86" s="70">
        <v>2201114</v>
      </c>
      <c r="M86" s="70">
        <v>46837</v>
      </c>
      <c r="N86" s="70" t="s">
        <v>4040</v>
      </c>
      <c r="O86" s="71" t="s">
        <v>4041</v>
      </c>
      <c r="P86" s="84" t="s">
        <v>4029</v>
      </c>
      <c r="R86" s="82">
        <v>794.88</v>
      </c>
      <c r="S86" s="82">
        <v>0</v>
      </c>
      <c r="T86" s="82">
        <v>0</v>
      </c>
      <c r="U86" s="82">
        <f t="shared" si="14"/>
        <v>794.88</v>
      </c>
      <c r="W86" s="73">
        <v>24</v>
      </c>
      <c r="X86" s="22">
        <v>-794.87999999999988</v>
      </c>
      <c r="Y86" s="22">
        <v>0</v>
      </c>
      <c r="Z86" s="22">
        <v>0</v>
      </c>
      <c r="AA86" s="22">
        <v>0</v>
      </c>
      <c r="AB86" s="22">
        <v>0</v>
      </c>
      <c r="AC86" s="22">
        <v>0</v>
      </c>
      <c r="AD86" s="22">
        <v>0</v>
      </c>
      <c r="AE86" s="22">
        <v>0</v>
      </c>
      <c r="AF86" s="22">
        <v>0</v>
      </c>
      <c r="AG86" s="22">
        <v>0</v>
      </c>
      <c r="AH86" s="22">
        <v>0</v>
      </c>
      <c r="AI86" s="22">
        <v>0</v>
      </c>
      <c r="AJ86" s="22">
        <v>0</v>
      </c>
      <c r="AK86" s="22">
        <f t="shared" si="15"/>
        <v>0</v>
      </c>
      <c r="AL86" s="22">
        <v>0</v>
      </c>
      <c r="AM86" s="22">
        <f t="shared" si="16"/>
        <v>-794.87999999999988</v>
      </c>
      <c r="AO86" s="81">
        <f t="shared" si="17"/>
        <v>0</v>
      </c>
      <c r="AP86" s="81">
        <f t="shared" si="18"/>
        <v>0</v>
      </c>
    </row>
    <row r="87" spans="1:42" ht="15" customHeight="1" outlineLevel="1" x14ac:dyDescent="0.25">
      <c r="A87" s="266">
        <v>44652</v>
      </c>
      <c r="D87" s="69" t="s">
        <v>4042</v>
      </c>
      <c r="E87" s="69" t="s">
        <v>4043</v>
      </c>
      <c r="F87" s="69" t="e">
        <f>VLOOKUP(E87,#REF!,2,FALSE)</f>
        <v>#REF!</v>
      </c>
      <c r="G87" s="194" t="e">
        <f>VLOOKUP(E87,#REF!,9,FALSE)</f>
        <v>#REF!</v>
      </c>
      <c r="H87" s="194" t="e">
        <f>VLOOKUP(E87,#REF!,10,FALSE)</f>
        <v>#REF!</v>
      </c>
      <c r="I87" s="267" t="e">
        <f t="shared" si="13"/>
        <v>#REF!</v>
      </c>
      <c r="L87" s="70">
        <v>2201114</v>
      </c>
      <c r="M87" s="70">
        <v>46834</v>
      </c>
      <c r="N87" s="70" t="s">
        <v>4044</v>
      </c>
      <c r="O87" s="71" t="s">
        <v>4045</v>
      </c>
      <c r="P87" s="84" t="s">
        <v>4029</v>
      </c>
      <c r="R87" s="82">
        <v>4217</v>
      </c>
      <c r="S87" s="82">
        <v>0</v>
      </c>
      <c r="T87" s="82">
        <v>0</v>
      </c>
      <c r="U87" s="82">
        <f t="shared" si="14"/>
        <v>4217</v>
      </c>
      <c r="W87" s="73">
        <v>24</v>
      </c>
      <c r="X87" s="22">
        <v>-4217</v>
      </c>
      <c r="Y87" s="22">
        <v>0</v>
      </c>
      <c r="Z87" s="22">
        <v>0</v>
      </c>
      <c r="AA87" s="22">
        <v>0</v>
      </c>
      <c r="AB87" s="22">
        <v>0</v>
      </c>
      <c r="AC87" s="22">
        <v>0</v>
      </c>
      <c r="AD87" s="22">
        <v>0</v>
      </c>
      <c r="AE87" s="22">
        <v>0</v>
      </c>
      <c r="AF87" s="22">
        <v>0</v>
      </c>
      <c r="AG87" s="22">
        <v>0</v>
      </c>
      <c r="AH87" s="22">
        <v>0</v>
      </c>
      <c r="AI87" s="22">
        <v>0</v>
      </c>
      <c r="AJ87" s="22">
        <v>0</v>
      </c>
      <c r="AK87" s="22">
        <f t="shared" si="15"/>
        <v>0</v>
      </c>
      <c r="AL87" s="22">
        <v>0</v>
      </c>
      <c r="AM87" s="22">
        <f t="shared" si="16"/>
        <v>-4217</v>
      </c>
      <c r="AO87" s="81">
        <f t="shared" si="17"/>
        <v>0</v>
      </c>
      <c r="AP87" s="81">
        <f t="shared" si="18"/>
        <v>0</v>
      </c>
    </row>
    <row r="88" spans="1:42" ht="15" customHeight="1" outlineLevel="1" x14ac:dyDescent="0.25">
      <c r="A88" s="266">
        <v>44653</v>
      </c>
      <c r="D88" s="69" t="s">
        <v>4046</v>
      </c>
      <c r="E88" s="69" t="s">
        <v>4047</v>
      </c>
      <c r="F88" s="69" t="e">
        <f>VLOOKUP(E88,#REF!,2,FALSE)</f>
        <v>#REF!</v>
      </c>
      <c r="G88" s="194" t="e">
        <f>VLOOKUP(E88,#REF!,9,FALSE)</f>
        <v>#REF!</v>
      </c>
      <c r="H88" s="194" t="e">
        <f>VLOOKUP(E88,#REF!,10,FALSE)</f>
        <v>#REF!</v>
      </c>
      <c r="I88" s="267" t="e">
        <f t="shared" si="13"/>
        <v>#REF!</v>
      </c>
      <c r="L88" s="70">
        <v>2201114</v>
      </c>
      <c r="M88" s="70">
        <v>46836</v>
      </c>
      <c r="N88" s="70" t="s">
        <v>4048</v>
      </c>
      <c r="O88" s="71" t="s">
        <v>4049</v>
      </c>
      <c r="P88" s="84" t="s">
        <v>4029</v>
      </c>
      <c r="R88" s="82">
        <v>3936</v>
      </c>
      <c r="S88" s="82">
        <v>0</v>
      </c>
      <c r="T88" s="82">
        <v>0</v>
      </c>
      <c r="U88" s="82">
        <f t="shared" si="14"/>
        <v>3936</v>
      </c>
      <c r="W88" s="73">
        <v>24</v>
      </c>
      <c r="X88" s="22">
        <v>-3936</v>
      </c>
      <c r="Y88" s="22">
        <v>0</v>
      </c>
      <c r="Z88" s="22">
        <v>0</v>
      </c>
      <c r="AA88" s="22">
        <v>0</v>
      </c>
      <c r="AB88" s="22">
        <v>0</v>
      </c>
      <c r="AC88" s="22">
        <v>0</v>
      </c>
      <c r="AD88" s="22">
        <v>0</v>
      </c>
      <c r="AE88" s="22">
        <v>0</v>
      </c>
      <c r="AF88" s="22">
        <v>0</v>
      </c>
      <c r="AG88" s="22">
        <v>0</v>
      </c>
      <c r="AH88" s="22">
        <v>0</v>
      </c>
      <c r="AI88" s="22">
        <v>0</v>
      </c>
      <c r="AJ88" s="22">
        <v>0</v>
      </c>
      <c r="AK88" s="22">
        <f t="shared" si="15"/>
        <v>0</v>
      </c>
      <c r="AL88" s="22">
        <v>0</v>
      </c>
      <c r="AM88" s="22">
        <f t="shared" si="16"/>
        <v>-3936</v>
      </c>
      <c r="AO88" s="81">
        <f t="shared" si="17"/>
        <v>0</v>
      </c>
      <c r="AP88" s="81">
        <f t="shared" si="18"/>
        <v>0</v>
      </c>
    </row>
    <row r="89" spans="1:42" ht="15" customHeight="1" outlineLevel="1" x14ac:dyDescent="0.25">
      <c r="A89" s="266">
        <v>44662</v>
      </c>
      <c r="D89" s="69" t="s">
        <v>4050</v>
      </c>
      <c r="E89" s="69" t="s">
        <v>4051</v>
      </c>
      <c r="F89" s="69" t="e">
        <f>VLOOKUP(E89,#REF!,2,FALSE)</f>
        <v>#REF!</v>
      </c>
      <c r="G89" s="194" t="e">
        <f>VLOOKUP(E89,#REF!,9,FALSE)</f>
        <v>#REF!</v>
      </c>
      <c r="H89" s="194" t="e">
        <f>VLOOKUP(E89,#REF!,10,FALSE)</f>
        <v>#REF!</v>
      </c>
      <c r="I89" s="267" t="e">
        <f t="shared" si="13"/>
        <v>#REF!</v>
      </c>
      <c r="L89" s="70">
        <v>2200881</v>
      </c>
      <c r="M89" s="70">
        <v>46488</v>
      </c>
      <c r="N89" s="70" t="s">
        <v>4052</v>
      </c>
      <c r="O89" s="71" t="s">
        <v>4053</v>
      </c>
      <c r="P89" s="84" t="s">
        <v>4054</v>
      </c>
      <c r="R89" s="82">
        <v>5400</v>
      </c>
      <c r="S89" s="82">
        <v>0</v>
      </c>
      <c r="T89" s="82">
        <v>0</v>
      </c>
      <c r="U89" s="82">
        <f t="shared" si="14"/>
        <v>5400</v>
      </c>
      <c r="W89" s="73">
        <v>24</v>
      </c>
      <c r="X89" s="22">
        <v>-5400</v>
      </c>
      <c r="Y89" s="22">
        <v>0</v>
      </c>
      <c r="Z89" s="22">
        <v>0</v>
      </c>
      <c r="AA89" s="22">
        <v>0</v>
      </c>
      <c r="AB89" s="22">
        <v>0</v>
      </c>
      <c r="AC89" s="22">
        <v>0</v>
      </c>
      <c r="AD89" s="22">
        <v>0</v>
      </c>
      <c r="AE89" s="22">
        <v>0</v>
      </c>
      <c r="AF89" s="22">
        <v>0</v>
      </c>
      <c r="AG89" s="22">
        <v>0</v>
      </c>
      <c r="AH89" s="22">
        <v>0</v>
      </c>
      <c r="AI89" s="22">
        <v>0</v>
      </c>
      <c r="AJ89" s="22">
        <v>0</v>
      </c>
      <c r="AK89" s="22">
        <f t="shared" si="15"/>
        <v>0</v>
      </c>
      <c r="AL89" s="22">
        <v>0</v>
      </c>
      <c r="AM89" s="22">
        <f t="shared" si="16"/>
        <v>-5400</v>
      </c>
      <c r="AO89" s="81">
        <f t="shared" si="17"/>
        <v>0</v>
      </c>
      <c r="AP89" s="81">
        <f t="shared" si="18"/>
        <v>0</v>
      </c>
    </row>
    <row r="90" spans="1:42" ht="15" customHeight="1" outlineLevel="1" x14ac:dyDescent="0.25">
      <c r="A90" s="266">
        <v>44671</v>
      </c>
      <c r="D90" s="69" t="s">
        <v>4055</v>
      </c>
      <c r="E90" s="69" t="e">
        <v>#N/A</v>
      </c>
      <c r="F90" s="69" t="e">
        <f>VLOOKUP(E90,#REF!,2,FALSE)</f>
        <v>#N/A</v>
      </c>
      <c r="G90" s="194" t="e">
        <f>VLOOKUP(E90,#REF!,9,FALSE)</f>
        <v>#N/A</v>
      </c>
      <c r="H90" s="194" t="e">
        <f>VLOOKUP(E90,#REF!,10,FALSE)</f>
        <v>#N/A</v>
      </c>
      <c r="I90" s="267" t="e">
        <f t="shared" si="13"/>
        <v>#N/A</v>
      </c>
      <c r="L90" s="70">
        <v>2200882</v>
      </c>
      <c r="M90" s="70">
        <v>46476</v>
      </c>
      <c r="N90" s="70" t="s">
        <v>4056</v>
      </c>
      <c r="O90" s="71" t="s">
        <v>4057</v>
      </c>
      <c r="P90" s="84" t="s">
        <v>4058</v>
      </c>
      <c r="R90" s="82">
        <v>1846.8763799999999</v>
      </c>
      <c r="S90" s="82">
        <v>0</v>
      </c>
      <c r="T90" s="82">
        <v>0</v>
      </c>
      <c r="U90" s="82">
        <f t="shared" si="14"/>
        <v>1846.8763799999999</v>
      </c>
      <c r="W90" s="73">
        <v>24</v>
      </c>
      <c r="X90" s="22">
        <v>-1846.8722775000003</v>
      </c>
      <c r="Y90" s="22">
        <v>0</v>
      </c>
      <c r="Z90" s="22">
        <v>0</v>
      </c>
      <c r="AA90" s="22">
        <v>0</v>
      </c>
      <c r="AB90" s="22">
        <v>0</v>
      </c>
      <c r="AC90" s="22">
        <v>0</v>
      </c>
      <c r="AD90" s="22">
        <v>0</v>
      </c>
      <c r="AE90" s="22">
        <v>0</v>
      </c>
      <c r="AF90" s="22">
        <v>0</v>
      </c>
      <c r="AG90" s="22">
        <v>0</v>
      </c>
      <c r="AH90" s="22">
        <v>0</v>
      </c>
      <c r="AI90" s="22">
        <v>0</v>
      </c>
      <c r="AJ90" s="22">
        <v>0</v>
      </c>
      <c r="AK90" s="22">
        <f t="shared" si="15"/>
        <v>0</v>
      </c>
      <c r="AL90" s="22">
        <v>0</v>
      </c>
      <c r="AM90" s="22">
        <f t="shared" si="16"/>
        <v>-1846.8722775000003</v>
      </c>
      <c r="AO90" s="81">
        <f t="shared" si="17"/>
        <v>4.1024999995897815E-3</v>
      </c>
      <c r="AP90" s="81">
        <f t="shared" si="18"/>
        <v>4.1024999995897815E-3</v>
      </c>
    </row>
    <row r="91" spans="1:42" ht="15" customHeight="1" outlineLevel="1" x14ac:dyDescent="0.25">
      <c r="A91" s="266">
        <v>44681</v>
      </c>
      <c r="D91" s="69" t="s">
        <v>4059</v>
      </c>
      <c r="E91" s="69" t="s">
        <v>4060</v>
      </c>
      <c r="F91" s="69" t="e">
        <f>VLOOKUP(E91,#REF!,2,FALSE)</f>
        <v>#REF!</v>
      </c>
      <c r="G91" s="194" t="e">
        <f>VLOOKUP(E91,#REF!,9,FALSE)</f>
        <v>#REF!</v>
      </c>
      <c r="H91" s="194" t="e">
        <f>VLOOKUP(E91,#REF!,10,FALSE)</f>
        <v>#REF!</v>
      </c>
      <c r="I91" s="267" t="e">
        <f t="shared" si="13"/>
        <v>#REF!</v>
      </c>
      <c r="L91" s="70">
        <v>2201186</v>
      </c>
      <c r="M91" s="70">
        <v>47105</v>
      </c>
      <c r="N91" s="70" t="s">
        <v>4052</v>
      </c>
      <c r="O91" s="71" t="s">
        <v>4061</v>
      </c>
      <c r="P91" s="84" t="s">
        <v>4054</v>
      </c>
      <c r="R91" s="82">
        <v>5405.4</v>
      </c>
      <c r="S91" s="82">
        <v>0</v>
      </c>
      <c r="T91" s="82">
        <v>0</v>
      </c>
      <c r="U91" s="82">
        <f t="shared" si="14"/>
        <v>5405.4</v>
      </c>
      <c r="W91" s="73">
        <v>24</v>
      </c>
      <c r="X91" s="22">
        <v>-5405.4</v>
      </c>
      <c r="Y91" s="22">
        <v>0</v>
      </c>
      <c r="Z91" s="22">
        <v>0</v>
      </c>
      <c r="AA91" s="22">
        <v>0</v>
      </c>
      <c r="AB91" s="22">
        <v>0</v>
      </c>
      <c r="AC91" s="22">
        <v>0</v>
      </c>
      <c r="AD91" s="22">
        <v>0</v>
      </c>
      <c r="AE91" s="22">
        <v>0</v>
      </c>
      <c r="AF91" s="22">
        <v>0</v>
      </c>
      <c r="AG91" s="22">
        <v>0</v>
      </c>
      <c r="AH91" s="22">
        <v>0</v>
      </c>
      <c r="AI91" s="22">
        <v>0</v>
      </c>
      <c r="AJ91" s="22">
        <v>0</v>
      </c>
      <c r="AK91" s="22">
        <f t="shared" si="15"/>
        <v>0</v>
      </c>
      <c r="AL91" s="22">
        <v>0</v>
      </c>
      <c r="AM91" s="22">
        <f t="shared" si="16"/>
        <v>-5405.4</v>
      </c>
      <c r="AO91" s="81">
        <f t="shared" si="17"/>
        <v>0</v>
      </c>
      <c r="AP91" s="81">
        <f t="shared" si="18"/>
        <v>0</v>
      </c>
    </row>
    <row r="92" spans="1:42" ht="15" customHeight="1" outlineLevel="1" x14ac:dyDescent="0.25">
      <c r="A92" s="266">
        <v>44686</v>
      </c>
      <c r="D92" s="69" t="s">
        <v>4062</v>
      </c>
      <c r="E92" s="69" t="s">
        <v>4063</v>
      </c>
      <c r="F92" s="69" t="e">
        <f>VLOOKUP(E92,#REF!,2,FALSE)</f>
        <v>#REF!</v>
      </c>
      <c r="G92" s="194" t="e">
        <f>VLOOKUP(E92,#REF!,9,FALSE)</f>
        <v>#REF!</v>
      </c>
      <c r="H92" s="194" t="e">
        <f>VLOOKUP(E92,#REF!,10,FALSE)</f>
        <v>#REF!</v>
      </c>
      <c r="I92" s="267" t="e">
        <f t="shared" si="13"/>
        <v>#REF!</v>
      </c>
      <c r="L92" s="70">
        <v>2201186</v>
      </c>
      <c r="M92" s="70">
        <v>47106</v>
      </c>
      <c r="N92" s="70" t="s">
        <v>4052</v>
      </c>
      <c r="O92" s="71" t="s">
        <v>4064</v>
      </c>
      <c r="P92" s="84" t="s">
        <v>4054</v>
      </c>
      <c r="R92" s="82">
        <v>6177.6</v>
      </c>
      <c r="S92" s="82">
        <v>0</v>
      </c>
      <c r="T92" s="82">
        <v>0</v>
      </c>
      <c r="U92" s="82">
        <f t="shared" si="14"/>
        <v>6177.6</v>
      </c>
      <c r="W92" s="73">
        <v>24</v>
      </c>
      <c r="X92" s="22">
        <v>-6177.6000000000013</v>
      </c>
      <c r="Y92" s="22">
        <v>0</v>
      </c>
      <c r="Z92" s="22">
        <v>0</v>
      </c>
      <c r="AA92" s="22">
        <v>0</v>
      </c>
      <c r="AB92" s="22">
        <v>0</v>
      </c>
      <c r="AC92" s="22">
        <v>0</v>
      </c>
      <c r="AD92" s="22">
        <v>0</v>
      </c>
      <c r="AE92" s="22">
        <v>0</v>
      </c>
      <c r="AF92" s="22">
        <v>0</v>
      </c>
      <c r="AG92" s="22">
        <v>0</v>
      </c>
      <c r="AH92" s="22">
        <v>0</v>
      </c>
      <c r="AI92" s="22">
        <v>0</v>
      </c>
      <c r="AJ92" s="22">
        <v>0</v>
      </c>
      <c r="AK92" s="22">
        <f t="shared" si="15"/>
        <v>0</v>
      </c>
      <c r="AL92" s="22">
        <v>0</v>
      </c>
      <c r="AM92" s="22">
        <f t="shared" si="16"/>
        <v>-6177.6000000000013</v>
      </c>
      <c r="AO92" s="81">
        <f t="shared" si="17"/>
        <v>0</v>
      </c>
      <c r="AP92" s="81">
        <f t="shared" si="18"/>
        <v>0</v>
      </c>
    </row>
    <row r="93" spans="1:42" ht="15" customHeight="1" outlineLevel="1" x14ac:dyDescent="0.25">
      <c r="A93" s="266">
        <v>44694</v>
      </c>
      <c r="D93" s="69" t="s">
        <v>4065</v>
      </c>
      <c r="E93" s="69" t="s">
        <v>4066</v>
      </c>
      <c r="F93" s="69" t="e">
        <f>VLOOKUP(E93,#REF!,2,FALSE)</f>
        <v>#REF!</v>
      </c>
      <c r="G93" s="194" t="e">
        <f>VLOOKUP(E93,#REF!,9,FALSE)</f>
        <v>#REF!</v>
      </c>
      <c r="H93" s="194" t="e">
        <f>VLOOKUP(E93,#REF!,10,FALSE)</f>
        <v>#REF!</v>
      </c>
      <c r="I93" s="267" t="e">
        <f t="shared" si="13"/>
        <v>#REF!</v>
      </c>
      <c r="L93" s="70">
        <v>2201127</v>
      </c>
      <c r="M93" s="70">
        <v>46820</v>
      </c>
      <c r="N93" s="70" t="s">
        <v>4067</v>
      </c>
      <c r="O93" s="71" t="s">
        <v>4068</v>
      </c>
      <c r="P93" s="84" t="s">
        <v>4029</v>
      </c>
      <c r="R93" s="82">
        <v>5526</v>
      </c>
      <c r="S93" s="82">
        <v>0</v>
      </c>
      <c r="T93" s="82">
        <v>0</v>
      </c>
      <c r="U93" s="82">
        <f t="shared" si="14"/>
        <v>5526</v>
      </c>
      <c r="W93" s="73">
        <v>24</v>
      </c>
      <c r="X93" s="22">
        <v>-5526</v>
      </c>
      <c r="Y93" s="22">
        <v>0</v>
      </c>
      <c r="Z93" s="22">
        <v>0</v>
      </c>
      <c r="AA93" s="22">
        <v>0</v>
      </c>
      <c r="AB93" s="22">
        <v>0</v>
      </c>
      <c r="AC93" s="22">
        <v>0</v>
      </c>
      <c r="AD93" s="22">
        <v>0</v>
      </c>
      <c r="AE93" s="22">
        <v>0</v>
      </c>
      <c r="AF93" s="22">
        <v>0</v>
      </c>
      <c r="AG93" s="22">
        <v>0</v>
      </c>
      <c r="AH93" s="22">
        <v>0</v>
      </c>
      <c r="AI93" s="22">
        <v>0</v>
      </c>
      <c r="AJ93" s="22">
        <v>0</v>
      </c>
      <c r="AK93" s="22">
        <f t="shared" si="15"/>
        <v>0</v>
      </c>
      <c r="AL93" s="22">
        <v>0</v>
      </c>
      <c r="AM93" s="22">
        <f t="shared" si="16"/>
        <v>-5526</v>
      </c>
      <c r="AO93" s="81">
        <f t="shared" si="17"/>
        <v>0</v>
      </c>
      <c r="AP93" s="81">
        <f t="shared" si="18"/>
        <v>0</v>
      </c>
    </row>
    <row r="94" spans="1:42" ht="15" customHeight="1" outlineLevel="1" x14ac:dyDescent="0.25">
      <c r="A94" s="266">
        <v>44705</v>
      </c>
      <c r="D94" s="69" t="s">
        <v>4069</v>
      </c>
      <c r="E94" s="69" t="s">
        <v>4070</v>
      </c>
      <c r="F94" s="69" t="e">
        <f>VLOOKUP(E94,#REF!,2,FALSE)</f>
        <v>#REF!</v>
      </c>
      <c r="G94" s="194" t="e">
        <f>VLOOKUP(E94,#REF!,9,FALSE)</f>
        <v>#REF!</v>
      </c>
      <c r="H94" s="194" t="e">
        <f>VLOOKUP(E94,#REF!,10,FALSE)</f>
        <v>#REF!</v>
      </c>
      <c r="I94" s="267" t="e">
        <f t="shared" si="13"/>
        <v>#REF!</v>
      </c>
      <c r="L94" s="70">
        <v>2201127</v>
      </c>
      <c r="M94" s="70">
        <v>46824</v>
      </c>
      <c r="N94" s="70" t="s">
        <v>3802</v>
      </c>
      <c r="O94" s="71" t="s">
        <v>4071</v>
      </c>
      <c r="P94" s="84" t="s">
        <v>4029</v>
      </c>
      <c r="R94" s="82">
        <v>2200</v>
      </c>
      <c r="S94" s="82">
        <v>0</v>
      </c>
      <c r="T94" s="82">
        <v>0</v>
      </c>
      <c r="U94" s="82">
        <f t="shared" si="14"/>
        <v>2200</v>
      </c>
      <c r="W94" s="73">
        <v>24</v>
      </c>
      <c r="X94" s="22">
        <v>-2200.0033333333331</v>
      </c>
      <c r="Y94" s="22">
        <v>0</v>
      </c>
      <c r="Z94" s="22">
        <v>0</v>
      </c>
      <c r="AA94" s="22">
        <v>0</v>
      </c>
      <c r="AB94" s="22">
        <v>0</v>
      </c>
      <c r="AC94" s="22">
        <v>0</v>
      </c>
      <c r="AD94" s="22">
        <v>0</v>
      </c>
      <c r="AE94" s="22">
        <v>0</v>
      </c>
      <c r="AF94" s="22">
        <v>0</v>
      </c>
      <c r="AG94" s="22">
        <v>0</v>
      </c>
      <c r="AH94" s="22">
        <v>0</v>
      </c>
      <c r="AI94" s="22">
        <v>0</v>
      </c>
      <c r="AJ94" s="22">
        <v>0</v>
      </c>
      <c r="AK94" s="22">
        <f t="shared" si="15"/>
        <v>0</v>
      </c>
      <c r="AL94" s="22">
        <v>0</v>
      </c>
      <c r="AM94" s="22">
        <f t="shared" si="16"/>
        <v>-2200.0033333333331</v>
      </c>
      <c r="AO94" s="81">
        <f t="shared" si="17"/>
        <v>-3.333333333102928E-3</v>
      </c>
      <c r="AP94" s="81">
        <f t="shared" si="18"/>
        <v>-3.333333333102928E-3</v>
      </c>
    </row>
    <row r="95" spans="1:42" ht="15" customHeight="1" outlineLevel="1" x14ac:dyDescent="0.25">
      <c r="A95" s="266">
        <v>44732</v>
      </c>
      <c r="D95" s="69" t="s">
        <v>4072</v>
      </c>
      <c r="E95" s="69" t="s">
        <v>4073</v>
      </c>
      <c r="F95" s="69" t="e">
        <f>VLOOKUP(E95,#REF!,2,FALSE)</f>
        <v>#REF!</v>
      </c>
      <c r="G95" s="194" t="e">
        <f>VLOOKUP(E95,#REF!,9,FALSE)</f>
        <v>#REF!</v>
      </c>
      <c r="H95" s="194" t="e">
        <f>VLOOKUP(E95,#REF!,10,FALSE)</f>
        <v>#REF!</v>
      </c>
      <c r="I95" s="267" t="e">
        <f t="shared" si="13"/>
        <v>#REF!</v>
      </c>
      <c r="L95" s="70">
        <v>2201186</v>
      </c>
      <c r="M95" s="70">
        <v>47107</v>
      </c>
      <c r="N95" s="70" t="s">
        <v>4052</v>
      </c>
      <c r="O95" s="71" t="s">
        <v>4074</v>
      </c>
      <c r="P95" s="84" t="s">
        <v>4054</v>
      </c>
      <c r="R95" s="82">
        <v>6534</v>
      </c>
      <c r="S95" s="82">
        <v>0</v>
      </c>
      <c r="T95" s="82">
        <v>0</v>
      </c>
      <c r="U95" s="82">
        <f t="shared" si="14"/>
        <v>6534</v>
      </c>
      <c r="W95" s="73">
        <v>24</v>
      </c>
      <c r="X95" s="22">
        <v>-6534</v>
      </c>
      <c r="Y95" s="22">
        <v>0</v>
      </c>
      <c r="Z95" s="22">
        <v>0</v>
      </c>
      <c r="AA95" s="22">
        <v>0</v>
      </c>
      <c r="AB95" s="22">
        <v>0</v>
      </c>
      <c r="AC95" s="22">
        <v>0</v>
      </c>
      <c r="AD95" s="22">
        <v>0</v>
      </c>
      <c r="AE95" s="22">
        <v>0</v>
      </c>
      <c r="AF95" s="22">
        <v>0</v>
      </c>
      <c r="AG95" s="22">
        <v>0</v>
      </c>
      <c r="AH95" s="22">
        <v>0</v>
      </c>
      <c r="AI95" s="22">
        <v>0</v>
      </c>
      <c r="AJ95" s="22">
        <v>0</v>
      </c>
      <c r="AK95" s="22">
        <f t="shared" si="15"/>
        <v>0</v>
      </c>
      <c r="AL95" s="22">
        <v>0</v>
      </c>
      <c r="AM95" s="22">
        <f t="shared" si="16"/>
        <v>-6534</v>
      </c>
      <c r="AO95" s="81">
        <f t="shared" si="17"/>
        <v>0</v>
      </c>
      <c r="AP95" s="81">
        <f t="shared" si="18"/>
        <v>0</v>
      </c>
    </row>
    <row r="96" spans="1:42" ht="15" customHeight="1" outlineLevel="1" x14ac:dyDescent="0.25">
      <c r="A96" s="266">
        <v>44734</v>
      </c>
      <c r="D96" s="69" t="s">
        <v>4075</v>
      </c>
      <c r="E96" s="69" t="s">
        <v>4076</v>
      </c>
      <c r="F96" s="69" t="e">
        <f>VLOOKUP(E96,#REF!,2,FALSE)</f>
        <v>#REF!</v>
      </c>
      <c r="G96" s="194" t="e">
        <f>VLOOKUP(E96,#REF!,9,FALSE)</f>
        <v>#REF!</v>
      </c>
      <c r="H96" s="194" t="e">
        <f>VLOOKUP(E96,#REF!,10,FALSE)</f>
        <v>#REF!</v>
      </c>
      <c r="I96" s="267" t="e">
        <f t="shared" si="13"/>
        <v>#REF!</v>
      </c>
      <c r="L96" s="70">
        <v>2201115</v>
      </c>
      <c r="M96" s="70">
        <v>46809</v>
      </c>
      <c r="N96" s="70" t="s">
        <v>4077</v>
      </c>
      <c r="O96" s="71" t="s">
        <v>4078</v>
      </c>
      <c r="P96" s="84" t="s">
        <v>4058</v>
      </c>
      <c r="R96" s="82">
        <v>1472.5893000000001</v>
      </c>
      <c r="S96" s="82">
        <v>0</v>
      </c>
      <c r="T96" s="82">
        <v>0</v>
      </c>
      <c r="U96" s="82">
        <f t="shared" si="14"/>
        <v>1472.5893000000001</v>
      </c>
      <c r="W96" s="73">
        <v>24</v>
      </c>
      <c r="X96" s="22">
        <v>-1472.5909875000002</v>
      </c>
      <c r="Y96" s="22">
        <v>0</v>
      </c>
      <c r="Z96" s="22">
        <v>0</v>
      </c>
      <c r="AA96" s="22">
        <v>0</v>
      </c>
      <c r="AB96" s="22">
        <v>0</v>
      </c>
      <c r="AC96" s="22">
        <v>0</v>
      </c>
      <c r="AD96" s="22">
        <v>0</v>
      </c>
      <c r="AE96" s="22">
        <v>0</v>
      </c>
      <c r="AF96" s="22">
        <v>0</v>
      </c>
      <c r="AG96" s="22">
        <v>0</v>
      </c>
      <c r="AH96" s="22">
        <v>0</v>
      </c>
      <c r="AI96" s="22">
        <v>0</v>
      </c>
      <c r="AJ96" s="22">
        <v>0</v>
      </c>
      <c r="AK96" s="22">
        <f t="shared" si="15"/>
        <v>0</v>
      </c>
      <c r="AL96" s="22">
        <v>0</v>
      </c>
      <c r="AM96" s="22">
        <f t="shared" si="16"/>
        <v>-1472.5909875000002</v>
      </c>
      <c r="AO96" s="81">
        <f t="shared" si="17"/>
        <v>-1.6875000001164153E-3</v>
      </c>
      <c r="AP96" s="81">
        <f t="shared" si="18"/>
        <v>-1.6875000001164153E-3</v>
      </c>
    </row>
    <row r="97" spans="1:44" ht="15" customHeight="1" outlineLevel="1" x14ac:dyDescent="0.25">
      <c r="A97" s="266">
        <v>44727</v>
      </c>
      <c r="D97" s="69" t="s">
        <v>4079</v>
      </c>
      <c r="E97" s="69" t="s">
        <v>4080</v>
      </c>
      <c r="F97" s="69" t="e">
        <f>VLOOKUP(E97,#REF!,2,FALSE)</f>
        <v>#REF!</v>
      </c>
      <c r="G97" s="194" t="e">
        <f>VLOOKUP(E97,#REF!,9,FALSE)</f>
        <v>#REF!</v>
      </c>
      <c r="H97" s="194" t="e">
        <f>VLOOKUP(E97,#REF!,10,FALSE)</f>
        <v>#REF!</v>
      </c>
      <c r="I97" s="267" t="e">
        <f t="shared" si="13"/>
        <v>#REF!</v>
      </c>
      <c r="L97" s="70">
        <v>2201157</v>
      </c>
      <c r="M97" s="70">
        <v>46810</v>
      </c>
      <c r="N97" s="70" t="s">
        <v>4081</v>
      </c>
      <c r="O97" s="71" t="s">
        <v>4082</v>
      </c>
      <c r="P97" s="84" t="s">
        <v>4058</v>
      </c>
      <c r="R97" s="74">
        <v>16880.106159999999</v>
      </c>
      <c r="S97" s="82">
        <v>0</v>
      </c>
      <c r="T97" s="82">
        <v>0</v>
      </c>
      <c r="U97" s="82">
        <f t="shared" si="14"/>
        <v>16880.106159999999</v>
      </c>
      <c r="V97" s="74"/>
      <c r="W97" s="73">
        <v>24</v>
      </c>
      <c r="X97" s="22">
        <v>-16880.109810000002</v>
      </c>
      <c r="Y97" s="22">
        <v>0</v>
      </c>
      <c r="Z97" s="22">
        <v>0</v>
      </c>
      <c r="AA97" s="22">
        <v>0</v>
      </c>
      <c r="AB97" s="22">
        <v>0</v>
      </c>
      <c r="AC97" s="22">
        <v>0</v>
      </c>
      <c r="AD97" s="22">
        <v>0</v>
      </c>
      <c r="AE97" s="22">
        <v>0</v>
      </c>
      <c r="AF97" s="22">
        <v>0</v>
      </c>
      <c r="AG97" s="22">
        <v>0</v>
      </c>
      <c r="AH97" s="22">
        <v>0</v>
      </c>
      <c r="AI97" s="22">
        <v>0</v>
      </c>
      <c r="AJ97" s="22">
        <v>0</v>
      </c>
      <c r="AK97" s="22">
        <f t="shared" si="15"/>
        <v>0</v>
      </c>
      <c r="AL97" s="22">
        <v>0</v>
      </c>
      <c r="AM97" s="22">
        <f t="shared" si="16"/>
        <v>-16880.109810000002</v>
      </c>
      <c r="AO97" s="81">
        <f t="shared" si="17"/>
        <v>-3.6500000023806933E-3</v>
      </c>
      <c r="AP97" s="81">
        <f t="shared" si="18"/>
        <v>-3.6500000023806933E-3</v>
      </c>
    </row>
    <row r="98" spans="1:44" ht="15" customHeight="1" outlineLevel="1" x14ac:dyDescent="0.25">
      <c r="A98" s="123">
        <v>44774</v>
      </c>
      <c r="B98" s="123"/>
      <c r="D98" s="69" t="s">
        <v>4083</v>
      </c>
      <c r="E98" s="69" t="e">
        <v>#N/A</v>
      </c>
      <c r="F98" s="69" t="e">
        <f>VLOOKUP(E98,#REF!,2,FALSE)</f>
        <v>#N/A</v>
      </c>
      <c r="G98" s="194" t="e">
        <f>VLOOKUP(E98,#REF!,9,FALSE)</f>
        <v>#N/A</v>
      </c>
      <c r="H98" s="194" t="e">
        <f>VLOOKUP(E98,#REF!,10,FALSE)</f>
        <v>#N/A</v>
      </c>
      <c r="I98" s="267" t="e">
        <f t="shared" si="13"/>
        <v>#N/A</v>
      </c>
      <c r="L98" s="70">
        <v>2201157</v>
      </c>
      <c r="M98" s="70">
        <v>46817</v>
      </c>
      <c r="N98" t="s">
        <v>4084</v>
      </c>
      <c r="O98" t="s">
        <v>4085</v>
      </c>
      <c r="P98" s="83" t="s">
        <v>4058</v>
      </c>
      <c r="Q98" s="83"/>
      <c r="R98" s="82">
        <v>8888.81</v>
      </c>
      <c r="S98" s="82">
        <v>0</v>
      </c>
      <c r="T98" s="82">
        <v>0</v>
      </c>
      <c r="U98" s="82">
        <f t="shared" si="14"/>
        <v>8888.81</v>
      </c>
      <c r="W98" s="73">
        <v>24</v>
      </c>
      <c r="X98" s="22">
        <v>-8518.4808333333331</v>
      </c>
      <c r="Y98" s="22">
        <v>-370.33</v>
      </c>
      <c r="Z98" s="22">
        <v>0</v>
      </c>
      <c r="AA98" s="22">
        <v>0</v>
      </c>
      <c r="AB98" s="22">
        <v>0</v>
      </c>
      <c r="AC98" s="22">
        <v>0</v>
      </c>
      <c r="AD98" s="22">
        <v>0</v>
      </c>
      <c r="AE98" s="22">
        <v>0</v>
      </c>
      <c r="AF98" s="22">
        <v>0</v>
      </c>
      <c r="AG98" s="22">
        <v>0</v>
      </c>
      <c r="AH98" s="22">
        <v>0</v>
      </c>
      <c r="AI98" s="22">
        <v>0</v>
      </c>
      <c r="AJ98" s="22">
        <v>0</v>
      </c>
      <c r="AK98" s="22">
        <f t="shared" si="15"/>
        <v>-370.33</v>
      </c>
      <c r="AL98" s="22">
        <v>0</v>
      </c>
      <c r="AM98" s="22">
        <f t="shared" si="16"/>
        <v>-8888.810833333333</v>
      </c>
      <c r="AO98" s="81">
        <f t="shared" si="17"/>
        <v>-8.3333333350310568E-4</v>
      </c>
      <c r="AP98" s="81">
        <f t="shared" si="18"/>
        <v>370.32916666666642</v>
      </c>
      <c r="AQ98" s="81"/>
      <c r="AR98" s="81"/>
    </row>
    <row r="99" spans="1:44" ht="15" customHeight="1" outlineLevel="1" x14ac:dyDescent="0.25">
      <c r="A99" s="123">
        <v>44799</v>
      </c>
      <c r="B99" s="123"/>
      <c r="D99" s="69" t="s">
        <v>4086</v>
      </c>
      <c r="E99" s="69" t="e">
        <v>#N/A</v>
      </c>
      <c r="F99" s="69" t="e">
        <f>VLOOKUP(E99,#REF!,2,FALSE)</f>
        <v>#N/A</v>
      </c>
      <c r="G99" s="194" t="e">
        <f>VLOOKUP(E99,#REF!,9,FALSE)</f>
        <v>#N/A</v>
      </c>
      <c r="H99" s="194" t="e">
        <f>VLOOKUP(E99,#REF!,10,FALSE)</f>
        <v>#N/A</v>
      </c>
      <c r="I99" s="267" t="e">
        <f t="shared" si="13"/>
        <v>#N/A</v>
      </c>
      <c r="L99" s="70">
        <v>2201487</v>
      </c>
      <c r="M99" s="70">
        <v>47496</v>
      </c>
      <c r="N99" t="s">
        <v>4087</v>
      </c>
      <c r="O99" t="s">
        <v>4088</v>
      </c>
      <c r="P99" s="83" t="s">
        <v>4029</v>
      </c>
      <c r="Q99" s="83"/>
      <c r="R99" s="82">
        <v>5404.68</v>
      </c>
      <c r="S99" s="82">
        <v>0</v>
      </c>
      <c r="T99" s="82">
        <v>0</v>
      </c>
      <c r="U99" s="82">
        <f t="shared" si="14"/>
        <v>5404.68</v>
      </c>
      <c r="W99" s="73">
        <v>24</v>
      </c>
      <c r="X99" s="22">
        <v>-5179.42</v>
      </c>
      <c r="Y99" s="22">
        <v>-225.19</v>
      </c>
      <c r="Z99" s="22">
        <v>-7.0000000000000007E-2</v>
      </c>
      <c r="AA99" s="22">
        <v>0</v>
      </c>
      <c r="AB99" s="22">
        <v>0</v>
      </c>
      <c r="AC99" s="22">
        <v>0</v>
      </c>
      <c r="AD99" s="22">
        <v>0</v>
      </c>
      <c r="AE99" s="22">
        <v>0</v>
      </c>
      <c r="AF99" s="22">
        <v>0</v>
      </c>
      <c r="AG99" s="22">
        <v>0</v>
      </c>
      <c r="AH99" s="22">
        <v>0</v>
      </c>
      <c r="AI99" s="22">
        <v>0</v>
      </c>
      <c r="AJ99" s="22">
        <v>0</v>
      </c>
      <c r="AK99" s="22">
        <f t="shared" si="15"/>
        <v>-225.26</v>
      </c>
      <c r="AL99" s="22">
        <v>0</v>
      </c>
      <c r="AM99" s="22">
        <f t="shared" si="16"/>
        <v>-5404.68</v>
      </c>
      <c r="AO99" s="81">
        <f t="shared" si="17"/>
        <v>0</v>
      </c>
      <c r="AP99" s="81">
        <f t="shared" si="18"/>
        <v>225.26000000000022</v>
      </c>
      <c r="AQ99" s="81"/>
      <c r="AR99" s="81"/>
    </row>
    <row r="100" spans="1:44" ht="15" customHeight="1" outlineLevel="1" x14ac:dyDescent="0.25">
      <c r="A100" s="123">
        <v>44803</v>
      </c>
      <c r="B100" s="123"/>
      <c r="D100" s="69" t="s">
        <v>4089</v>
      </c>
      <c r="E100" s="69" t="s">
        <v>4090</v>
      </c>
      <c r="F100" s="69" t="e">
        <f>VLOOKUP(E100,#REF!,2,FALSE)</f>
        <v>#REF!</v>
      </c>
      <c r="I100" s="267"/>
      <c r="L100" s="70">
        <v>2201186</v>
      </c>
      <c r="M100" s="70">
        <v>47109</v>
      </c>
      <c r="N100" t="s">
        <v>4091</v>
      </c>
      <c r="O100" s="98" t="s">
        <v>4092</v>
      </c>
      <c r="P100" s="83" t="s">
        <v>4054</v>
      </c>
      <c r="Q100" s="83"/>
      <c r="R100" s="82">
        <v>5405.4</v>
      </c>
      <c r="S100" s="82">
        <v>0</v>
      </c>
      <c r="T100" s="82">
        <v>0</v>
      </c>
      <c r="U100" s="82">
        <f t="shared" si="14"/>
        <v>5405.4</v>
      </c>
      <c r="W100" s="73">
        <v>24</v>
      </c>
      <c r="X100" s="22">
        <v>675.6099999999999</v>
      </c>
      <c r="Y100" s="22">
        <v>225.22</v>
      </c>
      <c r="Z100" s="22">
        <f t="shared" ref="Z100:AG100" si="19">-$U100/$W100</f>
        <v>-225.22499999999999</v>
      </c>
      <c r="AA100" s="22">
        <f t="shared" si="19"/>
        <v>-225.22499999999999</v>
      </c>
      <c r="AB100" s="22">
        <f t="shared" si="19"/>
        <v>-225.22499999999999</v>
      </c>
      <c r="AC100" s="22">
        <f t="shared" si="19"/>
        <v>-225.22499999999999</v>
      </c>
      <c r="AD100" s="22">
        <f t="shared" si="19"/>
        <v>-225.22499999999999</v>
      </c>
      <c r="AE100" s="22">
        <f t="shared" si="19"/>
        <v>-225.22499999999999</v>
      </c>
      <c r="AF100" s="22">
        <f t="shared" si="19"/>
        <v>-225.22499999999999</v>
      </c>
      <c r="AG100" s="22">
        <f t="shared" si="19"/>
        <v>-225.22499999999999</v>
      </c>
      <c r="AH100" s="22">
        <v>0</v>
      </c>
      <c r="AI100" s="22">
        <v>0</v>
      </c>
      <c r="AJ100" s="22">
        <v>0</v>
      </c>
      <c r="AK100" s="22">
        <f t="shared" si="15"/>
        <v>-1576.5799999999997</v>
      </c>
      <c r="AL100" s="22">
        <v>0</v>
      </c>
      <c r="AM100" s="22">
        <f t="shared" si="16"/>
        <v>-900.9699999999998</v>
      </c>
      <c r="AO100" s="81">
        <f t="shared" si="17"/>
        <v>4504.43</v>
      </c>
      <c r="AP100" s="81">
        <f t="shared" si="18"/>
        <v>6081.0099999999993</v>
      </c>
      <c r="AQ100" s="81"/>
      <c r="AR100" s="81"/>
    </row>
    <row r="101" spans="1:44" ht="15" customHeight="1" outlineLevel="1" x14ac:dyDescent="0.25">
      <c r="A101" s="123">
        <v>44805</v>
      </c>
      <c r="B101" s="123"/>
      <c r="D101" s="69" t="s">
        <v>4093</v>
      </c>
      <c r="E101" s="69" t="s">
        <v>4094</v>
      </c>
      <c r="F101" s="69" t="e">
        <f>VLOOKUP(E101,#REF!,2,FALSE)</f>
        <v>#REF!</v>
      </c>
      <c r="I101" s="267"/>
      <c r="L101" s="70">
        <v>2201486</v>
      </c>
      <c r="M101" s="70">
        <v>47495</v>
      </c>
      <c r="N101" t="s">
        <v>4087</v>
      </c>
      <c r="O101" s="98" t="s">
        <v>4095</v>
      </c>
      <c r="P101" s="83" t="s">
        <v>4054</v>
      </c>
      <c r="Q101" s="83"/>
      <c r="R101" s="82">
        <v>704.99</v>
      </c>
      <c r="S101" s="82">
        <v>0</v>
      </c>
      <c r="T101" s="82">
        <v>0</v>
      </c>
      <c r="U101" s="82">
        <f t="shared" si="14"/>
        <v>704.99</v>
      </c>
      <c r="W101" s="73">
        <v>24</v>
      </c>
      <c r="X101" s="22">
        <v>-675.55583333333334</v>
      </c>
      <c r="Y101" s="22">
        <v>-29.37</v>
      </c>
      <c r="Z101" s="22">
        <v>-0.06</v>
      </c>
      <c r="AA101" s="22">
        <v>0</v>
      </c>
      <c r="AB101" s="22">
        <v>0</v>
      </c>
      <c r="AC101" s="22">
        <v>0</v>
      </c>
      <c r="AD101" s="22">
        <v>0</v>
      </c>
      <c r="AE101" s="22">
        <v>0</v>
      </c>
      <c r="AF101" s="22">
        <v>0</v>
      </c>
      <c r="AG101" s="22">
        <v>0</v>
      </c>
      <c r="AH101" s="22">
        <v>0</v>
      </c>
      <c r="AI101" s="22">
        <v>0</v>
      </c>
      <c r="AJ101" s="22">
        <v>0</v>
      </c>
      <c r="AK101" s="22">
        <f t="shared" si="15"/>
        <v>-29.43</v>
      </c>
      <c r="AL101" s="22">
        <v>0</v>
      </c>
      <c r="AM101" s="22">
        <f t="shared" si="16"/>
        <v>-704.98583333333329</v>
      </c>
      <c r="AO101" s="81">
        <f t="shared" si="17"/>
        <v>4.1666666667197205E-3</v>
      </c>
      <c r="AP101" s="81">
        <f t="shared" si="18"/>
        <v>29.43416666666667</v>
      </c>
      <c r="AQ101" s="81"/>
      <c r="AR101" s="81"/>
    </row>
    <row r="102" spans="1:44" ht="15" customHeight="1" outlineLevel="1" x14ac:dyDescent="0.25">
      <c r="A102" s="123">
        <v>44806</v>
      </c>
      <c r="B102" s="123"/>
      <c r="D102" s="69" t="s">
        <v>4096</v>
      </c>
      <c r="E102" s="69" t="s">
        <v>4097</v>
      </c>
      <c r="F102" s="69" t="e">
        <f>VLOOKUP(E102,#REF!,2,FALSE)</f>
        <v>#REF!</v>
      </c>
      <c r="G102" s="194" t="e">
        <f>VLOOKUP(E102,#REF!,9,FALSE)</f>
        <v>#REF!</v>
      </c>
      <c r="H102" s="194" t="e">
        <f>VLOOKUP(E102,#REF!,10,FALSE)</f>
        <v>#REF!</v>
      </c>
      <c r="I102" s="267" t="e">
        <f>G102-U102</f>
        <v>#REF!</v>
      </c>
      <c r="L102" s="70">
        <v>2201308</v>
      </c>
      <c r="M102" s="70">
        <v>47098</v>
      </c>
      <c r="N102" t="s">
        <v>4098</v>
      </c>
      <c r="O102" t="s">
        <v>4099</v>
      </c>
      <c r="P102" s="83" t="s">
        <v>4029</v>
      </c>
      <c r="Q102" s="83"/>
      <c r="R102" s="82">
        <v>4608</v>
      </c>
      <c r="S102" s="82">
        <v>0</v>
      </c>
      <c r="T102" s="82">
        <v>0</v>
      </c>
      <c r="U102" s="82">
        <f t="shared" si="14"/>
        <v>4608</v>
      </c>
      <c r="W102" s="73">
        <v>24</v>
      </c>
      <c r="X102" s="22">
        <v>-4224</v>
      </c>
      <c r="Y102" s="22">
        <v>-192</v>
      </c>
      <c r="Z102" s="22">
        <f t="shared" ref="Z102" si="20">-$U102/$W102</f>
        <v>-192</v>
      </c>
      <c r="AA102" s="22">
        <v>0</v>
      </c>
      <c r="AB102" s="22">
        <v>0</v>
      </c>
      <c r="AC102" s="22">
        <v>0</v>
      </c>
      <c r="AD102" s="22">
        <v>0</v>
      </c>
      <c r="AE102" s="22">
        <v>0</v>
      </c>
      <c r="AF102" s="22">
        <v>0</v>
      </c>
      <c r="AG102" s="22">
        <v>0</v>
      </c>
      <c r="AH102" s="22">
        <v>0</v>
      </c>
      <c r="AI102" s="22">
        <v>0</v>
      </c>
      <c r="AJ102" s="22">
        <v>0</v>
      </c>
      <c r="AK102" s="22">
        <f t="shared" si="15"/>
        <v>-384</v>
      </c>
      <c r="AL102" s="22">
        <v>0</v>
      </c>
      <c r="AM102" s="22">
        <f t="shared" si="16"/>
        <v>-4608</v>
      </c>
      <c r="AO102" s="81">
        <f t="shared" si="17"/>
        <v>0</v>
      </c>
      <c r="AP102" s="81">
        <f t="shared" si="18"/>
        <v>384</v>
      </c>
      <c r="AQ102" s="81"/>
      <c r="AR102" s="81"/>
    </row>
    <row r="103" spans="1:44" ht="15" customHeight="1" outlineLevel="1" x14ac:dyDescent="0.25">
      <c r="A103" s="123">
        <v>44806</v>
      </c>
      <c r="B103" s="123"/>
      <c r="D103" s="69" t="s">
        <v>4100</v>
      </c>
      <c r="E103" s="69" t="s">
        <v>3724</v>
      </c>
      <c r="F103" s="69" t="e">
        <f>VLOOKUP(E103,#REF!,2,FALSE)</f>
        <v>#REF!</v>
      </c>
      <c r="G103" s="194" t="e">
        <f>VLOOKUP(E103,#REF!,9,FALSE)</f>
        <v>#REF!</v>
      </c>
      <c r="H103" s="194" t="e">
        <f>VLOOKUP(E103,#REF!,10,FALSE)</f>
        <v>#REF!</v>
      </c>
      <c r="I103" s="267" t="e">
        <f>G103-U103</f>
        <v>#REF!</v>
      </c>
      <c r="L103" s="70">
        <v>2201301</v>
      </c>
      <c r="M103" s="70">
        <v>47099</v>
      </c>
      <c r="N103" t="s">
        <v>4084</v>
      </c>
      <c r="O103" t="s">
        <v>4101</v>
      </c>
      <c r="P103" s="83" t="s">
        <v>4029</v>
      </c>
      <c r="Q103" s="83"/>
      <c r="R103" s="82">
        <v>2685.54</v>
      </c>
      <c r="S103" s="82">
        <v>0</v>
      </c>
      <c r="T103" s="82">
        <v>0</v>
      </c>
      <c r="U103" s="82">
        <f t="shared" si="14"/>
        <v>2685.54</v>
      </c>
      <c r="W103" s="73">
        <v>24</v>
      </c>
      <c r="X103" s="22">
        <v>-2461.7750000000001</v>
      </c>
      <c r="Y103" s="22">
        <v>-111.9</v>
      </c>
      <c r="Z103" s="22">
        <f>-$U103/$W103+0.03</f>
        <v>-111.86749999999999</v>
      </c>
      <c r="AA103" s="22">
        <v>0</v>
      </c>
      <c r="AB103" s="22">
        <v>0</v>
      </c>
      <c r="AC103" s="22">
        <v>0</v>
      </c>
      <c r="AD103" s="22">
        <v>0</v>
      </c>
      <c r="AE103" s="22">
        <v>0</v>
      </c>
      <c r="AF103" s="22">
        <v>0</v>
      </c>
      <c r="AG103" s="22">
        <v>0</v>
      </c>
      <c r="AH103" s="22">
        <v>0</v>
      </c>
      <c r="AI103" s="22">
        <v>0</v>
      </c>
      <c r="AJ103" s="22">
        <v>0</v>
      </c>
      <c r="AK103" s="22">
        <f t="shared" si="15"/>
        <v>-223.76749999999998</v>
      </c>
      <c r="AL103" s="22">
        <v>0</v>
      </c>
      <c r="AM103" s="22">
        <f t="shared" si="16"/>
        <v>-2685.5425</v>
      </c>
      <c r="AO103" s="81">
        <f t="shared" si="17"/>
        <v>-2.5000000000545697E-3</v>
      </c>
      <c r="AP103" s="81">
        <f t="shared" si="18"/>
        <v>223.76499999999987</v>
      </c>
      <c r="AQ103" s="81"/>
      <c r="AR103" s="81"/>
    </row>
    <row r="104" spans="1:44" ht="15" customHeight="1" outlineLevel="1" x14ac:dyDescent="0.25">
      <c r="A104" s="123">
        <v>44806</v>
      </c>
      <c r="B104" s="123"/>
      <c r="D104" s="69" t="s">
        <v>4102</v>
      </c>
      <c r="E104" s="69" t="s">
        <v>3989</v>
      </c>
      <c r="F104" s="69" t="e">
        <f>VLOOKUP(E104,#REF!,2,FALSE)</f>
        <v>#REF!</v>
      </c>
      <c r="G104" s="194" t="e">
        <f>VLOOKUP(E104,#REF!,9,FALSE)</f>
        <v>#REF!</v>
      </c>
      <c r="H104" s="194" t="e">
        <f>VLOOKUP(E104,#REF!,10,FALSE)</f>
        <v>#REF!</v>
      </c>
      <c r="I104" s="267" t="e">
        <f>G104-U104</f>
        <v>#REF!</v>
      </c>
      <c r="L104" s="70">
        <v>2201301</v>
      </c>
      <c r="M104" s="70">
        <v>47100</v>
      </c>
      <c r="N104" t="s">
        <v>4084</v>
      </c>
      <c r="O104" t="s">
        <v>4103</v>
      </c>
      <c r="P104" s="83" t="s">
        <v>4029</v>
      </c>
      <c r="Q104" s="83"/>
      <c r="R104" s="82">
        <v>2685.54</v>
      </c>
      <c r="S104" s="82">
        <v>0</v>
      </c>
      <c r="T104" s="82">
        <v>0</v>
      </c>
      <c r="U104" s="82">
        <f t="shared" ref="U104:U145" si="21">SUM(R104:T104)</f>
        <v>2685.54</v>
      </c>
      <c r="W104" s="73">
        <v>24</v>
      </c>
      <c r="X104" s="22">
        <v>-2461.7750000000001</v>
      </c>
      <c r="Y104" s="22">
        <v>-111.9</v>
      </c>
      <c r="Z104" s="22">
        <f>-$U104/$W104+0.03</f>
        <v>-111.86749999999999</v>
      </c>
      <c r="AA104" s="22">
        <v>0</v>
      </c>
      <c r="AB104" s="22">
        <v>0</v>
      </c>
      <c r="AC104" s="22">
        <v>0</v>
      </c>
      <c r="AD104" s="22">
        <v>0</v>
      </c>
      <c r="AE104" s="22">
        <v>0</v>
      </c>
      <c r="AF104" s="22">
        <v>0</v>
      </c>
      <c r="AG104" s="22">
        <v>0</v>
      </c>
      <c r="AH104" s="22">
        <v>0</v>
      </c>
      <c r="AI104" s="22">
        <v>0</v>
      </c>
      <c r="AJ104" s="22">
        <v>0</v>
      </c>
      <c r="AK104" s="22">
        <f t="shared" ref="AK104:AK145" si="22">SUM(Y104:AJ104)</f>
        <v>-223.76749999999998</v>
      </c>
      <c r="AL104" s="22">
        <v>0</v>
      </c>
      <c r="AM104" s="22">
        <f t="shared" ref="AM104:AM145" si="23">X104+AK104+AL104</f>
        <v>-2685.5425</v>
      </c>
      <c r="AO104" s="81">
        <f t="shared" ref="AO104:AO145" si="24">U104+AM104</f>
        <v>-2.5000000000545697E-3</v>
      </c>
      <c r="AP104" s="81">
        <f t="shared" ref="AP104:AP145" si="25">R104+X104</f>
        <v>223.76499999999987</v>
      </c>
      <c r="AQ104" s="81"/>
      <c r="AR104" s="81"/>
    </row>
    <row r="105" spans="1:44" ht="15" customHeight="1" outlineLevel="1" x14ac:dyDescent="0.25">
      <c r="A105" s="123">
        <v>44806</v>
      </c>
      <c r="B105" s="123"/>
      <c r="D105" s="69" t="s">
        <v>4104</v>
      </c>
      <c r="E105" s="69" t="s">
        <v>4090</v>
      </c>
      <c r="F105" s="69" t="e">
        <f>VLOOKUP(E105,#REF!,2,FALSE)</f>
        <v>#REF!</v>
      </c>
      <c r="I105" s="267"/>
      <c r="L105" s="70">
        <v>2201307</v>
      </c>
      <c r="M105" s="70">
        <v>47110</v>
      </c>
      <c r="N105" t="s">
        <v>4105</v>
      </c>
      <c r="O105" s="98" t="s">
        <v>4106</v>
      </c>
      <c r="P105" s="83" t="s">
        <v>4054</v>
      </c>
      <c r="Q105" s="83"/>
      <c r="R105" s="82">
        <v>2435.4</v>
      </c>
      <c r="S105" s="82">
        <v>0</v>
      </c>
      <c r="T105" s="82">
        <v>0</v>
      </c>
      <c r="U105" s="82">
        <f t="shared" si="21"/>
        <v>2435.4</v>
      </c>
      <c r="W105" s="73">
        <v>24</v>
      </c>
      <c r="X105" s="22">
        <v>-2232.3900000000003</v>
      </c>
      <c r="Y105" s="22">
        <v>-101.47</v>
      </c>
      <c r="Z105" s="22">
        <f>-$U105/$W105-0.06</f>
        <v>-101.53500000000001</v>
      </c>
      <c r="AA105" s="22">
        <v>0</v>
      </c>
      <c r="AB105" s="22">
        <v>0</v>
      </c>
      <c r="AC105" s="22">
        <v>0</v>
      </c>
      <c r="AD105" s="22">
        <v>0</v>
      </c>
      <c r="AE105" s="22">
        <v>0</v>
      </c>
      <c r="AF105" s="22">
        <v>0</v>
      </c>
      <c r="AG105" s="22">
        <v>0</v>
      </c>
      <c r="AH105" s="22">
        <v>0</v>
      </c>
      <c r="AI105" s="22">
        <v>0</v>
      </c>
      <c r="AJ105" s="22">
        <v>0</v>
      </c>
      <c r="AK105" s="22">
        <f t="shared" si="22"/>
        <v>-203.005</v>
      </c>
      <c r="AL105" s="22">
        <v>0</v>
      </c>
      <c r="AM105" s="22">
        <f t="shared" si="23"/>
        <v>-2435.3950000000004</v>
      </c>
      <c r="AO105" s="81">
        <f t="shared" si="24"/>
        <v>4.999999999654392E-3</v>
      </c>
      <c r="AP105" s="81">
        <f t="shared" si="25"/>
        <v>203.00999999999976</v>
      </c>
      <c r="AQ105" s="81"/>
      <c r="AR105" s="81"/>
    </row>
    <row r="106" spans="1:44" ht="15" customHeight="1" outlineLevel="1" x14ac:dyDescent="0.25">
      <c r="A106" s="123">
        <v>44806</v>
      </c>
      <c r="B106" s="123"/>
      <c r="D106" s="69" t="s">
        <v>4107</v>
      </c>
      <c r="E106" s="69" t="e">
        <v>#N/A</v>
      </c>
      <c r="F106" s="69" t="e">
        <f>VLOOKUP(E106,#REF!,2,FALSE)</f>
        <v>#N/A</v>
      </c>
      <c r="G106" s="194" t="e">
        <f>VLOOKUP(E106,#REF!,9,FALSE)</f>
        <v>#N/A</v>
      </c>
      <c r="H106" s="194" t="e">
        <f>VLOOKUP(E106,#REF!,10,FALSE)</f>
        <v>#N/A</v>
      </c>
      <c r="I106" s="267" t="e">
        <f t="shared" ref="I106:I112" si="26">G106-U106</f>
        <v>#N/A</v>
      </c>
      <c r="L106" s="70">
        <v>2201300</v>
      </c>
      <c r="M106" s="70">
        <v>47114</v>
      </c>
      <c r="N106" t="s">
        <v>4084</v>
      </c>
      <c r="O106" t="s">
        <v>4108</v>
      </c>
      <c r="P106" s="83" t="s">
        <v>4058</v>
      </c>
      <c r="Q106" s="83"/>
      <c r="R106" s="82">
        <v>25113.32</v>
      </c>
      <c r="S106" s="82">
        <v>0</v>
      </c>
      <c r="T106" s="82">
        <v>0</v>
      </c>
      <c r="U106" s="82">
        <f t="shared" si="21"/>
        <v>25113.32</v>
      </c>
      <c r="W106" s="73">
        <v>24</v>
      </c>
      <c r="X106" s="22">
        <v>-23020.563333333332</v>
      </c>
      <c r="Y106" s="22">
        <v>-1046.3900000000001</v>
      </c>
      <c r="Z106" s="22">
        <f>-$U106/$W106+0.02</f>
        <v>-1046.3683333333333</v>
      </c>
      <c r="AA106" s="22">
        <v>0</v>
      </c>
      <c r="AB106" s="22">
        <v>0</v>
      </c>
      <c r="AC106" s="22">
        <v>0</v>
      </c>
      <c r="AD106" s="22">
        <v>0</v>
      </c>
      <c r="AE106" s="22">
        <v>0</v>
      </c>
      <c r="AF106" s="22">
        <v>0</v>
      </c>
      <c r="AG106" s="22">
        <v>0</v>
      </c>
      <c r="AH106" s="22">
        <v>0</v>
      </c>
      <c r="AI106" s="22">
        <v>0</v>
      </c>
      <c r="AJ106" s="22">
        <v>0</v>
      </c>
      <c r="AK106" s="22">
        <f t="shared" si="22"/>
        <v>-2092.7583333333332</v>
      </c>
      <c r="AL106" s="22">
        <v>0</v>
      </c>
      <c r="AM106" s="22">
        <f t="shared" si="23"/>
        <v>-25113.321666666663</v>
      </c>
      <c r="AO106" s="81">
        <f t="shared" si="24"/>
        <v>-1.6666666633682325E-3</v>
      </c>
      <c r="AP106" s="81">
        <f t="shared" si="25"/>
        <v>2092.756666666668</v>
      </c>
      <c r="AQ106" s="81"/>
      <c r="AR106" s="81"/>
    </row>
    <row r="107" spans="1:44" ht="15" customHeight="1" outlineLevel="1" x14ac:dyDescent="0.25">
      <c r="A107" s="123">
        <v>44806</v>
      </c>
      <c r="B107" s="123"/>
      <c r="D107" s="69" t="s">
        <v>4109</v>
      </c>
      <c r="E107" s="69" t="e">
        <v>#N/A</v>
      </c>
      <c r="F107" s="69" t="e">
        <f>VLOOKUP(E107,#REF!,2,FALSE)</f>
        <v>#N/A</v>
      </c>
      <c r="G107" s="194" t="e">
        <f>VLOOKUP(E107,#REF!,9,FALSE)</f>
        <v>#N/A</v>
      </c>
      <c r="H107" s="194" t="e">
        <f>VLOOKUP(E107,#REF!,10,FALSE)</f>
        <v>#N/A</v>
      </c>
      <c r="I107" s="267" t="e">
        <f t="shared" si="26"/>
        <v>#N/A</v>
      </c>
      <c r="L107" s="70">
        <v>2201300</v>
      </c>
      <c r="M107" s="70">
        <v>47119</v>
      </c>
      <c r="N107" t="s">
        <v>4084</v>
      </c>
      <c r="O107" t="s">
        <v>4110</v>
      </c>
      <c r="P107" s="83" t="s">
        <v>4058</v>
      </c>
      <c r="Q107" s="83"/>
      <c r="R107" s="82">
        <v>20542.46</v>
      </c>
      <c r="S107" s="82">
        <v>0</v>
      </c>
      <c r="T107" s="82">
        <v>0</v>
      </c>
      <c r="U107" s="82">
        <f t="shared" si="21"/>
        <v>20542.46</v>
      </c>
      <c r="W107" s="73">
        <v>24</v>
      </c>
      <c r="X107" s="22">
        <v>-18830.518333333333</v>
      </c>
      <c r="Y107" s="22">
        <v>-855.93</v>
      </c>
      <c r="Z107" s="22">
        <f>-$U107/$W107-0.08</f>
        <v>-856.01583333333338</v>
      </c>
      <c r="AA107" s="22">
        <v>0</v>
      </c>
      <c r="AB107" s="22">
        <v>0</v>
      </c>
      <c r="AC107" s="22">
        <v>0</v>
      </c>
      <c r="AD107" s="22">
        <v>0</v>
      </c>
      <c r="AE107" s="22">
        <v>0</v>
      </c>
      <c r="AF107" s="22">
        <v>0</v>
      </c>
      <c r="AG107" s="22">
        <v>0</v>
      </c>
      <c r="AH107" s="22">
        <v>0</v>
      </c>
      <c r="AI107" s="22">
        <v>0</v>
      </c>
      <c r="AJ107" s="22">
        <v>0</v>
      </c>
      <c r="AK107" s="22">
        <f t="shared" si="22"/>
        <v>-1711.9458333333332</v>
      </c>
      <c r="AL107" s="22">
        <v>0</v>
      </c>
      <c r="AM107" s="22">
        <f t="shared" si="23"/>
        <v>-20542.464166666665</v>
      </c>
      <c r="AO107" s="81">
        <f t="shared" si="24"/>
        <v>-4.166666665696539E-3</v>
      </c>
      <c r="AP107" s="81">
        <f t="shared" si="25"/>
        <v>1711.9416666666657</v>
      </c>
      <c r="AQ107" s="81"/>
      <c r="AR107" s="81"/>
    </row>
    <row r="108" spans="1:44" ht="15" customHeight="1" outlineLevel="1" x14ac:dyDescent="0.25">
      <c r="A108" s="123">
        <v>44806</v>
      </c>
      <c r="B108" s="123"/>
      <c r="D108" s="69" t="s">
        <v>4111</v>
      </c>
      <c r="E108" s="69" t="s">
        <v>3714</v>
      </c>
      <c r="F108" s="69" t="e">
        <f>VLOOKUP(E108,#REF!,2,FALSE)</f>
        <v>#REF!</v>
      </c>
      <c r="G108" s="194" t="e">
        <f>VLOOKUP(E108,#REF!,9,FALSE)</f>
        <v>#REF!</v>
      </c>
      <c r="H108" s="194" t="e">
        <f>VLOOKUP(E108,#REF!,10,FALSE)</f>
        <v>#REF!</v>
      </c>
      <c r="I108" s="267" t="e">
        <f t="shared" si="26"/>
        <v>#REF!</v>
      </c>
      <c r="L108" s="70">
        <v>2201300</v>
      </c>
      <c r="M108" s="70">
        <v>47120</v>
      </c>
      <c r="N108" t="s">
        <v>4084</v>
      </c>
      <c r="O108" t="s">
        <v>4112</v>
      </c>
      <c r="P108" s="83" t="s">
        <v>4058</v>
      </c>
      <c r="Q108" s="83"/>
      <c r="R108" s="82">
        <v>25411.49</v>
      </c>
      <c r="S108" s="82">
        <v>0</v>
      </c>
      <c r="T108" s="82">
        <v>0</v>
      </c>
      <c r="U108" s="82">
        <f t="shared" si="21"/>
        <v>25411.49</v>
      </c>
      <c r="W108" s="73">
        <v>24</v>
      </c>
      <c r="X108" s="22">
        <v>-23293.840833333335</v>
      </c>
      <c r="Y108" s="22">
        <v>-1058.81</v>
      </c>
      <c r="Z108" s="22">
        <f>-$U108/$W108-0.03</f>
        <v>-1058.8420833333334</v>
      </c>
      <c r="AA108" s="22">
        <v>0</v>
      </c>
      <c r="AB108" s="22">
        <v>0</v>
      </c>
      <c r="AC108" s="22">
        <v>0</v>
      </c>
      <c r="AD108" s="22">
        <v>0</v>
      </c>
      <c r="AE108" s="22">
        <v>0</v>
      </c>
      <c r="AF108" s="22">
        <v>0</v>
      </c>
      <c r="AG108" s="22">
        <v>0</v>
      </c>
      <c r="AH108" s="22">
        <v>0</v>
      </c>
      <c r="AI108" s="22">
        <v>0</v>
      </c>
      <c r="AJ108" s="22">
        <v>0</v>
      </c>
      <c r="AK108" s="22">
        <f t="shared" si="22"/>
        <v>-2117.6520833333334</v>
      </c>
      <c r="AL108" s="22">
        <v>0</v>
      </c>
      <c r="AM108" s="22">
        <f t="shared" si="23"/>
        <v>-25411.49291666667</v>
      </c>
      <c r="AO108" s="81">
        <f t="shared" si="24"/>
        <v>-2.9166666681703646E-3</v>
      </c>
      <c r="AP108" s="81">
        <f t="shared" si="25"/>
        <v>2117.6491666666661</v>
      </c>
      <c r="AQ108" s="81"/>
      <c r="AR108" s="81"/>
    </row>
    <row r="109" spans="1:44" ht="15" customHeight="1" outlineLevel="1" x14ac:dyDescent="0.25">
      <c r="A109" s="123">
        <v>44816</v>
      </c>
      <c r="B109" s="123"/>
      <c r="D109" s="69" t="s">
        <v>4113</v>
      </c>
      <c r="E109" s="69" t="e">
        <v>#N/A</v>
      </c>
      <c r="F109" s="69" t="e">
        <f>VLOOKUP(E109,#REF!,2,FALSE)</f>
        <v>#N/A</v>
      </c>
      <c r="G109" s="194" t="e">
        <f>VLOOKUP(E109,#REF!,9,FALSE)</f>
        <v>#N/A</v>
      </c>
      <c r="H109" s="194" t="e">
        <f>VLOOKUP(E109,#REF!,10,FALSE)</f>
        <v>#N/A</v>
      </c>
      <c r="I109" s="267" t="e">
        <f t="shared" si="26"/>
        <v>#N/A</v>
      </c>
      <c r="L109" s="70">
        <v>2201354</v>
      </c>
      <c r="M109" s="70">
        <v>47121</v>
      </c>
      <c r="N109" t="s">
        <v>4114</v>
      </c>
      <c r="O109" t="s">
        <v>4115</v>
      </c>
      <c r="P109" s="83" t="s">
        <v>4058</v>
      </c>
      <c r="Q109" s="83"/>
      <c r="R109" s="82">
        <v>34272.589999999997</v>
      </c>
      <c r="S109" s="82">
        <v>0</v>
      </c>
      <c r="T109" s="82">
        <v>0</v>
      </c>
      <c r="U109" s="82">
        <f t="shared" si="21"/>
        <v>34272.589999999997</v>
      </c>
      <c r="W109" s="73">
        <v>24</v>
      </c>
      <c r="X109" s="22">
        <v>-31416.48583333334</v>
      </c>
      <c r="Y109" s="22">
        <v>-1428.02</v>
      </c>
      <c r="Z109" s="22">
        <f>-$U109/$W109-0.06</f>
        <v>-1428.0845833333331</v>
      </c>
      <c r="AA109" s="22">
        <v>0</v>
      </c>
      <c r="AB109" s="22">
        <v>0</v>
      </c>
      <c r="AC109" s="22">
        <v>0</v>
      </c>
      <c r="AD109" s="22">
        <v>0</v>
      </c>
      <c r="AE109" s="22">
        <v>0</v>
      </c>
      <c r="AF109" s="22">
        <v>0</v>
      </c>
      <c r="AG109" s="22">
        <v>0</v>
      </c>
      <c r="AH109" s="22">
        <v>0</v>
      </c>
      <c r="AI109" s="22">
        <v>0</v>
      </c>
      <c r="AJ109" s="22">
        <v>0</v>
      </c>
      <c r="AK109" s="22">
        <f t="shared" si="22"/>
        <v>-2856.1045833333328</v>
      </c>
      <c r="AL109" s="22">
        <v>0</v>
      </c>
      <c r="AM109" s="22">
        <f t="shared" si="23"/>
        <v>-34272.590416666673</v>
      </c>
      <c r="AO109" s="81">
        <f t="shared" si="24"/>
        <v>-4.1666667675599456E-4</v>
      </c>
      <c r="AP109" s="81">
        <f t="shared" si="25"/>
        <v>2856.104166666657</v>
      </c>
      <c r="AQ109" s="81"/>
      <c r="AR109" s="81"/>
    </row>
    <row r="110" spans="1:44" ht="15" customHeight="1" outlineLevel="1" x14ac:dyDescent="0.25">
      <c r="A110" s="123">
        <v>44816</v>
      </c>
      <c r="B110" s="123"/>
      <c r="D110" s="69" t="s">
        <v>4116</v>
      </c>
      <c r="E110" s="69" t="e">
        <v>#N/A</v>
      </c>
      <c r="F110" s="69" t="e">
        <f>VLOOKUP(E110,#REF!,2,FALSE)</f>
        <v>#N/A</v>
      </c>
      <c r="G110" s="194" t="e">
        <f>VLOOKUP(E110,#REF!,9,FALSE)</f>
        <v>#N/A</v>
      </c>
      <c r="H110" s="194" t="e">
        <f>VLOOKUP(E110,#REF!,10,FALSE)</f>
        <v>#N/A</v>
      </c>
      <c r="I110" s="267" t="e">
        <f t="shared" si="26"/>
        <v>#N/A</v>
      </c>
      <c r="L110" s="70">
        <v>2201354</v>
      </c>
      <c r="M110" s="70">
        <v>47122</v>
      </c>
      <c r="N110" t="s">
        <v>4087</v>
      </c>
      <c r="O110" t="s">
        <v>4117</v>
      </c>
      <c r="P110" s="83" t="s">
        <v>4058</v>
      </c>
      <c r="Q110" s="83"/>
      <c r="R110" s="82">
        <v>13706.72</v>
      </c>
      <c r="S110" s="82">
        <v>0</v>
      </c>
      <c r="T110" s="82">
        <v>0</v>
      </c>
      <c r="U110" s="82">
        <f t="shared" si="21"/>
        <v>13706.72</v>
      </c>
      <c r="W110" s="73">
        <v>24</v>
      </c>
      <c r="X110" s="22">
        <v>-12564.453333333335</v>
      </c>
      <c r="Y110" s="22">
        <v>-571.11</v>
      </c>
      <c r="Z110" s="22">
        <f>-$U110/$W110-0.04</f>
        <v>-571.15333333333331</v>
      </c>
      <c r="AA110" s="22">
        <v>0</v>
      </c>
      <c r="AB110" s="22">
        <v>0</v>
      </c>
      <c r="AC110" s="22">
        <v>0</v>
      </c>
      <c r="AD110" s="22">
        <v>0</v>
      </c>
      <c r="AE110" s="22">
        <v>0</v>
      </c>
      <c r="AF110" s="22">
        <v>0</v>
      </c>
      <c r="AG110" s="22">
        <v>0</v>
      </c>
      <c r="AH110" s="22">
        <v>0</v>
      </c>
      <c r="AI110" s="22">
        <v>0</v>
      </c>
      <c r="AJ110" s="22">
        <v>0</v>
      </c>
      <c r="AK110" s="22">
        <f t="shared" si="22"/>
        <v>-1142.2633333333333</v>
      </c>
      <c r="AL110" s="22">
        <v>0</v>
      </c>
      <c r="AM110" s="22">
        <f t="shared" si="23"/>
        <v>-13706.716666666667</v>
      </c>
      <c r="AO110" s="81">
        <f t="shared" si="24"/>
        <v>3.3333333321934333E-3</v>
      </c>
      <c r="AP110" s="81">
        <f t="shared" si="25"/>
        <v>1142.2666666666646</v>
      </c>
      <c r="AQ110" s="81"/>
      <c r="AR110" s="81"/>
    </row>
    <row r="111" spans="1:44" ht="15" customHeight="1" outlineLevel="1" x14ac:dyDescent="0.25">
      <c r="A111" s="123">
        <v>44816</v>
      </c>
      <c r="B111" s="123"/>
      <c r="D111" s="69" t="s">
        <v>4118</v>
      </c>
      <c r="E111" s="69" t="e">
        <v>#N/A</v>
      </c>
      <c r="F111" s="69" t="e">
        <f>VLOOKUP(E111,#REF!,2,FALSE)</f>
        <v>#N/A</v>
      </c>
      <c r="G111" s="194" t="e">
        <f>VLOOKUP(E111,#REF!,9,FALSE)</f>
        <v>#N/A</v>
      </c>
      <c r="H111" s="194" t="e">
        <f>VLOOKUP(E111,#REF!,10,FALSE)</f>
        <v>#N/A</v>
      </c>
      <c r="I111" s="267" t="e">
        <f t="shared" si="26"/>
        <v>#N/A</v>
      </c>
      <c r="L111" s="70">
        <v>2201354</v>
      </c>
      <c r="M111" s="70">
        <v>47166</v>
      </c>
      <c r="N111" t="s">
        <v>4119</v>
      </c>
      <c r="O111" t="s">
        <v>4120</v>
      </c>
      <c r="P111" s="83" t="s">
        <v>4058</v>
      </c>
      <c r="Q111" s="83"/>
      <c r="R111" s="82">
        <v>8377.07</v>
      </c>
      <c r="S111" s="82">
        <v>0</v>
      </c>
      <c r="T111" s="82">
        <v>0</v>
      </c>
      <c r="U111" s="82">
        <f t="shared" si="21"/>
        <v>8377.07</v>
      </c>
      <c r="W111" s="73">
        <v>24</v>
      </c>
      <c r="X111" s="22">
        <v>-7678.9258333333328</v>
      </c>
      <c r="Y111" s="22">
        <v>-349.04</v>
      </c>
      <c r="Z111" s="22">
        <f>-$U111/$W111-0.06</f>
        <v>-349.10458333333332</v>
      </c>
      <c r="AA111" s="22">
        <v>0</v>
      </c>
      <c r="AB111" s="22">
        <v>0</v>
      </c>
      <c r="AC111" s="22">
        <v>0</v>
      </c>
      <c r="AD111" s="22">
        <v>0</v>
      </c>
      <c r="AE111" s="22">
        <v>0</v>
      </c>
      <c r="AF111" s="22">
        <v>0</v>
      </c>
      <c r="AG111" s="22">
        <v>0</v>
      </c>
      <c r="AH111" s="22">
        <v>0</v>
      </c>
      <c r="AI111" s="22">
        <v>0</v>
      </c>
      <c r="AJ111" s="22">
        <v>0</v>
      </c>
      <c r="AK111" s="22">
        <f t="shared" si="22"/>
        <v>-698.14458333333334</v>
      </c>
      <c r="AL111" s="22">
        <v>0</v>
      </c>
      <c r="AM111" s="22">
        <f t="shared" si="23"/>
        <v>-8377.0704166666656</v>
      </c>
      <c r="AO111" s="81">
        <f t="shared" si="24"/>
        <v>-4.1666666584205814E-4</v>
      </c>
      <c r="AP111" s="81">
        <f t="shared" si="25"/>
        <v>698.14416666666693</v>
      </c>
      <c r="AQ111" s="81"/>
      <c r="AR111" s="81"/>
    </row>
    <row r="112" spans="1:44" ht="15" customHeight="1" outlineLevel="1" x14ac:dyDescent="0.25">
      <c r="A112" s="123">
        <v>44825</v>
      </c>
      <c r="B112" s="123"/>
      <c r="D112" s="69" t="s">
        <v>4121</v>
      </c>
      <c r="E112" s="69" t="e">
        <v>#N/A</v>
      </c>
      <c r="F112" s="69" t="e">
        <f>VLOOKUP(E112,#REF!,2,FALSE)</f>
        <v>#N/A</v>
      </c>
      <c r="G112" s="194" t="e">
        <f>VLOOKUP(E112,#REF!,9,FALSE)</f>
        <v>#N/A</v>
      </c>
      <c r="H112" s="194" t="e">
        <f>VLOOKUP(E112,#REF!,10,FALSE)</f>
        <v>#N/A</v>
      </c>
      <c r="I112" s="267" t="e">
        <f t="shared" si="26"/>
        <v>#N/A</v>
      </c>
      <c r="L112" s="70">
        <v>2201431</v>
      </c>
      <c r="M112" s="70">
        <v>47492</v>
      </c>
      <c r="N112" t="s">
        <v>4084</v>
      </c>
      <c r="O112" t="s">
        <v>4122</v>
      </c>
      <c r="P112" s="83" t="s">
        <v>4058</v>
      </c>
      <c r="Q112" s="83"/>
      <c r="R112" s="82">
        <v>14974.18</v>
      </c>
      <c r="S112" s="82">
        <v>0</v>
      </c>
      <c r="T112" s="82">
        <v>0</v>
      </c>
      <c r="U112" s="82">
        <f t="shared" si="21"/>
        <v>14974.18</v>
      </c>
      <c r="W112" s="73">
        <v>24</v>
      </c>
      <c r="X112" s="22">
        <v>-13726.281666666666</v>
      </c>
      <c r="Y112" s="22">
        <v>-623.91999999999996</v>
      </c>
      <c r="Z112" s="22">
        <f>-$U112/$W112-0.05</f>
        <v>-623.97416666666663</v>
      </c>
      <c r="AA112" s="22">
        <v>0</v>
      </c>
      <c r="AB112" s="22">
        <v>0</v>
      </c>
      <c r="AC112" s="22">
        <v>0</v>
      </c>
      <c r="AD112" s="22">
        <v>0</v>
      </c>
      <c r="AE112" s="22">
        <v>0</v>
      </c>
      <c r="AF112" s="22">
        <v>0</v>
      </c>
      <c r="AG112" s="22">
        <v>0</v>
      </c>
      <c r="AH112" s="22">
        <v>0</v>
      </c>
      <c r="AI112" s="22">
        <v>0</v>
      </c>
      <c r="AJ112" s="22">
        <v>0</v>
      </c>
      <c r="AK112" s="22">
        <f t="shared" si="22"/>
        <v>-1247.8941666666665</v>
      </c>
      <c r="AL112" s="22">
        <v>0</v>
      </c>
      <c r="AM112" s="22">
        <f t="shared" si="23"/>
        <v>-14974.175833333333</v>
      </c>
      <c r="AO112" s="81">
        <f t="shared" si="24"/>
        <v>4.1666666675155284E-3</v>
      </c>
      <c r="AP112" s="81">
        <f t="shared" si="25"/>
        <v>1247.8983333333344</v>
      </c>
      <c r="AQ112" s="81"/>
      <c r="AR112" s="81"/>
    </row>
    <row r="113" spans="1:44" ht="15" customHeight="1" outlineLevel="1" x14ac:dyDescent="0.25">
      <c r="A113" s="123">
        <v>44827</v>
      </c>
      <c r="B113" s="123"/>
      <c r="D113" s="69" t="s">
        <v>4123</v>
      </c>
      <c r="E113" s="69" t="s">
        <v>4124</v>
      </c>
      <c r="F113" s="69" t="e">
        <f>VLOOKUP(E113,#REF!,2,FALSE)</f>
        <v>#REF!</v>
      </c>
      <c r="I113" s="267"/>
      <c r="L113" s="70">
        <v>2201384</v>
      </c>
      <c r="M113" s="70">
        <v>47196</v>
      </c>
      <c r="N113" t="s">
        <v>4125</v>
      </c>
      <c r="O113" t="s">
        <v>4126</v>
      </c>
      <c r="P113" s="83" t="s">
        <v>4029</v>
      </c>
      <c r="Q113" s="83"/>
      <c r="R113" s="82">
        <v>4030.8</v>
      </c>
      <c r="S113" s="82">
        <v>0</v>
      </c>
      <c r="T113" s="82">
        <v>0</v>
      </c>
      <c r="U113" s="82">
        <f t="shared" si="21"/>
        <v>4030.8</v>
      </c>
      <c r="W113" s="73">
        <v>24</v>
      </c>
      <c r="X113" s="22">
        <v>-3694.9000000000005</v>
      </c>
      <c r="Y113" s="22">
        <v>-167.95</v>
      </c>
      <c r="Z113" s="22">
        <f t="shared" ref="Z113" si="27">-$U113/$W113</f>
        <v>-167.95000000000002</v>
      </c>
      <c r="AA113" s="22">
        <v>0</v>
      </c>
      <c r="AB113" s="22">
        <v>0</v>
      </c>
      <c r="AC113" s="22">
        <v>0</v>
      </c>
      <c r="AD113" s="22">
        <v>0</v>
      </c>
      <c r="AE113" s="22">
        <v>0</v>
      </c>
      <c r="AF113" s="22">
        <v>0</v>
      </c>
      <c r="AG113" s="22">
        <v>0</v>
      </c>
      <c r="AH113" s="22">
        <v>0</v>
      </c>
      <c r="AI113" s="22">
        <v>0</v>
      </c>
      <c r="AJ113" s="22">
        <v>0</v>
      </c>
      <c r="AK113" s="22">
        <f t="shared" si="22"/>
        <v>-335.9</v>
      </c>
      <c r="AL113" s="22">
        <v>0</v>
      </c>
      <c r="AM113" s="22">
        <f t="shared" si="23"/>
        <v>-4030.8000000000006</v>
      </c>
      <c r="AO113" s="81">
        <f t="shared" si="24"/>
        <v>0</v>
      </c>
      <c r="AP113" s="81">
        <f t="shared" si="25"/>
        <v>335.89999999999964</v>
      </c>
      <c r="AQ113" s="81"/>
      <c r="AR113" s="81"/>
    </row>
    <row r="114" spans="1:44" ht="15" customHeight="1" outlineLevel="1" x14ac:dyDescent="0.25">
      <c r="A114" s="123">
        <v>44827</v>
      </c>
      <c r="B114" s="123"/>
      <c r="D114" s="69" t="s">
        <v>4127</v>
      </c>
      <c r="E114" s="69" t="s">
        <v>4128</v>
      </c>
      <c r="F114" s="69" t="e">
        <f>VLOOKUP(E114,#REF!,2,FALSE)</f>
        <v>#REF!</v>
      </c>
      <c r="I114" s="267"/>
      <c r="L114" s="70">
        <v>2201384</v>
      </c>
      <c r="M114" s="70">
        <v>47197</v>
      </c>
      <c r="N114" t="s">
        <v>4129</v>
      </c>
      <c r="O114" t="s">
        <v>4130</v>
      </c>
      <c r="P114" s="83" t="s">
        <v>4029</v>
      </c>
      <c r="Q114" s="83"/>
      <c r="R114" s="82">
        <v>4541.2</v>
      </c>
      <c r="S114" s="82">
        <v>0</v>
      </c>
      <c r="T114" s="82">
        <v>0</v>
      </c>
      <c r="U114" s="82">
        <f t="shared" si="21"/>
        <v>4541.2</v>
      </c>
      <c r="W114" s="73">
        <v>24</v>
      </c>
      <c r="X114" s="22">
        <v>-4162.8066666666664</v>
      </c>
      <c r="Y114" s="22">
        <v>-189.22</v>
      </c>
      <c r="Z114" s="22">
        <f>-$U114/$W114+0.04</f>
        <v>-189.17666666666668</v>
      </c>
      <c r="AA114" s="22">
        <v>0</v>
      </c>
      <c r="AB114" s="22">
        <v>0</v>
      </c>
      <c r="AC114" s="22">
        <v>0</v>
      </c>
      <c r="AD114" s="22">
        <v>0</v>
      </c>
      <c r="AE114" s="22">
        <v>0</v>
      </c>
      <c r="AF114" s="22">
        <v>0</v>
      </c>
      <c r="AG114" s="22">
        <v>0</v>
      </c>
      <c r="AH114" s="22">
        <v>0</v>
      </c>
      <c r="AI114" s="22">
        <v>0</v>
      </c>
      <c r="AJ114" s="22">
        <v>0</v>
      </c>
      <c r="AK114" s="22">
        <f t="shared" si="22"/>
        <v>-378.39666666666665</v>
      </c>
      <c r="AL114" s="22">
        <v>0</v>
      </c>
      <c r="AM114" s="22">
        <f t="shared" si="23"/>
        <v>-4541.2033333333329</v>
      </c>
      <c r="AO114" s="81">
        <f t="shared" si="24"/>
        <v>-3.333333333102928E-3</v>
      </c>
      <c r="AP114" s="81">
        <f t="shared" si="25"/>
        <v>378.39333333333343</v>
      </c>
      <c r="AQ114" s="81"/>
      <c r="AR114" s="81"/>
    </row>
    <row r="115" spans="1:44" ht="15" customHeight="1" outlineLevel="1" x14ac:dyDescent="0.25">
      <c r="A115" s="123">
        <v>44831</v>
      </c>
      <c r="B115" s="123"/>
      <c r="D115" s="69" t="s">
        <v>4131</v>
      </c>
      <c r="E115" s="69" t="s">
        <v>4132</v>
      </c>
      <c r="F115" s="69" t="e">
        <f>VLOOKUP(E115,#REF!,2,FALSE)</f>
        <v>#REF!</v>
      </c>
      <c r="I115" s="267"/>
      <c r="L115" s="70">
        <v>2201405</v>
      </c>
      <c r="M115" s="70">
        <v>47331</v>
      </c>
      <c r="N115" t="s">
        <v>4133</v>
      </c>
      <c r="O115">
        <v>122301856</v>
      </c>
      <c r="P115" s="83" t="s">
        <v>4134</v>
      </c>
      <c r="Q115" s="83"/>
      <c r="R115" s="82">
        <v>4833.2</v>
      </c>
      <c r="S115" s="82">
        <v>0</v>
      </c>
      <c r="T115" s="82">
        <v>0</v>
      </c>
      <c r="U115" s="82">
        <f t="shared" si="21"/>
        <v>4833.2</v>
      </c>
      <c r="W115" s="73">
        <v>24</v>
      </c>
      <c r="X115" s="22">
        <v>-4430.3933333333334</v>
      </c>
      <c r="Y115" s="22">
        <v>-201.38</v>
      </c>
      <c r="Z115" s="22">
        <f>-$U115/$W115-0.04</f>
        <v>-201.42333333333332</v>
      </c>
      <c r="AA115" s="22">
        <v>0</v>
      </c>
      <c r="AB115" s="22">
        <v>0</v>
      </c>
      <c r="AC115" s="22">
        <v>0</v>
      </c>
      <c r="AD115" s="22">
        <v>0</v>
      </c>
      <c r="AE115" s="22">
        <v>0</v>
      </c>
      <c r="AF115" s="22">
        <v>0</v>
      </c>
      <c r="AG115" s="22">
        <v>0</v>
      </c>
      <c r="AH115" s="22">
        <v>0</v>
      </c>
      <c r="AI115" s="22">
        <v>0</v>
      </c>
      <c r="AJ115" s="22">
        <v>0</v>
      </c>
      <c r="AK115" s="22">
        <f t="shared" si="22"/>
        <v>-402.80333333333328</v>
      </c>
      <c r="AL115" s="22">
        <v>0</v>
      </c>
      <c r="AM115" s="22">
        <f t="shared" si="23"/>
        <v>-4833.1966666666667</v>
      </c>
      <c r="AO115" s="81">
        <f t="shared" si="24"/>
        <v>3.333333333102928E-3</v>
      </c>
      <c r="AP115" s="81">
        <f t="shared" si="25"/>
        <v>402.80666666666639</v>
      </c>
      <c r="AQ115" s="81"/>
      <c r="AR115" s="81"/>
    </row>
    <row r="116" spans="1:44" ht="15" customHeight="1" outlineLevel="1" x14ac:dyDescent="0.25">
      <c r="A116" s="123">
        <v>44831</v>
      </c>
      <c r="B116" s="123"/>
      <c r="D116" s="69" t="s">
        <v>4135</v>
      </c>
      <c r="E116" s="69" t="s">
        <v>4002</v>
      </c>
      <c r="F116" s="69" t="e">
        <f>VLOOKUP(E116,#REF!,2,FALSE)</f>
        <v>#REF!</v>
      </c>
      <c r="I116" s="267"/>
      <c r="L116" s="70">
        <v>2201405</v>
      </c>
      <c r="M116" s="70">
        <v>47332</v>
      </c>
      <c r="N116" t="s">
        <v>4136</v>
      </c>
      <c r="O116">
        <v>122302386</v>
      </c>
      <c r="P116" s="83" t="s">
        <v>4134</v>
      </c>
      <c r="Q116" s="83"/>
      <c r="R116" s="82">
        <v>6200.8</v>
      </c>
      <c r="S116" s="82">
        <v>0</v>
      </c>
      <c r="T116" s="82">
        <v>0</v>
      </c>
      <c r="U116" s="82">
        <f t="shared" si="21"/>
        <v>6200.8</v>
      </c>
      <c r="W116" s="73">
        <v>24</v>
      </c>
      <c r="X116" s="22">
        <v>-5684.1066666666666</v>
      </c>
      <c r="Y116" s="22">
        <v>-258.37</v>
      </c>
      <c r="Z116" s="22">
        <f>-$U116/$W116+0.04</f>
        <v>-258.32666666666665</v>
      </c>
      <c r="AA116" s="22">
        <v>0</v>
      </c>
      <c r="AB116" s="22">
        <v>0</v>
      </c>
      <c r="AC116" s="22">
        <v>0</v>
      </c>
      <c r="AD116" s="22">
        <v>0</v>
      </c>
      <c r="AE116" s="22">
        <v>0</v>
      </c>
      <c r="AF116" s="22">
        <v>0</v>
      </c>
      <c r="AG116" s="22">
        <v>0</v>
      </c>
      <c r="AH116" s="22">
        <v>0</v>
      </c>
      <c r="AI116" s="22">
        <v>0</v>
      </c>
      <c r="AJ116" s="22">
        <v>0</v>
      </c>
      <c r="AK116" s="22">
        <f t="shared" si="22"/>
        <v>-516.69666666666672</v>
      </c>
      <c r="AL116" s="22">
        <v>0</v>
      </c>
      <c r="AM116" s="22">
        <f t="shared" si="23"/>
        <v>-6200.8033333333333</v>
      </c>
      <c r="AO116" s="81">
        <f t="shared" si="24"/>
        <v>-3.333333333102928E-3</v>
      </c>
      <c r="AP116" s="81">
        <f t="shared" si="25"/>
        <v>516.69333333333361</v>
      </c>
      <c r="AQ116" s="81"/>
      <c r="AR116" s="81"/>
    </row>
    <row r="117" spans="1:44" ht="15" customHeight="1" outlineLevel="1" x14ac:dyDescent="0.25">
      <c r="A117" s="123">
        <v>44834</v>
      </c>
      <c r="B117" s="123"/>
      <c r="D117" s="69" t="s">
        <v>4137</v>
      </c>
      <c r="E117" s="69" t="e">
        <v>#N/A</v>
      </c>
      <c r="F117" s="69" t="e">
        <f>VLOOKUP(E117,#REF!,2,FALSE)</f>
        <v>#N/A</v>
      </c>
      <c r="G117" s="194" t="e">
        <f>VLOOKUP(E117,#REF!,9,FALSE)</f>
        <v>#N/A</v>
      </c>
      <c r="H117" s="194" t="e">
        <f>VLOOKUP(E117,#REF!,10,FALSE)</f>
        <v>#N/A</v>
      </c>
      <c r="I117" s="267" t="e">
        <f>G117-U117</f>
        <v>#N/A</v>
      </c>
      <c r="L117" s="70">
        <v>2201431</v>
      </c>
      <c r="M117" s="70">
        <v>47329</v>
      </c>
      <c r="N117" t="s">
        <v>4084</v>
      </c>
      <c r="O117" t="s">
        <v>4138</v>
      </c>
      <c r="P117" s="83" t="s">
        <v>4058</v>
      </c>
      <c r="Q117" s="83"/>
      <c r="R117" s="82">
        <v>14704.57</v>
      </c>
      <c r="S117" s="82">
        <v>0</v>
      </c>
      <c r="T117" s="82">
        <v>0</v>
      </c>
      <c r="U117" s="82">
        <f t="shared" si="21"/>
        <v>14704.57</v>
      </c>
      <c r="W117" s="73">
        <v>24</v>
      </c>
      <c r="X117" s="22">
        <v>-13479.184166666666</v>
      </c>
      <c r="Y117" s="22">
        <v>-612.69000000000005</v>
      </c>
      <c r="Z117" s="22">
        <f>-$U117/$W117-0.01</f>
        <v>-612.70041666666668</v>
      </c>
      <c r="AA117" s="22">
        <v>0</v>
      </c>
      <c r="AB117" s="22">
        <v>0</v>
      </c>
      <c r="AC117" s="22">
        <v>0</v>
      </c>
      <c r="AD117" s="22">
        <v>0</v>
      </c>
      <c r="AE117" s="22">
        <v>0</v>
      </c>
      <c r="AF117" s="22">
        <v>0</v>
      </c>
      <c r="AG117" s="22">
        <v>0</v>
      </c>
      <c r="AH117" s="22">
        <v>0</v>
      </c>
      <c r="AI117" s="22">
        <v>0</v>
      </c>
      <c r="AJ117" s="22">
        <v>0</v>
      </c>
      <c r="AK117" s="22">
        <f t="shared" si="22"/>
        <v>-1225.3904166666666</v>
      </c>
      <c r="AL117" s="22">
        <v>0</v>
      </c>
      <c r="AM117" s="22">
        <f t="shared" si="23"/>
        <v>-14704.574583333333</v>
      </c>
      <c r="AO117" s="81">
        <f t="shared" si="24"/>
        <v>-4.5833333333575865E-3</v>
      </c>
      <c r="AP117" s="81">
        <f t="shared" si="25"/>
        <v>1225.3858333333337</v>
      </c>
      <c r="AQ117" s="81"/>
      <c r="AR117" s="81"/>
    </row>
    <row r="118" spans="1:44" ht="15" customHeight="1" outlineLevel="1" x14ac:dyDescent="0.25">
      <c r="A118" s="123">
        <v>44834</v>
      </c>
      <c r="B118" s="123"/>
      <c r="D118" s="69" t="s">
        <v>4139</v>
      </c>
      <c r="E118" s="69" t="e">
        <v>#N/A</v>
      </c>
      <c r="F118" s="69" t="e">
        <f>VLOOKUP(E118,#REF!,2,FALSE)</f>
        <v>#N/A</v>
      </c>
      <c r="G118" s="194" t="e">
        <f>VLOOKUP(E118,#REF!,9,FALSE)</f>
        <v>#N/A</v>
      </c>
      <c r="H118" s="194" t="e">
        <f>VLOOKUP(E118,#REF!,10,FALSE)</f>
        <v>#N/A</v>
      </c>
      <c r="I118" s="267" t="e">
        <f>G118-U118</f>
        <v>#N/A</v>
      </c>
      <c r="L118" s="70">
        <v>2201430</v>
      </c>
      <c r="M118" s="70">
        <v>47335</v>
      </c>
      <c r="N118" t="s">
        <v>4084</v>
      </c>
      <c r="O118" t="s">
        <v>4140</v>
      </c>
      <c r="P118" s="83" t="s">
        <v>4029</v>
      </c>
      <c r="Q118" s="83"/>
      <c r="R118" s="82">
        <v>1790.36</v>
      </c>
      <c r="S118" s="82">
        <v>0</v>
      </c>
      <c r="T118" s="82">
        <v>0</v>
      </c>
      <c r="U118" s="82">
        <f t="shared" si="21"/>
        <v>1790.36</v>
      </c>
      <c r="W118" s="73">
        <v>24</v>
      </c>
      <c r="X118" s="22">
        <v>-1641.1833333333336</v>
      </c>
      <c r="Y118" s="22">
        <v>-74.599999999999994</v>
      </c>
      <c r="Z118" s="22">
        <f>-$U118/$W118+0.02</f>
        <v>-74.578333333333333</v>
      </c>
      <c r="AA118" s="22">
        <v>0</v>
      </c>
      <c r="AB118" s="22">
        <v>0</v>
      </c>
      <c r="AC118" s="22">
        <v>0</v>
      </c>
      <c r="AD118" s="22">
        <v>0</v>
      </c>
      <c r="AE118" s="22">
        <v>0</v>
      </c>
      <c r="AF118" s="22">
        <v>0</v>
      </c>
      <c r="AG118" s="22">
        <v>0</v>
      </c>
      <c r="AH118" s="22">
        <v>0</v>
      </c>
      <c r="AI118" s="22">
        <v>0</v>
      </c>
      <c r="AJ118" s="22">
        <v>0</v>
      </c>
      <c r="AK118" s="22">
        <f t="shared" si="22"/>
        <v>-149.17833333333334</v>
      </c>
      <c r="AL118" s="22">
        <v>0</v>
      </c>
      <c r="AM118" s="22">
        <f t="shared" si="23"/>
        <v>-1790.3616666666669</v>
      </c>
      <c r="AO118" s="81">
        <f t="shared" si="24"/>
        <v>-1.6666666670062114E-3</v>
      </c>
      <c r="AP118" s="81">
        <f t="shared" si="25"/>
        <v>149.17666666666628</v>
      </c>
      <c r="AQ118" s="81"/>
      <c r="AR118" s="81"/>
    </row>
    <row r="119" spans="1:44" ht="15" customHeight="1" outlineLevel="1" x14ac:dyDescent="0.25">
      <c r="A119" s="123">
        <v>44834</v>
      </c>
      <c r="B119" s="123"/>
      <c r="D119" s="69" t="s">
        <v>4141</v>
      </c>
      <c r="E119" s="69" t="e">
        <v>#N/A</v>
      </c>
      <c r="F119" s="69" t="e">
        <f>VLOOKUP(E119,#REF!,2,FALSE)</f>
        <v>#N/A</v>
      </c>
      <c r="G119" s="194" t="e">
        <f>VLOOKUP(E119,#REF!,9,FALSE)</f>
        <v>#N/A</v>
      </c>
      <c r="H119" s="194" t="e">
        <f>VLOOKUP(E119,#REF!,10,FALSE)</f>
        <v>#N/A</v>
      </c>
      <c r="I119" s="267" t="e">
        <f>G119-U119</f>
        <v>#N/A</v>
      </c>
      <c r="L119" s="70">
        <v>2201430</v>
      </c>
      <c r="M119" s="70">
        <v>47336</v>
      </c>
      <c r="N119" t="s">
        <v>4084</v>
      </c>
      <c r="O119" t="s">
        <v>4142</v>
      </c>
      <c r="P119" s="83" t="s">
        <v>4029</v>
      </c>
      <c r="Q119" s="83"/>
      <c r="R119" s="82">
        <v>2685.54</v>
      </c>
      <c r="S119" s="82">
        <v>0</v>
      </c>
      <c r="T119" s="82">
        <v>0</v>
      </c>
      <c r="U119" s="82">
        <f t="shared" si="21"/>
        <v>2685.54</v>
      </c>
      <c r="W119" s="73">
        <v>24</v>
      </c>
      <c r="X119" s="22">
        <v>-2461.7750000000001</v>
      </c>
      <c r="Y119" s="22">
        <v>-111.9</v>
      </c>
      <c r="Z119" s="22">
        <f>-$U119/$W119+0.03</f>
        <v>-111.86749999999999</v>
      </c>
      <c r="AA119" s="22">
        <v>0</v>
      </c>
      <c r="AB119" s="22">
        <v>0</v>
      </c>
      <c r="AC119" s="22">
        <v>0</v>
      </c>
      <c r="AD119" s="22">
        <v>0</v>
      </c>
      <c r="AE119" s="22">
        <v>0</v>
      </c>
      <c r="AF119" s="22">
        <v>0</v>
      </c>
      <c r="AG119" s="22">
        <v>0</v>
      </c>
      <c r="AH119" s="22">
        <v>0</v>
      </c>
      <c r="AI119" s="22">
        <v>0</v>
      </c>
      <c r="AJ119" s="22">
        <v>0</v>
      </c>
      <c r="AK119" s="22">
        <f t="shared" si="22"/>
        <v>-223.76749999999998</v>
      </c>
      <c r="AL119" s="22">
        <v>0</v>
      </c>
      <c r="AM119" s="22">
        <f t="shared" si="23"/>
        <v>-2685.5425</v>
      </c>
      <c r="AO119" s="81">
        <f t="shared" si="24"/>
        <v>-2.5000000000545697E-3</v>
      </c>
      <c r="AP119" s="81">
        <f t="shared" si="25"/>
        <v>223.76499999999987</v>
      </c>
      <c r="AQ119" s="81"/>
      <c r="AR119" s="81"/>
    </row>
    <row r="120" spans="1:44" ht="15" customHeight="1" outlineLevel="1" x14ac:dyDescent="0.25">
      <c r="A120" s="123">
        <v>44834</v>
      </c>
      <c r="B120" s="123"/>
      <c r="D120" s="69" t="s">
        <v>4143</v>
      </c>
      <c r="E120" s="69" t="s">
        <v>4144</v>
      </c>
      <c r="F120" s="69" t="e">
        <f>VLOOKUP(E120,#REF!,2,FALSE)</f>
        <v>#REF!</v>
      </c>
      <c r="I120" s="267"/>
      <c r="L120" s="70">
        <v>2201486</v>
      </c>
      <c r="M120" s="70">
        <v>47493</v>
      </c>
      <c r="N120" t="s">
        <v>4087</v>
      </c>
      <c r="O120" s="98" t="s">
        <v>4145</v>
      </c>
      <c r="P120" s="83" t="s">
        <v>4054</v>
      </c>
      <c r="Q120" s="83"/>
      <c r="R120" s="82">
        <v>6804</v>
      </c>
      <c r="S120" s="82">
        <v>0</v>
      </c>
      <c r="T120" s="82">
        <v>0</v>
      </c>
      <c r="U120" s="82">
        <f t="shared" si="21"/>
        <v>6804</v>
      </c>
      <c r="W120" s="73">
        <v>24</v>
      </c>
      <c r="X120" s="22">
        <v>-6237</v>
      </c>
      <c r="Y120" s="22">
        <v>-283.5</v>
      </c>
      <c r="Z120" s="22">
        <f t="shared" ref="Z120:AA121" si="28">-$U120/$W120</f>
        <v>-283.5</v>
      </c>
      <c r="AA120" s="22">
        <v>0</v>
      </c>
      <c r="AB120" s="22">
        <v>0</v>
      </c>
      <c r="AC120" s="22">
        <v>0</v>
      </c>
      <c r="AD120" s="22">
        <v>0</v>
      </c>
      <c r="AE120" s="22">
        <v>0</v>
      </c>
      <c r="AF120" s="22">
        <v>0</v>
      </c>
      <c r="AG120" s="22">
        <v>0</v>
      </c>
      <c r="AH120" s="22">
        <v>0</v>
      </c>
      <c r="AI120" s="22">
        <v>0</v>
      </c>
      <c r="AJ120" s="22">
        <v>0</v>
      </c>
      <c r="AK120" s="22">
        <f t="shared" si="22"/>
        <v>-567</v>
      </c>
      <c r="AL120" s="22">
        <v>0</v>
      </c>
      <c r="AM120" s="22">
        <f t="shared" si="23"/>
        <v>-6804</v>
      </c>
      <c r="AO120" s="81">
        <f t="shared" si="24"/>
        <v>0</v>
      </c>
      <c r="AP120" s="81">
        <f t="shared" si="25"/>
        <v>567</v>
      </c>
      <c r="AQ120" s="81"/>
      <c r="AR120" s="81"/>
    </row>
    <row r="121" spans="1:44" ht="15" customHeight="1" outlineLevel="1" x14ac:dyDescent="0.25">
      <c r="A121" s="266">
        <v>44835</v>
      </c>
      <c r="D121" s="69" t="s">
        <v>4146</v>
      </c>
      <c r="E121" s="69" t="e">
        <v>#N/A</v>
      </c>
      <c r="F121" s="69" t="e">
        <f>VLOOKUP(E121,#REF!,2,FALSE)</f>
        <v>#N/A</v>
      </c>
      <c r="G121" s="194" t="e">
        <f>VLOOKUP(E121,#REF!,9,FALSE)</f>
        <v>#N/A</v>
      </c>
      <c r="H121" s="194" t="e">
        <f>VLOOKUP(E121,#REF!,10,FALSE)</f>
        <v>#N/A</v>
      </c>
      <c r="I121" s="267" t="e">
        <f t="shared" ref="I121:I168" si="29">G121-U121</f>
        <v>#N/A</v>
      </c>
      <c r="L121" s="70">
        <v>2201487</v>
      </c>
      <c r="M121" s="70">
        <v>47623</v>
      </c>
      <c r="N121" t="s">
        <v>4087</v>
      </c>
      <c r="O121" t="s">
        <v>4147</v>
      </c>
      <c r="P121" s="83" t="s">
        <v>4029</v>
      </c>
      <c r="Q121" s="83"/>
      <c r="R121" s="82">
        <v>3305.28</v>
      </c>
      <c r="S121" s="82">
        <v>0</v>
      </c>
      <c r="T121" s="82">
        <v>0</v>
      </c>
      <c r="U121" s="82">
        <f t="shared" si="21"/>
        <v>3305.28</v>
      </c>
      <c r="W121" s="73">
        <v>24</v>
      </c>
      <c r="X121" s="22">
        <v>-2892.12</v>
      </c>
      <c r="Y121" s="22">
        <v>-137.72</v>
      </c>
      <c r="Z121" s="22">
        <f t="shared" si="28"/>
        <v>-137.72</v>
      </c>
      <c r="AA121" s="22">
        <f t="shared" si="28"/>
        <v>-137.72</v>
      </c>
      <c r="AB121" s="22">
        <v>0</v>
      </c>
      <c r="AC121" s="22">
        <v>0</v>
      </c>
      <c r="AD121" s="22">
        <v>0</v>
      </c>
      <c r="AE121" s="22">
        <v>0</v>
      </c>
      <c r="AF121" s="22">
        <v>0</v>
      </c>
      <c r="AG121" s="22">
        <v>0</v>
      </c>
      <c r="AH121" s="22">
        <v>0</v>
      </c>
      <c r="AI121" s="22">
        <v>0</v>
      </c>
      <c r="AJ121" s="22">
        <v>0</v>
      </c>
      <c r="AK121" s="22">
        <f t="shared" si="22"/>
        <v>-413.15999999999997</v>
      </c>
      <c r="AL121" s="22">
        <v>0</v>
      </c>
      <c r="AM121" s="22">
        <f t="shared" si="23"/>
        <v>-3305.2799999999997</v>
      </c>
      <c r="AO121" s="81">
        <f t="shared" si="24"/>
        <v>0</v>
      </c>
      <c r="AP121" s="81">
        <f t="shared" si="25"/>
        <v>413.16000000000031</v>
      </c>
      <c r="AQ121" s="81"/>
      <c r="AR121" s="81"/>
    </row>
    <row r="122" spans="1:44" ht="15" customHeight="1" outlineLevel="1" x14ac:dyDescent="0.25">
      <c r="A122" s="266">
        <v>44835</v>
      </c>
      <c r="D122" s="69" t="s">
        <v>4148</v>
      </c>
      <c r="E122" s="69" t="e">
        <v>#N/A</v>
      </c>
      <c r="F122" s="69" t="e">
        <f>VLOOKUP(E122,#REF!,2,FALSE)</f>
        <v>#N/A</v>
      </c>
      <c r="G122" s="194" t="e">
        <f>VLOOKUP(E122,#REF!,9,FALSE)</f>
        <v>#N/A</v>
      </c>
      <c r="H122" s="194" t="e">
        <f>VLOOKUP(E122,#REF!,10,FALSE)</f>
        <v>#N/A</v>
      </c>
      <c r="I122" s="267" t="e">
        <f t="shared" si="29"/>
        <v>#N/A</v>
      </c>
      <c r="L122" s="70">
        <v>2201655</v>
      </c>
      <c r="M122" s="70">
        <v>47857</v>
      </c>
      <c r="N122" t="s">
        <v>4149</v>
      </c>
      <c r="O122">
        <v>145344</v>
      </c>
      <c r="P122" s="83" t="s">
        <v>4150</v>
      </c>
      <c r="Q122" s="83"/>
      <c r="R122" s="82">
        <v>7644</v>
      </c>
      <c r="S122" s="82">
        <v>0</v>
      </c>
      <c r="T122" s="82">
        <v>0</v>
      </c>
      <c r="U122" s="82">
        <f t="shared" si="21"/>
        <v>7644</v>
      </c>
      <c r="W122" s="73">
        <v>24</v>
      </c>
      <c r="X122" s="22">
        <v>-6688.5</v>
      </c>
      <c r="Y122" s="22">
        <v>-318.5</v>
      </c>
      <c r="Z122" s="22">
        <f t="shared" ref="Z122:AC133" si="30">-$U122/$W122</f>
        <v>-318.5</v>
      </c>
      <c r="AA122" s="22">
        <f t="shared" si="30"/>
        <v>-318.5</v>
      </c>
      <c r="AB122" s="22">
        <v>0</v>
      </c>
      <c r="AC122" s="22">
        <v>0</v>
      </c>
      <c r="AD122" s="22">
        <v>0</v>
      </c>
      <c r="AE122" s="22">
        <v>0</v>
      </c>
      <c r="AF122" s="22">
        <v>0</v>
      </c>
      <c r="AG122" s="22">
        <v>0</v>
      </c>
      <c r="AH122" s="22">
        <v>0</v>
      </c>
      <c r="AI122" s="22">
        <v>0</v>
      </c>
      <c r="AJ122" s="22">
        <v>0</v>
      </c>
      <c r="AK122" s="22">
        <f t="shared" si="22"/>
        <v>-955.5</v>
      </c>
      <c r="AL122" s="22">
        <v>0</v>
      </c>
      <c r="AM122" s="22">
        <f t="shared" si="23"/>
        <v>-7644</v>
      </c>
      <c r="AO122" s="81">
        <f t="shared" si="24"/>
        <v>0</v>
      </c>
      <c r="AP122" s="81">
        <f t="shared" si="25"/>
        <v>955.5</v>
      </c>
      <c r="AQ122" s="81"/>
      <c r="AR122" s="81"/>
    </row>
    <row r="123" spans="1:44" ht="15" customHeight="1" outlineLevel="1" x14ac:dyDescent="0.25">
      <c r="A123" s="266">
        <v>44835</v>
      </c>
      <c r="D123" s="69" t="s">
        <v>4151</v>
      </c>
      <c r="E123" s="69" t="e">
        <v>#N/A</v>
      </c>
      <c r="F123" s="69" t="e">
        <f>VLOOKUP(E123,#REF!,2,FALSE)</f>
        <v>#N/A</v>
      </c>
      <c r="G123" s="194" t="e">
        <f>VLOOKUP(E123,#REF!,9,FALSE)</f>
        <v>#N/A</v>
      </c>
      <c r="H123" s="194" t="e">
        <f>VLOOKUP(E123,#REF!,10,FALSE)</f>
        <v>#N/A</v>
      </c>
      <c r="I123" s="267" t="e">
        <f t="shared" si="29"/>
        <v>#N/A</v>
      </c>
      <c r="L123" s="70">
        <v>2201655</v>
      </c>
      <c r="M123" s="70">
        <v>47947</v>
      </c>
      <c r="N123" t="s">
        <v>4149</v>
      </c>
      <c r="O123">
        <v>145361</v>
      </c>
      <c r="P123" s="83" t="s">
        <v>4150</v>
      </c>
      <c r="Q123" s="83"/>
      <c r="R123" s="82">
        <v>7644</v>
      </c>
      <c r="S123" s="82">
        <v>0</v>
      </c>
      <c r="T123" s="82">
        <v>0</v>
      </c>
      <c r="U123" s="82">
        <f t="shared" si="21"/>
        <v>7644</v>
      </c>
      <c r="W123" s="73">
        <v>24</v>
      </c>
      <c r="X123" s="22">
        <v>-6688.5</v>
      </c>
      <c r="Y123" s="22">
        <v>-318.5</v>
      </c>
      <c r="Z123" s="22">
        <f t="shared" si="30"/>
        <v>-318.5</v>
      </c>
      <c r="AA123" s="22">
        <f t="shared" si="30"/>
        <v>-318.5</v>
      </c>
      <c r="AB123" s="22">
        <v>0</v>
      </c>
      <c r="AC123" s="22">
        <v>0</v>
      </c>
      <c r="AD123" s="22">
        <v>0</v>
      </c>
      <c r="AE123" s="22">
        <v>0</v>
      </c>
      <c r="AF123" s="22">
        <v>0</v>
      </c>
      <c r="AG123" s="22">
        <v>0</v>
      </c>
      <c r="AH123" s="22">
        <v>0</v>
      </c>
      <c r="AI123" s="22">
        <v>0</v>
      </c>
      <c r="AJ123" s="22">
        <v>0</v>
      </c>
      <c r="AK123" s="22">
        <f t="shared" si="22"/>
        <v>-955.5</v>
      </c>
      <c r="AL123" s="22">
        <v>0</v>
      </c>
      <c r="AM123" s="22">
        <f t="shared" si="23"/>
        <v>-7644</v>
      </c>
      <c r="AO123" s="81">
        <f t="shared" si="24"/>
        <v>0</v>
      </c>
      <c r="AP123" s="81">
        <f t="shared" si="25"/>
        <v>955.5</v>
      </c>
      <c r="AQ123" s="81"/>
      <c r="AR123" s="81"/>
    </row>
    <row r="124" spans="1:44" ht="15" customHeight="1" outlineLevel="1" x14ac:dyDescent="0.25">
      <c r="A124" s="266">
        <v>44853</v>
      </c>
      <c r="D124" s="69" t="s">
        <v>4152</v>
      </c>
      <c r="E124" s="69" t="e">
        <v>#N/A</v>
      </c>
      <c r="F124" s="69" t="e">
        <f>VLOOKUP(E124,#REF!,2,FALSE)</f>
        <v>#N/A</v>
      </c>
      <c r="G124" s="194" t="e">
        <f>VLOOKUP(E124,#REF!,9,FALSE)</f>
        <v>#N/A</v>
      </c>
      <c r="H124" s="194" t="e">
        <f>VLOOKUP(E124,#REF!,10,FALSE)</f>
        <v>#N/A</v>
      </c>
      <c r="I124" s="267" t="e">
        <f t="shared" si="29"/>
        <v>#N/A</v>
      </c>
      <c r="L124" s="70">
        <v>2201571</v>
      </c>
      <c r="M124" s="70">
        <v>47755</v>
      </c>
      <c r="N124" t="s">
        <v>4084</v>
      </c>
      <c r="O124" t="s">
        <v>4153</v>
      </c>
      <c r="P124" s="83" t="s">
        <v>4029</v>
      </c>
      <c r="Q124" s="83"/>
      <c r="R124" s="82">
        <v>2685.54</v>
      </c>
      <c r="S124" s="82">
        <v>0</v>
      </c>
      <c r="T124" s="82">
        <v>0</v>
      </c>
      <c r="U124" s="82">
        <f t="shared" si="21"/>
        <v>2685.54</v>
      </c>
      <c r="W124" s="73">
        <v>24</v>
      </c>
      <c r="X124" s="22">
        <v>-2349.875</v>
      </c>
      <c r="Y124" s="22">
        <v>-111.9</v>
      </c>
      <c r="Z124" s="22">
        <f t="shared" si="30"/>
        <v>-111.89749999999999</v>
      </c>
      <c r="AA124" s="22">
        <f>-$U124/$W124+0.03</f>
        <v>-111.86749999999999</v>
      </c>
      <c r="AB124" s="22">
        <v>0</v>
      </c>
      <c r="AC124" s="22">
        <v>0</v>
      </c>
      <c r="AD124" s="22">
        <v>0</v>
      </c>
      <c r="AE124" s="22">
        <v>0</v>
      </c>
      <c r="AF124" s="22">
        <v>0</v>
      </c>
      <c r="AG124" s="22">
        <v>0</v>
      </c>
      <c r="AH124" s="22">
        <v>0</v>
      </c>
      <c r="AI124" s="22">
        <v>0</v>
      </c>
      <c r="AJ124" s="22">
        <v>0</v>
      </c>
      <c r="AK124" s="22">
        <f t="shared" si="22"/>
        <v>-335.66500000000002</v>
      </c>
      <c r="AL124" s="22">
        <v>0</v>
      </c>
      <c r="AM124" s="22">
        <f t="shared" si="23"/>
        <v>-2685.54</v>
      </c>
      <c r="AO124" s="81">
        <f t="shared" si="24"/>
        <v>0</v>
      </c>
      <c r="AP124" s="81">
        <f t="shared" si="25"/>
        <v>335.66499999999996</v>
      </c>
      <c r="AQ124" s="81"/>
      <c r="AR124" s="81"/>
    </row>
    <row r="125" spans="1:44" ht="15" customHeight="1" outlineLevel="1" x14ac:dyDescent="0.25">
      <c r="A125" s="266">
        <v>44854</v>
      </c>
      <c r="D125" s="69" t="s">
        <v>4154</v>
      </c>
      <c r="E125" s="69" t="e">
        <v>#N/A</v>
      </c>
      <c r="F125" s="69" t="e">
        <f>VLOOKUP(E125,#REF!,2,FALSE)</f>
        <v>#N/A</v>
      </c>
      <c r="G125" s="194" t="e">
        <f>VLOOKUP(E125,#REF!,9,FALSE)</f>
        <v>#N/A</v>
      </c>
      <c r="H125" s="194" t="e">
        <f>VLOOKUP(E125,#REF!,10,FALSE)</f>
        <v>#N/A</v>
      </c>
      <c r="I125" s="267" t="e">
        <f t="shared" si="29"/>
        <v>#N/A</v>
      </c>
      <c r="L125" s="70">
        <v>2201572</v>
      </c>
      <c r="M125" s="70">
        <v>47754</v>
      </c>
      <c r="N125" t="s">
        <v>4084</v>
      </c>
      <c r="O125" t="s">
        <v>4155</v>
      </c>
      <c r="P125" s="83" t="s">
        <v>4058</v>
      </c>
      <c r="Q125" s="83"/>
      <c r="R125" s="82">
        <v>7011.42</v>
      </c>
      <c r="S125" s="82">
        <v>0</v>
      </c>
      <c r="T125" s="82">
        <v>0</v>
      </c>
      <c r="U125" s="82">
        <f t="shared" si="21"/>
        <v>7011.42</v>
      </c>
      <c r="W125" s="73">
        <v>24</v>
      </c>
      <c r="X125" s="22">
        <v>-6134.9649999999983</v>
      </c>
      <c r="Y125" s="22">
        <v>-292.14</v>
      </c>
      <c r="Z125" s="22">
        <f t="shared" si="30"/>
        <v>-292.14249999999998</v>
      </c>
      <c r="AA125" s="22">
        <f>-$U125/$W125-0.03</f>
        <v>-292.17249999999996</v>
      </c>
      <c r="AB125" s="22">
        <v>0</v>
      </c>
      <c r="AC125" s="22">
        <v>0</v>
      </c>
      <c r="AD125" s="22">
        <v>0</v>
      </c>
      <c r="AE125" s="22">
        <v>0</v>
      </c>
      <c r="AF125" s="22">
        <v>0</v>
      </c>
      <c r="AG125" s="22">
        <v>0</v>
      </c>
      <c r="AH125" s="22">
        <v>0</v>
      </c>
      <c r="AI125" s="22">
        <v>0</v>
      </c>
      <c r="AJ125" s="22">
        <v>0</v>
      </c>
      <c r="AK125" s="22">
        <f t="shared" si="22"/>
        <v>-876.45499999999993</v>
      </c>
      <c r="AL125" s="22">
        <v>0</v>
      </c>
      <c r="AM125" s="22">
        <f t="shared" si="23"/>
        <v>-7011.4199999999983</v>
      </c>
      <c r="AO125" s="81">
        <f t="shared" si="24"/>
        <v>0</v>
      </c>
      <c r="AP125" s="81">
        <f t="shared" si="25"/>
        <v>876.45500000000175</v>
      </c>
      <c r="AQ125" s="81"/>
      <c r="AR125" s="81"/>
    </row>
    <row r="126" spans="1:44" ht="15" customHeight="1" outlineLevel="1" x14ac:dyDescent="0.25">
      <c r="A126" s="266">
        <v>44854</v>
      </c>
      <c r="D126" s="69" t="s">
        <v>4156</v>
      </c>
      <c r="E126" s="69" t="e">
        <v>#N/A</v>
      </c>
      <c r="F126" s="69" t="e">
        <f>VLOOKUP(E126,#REF!,2,FALSE)</f>
        <v>#N/A</v>
      </c>
      <c r="G126" s="194" t="e">
        <f>VLOOKUP(E126,#REF!,9,FALSE)</f>
        <v>#N/A</v>
      </c>
      <c r="H126" s="194" t="e">
        <f>VLOOKUP(E126,#REF!,10,FALSE)</f>
        <v>#N/A</v>
      </c>
      <c r="I126" s="267" t="e">
        <f t="shared" si="29"/>
        <v>#N/A</v>
      </c>
      <c r="L126" s="70">
        <v>2201651</v>
      </c>
      <c r="M126" s="70">
        <v>47933</v>
      </c>
      <c r="N126" t="s">
        <v>4157</v>
      </c>
      <c r="O126">
        <v>146647</v>
      </c>
      <c r="P126" s="83" t="s">
        <v>4150</v>
      </c>
      <c r="Q126" s="83"/>
      <c r="R126" s="82">
        <v>1543.5</v>
      </c>
      <c r="S126" s="82">
        <v>0</v>
      </c>
      <c r="T126" s="82">
        <v>0</v>
      </c>
      <c r="U126" s="82">
        <f t="shared" si="21"/>
        <v>1543.5</v>
      </c>
      <c r="W126" s="73">
        <v>24</v>
      </c>
      <c r="X126" s="22">
        <v>-1350.5349999999999</v>
      </c>
      <c r="Y126" s="22">
        <v>-64.31</v>
      </c>
      <c r="Z126" s="22">
        <f t="shared" si="30"/>
        <v>-64.3125</v>
      </c>
      <c r="AA126" s="22">
        <f>-$U126/$W126-0.03</f>
        <v>-64.342500000000001</v>
      </c>
      <c r="AB126" s="22">
        <v>0</v>
      </c>
      <c r="AC126" s="22">
        <v>0</v>
      </c>
      <c r="AD126" s="22">
        <v>0</v>
      </c>
      <c r="AE126" s="22">
        <v>0</v>
      </c>
      <c r="AF126" s="22">
        <v>0</v>
      </c>
      <c r="AG126" s="22">
        <v>0</v>
      </c>
      <c r="AH126" s="22">
        <v>0</v>
      </c>
      <c r="AI126" s="22">
        <v>0</v>
      </c>
      <c r="AJ126" s="22">
        <v>0</v>
      </c>
      <c r="AK126" s="22">
        <f t="shared" si="22"/>
        <v>-192.965</v>
      </c>
      <c r="AL126" s="22">
        <v>0</v>
      </c>
      <c r="AM126" s="22">
        <f t="shared" si="23"/>
        <v>-1543.4999999999998</v>
      </c>
      <c r="AO126" s="81">
        <f t="shared" si="24"/>
        <v>0</v>
      </c>
      <c r="AP126" s="81">
        <f t="shared" si="25"/>
        <v>192.96500000000015</v>
      </c>
      <c r="AQ126" s="81"/>
      <c r="AR126" s="81"/>
    </row>
    <row r="127" spans="1:44" ht="15" customHeight="1" outlineLevel="1" x14ac:dyDescent="0.25">
      <c r="A127" s="266">
        <v>44854</v>
      </c>
      <c r="D127" s="69" t="s">
        <v>4158</v>
      </c>
      <c r="E127" s="69" t="e">
        <v>#N/A</v>
      </c>
      <c r="F127" s="69" t="e">
        <f>VLOOKUP(E127,#REF!,2,FALSE)</f>
        <v>#N/A</v>
      </c>
      <c r="G127" s="194" t="e">
        <f>VLOOKUP(E127,#REF!,9,FALSE)</f>
        <v>#N/A</v>
      </c>
      <c r="H127" s="194" t="e">
        <f>VLOOKUP(E127,#REF!,10,FALSE)</f>
        <v>#N/A</v>
      </c>
      <c r="I127" s="267" t="e">
        <f t="shared" si="29"/>
        <v>#N/A</v>
      </c>
      <c r="L127" s="70">
        <v>2201651</v>
      </c>
      <c r="M127" s="70">
        <v>47934</v>
      </c>
      <c r="N127" t="s">
        <v>4159</v>
      </c>
      <c r="O127">
        <v>146648</v>
      </c>
      <c r="P127" s="83" t="s">
        <v>4150</v>
      </c>
      <c r="Q127" s="83"/>
      <c r="R127" s="82">
        <v>1543.5</v>
      </c>
      <c r="S127" s="82">
        <v>0</v>
      </c>
      <c r="T127" s="82">
        <v>0</v>
      </c>
      <c r="U127" s="82">
        <f t="shared" si="21"/>
        <v>1543.5</v>
      </c>
      <c r="W127" s="73">
        <v>24</v>
      </c>
      <c r="X127" s="22">
        <v>-1350.5349999999999</v>
      </c>
      <c r="Y127" s="22">
        <v>-64.31</v>
      </c>
      <c r="Z127" s="22">
        <f t="shared" si="30"/>
        <v>-64.3125</v>
      </c>
      <c r="AA127" s="22">
        <f>-$U127/$W127-0.03</f>
        <v>-64.342500000000001</v>
      </c>
      <c r="AB127" s="22">
        <v>0</v>
      </c>
      <c r="AC127" s="22">
        <v>0</v>
      </c>
      <c r="AD127" s="22">
        <v>0</v>
      </c>
      <c r="AE127" s="22">
        <v>0</v>
      </c>
      <c r="AF127" s="22">
        <v>0</v>
      </c>
      <c r="AG127" s="22">
        <v>0</v>
      </c>
      <c r="AH127" s="22">
        <v>0</v>
      </c>
      <c r="AI127" s="22">
        <v>0</v>
      </c>
      <c r="AJ127" s="22">
        <v>0</v>
      </c>
      <c r="AK127" s="22">
        <f t="shared" si="22"/>
        <v>-192.965</v>
      </c>
      <c r="AL127" s="22">
        <v>0</v>
      </c>
      <c r="AM127" s="22">
        <f t="shared" si="23"/>
        <v>-1543.4999999999998</v>
      </c>
      <c r="AO127" s="81">
        <f t="shared" si="24"/>
        <v>0</v>
      </c>
      <c r="AP127" s="81">
        <f t="shared" si="25"/>
        <v>192.96500000000015</v>
      </c>
      <c r="AQ127" s="81"/>
      <c r="AR127" s="81"/>
    </row>
    <row r="128" spans="1:44" ht="15" customHeight="1" outlineLevel="1" x14ac:dyDescent="0.25">
      <c r="A128" s="266">
        <v>44861</v>
      </c>
      <c r="D128" s="69" t="s">
        <v>4160</v>
      </c>
      <c r="E128" s="69" t="s">
        <v>4161</v>
      </c>
      <c r="F128" s="69" t="e">
        <f>VLOOKUP(E128,#REF!,2,FALSE)</f>
        <v>#REF!</v>
      </c>
      <c r="G128" s="194" t="e">
        <f>VLOOKUP(E128,#REF!,9,FALSE)</f>
        <v>#REF!</v>
      </c>
      <c r="H128" s="194" t="e">
        <f>VLOOKUP(E128,#REF!,10,FALSE)</f>
        <v>#REF!</v>
      </c>
      <c r="I128" s="267" t="e">
        <f t="shared" si="29"/>
        <v>#REF!</v>
      </c>
      <c r="L128" s="70">
        <v>2201513</v>
      </c>
      <c r="M128" s="70">
        <v>47626</v>
      </c>
      <c r="N128" t="s">
        <v>4162</v>
      </c>
      <c r="O128">
        <v>145894</v>
      </c>
      <c r="P128" s="83" t="s">
        <v>4150</v>
      </c>
      <c r="Q128" s="83"/>
      <c r="R128" s="82">
        <v>6174</v>
      </c>
      <c r="S128" s="82">
        <v>0</v>
      </c>
      <c r="T128" s="82">
        <v>0</v>
      </c>
      <c r="U128" s="82">
        <f t="shared" si="21"/>
        <v>6174</v>
      </c>
      <c r="W128" s="73">
        <v>24</v>
      </c>
      <c r="X128" s="22">
        <v>-5402.25</v>
      </c>
      <c r="Y128" s="22">
        <v>-257.25</v>
      </c>
      <c r="Z128" s="22">
        <f t="shared" si="30"/>
        <v>-257.25</v>
      </c>
      <c r="AA128" s="22">
        <f t="shared" si="30"/>
        <v>-257.25</v>
      </c>
      <c r="AB128" s="22">
        <v>0</v>
      </c>
      <c r="AC128" s="22">
        <v>0</v>
      </c>
      <c r="AD128" s="22">
        <v>0</v>
      </c>
      <c r="AE128" s="22">
        <v>0</v>
      </c>
      <c r="AF128" s="22">
        <v>0</v>
      </c>
      <c r="AG128" s="22">
        <v>0</v>
      </c>
      <c r="AH128" s="22">
        <v>0</v>
      </c>
      <c r="AI128" s="22">
        <v>0</v>
      </c>
      <c r="AJ128" s="22">
        <v>0</v>
      </c>
      <c r="AK128" s="22">
        <f t="shared" si="22"/>
        <v>-771.75</v>
      </c>
      <c r="AL128" s="22">
        <v>0</v>
      </c>
      <c r="AM128" s="22">
        <f t="shared" si="23"/>
        <v>-6174</v>
      </c>
      <c r="AO128" s="81">
        <f t="shared" si="24"/>
        <v>0</v>
      </c>
      <c r="AP128" s="81">
        <f t="shared" si="25"/>
        <v>771.75</v>
      </c>
      <c r="AQ128" s="81"/>
      <c r="AR128" s="81"/>
    </row>
    <row r="129" spans="1:44" ht="15" customHeight="1" outlineLevel="1" x14ac:dyDescent="0.25">
      <c r="A129" s="266">
        <v>44861</v>
      </c>
      <c r="D129" s="69" t="s">
        <v>4163</v>
      </c>
      <c r="E129" s="69" t="s">
        <v>4164</v>
      </c>
      <c r="F129" s="69" t="e">
        <f>VLOOKUP(E129,#REF!,2,FALSE)</f>
        <v>#REF!</v>
      </c>
      <c r="G129" s="194" t="e">
        <f>VLOOKUP(E129,#REF!,9,FALSE)</f>
        <v>#REF!</v>
      </c>
      <c r="H129" s="194" t="e">
        <f>VLOOKUP(E129,#REF!,10,FALSE)</f>
        <v>#REF!</v>
      </c>
      <c r="I129" s="267" t="e">
        <f t="shared" si="29"/>
        <v>#REF!</v>
      </c>
      <c r="L129" s="70">
        <v>2201513</v>
      </c>
      <c r="M129" s="70">
        <v>47628</v>
      </c>
      <c r="N129" t="s">
        <v>4162</v>
      </c>
      <c r="O129">
        <v>145895</v>
      </c>
      <c r="P129" s="83" t="s">
        <v>4150</v>
      </c>
      <c r="Q129" s="83"/>
      <c r="R129" s="82">
        <v>6174</v>
      </c>
      <c r="S129" s="82">
        <v>0</v>
      </c>
      <c r="T129" s="82">
        <v>0</v>
      </c>
      <c r="U129" s="82">
        <f t="shared" si="21"/>
        <v>6174</v>
      </c>
      <c r="W129" s="73">
        <v>24</v>
      </c>
      <c r="X129" s="22">
        <v>-5402.25</v>
      </c>
      <c r="Y129" s="22">
        <v>-257.25</v>
      </c>
      <c r="Z129" s="22">
        <f t="shared" si="30"/>
        <v>-257.25</v>
      </c>
      <c r="AA129" s="22">
        <f t="shared" si="30"/>
        <v>-257.25</v>
      </c>
      <c r="AB129" s="22">
        <v>0</v>
      </c>
      <c r="AC129" s="22">
        <v>0</v>
      </c>
      <c r="AD129" s="22">
        <v>0</v>
      </c>
      <c r="AE129" s="22">
        <v>0</v>
      </c>
      <c r="AF129" s="22">
        <v>0</v>
      </c>
      <c r="AG129" s="22">
        <v>0</v>
      </c>
      <c r="AH129" s="22">
        <v>0</v>
      </c>
      <c r="AI129" s="22">
        <v>0</v>
      </c>
      <c r="AJ129" s="22">
        <v>0</v>
      </c>
      <c r="AK129" s="22">
        <f t="shared" si="22"/>
        <v>-771.75</v>
      </c>
      <c r="AL129" s="22">
        <v>0</v>
      </c>
      <c r="AM129" s="22">
        <f t="shared" si="23"/>
        <v>-6174</v>
      </c>
      <c r="AO129" s="81">
        <f t="shared" si="24"/>
        <v>0</v>
      </c>
      <c r="AP129" s="81">
        <f t="shared" si="25"/>
        <v>771.75</v>
      </c>
      <c r="AQ129" s="81"/>
      <c r="AR129" s="81"/>
    </row>
    <row r="130" spans="1:44" ht="15" customHeight="1" outlineLevel="1" x14ac:dyDescent="0.25">
      <c r="A130" s="266">
        <v>44861</v>
      </c>
      <c r="D130" s="69" t="s">
        <v>4165</v>
      </c>
      <c r="E130" s="69" t="s">
        <v>4166</v>
      </c>
      <c r="F130" s="69" t="e">
        <f>VLOOKUP(E130,#REF!,2,FALSE)</f>
        <v>#REF!</v>
      </c>
      <c r="G130" s="194" t="e">
        <f>VLOOKUP(E130,#REF!,9,FALSE)</f>
        <v>#REF!</v>
      </c>
      <c r="H130" s="194" t="e">
        <f>VLOOKUP(E130,#REF!,10,FALSE)</f>
        <v>#REF!</v>
      </c>
      <c r="I130" s="267" t="e">
        <f t="shared" si="29"/>
        <v>#REF!</v>
      </c>
      <c r="L130" s="70">
        <v>2201513</v>
      </c>
      <c r="M130" s="70">
        <v>47629</v>
      </c>
      <c r="N130" t="s">
        <v>4167</v>
      </c>
      <c r="O130">
        <v>145574</v>
      </c>
      <c r="P130" s="83" t="s">
        <v>4150</v>
      </c>
      <c r="Q130" s="83"/>
      <c r="R130" s="82">
        <v>4300.8</v>
      </c>
      <c r="S130" s="82">
        <v>0</v>
      </c>
      <c r="T130" s="82">
        <v>0</v>
      </c>
      <c r="U130" s="82">
        <f t="shared" si="21"/>
        <v>4300.8</v>
      </c>
      <c r="W130" s="73">
        <v>24</v>
      </c>
      <c r="X130" s="22">
        <v>-3763.2000000000003</v>
      </c>
      <c r="Y130" s="22">
        <v>-179.2</v>
      </c>
      <c r="Z130" s="22">
        <f t="shared" si="30"/>
        <v>-179.20000000000002</v>
      </c>
      <c r="AA130" s="22">
        <f t="shared" si="30"/>
        <v>-179.20000000000002</v>
      </c>
      <c r="AB130" s="22">
        <v>0</v>
      </c>
      <c r="AC130" s="22">
        <v>0</v>
      </c>
      <c r="AD130" s="22">
        <v>0</v>
      </c>
      <c r="AE130" s="22">
        <v>0</v>
      </c>
      <c r="AF130" s="22">
        <v>0</v>
      </c>
      <c r="AG130" s="22">
        <v>0</v>
      </c>
      <c r="AH130" s="22">
        <v>0</v>
      </c>
      <c r="AI130" s="22">
        <v>0</v>
      </c>
      <c r="AJ130" s="22">
        <v>0</v>
      </c>
      <c r="AK130" s="22">
        <f t="shared" si="22"/>
        <v>-537.6</v>
      </c>
      <c r="AL130" s="22">
        <v>0</v>
      </c>
      <c r="AM130" s="22">
        <f t="shared" si="23"/>
        <v>-4300.8</v>
      </c>
      <c r="AO130" s="81">
        <f t="shared" si="24"/>
        <v>0</v>
      </c>
      <c r="AP130" s="81">
        <f t="shared" si="25"/>
        <v>537.59999999999991</v>
      </c>
      <c r="AQ130" s="81"/>
      <c r="AR130" s="81"/>
    </row>
    <row r="131" spans="1:44" ht="15" customHeight="1" outlineLevel="1" x14ac:dyDescent="0.25">
      <c r="A131" s="266">
        <v>44862</v>
      </c>
      <c r="D131" s="69" t="s">
        <v>4168</v>
      </c>
      <c r="E131" s="69" t="e">
        <v>#N/A</v>
      </c>
      <c r="F131" s="69" t="e">
        <f>VLOOKUP(E131,#REF!,2,FALSE)</f>
        <v>#N/A</v>
      </c>
      <c r="G131" s="194" t="e">
        <f>VLOOKUP(E131,#REF!,9,FALSE)</f>
        <v>#N/A</v>
      </c>
      <c r="H131" s="194" t="e">
        <f>VLOOKUP(E131,#REF!,10,FALSE)</f>
        <v>#N/A</v>
      </c>
      <c r="I131" s="267" t="e">
        <f t="shared" si="29"/>
        <v>#N/A</v>
      </c>
      <c r="L131" s="70">
        <v>2201651</v>
      </c>
      <c r="M131" s="70">
        <v>47936</v>
      </c>
      <c r="N131" t="s">
        <v>4169</v>
      </c>
      <c r="O131">
        <v>146720</v>
      </c>
      <c r="P131" s="83" t="s">
        <v>4150</v>
      </c>
      <c r="Q131" s="83"/>
      <c r="R131" s="82">
        <v>1824</v>
      </c>
      <c r="S131" s="82">
        <v>0</v>
      </c>
      <c r="T131" s="82">
        <v>0</v>
      </c>
      <c r="U131" s="82">
        <f t="shared" si="21"/>
        <v>1824</v>
      </c>
      <c r="W131" s="73">
        <v>24</v>
      </c>
      <c r="X131" s="22">
        <v>-1596</v>
      </c>
      <c r="Y131" s="22">
        <v>-76</v>
      </c>
      <c r="Z131" s="22">
        <f t="shared" si="30"/>
        <v>-76</v>
      </c>
      <c r="AA131" s="22">
        <f t="shared" si="30"/>
        <v>-76</v>
      </c>
      <c r="AB131" s="22">
        <v>0</v>
      </c>
      <c r="AC131" s="22">
        <v>0</v>
      </c>
      <c r="AD131" s="22">
        <v>0</v>
      </c>
      <c r="AE131" s="22">
        <v>0</v>
      </c>
      <c r="AF131" s="22">
        <v>0</v>
      </c>
      <c r="AG131" s="22">
        <v>0</v>
      </c>
      <c r="AH131" s="22">
        <v>0</v>
      </c>
      <c r="AI131" s="22">
        <v>0</v>
      </c>
      <c r="AJ131" s="22">
        <v>0</v>
      </c>
      <c r="AK131" s="22">
        <f t="shared" si="22"/>
        <v>-228</v>
      </c>
      <c r="AL131" s="22">
        <v>0</v>
      </c>
      <c r="AM131" s="22">
        <f t="shared" si="23"/>
        <v>-1824</v>
      </c>
      <c r="AO131" s="81">
        <f t="shared" si="24"/>
        <v>0</v>
      </c>
      <c r="AP131" s="81">
        <f t="shared" si="25"/>
        <v>228</v>
      </c>
      <c r="AQ131" s="81"/>
      <c r="AR131" s="81"/>
    </row>
    <row r="132" spans="1:44" outlineLevel="1" x14ac:dyDescent="0.25">
      <c r="A132" s="266">
        <v>44866</v>
      </c>
      <c r="D132" s="69" t="s">
        <v>4170</v>
      </c>
      <c r="E132" s="69" t="e">
        <v>#N/A</v>
      </c>
      <c r="F132" s="69" t="e">
        <f>VLOOKUP(E132,#REF!,2,FALSE)</f>
        <v>#N/A</v>
      </c>
      <c r="G132" s="194" t="e">
        <f>VLOOKUP(E132,#REF!,9,FALSE)</f>
        <v>#N/A</v>
      </c>
      <c r="H132" s="194" t="e">
        <f>VLOOKUP(E132,#REF!,10,FALSE)</f>
        <v>#N/A</v>
      </c>
      <c r="I132" s="267" t="e">
        <f t="shared" si="29"/>
        <v>#N/A</v>
      </c>
      <c r="L132" s="70">
        <v>2201651</v>
      </c>
      <c r="M132" s="70">
        <v>47935</v>
      </c>
      <c r="N132" t="s">
        <v>4169</v>
      </c>
      <c r="O132">
        <v>146753</v>
      </c>
      <c r="P132" s="83" t="s">
        <v>4150</v>
      </c>
      <c r="Q132" s="83"/>
      <c r="R132" s="82">
        <v>1830.4</v>
      </c>
      <c r="S132" s="82">
        <v>0</v>
      </c>
      <c r="T132" s="82">
        <v>0</v>
      </c>
      <c r="U132" s="82">
        <f t="shared" si="21"/>
        <v>1830.4</v>
      </c>
      <c r="W132" s="73">
        <v>24</v>
      </c>
      <c r="X132" s="22">
        <v>-1525.3666666666666</v>
      </c>
      <c r="Y132" s="22">
        <v>-76.27</v>
      </c>
      <c r="Z132" s="22">
        <f t="shared" si="30"/>
        <v>-76.266666666666666</v>
      </c>
      <c r="AA132" s="22">
        <f t="shared" si="30"/>
        <v>-76.266666666666666</v>
      </c>
      <c r="AB132" s="22">
        <v>-76.23</v>
      </c>
      <c r="AC132" s="22">
        <v>0</v>
      </c>
      <c r="AD132" s="22">
        <v>0</v>
      </c>
      <c r="AE132" s="22">
        <v>0</v>
      </c>
      <c r="AF132" s="22">
        <v>0</v>
      </c>
      <c r="AG132" s="22">
        <v>0</v>
      </c>
      <c r="AH132" s="22">
        <v>0</v>
      </c>
      <c r="AI132" s="22">
        <v>0</v>
      </c>
      <c r="AJ132" s="22">
        <v>0</v>
      </c>
      <c r="AK132" s="22">
        <f t="shared" si="22"/>
        <v>-305.03333333333336</v>
      </c>
      <c r="AL132" s="22">
        <v>0</v>
      </c>
      <c r="AM132" s="22">
        <f t="shared" si="23"/>
        <v>-1830.3999999999999</v>
      </c>
      <c r="AO132" s="81">
        <f t="shared" si="24"/>
        <v>0</v>
      </c>
      <c r="AP132" s="81">
        <f t="shared" si="25"/>
        <v>305.03333333333353</v>
      </c>
      <c r="AQ132" s="81"/>
      <c r="AR132" s="81"/>
    </row>
    <row r="133" spans="1:44" outlineLevel="1" x14ac:dyDescent="0.25">
      <c r="A133" s="266">
        <v>44896</v>
      </c>
      <c r="D133" s="69" t="s">
        <v>4171</v>
      </c>
      <c r="E133" s="69" t="e">
        <v>#N/A</v>
      </c>
      <c r="F133" s="69" t="e">
        <f>VLOOKUP(E133,#REF!,2,FALSE)</f>
        <v>#N/A</v>
      </c>
      <c r="G133" s="194" t="e">
        <f>VLOOKUP(E133,#REF!,9,FALSE)</f>
        <v>#N/A</v>
      </c>
      <c r="H133" s="194" t="e">
        <f>VLOOKUP(E133,#REF!,10,FALSE)</f>
        <v>#N/A</v>
      </c>
      <c r="I133" s="267" t="e">
        <f t="shared" si="29"/>
        <v>#N/A</v>
      </c>
      <c r="L133" s="70">
        <v>2201821</v>
      </c>
      <c r="M133" s="70">
        <v>48266</v>
      </c>
      <c r="N133" t="s">
        <v>4172</v>
      </c>
      <c r="O133" t="s">
        <v>4173</v>
      </c>
      <c r="P133" s="83" t="s">
        <v>4029</v>
      </c>
      <c r="Q133" s="83"/>
      <c r="R133" s="82">
        <v>2692.8</v>
      </c>
      <c r="S133" s="82">
        <v>0</v>
      </c>
      <c r="T133" s="82">
        <v>0</v>
      </c>
      <c r="U133" s="82">
        <f t="shared" si="21"/>
        <v>2692.8</v>
      </c>
      <c r="W133" s="73">
        <v>24</v>
      </c>
      <c r="X133" s="22">
        <v>-2131.8000000000002</v>
      </c>
      <c r="Y133" s="22">
        <v>-112.2</v>
      </c>
      <c r="Z133" s="22">
        <f t="shared" si="30"/>
        <v>-112.2</v>
      </c>
      <c r="AA133" s="22">
        <f t="shared" si="30"/>
        <v>-112.2</v>
      </c>
      <c r="AB133" s="22">
        <f t="shared" si="30"/>
        <v>-112.2</v>
      </c>
      <c r="AC133" s="22">
        <f t="shared" si="30"/>
        <v>-112.2</v>
      </c>
      <c r="AD133" s="22">
        <v>0</v>
      </c>
      <c r="AE133" s="22">
        <v>0</v>
      </c>
      <c r="AF133" s="22">
        <v>0</v>
      </c>
      <c r="AG133" s="22">
        <v>0</v>
      </c>
      <c r="AH133" s="22">
        <v>0</v>
      </c>
      <c r="AI133" s="22">
        <v>0</v>
      </c>
      <c r="AJ133" s="22">
        <v>0</v>
      </c>
      <c r="AK133" s="22">
        <f t="shared" si="22"/>
        <v>-561</v>
      </c>
      <c r="AL133" s="22">
        <v>0</v>
      </c>
      <c r="AM133" s="22">
        <f t="shared" si="23"/>
        <v>-2692.8</v>
      </c>
      <c r="AO133" s="81">
        <f t="shared" si="24"/>
        <v>0</v>
      </c>
      <c r="AP133" s="81">
        <f t="shared" si="25"/>
        <v>561</v>
      </c>
      <c r="AQ133" s="81"/>
      <c r="AR133" s="81"/>
    </row>
    <row r="134" spans="1:44" outlineLevel="1" x14ac:dyDescent="0.25">
      <c r="A134" s="266">
        <v>44896</v>
      </c>
      <c r="D134" s="69" t="s">
        <v>4174</v>
      </c>
      <c r="E134" s="69" t="e">
        <v>#N/A</v>
      </c>
      <c r="F134" s="69" t="e">
        <f>VLOOKUP(E134,#REF!,2,FALSE)</f>
        <v>#N/A</v>
      </c>
      <c r="G134" s="194" t="e">
        <f>VLOOKUP(E134,#REF!,9,FALSE)</f>
        <v>#N/A</v>
      </c>
      <c r="H134" s="194" t="e">
        <f>VLOOKUP(E134,#REF!,10,FALSE)</f>
        <v>#N/A</v>
      </c>
      <c r="I134" s="267" t="e">
        <f t="shared" si="29"/>
        <v>#N/A</v>
      </c>
      <c r="L134" s="70">
        <v>2201821</v>
      </c>
      <c r="M134" s="70">
        <v>48696</v>
      </c>
      <c r="N134" t="s">
        <v>4172</v>
      </c>
      <c r="O134" t="s">
        <v>4175</v>
      </c>
      <c r="P134" s="83" t="s">
        <v>4029</v>
      </c>
      <c r="Q134" s="83"/>
      <c r="R134" s="82">
        <v>1872</v>
      </c>
      <c r="S134" s="82">
        <v>0</v>
      </c>
      <c r="T134" s="82">
        <v>0</v>
      </c>
      <c r="U134" s="82">
        <f t="shared" si="21"/>
        <v>1872</v>
      </c>
      <c r="W134" s="73">
        <v>24</v>
      </c>
      <c r="X134" s="22">
        <v>-1482</v>
      </c>
      <c r="Y134" s="22">
        <v>-78</v>
      </c>
      <c r="Z134" s="22">
        <f t="shared" ref="Z134:AC135" si="31">-$U134/$W134</f>
        <v>-78</v>
      </c>
      <c r="AA134" s="22">
        <f t="shared" si="31"/>
        <v>-78</v>
      </c>
      <c r="AB134" s="22">
        <f t="shared" si="31"/>
        <v>-78</v>
      </c>
      <c r="AC134" s="22">
        <f t="shared" si="31"/>
        <v>-78</v>
      </c>
      <c r="AD134" s="22">
        <v>0</v>
      </c>
      <c r="AE134" s="22">
        <v>0</v>
      </c>
      <c r="AF134" s="22">
        <v>0</v>
      </c>
      <c r="AG134" s="22">
        <v>0</v>
      </c>
      <c r="AH134" s="22">
        <v>0</v>
      </c>
      <c r="AI134" s="22">
        <v>0</v>
      </c>
      <c r="AJ134" s="22">
        <v>0</v>
      </c>
      <c r="AK134" s="22">
        <f t="shared" si="22"/>
        <v>-390</v>
      </c>
      <c r="AL134" s="22">
        <v>0</v>
      </c>
      <c r="AM134" s="22">
        <f t="shared" si="23"/>
        <v>-1872</v>
      </c>
      <c r="AO134" s="81">
        <f t="shared" si="24"/>
        <v>0</v>
      </c>
      <c r="AP134" s="81">
        <f t="shared" si="25"/>
        <v>390</v>
      </c>
      <c r="AQ134" s="81"/>
      <c r="AR134" s="81"/>
    </row>
    <row r="135" spans="1:44" outlineLevel="1" x14ac:dyDescent="0.25">
      <c r="A135" s="266">
        <v>44896</v>
      </c>
      <c r="D135" s="69" t="s">
        <v>4176</v>
      </c>
      <c r="E135" s="69" t="e">
        <v>#N/A</v>
      </c>
      <c r="F135" s="69" t="e">
        <f>VLOOKUP(E135,#REF!,2,FALSE)</f>
        <v>#N/A</v>
      </c>
      <c r="G135" s="194" t="e">
        <f>VLOOKUP(E135,#REF!,9,FALSE)</f>
        <v>#N/A</v>
      </c>
      <c r="H135" s="194" t="e">
        <f>VLOOKUP(E135,#REF!,10,FALSE)</f>
        <v>#N/A</v>
      </c>
      <c r="I135" s="267" t="e">
        <f t="shared" si="29"/>
        <v>#N/A</v>
      </c>
      <c r="L135" s="70">
        <v>2201821</v>
      </c>
      <c r="M135" s="70">
        <v>48697</v>
      </c>
      <c r="N135" t="s">
        <v>4172</v>
      </c>
      <c r="O135" t="s">
        <v>4177</v>
      </c>
      <c r="P135" s="83" t="s">
        <v>4029</v>
      </c>
      <c r="Q135" s="83"/>
      <c r="R135" s="82">
        <v>1996.8</v>
      </c>
      <c r="S135" s="82">
        <v>0</v>
      </c>
      <c r="T135" s="82">
        <v>0</v>
      </c>
      <c r="U135" s="82">
        <f t="shared" si="21"/>
        <v>1996.8</v>
      </c>
      <c r="W135" s="73">
        <v>24</v>
      </c>
      <c r="X135" s="22">
        <v>-1581.52</v>
      </c>
      <c r="Y135" s="22">
        <v>-83.28</v>
      </c>
      <c r="Z135" s="22">
        <f t="shared" si="31"/>
        <v>-83.2</v>
      </c>
      <c r="AA135" s="22">
        <f t="shared" si="31"/>
        <v>-83.2</v>
      </c>
      <c r="AB135" s="22">
        <f t="shared" si="31"/>
        <v>-83.2</v>
      </c>
      <c r="AC135" s="22">
        <v>-82.4</v>
      </c>
      <c r="AD135" s="22">
        <v>0</v>
      </c>
      <c r="AE135" s="22">
        <v>0</v>
      </c>
      <c r="AF135" s="22">
        <v>0</v>
      </c>
      <c r="AG135" s="22">
        <v>0</v>
      </c>
      <c r="AH135" s="22">
        <v>0</v>
      </c>
      <c r="AI135" s="22">
        <v>0</v>
      </c>
      <c r="AJ135" s="22">
        <v>0</v>
      </c>
      <c r="AK135" s="22">
        <f t="shared" si="22"/>
        <v>-415.28</v>
      </c>
      <c r="AL135" s="22">
        <v>0</v>
      </c>
      <c r="AM135" s="22">
        <f t="shared" si="23"/>
        <v>-1996.8</v>
      </c>
      <c r="AO135" s="81">
        <f t="shared" si="24"/>
        <v>0</v>
      </c>
      <c r="AP135" s="81">
        <f t="shared" si="25"/>
        <v>415.28</v>
      </c>
      <c r="AQ135" s="81"/>
      <c r="AR135" s="81"/>
    </row>
    <row r="136" spans="1:44" outlineLevel="1" x14ac:dyDescent="0.25">
      <c r="A136" s="266">
        <v>44897</v>
      </c>
      <c r="D136" s="69" t="s">
        <v>4178</v>
      </c>
      <c r="E136" s="69" t="e">
        <v>#N/A</v>
      </c>
      <c r="F136" s="69" t="e">
        <f>VLOOKUP(E136,#REF!,2,FALSE)</f>
        <v>#N/A</v>
      </c>
      <c r="G136" s="194" t="e">
        <f>VLOOKUP(E136,#REF!,9,FALSE)</f>
        <v>#N/A</v>
      </c>
      <c r="H136" s="194" t="e">
        <f>VLOOKUP(E136,#REF!,10,FALSE)</f>
        <v>#N/A</v>
      </c>
      <c r="I136" s="267" t="e">
        <f t="shared" si="29"/>
        <v>#N/A</v>
      </c>
      <c r="L136" s="70">
        <v>2201745</v>
      </c>
      <c r="M136" s="70">
        <v>48168</v>
      </c>
      <c r="N136" t="s">
        <v>4179</v>
      </c>
      <c r="O136" t="s">
        <v>4180</v>
      </c>
      <c r="P136" s="83" t="s">
        <v>4029</v>
      </c>
      <c r="Q136" s="83"/>
      <c r="R136" s="82">
        <v>6589.6</v>
      </c>
      <c r="S136" s="82">
        <v>0</v>
      </c>
      <c r="T136" s="82">
        <v>0</v>
      </c>
      <c r="U136" s="82">
        <f t="shared" si="21"/>
        <v>6589.6</v>
      </c>
      <c r="W136" s="73">
        <v>24</v>
      </c>
      <c r="X136" s="22">
        <v>-5216.7966666666662</v>
      </c>
      <c r="Y136" s="22">
        <v>-274.57</v>
      </c>
      <c r="Z136" s="22">
        <f t="shared" ref="Z136:AD156" si="32">-$U136/$W136</f>
        <v>-274.56666666666666</v>
      </c>
      <c r="AA136" s="22">
        <f t="shared" si="32"/>
        <v>-274.56666666666666</v>
      </c>
      <c r="AB136" s="22">
        <f t="shared" si="32"/>
        <v>-274.56666666666666</v>
      </c>
      <c r="AC136" s="22">
        <v>-274.53666666666669</v>
      </c>
      <c r="AD136" s="22">
        <v>0</v>
      </c>
      <c r="AE136" s="22">
        <v>0</v>
      </c>
      <c r="AF136" s="22">
        <v>0</v>
      </c>
      <c r="AG136" s="22">
        <v>0</v>
      </c>
      <c r="AH136" s="22">
        <v>0</v>
      </c>
      <c r="AI136" s="22">
        <v>0</v>
      </c>
      <c r="AJ136" s="22">
        <v>0</v>
      </c>
      <c r="AK136" s="22">
        <f t="shared" si="22"/>
        <v>-1372.8066666666666</v>
      </c>
      <c r="AL136" s="22">
        <v>0</v>
      </c>
      <c r="AM136" s="22">
        <f t="shared" si="23"/>
        <v>-6589.6033333333326</v>
      </c>
      <c r="AO136" s="81">
        <f t="shared" si="24"/>
        <v>-3.3333333321934333E-3</v>
      </c>
      <c r="AP136" s="81">
        <f t="shared" si="25"/>
        <v>1372.8033333333342</v>
      </c>
      <c r="AQ136" s="81"/>
      <c r="AR136" s="81"/>
    </row>
    <row r="137" spans="1:44" outlineLevel="1" x14ac:dyDescent="0.25">
      <c r="A137" s="266">
        <v>44900</v>
      </c>
      <c r="D137" s="69" t="s">
        <v>4181</v>
      </c>
      <c r="E137" s="69" t="e">
        <v>#N/A</v>
      </c>
      <c r="F137" s="69" t="e">
        <f>VLOOKUP(E137,#REF!,2,FALSE)</f>
        <v>#N/A</v>
      </c>
      <c r="G137" s="194" t="e">
        <f>VLOOKUP(E137,#REF!,9,FALSE)</f>
        <v>#N/A</v>
      </c>
      <c r="H137" s="194" t="e">
        <f>VLOOKUP(E137,#REF!,10,FALSE)</f>
        <v>#N/A</v>
      </c>
      <c r="I137" s="267" t="e">
        <f t="shared" si="29"/>
        <v>#N/A</v>
      </c>
      <c r="L137" s="70">
        <v>2201818</v>
      </c>
      <c r="M137" s="70">
        <v>48267</v>
      </c>
      <c r="N137" t="s">
        <v>4084</v>
      </c>
      <c r="O137" t="s">
        <v>4182</v>
      </c>
      <c r="P137" s="83" t="s">
        <v>4029</v>
      </c>
      <c r="Q137" s="83"/>
      <c r="R137" s="82">
        <v>2685.54</v>
      </c>
      <c r="S137" s="82">
        <v>0</v>
      </c>
      <c r="T137" s="82">
        <v>0</v>
      </c>
      <c r="U137" s="82">
        <f t="shared" si="21"/>
        <v>2685.54</v>
      </c>
      <c r="W137" s="73">
        <v>24</v>
      </c>
      <c r="X137" s="22">
        <v>-2126.0749999999998</v>
      </c>
      <c r="Y137" s="22">
        <v>-111.9</v>
      </c>
      <c r="Z137" s="22">
        <f t="shared" si="32"/>
        <v>-111.89749999999999</v>
      </c>
      <c r="AA137" s="22">
        <f t="shared" si="32"/>
        <v>-111.89749999999999</v>
      </c>
      <c r="AB137" s="22">
        <f t="shared" si="32"/>
        <v>-111.89749999999999</v>
      </c>
      <c r="AC137" s="22">
        <v>-111.87</v>
      </c>
      <c r="AD137" s="22">
        <v>0</v>
      </c>
      <c r="AE137" s="22">
        <v>0</v>
      </c>
      <c r="AF137" s="22">
        <v>0</v>
      </c>
      <c r="AG137" s="22">
        <v>0</v>
      </c>
      <c r="AH137" s="22">
        <v>0</v>
      </c>
      <c r="AI137" s="22">
        <v>0</v>
      </c>
      <c r="AJ137" s="22">
        <v>0</v>
      </c>
      <c r="AK137" s="22">
        <f t="shared" si="22"/>
        <v>-559.46249999999998</v>
      </c>
      <c r="AL137" s="22">
        <v>0</v>
      </c>
      <c r="AM137" s="22">
        <f t="shared" si="23"/>
        <v>-2685.5374999999999</v>
      </c>
      <c r="AO137" s="81">
        <f t="shared" si="24"/>
        <v>2.5000000000545697E-3</v>
      </c>
      <c r="AP137" s="81">
        <f t="shared" si="25"/>
        <v>559.46500000000015</v>
      </c>
      <c r="AQ137" s="81"/>
      <c r="AR137" s="81"/>
    </row>
    <row r="138" spans="1:44" outlineLevel="1" x14ac:dyDescent="0.25">
      <c r="A138" s="266">
        <v>44900</v>
      </c>
      <c r="D138" s="69" t="s">
        <v>4183</v>
      </c>
      <c r="E138" s="69" t="e">
        <v>#N/A</v>
      </c>
      <c r="F138" s="69" t="e">
        <f>VLOOKUP(E138,#REF!,2,FALSE)</f>
        <v>#N/A</v>
      </c>
      <c r="G138" s="194" t="e">
        <f>VLOOKUP(E138,#REF!,9,FALSE)</f>
        <v>#N/A</v>
      </c>
      <c r="H138" s="194" t="e">
        <f>VLOOKUP(E138,#REF!,10,FALSE)</f>
        <v>#N/A</v>
      </c>
      <c r="I138" s="267" t="e">
        <f t="shared" si="29"/>
        <v>#N/A</v>
      </c>
      <c r="L138" s="70">
        <v>2201818</v>
      </c>
      <c r="M138" s="70">
        <v>48268</v>
      </c>
      <c r="N138" t="s">
        <v>4084</v>
      </c>
      <c r="O138" t="s">
        <v>4184</v>
      </c>
      <c r="P138" s="83" t="s">
        <v>4029</v>
      </c>
      <c r="Q138" s="83"/>
      <c r="R138" s="82">
        <v>5272.8</v>
      </c>
      <c r="S138" s="82">
        <v>0</v>
      </c>
      <c r="T138" s="82">
        <v>0</v>
      </c>
      <c r="U138" s="82">
        <f t="shared" si="21"/>
        <v>5272.8</v>
      </c>
      <c r="W138" s="73">
        <v>24</v>
      </c>
      <c r="X138" s="22">
        <v>-4174.2999999999993</v>
      </c>
      <c r="Y138" s="22">
        <v>-219.7</v>
      </c>
      <c r="Z138" s="22">
        <f t="shared" si="32"/>
        <v>-219.70000000000002</v>
      </c>
      <c r="AA138" s="22">
        <f t="shared" si="32"/>
        <v>-219.70000000000002</v>
      </c>
      <c r="AB138" s="22">
        <f t="shared" si="32"/>
        <v>-219.70000000000002</v>
      </c>
      <c r="AC138" s="22">
        <f t="shared" si="32"/>
        <v>-219.70000000000002</v>
      </c>
      <c r="AD138" s="22">
        <v>0</v>
      </c>
      <c r="AE138" s="22">
        <v>0</v>
      </c>
      <c r="AF138" s="22">
        <v>0</v>
      </c>
      <c r="AG138" s="22">
        <v>0</v>
      </c>
      <c r="AH138" s="22">
        <v>0</v>
      </c>
      <c r="AI138" s="22">
        <v>0</v>
      </c>
      <c r="AJ138" s="22">
        <v>0</v>
      </c>
      <c r="AK138" s="22">
        <f t="shared" si="22"/>
        <v>-1098.5</v>
      </c>
      <c r="AL138" s="22">
        <v>0</v>
      </c>
      <c r="AM138" s="22">
        <f t="shared" si="23"/>
        <v>-5272.7999999999993</v>
      </c>
      <c r="AO138" s="81">
        <f t="shared" si="24"/>
        <v>0</v>
      </c>
      <c r="AP138" s="81">
        <f t="shared" si="25"/>
        <v>1098.5000000000009</v>
      </c>
      <c r="AQ138" s="81"/>
      <c r="AR138" s="81"/>
    </row>
    <row r="139" spans="1:44" outlineLevel="1" x14ac:dyDescent="0.25">
      <c r="A139" s="266">
        <v>44900</v>
      </c>
      <c r="D139" s="69" t="s">
        <v>4185</v>
      </c>
      <c r="E139" s="69" t="e">
        <v>#N/A</v>
      </c>
      <c r="F139" s="69" t="e">
        <f>VLOOKUP(E139,#REF!,2,FALSE)</f>
        <v>#N/A</v>
      </c>
      <c r="G139" s="194" t="e">
        <f>VLOOKUP(E139,#REF!,9,FALSE)</f>
        <v>#N/A</v>
      </c>
      <c r="H139" s="194" t="e">
        <f>VLOOKUP(E139,#REF!,10,FALSE)</f>
        <v>#N/A</v>
      </c>
      <c r="I139" s="267" t="e">
        <f t="shared" si="29"/>
        <v>#N/A</v>
      </c>
      <c r="L139" s="70">
        <v>2201818</v>
      </c>
      <c r="M139" s="70">
        <v>48269</v>
      </c>
      <c r="N139" t="s">
        <v>4084</v>
      </c>
      <c r="O139" t="s">
        <v>4186</v>
      </c>
      <c r="P139" s="83" t="s">
        <v>4029</v>
      </c>
      <c r="Q139" s="83"/>
      <c r="R139" s="82">
        <v>895.18</v>
      </c>
      <c r="S139" s="82">
        <v>0</v>
      </c>
      <c r="T139" s="82">
        <v>0</v>
      </c>
      <c r="U139" s="82">
        <f t="shared" si="21"/>
        <v>895.18</v>
      </c>
      <c r="W139" s="73">
        <v>24</v>
      </c>
      <c r="X139" s="22">
        <v>-708.69166666666683</v>
      </c>
      <c r="Y139" s="22">
        <v>-37.299999999999997</v>
      </c>
      <c r="Z139" s="22">
        <f t="shared" si="32"/>
        <v>-37.299166666666665</v>
      </c>
      <c r="AA139" s="22">
        <f t="shared" si="32"/>
        <v>-37.299166666666665</v>
      </c>
      <c r="AB139" s="22">
        <f t="shared" si="32"/>
        <v>-37.299166666666665</v>
      </c>
      <c r="AC139" s="22">
        <v>-37.289166666666667</v>
      </c>
      <c r="AD139" s="22">
        <v>0</v>
      </c>
      <c r="AE139" s="22">
        <v>0</v>
      </c>
      <c r="AF139" s="22">
        <v>0</v>
      </c>
      <c r="AG139" s="22">
        <v>0</v>
      </c>
      <c r="AH139" s="22">
        <v>0</v>
      </c>
      <c r="AI139" s="22">
        <v>0</v>
      </c>
      <c r="AJ139" s="22">
        <v>0</v>
      </c>
      <c r="AK139" s="22">
        <f t="shared" si="22"/>
        <v>-186.48666666666665</v>
      </c>
      <c r="AL139" s="22">
        <v>0</v>
      </c>
      <c r="AM139" s="22">
        <f t="shared" si="23"/>
        <v>-895.17833333333351</v>
      </c>
      <c r="AO139" s="81">
        <f t="shared" si="24"/>
        <v>1.6666666664377772E-3</v>
      </c>
      <c r="AP139" s="81">
        <f t="shared" si="25"/>
        <v>186.48833333333312</v>
      </c>
      <c r="AQ139" s="81"/>
      <c r="AR139" s="81"/>
    </row>
    <row r="140" spans="1:44" outlineLevel="1" x14ac:dyDescent="0.25">
      <c r="A140" s="266">
        <v>44901</v>
      </c>
      <c r="D140" s="69" t="s">
        <v>4187</v>
      </c>
      <c r="E140" s="69" t="e">
        <v>#N/A</v>
      </c>
      <c r="F140" s="69" t="e">
        <f>VLOOKUP(E140,#REF!,2,FALSE)</f>
        <v>#N/A</v>
      </c>
      <c r="G140" s="194" t="e">
        <f>VLOOKUP(E140,#REF!,9,FALSE)</f>
        <v>#N/A</v>
      </c>
      <c r="H140" s="194" t="e">
        <f>VLOOKUP(E140,#REF!,10,FALSE)</f>
        <v>#N/A</v>
      </c>
      <c r="I140" s="267" t="e">
        <f t="shared" si="29"/>
        <v>#N/A</v>
      </c>
      <c r="L140" s="70">
        <v>2201752</v>
      </c>
      <c r="M140" s="70">
        <v>48169</v>
      </c>
      <c r="N140" t="s">
        <v>4188</v>
      </c>
      <c r="O140" t="s">
        <v>4189</v>
      </c>
      <c r="P140" s="83" t="s">
        <v>4058</v>
      </c>
      <c r="Q140" s="83"/>
      <c r="R140" s="82">
        <v>21370.41</v>
      </c>
      <c r="S140" s="82">
        <v>0</v>
      </c>
      <c r="T140" s="82">
        <v>0</v>
      </c>
      <c r="U140" s="82">
        <f t="shared" si="21"/>
        <v>21370.41</v>
      </c>
      <c r="W140" s="73">
        <v>24</v>
      </c>
      <c r="X140" s="22">
        <v>-16918.2075</v>
      </c>
      <c r="Y140" s="22">
        <v>-890.43</v>
      </c>
      <c r="Z140" s="22">
        <f t="shared" si="32"/>
        <v>-890.43375000000003</v>
      </c>
      <c r="AA140" s="22">
        <f t="shared" si="32"/>
        <v>-890.43375000000003</v>
      </c>
      <c r="AB140" s="22">
        <f t="shared" si="32"/>
        <v>-890.43375000000003</v>
      </c>
      <c r="AC140" s="22">
        <v>-890.47</v>
      </c>
      <c r="AD140" s="22">
        <v>0</v>
      </c>
      <c r="AE140" s="22">
        <v>0</v>
      </c>
      <c r="AF140" s="22">
        <v>0</v>
      </c>
      <c r="AG140" s="22">
        <v>0</v>
      </c>
      <c r="AH140" s="22">
        <v>0</v>
      </c>
      <c r="AI140" s="22">
        <v>0</v>
      </c>
      <c r="AJ140" s="22">
        <v>0</v>
      </c>
      <c r="AK140" s="22">
        <f t="shared" si="22"/>
        <v>-4452.2012500000001</v>
      </c>
      <c r="AL140" s="22">
        <v>0</v>
      </c>
      <c r="AM140" s="22">
        <f t="shared" si="23"/>
        <v>-21370.408750000002</v>
      </c>
      <c r="AO140" s="81">
        <f t="shared" si="24"/>
        <v>1.2499999975261744E-3</v>
      </c>
      <c r="AP140" s="81">
        <f t="shared" si="25"/>
        <v>4452.2024999999994</v>
      </c>
      <c r="AQ140" s="81"/>
      <c r="AR140" s="81"/>
    </row>
    <row r="141" spans="1:44" outlineLevel="1" x14ac:dyDescent="0.25">
      <c r="A141" s="266">
        <v>44901</v>
      </c>
      <c r="D141" s="69" t="s">
        <v>4190</v>
      </c>
      <c r="E141" s="69" t="s">
        <v>4190</v>
      </c>
      <c r="F141" s="69" t="e">
        <f>VLOOKUP(E141,#REF!,2,FALSE)</f>
        <v>#REF!</v>
      </c>
      <c r="G141" s="194" t="e">
        <f>VLOOKUP(E141,#REF!,9,FALSE)</f>
        <v>#REF!</v>
      </c>
      <c r="H141" s="194" t="e">
        <f>VLOOKUP(E141,#REF!,10,FALSE)</f>
        <v>#REF!</v>
      </c>
      <c r="I141" s="267" t="e">
        <f t="shared" si="29"/>
        <v>#REF!</v>
      </c>
      <c r="L141" s="70">
        <v>2201752</v>
      </c>
      <c r="M141" s="70">
        <v>48170</v>
      </c>
      <c r="N141" t="s">
        <v>4191</v>
      </c>
      <c r="O141" t="s">
        <v>4192</v>
      </c>
      <c r="P141" s="83" t="s">
        <v>4058</v>
      </c>
      <c r="Q141" s="83"/>
      <c r="R141" s="82">
        <v>15300.37</v>
      </c>
      <c r="S141" s="82">
        <v>0</v>
      </c>
      <c r="T141" s="82">
        <v>0</v>
      </c>
      <c r="U141" s="82">
        <f t="shared" si="21"/>
        <v>15300.37</v>
      </c>
      <c r="W141" s="73">
        <v>24</v>
      </c>
      <c r="X141" s="22">
        <v>-12112.834166666667</v>
      </c>
      <c r="Y141" s="22">
        <v>-637.52</v>
      </c>
      <c r="Z141" s="22">
        <f t="shared" si="32"/>
        <v>-637.51541666666674</v>
      </c>
      <c r="AA141" s="22">
        <f t="shared" si="32"/>
        <v>-637.51541666666674</v>
      </c>
      <c r="AB141" s="22">
        <f t="shared" si="32"/>
        <v>-637.51541666666674</v>
      </c>
      <c r="AC141" s="22">
        <v>-637.47</v>
      </c>
      <c r="AD141" s="22">
        <v>0</v>
      </c>
      <c r="AE141" s="22">
        <v>0</v>
      </c>
      <c r="AF141" s="22">
        <v>0</v>
      </c>
      <c r="AG141" s="22">
        <v>0</v>
      </c>
      <c r="AH141" s="22">
        <v>0</v>
      </c>
      <c r="AI141" s="22">
        <v>0</v>
      </c>
      <c r="AJ141" s="22">
        <v>0</v>
      </c>
      <c r="AK141" s="22">
        <f t="shared" si="22"/>
        <v>-3187.5362500000001</v>
      </c>
      <c r="AL141" s="22">
        <v>0</v>
      </c>
      <c r="AM141" s="22">
        <f t="shared" si="23"/>
        <v>-15300.370416666668</v>
      </c>
      <c r="AO141" s="81">
        <f t="shared" si="24"/>
        <v>-4.1666666766104754E-4</v>
      </c>
      <c r="AP141" s="81">
        <f t="shared" si="25"/>
        <v>3187.5358333333334</v>
      </c>
      <c r="AQ141" s="81"/>
      <c r="AR141" s="81"/>
    </row>
    <row r="142" spans="1:44" outlineLevel="1" x14ac:dyDescent="0.25">
      <c r="A142" s="266">
        <v>44904</v>
      </c>
      <c r="D142" s="69" t="s">
        <v>4193</v>
      </c>
      <c r="E142" s="69" t="e">
        <v>#N/A</v>
      </c>
      <c r="F142" s="69" t="e">
        <f>VLOOKUP(E142,#REF!,2,FALSE)</f>
        <v>#N/A</v>
      </c>
      <c r="G142" s="194" t="e">
        <f>VLOOKUP(E142,#REF!,9,FALSE)</f>
        <v>#N/A</v>
      </c>
      <c r="H142" s="194" t="e">
        <f>VLOOKUP(E142,#REF!,10,FALSE)</f>
        <v>#N/A</v>
      </c>
      <c r="I142" s="267" t="e">
        <f t="shared" si="29"/>
        <v>#N/A</v>
      </c>
      <c r="L142" s="70">
        <v>2201894</v>
      </c>
      <c r="M142" s="70">
        <v>48328</v>
      </c>
      <c r="N142" t="s">
        <v>4087</v>
      </c>
      <c r="O142" t="s">
        <v>4194</v>
      </c>
      <c r="P142" s="83" t="s">
        <v>4029</v>
      </c>
      <c r="Q142" s="83"/>
      <c r="R142" s="82">
        <v>6988.8</v>
      </c>
      <c r="S142" s="82">
        <v>0</v>
      </c>
      <c r="T142" s="82">
        <v>0</v>
      </c>
      <c r="U142" s="82">
        <f t="shared" si="21"/>
        <v>6988.8</v>
      </c>
      <c r="W142" s="73">
        <v>24</v>
      </c>
      <c r="X142" s="22">
        <v>-5532.7999999999993</v>
      </c>
      <c r="Y142" s="22">
        <v>-291.2</v>
      </c>
      <c r="Z142" s="22">
        <f t="shared" si="32"/>
        <v>-291.2</v>
      </c>
      <c r="AA142" s="22">
        <f t="shared" si="32"/>
        <v>-291.2</v>
      </c>
      <c r="AB142" s="22">
        <f t="shared" si="32"/>
        <v>-291.2</v>
      </c>
      <c r="AC142" s="22">
        <f t="shared" si="32"/>
        <v>-291.2</v>
      </c>
      <c r="AD142" s="22">
        <v>0</v>
      </c>
      <c r="AE142" s="22">
        <v>0</v>
      </c>
      <c r="AF142" s="22">
        <v>0</v>
      </c>
      <c r="AG142" s="22">
        <v>0</v>
      </c>
      <c r="AH142" s="22">
        <v>0</v>
      </c>
      <c r="AI142" s="22">
        <v>0</v>
      </c>
      <c r="AJ142" s="22">
        <v>0</v>
      </c>
      <c r="AK142" s="22">
        <f t="shared" si="22"/>
        <v>-1456</v>
      </c>
      <c r="AL142" s="22">
        <v>0</v>
      </c>
      <c r="AM142" s="22">
        <f t="shared" si="23"/>
        <v>-6988.7999999999993</v>
      </c>
      <c r="AO142" s="81">
        <f t="shared" si="24"/>
        <v>0</v>
      </c>
      <c r="AP142" s="81">
        <f t="shared" si="25"/>
        <v>1456.0000000000009</v>
      </c>
      <c r="AQ142" s="81"/>
      <c r="AR142" s="81"/>
    </row>
    <row r="143" spans="1:44" outlineLevel="1" x14ac:dyDescent="0.25">
      <c r="A143" s="266">
        <v>44904</v>
      </c>
      <c r="D143" s="69" t="s">
        <v>4195</v>
      </c>
      <c r="E143" s="69" t="s">
        <v>4196</v>
      </c>
      <c r="F143" s="69" t="e">
        <f>VLOOKUP(E143,#REF!,2,FALSE)</f>
        <v>#REF!</v>
      </c>
      <c r="G143" s="194" t="e">
        <f>VLOOKUP(E143,#REF!,9,FALSE)</f>
        <v>#REF!</v>
      </c>
      <c r="H143" s="194" t="e">
        <f>VLOOKUP(E143,#REF!,10,FALSE)</f>
        <v>#REF!</v>
      </c>
      <c r="I143" s="267" t="e">
        <f t="shared" si="29"/>
        <v>#REF!</v>
      </c>
      <c r="L143" s="70">
        <v>2201894</v>
      </c>
      <c r="M143" s="70">
        <v>48330</v>
      </c>
      <c r="N143" t="s">
        <v>4087</v>
      </c>
      <c r="O143" t="s">
        <v>4197</v>
      </c>
      <c r="P143" s="83" t="s">
        <v>4029</v>
      </c>
      <c r="Q143" s="83"/>
      <c r="R143" s="82">
        <v>1443.2</v>
      </c>
      <c r="S143" s="82">
        <v>0</v>
      </c>
      <c r="T143" s="82">
        <v>0</v>
      </c>
      <c r="U143" s="82">
        <f t="shared" si="21"/>
        <v>1443.2</v>
      </c>
      <c r="W143" s="73">
        <v>24</v>
      </c>
      <c r="X143" s="22">
        <v>-1142.5033333333333</v>
      </c>
      <c r="Y143" s="22">
        <v>-60.13</v>
      </c>
      <c r="Z143" s="22">
        <f t="shared" si="32"/>
        <v>-60.133333333333333</v>
      </c>
      <c r="AA143" s="22">
        <f t="shared" si="32"/>
        <v>-60.133333333333333</v>
      </c>
      <c r="AB143" s="22">
        <f t="shared" si="32"/>
        <v>-60.133333333333333</v>
      </c>
      <c r="AC143" s="22">
        <v>-60.17</v>
      </c>
      <c r="AD143" s="22">
        <v>0</v>
      </c>
      <c r="AE143" s="22">
        <v>0</v>
      </c>
      <c r="AF143" s="22">
        <v>0</v>
      </c>
      <c r="AG143" s="22">
        <v>0</v>
      </c>
      <c r="AH143" s="22">
        <v>0</v>
      </c>
      <c r="AI143" s="22">
        <v>0</v>
      </c>
      <c r="AJ143" s="22">
        <v>0</v>
      </c>
      <c r="AK143" s="22">
        <f t="shared" si="22"/>
        <v>-300.7</v>
      </c>
      <c r="AL143" s="22">
        <v>0</v>
      </c>
      <c r="AM143" s="22">
        <f t="shared" si="23"/>
        <v>-1443.2033333333334</v>
      </c>
      <c r="AO143" s="81">
        <f t="shared" si="24"/>
        <v>-3.3333333333303017E-3</v>
      </c>
      <c r="AP143" s="81">
        <f t="shared" si="25"/>
        <v>300.69666666666672</v>
      </c>
      <c r="AQ143" s="81"/>
      <c r="AR143" s="81"/>
    </row>
    <row r="144" spans="1:44" outlineLevel="1" x14ac:dyDescent="0.25">
      <c r="A144" s="266">
        <v>44904</v>
      </c>
      <c r="D144" s="69" t="s">
        <v>4198</v>
      </c>
      <c r="E144" s="69" t="e">
        <v>#N/A</v>
      </c>
      <c r="F144" s="69" t="e">
        <f>VLOOKUP(E144,#REF!,2,FALSE)</f>
        <v>#N/A</v>
      </c>
      <c r="G144" s="194" t="e">
        <f>VLOOKUP(E144,#REF!,9,FALSE)</f>
        <v>#N/A</v>
      </c>
      <c r="H144" s="194" t="e">
        <f>VLOOKUP(E144,#REF!,10,FALSE)</f>
        <v>#N/A</v>
      </c>
      <c r="I144" s="267" t="e">
        <f t="shared" si="29"/>
        <v>#N/A</v>
      </c>
      <c r="L144" s="70">
        <v>2201894</v>
      </c>
      <c r="M144" s="70">
        <v>48331</v>
      </c>
      <c r="N144" t="s">
        <v>4087</v>
      </c>
      <c r="O144" t="s">
        <v>4199</v>
      </c>
      <c r="P144" s="83" t="s">
        <v>4029</v>
      </c>
      <c r="Q144" s="83"/>
      <c r="R144" s="82">
        <v>2188.8000000000002</v>
      </c>
      <c r="S144" s="82">
        <v>0</v>
      </c>
      <c r="T144" s="82">
        <v>0</v>
      </c>
      <c r="U144" s="82">
        <f t="shared" si="21"/>
        <v>2188.8000000000002</v>
      </c>
      <c r="W144" s="73">
        <v>24</v>
      </c>
      <c r="X144" s="22">
        <v>-1732.8000000000004</v>
      </c>
      <c r="Y144" s="22">
        <v>-91.2</v>
      </c>
      <c r="Z144" s="22">
        <f t="shared" si="32"/>
        <v>-91.2</v>
      </c>
      <c r="AA144" s="22">
        <f t="shared" si="32"/>
        <v>-91.2</v>
      </c>
      <c r="AB144" s="22">
        <f t="shared" si="32"/>
        <v>-91.2</v>
      </c>
      <c r="AC144" s="22">
        <f t="shared" si="32"/>
        <v>-91.2</v>
      </c>
      <c r="AD144" s="22">
        <v>0</v>
      </c>
      <c r="AE144" s="22">
        <v>0</v>
      </c>
      <c r="AF144" s="22">
        <v>0</v>
      </c>
      <c r="AG144" s="22">
        <v>0</v>
      </c>
      <c r="AH144" s="22">
        <v>0</v>
      </c>
      <c r="AI144" s="22">
        <v>0</v>
      </c>
      <c r="AJ144" s="22">
        <v>0</v>
      </c>
      <c r="AK144" s="22">
        <f t="shared" si="22"/>
        <v>-456</v>
      </c>
      <c r="AL144" s="22">
        <v>0</v>
      </c>
      <c r="AM144" s="22">
        <f t="shared" si="23"/>
        <v>-2188.8000000000002</v>
      </c>
      <c r="AO144" s="81">
        <f t="shared" si="24"/>
        <v>0</v>
      </c>
      <c r="AP144" s="81">
        <f t="shared" si="25"/>
        <v>455.99999999999977</v>
      </c>
      <c r="AQ144" s="81"/>
      <c r="AR144" s="81"/>
    </row>
    <row r="145" spans="1:44" outlineLevel="1" x14ac:dyDescent="0.25">
      <c r="A145" s="266">
        <v>44908</v>
      </c>
      <c r="D145" s="69" t="s">
        <v>4200</v>
      </c>
      <c r="E145" s="69" t="e">
        <v>#N/A</v>
      </c>
      <c r="F145" s="69" t="e">
        <f>VLOOKUP(E145,#REF!,2,FALSE)</f>
        <v>#N/A</v>
      </c>
      <c r="G145" s="194" t="e">
        <f>VLOOKUP(E145,#REF!,9,FALSE)</f>
        <v>#N/A</v>
      </c>
      <c r="H145" s="194" t="e">
        <f>VLOOKUP(E145,#REF!,10,FALSE)</f>
        <v>#N/A</v>
      </c>
      <c r="I145" s="267" t="e">
        <f t="shared" si="29"/>
        <v>#N/A</v>
      </c>
      <c r="L145" s="70">
        <v>2201895</v>
      </c>
      <c r="M145" s="70">
        <v>48574</v>
      </c>
      <c r="N145" t="s">
        <v>4087</v>
      </c>
      <c r="O145">
        <v>122303647</v>
      </c>
      <c r="P145" s="83" t="s">
        <v>4134</v>
      </c>
      <c r="Q145" s="83"/>
      <c r="R145" s="82">
        <v>861.9</v>
      </c>
      <c r="S145" s="82">
        <v>0</v>
      </c>
      <c r="T145" s="82">
        <v>0</v>
      </c>
      <c r="U145" s="82">
        <f t="shared" si="21"/>
        <v>861.9</v>
      </c>
      <c r="W145" s="73">
        <v>24</v>
      </c>
      <c r="X145" s="22">
        <v>-682.31500000000005</v>
      </c>
      <c r="Y145" s="22">
        <v>-35.909999999999997</v>
      </c>
      <c r="Z145" s="22">
        <f t="shared" si="32"/>
        <v>-35.912500000000001</v>
      </c>
      <c r="AA145" s="22">
        <f t="shared" si="32"/>
        <v>-35.912500000000001</v>
      </c>
      <c r="AB145" s="22">
        <f t="shared" si="32"/>
        <v>-35.912500000000001</v>
      </c>
      <c r="AC145" s="22">
        <v>-35.94</v>
      </c>
      <c r="AD145" s="22">
        <v>0</v>
      </c>
      <c r="AE145" s="22">
        <v>0</v>
      </c>
      <c r="AF145" s="22">
        <v>0</v>
      </c>
      <c r="AG145" s="22">
        <v>0</v>
      </c>
      <c r="AH145" s="22">
        <v>0</v>
      </c>
      <c r="AI145" s="22">
        <v>0</v>
      </c>
      <c r="AJ145" s="22">
        <v>0</v>
      </c>
      <c r="AK145" s="22">
        <f t="shared" si="22"/>
        <v>-179.58749999999998</v>
      </c>
      <c r="AL145" s="22">
        <v>0</v>
      </c>
      <c r="AM145" s="22">
        <f t="shared" si="23"/>
        <v>-861.90250000000003</v>
      </c>
      <c r="AO145" s="81">
        <f t="shared" si="24"/>
        <v>-2.5000000000545697E-3</v>
      </c>
      <c r="AP145" s="81">
        <f t="shared" si="25"/>
        <v>179.58499999999992</v>
      </c>
      <c r="AQ145" s="81"/>
      <c r="AR145" s="81"/>
    </row>
    <row r="146" spans="1:44" outlineLevel="1" x14ac:dyDescent="0.25">
      <c r="A146" s="266">
        <v>44910</v>
      </c>
      <c r="D146" s="69" t="s">
        <v>4201</v>
      </c>
      <c r="E146" s="69" t="e">
        <v>#N/A</v>
      </c>
      <c r="F146" s="69" t="e">
        <f>VLOOKUP(E146,#REF!,2,FALSE)</f>
        <v>#N/A</v>
      </c>
      <c r="G146" s="194" t="e">
        <f>VLOOKUP(E146,#REF!,9,FALSE)</f>
        <v>#N/A</v>
      </c>
      <c r="H146" s="194" t="e">
        <f>VLOOKUP(E146,#REF!,10,FALSE)</f>
        <v>#N/A</v>
      </c>
      <c r="I146" s="267" t="e">
        <f t="shared" si="29"/>
        <v>#N/A</v>
      </c>
      <c r="L146" s="70">
        <v>2201894</v>
      </c>
      <c r="M146" s="70">
        <v>48329</v>
      </c>
      <c r="N146" t="s">
        <v>4087</v>
      </c>
      <c r="O146" t="s">
        <v>4202</v>
      </c>
      <c r="P146" s="83" t="s">
        <v>4029</v>
      </c>
      <c r="Q146" s="83"/>
      <c r="R146" s="82">
        <v>2150.4</v>
      </c>
      <c r="S146" s="82">
        <v>0</v>
      </c>
      <c r="T146" s="82">
        <v>0</v>
      </c>
      <c r="U146" s="82">
        <f t="shared" ref="U146:U210" si="33">SUM(R146:T146)</f>
        <v>2150.4</v>
      </c>
      <c r="W146" s="73">
        <v>24</v>
      </c>
      <c r="X146" s="22">
        <v>-1702.4</v>
      </c>
      <c r="Y146" s="22">
        <v>-89.6</v>
      </c>
      <c r="Z146" s="22">
        <f t="shared" si="32"/>
        <v>-89.600000000000009</v>
      </c>
      <c r="AA146" s="22">
        <f t="shared" si="32"/>
        <v>-89.600000000000009</v>
      </c>
      <c r="AB146" s="22">
        <f t="shared" si="32"/>
        <v>-89.600000000000009</v>
      </c>
      <c r="AC146" s="22">
        <f t="shared" si="32"/>
        <v>-89.600000000000009</v>
      </c>
      <c r="AD146" s="22">
        <v>0</v>
      </c>
      <c r="AE146" s="22">
        <v>0</v>
      </c>
      <c r="AF146" s="22">
        <v>0</v>
      </c>
      <c r="AG146" s="22">
        <v>0</v>
      </c>
      <c r="AH146" s="22">
        <v>0</v>
      </c>
      <c r="AI146" s="22">
        <v>0</v>
      </c>
      <c r="AJ146" s="22">
        <v>0</v>
      </c>
      <c r="AK146" s="22">
        <f t="shared" ref="AK146:AK189" si="34">SUM(Y146:AJ146)</f>
        <v>-448.00000000000006</v>
      </c>
      <c r="AL146" s="22">
        <v>0</v>
      </c>
      <c r="AM146" s="22">
        <f t="shared" ref="AM146:AM210" si="35">X146+AK146+AL146</f>
        <v>-2150.4</v>
      </c>
      <c r="AO146" s="81">
        <f t="shared" ref="AO146:AO210" si="36">U146+AM146</f>
        <v>0</v>
      </c>
      <c r="AP146" s="81">
        <f t="shared" ref="AP146:AP210" si="37">R146+X146</f>
        <v>448</v>
      </c>
      <c r="AQ146" s="81"/>
      <c r="AR146" s="81"/>
    </row>
    <row r="147" spans="1:44" outlineLevel="1" x14ac:dyDescent="0.25">
      <c r="A147" s="266">
        <v>44910</v>
      </c>
      <c r="D147" s="69" t="s">
        <v>4203</v>
      </c>
      <c r="E147" s="69" t="e">
        <v>#N/A</v>
      </c>
      <c r="F147" s="69" t="e">
        <f>VLOOKUP(E147,#REF!,2,FALSE)</f>
        <v>#N/A</v>
      </c>
      <c r="G147" s="194" t="e">
        <f>VLOOKUP(E147,#REF!,9,FALSE)</f>
        <v>#N/A</v>
      </c>
      <c r="H147" s="194" t="e">
        <f>VLOOKUP(E147,#REF!,10,FALSE)</f>
        <v>#N/A</v>
      </c>
      <c r="I147" s="267" t="e">
        <f t="shared" si="29"/>
        <v>#N/A</v>
      </c>
      <c r="L147" s="70">
        <v>2201894</v>
      </c>
      <c r="M147" s="70">
        <v>48332</v>
      </c>
      <c r="N147" t="s">
        <v>4087</v>
      </c>
      <c r="O147" t="s">
        <v>4204</v>
      </c>
      <c r="P147" s="83" t="s">
        <v>4029</v>
      </c>
      <c r="Q147" s="83"/>
      <c r="R147" s="82">
        <v>2069.7600000000002</v>
      </c>
      <c r="S147" s="82">
        <v>0</v>
      </c>
      <c r="T147" s="82">
        <v>0</v>
      </c>
      <c r="U147" s="82">
        <f t="shared" si="33"/>
        <v>2069.7600000000002</v>
      </c>
      <c r="W147" s="73">
        <v>24</v>
      </c>
      <c r="X147" s="22">
        <v>-1638.56</v>
      </c>
      <c r="Y147" s="22">
        <v>-86.24</v>
      </c>
      <c r="Z147" s="22">
        <f t="shared" si="32"/>
        <v>-86.240000000000009</v>
      </c>
      <c r="AA147" s="22">
        <f t="shared" si="32"/>
        <v>-86.240000000000009</v>
      </c>
      <c r="AB147" s="22">
        <f t="shared" si="32"/>
        <v>-86.240000000000009</v>
      </c>
      <c r="AC147" s="22">
        <f t="shared" si="32"/>
        <v>-86.240000000000009</v>
      </c>
      <c r="AD147" s="22">
        <v>0</v>
      </c>
      <c r="AE147" s="22">
        <v>0</v>
      </c>
      <c r="AF147" s="22">
        <v>0</v>
      </c>
      <c r="AG147" s="22">
        <v>0</v>
      </c>
      <c r="AH147" s="22">
        <v>0</v>
      </c>
      <c r="AI147" s="22">
        <v>0</v>
      </c>
      <c r="AJ147" s="22">
        <v>0</v>
      </c>
      <c r="AK147" s="22">
        <f t="shared" si="34"/>
        <v>-431.20000000000005</v>
      </c>
      <c r="AL147" s="22">
        <v>0</v>
      </c>
      <c r="AM147" s="22">
        <f t="shared" si="35"/>
        <v>-2069.7600000000002</v>
      </c>
      <c r="AO147" s="81">
        <f t="shared" si="36"/>
        <v>0</v>
      </c>
      <c r="AP147" s="81">
        <f t="shared" si="37"/>
        <v>431.20000000000027</v>
      </c>
      <c r="AQ147" s="81"/>
      <c r="AR147" s="81"/>
    </row>
    <row r="148" spans="1:44" outlineLevel="1" x14ac:dyDescent="0.25">
      <c r="A148" s="266">
        <v>44912</v>
      </c>
      <c r="D148" s="69" t="s">
        <v>4205</v>
      </c>
      <c r="E148" s="69" t="e">
        <v>#N/A</v>
      </c>
      <c r="F148" s="69" t="e">
        <f>VLOOKUP(E148,#REF!,2,FALSE)</f>
        <v>#N/A</v>
      </c>
      <c r="G148" s="194" t="e">
        <f>VLOOKUP(E148,#REF!,9,FALSE)</f>
        <v>#N/A</v>
      </c>
      <c r="H148" s="194" t="e">
        <f>VLOOKUP(E148,#REF!,10,FALSE)</f>
        <v>#N/A</v>
      </c>
      <c r="I148" s="267" t="e">
        <f t="shared" si="29"/>
        <v>#N/A</v>
      </c>
      <c r="L148" s="70">
        <v>2201894</v>
      </c>
      <c r="M148" s="70">
        <v>48327</v>
      </c>
      <c r="N148" t="s">
        <v>4087</v>
      </c>
      <c r="O148" t="s">
        <v>4206</v>
      </c>
      <c r="P148" s="83" t="s">
        <v>4029</v>
      </c>
      <c r="Q148" s="83"/>
      <c r="R148" s="82">
        <v>1766.4</v>
      </c>
      <c r="S148" s="82">
        <v>0</v>
      </c>
      <c r="T148" s="82">
        <v>0</v>
      </c>
      <c r="U148" s="82">
        <f t="shared" si="33"/>
        <v>1766.4</v>
      </c>
      <c r="W148" s="73">
        <v>24</v>
      </c>
      <c r="X148" s="22">
        <v>-1398.4</v>
      </c>
      <c r="Y148" s="22">
        <v>-73.599999999999994</v>
      </c>
      <c r="Z148" s="22">
        <f t="shared" si="32"/>
        <v>-73.600000000000009</v>
      </c>
      <c r="AA148" s="22">
        <f t="shared" si="32"/>
        <v>-73.600000000000009</v>
      </c>
      <c r="AB148" s="22">
        <f t="shared" si="32"/>
        <v>-73.600000000000009</v>
      </c>
      <c r="AC148" s="22">
        <f t="shared" si="32"/>
        <v>-73.600000000000009</v>
      </c>
      <c r="AD148" s="22">
        <v>0</v>
      </c>
      <c r="AE148" s="22">
        <v>0</v>
      </c>
      <c r="AF148" s="22">
        <v>0</v>
      </c>
      <c r="AG148" s="22">
        <v>0</v>
      </c>
      <c r="AH148" s="22">
        <v>0</v>
      </c>
      <c r="AI148" s="22">
        <v>0</v>
      </c>
      <c r="AJ148" s="22">
        <v>0</v>
      </c>
      <c r="AK148" s="22">
        <f t="shared" si="34"/>
        <v>-368.00000000000006</v>
      </c>
      <c r="AL148" s="22">
        <v>0</v>
      </c>
      <c r="AM148" s="22">
        <f t="shared" si="35"/>
        <v>-1766.4</v>
      </c>
      <c r="AO148" s="81">
        <f t="shared" si="36"/>
        <v>0</v>
      </c>
      <c r="AP148" s="81">
        <f t="shared" si="37"/>
        <v>368</v>
      </c>
      <c r="AQ148" s="81"/>
      <c r="AR148" s="81"/>
    </row>
    <row r="149" spans="1:44" outlineLevel="1" x14ac:dyDescent="0.25">
      <c r="A149" s="266">
        <v>44922</v>
      </c>
      <c r="D149" s="69" t="s">
        <v>4207</v>
      </c>
      <c r="E149" s="69" t="s">
        <v>4208</v>
      </c>
      <c r="F149" s="69" t="e">
        <f>VLOOKUP(E149,#REF!,2,FALSE)</f>
        <v>#REF!</v>
      </c>
      <c r="G149" s="194" t="e">
        <f>VLOOKUP(E149,#REF!,9,FALSE)</f>
        <v>#REF!</v>
      </c>
      <c r="H149" s="194" t="e">
        <f>VLOOKUP(E149,#REF!,10,FALSE)</f>
        <v>#REF!</v>
      </c>
      <c r="I149" s="267" t="e">
        <f t="shared" si="29"/>
        <v>#REF!</v>
      </c>
      <c r="L149" s="70">
        <v>2300047</v>
      </c>
      <c r="M149" s="70">
        <v>48601</v>
      </c>
      <c r="N149" t="s">
        <v>4084</v>
      </c>
      <c r="O149" t="s">
        <v>4209</v>
      </c>
      <c r="P149" s="83" t="s">
        <v>4029</v>
      </c>
      <c r="Q149" s="83"/>
      <c r="R149" s="82">
        <v>1081.5999999999999</v>
      </c>
      <c r="S149" s="82">
        <v>0</v>
      </c>
      <c r="T149" s="82">
        <v>0</v>
      </c>
      <c r="U149" s="82">
        <f t="shared" si="33"/>
        <v>1081.5999999999999</v>
      </c>
      <c r="W149" s="73">
        <v>24</v>
      </c>
      <c r="X149" s="22">
        <v>-856.29666666666662</v>
      </c>
      <c r="Y149" s="22">
        <v>-45.07</v>
      </c>
      <c r="Z149" s="22">
        <f t="shared" si="32"/>
        <v>-45.066666666666663</v>
      </c>
      <c r="AA149" s="22">
        <f t="shared" si="32"/>
        <v>-45.066666666666663</v>
      </c>
      <c r="AB149" s="22">
        <f t="shared" si="32"/>
        <v>-45.066666666666663</v>
      </c>
      <c r="AC149" s="22">
        <v>-45.03</v>
      </c>
      <c r="AD149" s="22">
        <v>0</v>
      </c>
      <c r="AE149" s="22">
        <v>0</v>
      </c>
      <c r="AF149" s="22">
        <v>0</v>
      </c>
      <c r="AG149" s="22">
        <v>0</v>
      </c>
      <c r="AH149" s="22">
        <v>0</v>
      </c>
      <c r="AI149" s="22">
        <v>0</v>
      </c>
      <c r="AJ149" s="22">
        <v>0</v>
      </c>
      <c r="AK149" s="22">
        <f t="shared" si="34"/>
        <v>-225.29999999999998</v>
      </c>
      <c r="AL149" s="22">
        <v>0</v>
      </c>
      <c r="AM149" s="22">
        <f t="shared" si="35"/>
        <v>-1081.5966666666666</v>
      </c>
      <c r="AO149" s="81">
        <f t="shared" si="36"/>
        <v>3.3333333333303017E-3</v>
      </c>
      <c r="AP149" s="81">
        <f t="shared" si="37"/>
        <v>225.30333333333328</v>
      </c>
      <c r="AQ149" s="81"/>
      <c r="AR149" s="81"/>
    </row>
    <row r="150" spans="1:44" outlineLevel="1" x14ac:dyDescent="0.25">
      <c r="A150" s="266">
        <v>44927</v>
      </c>
      <c r="D150" s="69" t="s">
        <v>4210</v>
      </c>
      <c r="E150" s="69" t="e">
        <v>#N/A</v>
      </c>
      <c r="F150" s="69" t="e">
        <f>VLOOKUP(E150,#REF!,2,FALSE)</f>
        <v>#N/A</v>
      </c>
      <c r="G150" s="194" t="e">
        <f>VLOOKUP(E150,#REF!,9,FALSE)</f>
        <v>#N/A</v>
      </c>
      <c r="H150" s="194" t="e">
        <f>VLOOKUP(E150,#REF!,10,FALSE)</f>
        <v>#N/A</v>
      </c>
      <c r="I150" s="267" t="e">
        <f t="shared" si="29"/>
        <v>#N/A</v>
      </c>
      <c r="L150" s="70">
        <v>2201827</v>
      </c>
      <c r="M150" s="70">
        <v>48767</v>
      </c>
      <c r="N150" t="s">
        <v>4211</v>
      </c>
      <c r="O150" t="s">
        <v>4212</v>
      </c>
      <c r="P150" s="83" t="s">
        <v>4058</v>
      </c>
      <c r="Q150" s="83"/>
      <c r="R150" s="82">
        <v>34769.54</v>
      </c>
      <c r="S150" s="82">
        <v>0</v>
      </c>
      <c r="T150" s="82">
        <v>0</v>
      </c>
      <c r="U150" s="82">
        <f t="shared" si="33"/>
        <v>34769.54</v>
      </c>
      <c r="W150" s="73">
        <v>24</v>
      </c>
      <c r="X150" s="22">
        <v>-26077.148333333331</v>
      </c>
      <c r="Y150" s="22">
        <v>-1448.73</v>
      </c>
      <c r="Z150" s="22">
        <f t="shared" si="32"/>
        <v>-1448.7308333333333</v>
      </c>
      <c r="AA150" s="22">
        <f t="shared" si="32"/>
        <v>-1448.7308333333333</v>
      </c>
      <c r="AB150" s="22">
        <f t="shared" si="32"/>
        <v>-1448.7308333333333</v>
      </c>
      <c r="AC150" s="22">
        <f t="shared" si="32"/>
        <v>-1448.7308333333333</v>
      </c>
      <c r="AD150" s="22">
        <f t="shared" si="32"/>
        <v>-1448.7308333333333</v>
      </c>
      <c r="AE150" s="22">
        <v>-0.01</v>
      </c>
      <c r="AF150" s="22">
        <v>0</v>
      </c>
      <c r="AG150" s="22">
        <v>0</v>
      </c>
      <c r="AH150" s="22">
        <v>0</v>
      </c>
      <c r="AI150" s="22">
        <v>0</v>
      </c>
      <c r="AJ150" s="22">
        <v>0</v>
      </c>
      <c r="AK150" s="22">
        <f t="shared" si="34"/>
        <v>-8692.3941666666669</v>
      </c>
      <c r="AL150" s="22">
        <v>0</v>
      </c>
      <c r="AM150" s="22">
        <f t="shared" si="35"/>
        <v>-34769.542499999996</v>
      </c>
      <c r="AO150" s="81">
        <f t="shared" si="36"/>
        <v>-2.4999999950523488E-3</v>
      </c>
      <c r="AP150" s="81">
        <f t="shared" si="37"/>
        <v>8692.3916666666701</v>
      </c>
      <c r="AQ150" s="81"/>
      <c r="AR150" s="81"/>
    </row>
    <row r="151" spans="1:44" outlineLevel="1" x14ac:dyDescent="0.25">
      <c r="A151" s="266">
        <v>44927</v>
      </c>
      <c r="D151" s="69" t="s">
        <v>4213</v>
      </c>
      <c r="E151" s="69" t="e">
        <v>#N/A</v>
      </c>
      <c r="F151" s="69" t="e">
        <f>VLOOKUP(E151,#REF!,2,FALSE)</f>
        <v>#N/A</v>
      </c>
      <c r="G151" s="194" t="e">
        <f>VLOOKUP(E151,#REF!,9,FALSE)</f>
        <v>#N/A</v>
      </c>
      <c r="H151" s="194" t="e">
        <f>VLOOKUP(E151,#REF!,10,FALSE)</f>
        <v>#N/A</v>
      </c>
      <c r="I151" s="267" t="e">
        <f t="shared" si="29"/>
        <v>#N/A</v>
      </c>
      <c r="L151" s="70">
        <v>2300112</v>
      </c>
      <c r="M151" s="70">
        <v>48768</v>
      </c>
      <c r="N151" t="s">
        <v>4087</v>
      </c>
      <c r="O151" t="s">
        <v>4214</v>
      </c>
      <c r="P151" s="83" t="s">
        <v>4058</v>
      </c>
      <c r="Q151" s="83"/>
      <c r="R151" s="82">
        <v>3207.72</v>
      </c>
      <c r="S151" s="82">
        <v>0</v>
      </c>
      <c r="T151" s="82">
        <v>0</v>
      </c>
      <c r="U151" s="82">
        <f t="shared" si="33"/>
        <v>3207.72</v>
      </c>
      <c r="W151" s="73">
        <v>24</v>
      </c>
      <c r="X151" s="22">
        <v>-2405.83</v>
      </c>
      <c r="Y151" s="22">
        <v>-133.66</v>
      </c>
      <c r="Z151" s="22">
        <f t="shared" si="32"/>
        <v>-133.655</v>
      </c>
      <c r="AA151" s="22">
        <f t="shared" si="32"/>
        <v>-133.655</v>
      </c>
      <c r="AB151" s="22">
        <f t="shared" si="32"/>
        <v>-133.655</v>
      </c>
      <c r="AC151" s="22">
        <f t="shared" si="32"/>
        <v>-133.655</v>
      </c>
      <c r="AD151" s="22">
        <f t="shared" si="32"/>
        <v>-133.655</v>
      </c>
      <c r="AE151" s="22">
        <v>0.05</v>
      </c>
      <c r="AF151" s="22">
        <v>0</v>
      </c>
      <c r="AG151" s="22">
        <v>0</v>
      </c>
      <c r="AH151" s="22">
        <v>0</v>
      </c>
      <c r="AI151" s="22">
        <v>0</v>
      </c>
      <c r="AJ151" s="22">
        <v>0</v>
      </c>
      <c r="AK151" s="22">
        <f t="shared" si="34"/>
        <v>-801.88499999999999</v>
      </c>
      <c r="AL151" s="22">
        <v>0</v>
      </c>
      <c r="AM151" s="22">
        <f t="shared" si="35"/>
        <v>-3207.7150000000001</v>
      </c>
      <c r="AO151" s="81">
        <f t="shared" si="36"/>
        <v>4.999999999654392E-3</v>
      </c>
      <c r="AP151" s="81">
        <f t="shared" si="37"/>
        <v>801.88999999999987</v>
      </c>
      <c r="AQ151" s="81"/>
      <c r="AR151" s="81"/>
    </row>
    <row r="152" spans="1:44" outlineLevel="1" x14ac:dyDescent="0.25">
      <c r="A152" s="266">
        <v>44927</v>
      </c>
      <c r="D152" s="69" t="s">
        <v>4215</v>
      </c>
      <c r="E152" s="69" t="s">
        <v>3972</v>
      </c>
      <c r="F152" s="69" t="e">
        <f>VLOOKUP(E152,#REF!,2,FALSE)</f>
        <v>#REF!</v>
      </c>
      <c r="G152" s="194" t="e">
        <f>VLOOKUP(E152,#REF!,9,FALSE)</f>
        <v>#REF!</v>
      </c>
      <c r="H152" s="194" t="e">
        <f>VLOOKUP(E152,#REF!,10,FALSE)</f>
        <v>#REF!</v>
      </c>
      <c r="I152" s="267" t="e">
        <f t="shared" si="29"/>
        <v>#REF!</v>
      </c>
      <c r="L152" s="70">
        <v>2300050</v>
      </c>
      <c r="M152" s="70">
        <v>48772</v>
      </c>
      <c r="N152" t="s">
        <v>4087</v>
      </c>
      <c r="O152" t="s">
        <v>4216</v>
      </c>
      <c r="P152" s="83" t="s">
        <v>4058</v>
      </c>
      <c r="Q152" s="83"/>
      <c r="R152" s="82">
        <v>3783.34</v>
      </c>
      <c r="S152" s="82">
        <v>0</v>
      </c>
      <c r="T152" s="82">
        <v>0</v>
      </c>
      <c r="U152" s="82">
        <f t="shared" si="33"/>
        <v>3783.34</v>
      </c>
      <c r="W152" s="73">
        <v>24</v>
      </c>
      <c r="X152" s="22">
        <v>-2837.5116666666663</v>
      </c>
      <c r="Y152" s="22">
        <v>-157.63999999999999</v>
      </c>
      <c r="Z152" s="22">
        <f t="shared" si="32"/>
        <v>-157.63916666666668</v>
      </c>
      <c r="AA152" s="22">
        <f t="shared" si="32"/>
        <v>-157.63916666666668</v>
      </c>
      <c r="AB152" s="22">
        <f t="shared" si="32"/>
        <v>-157.63916666666668</v>
      </c>
      <c r="AC152" s="22">
        <f t="shared" si="32"/>
        <v>-157.63916666666668</v>
      </c>
      <c r="AD152" s="22">
        <f t="shared" si="32"/>
        <v>-157.63916666666668</v>
      </c>
      <c r="AE152" s="22">
        <v>0.01</v>
      </c>
      <c r="AF152" s="22">
        <v>0</v>
      </c>
      <c r="AG152" s="22">
        <v>0</v>
      </c>
      <c r="AH152" s="22">
        <v>0</v>
      </c>
      <c r="AI152" s="22">
        <v>0</v>
      </c>
      <c r="AJ152" s="22">
        <v>0</v>
      </c>
      <c r="AK152" s="22">
        <f t="shared" si="34"/>
        <v>-945.82583333333355</v>
      </c>
      <c r="AL152" s="22">
        <v>0</v>
      </c>
      <c r="AM152" s="22">
        <f t="shared" si="35"/>
        <v>-3783.3374999999996</v>
      </c>
      <c r="AO152" s="81">
        <f t="shared" si="36"/>
        <v>2.500000000509317E-3</v>
      </c>
      <c r="AP152" s="81">
        <f t="shared" si="37"/>
        <v>945.82833333333383</v>
      </c>
      <c r="AQ152" s="81"/>
      <c r="AR152" s="81"/>
    </row>
    <row r="153" spans="1:44" outlineLevel="1" x14ac:dyDescent="0.25">
      <c r="A153" s="266">
        <v>44931</v>
      </c>
      <c r="D153" s="69" t="s">
        <v>4217</v>
      </c>
      <c r="E153" s="69" t="s">
        <v>4218</v>
      </c>
      <c r="F153" s="69" t="e">
        <f>VLOOKUP(E153,#REF!,2,FALSE)</f>
        <v>#REF!</v>
      </c>
      <c r="G153" s="194" t="e">
        <f>VLOOKUP(E153,#REF!,9,FALSE)</f>
        <v>#REF!</v>
      </c>
      <c r="H153" s="194" t="e">
        <f>VLOOKUP(E153,#REF!,10,FALSE)</f>
        <v>#REF!</v>
      </c>
      <c r="I153" s="267" t="e">
        <f t="shared" si="29"/>
        <v>#REF!</v>
      </c>
      <c r="L153" s="70">
        <v>2300180</v>
      </c>
      <c r="M153" s="70">
        <v>48890</v>
      </c>
      <c r="N153" t="s">
        <v>4219</v>
      </c>
      <c r="O153" t="s">
        <v>4220</v>
      </c>
      <c r="P153" s="83" t="s">
        <v>4029</v>
      </c>
      <c r="Q153" s="83"/>
      <c r="R153" s="82">
        <v>7744</v>
      </c>
      <c r="S153" s="82">
        <v>0</v>
      </c>
      <c r="T153" s="82">
        <v>0</v>
      </c>
      <c r="U153" s="82">
        <f t="shared" si="33"/>
        <v>7744</v>
      </c>
      <c r="W153" s="73">
        <v>24</v>
      </c>
      <c r="X153" s="22">
        <v>-5808.0266666666666</v>
      </c>
      <c r="Y153" s="22">
        <v>-322.67</v>
      </c>
      <c r="Z153" s="22">
        <f t="shared" si="32"/>
        <v>-322.66666666666669</v>
      </c>
      <c r="AA153" s="22">
        <f t="shared" si="32"/>
        <v>-322.66666666666669</v>
      </c>
      <c r="AB153" s="22">
        <f t="shared" si="32"/>
        <v>-322.66666666666669</v>
      </c>
      <c r="AC153" s="22">
        <f t="shared" si="32"/>
        <v>-322.66666666666669</v>
      </c>
      <c r="AD153" s="22">
        <f t="shared" si="32"/>
        <v>-322.66666666666669</v>
      </c>
      <c r="AE153" s="22">
        <v>0.03</v>
      </c>
      <c r="AF153" s="22">
        <v>0</v>
      </c>
      <c r="AG153" s="22">
        <v>0</v>
      </c>
      <c r="AH153" s="22">
        <v>0</v>
      </c>
      <c r="AI153" s="22">
        <v>0</v>
      </c>
      <c r="AJ153" s="22">
        <v>0</v>
      </c>
      <c r="AK153" s="22">
        <f t="shared" si="34"/>
        <v>-1935.9733333333336</v>
      </c>
      <c r="AL153" s="22">
        <v>0</v>
      </c>
      <c r="AM153" s="22">
        <f t="shared" si="35"/>
        <v>-7744</v>
      </c>
      <c r="AO153" s="81">
        <f t="shared" si="36"/>
        <v>0</v>
      </c>
      <c r="AP153" s="81">
        <f t="shared" si="37"/>
        <v>1935.9733333333334</v>
      </c>
      <c r="AQ153" s="81"/>
      <c r="AR153" s="81"/>
    </row>
    <row r="154" spans="1:44" outlineLevel="1" x14ac:dyDescent="0.25">
      <c r="A154" s="266">
        <v>44932</v>
      </c>
      <c r="D154" s="69" t="s">
        <v>4221</v>
      </c>
      <c r="E154" s="69" t="e">
        <v>#N/A</v>
      </c>
      <c r="F154" s="69" t="e">
        <f>VLOOKUP(E154,#REF!,2,FALSE)</f>
        <v>#N/A</v>
      </c>
      <c r="G154" s="194" t="e">
        <f>VLOOKUP(E154,#REF!,9,FALSE)</f>
        <v>#N/A</v>
      </c>
      <c r="H154" s="194" t="e">
        <f>VLOOKUP(E154,#REF!,10,FALSE)</f>
        <v>#N/A</v>
      </c>
      <c r="I154" s="267" t="e">
        <f t="shared" si="29"/>
        <v>#N/A</v>
      </c>
      <c r="L154" s="70">
        <v>2300180</v>
      </c>
      <c r="M154" s="70">
        <v>48889</v>
      </c>
      <c r="N154" t="s">
        <v>4222</v>
      </c>
      <c r="O154" t="s">
        <v>4223</v>
      </c>
      <c r="P154" s="83" t="s">
        <v>4029</v>
      </c>
      <c r="Q154" s="83"/>
      <c r="R154" s="82">
        <v>6551.2</v>
      </c>
      <c r="S154" s="82">
        <v>0</v>
      </c>
      <c r="T154" s="82">
        <v>0</v>
      </c>
      <c r="U154" s="82">
        <f t="shared" si="33"/>
        <v>6551.2</v>
      </c>
      <c r="W154" s="73">
        <v>24</v>
      </c>
      <c r="X154" s="22">
        <v>-4913.4266666666672</v>
      </c>
      <c r="Y154" s="22">
        <v>-272.97000000000003</v>
      </c>
      <c r="Z154" s="22">
        <f t="shared" si="32"/>
        <v>-272.96666666666664</v>
      </c>
      <c r="AA154" s="22">
        <f t="shared" si="32"/>
        <v>-272.96666666666664</v>
      </c>
      <c r="AB154" s="22">
        <f t="shared" si="32"/>
        <v>-272.96666666666664</v>
      </c>
      <c r="AC154" s="22">
        <f t="shared" si="32"/>
        <v>-272.96666666666664</v>
      </c>
      <c r="AD154" s="22">
        <f t="shared" si="32"/>
        <v>-272.96666666666664</v>
      </c>
      <c r="AE154" s="22">
        <v>0.03</v>
      </c>
      <c r="AF154" s="22">
        <v>0</v>
      </c>
      <c r="AG154" s="22">
        <v>0</v>
      </c>
      <c r="AH154" s="22">
        <v>0</v>
      </c>
      <c r="AI154" s="22">
        <v>0</v>
      </c>
      <c r="AJ154" s="22">
        <v>0</v>
      </c>
      <c r="AK154" s="22">
        <f t="shared" si="34"/>
        <v>-1637.7733333333335</v>
      </c>
      <c r="AL154" s="22">
        <v>0</v>
      </c>
      <c r="AM154" s="22">
        <f t="shared" si="35"/>
        <v>-6551.2000000000007</v>
      </c>
      <c r="AO154" s="81">
        <f t="shared" si="36"/>
        <v>0</v>
      </c>
      <c r="AP154" s="81">
        <f t="shared" si="37"/>
        <v>1637.7733333333326</v>
      </c>
      <c r="AQ154" s="81"/>
      <c r="AR154" s="81"/>
    </row>
    <row r="155" spans="1:44" outlineLevel="1" x14ac:dyDescent="0.25">
      <c r="A155" s="266">
        <v>44935</v>
      </c>
      <c r="D155" s="69" t="s">
        <v>4224</v>
      </c>
      <c r="E155" s="69" t="e">
        <v>#N/A</v>
      </c>
      <c r="F155" s="69" t="e">
        <f>VLOOKUP(E155,#REF!,2,FALSE)</f>
        <v>#N/A</v>
      </c>
      <c r="G155" s="194" t="e">
        <f>VLOOKUP(E155,#REF!,9,FALSE)</f>
        <v>#N/A</v>
      </c>
      <c r="H155" s="194" t="e">
        <f>VLOOKUP(E155,#REF!,10,FALSE)</f>
        <v>#N/A</v>
      </c>
      <c r="I155" s="267" t="e">
        <f t="shared" si="29"/>
        <v>#N/A</v>
      </c>
      <c r="L155" s="70">
        <v>2300126</v>
      </c>
      <c r="M155" s="70">
        <v>48578</v>
      </c>
      <c r="N155" t="s">
        <v>4225</v>
      </c>
      <c r="O155">
        <v>123300081</v>
      </c>
      <c r="P155" s="83" t="s">
        <v>4134</v>
      </c>
      <c r="Q155" s="83"/>
      <c r="R155" s="82">
        <v>5062.2</v>
      </c>
      <c r="S155" s="82">
        <v>0</v>
      </c>
      <c r="T155" s="82">
        <v>0</v>
      </c>
      <c r="U155" s="82">
        <f t="shared" si="33"/>
        <v>5062.2</v>
      </c>
      <c r="W155" s="73">
        <v>24</v>
      </c>
      <c r="X155" s="22">
        <v>-3796.6900000000005</v>
      </c>
      <c r="Y155" s="22">
        <v>-210.93</v>
      </c>
      <c r="Z155" s="22">
        <f t="shared" si="32"/>
        <v>-210.92499999999998</v>
      </c>
      <c r="AA155" s="22">
        <f t="shared" si="32"/>
        <v>-210.92499999999998</v>
      </c>
      <c r="AB155" s="22">
        <f t="shared" si="32"/>
        <v>-210.92499999999998</v>
      </c>
      <c r="AC155" s="22">
        <f t="shared" si="32"/>
        <v>-210.92499999999998</v>
      </c>
      <c r="AD155" s="22">
        <f t="shared" si="32"/>
        <v>-210.92499999999998</v>
      </c>
      <c r="AE155" s="22">
        <v>0.05</v>
      </c>
      <c r="AF155" s="22">
        <v>0</v>
      </c>
      <c r="AG155" s="22">
        <v>0</v>
      </c>
      <c r="AH155" s="22">
        <v>0</v>
      </c>
      <c r="AI155" s="22">
        <v>0</v>
      </c>
      <c r="AJ155" s="22">
        <v>0</v>
      </c>
      <c r="AK155" s="22">
        <f t="shared" si="34"/>
        <v>-1265.5049999999999</v>
      </c>
      <c r="AL155" s="22">
        <v>0</v>
      </c>
      <c r="AM155" s="22">
        <f t="shared" si="35"/>
        <v>-5062.1950000000006</v>
      </c>
      <c r="AO155" s="81">
        <f t="shared" si="36"/>
        <v>4.9999999991996447E-3</v>
      </c>
      <c r="AP155" s="81">
        <f t="shared" si="37"/>
        <v>1265.5099999999993</v>
      </c>
      <c r="AQ155" s="81"/>
      <c r="AR155" s="81"/>
    </row>
    <row r="156" spans="1:44" outlineLevel="1" x14ac:dyDescent="0.25">
      <c r="A156" s="266">
        <v>44935</v>
      </c>
      <c r="D156" s="69" t="s">
        <v>4226</v>
      </c>
      <c r="E156" s="69" t="e">
        <v>#N/A</v>
      </c>
      <c r="F156" s="69" t="e">
        <f>VLOOKUP(E156,#REF!,2,FALSE)</f>
        <v>#N/A</v>
      </c>
      <c r="G156" s="194" t="e">
        <f>VLOOKUP(E156,#REF!,9,FALSE)</f>
        <v>#N/A</v>
      </c>
      <c r="H156" s="194" t="e">
        <f>VLOOKUP(E156,#REF!,10,FALSE)</f>
        <v>#N/A</v>
      </c>
      <c r="I156" s="267" t="e">
        <f t="shared" si="29"/>
        <v>#N/A</v>
      </c>
      <c r="L156" s="70">
        <v>2300126</v>
      </c>
      <c r="M156" s="70">
        <v>48579</v>
      </c>
      <c r="N156" t="s">
        <v>4227</v>
      </c>
      <c r="O156">
        <v>123300082</v>
      </c>
      <c r="P156" s="83" t="s">
        <v>4134</v>
      </c>
      <c r="Q156" s="83"/>
      <c r="R156" s="82">
        <v>3946.8</v>
      </c>
      <c r="S156" s="82">
        <v>0</v>
      </c>
      <c r="T156" s="82">
        <v>0</v>
      </c>
      <c r="U156" s="82">
        <f t="shared" si="33"/>
        <v>3946.8</v>
      </c>
      <c r="W156" s="73">
        <v>24</v>
      </c>
      <c r="X156" s="22">
        <v>-2960.1000000000004</v>
      </c>
      <c r="Y156" s="22">
        <v>-164.45</v>
      </c>
      <c r="Z156" s="22">
        <f t="shared" si="32"/>
        <v>-164.45000000000002</v>
      </c>
      <c r="AA156" s="22">
        <f t="shared" si="32"/>
        <v>-164.45000000000002</v>
      </c>
      <c r="AB156" s="22">
        <f t="shared" si="32"/>
        <v>-164.45000000000002</v>
      </c>
      <c r="AC156" s="22">
        <f t="shared" si="32"/>
        <v>-164.45000000000002</v>
      </c>
      <c r="AD156" s="22">
        <f t="shared" si="32"/>
        <v>-164.45000000000002</v>
      </c>
      <c r="AE156" s="22">
        <v>0</v>
      </c>
      <c r="AF156" s="22">
        <v>0</v>
      </c>
      <c r="AG156" s="22">
        <v>0</v>
      </c>
      <c r="AH156" s="22">
        <v>0</v>
      </c>
      <c r="AI156" s="22">
        <v>0</v>
      </c>
      <c r="AJ156" s="22">
        <v>0</v>
      </c>
      <c r="AK156" s="22">
        <f t="shared" si="34"/>
        <v>-986.70000000000016</v>
      </c>
      <c r="AL156" s="22">
        <v>0</v>
      </c>
      <c r="AM156" s="22">
        <f t="shared" si="35"/>
        <v>-3946.8000000000006</v>
      </c>
      <c r="AO156" s="81">
        <f t="shared" si="36"/>
        <v>0</v>
      </c>
      <c r="AP156" s="81">
        <f t="shared" si="37"/>
        <v>986.69999999999982</v>
      </c>
      <c r="AQ156" s="81"/>
      <c r="AR156" s="81"/>
    </row>
    <row r="157" spans="1:44" outlineLevel="1" x14ac:dyDescent="0.25">
      <c r="F157" s="69" t="e">
        <f>VLOOKUP(E157,#REF!,2,FALSE)</f>
        <v>#REF!</v>
      </c>
      <c r="G157" s="194" t="e">
        <f>VLOOKUP(E157,#REF!,9,FALSE)</f>
        <v>#REF!</v>
      </c>
      <c r="H157" s="194" t="e">
        <f>VLOOKUP(E157,#REF!,10,FALSE)</f>
        <v>#REF!</v>
      </c>
      <c r="I157" s="267" t="e">
        <f t="shared" si="29"/>
        <v>#REF!</v>
      </c>
      <c r="N157"/>
      <c r="O157"/>
      <c r="P157" s="83"/>
      <c r="Q157" s="83"/>
      <c r="S157" s="82">
        <v>0</v>
      </c>
      <c r="T157" s="82">
        <v>0</v>
      </c>
      <c r="X157" s="22"/>
      <c r="Y157" s="22"/>
      <c r="Z157" s="22"/>
      <c r="AA157" s="22"/>
      <c r="AB157" s="22"/>
      <c r="AC157" s="22"/>
      <c r="AD157" s="22"/>
      <c r="AE157" s="22"/>
      <c r="AF157" s="22"/>
      <c r="AG157" s="22"/>
      <c r="AH157" s="22"/>
      <c r="AI157" s="22"/>
      <c r="AJ157" s="22"/>
      <c r="AK157" s="22"/>
      <c r="AL157" s="22">
        <v>0</v>
      </c>
      <c r="AM157" s="22"/>
      <c r="AO157" s="81"/>
      <c r="AP157" s="81"/>
      <c r="AQ157" s="81"/>
      <c r="AR157" s="81"/>
    </row>
    <row r="158" spans="1:44" outlineLevel="1" x14ac:dyDescent="0.25">
      <c r="A158" s="266">
        <v>44936</v>
      </c>
      <c r="D158" s="69" t="s">
        <v>4228</v>
      </c>
      <c r="E158" s="69" t="e">
        <v>#N/A</v>
      </c>
      <c r="F158" s="69" t="e">
        <f>VLOOKUP(E158,#REF!,2,FALSE)</f>
        <v>#N/A</v>
      </c>
      <c r="G158" s="194" t="e">
        <f>VLOOKUP(E158,#REF!,9,FALSE)</f>
        <v>#N/A</v>
      </c>
      <c r="H158" s="194" t="e">
        <f>VLOOKUP(E158,#REF!,10,FALSE)</f>
        <v>#N/A</v>
      </c>
      <c r="I158" s="267" t="e">
        <f t="shared" si="29"/>
        <v>#N/A</v>
      </c>
      <c r="L158" s="70">
        <v>2300180</v>
      </c>
      <c r="M158" s="70">
        <v>48888</v>
      </c>
      <c r="N158" t="s">
        <v>4219</v>
      </c>
      <c r="O158" t="s">
        <v>4229</v>
      </c>
      <c r="P158" s="83" t="s">
        <v>4029</v>
      </c>
      <c r="Q158" s="83"/>
      <c r="R158" s="82">
        <v>7744</v>
      </c>
      <c r="S158" s="82">
        <v>0</v>
      </c>
      <c r="T158" s="82">
        <v>0</v>
      </c>
      <c r="U158" s="82">
        <f t="shared" si="33"/>
        <v>7744</v>
      </c>
      <c r="W158" s="73">
        <v>24</v>
      </c>
      <c r="X158" s="22">
        <v>-5808.0266666666666</v>
      </c>
      <c r="Y158" s="22">
        <v>-322.67</v>
      </c>
      <c r="Z158" s="22">
        <f t="shared" ref="Z158:AG201" si="38">-$U158/$W158</f>
        <v>-322.66666666666669</v>
      </c>
      <c r="AA158" s="22">
        <f t="shared" si="38"/>
        <v>-322.66666666666669</v>
      </c>
      <c r="AB158" s="22">
        <f t="shared" si="38"/>
        <v>-322.66666666666669</v>
      </c>
      <c r="AC158" s="22">
        <f t="shared" si="38"/>
        <v>-322.66666666666669</v>
      </c>
      <c r="AD158" s="22">
        <f t="shared" si="38"/>
        <v>-322.66666666666669</v>
      </c>
      <c r="AE158" s="22">
        <v>0.03</v>
      </c>
      <c r="AF158" s="22">
        <v>0</v>
      </c>
      <c r="AG158" s="22">
        <v>0</v>
      </c>
      <c r="AH158" s="22">
        <v>0</v>
      </c>
      <c r="AI158" s="22">
        <v>0</v>
      </c>
      <c r="AJ158" s="22">
        <v>0</v>
      </c>
      <c r="AK158" s="22">
        <f t="shared" si="34"/>
        <v>-1935.9733333333336</v>
      </c>
      <c r="AL158" s="22">
        <v>0</v>
      </c>
      <c r="AM158" s="22">
        <f t="shared" si="35"/>
        <v>-7744</v>
      </c>
      <c r="AO158" s="81">
        <f t="shared" si="36"/>
        <v>0</v>
      </c>
      <c r="AP158" s="81">
        <f t="shared" si="37"/>
        <v>1935.9733333333334</v>
      </c>
      <c r="AQ158" s="81"/>
      <c r="AR158" s="81"/>
    </row>
    <row r="159" spans="1:44" outlineLevel="1" x14ac:dyDescent="0.25">
      <c r="A159" s="266">
        <v>44942</v>
      </c>
      <c r="D159" s="69" t="s">
        <v>4230</v>
      </c>
      <c r="E159" s="69" t="e">
        <v>#N/A</v>
      </c>
      <c r="F159" s="69" t="e">
        <f>VLOOKUP(E159,#REF!,2,FALSE)</f>
        <v>#N/A</v>
      </c>
      <c r="G159" s="194" t="e">
        <f>VLOOKUP(E159,#REF!,9,FALSE)</f>
        <v>#N/A</v>
      </c>
      <c r="H159" s="194" t="e">
        <f>VLOOKUP(E159,#REF!,10,FALSE)</f>
        <v>#N/A</v>
      </c>
      <c r="I159" s="267" t="e">
        <f t="shared" si="29"/>
        <v>#N/A</v>
      </c>
      <c r="L159" s="70">
        <v>2300223</v>
      </c>
      <c r="M159" s="70">
        <v>48859</v>
      </c>
      <c r="N159" t="s">
        <v>4087</v>
      </c>
      <c r="O159">
        <v>123300205</v>
      </c>
      <c r="P159" s="83" t="s">
        <v>4134</v>
      </c>
      <c r="Q159" s="83"/>
      <c r="R159" s="82">
        <v>6588.8</v>
      </c>
      <c r="S159" s="82">
        <v>0</v>
      </c>
      <c r="T159" s="82">
        <v>0</v>
      </c>
      <c r="U159" s="82">
        <f t="shared" si="33"/>
        <v>6588.8</v>
      </c>
      <c r="W159" s="73">
        <v>24</v>
      </c>
      <c r="X159" s="22">
        <v>-4941.5733333333328</v>
      </c>
      <c r="Y159" s="22">
        <v>-274.52999999999997</v>
      </c>
      <c r="Z159" s="22">
        <f t="shared" si="38"/>
        <v>-274.53333333333336</v>
      </c>
      <c r="AA159" s="22">
        <f t="shared" si="38"/>
        <v>-274.53333333333336</v>
      </c>
      <c r="AB159" s="22">
        <f t="shared" si="38"/>
        <v>-274.53333333333336</v>
      </c>
      <c r="AC159" s="22">
        <f t="shared" si="38"/>
        <v>-274.53333333333336</v>
      </c>
      <c r="AD159" s="22">
        <f t="shared" si="38"/>
        <v>-274.53333333333336</v>
      </c>
      <c r="AE159" s="22">
        <v>-0.03</v>
      </c>
      <c r="AF159" s="22">
        <v>0</v>
      </c>
      <c r="AG159" s="22">
        <v>0</v>
      </c>
      <c r="AH159" s="22">
        <v>0</v>
      </c>
      <c r="AI159" s="22">
        <v>0</v>
      </c>
      <c r="AJ159" s="22">
        <v>0</v>
      </c>
      <c r="AK159" s="22">
        <f t="shared" si="34"/>
        <v>-1647.2266666666665</v>
      </c>
      <c r="AL159" s="22">
        <v>0</v>
      </c>
      <c r="AM159" s="22">
        <f t="shared" si="35"/>
        <v>-6588.7999999999993</v>
      </c>
      <c r="AO159" s="81">
        <f t="shared" si="36"/>
        <v>0</v>
      </c>
      <c r="AP159" s="81">
        <f t="shared" si="37"/>
        <v>1647.2266666666674</v>
      </c>
      <c r="AQ159" s="81"/>
      <c r="AR159" s="81"/>
    </row>
    <row r="160" spans="1:44" outlineLevel="1" x14ac:dyDescent="0.25">
      <c r="A160" s="266">
        <v>44942</v>
      </c>
      <c r="D160" s="71" t="s">
        <v>4231</v>
      </c>
      <c r="E160" s="71" t="s">
        <v>4232</v>
      </c>
      <c r="F160" s="69" t="e">
        <f>VLOOKUP(E160,#REF!,2,FALSE)</f>
        <v>#REF!</v>
      </c>
      <c r="G160" s="194" t="e">
        <f>VLOOKUP(E160,#REF!,9,FALSE)</f>
        <v>#REF!</v>
      </c>
      <c r="H160" s="194" t="e">
        <f>VLOOKUP(E160,#REF!,10,FALSE)</f>
        <v>#REF!</v>
      </c>
      <c r="I160" s="267" t="e">
        <f t="shared" si="29"/>
        <v>#REF!</v>
      </c>
      <c r="L160" s="70">
        <v>2300180</v>
      </c>
      <c r="M160" s="70">
        <v>48885</v>
      </c>
      <c r="N160" t="s">
        <v>4087</v>
      </c>
      <c r="O160" t="s">
        <v>4233</v>
      </c>
      <c r="P160" s="83" t="s">
        <v>4029</v>
      </c>
      <c r="Q160" s="83"/>
      <c r="R160" s="82">
        <v>1731.84</v>
      </c>
      <c r="S160" s="82">
        <v>0</v>
      </c>
      <c r="T160" s="82">
        <v>0</v>
      </c>
      <c r="U160" s="82">
        <f t="shared" si="33"/>
        <v>1731.84</v>
      </c>
      <c r="W160" s="73">
        <v>24</v>
      </c>
      <c r="X160" s="22">
        <v>-1298.8799999999997</v>
      </c>
      <c r="Y160" s="22">
        <v>-72.16</v>
      </c>
      <c r="Z160" s="22">
        <f t="shared" si="38"/>
        <v>-72.16</v>
      </c>
      <c r="AA160" s="22">
        <f t="shared" si="38"/>
        <v>-72.16</v>
      </c>
      <c r="AB160" s="22">
        <f t="shared" si="38"/>
        <v>-72.16</v>
      </c>
      <c r="AC160" s="22">
        <f t="shared" si="38"/>
        <v>-72.16</v>
      </c>
      <c r="AD160" s="22">
        <f t="shared" si="38"/>
        <v>-72.16</v>
      </c>
      <c r="AE160" s="22">
        <v>0</v>
      </c>
      <c r="AF160" s="22">
        <v>0</v>
      </c>
      <c r="AG160" s="22">
        <v>0</v>
      </c>
      <c r="AH160" s="22">
        <v>0</v>
      </c>
      <c r="AI160" s="22">
        <v>0</v>
      </c>
      <c r="AJ160" s="22">
        <v>0</v>
      </c>
      <c r="AK160" s="22">
        <f t="shared" si="34"/>
        <v>-432.95999999999992</v>
      </c>
      <c r="AL160" s="22">
        <v>0</v>
      </c>
      <c r="AM160" s="22">
        <f t="shared" si="35"/>
        <v>-1731.8399999999997</v>
      </c>
      <c r="AO160" s="81">
        <f t="shared" si="36"/>
        <v>0</v>
      </c>
      <c r="AP160" s="81">
        <f t="shared" si="37"/>
        <v>432.96000000000026</v>
      </c>
      <c r="AQ160" s="81"/>
      <c r="AR160" s="81"/>
    </row>
    <row r="161" spans="1:44" outlineLevel="1" x14ac:dyDescent="0.25">
      <c r="A161" s="266">
        <v>44942</v>
      </c>
      <c r="D161" s="71" t="s">
        <v>4234</v>
      </c>
      <c r="E161" s="71" t="s">
        <v>4235</v>
      </c>
      <c r="F161" s="69" t="e">
        <f>VLOOKUP(E161,#REF!,2,FALSE)</f>
        <v>#REF!</v>
      </c>
      <c r="G161" s="194" t="e">
        <f>VLOOKUP(E161,#REF!,9,FALSE)</f>
        <v>#REF!</v>
      </c>
      <c r="H161" s="194" t="e">
        <f>VLOOKUP(E161,#REF!,10,FALSE)</f>
        <v>#REF!</v>
      </c>
      <c r="I161" s="267" t="e">
        <f t="shared" si="29"/>
        <v>#REF!</v>
      </c>
      <c r="L161" s="70">
        <v>2300180</v>
      </c>
      <c r="M161" s="70">
        <v>48886</v>
      </c>
      <c r="N161" t="s">
        <v>4087</v>
      </c>
      <c r="O161" t="s">
        <v>4236</v>
      </c>
      <c r="P161" s="83" t="s">
        <v>4029</v>
      </c>
      <c r="Q161" s="83"/>
      <c r="R161" s="82">
        <v>1689.6</v>
      </c>
      <c r="S161" s="82">
        <v>0</v>
      </c>
      <c r="T161" s="82">
        <v>0</v>
      </c>
      <c r="U161" s="82">
        <f t="shared" si="33"/>
        <v>1689.6</v>
      </c>
      <c r="W161" s="73">
        <v>24</v>
      </c>
      <c r="X161" s="22">
        <v>-1267.1999999999998</v>
      </c>
      <c r="Y161" s="22">
        <v>-70.400000000000006</v>
      </c>
      <c r="Z161" s="22">
        <f t="shared" si="38"/>
        <v>-70.399999999999991</v>
      </c>
      <c r="AA161" s="22">
        <f t="shared" si="38"/>
        <v>-70.399999999999991</v>
      </c>
      <c r="AB161" s="22">
        <f t="shared" si="38"/>
        <v>-70.399999999999991</v>
      </c>
      <c r="AC161" s="22">
        <f t="shared" si="38"/>
        <v>-70.399999999999991</v>
      </c>
      <c r="AD161" s="22">
        <f t="shared" si="38"/>
        <v>-70.399999999999991</v>
      </c>
      <c r="AE161" s="22">
        <v>0</v>
      </c>
      <c r="AF161" s="22">
        <v>0</v>
      </c>
      <c r="AG161" s="22">
        <v>0</v>
      </c>
      <c r="AH161" s="22">
        <v>0</v>
      </c>
      <c r="AI161" s="22">
        <v>0</v>
      </c>
      <c r="AJ161" s="22">
        <v>0</v>
      </c>
      <c r="AK161" s="22">
        <f t="shared" si="34"/>
        <v>-422.39999999999992</v>
      </c>
      <c r="AL161" s="22">
        <v>0</v>
      </c>
      <c r="AM161" s="22">
        <f t="shared" si="35"/>
        <v>-1689.5999999999997</v>
      </c>
      <c r="AO161" s="81">
        <f t="shared" si="36"/>
        <v>0</v>
      </c>
      <c r="AP161" s="81">
        <f t="shared" si="37"/>
        <v>422.40000000000009</v>
      </c>
      <c r="AQ161" s="81"/>
      <c r="AR161" s="81"/>
    </row>
    <row r="162" spans="1:44" outlineLevel="1" x14ac:dyDescent="0.25">
      <c r="A162" s="266">
        <v>44942</v>
      </c>
      <c r="D162" s="71" t="s">
        <v>4237</v>
      </c>
      <c r="E162" s="71" t="s">
        <v>4238</v>
      </c>
      <c r="F162" s="69" t="e">
        <f>VLOOKUP(E162,#REF!,2,FALSE)</f>
        <v>#REF!</v>
      </c>
      <c r="G162" s="194" t="e">
        <f>VLOOKUP(E162,#REF!,9,FALSE)</f>
        <v>#REF!</v>
      </c>
      <c r="H162" s="194" t="e">
        <f>VLOOKUP(E162,#REF!,10,FALSE)</f>
        <v>#REF!</v>
      </c>
      <c r="I162" s="267" t="e">
        <f t="shared" si="29"/>
        <v>#REF!</v>
      </c>
      <c r="L162" s="70">
        <v>2300180</v>
      </c>
      <c r="M162" s="70">
        <v>48887</v>
      </c>
      <c r="N162" t="s">
        <v>4087</v>
      </c>
      <c r="O162" t="s">
        <v>4239</v>
      </c>
      <c r="P162" s="83" t="s">
        <v>4029</v>
      </c>
      <c r="Q162" s="83"/>
      <c r="R162" s="82">
        <v>1619.2</v>
      </c>
      <c r="S162" s="82">
        <v>0</v>
      </c>
      <c r="T162" s="82">
        <v>0</v>
      </c>
      <c r="U162" s="82">
        <f t="shared" si="33"/>
        <v>1619.2</v>
      </c>
      <c r="W162" s="73">
        <v>24</v>
      </c>
      <c r="X162" s="22">
        <v>-1214.426666666667</v>
      </c>
      <c r="Y162" s="22">
        <v>-67.47</v>
      </c>
      <c r="Z162" s="22">
        <f t="shared" si="38"/>
        <v>-67.466666666666669</v>
      </c>
      <c r="AA162" s="22">
        <f t="shared" si="38"/>
        <v>-67.466666666666669</v>
      </c>
      <c r="AB162" s="22">
        <f t="shared" si="38"/>
        <v>-67.466666666666669</v>
      </c>
      <c r="AC162" s="22">
        <f t="shared" si="38"/>
        <v>-67.466666666666669</v>
      </c>
      <c r="AD162" s="22">
        <f t="shared" si="38"/>
        <v>-67.466666666666669</v>
      </c>
      <c r="AE162" s="22">
        <v>0.03</v>
      </c>
      <c r="AF162" s="22">
        <v>0</v>
      </c>
      <c r="AG162" s="22">
        <v>0</v>
      </c>
      <c r="AH162" s="22">
        <v>0</v>
      </c>
      <c r="AI162" s="22">
        <v>0</v>
      </c>
      <c r="AJ162" s="22">
        <v>0</v>
      </c>
      <c r="AK162" s="22">
        <f t="shared" si="34"/>
        <v>-404.77333333333343</v>
      </c>
      <c r="AL162" s="22">
        <v>0</v>
      </c>
      <c r="AM162" s="22">
        <f t="shared" si="35"/>
        <v>-1619.2000000000003</v>
      </c>
      <c r="AO162" s="81">
        <f t="shared" si="36"/>
        <v>0</v>
      </c>
      <c r="AP162" s="81">
        <f t="shared" si="37"/>
        <v>404.77333333333308</v>
      </c>
      <c r="AQ162" s="81"/>
      <c r="AR162" s="81"/>
    </row>
    <row r="163" spans="1:44" outlineLevel="1" x14ac:dyDescent="0.25">
      <c r="A163" s="266">
        <v>44945</v>
      </c>
      <c r="D163" s="71" t="s">
        <v>4240</v>
      </c>
      <c r="E163" s="71" t="s">
        <v>4241</v>
      </c>
      <c r="F163" s="69" t="e">
        <f>VLOOKUP(E163,#REF!,2,FALSE)</f>
        <v>#REF!</v>
      </c>
      <c r="G163" s="194" t="e">
        <f>VLOOKUP(E163,#REF!,9,FALSE)</f>
        <v>#REF!</v>
      </c>
      <c r="H163" s="194" t="e">
        <f>VLOOKUP(E163,#REF!,10,FALSE)</f>
        <v>#REF!</v>
      </c>
      <c r="I163" s="267" t="e">
        <f t="shared" si="29"/>
        <v>#REF!</v>
      </c>
      <c r="L163" s="70">
        <v>2300146</v>
      </c>
      <c r="M163" s="70">
        <v>48700</v>
      </c>
      <c r="N163" t="s">
        <v>4087</v>
      </c>
      <c r="O163" t="s">
        <v>4242</v>
      </c>
      <c r="P163" s="83" t="s">
        <v>4029</v>
      </c>
      <c r="Q163" s="83"/>
      <c r="R163" s="82">
        <v>1622.4</v>
      </c>
      <c r="S163" s="82">
        <v>0</v>
      </c>
      <c r="T163" s="82">
        <v>0</v>
      </c>
      <c r="U163" s="82">
        <f t="shared" si="33"/>
        <v>1622.4</v>
      </c>
      <c r="W163" s="73">
        <v>24</v>
      </c>
      <c r="X163" s="22">
        <v>-1216.8000000000002</v>
      </c>
      <c r="Y163" s="22">
        <v>-67.599999999999994</v>
      </c>
      <c r="Z163" s="22">
        <f t="shared" si="38"/>
        <v>-67.600000000000009</v>
      </c>
      <c r="AA163" s="22">
        <f t="shared" si="38"/>
        <v>-67.600000000000009</v>
      </c>
      <c r="AB163" s="22">
        <f t="shared" si="38"/>
        <v>-67.600000000000009</v>
      </c>
      <c r="AC163" s="22">
        <f t="shared" si="38"/>
        <v>-67.600000000000009</v>
      </c>
      <c r="AD163" s="22">
        <f t="shared" si="38"/>
        <v>-67.600000000000009</v>
      </c>
      <c r="AE163" s="22">
        <v>0</v>
      </c>
      <c r="AF163" s="22">
        <v>0</v>
      </c>
      <c r="AG163" s="22">
        <v>0</v>
      </c>
      <c r="AH163" s="22">
        <v>0</v>
      </c>
      <c r="AI163" s="22">
        <v>0</v>
      </c>
      <c r="AJ163" s="22">
        <v>0</v>
      </c>
      <c r="AK163" s="22">
        <f t="shared" si="34"/>
        <v>-405.60000000000008</v>
      </c>
      <c r="AL163" s="22">
        <v>0</v>
      </c>
      <c r="AM163" s="22">
        <f t="shared" si="35"/>
        <v>-1622.4000000000003</v>
      </c>
      <c r="AO163" s="81">
        <f t="shared" si="36"/>
        <v>0</v>
      </c>
      <c r="AP163" s="81">
        <f t="shared" si="37"/>
        <v>405.59999999999991</v>
      </c>
      <c r="AQ163" s="81"/>
      <c r="AR163" s="81"/>
    </row>
    <row r="164" spans="1:44" outlineLevel="1" x14ac:dyDescent="0.25">
      <c r="A164" s="266">
        <v>44945</v>
      </c>
      <c r="D164" s="71" t="s">
        <v>4243</v>
      </c>
      <c r="E164" s="71" t="s">
        <v>4244</v>
      </c>
      <c r="F164" s="69" t="e">
        <f>VLOOKUP(E164,#REF!,2,FALSE)</f>
        <v>#REF!</v>
      </c>
      <c r="G164" s="194" t="e">
        <f>VLOOKUP(E164,#REF!,9,FALSE)</f>
        <v>#REF!</v>
      </c>
      <c r="H164" s="194" t="e">
        <f>VLOOKUP(E164,#REF!,10,FALSE)</f>
        <v>#REF!</v>
      </c>
      <c r="I164" s="267" t="e">
        <f t="shared" si="29"/>
        <v>#REF!</v>
      </c>
      <c r="L164" s="70">
        <v>2300146</v>
      </c>
      <c r="M164" s="70">
        <v>48701</v>
      </c>
      <c r="N164" t="s">
        <v>4087</v>
      </c>
      <c r="O164" t="s">
        <v>4245</v>
      </c>
      <c r="P164" s="83" t="s">
        <v>4029</v>
      </c>
      <c r="Q164" s="83"/>
      <c r="R164" s="82">
        <v>2995.2</v>
      </c>
      <c r="S164" s="82">
        <v>0</v>
      </c>
      <c r="T164" s="82">
        <v>0</v>
      </c>
      <c r="U164" s="82">
        <f t="shared" si="33"/>
        <v>2995.2</v>
      </c>
      <c r="W164" s="73">
        <v>24</v>
      </c>
      <c r="X164" s="22">
        <v>-2246.3999999999996</v>
      </c>
      <c r="Y164" s="22">
        <v>-124.8</v>
      </c>
      <c r="Z164" s="22">
        <f t="shared" si="38"/>
        <v>-124.8</v>
      </c>
      <c r="AA164" s="22">
        <f t="shared" si="38"/>
        <v>-124.8</v>
      </c>
      <c r="AB164" s="22">
        <f t="shared" si="38"/>
        <v>-124.8</v>
      </c>
      <c r="AC164" s="22">
        <f t="shared" si="38"/>
        <v>-124.8</v>
      </c>
      <c r="AD164" s="22">
        <f t="shared" si="38"/>
        <v>-124.8</v>
      </c>
      <c r="AE164" s="22">
        <v>0</v>
      </c>
      <c r="AF164" s="22">
        <v>0</v>
      </c>
      <c r="AG164" s="22">
        <v>0</v>
      </c>
      <c r="AH164" s="22">
        <v>0</v>
      </c>
      <c r="AI164" s="22">
        <v>0</v>
      </c>
      <c r="AJ164" s="22">
        <v>0</v>
      </c>
      <c r="AK164" s="22">
        <f t="shared" si="34"/>
        <v>-748.8</v>
      </c>
      <c r="AL164" s="22">
        <v>0</v>
      </c>
      <c r="AM164" s="22">
        <f t="shared" si="35"/>
        <v>-2995.2</v>
      </c>
      <c r="AO164" s="81">
        <f t="shared" si="36"/>
        <v>0</v>
      </c>
      <c r="AP164" s="81">
        <f t="shared" si="37"/>
        <v>748.80000000000018</v>
      </c>
      <c r="AQ164" s="81"/>
      <c r="AR164" s="81"/>
    </row>
    <row r="165" spans="1:44" outlineLevel="1" x14ac:dyDescent="0.25">
      <c r="A165" s="266">
        <v>44946</v>
      </c>
      <c r="D165" s="71" t="s">
        <v>4246</v>
      </c>
      <c r="E165" s="71" t="s">
        <v>4247</v>
      </c>
      <c r="F165" s="69" t="e">
        <f>VLOOKUP(E165,#REF!,2,FALSE)</f>
        <v>#REF!</v>
      </c>
      <c r="G165" s="194" t="e">
        <f>VLOOKUP(E165,#REF!,9,FALSE)</f>
        <v>#REF!</v>
      </c>
      <c r="H165" s="194" t="e">
        <f>VLOOKUP(E165,#REF!,10,FALSE)</f>
        <v>#REF!</v>
      </c>
      <c r="I165" s="267" t="e">
        <f t="shared" si="29"/>
        <v>#REF!</v>
      </c>
      <c r="L165" s="70">
        <v>2300146</v>
      </c>
      <c r="M165" s="70">
        <v>48698</v>
      </c>
      <c r="N165" t="s">
        <v>4087</v>
      </c>
      <c r="O165" t="s">
        <v>4248</v>
      </c>
      <c r="P165" s="83" t="s">
        <v>4029</v>
      </c>
      <c r="Q165" s="83"/>
      <c r="R165" s="82">
        <v>7644</v>
      </c>
      <c r="S165" s="82">
        <v>0</v>
      </c>
      <c r="T165" s="82">
        <v>0</v>
      </c>
      <c r="U165" s="82">
        <f t="shared" si="33"/>
        <v>7644</v>
      </c>
      <c r="W165" s="73">
        <v>24</v>
      </c>
      <c r="X165" s="22">
        <v>-5733</v>
      </c>
      <c r="Y165" s="22">
        <v>-318.5</v>
      </c>
      <c r="Z165" s="22">
        <f t="shared" si="38"/>
        <v>-318.5</v>
      </c>
      <c r="AA165" s="22">
        <f t="shared" si="38"/>
        <v>-318.5</v>
      </c>
      <c r="AB165" s="22">
        <f t="shared" si="38"/>
        <v>-318.5</v>
      </c>
      <c r="AC165" s="22">
        <f t="shared" si="38"/>
        <v>-318.5</v>
      </c>
      <c r="AD165" s="22">
        <f t="shared" si="38"/>
        <v>-318.5</v>
      </c>
      <c r="AE165" s="22">
        <v>0</v>
      </c>
      <c r="AF165" s="22">
        <v>0</v>
      </c>
      <c r="AG165" s="22">
        <v>0</v>
      </c>
      <c r="AH165" s="22">
        <v>0</v>
      </c>
      <c r="AI165" s="22">
        <v>0</v>
      </c>
      <c r="AJ165" s="22">
        <v>0</v>
      </c>
      <c r="AK165" s="22">
        <f t="shared" si="34"/>
        <v>-1911</v>
      </c>
      <c r="AL165" s="22">
        <v>0</v>
      </c>
      <c r="AM165" s="22">
        <f t="shared" si="35"/>
        <v>-7644</v>
      </c>
      <c r="AO165" s="81">
        <f t="shared" si="36"/>
        <v>0</v>
      </c>
      <c r="AP165" s="81">
        <f t="shared" si="37"/>
        <v>1911</v>
      </c>
      <c r="AQ165" s="81"/>
      <c r="AR165" s="81"/>
    </row>
    <row r="166" spans="1:44" outlineLevel="1" x14ac:dyDescent="0.25">
      <c r="A166" s="266">
        <v>44957</v>
      </c>
      <c r="D166" s="71" t="s">
        <v>4249</v>
      </c>
      <c r="E166" s="71" t="s">
        <v>4250</v>
      </c>
      <c r="F166" s="69" t="e">
        <f>VLOOKUP(E166,#REF!,2,FALSE)</f>
        <v>#REF!</v>
      </c>
      <c r="G166" s="194" t="e">
        <f>VLOOKUP(E166,#REF!,9,FALSE)</f>
        <v>#REF!</v>
      </c>
      <c r="H166" s="194" t="e">
        <f>VLOOKUP(E166,#REF!,10,FALSE)</f>
        <v>#REF!</v>
      </c>
      <c r="I166" s="267" t="e">
        <f t="shared" si="29"/>
        <v>#REF!</v>
      </c>
      <c r="L166" s="70">
        <v>2300155</v>
      </c>
      <c r="M166" s="70">
        <v>48769</v>
      </c>
      <c r="N166" t="s">
        <v>4087</v>
      </c>
      <c r="O166" t="s">
        <v>4251</v>
      </c>
      <c r="P166" s="83" t="s">
        <v>4058</v>
      </c>
      <c r="Q166" s="83"/>
      <c r="R166" s="82">
        <v>10327.75</v>
      </c>
      <c r="S166" s="82">
        <v>0</v>
      </c>
      <c r="T166" s="82">
        <v>0</v>
      </c>
      <c r="U166" s="82">
        <f t="shared" si="33"/>
        <v>10327.75</v>
      </c>
      <c r="W166" s="73">
        <v>24</v>
      </c>
      <c r="X166" s="22">
        <v>-7745.7891666666665</v>
      </c>
      <c r="Y166" s="22">
        <v>-430.32</v>
      </c>
      <c r="Z166" s="22">
        <f t="shared" si="38"/>
        <v>-430.32291666666669</v>
      </c>
      <c r="AA166" s="22">
        <f t="shared" si="38"/>
        <v>-430.32291666666669</v>
      </c>
      <c r="AB166" s="22">
        <f t="shared" si="38"/>
        <v>-430.32291666666669</v>
      </c>
      <c r="AC166" s="22">
        <f t="shared" si="38"/>
        <v>-430.32291666666669</v>
      </c>
      <c r="AD166" s="22">
        <f t="shared" si="38"/>
        <v>-430.32291666666669</v>
      </c>
      <c r="AE166" s="22">
        <v>-0.03</v>
      </c>
      <c r="AF166" s="22">
        <v>0</v>
      </c>
      <c r="AG166" s="22">
        <v>0</v>
      </c>
      <c r="AH166" s="22">
        <v>0</v>
      </c>
      <c r="AI166" s="22">
        <v>0</v>
      </c>
      <c r="AJ166" s="22">
        <v>0</v>
      </c>
      <c r="AK166" s="22">
        <f t="shared" si="34"/>
        <v>-2581.9645833333334</v>
      </c>
      <c r="AL166" s="22">
        <v>0</v>
      </c>
      <c r="AM166" s="22">
        <f t="shared" si="35"/>
        <v>-10327.75375</v>
      </c>
      <c r="AO166" s="81">
        <f t="shared" si="36"/>
        <v>-3.7499999998544808E-3</v>
      </c>
      <c r="AP166" s="81">
        <f t="shared" si="37"/>
        <v>2581.9608333333335</v>
      </c>
      <c r="AQ166" s="81"/>
      <c r="AR166" s="81"/>
    </row>
    <row r="167" spans="1:44" ht="30" outlineLevel="1" x14ac:dyDescent="0.25">
      <c r="A167" s="266">
        <v>44958</v>
      </c>
      <c r="D167" s="269" t="s">
        <v>4252</v>
      </c>
      <c r="E167" s="69" t="e">
        <v>#N/A</v>
      </c>
      <c r="F167" s="69" t="e">
        <f>VLOOKUP(E167,#REF!,2,FALSE)</f>
        <v>#N/A</v>
      </c>
      <c r="G167" s="194" t="e">
        <f>VLOOKUP(E167,#REF!,9,FALSE)</f>
        <v>#N/A</v>
      </c>
      <c r="H167" s="194" t="e">
        <f>VLOOKUP(E167,#REF!,10,FALSE)</f>
        <v>#N/A</v>
      </c>
      <c r="I167" s="267" t="e">
        <f t="shared" si="29"/>
        <v>#N/A</v>
      </c>
      <c r="L167" s="70">
        <v>2300161</v>
      </c>
      <c r="M167" s="70">
        <v>48858</v>
      </c>
      <c r="N167" t="s">
        <v>4253</v>
      </c>
      <c r="O167" t="s">
        <v>4254</v>
      </c>
      <c r="P167" s="83" t="s">
        <v>4150</v>
      </c>
      <c r="Q167" s="83"/>
      <c r="R167" s="82">
        <v>6160</v>
      </c>
      <c r="S167" s="82">
        <v>0</v>
      </c>
      <c r="T167" s="82">
        <v>0</v>
      </c>
      <c r="U167" s="82">
        <f t="shared" si="33"/>
        <v>6160</v>
      </c>
      <c r="W167" s="73">
        <v>24</v>
      </c>
      <c r="X167" s="22">
        <v>-4363.3566666666666</v>
      </c>
      <c r="Y167" s="22">
        <v>-256.67</v>
      </c>
      <c r="Z167" s="22">
        <f t="shared" si="38"/>
        <v>-256.66666666666669</v>
      </c>
      <c r="AA167" s="22">
        <f t="shared" si="38"/>
        <v>-256.66666666666669</v>
      </c>
      <c r="AB167" s="22">
        <f t="shared" si="38"/>
        <v>-256.66666666666669</v>
      </c>
      <c r="AC167" s="22">
        <f t="shared" si="38"/>
        <v>-256.66666666666669</v>
      </c>
      <c r="AD167" s="22">
        <f t="shared" si="38"/>
        <v>-256.66666666666669</v>
      </c>
      <c r="AE167" s="22">
        <f>-$U167/$W167+0.03</f>
        <v>-256.63666666666671</v>
      </c>
      <c r="AF167" s="22">
        <v>0</v>
      </c>
      <c r="AG167" s="22">
        <v>0</v>
      </c>
      <c r="AH167" s="22">
        <v>0</v>
      </c>
      <c r="AI167" s="22">
        <v>0</v>
      </c>
      <c r="AJ167" s="22">
        <v>0</v>
      </c>
      <c r="AK167" s="22">
        <f t="shared" si="34"/>
        <v>-1796.6400000000003</v>
      </c>
      <c r="AL167" s="22">
        <v>0</v>
      </c>
      <c r="AM167" s="22">
        <f t="shared" si="35"/>
        <v>-6159.9966666666669</v>
      </c>
      <c r="AO167" s="81">
        <f t="shared" si="36"/>
        <v>3.333333333102928E-3</v>
      </c>
      <c r="AP167" s="81">
        <f t="shared" si="37"/>
        <v>1796.6433333333334</v>
      </c>
      <c r="AQ167" s="81"/>
      <c r="AR167" s="81"/>
    </row>
    <row r="168" spans="1:44" outlineLevel="1" x14ac:dyDescent="0.25">
      <c r="A168" s="266">
        <v>44958</v>
      </c>
      <c r="D168" s="71" t="s">
        <v>4255</v>
      </c>
      <c r="E168" s="71" t="s">
        <v>3893</v>
      </c>
      <c r="F168" s="69" t="e">
        <f>VLOOKUP(E168,#REF!,2,FALSE)</f>
        <v>#REF!</v>
      </c>
      <c r="G168" s="194" t="e">
        <f>VLOOKUP(E168,#REF!,9,FALSE)</f>
        <v>#REF!</v>
      </c>
      <c r="H168" s="194" t="e">
        <f>VLOOKUP(E168,#REF!,10,FALSE)</f>
        <v>#REF!</v>
      </c>
      <c r="I168" s="267" t="e">
        <f t="shared" si="29"/>
        <v>#REF!</v>
      </c>
      <c r="L168" s="70">
        <v>2300322</v>
      </c>
      <c r="M168" s="70">
        <v>48997</v>
      </c>
      <c r="N168" t="s">
        <v>4256</v>
      </c>
      <c r="O168" s="98" t="s">
        <v>4257</v>
      </c>
      <c r="P168" s="83" t="s">
        <v>4054</v>
      </c>
      <c r="Q168" s="83"/>
      <c r="R168" s="82">
        <v>7623</v>
      </c>
      <c r="S168" s="82">
        <v>0</v>
      </c>
      <c r="T168" s="82">
        <v>0</v>
      </c>
      <c r="U168" s="82">
        <f t="shared" si="33"/>
        <v>7623</v>
      </c>
      <c r="W168" s="73">
        <v>24</v>
      </c>
      <c r="X168" s="22">
        <v>-5399.66</v>
      </c>
      <c r="Y168" s="22">
        <v>-317.63</v>
      </c>
      <c r="Z168" s="22">
        <f t="shared" si="38"/>
        <v>-317.625</v>
      </c>
      <c r="AA168" s="22">
        <f t="shared" si="38"/>
        <v>-317.625</v>
      </c>
      <c r="AB168" s="22">
        <f t="shared" si="38"/>
        <v>-317.625</v>
      </c>
      <c r="AC168" s="22">
        <f t="shared" si="38"/>
        <v>-317.625</v>
      </c>
      <c r="AD168" s="22">
        <f t="shared" si="38"/>
        <v>-317.625</v>
      </c>
      <c r="AE168" s="22">
        <f>-$U168/$W168+0.04</f>
        <v>-317.58499999999998</v>
      </c>
      <c r="AF168" s="22">
        <v>0</v>
      </c>
      <c r="AG168" s="22">
        <v>0</v>
      </c>
      <c r="AH168" s="22">
        <v>0</v>
      </c>
      <c r="AI168" s="22">
        <v>0</v>
      </c>
      <c r="AJ168" s="22">
        <v>0</v>
      </c>
      <c r="AK168" s="22">
        <f t="shared" si="34"/>
        <v>-2223.34</v>
      </c>
      <c r="AL168" s="22">
        <v>0</v>
      </c>
      <c r="AM168" s="22">
        <f t="shared" si="35"/>
        <v>-7623</v>
      </c>
      <c r="AO168" s="81">
        <f t="shared" si="36"/>
        <v>0</v>
      </c>
      <c r="AP168" s="81">
        <f t="shared" si="37"/>
        <v>2223.34</v>
      </c>
      <c r="AQ168" s="81"/>
      <c r="AR168" s="81"/>
    </row>
    <row r="169" spans="1:44" outlineLevel="1" x14ac:dyDescent="0.25">
      <c r="A169" s="266">
        <v>44958</v>
      </c>
      <c r="D169" s="71" t="s">
        <v>4258</v>
      </c>
      <c r="E169" s="71" t="s">
        <v>4259</v>
      </c>
      <c r="F169" s="69" t="e">
        <f>VLOOKUP(E169,#REF!,2,FALSE)</f>
        <v>#REF!</v>
      </c>
      <c r="I169" s="267"/>
      <c r="L169" s="70">
        <v>2300322</v>
      </c>
      <c r="M169" s="70">
        <v>48998</v>
      </c>
      <c r="N169" t="s">
        <v>4260</v>
      </c>
      <c r="O169" s="98" t="s">
        <v>4261</v>
      </c>
      <c r="P169" s="83" t="s">
        <v>4054</v>
      </c>
      <c r="Q169" s="83"/>
      <c r="R169" s="82">
        <v>5821.2</v>
      </c>
      <c r="S169" s="82">
        <v>0</v>
      </c>
      <c r="T169" s="82">
        <v>0</v>
      </c>
      <c r="U169" s="82">
        <f t="shared" si="33"/>
        <v>5821.2</v>
      </c>
      <c r="W169" s="73">
        <v>24</v>
      </c>
      <c r="X169" s="22">
        <v>-4123.3500000000004</v>
      </c>
      <c r="Y169" s="22">
        <v>-242.55</v>
      </c>
      <c r="Z169" s="22">
        <f t="shared" si="38"/>
        <v>-242.54999999999998</v>
      </c>
      <c r="AA169" s="22">
        <f t="shared" si="38"/>
        <v>-242.54999999999998</v>
      </c>
      <c r="AB169" s="22">
        <f t="shared" si="38"/>
        <v>-242.54999999999998</v>
      </c>
      <c r="AC169" s="22">
        <f t="shared" si="38"/>
        <v>-242.54999999999998</v>
      </c>
      <c r="AD169" s="22">
        <f t="shared" si="38"/>
        <v>-242.54999999999998</v>
      </c>
      <c r="AE169" s="22">
        <f t="shared" si="38"/>
        <v>-242.54999999999998</v>
      </c>
      <c r="AF169" s="22">
        <v>0</v>
      </c>
      <c r="AG169" s="22">
        <v>0</v>
      </c>
      <c r="AH169" s="22">
        <v>0</v>
      </c>
      <c r="AI169" s="22">
        <v>0</v>
      </c>
      <c r="AJ169" s="22">
        <v>0</v>
      </c>
      <c r="AK169" s="22">
        <f t="shared" si="34"/>
        <v>-1697.85</v>
      </c>
      <c r="AL169" s="22">
        <v>0</v>
      </c>
      <c r="AM169" s="22">
        <f t="shared" si="35"/>
        <v>-5821.2000000000007</v>
      </c>
      <c r="AO169" s="81">
        <f t="shared" si="36"/>
        <v>0</v>
      </c>
      <c r="AP169" s="81">
        <f t="shared" si="37"/>
        <v>1697.8499999999995</v>
      </c>
      <c r="AQ169" s="81"/>
      <c r="AR169" s="81"/>
    </row>
    <row r="170" spans="1:44" outlineLevel="1" x14ac:dyDescent="0.25">
      <c r="A170" s="266">
        <v>44959</v>
      </c>
      <c r="D170" s="71" t="s">
        <v>4262</v>
      </c>
      <c r="E170" s="71" t="s">
        <v>4218</v>
      </c>
      <c r="F170" s="69" t="e">
        <f>VLOOKUP(E170,#REF!,2,FALSE)</f>
        <v>#REF!</v>
      </c>
      <c r="G170" s="194" t="e">
        <f>VLOOKUP(E170,#REF!,9,FALSE)</f>
        <v>#REF!</v>
      </c>
      <c r="H170" s="194" t="e">
        <f>VLOOKUP(E170,#REF!,10,FALSE)</f>
        <v>#REF!</v>
      </c>
      <c r="I170" s="267" t="e">
        <f t="shared" ref="I170:I181" si="39">G170-U170</f>
        <v>#REF!</v>
      </c>
      <c r="L170" s="70">
        <v>2300234</v>
      </c>
      <c r="M170" s="70">
        <v>48940</v>
      </c>
      <c r="N170" t="s">
        <v>4087</v>
      </c>
      <c r="O170" t="s">
        <v>4263</v>
      </c>
      <c r="P170" s="83" t="s">
        <v>4029</v>
      </c>
      <c r="Q170" s="83"/>
      <c r="R170" s="82">
        <v>6195</v>
      </c>
      <c r="S170" s="82">
        <v>0</v>
      </c>
      <c r="T170" s="82">
        <v>0</v>
      </c>
      <c r="U170" s="82">
        <f t="shared" si="33"/>
        <v>6195</v>
      </c>
      <c r="W170" s="73">
        <v>24</v>
      </c>
      <c r="X170" s="22">
        <v>-4388.16</v>
      </c>
      <c r="Y170" s="22">
        <v>-258.13</v>
      </c>
      <c r="Z170" s="22">
        <f t="shared" si="38"/>
        <v>-258.125</v>
      </c>
      <c r="AA170" s="22">
        <f t="shared" si="38"/>
        <v>-258.125</v>
      </c>
      <c r="AB170" s="22">
        <f t="shared" si="38"/>
        <v>-258.125</v>
      </c>
      <c r="AC170" s="22">
        <f t="shared" si="38"/>
        <v>-258.125</v>
      </c>
      <c r="AD170" s="22">
        <f t="shared" si="38"/>
        <v>-258.125</v>
      </c>
      <c r="AE170" s="22">
        <f>-$U170/$W170+0.04</f>
        <v>-258.08499999999998</v>
      </c>
      <c r="AF170" s="22">
        <v>0</v>
      </c>
      <c r="AG170" s="22">
        <v>0</v>
      </c>
      <c r="AH170" s="22">
        <v>0</v>
      </c>
      <c r="AI170" s="22">
        <v>0</v>
      </c>
      <c r="AJ170" s="22">
        <v>0</v>
      </c>
      <c r="AK170" s="22">
        <f t="shared" si="34"/>
        <v>-1806.8400000000001</v>
      </c>
      <c r="AL170" s="22">
        <v>0</v>
      </c>
      <c r="AM170" s="22">
        <f t="shared" si="35"/>
        <v>-6195</v>
      </c>
      <c r="AO170" s="81">
        <f t="shared" si="36"/>
        <v>0</v>
      </c>
      <c r="AP170" s="81">
        <f t="shared" si="37"/>
        <v>1806.8400000000001</v>
      </c>
      <c r="AQ170" s="81"/>
      <c r="AR170" s="81"/>
    </row>
    <row r="171" spans="1:44" outlineLevel="1" x14ac:dyDescent="0.25">
      <c r="A171" s="266">
        <v>44960</v>
      </c>
      <c r="D171" s="71" t="s">
        <v>4264</v>
      </c>
      <c r="E171" s="71" t="s">
        <v>4265</v>
      </c>
      <c r="F171" s="69" t="e">
        <f>VLOOKUP(E171,#REF!,2,FALSE)</f>
        <v>#REF!</v>
      </c>
      <c r="G171" s="194" t="e">
        <f>VLOOKUP(E171,#REF!,9,FALSE)</f>
        <v>#REF!</v>
      </c>
      <c r="H171" s="194" t="e">
        <f>VLOOKUP(E171,#REF!,10,FALSE)</f>
        <v>#REF!</v>
      </c>
      <c r="I171" s="267" t="e">
        <f t="shared" si="39"/>
        <v>#REF!</v>
      </c>
      <c r="L171" s="70">
        <v>2300222</v>
      </c>
      <c r="M171" s="70">
        <v>48938</v>
      </c>
      <c r="N171" t="s">
        <v>4266</v>
      </c>
      <c r="O171" t="s">
        <v>4267</v>
      </c>
      <c r="P171" s="83" t="s">
        <v>4029</v>
      </c>
      <c r="Q171" s="83"/>
      <c r="R171" s="82">
        <v>13109.92</v>
      </c>
      <c r="S171" s="82">
        <v>0</v>
      </c>
      <c r="T171" s="82">
        <v>0</v>
      </c>
      <c r="U171" s="82">
        <f t="shared" si="33"/>
        <v>13109.92</v>
      </c>
      <c r="W171" s="73">
        <v>24</v>
      </c>
      <c r="X171" s="22">
        <v>-9286.2166666666672</v>
      </c>
      <c r="Y171" s="22">
        <v>-546.25</v>
      </c>
      <c r="Z171" s="22">
        <f t="shared" si="38"/>
        <v>-546.24666666666667</v>
      </c>
      <c r="AA171" s="22">
        <f t="shared" si="38"/>
        <v>-546.24666666666667</v>
      </c>
      <c r="AB171" s="22">
        <f t="shared" si="38"/>
        <v>-546.24666666666667</v>
      </c>
      <c r="AC171" s="22">
        <f t="shared" si="38"/>
        <v>-546.24666666666667</v>
      </c>
      <c r="AD171" s="22">
        <f t="shared" si="38"/>
        <v>-546.24666666666667</v>
      </c>
      <c r="AE171" s="22">
        <f>-$U171/$W171+0.03</f>
        <v>-546.2166666666667</v>
      </c>
      <c r="AF171" s="22">
        <v>0</v>
      </c>
      <c r="AG171" s="22">
        <v>0</v>
      </c>
      <c r="AH171" s="22">
        <v>0</v>
      </c>
      <c r="AI171" s="22">
        <v>0</v>
      </c>
      <c r="AJ171" s="22">
        <v>0</v>
      </c>
      <c r="AK171" s="22">
        <f t="shared" si="34"/>
        <v>-3823.7000000000003</v>
      </c>
      <c r="AL171" s="22">
        <v>0</v>
      </c>
      <c r="AM171" s="22">
        <f t="shared" si="35"/>
        <v>-13109.916666666668</v>
      </c>
      <c r="AO171" s="81">
        <f t="shared" si="36"/>
        <v>3.3333333321934333E-3</v>
      </c>
      <c r="AP171" s="81">
        <f t="shared" si="37"/>
        <v>3823.7033333333329</v>
      </c>
      <c r="AQ171" s="81"/>
      <c r="AR171" s="81"/>
    </row>
    <row r="172" spans="1:44" outlineLevel="1" x14ac:dyDescent="0.25">
      <c r="A172" s="266">
        <v>44960</v>
      </c>
      <c r="D172" s="71" t="s">
        <v>4268</v>
      </c>
      <c r="E172" s="71" t="s">
        <v>4269</v>
      </c>
      <c r="F172" s="69" t="e">
        <f>VLOOKUP(E172,#REF!,2,FALSE)</f>
        <v>#REF!</v>
      </c>
      <c r="G172" s="194" t="e">
        <f>VLOOKUP(E172,#REF!,9,FALSE)</f>
        <v>#REF!</v>
      </c>
      <c r="H172" s="194" t="e">
        <f>VLOOKUP(E172,#REF!,10,FALSE)</f>
        <v>#REF!</v>
      </c>
      <c r="I172" s="267" t="e">
        <f t="shared" si="39"/>
        <v>#REF!</v>
      </c>
      <c r="L172" s="70">
        <v>2300222</v>
      </c>
      <c r="M172" s="70">
        <v>48939</v>
      </c>
      <c r="N172" t="s">
        <v>4270</v>
      </c>
      <c r="O172" t="s">
        <v>4271</v>
      </c>
      <c r="P172" s="83" t="s">
        <v>4029</v>
      </c>
      <c r="Q172" s="83"/>
      <c r="R172" s="82">
        <v>2217.6</v>
      </c>
      <c r="S172" s="82">
        <v>0</v>
      </c>
      <c r="T172" s="82">
        <v>0</v>
      </c>
      <c r="U172" s="82">
        <f t="shared" si="33"/>
        <v>2217.6</v>
      </c>
      <c r="W172" s="73">
        <v>24</v>
      </c>
      <c r="X172" s="22">
        <v>-1570.8</v>
      </c>
      <c r="Y172" s="22">
        <v>-92.4</v>
      </c>
      <c r="Z172" s="22">
        <f t="shared" si="38"/>
        <v>-92.399999999999991</v>
      </c>
      <c r="AA172" s="22">
        <f t="shared" si="38"/>
        <v>-92.399999999999991</v>
      </c>
      <c r="AB172" s="22">
        <f t="shared" si="38"/>
        <v>-92.399999999999991</v>
      </c>
      <c r="AC172" s="22">
        <f t="shared" si="38"/>
        <v>-92.399999999999991</v>
      </c>
      <c r="AD172" s="22">
        <f t="shared" si="38"/>
        <v>-92.399999999999991</v>
      </c>
      <c r="AE172" s="22">
        <f t="shared" si="38"/>
        <v>-92.399999999999991</v>
      </c>
      <c r="AF172" s="22">
        <v>0</v>
      </c>
      <c r="AG172" s="22">
        <v>0</v>
      </c>
      <c r="AH172" s="22">
        <v>0</v>
      </c>
      <c r="AI172" s="22">
        <v>0</v>
      </c>
      <c r="AJ172" s="22">
        <v>0</v>
      </c>
      <c r="AK172" s="22">
        <f t="shared" si="34"/>
        <v>-646.79999999999995</v>
      </c>
      <c r="AL172" s="22">
        <v>0</v>
      </c>
      <c r="AM172" s="22">
        <f t="shared" si="35"/>
        <v>-2217.6</v>
      </c>
      <c r="AO172" s="81">
        <f t="shared" si="36"/>
        <v>0</v>
      </c>
      <c r="AP172" s="81">
        <f t="shared" si="37"/>
        <v>646.79999999999995</v>
      </c>
      <c r="AQ172" s="81"/>
      <c r="AR172" s="81"/>
    </row>
    <row r="173" spans="1:44" outlineLevel="1" x14ac:dyDescent="0.25">
      <c r="A173" s="266">
        <v>44965</v>
      </c>
      <c r="D173" s="71" t="s">
        <v>4272</v>
      </c>
      <c r="E173" s="71" t="s">
        <v>3692</v>
      </c>
      <c r="F173" s="69" t="e">
        <f>VLOOKUP(E173,#REF!,2,FALSE)</f>
        <v>#REF!</v>
      </c>
      <c r="G173" s="194" t="e">
        <f>VLOOKUP(E173,#REF!,9,FALSE)</f>
        <v>#REF!</v>
      </c>
      <c r="H173" s="194" t="e">
        <f>VLOOKUP(E173,#REF!,10,FALSE)</f>
        <v>#REF!</v>
      </c>
      <c r="I173" s="267" t="e">
        <f t="shared" si="39"/>
        <v>#REF!</v>
      </c>
      <c r="L173" s="70">
        <v>2300312</v>
      </c>
      <c r="M173" s="70">
        <v>48988</v>
      </c>
      <c r="N173" t="s">
        <v>4087</v>
      </c>
      <c r="O173" t="s">
        <v>4273</v>
      </c>
      <c r="P173" s="83" t="s">
        <v>4058</v>
      </c>
      <c r="Q173" s="83"/>
      <c r="R173" s="82">
        <v>13223.15</v>
      </c>
      <c r="S173" s="82">
        <v>0</v>
      </c>
      <c r="T173" s="82">
        <v>0</v>
      </c>
      <c r="U173" s="82">
        <f t="shared" si="33"/>
        <v>13223.15</v>
      </c>
      <c r="W173" s="73">
        <v>24</v>
      </c>
      <c r="X173" s="22">
        <v>-9366.3658333333333</v>
      </c>
      <c r="Y173" s="22">
        <v>-550.96</v>
      </c>
      <c r="Z173" s="22">
        <f t="shared" si="38"/>
        <v>-550.96458333333328</v>
      </c>
      <c r="AA173" s="22">
        <f t="shared" si="38"/>
        <v>-550.96458333333328</v>
      </c>
      <c r="AB173" s="22">
        <f t="shared" si="38"/>
        <v>-550.96458333333328</v>
      </c>
      <c r="AC173" s="22">
        <f t="shared" si="38"/>
        <v>-550.96458333333328</v>
      </c>
      <c r="AD173" s="22">
        <f t="shared" si="38"/>
        <v>-550.96458333333328</v>
      </c>
      <c r="AE173" s="22">
        <f>-$U173/$W173-0.04</f>
        <v>-551.00458333333324</v>
      </c>
      <c r="AF173" s="22">
        <v>0</v>
      </c>
      <c r="AG173" s="22">
        <v>0</v>
      </c>
      <c r="AH173" s="22">
        <v>0</v>
      </c>
      <c r="AI173" s="22">
        <v>0</v>
      </c>
      <c r="AJ173" s="22">
        <v>0</v>
      </c>
      <c r="AK173" s="22">
        <f t="shared" si="34"/>
        <v>-3856.7875000000004</v>
      </c>
      <c r="AL173" s="22">
        <v>0</v>
      </c>
      <c r="AM173" s="22">
        <f t="shared" si="35"/>
        <v>-13223.153333333334</v>
      </c>
      <c r="AO173" s="81">
        <f t="shared" si="36"/>
        <v>-3.3333333340124227E-3</v>
      </c>
      <c r="AP173" s="81">
        <f t="shared" si="37"/>
        <v>3856.7841666666664</v>
      </c>
      <c r="AQ173" s="81"/>
      <c r="AR173" s="81"/>
    </row>
    <row r="174" spans="1:44" outlineLevel="1" x14ac:dyDescent="0.25">
      <c r="A174" s="266">
        <v>44972</v>
      </c>
      <c r="D174" s="71" t="s">
        <v>4274</v>
      </c>
      <c r="E174" s="71" t="s">
        <v>4275</v>
      </c>
      <c r="F174" s="69" t="e">
        <f>VLOOKUP(E174,#REF!,2,FALSE)</f>
        <v>#REF!</v>
      </c>
      <c r="G174" s="194" t="e">
        <f>VLOOKUP(E174,#REF!,9,FALSE)</f>
        <v>#REF!</v>
      </c>
      <c r="H174" s="194" t="e">
        <f>VLOOKUP(E174,#REF!,10,FALSE)</f>
        <v>#REF!</v>
      </c>
      <c r="I174" s="267" t="e">
        <f t="shared" si="39"/>
        <v>#REF!</v>
      </c>
      <c r="L174" s="70">
        <v>2300323</v>
      </c>
      <c r="M174" s="70">
        <v>48987</v>
      </c>
      <c r="N174" t="s">
        <v>4276</v>
      </c>
      <c r="O174" t="s">
        <v>4277</v>
      </c>
      <c r="P174" s="83" t="s">
        <v>4058</v>
      </c>
      <c r="Q174" s="83"/>
      <c r="R174" s="82">
        <v>8916.09</v>
      </c>
      <c r="S174" s="82">
        <v>0</v>
      </c>
      <c r="T174" s="82">
        <v>0</v>
      </c>
      <c r="U174" s="82">
        <f t="shared" si="33"/>
        <v>8916.09</v>
      </c>
      <c r="W174" s="73">
        <v>24</v>
      </c>
      <c r="X174" s="22">
        <v>-6315.5374999999995</v>
      </c>
      <c r="Y174" s="22">
        <v>-371.5</v>
      </c>
      <c r="Z174" s="22">
        <f t="shared" si="38"/>
        <v>-371.50375000000003</v>
      </c>
      <c r="AA174" s="22">
        <f t="shared" si="38"/>
        <v>-371.50375000000003</v>
      </c>
      <c r="AB174" s="22">
        <f t="shared" si="38"/>
        <v>-371.50375000000003</v>
      </c>
      <c r="AC174" s="22">
        <f t="shared" si="38"/>
        <v>-371.50375000000003</v>
      </c>
      <c r="AD174" s="22">
        <f t="shared" si="38"/>
        <v>-371.50375000000003</v>
      </c>
      <c r="AE174" s="22">
        <f>-$U174/$W174-0.03</f>
        <v>-371.53375</v>
      </c>
      <c r="AF174" s="22">
        <v>0</v>
      </c>
      <c r="AG174" s="22">
        <v>0</v>
      </c>
      <c r="AH174" s="22">
        <v>0</v>
      </c>
      <c r="AI174" s="22">
        <v>0</v>
      </c>
      <c r="AJ174" s="22">
        <v>0</v>
      </c>
      <c r="AK174" s="22">
        <f t="shared" si="34"/>
        <v>-2600.5525000000002</v>
      </c>
      <c r="AL174" s="22">
        <v>0</v>
      </c>
      <c r="AM174" s="22">
        <f t="shared" si="35"/>
        <v>-8916.09</v>
      </c>
      <c r="AO174" s="81">
        <f t="shared" si="36"/>
        <v>0</v>
      </c>
      <c r="AP174" s="81">
        <f t="shared" si="37"/>
        <v>2600.5525000000007</v>
      </c>
      <c r="AQ174" s="81"/>
      <c r="AR174" s="81"/>
    </row>
    <row r="175" spans="1:44" outlineLevel="1" x14ac:dyDescent="0.25">
      <c r="A175" s="266">
        <v>44972</v>
      </c>
      <c r="D175" s="71" t="s">
        <v>4278</v>
      </c>
      <c r="E175" s="71" t="s">
        <v>4279</v>
      </c>
      <c r="F175" s="69" t="e">
        <f>VLOOKUP(E175,#REF!,2,FALSE)</f>
        <v>#REF!</v>
      </c>
      <c r="G175" s="194" t="e">
        <f>VLOOKUP(E175,#REF!,9,FALSE)</f>
        <v>#REF!</v>
      </c>
      <c r="H175" s="194" t="e">
        <f>VLOOKUP(E175,#REF!,10,FALSE)</f>
        <v>#REF!</v>
      </c>
      <c r="I175" s="267" t="e">
        <f t="shared" si="39"/>
        <v>#REF!</v>
      </c>
      <c r="L175" s="70">
        <v>2300324</v>
      </c>
      <c r="M175" s="70">
        <v>48992</v>
      </c>
      <c r="N175" t="s">
        <v>4280</v>
      </c>
      <c r="O175" t="s">
        <v>4281</v>
      </c>
      <c r="P175" s="83" t="s">
        <v>4029</v>
      </c>
      <c r="Q175" s="83"/>
      <c r="R175" s="82">
        <v>739.2</v>
      </c>
      <c r="S175" s="82">
        <v>0</v>
      </c>
      <c r="T175" s="82">
        <v>0</v>
      </c>
      <c r="U175" s="82">
        <f t="shared" si="33"/>
        <v>739.2</v>
      </c>
      <c r="W175" s="73">
        <v>24</v>
      </c>
      <c r="X175" s="22">
        <v>-523.60000000000014</v>
      </c>
      <c r="Y175" s="22">
        <v>-30.8</v>
      </c>
      <c r="Z175" s="22">
        <f t="shared" si="38"/>
        <v>-30.8</v>
      </c>
      <c r="AA175" s="22">
        <f t="shared" si="38"/>
        <v>-30.8</v>
      </c>
      <c r="AB175" s="22">
        <f t="shared" si="38"/>
        <v>-30.8</v>
      </c>
      <c r="AC175" s="22">
        <f t="shared" si="38"/>
        <v>-30.8</v>
      </c>
      <c r="AD175" s="22">
        <f t="shared" si="38"/>
        <v>-30.8</v>
      </c>
      <c r="AE175" s="22">
        <f t="shared" si="38"/>
        <v>-30.8</v>
      </c>
      <c r="AF175" s="22">
        <v>0</v>
      </c>
      <c r="AG175" s="22">
        <v>0</v>
      </c>
      <c r="AH175" s="22">
        <v>0</v>
      </c>
      <c r="AI175" s="22">
        <v>0</v>
      </c>
      <c r="AJ175" s="22">
        <v>0</v>
      </c>
      <c r="AK175" s="22">
        <f t="shared" si="34"/>
        <v>-215.60000000000002</v>
      </c>
      <c r="AL175" s="22">
        <v>0</v>
      </c>
      <c r="AM175" s="22">
        <f t="shared" si="35"/>
        <v>-739.20000000000016</v>
      </c>
      <c r="AO175" s="81">
        <f t="shared" si="36"/>
        <v>0</v>
      </c>
      <c r="AP175" s="81">
        <f t="shared" si="37"/>
        <v>215.59999999999991</v>
      </c>
      <c r="AQ175" s="81"/>
      <c r="AR175" s="81"/>
    </row>
    <row r="176" spans="1:44" outlineLevel="1" x14ac:dyDescent="0.25">
      <c r="A176" s="266">
        <v>44972</v>
      </c>
      <c r="D176" s="71" t="s">
        <v>4282</v>
      </c>
      <c r="E176" s="71" t="s">
        <v>4283</v>
      </c>
      <c r="F176" s="69" t="e">
        <f>VLOOKUP(E176,#REF!,2,FALSE)</f>
        <v>#REF!</v>
      </c>
      <c r="G176" s="194" t="e">
        <f>VLOOKUP(E176,#REF!,9,FALSE)</f>
        <v>#REF!</v>
      </c>
      <c r="H176" s="194" t="e">
        <f>VLOOKUP(E176,#REF!,10,FALSE)</f>
        <v>#REF!</v>
      </c>
      <c r="I176" s="267" t="e">
        <f t="shared" si="39"/>
        <v>#REF!</v>
      </c>
      <c r="L176" s="70">
        <v>2300324</v>
      </c>
      <c r="M176" s="70">
        <v>48994</v>
      </c>
      <c r="N176" t="s">
        <v>4284</v>
      </c>
      <c r="O176" t="s">
        <v>4285</v>
      </c>
      <c r="P176" s="83" t="s">
        <v>4029</v>
      </c>
      <c r="Q176" s="83"/>
      <c r="R176" s="82">
        <v>946.4</v>
      </c>
      <c r="S176" s="82">
        <v>0</v>
      </c>
      <c r="T176" s="82">
        <v>0</v>
      </c>
      <c r="U176" s="82">
        <f t="shared" si="33"/>
        <v>946.4</v>
      </c>
      <c r="W176" s="73">
        <v>24</v>
      </c>
      <c r="X176" s="22">
        <v>-670.34333333333336</v>
      </c>
      <c r="Y176" s="22">
        <v>-39.43</v>
      </c>
      <c r="Z176" s="22">
        <f t="shared" si="38"/>
        <v>-39.43333333333333</v>
      </c>
      <c r="AA176" s="22">
        <f t="shared" si="38"/>
        <v>-39.43333333333333</v>
      </c>
      <c r="AB176" s="22">
        <f t="shared" si="38"/>
        <v>-39.43333333333333</v>
      </c>
      <c r="AC176" s="22">
        <f t="shared" si="38"/>
        <v>-39.43333333333333</v>
      </c>
      <c r="AD176" s="22">
        <f t="shared" si="38"/>
        <v>-39.43333333333333</v>
      </c>
      <c r="AE176" s="22">
        <f>-$U176/$W176-0.03</f>
        <v>-39.463333333333331</v>
      </c>
      <c r="AF176" s="22">
        <v>0</v>
      </c>
      <c r="AG176" s="22">
        <v>0</v>
      </c>
      <c r="AH176" s="22">
        <v>0</v>
      </c>
      <c r="AI176" s="22">
        <v>0</v>
      </c>
      <c r="AJ176" s="22">
        <v>0</v>
      </c>
      <c r="AK176" s="22">
        <f t="shared" si="34"/>
        <v>-276.06</v>
      </c>
      <c r="AL176" s="22">
        <v>0</v>
      </c>
      <c r="AM176" s="22">
        <f t="shared" si="35"/>
        <v>-946.40333333333342</v>
      </c>
      <c r="AO176" s="81">
        <f t="shared" si="36"/>
        <v>-3.3333333334439885E-3</v>
      </c>
      <c r="AP176" s="81">
        <f t="shared" si="37"/>
        <v>276.05666666666662</v>
      </c>
      <c r="AQ176" s="81"/>
      <c r="AR176" s="81"/>
    </row>
    <row r="177" spans="1:44" outlineLevel="1" x14ac:dyDescent="0.25">
      <c r="A177" s="266">
        <v>44974</v>
      </c>
      <c r="D177" s="71" t="s">
        <v>4286</v>
      </c>
      <c r="E177" s="71" t="s">
        <v>4218</v>
      </c>
      <c r="F177" s="69" t="e">
        <f>VLOOKUP(E177,#REF!,2,FALSE)</f>
        <v>#REF!</v>
      </c>
      <c r="G177" s="194" t="e">
        <f>VLOOKUP(E177,#REF!,9,FALSE)</f>
        <v>#REF!</v>
      </c>
      <c r="H177" s="194" t="e">
        <f>VLOOKUP(E177,#REF!,10,FALSE)</f>
        <v>#REF!</v>
      </c>
      <c r="I177" s="267" t="e">
        <f t="shared" si="39"/>
        <v>#REF!</v>
      </c>
      <c r="L177" s="70">
        <v>2300313</v>
      </c>
      <c r="M177" s="70">
        <v>48993</v>
      </c>
      <c r="N177" t="s">
        <v>4287</v>
      </c>
      <c r="O177" t="s">
        <v>4288</v>
      </c>
      <c r="P177" s="83" t="s">
        <v>4029</v>
      </c>
      <c r="Q177" s="83"/>
      <c r="R177" s="82">
        <v>6210.75</v>
      </c>
      <c r="S177" s="82">
        <v>0</v>
      </c>
      <c r="T177" s="82">
        <v>0</v>
      </c>
      <c r="U177" s="82">
        <f t="shared" si="33"/>
        <v>6210.75</v>
      </c>
      <c r="W177" s="73">
        <v>24</v>
      </c>
      <c r="X177" s="22">
        <v>-4399.2725</v>
      </c>
      <c r="Y177" s="22">
        <v>-258.77999999999997</v>
      </c>
      <c r="Z177" s="22">
        <f t="shared" si="38"/>
        <v>-258.78125</v>
      </c>
      <c r="AA177" s="22">
        <f t="shared" si="38"/>
        <v>-258.78125</v>
      </c>
      <c r="AB177" s="22">
        <f t="shared" si="38"/>
        <v>-258.78125</v>
      </c>
      <c r="AC177" s="22">
        <f t="shared" si="38"/>
        <v>-258.78125</v>
      </c>
      <c r="AD177" s="22">
        <f t="shared" si="38"/>
        <v>-258.78125</v>
      </c>
      <c r="AE177" s="22">
        <f>-$U177/$W177-0.01</f>
        <v>-258.79124999999999</v>
      </c>
      <c r="AF177" s="22">
        <v>0</v>
      </c>
      <c r="AG177" s="22">
        <v>0</v>
      </c>
      <c r="AH177" s="22">
        <v>0</v>
      </c>
      <c r="AI177" s="22">
        <v>0</v>
      </c>
      <c r="AJ177" s="22">
        <v>0</v>
      </c>
      <c r="AK177" s="22">
        <f t="shared" si="34"/>
        <v>-1811.4775</v>
      </c>
      <c r="AL177" s="22">
        <v>0</v>
      </c>
      <c r="AM177" s="22">
        <f t="shared" si="35"/>
        <v>-6210.75</v>
      </c>
      <c r="AO177" s="81">
        <f t="shared" si="36"/>
        <v>0</v>
      </c>
      <c r="AP177" s="81">
        <f t="shared" si="37"/>
        <v>1811.4775</v>
      </c>
      <c r="AQ177" s="81"/>
      <c r="AR177" s="81"/>
    </row>
    <row r="178" spans="1:44" outlineLevel="1" x14ac:dyDescent="0.25">
      <c r="A178" s="266">
        <v>44977</v>
      </c>
      <c r="D178" s="71" t="s">
        <v>4289</v>
      </c>
      <c r="E178" s="71" t="s">
        <v>4247</v>
      </c>
      <c r="F178" s="69" t="e">
        <f>VLOOKUP(E178,#REF!,2,FALSE)</f>
        <v>#REF!</v>
      </c>
      <c r="G178" s="194" t="e">
        <f>VLOOKUP(E178,#REF!,9,FALSE)</f>
        <v>#REF!</v>
      </c>
      <c r="H178" s="194" t="e">
        <f>VLOOKUP(E178,#REF!,10,FALSE)</f>
        <v>#REF!</v>
      </c>
      <c r="I178" s="267" t="e">
        <f t="shared" si="39"/>
        <v>#REF!</v>
      </c>
      <c r="L178" s="70">
        <v>2300313</v>
      </c>
      <c r="M178" s="70">
        <v>48990</v>
      </c>
      <c r="N178" t="s">
        <v>4290</v>
      </c>
      <c r="O178" t="s">
        <v>4291</v>
      </c>
      <c r="P178" s="83" t="s">
        <v>4029</v>
      </c>
      <c r="Q178" s="83"/>
      <c r="R178" s="82">
        <v>6210.75</v>
      </c>
      <c r="S178" s="82">
        <v>0</v>
      </c>
      <c r="T178" s="82">
        <v>0</v>
      </c>
      <c r="U178" s="82">
        <f t="shared" si="33"/>
        <v>6210.75</v>
      </c>
      <c r="W178" s="73">
        <v>24</v>
      </c>
      <c r="X178" s="22">
        <v>-4399.2725</v>
      </c>
      <c r="Y178" s="22">
        <v>-258.77999999999997</v>
      </c>
      <c r="Z178" s="22">
        <f t="shared" si="38"/>
        <v>-258.78125</v>
      </c>
      <c r="AA178" s="22">
        <f t="shared" si="38"/>
        <v>-258.78125</v>
      </c>
      <c r="AB178" s="22">
        <f t="shared" si="38"/>
        <v>-258.78125</v>
      </c>
      <c r="AC178" s="22">
        <f t="shared" si="38"/>
        <v>-258.78125</v>
      </c>
      <c r="AD178" s="22">
        <f t="shared" si="38"/>
        <v>-258.78125</v>
      </c>
      <c r="AE178" s="22">
        <f>-$U178/$W178-0.01</f>
        <v>-258.79124999999999</v>
      </c>
      <c r="AF178" s="22">
        <v>0</v>
      </c>
      <c r="AG178" s="22">
        <v>0</v>
      </c>
      <c r="AH178" s="22">
        <v>0</v>
      </c>
      <c r="AI178" s="22">
        <v>0</v>
      </c>
      <c r="AJ178" s="22">
        <v>0</v>
      </c>
      <c r="AK178" s="22">
        <f t="shared" si="34"/>
        <v>-1811.4775</v>
      </c>
      <c r="AL178" s="22">
        <v>0</v>
      </c>
      <c r="AM178" s="22">
        <f t="shared" si="35"/>
        <v>-6210.75</v>
      </c>
      <c r="AO178" s="81">
        <f t="shared" si="36"/>
        <v>0</v>
      </c>
      <c r="AP178" s="81">
        <f t="shared" si="37"/>
        <v>1811.4775</v>
      </c>
      <c r="AQ178" s="81"/>
      <c r="AR178" s="81"/>
    </row>
    <row r="179" spans="1:44" outlineLevel="1" x14ac:dyDescent="0.25">
      <c r="A179" s="266">
        <v>44977</v>
      </c>
      <c r="D179" s="69" t="s">
        <v>4292</v>
      </c>
      <c r="E179" s="69" t="e">
        <v>#N/A</v>
      </c>
      <c r="F179" s="69" t="e">
        <f>VLOOKUP(E179,#REF!,2,FALSE)</f>
        <v>#N/A</v>
      </c>
      <c r="G179" s="194" t="e">
        <f>VLOOKUP(E179,#REF!,9,FALSE)</f>
        <v>#N/A</v>
      </c>
      <c r="H179" s="194" t="e">
        <f>VLOOKUP(E179,#REF!,10,FALSE)</f>
        <v>#N/A</v>
      </c>
      <c r="I179" s="267" t="e">
        <f t="shared" si="39"/>
        <v>#N/A</v>
      </c>
      <c r="L179" s="70">
        <v>2300455</v>
      </c>
      <c r="M179" s="70">
        <v>49239</v>
      </c>
      <c r="N179" t="s">
        <v>4087</v>
      </c>
      <c r="O179">
        <v>123300604</v>
      </c>
      <c r="P179" s="83" t="s">
        <v>4134</v>
      </c>
      <c r="Q179" s="83"/>
      <c r="R179" s="82">
        <v>861.9</v>
      </c>
      <c r="S179" s="82">
        <v>0</v>
      </c>
      <c r="T179" s="82">
        <v>0</v>
      </c>
      <c r="U179" s="82">
        <f t="shared" si="33"/>
        <v>861.9</v>
      </c>
      <c r="W179" s="73">
        <v>24</v>
      </c>
      <c r="X179" s="22">
        <v>-610.495</v>
      </c>
      <c r="Y179" s="22">
        <v>-35.909999999999997</v>
      </c>
      <c r="Z179" s="22">
        <f t="shared" si="38"/>
        <v>-35.912500000000001</v>
      </c>
      <c r="AA179" s="22">
        <f t="shared" si="38"/>
        <v>-35.912500000000001</v>
      </c>
      <c r="AB179" s="22">
        <f t="shared" si="38"/>
        <v>-35.912500000000001</v>
      </c>
      <c r="AC179" s="22">
        <f t="shared" si="38"/>
        <v>-35.912500000000001</v>
      </c>
      <c r="AD179" s="22">
        <f t="shared" si="38"/>
        <v>-35.912500000000001</v>
      </c>
      <c r="AE179" s="22">
        <f>-$U179/$W179-0.02</f>
        <v>-35.932500000000005</v>
      </c>
      <c r="AF179" s="22">
        <v>0</v>
      </c>
      <c r="AG179" s="22">
        <v>0</v>
      </c>
      <c r="AH179" s="22">
        <v>0</v>
      </c>
      <c r="AI179" s="22">
        <v>0</v>
      </c>
      <c r="AJ179" s="22">
        <v>0</v>
      </c>
      <c r="AK179" s="22">
        <f t="shared" si="34"/>
        <v>-251.40499999999997</v>
      </c>
      <c r="AL179" s="22">
        <v>0</v>
      </c>
      <c r="AM179" s="22">
        <f t="shared" si="35"/>
        <v>-861.9</v>
      </c>
      <c r="AO179" s="81">
        <f t="shared" si="36"/>
        <v>0</v>
      </c>
      <c r="AP179" s="81">
        <f t="shared" si="37"/>
        <v>251.40499999999997</v>
      </c>
      <c r="AQ179" s="81"/>
      <c r="AR179" s="81"/>
    </row>
    <row r="180" spans="1:44" outlineLevel="1" x14ac:dyDescent="0.25">
      <c r="A180" s="266">
        <v>44980</v>
      </c>
      <c r="D180" s="71" t="s">
        <v>4293</v>
      </c>
      <c r="E180" s="71" t="s">
        <v>4294</v>
      </c>
      <c r="F180" s="69" t="e">
        <f>VLOOKUP(E180,#REF!,2,FALSE)</f>
        <v>#REF!</v>
      </c>
      <c r="G180" s="194" t="e">
        <f>VLOOKUP(E180,#REF!,9,FALSE)</f>
        <v>#REF!</v>
      </c>
      <c r="H180" s="194" t="e">
        <f>VLOOKUP(E180,#REF!,10,FALSE)</f>
        <v>#REF!</v>
      </c>
      <c r="I180" s="267" t="e">
        <f t="shared" si="39"/>
        <v>#REF!</v>
      </c>
      <c r="L180" s="70">
        <v>2300324</v>
      </c>
      <c r="M180" s="70">
        <v>48989</v>
      </c>
      <c r="N180" t="s">
        <v>4280</v>
      </c>
      <c r="O180" t="s">
        <v>4295</v>
      </c>
      <c r="P180" s="83" t="s">
        <v>4029</v>
      </c>
      <c r="Q180" s="83"/>
      <c r="R180" s="82">
        <v>1060.8</v>
      </c>
      <c r="S180" s="82">
        <v>0</v>
      </c>
      <c r="T180" s="82">
        <v>0</v>
      </c>
      <c r="U180" s="82">
        <f t="shared" si="33"/>
        <v>1060.8</v>
      </c>
      <c r="W180" s="73">
        <v>24</v>
      </c>
      <c r="X180" s="22">
        <v>-751.4</v>
      </c>
      <c r="Y180" s="22">
        <v>-44.2</v>
      </c>
      <c r="Z180" s="22">
        <f t="shared" si="38"/>
        <v>-44.199999999999996</v>
      </c>
      <c r="AA180" s="22">
        <f t="shared" si="38"/>
        <v>-44.199999999999996</v>
      </c>
      <c r="AB180" s="22">
        <f t="shared" si="38"/>
        <v>-44.199999999999996</v>
      </c>
      <c r="AC180" s="22">
        <f t="shared" si="38"/>
        <v>-44.199999999999996</v>
      </c>
      <c r="AD180" s="22">
        <f t="shared" si="38"/>
        <v>-44.199999999999996</v>
      </c>
      <c r="AE180" s="22">
        <f t="shared" si="38"/>
        <v>-44.199999999999996</v>
      </c>
      <c r="AF180" s="22">
        <v>0</v>
      </c>
      <c r="AG180" s="22">
        <v>0</v>
      </c>
      <c r="AH180" s="22">
        <v>0</v>
      </c>
      <c r="AI180" s="22">
        <v>0</v>
      </c>
      <c r="AJ180" s="22">
        <v>0</v>
      </c>
      <c r="AK180" s="22">
        <f t="shared" si="34"/>
        <v>-309.39999999999998</v>
      </c>
      <c r="AL180" s="22">
        <v>0</v>
      </c>
      <c r="AM180" s="22">
        <f t="shared" si="35"/>
        <v>-1060.8</v>
      </c>
      <c r="AO180" s="81">
        <f t="shared" si="36"/>
        <v>0</v>
      </c>
      <c r="AP180" s="81">
        <f t="shared" si="37"/>
        <v>309.39999999999998</v>
      </c>
      <c r="AQ180" s="81"/>
      <c r="AR180" s="81"/>
    </row>
    <row r="181" spans="1:44" outlineLevel="1" x14ac:dyDescent="0.25">
      <c r="A181" s="266">
        <v>44986</v>
      </c>
      <c r="D181" s="71" t="s">
        <v>4296</v>
      </c>
      <c r="E181" s="71" t="s">
        <v>4297</v>
      </c>
      <c r="F181" s="69" t="e">
        <f>VLOOKUP(E181,#REF!,2,FALSE)</f>
        <v>#REF!</v>
      </c>
      <c r="G181" s="194" t="e">
        <f>VLOOKUP(E181,#REF!,9,FALSE)</f>
        <v>#REF!</v>
      </c>
      <c r="H181" s="194" t="e">
        <f>VLOOKUP(E181,#REF!,10,FALSE)</f>
        <v>#REF!</v>
      </c>
      <c r="I181" s="267" t="e">
        <f t="shared" si="39"/>
        <v>#REF!</v>
      </c>
      <c r="L181" s="70">
        <v>2300479</v>
      </c>
      <c r="M181" s="70">
        <v>49219</v>
      </c>
      <c r="N181" t="s">
        <v>4298</v>
      </c>
      <c r="O181" t="s">
        <v>4299</v>
      </c>
      <c r="P181" s="83" t="s">
        <v>4029</v>
      </c>
      <c r="Q181" s="83"/>
      <c r="R181" s="82">
        <v>2131.1999999999998</v>
      </c>
      <c r="S181" s="82">
        <v>0</v>
      </c>
      <c r="T181" s="82">
        <v>0</v>
      </c>
      <c r="U181" s="82">
        <f t="shared" si="33"/>
        <v>2131.1999999999998</v>
      </c>
      <c r="W181" s="73">
        <v>24</v>
      </c>
      <c r="X181" s="22">
        <v>-1420.7999999999997</v>
      </c>
      <c r="Y181" s="22">
        <v>-88.8</v>
      </c>
      <c r="Z181" s="22">
        <f t="shared" si="38"/>
        <v>-88.8</v>
      </c>
      <c r="AA181" s="22">
        <f t="shared" si="38"/>
        <v>-88.8</v>
      </c>
      <c r="AB181" s="22">
        <f t="shared" si="38"/>
        <v>-88.8</v>
      </c>
      <c r="AC181" s="22">
        <f t="shared" si="38"/>
        <v>-88.8</v>
      </c>
      <c r="AD181" s="22">
        <f t="shared" si="38"/>
        <v>-88.8</v>
      </c>
      <c r="AE181" s="22">
        <f t="shared" si="38"/>
        <v>-88.8</v>
      </c>
      <c r="AF181" s="22">
        <f t="shared" si="38"/>
        <v>-88.8</v>
      </c>
      <c r="AG181" s="22">
        <v>0</v>
      </c>
      <c r="AH181" s="22">
        <v>0</v>
      </c>
      <c r="AI181" s="22">
        <v>0</v>
      </c>
      <c r="AJ181" s="22">
        <v>0</v>
      </c>
      <c r="AK181" s="22">
        <f t="shared" si="34"/>
        <v>-710.39999999999986</v>
      </c>
      <c r="AL181" s="22">
        <v>0</v>
      </c>
      <c r="AM181" s="22">
        <f t="shared" si="35"/>
        <v>-2131.1999999999998</v>
      </c>
      <c r="AO181" s="81">
        <f t="shared" si="36"/>
        <v>0</v>
      </c>
      <c r="AP181" s="81">
        <f t="shared" si="37"/>
        <v>710.40000000000009</v>
      </c>
      <c r="AQ181" s="81"/>
      <c r="AR181" s="81"/>
    </row>
    <row r="182" spans="1:44" outlineLevel="1" x14ac:dyDescent="0.25">
      <c r="A182" s="266">
        <v>44986</v>
      </c>
      <c r="D182" s="69" t="s">
        <v>4300</v>
      </c>
      <c r="E182" s="69" t="s">
        <v>4301</v>
      </c>
      <c r="F182" s="69" t="e">
        <f>VLOOKUP(E182,#REF!,2,FALSE)</f>
        <v>#REF!</v>
      </c>
      <c r="I182" s="267"/>
      <c r="L182" s="70">
        <v>2300818</v>
      </c>
      <c r="M182" s="70">
        <v>49820</v>
      </c>
      <c r="N182" t="s">
        <v>4087</v>
      </c>
      <c r="O182" t="s">
        <v>4302</v>
      </c>
      <c r="P182" s="83" t="s">
        <v>4054</v>
      </c>
      <c r="Q182" s="83"/>
      <c r="R182" s="82">
        <v>5544</v>
      </c>
      <c r="S182" s="82">
        <v>0</v>
      </c>
      <c r="T182" s="82">
        <v>0</v>
      </c>
      <c r="U182" s="82">
        <f t="shared" si="33"/>
        <v>5544</v>
      </c>
      <c r="W182" s="73">
        <v>24</v>
      </c>
      <c r="X182" s="22">
        <v>-3696</v>
      </c>
      <c r="Y182" s="22">
        <v>-231</v>
      </c>
      <c r="Z182" s="22">
        <f t="shared" si="38"/>
        <v>-231</v>
      </c>
      <c r="AA182" s="22">
        <f t="shared" si="38"/>
        <v>-231</v>
      </c>
      <c r="AB182" s="22">
        <f t="shared" si="38"/>
        <v>-231</v>
      </c>
      <c r="AC182" s="22">
        <f t="shared" si="38"/>
        <v>-231</v>
      </c>
      <c r="AD182" s="22">
        <f t="shared" si="38"/>
        <v>-231</v>
      </c>
      <c r="AE182" s="22">
        <f t="shared" si="38"/>
        <v>-231</v>
      </c>
      <c r="AF182" s="22">
        <f t="shared" si="38"/>
        <v>-231</v>
      </c>
      <c r="AG182" s="22">
        <v>0</v>
      </c>
      <c r="AH182" s="22">
        <v>0</v>
      </c>
      <c r="AI182" s="22">
        <v>0</v>
      </c>
      <c r="AJ182" s="22">
        <v>0</v>
      </c>
      <c r="AK182" s="22">
        <f t="shared" si="34"/>
        <v>-1848</v>
      </c>
      <c r="AL182" s="22">
        <v>0</v>
      </c>
      <c r="AM182" s="22">
        <f t="shared" si="35"/>
        <v>-5544</v>
      </c>
      <c r="AO182" s="81">
        <f t="shared" si="36"/>
        <v>0</v>
      </c>
      <c r="AP182" s="81">
        <f t="shared" si="37"/>
        <v>1848</v>
      </c>
      <c r="AQ182" s="81"/>
      <c r="AR182" s="81"/>
    </row>
    <row r="183" spans="1:44" outlineLevel="1" x14ac:dyDescent="0.25">
      <c r="A183" s="266">
        <v>44987</v>
      </c>
      <c r="D183" s="69" t="s">
        <v>4303</v>
      </c>
      <c r="E183" s="69" t="e">
        <v>#N/A</v>
      </c>
      <c r="F183" s="69" t="e">
        <f>VLOOKUP(E183,#REF!,2,FALSE)</f>
        <v>#N/A</v>
      </c>
      <c r="G183" s="194" t="e">
        <f>VLOOKUP(E183,#REF!,9,FALSE)</f>
        <v>#N/A</v>
      </c>
      <c r="H183" s="194" t="e">
        <f>VLOOKUP(E183,#REF!,10,FALSE)</f>
        <v>#N/A</v>
      </c>
      <c r="I183" s="267" t="e">
        <f t="shared" ref="I183:I246" si="40">G183-U183</f>
        <v>#N/A</v>
      </c>
      <c r="L183" s="70">
        <v>2300716</v>
      </c>
      <c r="M183" s="70">
        <v>49821</v>
      </c>
      <c r="N183" t="s">
        <v>4087</v>
      </c>
      <c r="O183" t="s">
        <v>4304</v>
      </c>
      <c r="P183" s="83" t="s">
        <v>4058</v>
      </c>
      <c r="Q183" s="83"/>
      <c r="R183" s="82">
        <v>10314.52</v>
      </c>
      <c r="S183" s="82">
        <v>0</v>
      </c>
      <c r="T183" s="82">
        <v>0</v>
      </c>
      <c r="U183" s="82">
        <f t="shared" si="33"/>
        <v>10314.52</v>
      </c>
      <c r="W183" s="73">
        <v>24</v>
      </c>
      <c r="X183" s="22">
        <v>-6876.3366666666661</v>
      </c>
      <c r="Y183" s="22">
        <v>-429.77</v>
      </c>
      <c r="Z183" s="22">
        <f t="shared" si="38"/>
        <v>-429.7716666666667</v>
      </c>
      <c r="AA183" s="22">
        <f t="shared" si="38"/>
        <v>-429.7716666666667</v>
      </c>
      <c r="AB183" s="22">
        <f t="shared" si="38"/>
        <v>-429.7716666666667</v>
      </c>
      <c r="AC183" s="22">
        <f t="shared" si="38"/>
        <v>-429.7716666666667</v>
      </c>
      <c r="AD183" s="22">
        <f t="shared" si="38"/>
        <v>-429.7716666666667</v>
      </c>
      <c r="AE183" s="22">
        <f t="shared" si="38"/>
        <v>-429.7716666666667</v>
      </c>
      <c r="AF183" s="22">
        <f>-$U183/$W183-0.01</f>
        <v>-429.78166666666669</v>
      </c>
      <c r="AG183" s="22">
        <v>0</v>
      </c>
      <c r="AH183" s="22">
        <v>0</v>
      </c>
      <c r="AI183" s="22">
        <v>0</v>
      </c>
      <c r="AJ183" s="22">
        <v>0</v>
      </c>
      <c r="AK183" s="22">
        <f t="shared" si="34"/>
        <v>-3438.1816666666668</v>
      </c>
      <c r="AL183" s="22">
        <v>0</v>
      </c>
      <c r="AM183" s="22">
        <f t="shared" si="35"/>
        <v>-10314.518333333333</v>
      </c>
      <c r="AO183" s="81">
        <f t="shared" si="36"/>
        <v>1.6666666670062114E-3</v>
      </c>
      <c r="AP183" s="81">
        <f t="shared" si="37"/>
        <v>3438.1833333333343</v>
      </c>
      <c r="AQ183" s="81"/>
      <c r="AR183" s="81"/>
    </row>
    <row r="184" spans="1:44" outlineLevel="1" x14ac:dyDescent="0.25">
      <c r="A184" s="266">
        <v>44987</v>
      </c>
      <c r="D184" s="69" t="s">
        <v>4305</v>
      </c>
      <c r="E184" s="69" t="e">
        <v>#N/A</v>
      </c>
      <c r="F184" s="69" t="e">
        <f>VLOOKUP(E184,#REF!,2,FALSE)</f>
        <v>#N/A</v>
      </c>
      <c r="G184" s="194" t="e">
        <f>VLOOKUP(E184,#REF!,9,FALSE)</f>
        <v>#N/A</v>
      </c>
      <c r="H184" s="194" t="e">
        <f>VLOOKUP(E184,#REF!,10,FALSE)</f>
        <v>#N/A</v>
      </c>
      <c r="I184" s="267" t="e">
        <f t="shared" si="40"/>
        <v>#N/A</v>
      </c>
      <c r="L184" s="70">
        <v>2300716</v>
      </c>
      <c r="M184" s="70">
        <v>49821</v>
      </c>
      <c r="N184" t="s">
        <v>4087</v>
      </c>
      <c r="O184" t="s">
        <v>4304</v>
      </c>
      <c r="P184" s="83" t="s">
        <v>4058</v>
      </c>
      <c r="Q184" s="83"/>
      <c r="R184" s="82">
        <v>12282.76</v>
      </c>
      <c r="S184" s="82">
        <v>0</v>
      </c>
      <c r="T184" s="82">
        <v>0</v>
      </c>
      <c r="U184" s="82">
        <f t="shared" si="33"/>
        <v>12282.76</v>
      </c>
      <c r="W184" s="73">
        <v>24</v>
      </c>
      <c r="X184" s="22">
        <v>-8188.4966666666669</v>
      </c>
      <c r="Y184" s="22">
        <v>-511.78</v>
      </c>
      <c r="Z184" s="22">
        <f t="shared" si="38"/>
        <v>-511.78166666666669</v>
      </c>
      <c r="AA184" s="22">
        <f t="shared" si="38"/>
        <v>-511.78166666666669</v>
      </c>
      <c r="AB184" s="22">
        <f t="shared" si="38"/>
        <v>-511.78166666666669</v>
      </c>
      <c r="AC184" s="22">
        <f t="shared" si="38"/>
        <v>-511.78166666666669</v>
      </c>
      <c r="AD184" s="22">
        <f t="shared" si="38"/>
        <v>-511.78166666666669</v>
      </c>
      <c r="AE184" s="22">
        <f t="shared" si="38"/>
        <v>-511.78166666666669</v>
      </c>
      <c r="AF184" s="22">
        <f>-$U184/$W184-0.01</f>
        <v>-511.79166666666669</v>
      </c>
      <c r="AG184" s="22">
        <v>0</v>
      </c>
      <c r="AH184" s="22">
        <v>0</v>
      </c>
      <c r="AI184" s="22">
        <v>0</v>
      </c>
      <c r="AJ184" s="22">
        <v>0</v>
      </c>
      <c r="AK184" s="22">
        <f t="shared" si="34"/>
        <v>-4094.2616666666668</v>
      </c>
      <c r="AL184" s="22">
        <v>0</v>
      </c>
      <c r="AM184" s="22">
        <f t="shared" si="35"/>
        <v>-12282.758333333333</v>
      </c>
      <c r="AO184" s="81">
        <f t="shared" si="36"/>
        <v>1.6666666670062114E-3</v>
      </c>
      <c r="AP184" s="81">
        <f t="shared" si="37"/>
        <v>4094.2633333333333</v>
      </c>
      <c r="AQ184" s="81"/>
      <c r="AR184" s="81"/>
    </row>
    <row r="185" spans="1:44" outlineLevel="1" x14ac:dyDescent="0.25">
      <c r="A185" s="266">
        <v>44987</v>
      </c>
      <c r="D185" s="69" t="s">
        <v>4306</v>
      </c>
      <c r="E185" s="69" t="e">
        <v>#N/A</v>
      </c>
      <c r="F185" s="69" t="e">
        <f>VLOOKUP(E185,#REF!,2,FALSE)</f>
        <v>#N/A</v>
      </c>
      <c r="G185" s="194" t="e">
        <f>VLOOKUP(E185,#REF!,9,FALSE)</f>
        <v>#N/A</v>
      </c>
      <c r="H185" s="194" t="e">
        <f>VLOOKUP(E185,#REF!,10,FALSE)</f>
        <v>#N/A</v>
      </c>
      <c r="I185" s="267" t="e">
        <f t="shared" si="40"/>
        <v>#N/A</v>
      </c>
      <c r="L185" s="70">
        <v>2300716</v>
      </c>
      <c r="M185" s="70">
        <v>49821</v>
      </c>
      <c r="N185" t="s">
        <v>4087</v>
      </c>
      <c r="O185" t="s">
        <v>4304</v>
      </c>
      <c r="P185" s="83" t="s">
        <v>4058</v>
      </c>
      <c r="Q185" s="83"/>
      <c r="R185" s="82">
        <v>115.43</v>
      </c>
      <c r="S185" s="82">
        <v>0</v>
      </c>
      <c r="T185" s="82">
        <v>0</v>
      </c>
      <c r="U185" s="82">
        <f t="shared" si="33"/>
        <v>115.43</v>
      </c>
      <c r="W185" s="73">
        <v>24</v>
      </c>
      <c r="X185" s="22">
        <v>-76.955833333333345</v>
      </c>
      <c r="Y185" s="22">
        <v>-4.8099999999999996</v>
      </c>
      <c r="Z185" s="22">
        <f t="shared" si="38"/>
        <v>-4.8095833333333333</v>
      </c>
      <c r="AA185" s="22">
        <f t="shared" si="38"/>
        <v>-4.8095833333333333</v>
      </c>
      <c r="AB185" s="22">
        <f t="shared" si="38"/>
        <v>-4.8095833333333333</v>
      </c>
      <c r="AC185" s="22">
        <f t="shared" si="38"/>
        <v>-4.8095833333333333</v>
      </c>
      <c r="AD185" s="22">
        <f t="shared" si="38"/>
        <v>-4.8095833333333333</v>
      </c>
      <c r="AE185" s="22">
        <f t="shared" si="38"/>
        <v>-4.8095833333333333</v>
      </c>
      <c r="AF185" s="22">
        <f t="shared" si="38"/>
        <v>-4.8095833333333333</v>
      </c>
      <c r="AG185" s="22">
        <v>0</v>
      </c>
      <c r="AH185" s="22">
        <v>0</v>
      </c>
      <c r="AI185" s="22">
        <v>0</v>
      </c>
      <c r="AJ185" s="22">
        <v>0</v>
      </c>
      <c r="AK185" s="22">
        <f t="shared" si="34"/>
        <v>-38.477083333333333</v>
      </c>
      <c r="AL185" s="22">
        <v>0</v>
      </c>
      <c r="AM185" s="22">
        <f t="shared" si="35"/>
        <v>-115.43291666666667</v>
      </c>
      <c r="AO185" s="81">
        <f t="shared" si="36"/>
        <v>-2.916666666664014E-3</v>
      </c>
      <c r="AP185" s="81">
        <f t="shared" si="37"/>
        <v>38.474166666666662</v>
      </c>
      <c r="AQ185" s="81"/>
      <c r="AR185" s="81"/>
    </row>
    <row r="186" spans="1:44" outlineLevel="1" x14ac:dyDescent="0.25">
      <c r="A186" s="266">
        <v>44987</v>
      </c>
      <c r="D186" s="69" t="s">
        <v>4307</v>
      </c>
      <c r="E186" s="69" t="e">
        <v>#N/A</v>
      </c>
      <c r="F186" s="69" t="e">
        <f>VLOOKUP(E186,#REF!,2,FALSE)</f>
        <v>#N/A</v>
      </c>
      <c r="G186" s="194" t="e">
        <f>VLOOKUP(E186,#REF!,9,FALSE)</f>
        <v>#N/A</v>
      </c>
      <c r="H186" s="194" t="e">
        <f>VLOOKUP(E186,#REF!,10,FALSE)</f>
        <v>#N/A</v>
      </c>
      <c r="I186" s="267" t="e">
        <f t="shared" si="40"/>
        <v>#N/A</v>
      </c>
      <c r="L186" s="70">
        <v>2300341</v>
      </c>
      <c r="M186" s="70">
        <v>49822</v>
      </c>
      <c r="N186" t="s">
        <v>4084</v>
      </c>
      <c r="O186" t="s">
        <v>4308</v>
      </c>
      <c r="P186" s="83" t="s">
        <v>4058</v>
      </c>
      <c r="Q186" s="83"/>
      <c r="R186" s="82">
        <v>12470.36</v>
      </c>
      <c r="S186" s="82">
        <v>0</v>
      </c>
      <c r="T186" s="82">
        <v>0</v>
      </c>
      <c r="U186" s="82">
        <f t="shared" si="33"/>
        <v>12470.36</v>
      </c>
      <c r="W186" s="73">
        <v>24</v>
      </c>
      <c r="X186" s="22">
        <v>-8313.5833333333339</v>
      </c>
      <c r="Y186" s="22">
        <v>-519.6</v>
      </c>
      <c r="Z186" s="22">
        <f t="shared" si="38"/>
        <v>-519.59833333333336</v>
      </c>
      <c r="AA186" s="22">
        <f t="shared" si="38"/>
        <v>-519.59833333333336</v>
      </c>
      <c r="AB186" s="22">
        <f t="shared" si="38"/>
        <v>-519.59833333333336</v>
      </c>
      <c r="AC186" s="22">
        <f t="shared" si="38"/>
        <v>-519.59833333333336</v>
      </c>
      <c r="AD186" s="22">
        <f t="shared" si="38"/>
        <v>-519.59833333333336</v>
      </c>
      <c r="AE186" s="22">
        <f t="shared" si="38"/>
        <v>-519.59833333333336</v>
      </c>
      <c r="AF186" s="22">
        <v>-519.59</v>
      </c>
      <c r="AG186" s="22">
        <v>0</v>
      </c>
      <c r="AH186" s="22">
        <v>0</v>
      </c>
      <c r="AI186" s="22">
        <v>0</v>
      </c>
      <c r="AJ186" s="22">
        <v>0</v>
      </c>
      <c r="AK186" s="22">
        <f t="shared" si="34"/>
        <v>-4156.78</v>
      </c>
      <c r="AL186" s="22">
        <v>0</v>
      </c>
      <c r="AM186" s="22">
        <f t="shared" si="35"/>
        <v>-12470.363333333335</v>
      </c>
      <c r="AO186" s="81">
        <f t="shared" si="36"/>
        <v>-3.3333333340124227E-3</v>
      </c>
      <c r="AP186" s="81">
        <f t="shared" si="37"/>
        <v>4156.7766666666666</v>
      </c>
      <c r="AQ186" s="81"/>
      <c r="AR186" s="81"/>
    </row>
    <row r="187" spans="1:44" outlineLevel="1" x14ac:dyDescent="0.25">
      <c r="A187" s="266">
        <v>44991</v>
      </c>
      <c r="D187" s="69" t="s">
        <v>4309</v>
      </c>
      <c r="E187" s="69" t="e">
        <v>#N/A</v>
      </c>
      <c r="F187" s="69" t="e">
        <f>VLOOKUP(E187,#REF!,2,FALSE)</f>
        <v>#N/A</v>
      </c>
      <c r="G187" s="194" t="e">
        <f>VLOOKUP(E187,#REF!,9,FALSE)</f>
        <v>#N/A</v>
      </c>
      <c r="H187" s="194" t="e">
        <f>VLOOKUP(E187,#REF!,10,FALSE)</f>
        <v>#N/A</v>
      </c>
      <c r="I187" s="267" t="e">
        <f t="shared" si="40"/>
        <v>#N/A</v>
      </c>
      <c r="L187" s="70">
        <v>2300479</v>
      </c>
      <c r="M187" s="70">
        <v>49218</v>
      </c>
      <c r="N187" t="s">
        <v>4310</v>
      </c>
      <c r="O187" t="s">
        <v>4311</v>
      </c>
      <c r="P187" s="83" t="s">
        <v>4029</v>
      </c>
      <c r="Q187" s="83"/>
      <c r="R187" s="82">
        <v>2317.6</v>
      </c>
      <c r="S187" s="82">
        <v>0</v>
      </c>
      <c r="T187" s="82">
        <v>0</v>
      </c>
      <c r="U187" s="82">
        <f t="shared" si="33"/>
        <v>2317.6</v>
      </c>
      <c r="W187" s="73">
        <v>24</v>
      </c>
      <c r="X187" s="22">
        <v>-1545.0866666666664</v>
      </c>
      <c r="Y187" s="22">
        <v>-96.57</v>
      </c>
      <c r="Z187" s="22">
        <f t="shared" si="38"/>
        <v>-96.566666666666663</v>
      </c>
      <c r="AA187" s="22">
        <f t="shared" si="38"/>
        <v>-96.566666666666663</v>
      </c>
      <c r="AB187" s="22">
        <f t="shared" si="38"/>
        <v>-96.566666666666663</v>
      </c>
      <c r="AC187" s="22">
        <f t="shared" si="38"/>
        <v>-96.566666666666663</v>
      </c>
      <c r="AD187" s="22">
        <f t="shared" si="38"/>
        <v>-96.566666666666663</v>
      </c>
      <c r="AE187" s="22">
        <f t="shared" si="38"/>
        <v>-96.566666666666663</v>
      </c>
      <c r="AF187" s="22">
        <v>-96.54</v>
      </c>
      <c r="AG187" s="22">
        <v>0</v>
      </c>
      <c r="AH187" s="22">
        <v>0</v>
      </c>
      <c r="AI187" s="22">
        <v>0</v>
      </c>
      <c r="AJ187" s="22">
        <v>0</v>
      </c>
      <c r="AK187" s="22">
        <f t="shared" si="34"/>
        <v>-772.51</v>
      </c>
      <c r="AL187" s="22">
        <v>0</v>
      </c>
      <c r="AM187" s="22">
        <f t="shared" si="35"/>
        <v>-2317.5966666666664</v>
      </c>
      <c r="AO187" s="81">
        <f t="shared" si="36"/>
        <v>3.3333333335576754E-3</v>
      </c>
      <c r="AP187" s="81">
        <f t="shared" si="37"/>
        <v>772.51333333333355</v>
      </c>
      <c r="AQ187" s="81"/>
      <c r="AR187" s="81"/>
    </row>
    <row r="188" spans="1:44" outlineLevel="1" x14ac:dyDescent="0.25">
      <c r="A188" s="266">
        <v>44991</v>
      </c>
      <c r="D188" s="69" t="s">
        <v>4312</v>
      </c>
      <c r="E188" s="69" t="e">
        <v>#N/A</v>
      </c>
      <c r="F188" s="69" t="e">
        <f>VLOOKUP(E188,#REF!,2,FALSE)</f>
        <v>#N/A</v>
      </c>
      <c r="G188" s="194" t="e">
        <f>VLOOKUP(E188,#REF!,9,FALSE)</f>
        <v>#N/A</v>
      </c>
      <c r="H188" s="194" t="e">
        <f>VLOOKUP(E188,#REF!,10,FALSE)</f>
        <v>#N/A</v>
      </c>
      <c r="I188" s="267" t="e">
        <f t="shared" si="40"/>
        <v>#N/A</v>
      </c>
      <c r="L188" s="70">
        <v>2300455</v>
      </c>
      <c r="M188" s="70">
        <v>49238</v>
      </c>
      <c r="N188" t="s">
        <v>4087</v>
      </c>
      <c r="O188" t="s">
        <v>4313</v>
      </c>
      <c r="P188" s="83" t="s">
        <v>4134</v>
      </c>
      <c r="Q188" s="83"/>
      <c r="R188" s="82">
        <v>7392</v>
      </c>
      <c r="S188" s="82">
        <v>0</v>
      </c>
      <c r="T188" s="82">
        <v>0</v>
      </c>
      <c r="U188" s="82">
        <f t="shared" si="33"/>
        <v>7392</v>
      </c>
      <c r="W188" s="73">
        <v>24</v>
      </c>
      <c r="X188" s="22">
        <v>-4928</v>
      </c>
      <c r="Y188" s="22">
        <v>-308</v>
      </c>
      <c r="Z188" s="22">
        <f t="shared" si="38"/>
        <v>-308</v>
      </c>
      <c r="AA188" s="22">
        <f t="shared" si="38"/>
        <v>-308</v>
      </c>
      <c r="AB188" s="22">
        <f t="shared" si="38"/>
        <v>-308</v>
      </c>
      <c r="AC188" s="22">
        <f t="shared" si="38"/>
        <v>-308</v>
      </c>
      <c r="AD188" s="22">
        <f t="shared" si="38"/>
        <v>-308</v>
      </c>
      <c r="AE188" s="22">
        <f t="shared" si="38"/>
        <v>-308</v>
      </c>
      <c r="AF188" s="22">
        <f t="shared" si="38"/>
        <v>-308</v>
      </c>
      <c r="AG188" s="22">
        <v>0</v>
      </c>
      <c r="AH188" s="22">
        <v>0</v>
      </c>
      <c r="AI188" s="22">
        <v>0</v>
      </c>
      <c r="AJ188" s="22">
        <v>0</v>
      </c>
      <c r="AK188" s="22">
        <f t="shared" si="34"/>
        <v>-2464</v>
      </c>
      <c r="AL188" s="22">
        <v>0</v>
      </c>
      <c r="AM188" s="22">
        <f t="shared" si="35"/>
        <v>-7392</v>
      </c>
      <c r="AO188" s="81">
        <f t="shared" si="36"/>
        <v>0</v>
      </c>
      <c r="AP188" s="81">
        <f t="shared" si="37"/>
        <v>2464</v>
      </c>
      <c r="AQ188" s="81"/>
      <c r="AR188" s="81"/>
    </row>
    <row r="189" spans="1:44" outlineLevel="1" x14ac:dyDescent="0.25">
      <c r="A189" s="266">
        <v>44994</v>
      </c>
      <c r="D189" s="69" t="s">
        <v>4314</v>
      </c>
      <c r="E189" s="69" t="e">
        <v>#N/A</v>
      </c>
      <c r="F189" s="69" t="e">
        <f>VLOOKUP(E189,#REF!,2,FALSE)</f>
        <v>#N/A</v>
      </c>
      <c r="G189" s="194" t="e">
        <f>VLOOKUP(E189,#REF!,9,FALSE)</f>
        <v>#N/A</v>
      </c>
      <c r="H189" s="194" t="e">
        <f>VLOOKUP(E189,#REF!,10,FALSE)</f>
        <v>#N/A</v>
      </c>
      <c r="I189" s="267" t="e">
        <f t="shared" si="40"/>
        <v>#N/A</v>
      </c>
      <c r="L189" s="70">
        <v>2300454</v>
      </c>
      <c r="M189" s="70">
        <v>49213</v>
      </c>
      <c r="N189" t="s">
        <v>4087</v>
      </c>
      <c r="O189" t="s">
        <v>4315</v>
      </c>
      <c r="P189" s="83" t="s">
        <v>4150</v>
      </c>
      <c r="Q189" s="83"/>
      <c r="R189" s="82">
        <v>7638.4</v>
      </c>
      <c r="S189" s="82">
        <v>0</v>
      </c>
      <c r="T189" s="82">
        <v>0</v>
      </c>
      <c r="U189" s="82">
        <f t="shared" si="33"/>
        <v>7638.4</v>
      </c>
      <c r="W189" s="73">
        <v>24</v>
      </c>
      <c r="X189" s="22">
        <v>-5092.286666666665</v>
      </c>
      <c r="Y189" s="22">
        <v>-318.27</v>
      </c>
      <c r="Z189" s="22">
        <f t="shared" si="38"/>
        <v>-318.26666666666665</v>
      </c>
      <c r="AA189" s="22">
        <f t="shared" si="38"/>
        <v>-318.26666666666665</v>
      </c>
      <c r="AB189" s="22">
        <f t="shared" si="38"/>
        <v>-318.26666666666665</v>
      </c>
      <c r="AC189" s="22">
        <f t="shared" si="38"/>
        <v>-318.26666666666665</v>
      </c>
      <c r="AD189" s="22">
        <f t="shared" si="38"/>
        <v>-318.26666666666665</v>
      </c>
      <c r="AE189" s="22">
        <f t="shared" si="38"/>
        <v>-318.26666666666665</v>
      </c>
      <c r="AF189" s="22">
        <v>-318.24</v>
      </c>
      <c r="AG189" s="22">
        <v>0</v>
      </c>
      <c r="AH189" s="22">
        <v>0</v>
      </c>
      <c r="AI189" s="22">
        <v>0</v>
      </c>
      <c r="AJ189" s="22">
        <v>0</v>
      </c>
      <c r="AK189" s="22">
        <f t="shared" si="34"/>
        <v>-2546.1099999999997</v>
      </c>
      <c r="AL189" s="22">
        <v>0</v>
      </c>
      <c r="AM189" s="22">
        <f t="shared" si="35"/>
        <v>-7638.3966666666647</v>
      </c>
      <c r="AO189" s="81">
        <f t="shared" si="36"/>
        <v>3.3333333349219174E-3</v>
      </c>
      <c r="AP189" s="81">
        <f t="shared" si="37"/>
        <v>2546.1133333333346</v>
      </c>
      <c r="AQ189" s="81"/>
      <c r="AR189" s="81"/>
    </row>
    <row r="190" spans="1:44" outlineLevel="1" x14ac:dyDescent="0.25">
      <c r="A190" s="266">
        <v>44995</v>
      </c>
      <c r="D190" s="69" t="s">
        <v>4316</v>
      </c>
      <c r="E190" s="69" t="e">
        <v>#N/A</v>
      </c>
      <c r="F190" s="69" t="e">
        <f>VLOOKUP(E190,#REF!,2,FALSE)</f>
        <v>#N/A</v>
      </c>
      <c r="G190" s="194" t="e">
        <f>VLOOKUP(E190,#REF!,9,FALSE)</f>
        <v>#N/A</v>
      </c>
      <c r="H190" s="194" t="e">
        <f>VLOOKUP(E190,#REF!,10,FALSE)</f>
        <v>#N/A</v>
      </c>
      <c r="I190" s="267" t="e">
        <f t="shared" si="40"/>
        <v>#N/A</v>
      </c>
      <c r="L190" s="70">
        <v>2300385</v>
      </c>
      <c r="M190" s="70">
        <v>49214</v>
      </c>
      <c r="N190" t="s">
        <v>4087</v>
      </c>
      <c r="O190" t="s">
        <v>4317</v>
      </c>
      <c r="P190" s="83" t="s">
        <v>4150</v>
      </c>
      <c r="Q190" s="83"/>
      <c r="R190" s="82">
        <v>770</v>
      </c>
      <c r="S190" s="82">
        <v>0</v>
      </c>
      <c r="T190" s="82">
        <v>0</v>
      </c>
      <c r="U190" s="82">
        <f t="shared" si="33"/>
        <v>770</v>
      </c>
      <c r="W190" s="73">
        <v>24</v>
      </c>
      <c r="X190" s="22">
        <v>-513.31333333333328</v>
      </c>
      <c r="Y190" s="22">
        <v>-32.08</v>
      </c>
      <c r="Z190" s="22">
        <f t="shared" si="38"/>
        <v>-32.083333333333336</v>
      </c>
      <c r="AA190" s="22">
        <f t="shared" si="38"/>
        <v>-32.083333333333336</v>
      </c>
      <c r="AB190" s="22">
        <f t="shared" si="38"/>
        <v>-32.083333333333336</v>
      </c>
      <c r="AC190" s="22">
        <f t="shared" si="38"/>
        <v>-32.083333333333336</v>
      </c>
      <c r="AD190" s="22">
        <f t="shared" si="38"/>
        <v>-32.083333333333336</v>
      </c>
      <c r="AE190" s="22">
        <f t="shared" si="38"/>
        <v>-32.083333333333336</v>
      </c>
      <c r="AF190" s="22">
        <f>-$U190/$W190-0.02</f>
        <v>-32.103333333333339</v>
      </c>
      <c r="AG190" s="22">
        <v>0</v>
      </c>
      <c r="AH190" s="22">
        <v>0</v>
      </c>
      <c r="AI190" s="22">
        <v>0</v>
      </c>
      <c r="AJ190" s="22">
        <v>0</v>
      </c>
      <c r="AK190" s="22">
        <f t="shared" ref="AK190:AK253" si="41">SUM(Y190:AJ190)</f>
        <v>-256.68333333333339</v>
      </c>
      <c r="AL190" s="22">
        <v>0</v>
      </c>
      <c r="AM190" s="22">
        <f t="shared" si="35"/>
        <v>-769.99666666666667</v>
      </c>
      <c r="AO190" s="81">
        <f t="shared" si="36"/>
        <v>3.3333333333303017E-3</v>
      </c>
      <c r="AP190" s="81">
        <f t="shared" si="37"/>
        <v>256.68666666666672</v>
      </c>
      <c r="AQ190" s="81"/>
      <c r="AR190" s="81"/>
    </row>
    <row r="191" spans="1:44" outlineLevel="1" x14ac:dyDescent="0.25">
      <c r="A191" s="266">
        <v>44995</v>
      </c>
      <c r="D191" s="69" t="s">
        <v>4318</v>
      </c>
      <c r="E191" s="69" t="e">
        <v>#N/A</v>
      </c>
      <c r="F191" s="69" t="e">
        <f>VLOOKUP(E191,#REF!,2,FALSE)</f>
        <v>#N/A</v>
      </c>
      <c r="G191" s="194" t="e">
        <f>VLOOKUP(E191,#REF!,9,FALSE)</f>
        <v>#N/A</v>
      </c>
      <c r="H191" s="194" t="e">
        <f>VLOOKUP(E191,#REF!,10,FALSE)</f>
        <v>#N/A</v>
      </c>
      <c r="I191" s="267" t="e">
        <f t="shared" si="40"/>
        <v>#N/A</v>
      </c>
      <c r="L191" s="70">
        <v>2300499</v>
      </c>
      <c r="M191" s="70">
        <v>49253</v>
      </c>
      <c r="N191" t="s">
        <v>4319</v>
      </c>
      <c r="O191" t="s">
        <v>4320</v>
      </c>
      <c r="P191" s="83" t="s">
        <v>4134</v>
      </c>
      <c r="Q191" s="83"/>
      <c r="R191" s="82">
        <v>5940</v>
      </c>
      <c r="S191" s="82">
        <v>0</v>
      </c>
      <c r="T191" s="82">
        <v>0</v>
      </c>
      <c r="U191" s="82">
        <f t="shared" si="33"/>
        <v>5940</v>
      </c>
      <c r="W191" s="73">
        <v>24</v>
      </c>
      <c r="X191" s="22">
        <v>-3960</v>
      </c>
      <c r="Y191" s="22">
        <v>-247.5</v>
      </c>
      <c r="Z191" s="22">
        <f t="shared" si="38"/>
        <v>-247.5</v>
      </c>
      <c r="AA191" s="22">
        <f t="shared" si="38"/>
        <v>-247.5</v>
      </c>
      <c r="AB191" s="22">
        <f t="shared" si="38"/>
        <v>-247.5</v>
      </c>
      <c r="AC191" s="22">
        <f t="shared" si="38"/>
        <v>-247.5</v>
      </c>
      <c r="AD191" s="22">
        <f t="shared" si="38"/>
        <v>-247.5</v>
      </c>
      <c r="AE191" s="22">
        <f t="shared" si="38"/>
        <v>-247.5</v>
      </c>
      <c r="AF191" s="22">
        <f t="shared" si="38"/>
        <v>-247.5</v>
      </c>
      <c r="AG191" s="22">
        <v>0</v>
      </c>
      <c r="AH191" s="22">
        <v>0</v>
      </c>
      <c r="AI191" s="22">
        <v>0</v>
      </c>
      <c r="AJ191" s="22">
        <v>0</v>
      </c>
      <c r="AK191" s="22">
        <f t="shared" si="41"/>
        <v>-1980</v>
      </c>
      <c r="AL191" s="22">
        <v>0</v>
      </c>
      <c r="AM191" s="22">
        <f t="shared" si="35"/>
        <v>-5940</v>
      </c>
      <c r="AO191" s="81">
        <f t="shared" si="36"/>
        <v>0</v>
      </c>
      <c r="AP191" s="81">
        <f t="shared" si="37"/>
        <v>1980</v>
      </c>
      <c r="AQ191" s="81"/>
      <c r="AR191" s="81"/>
    </row>
    <row r="192" spans="1:44" outlineLevel="1" x14ac:dyDescent="0.25">
      <c r="A192" s="266">
        <v>44995</v>
      </c>
      <c r="D192" s="69" t="s">
        <v>4321</v>
      </c>
      <c r="E192" s="69" t="e">
        <v>#N/A</v>
      </c>
      <c r="F192" s="69" t="e">
        <f>VLOOKUP(E192,#REF!,2,FALSE)</f>
        <v>#N/A</v>
      </c>
      <c r="G192" s="194" t="e">
        <f>VLOOKUP(E192,#REF!,9,FALSE)</f>
        <v>#N/A</v>
      </c>
      <c r="H192" s="194" t="e">
        <f>VLOOKUP(E192,#REF!,10,FALSE)</f>
        <v>#N/A</v>
      </c>
      <c r="I192" s="267" t="e">
        <f t="shared" si="40"/>
        <v>#N/A</v>
      </c>
      <c r="L192" s="70">
        <v>2300499</v>
      </c>
      <c r="M192" s="70">
        <v>49254</v>
      </c>
      <c r="N192" t="s">
        <v>4319</v>
      </c>
      <c r="O192" t="s">
        <v>4322</v>
      </c>
      <c r="P192" s="83" t="s">
        <v>4134</v>
      </c>
      <c r="Q192" s="83"/>
      <c r="R192" s="82">
        <v>5940</v>
      </c>
      <c r="S192" s="82">
        <v>0</v>
      </c>
      <c r="T192" s="82">
        <v>0</v>
      </c>
      <c r="U192" s="82">
        <f t="shared" si="33"/>
        <v>5940</v>
      </c>
      <c r="W192" s="73">
        <v>24</v>
      </c>
      <c r="X192" s="22">
        <v>-3960</v>
      </c>
      <c r="Y192" s="22">
        <v>-247.5</v>
      </c>
      <c r="Z192" s="22">
        <f t="shared" si="38"/>
        <v>-247.5</v>
      </c>
      <c r="AA192" s="22">
        <f t="shared" si="38"/>
        <v>-247.5</v>
      </c>
      <c r="AB192" s="22">
        <f t="shared" si="38"/>
        <v>-247.5</v>
      </c>
      <c r="AC192" s="22">
        <f t="shared" si="38"/>
        <v>-247.5</v>
      </c>
      <c r="AD192" s="22">
        <f t="shared" si="38"/>
        <v>-247.5</v>
      </c>
      <c r="AE192" s="22">
        <f t="shared" si="38"/>
        <v>-247.5</v>
      </c>
      <c r="AF192" s="22">
        <f t="shared" si="38"/>
        <v>-247.5</v>
      </c>
      <c r="AG192" s="22">
        <v>0</v>
      </c>
      <c r="AH192" s="22">
        <v>0</v>
      </c>
      <c r="AI192" s="22">
        <v>0</v>
      </c>
      <c r="AJ192" s="22">
        <v>0</v>
      </c>
      <c r="AK192" s="22">
        <f t="shared" si="41"/>
        <v>-1980</v>
      </c>
      <c r="AL192" s="22">
        <v>0</v>
      </c>
      <c r="AM192" s="22">
        <f t="shared" si="35"/>
        <v>-5940</v>
      </c>
      <c r="AO192" s="81">
        <f t="shared" si="36"/>
        <v>0</v>
      </c>
      <c r="AP192" s="81">
        <f t="shared" si="37"/>
        <v>1980</v>
      </c>
      <c r="AQ192" s="81"/>
      <c r="AR192" s="81"/>
    </row>
    <row r="193" spans="1:44" outlineLevel="1" x14ac:dyDescent="0.25">
      <c r="A193" s="266">
        <v>44999</v>
      </c>
      <c r="D193" s="69" t="s">
        <v>4323</v>
      </c>
      <c r="E193" s="69" t="e">
        <v>#N/A</v>
      </c>
      <c r="F193" s="69" t="e">
        <f>VLOOKUP(E193,#REF!,2,FALSE)</f>
        <v>#N/A</v>
      </c>
      <c r="G193" s="194" t="e">
        <f>VLOOKUP(E193,#REF!,9,FALSE)</f>
        <v>#N/A</v>
      </c>
      <c r="H193" s="194" t="e">
        <f>VLOOKUP(E193,#REF!,10,FALSE)</f>
        <v>#N/A</v>
      </c>
      <c r="I193" s="267" t="e">
        <f t="shared" si="40"/>
        <v>#N/A</v>
      </c>
      <c r="L193" s="70">
        <v>2300511</v>
      </c>
      <c r="M193" s="70">
        <v>49543</v>
      </c>
      <c r="N193" t="s">
        <v>4324</v>
      </c>
      <c r="O193" t="s">
        <v>4325</v>
      </c>
      <c r="P193" s="83" t="s">
        <v>4058</v>
      </c>
      <c r="Q193" s="83"/>
      <c r="R193" s="82">
        <v>8877.58</v>
      </c>
      <c r="S193" s="82">
        <v>0</v>
      </c>
      <c r="T193" s="82">
        <v>0</v>
      </c>
      <c r="U193" s="82">
        <f t="shared" si="33"/>
        <v>8877.58</v>
      </c>
      <c r="W193" s="73">
        <v>24</v>
      </c>
      <c r="X193" s="22">
        <v>-5918.3916666666664</v>
      </c>
      <c r="Y193" s="22">
        <v>-369.9</v>
      </c>
      <c r="Z193" s="22">
        <f t="shared" si="38"/>
        <v>-369.89916666666664</v>
      </c>
      <c r="AA193" s="22">
        <f t="shared" si="38"/>
        <v>-369.89916666666664</v>
      </c>
      <c r="AB193" s="22">
        <f t="shared" si="38"/>
        <v>-369.89916666666664</v>
      </c>
      <c r="AC193" s="22">
        <f t="shared" si="38"/>
        <v>-369.89916666666664</v>
      </c>
      <c r="AD193" s="22">
        <f t="shared" si="38"/>
        <v>-369.89916666666664</v>
      </c>
      <c r="AE193" s="22">
        <f t="shared" si="38"/>
        <v>-369.89916666666664</v>
      </c>
      <c r="AF193" s="22">
        <v>-369.89</v>
      </c>
      <c r="AG193" s="22">
        <v>0</v>
      </c>
      <c r="AH193" s="22">
        <v>0</v>
      </c>
      <c r="AI193" s="22">
        <v>0</v>
      </c>
      <c r="AJ193" s="22">
        <v>0</v>
      </c>
      <c r="AK193" s="22">
        <f t="shared" si="41"/>
        <v>-2959.1849999999995</v>
      </c>
      <c r="AL193" s="22">
        <v>0</v>
      </c>
      <c r="AM193" s="22">
        <f t="shared" si="35"/>
        <v>-8877.5766666666659</v>
      </c>
      <c r="AO193" s="81">
        <f t="shared" si="36"/>
        <v>3.3333333340124227E-3</v>
      </c>
      <c r="AP193" s="81">
        <f t="shared" si="37"/>
        <v>2959.1883333333335</v>
      </c>
      <c r="AQ193" s="81"/>
      <c r="AR193" s="81"/>
    </row>
    <row r="194" spans="1:44" ht="60" outlineLevel="1" x14ac:dyDescent="0.25">
      <c r="A194" s="266">
        <v>45014</v>
      </c>
      <c r="D194" s="269" t="s">
        <v>4326</v>
      </c>
      <c r="E194" s="69" t="e">
        <v>#N/A</v>
      </c>
      <c r="F194" s="69" t="e">
        <f>VLOOKUP(E194,#REF!,2,FALSE)</f>
        <v>#N/A</v>
      </c>
      <c r="G194" s="194" t="e">
        <f>VLOOKUP(E194,#REF!,9,FALSE)</f>
        <v>#N/A</v>
      </c>
      <c r="H194" s="194" t="e">
        <f>VLOOKUP(E194,#REF!,10,FALSE)</f>
        <v>#N/A</v>
      </c>
      <c r="I194" s="267" t="e">
        <f t="shared" si="40"/>
        <v>#N/A</v>
      </c>
      <c r="L194" s="70">
        <v>2300511</v>
      </c>
      <c r="M194" s="70">
        <v>49823</v>
      </c>
      <c r="N194" t="s">
        <v>4327</v>
      </c>
      <c r="O194" t="s">
        <v>4328</v>
      </c>
      <c r="P194" s="83" t="s">
        <v>4058</v>
      </c>
      <c r="Q194" s="83"/>
      <c r="R194" s="82">
        <v>11743.56</v>
      </c>
      <c r="S194" s="82">
        <v>0</v>
      </c>
      <c r="T194" s="82">
        <v>0</v>
      </c>
      <c r="U194" s="82">
        <f t="shared" si="33"/>
        <v>11743.56</v>
      </c>
      <c r="W194" s="73">
        <v>24</v>
      </c>
      <c r="X194" s="22">
        <v>-7829.0699999999988</v>
      </c>
      <c r="Y194" s="22">
        <v>-489.32</v>
      </c>
      <c r="Z194" s="22">
        <f t="shared" si="38"/>
        <v>-489.315</v>
      </c>
      <c r="AA194" s="22">
        <f t="shared" si="38"/>
        <v>-489.315</v>
      </c>
      <c r="AB194" s="22">
        <f t="shared" si="38"/>
        <v>-489.315</v>
      </c>
      <c r="AC194" s="22">
        <f t="shared" si="38"/>
        <v>-489.315</v>
      </c>
      <c r="AD194" s="22">
        <f t="shared" si="38"/>
        <v>-489.315</v>
      </c>
      <c r="AE194" s="22">
        <f t="shared" si="38"/>
        <v>-489.315</v>
      </c>
      <c r="AF194" s="22">
        <v>-489.28</v>
      </c>
      <c r="AG194" s="22">
        <v>0</v>
      </c>
      <c r="AH194" s="22">
        <v>0</v>
      </c>
      <c r="AI194" s="22">
        <v>0</v>
      </c>
      <c r="AJ194" s="22">
        <v>0</v>
      </c>
      <c r="AK194" s="22">
        <f t="shared" si="41"/>
        <v>-3914.49</v>
      </c>
      <c r="AL194" s="22">
        <v>0</v>
      </c>
      <c r="AM194" s="22">
        <f t="shared" si="35"/>
        <v>-11743.559999999998</v>
      </c>
      <c r="AO194" s="81">
        <f t="shared" si="36"/>
        <v>0</v>
      </c>
      <c r="AP194" s="81">
        <f t="shared" si="37"/>
        <v>3914.4900000000007</v>
      </c>
      <c r="AQ194" s="81"/>
      <c r="AR194" s="81"/>
    </row>
    <row r="195" spans="1:44" outlineLevel="1" x14ac:dyDescent="0.25">
      <c r="A195" s="266">
        <v>45015</v>
      </c>
      <c r="D195" s="69" t="s">
        <v>4329</v>
      </c>
      <c r="E195" s="69" t="e">
        <v>#N/A</v>
      </c>
      <c r="F195" s="69" t="e">
        <f>VLOOKUP(E195,#REF!,2,FALSE)</f>
        <v>#N/A</v>
      </c>
      <c r="G195" s="194" t="e">
        <f>VLOOKUP(E195,#REF!,9,FALSE)</f>
        <v>#N/A</v>
      </c>
      <c r="H195" s="194" t="e">
        <f>VLOOKUP(E195,#REF!,10,FALSE)</f>
        <v>#N/A</v>
      </c>
      <c r="I195" s="267" t="e">
        <f t="shared" si="40"/>
        <v>#N/A</v>
      </c>
      <c r="L195" s="70">
        <v>2300625</v>
      </c>
      <c r="M195" s="70">
        <v>49552</v>
      </c>
      <c r="N195" t="s">
        <v>4222</v>
      </c>
      <c r="O195" t="s">
        <v>4330</v>
      </c>
      <c r="P195" s="83" t="s">
        <v>4022</v>
      </c>
      <c r="Q195" s="83"/>
      <c r="R195" s="82">
        <v>1452</v>
      </c>
      <c r="S195" s="82">
        <v>0</v>
      </c>
      <c r="T195" s="82">
        <v>0</v>
      </c>
      <c r="U195" s="82">
        <f t="shared" si="33"/>
        <v>1452</v>
      </c>
      <c r="W195" s="73">
        <v>24</v>
      </c>
      <c r="X195" s="22">
        <v>-968</v>
      </c>
      <c r="Y195" s="22">
        <v>-60.5</v>
      </c>
      <c r="Z195" s="22">
        <f t="shared" si="38"/>
        <v>-60.5</v>
      </c>
      <c r="AA195" s="22">
        <f t="shared" si="38"/>
        <v>-60.5</v>
      </c>
      <c r="AB195" s="22">
        <f t="shared" si="38"/>
        <v>-60.5</v>
      </c>
      <c r="AC195" s="22">
        <f t="shared" si="38"/>
        <v>-60.5</v>
      </c>
      <c r="AD195" s="22">
        <f t="shared" si="38"/>
        <v>-60.5</v>
      </c>
      <c r="AE195" s="22">
        <f t="shared" si="38"/>
        <v>-60.5</v>
      </c>
      <c r="AF195" s="22">
        <f t="shared" si="38"/>
        <v>-60.5</v>
      </c>
      <c r="AG195" s="22">
        <v>0</v>
      </c>
      <c r="AH195" s="22">
        <v>0</v>
      </c>
      <c r="AI195" s="22">
        <v>0</v>
      </c>
      <c r="AJ195" s="22">
        <v>0</v>
      </c>
      <c r="AK195" s="22">
        <f t="shared" si="41"/>
        <v>-484</v>
      </c>
      <c r="AL195" s="22">
        <v>0</v>
      </c>
      <c r="AM195" s="22">
        <f t="shared" si="35"/>
        <v>-1452</v>
      </c>
      <c r="AO195" s="81">
        <f t="shared" si="36"/>
        <v>0</v>
      </c>
      <c r="AP195" s="81">
        <f t="shared" si="37"/>
        <v>484</v>
      </c>
      <c r="AQ195" s="81"/>
      <c r="AR195" s="81"/>
    </row>
    <row r="196" spans="1:44" outlineLevel="1" x14ac:dyDescent="0.25">
      <c r="A196" s="266">
        <v>45016</v>
      </c>
      <c r="D196" s="69" t="s">
        <v>4331</v>
      </c>
      <c r="E196" s="69" t="e">
        <v>#N/A</v>
      </c>
      <c r="F196" s="69" t="e">
        <f>VLOOKUP(E196,#REF!,2,FALSE)</f>
        <v>#N/A</v>
      </c>
      <c r="G196" s="194" t="e">
        <f>VLOOKUP(E196,#REF!,9,FALSE)</f>
        <v>#N/A</v>
      </c>
      <c r="H196" s="194" t="e">
        <f>VLOOKUP(E196,#REF!,10,FALSE)</f>
        <v>#N/A</v>
      </c>
      <c r="I196" s="267" t="e">
        <f t="shared" si="40"/>
        <v>#N/A</v>
      </c>
      <c r="L196" s="70">
        <v>2300691</v>
      </c>
      <c r="M196" s="70">
        <v>49789</v>
      </c>
      <c r="N196" t="s">
        <v>4087</v>
      </c>
      <c r="O196" t="s">
        <v>4332</v>
      </c>
      <c r="P196" s="83" t="s">
        <v>4134</v>
      </c>
      <c r="Q196" s="83"/>
      <c r="R196" s="82">
        <v>918</v>
      </c>
      <c r="S196" s="82">
        <v>0</v>
      </c>
      <c r="T196" s="82">
        <v>0</v>
      </c>
      <c r="U196" s="82">
        <f t="shared" si="33"/>
        <v>918</v>
      </c>
      <c r="W196" s="73">
        <v>24</v>
      </c>
      <c r="X196" s="22">
        <v>-612</v>
      </c>
      <c r="Y196" s="22">
        <v>-38.25</v>
      </c>
      <c r="Z196" s="22">
        <f t="shared" si="38"/>
        <v>-38.25</v>
      </c>
      <c r="AA196" s="22">
        <f t="shared" si="38"/>
        <v>-38.25</v>
      </c>
      <c r="AB196" s="22">
        <f t="shared" si="38"/>
        <v>-38.25</v>
      </c>
      <c r="AC196" s="22">
        <f t="shared" si="38"/>
        <v>-38.25</v>
      </c>
      <c r="AD196" s="22">
        <f t="shared" si="38"/>
        <v>-38.25</v>
      </c>
      <c r="AE196" s="22">
        <f t="shared" si="38"/>
        <v>-38.25</v>
      </c>
      <c r="AF196" s="22">
        <f t="shared" si="38"/>
        <v>-38.25</v>
      </c>
      <c r="AG196" s="22">
        <v>0</v>
      </c>
      <c r="AH196" s="22">
        <v>0</v>
      </c>
      <c r="AI196" s="22">
        <v>0</v>
      </c>
      <c r="AJ196" s="22">
        <v>0</v>
      </c>
      <c r="AK196" s="22">
        <f t="shared" si="41"/>
        <v>-306</v>
      </c>
      <c r="AL196" s="22">
        <v>0</v>
      </c>
      <c r="AM196" s="22">
        <f t="shared" si="35"/>
        <v>-918</v>
      </c>
      <c r="AO196" s="81">
        <f t="shared" si="36"/>
        <v>0</v>
      </c>
      <c r="AP196" s="81">
        <f t="shared" si="37"/>
        <v>306</v>
      </c>
      <c r="AQ196" s="81"/>
      <c r="AR196" s="81"/>
    </row>
    <row r="197" spans="1:44" outlineLevel="1" x14ac:dyDescent="0.25">
      <c r="A197" s="266">
        <v>45017</v>
      </c>
      <c r="D197" s="69" t="s">
        <v>4333</v>
      </c>
      <c r="E197" s="69" t="e">
        <v>#N/A</v>
      </c>
      <c r="F197" s="69" t="e">
        <f>VLOOKUP(E197,#REF!,2,FALSE)</f>
        <v>#N/A</v>
      </c>
      <c r="G197" s="194" t="e">
        <f>VLOOKUP(E197,#REF!,9,FALSE)</f>
        <v>#N/A</v>
      </c>
      <c r="H197" s="194" t="e">
        <f>VLOOKUP(E197,#REF!,10,FALSE)</f>
        <v>#N/A</v>
      </c>
      <c r="I197" s="267" t="e">
        <f t="shared" si="40"/>
        <v>#N/A</v>
      </c>
      <c r="L197" s="70">
        <v>2300507</v>
      </c>
      <c r="M197" s="70">
        <v>49572</v>
      </c>
      <c r="N197" t="s">
        <v>4222</v>
      </c>
      <c r="O197" t="s">
        <v>4334</v>
      </c>
      <c r="P197" s="83" t="s">
        <v>4029</v>
      </c>
      <c r="Q197" s="83"/>
      <c r="R197" s="82">
        <v>7962.4</v>
      </c>
      <c r="S197" s="82">
        <v>0</v>
      </c>
      <c r="T197" s="82">
        <v>0</v>
      </c>
      <c r="U197" s="82">
        <f t="shared" si="33"/>
        <v>7962.4</v>
      </c>
      <c r="W197" s="73">
        <v>24</v>
      </c>
      <c r="X197" s="22">
        <v>-4976.5166666666646</v>
      </c>
      <c r="Y197" s="22">
        <v>-331.77</v>
      </c>
      <c r="Z197" s="22">
        <f t="shared" si="38"/>
        <v>-331.76666666666665</v>
      </c>
      <c r="AA197" s="22">
        <f t="shared" si="38"/>
        <v>-331.76666666666665</v>
      </c>
      <c r="AB197" s="22">
        <f t="shared" si="38"/>
        <v>-331.76666666666665</v>
      </c>
      <c r="AC197" s="22">
        <f t="shared" si="38"/>
        <v>-331.76666666666665</v>
      </c>
      <c r="AD197" s="22">
        <f t="shared" si="38"/>
        <v>-331.76666666666665</v>
      </c>
      <c r="AE197" s="22">
        <f t="shared" si="38"/>
        <v>-331.76666666666665</v>
      </c>
      <c r="AF197" s="22">
        <f t="shared" si="38"/>
        <v>-331.76666666666665</v>
      </c>
      <c r="AG197" s="22">
        <f>-$U197/$W197+0.02</f>
        <v>-331.74666666666667</v>
      </c>
      <c r="AH197" s="22">
        <v>0</v>
      </c>
      <c r="AI197" s="22">
        <v>0</v>
      </c>
      <c r="AJ197" s="22">
        <v>0</v>
      </c>
      <c r="AK197" s="22">
        <f t="shared" si="41"/>
        <v>-2985.8833333333332</v>
      </c>
      <c r="AL197" s="22">
        <v>0</v>
      </c>
      <c r="AM197" s="22">
        <f t="shared" si="35"/>
        <v>-7962.3999999999978</v>
      </c>
      <c r="AO197" s="81">
        <f t="shared" si="36"/>
        <v>0</v>
      </c>
      <c r="AP197" s="81">
        <f t="shared" si="37"/>
        <v>2985.883333333335</v>
      </c>
      <c r="AQ197" s="81"/>
      <c r="AR197" s="81"/>
    </row>
    <row r="198" spans="1:44" outlineLevel="1" x14ac:dyDescent="0.25">
      <c r="A198" s="266">
        <v>45017</v>
      </c>
      <c r="D198" s="69" t="s">
        <v>4335</v>
      </c>
      <c r="E198" s="69" t="e">
        <v>#N/A</v>
      </c>
      <c r="F198" s="69" t="e">
        <f>VLOOKUP(E198,#REF!,2,FALSE)</f>
        <v>#N/A</v>
      </c>
      <c r="G198" s="194" t="e">
        <f>VLOOKUP(E198,#REF!,9,FALSE)</f>
        <v>#N/A</v>
      </c>
      <c r="H198" s="194" t="e">
        <f>VLOOKUP(E198,#REF!,10,FALSE)</f>
        <v>#N/A</v>
      </c>
      <c r="I198" s="267" t="e">
        <f t="shared" si="40"/>
        <v>#N/A</v>
      </c>
      <c r="L198" s="70">
        <v>2300596</v>
      </c>
      <c r="M198" s="70">
        <v>49574</v>
      </c>
      <c r="N198" t="s">
        <v>4087</v>
      </c>
      <c r="O198" t="s">
        <v>4336</v>
      </c>
      <c r="P198" s="83" t="s">
        <v>4029</v>
      </c>
      <c r="Q198" s="83"/>
      <c r="R198" s="82">
        <v>1757.6</v>
      </c>
      <c r="S198" s="82">
        <v>0</v>
      </c>
      <c r="T198" s="82">
        <v>0</v>
      </c>
      <c r="U198" s="82">
        <f t="shared" si="33"/>
        <v>1757.6</v>
      </c>
      <c r="W198" s="73">
        <v>24</v>
      </c>
      <c r="X198" s="22">
        <v>-1098.4833333333333</v>
      </c>
      <c r="Y198" s="22">
        <v>-73.23</v>
      </c>
      <c r="Z198" s="22">
        <f t="shared" si="38"/>
        <v>-73.233333333333334</v>
      </c>
      <c r="AA198" s="22">
        <f t="shared" si="38"/>
        <v>-73.233333333333334</v>
      </c>
      <c r="AB198" s="22">
        <f t="shared" si="38"/>
        <v>-73.233333333333334</v>
      </c>
      <c r="AC198" s="22">
        <f t="shared" si="38"/>
        <v>-73.233333333333334</v>
      </c>
      <c r="AD198" s="22">
        <f t="shared" si="38"/>
        <v>-73.233333333333334</v>
      </c>
      <c r="AE198" s="22">
        <f t="shared" si="38"/>
        <v>-73.233333333333334</v>
      </c>
      <c r="AF198" s="22">
        <f t="shared" si="38"/>
        <v>-73.233333333333334</v>
      </c>
      <c r="AG198" s="22">
        <f>-$U198/$W198-0.02</f>
        <v>-73.25333333333333</v>
      </c>
      <c r="AH198" s="22">
        <v>0</v>
      </c>
      <c r="AI198" s="22">
        <v>0</v>
      </c>
      <c r="AJ198" s="22">
        <v>0</v>
      </c>
      <c r="AK198" s="22">
        <f t="shared" si="41"/>
        <v>-659.11666666666667</v>
      </c>
      <c r="AL198" s="22">
        <v>0</v>
      </c>
      <c r="AM198" s="22">
        <f t="shared" si="35"/>
        <v>-1757.6</v>
      </c>
      <c r="AO198" s="81">
        <f t="shared" si="36"/>
        <v>0</v>
      </c>
      <c r="AP198" s="81">
        <f t="shared" si="37"/>
        <v>659.11666666666656</v>
      </c>
      <c r="AQ198" s="81"/>
      <c r="AR198" s="81"/>
    </row>
    <row r="199" spans="1:44" outlineLevel="1" x14ac:dyDescent="0.25">
      <c r="A199" s="266">
        <v>45017</v>
      </c>
      <c r="D199" s="69" t="s">
        <v>4337</v>
      </c>
      <c r="E199" s="69" t="e">
        <v>#N/A</v>
      </c>
      <c r="F199" s="69" t="e">
        <f>VLOOKUP(E199,#REF!,2,FALSE)</f>
        <v>#N/A</v>
      </c>
      <c r="G199" s="194" t="e">
        <f>VLOOKUP(E199,#REF!,9,FALSE)</f>
        <v>#N/A</v>
      </c>
      <c r="H199" s="194" t="e">
        <f>VLOOKUP(E199,#REF!,10,FALSE)</f>
        <v>#N/A</v>
      </c>
      <c r="I199" s="267" t="e">
        <f t="shared" si="40"/>
        <v>#N/A</v>
      </c>
      <c r="L199" s="70">
        <v>2300596</v>
      </c>
      <c r="M199" s="70">
        <v>49575</v>
      </c>
      <c r="N199" t="s">
        <v>4087</v>
      </c>
      <c r="O199" t="s">
        <v>4338</v>
      </c>
      <c r="P199" s="83" t="s">
        <v>4029</v>
      </c>
      <c r="Q199" s="83"/>
      <c r="R199" s="82">
        <v>2685.54</v>
      </c>
      <c r="S199" s="82">
        <v>0</v>
      </c>
      <c r="T199" s="82">
        <v>0</v>
      </c>
      <c r="U199" s="82">
        <f t="shared" si="33"/>
        <v>2685.54</v>
      </c>
      <c r="W199" s="73">
        <v>24</v>
      </c>
      <c r="X199" s="22">
        <v>-1678.4750000000001</v>
      </c>
      <c r="Y199" s="22">
        <v>-111.9</v>
      </c>
      <c r="Z199" s="22">
        <f t="shared" si="38"/>
        <v>-111.89749999999999</v>
      </c>
      <c r="AA199" s="22">
        <f t="shared" si="38"/>
        <v>-111.89749999999999</v>
      </c>
      <c r="AB199" s="22">
        <f t="shared" si="38"/>
        <v>-111.89749999999999</v>
      </c>
      <c r="AC199" s="22">
        <f t="shared" si="38"/>
        <v>-111.89749999999999</v>
      </c>
      <c r="AD199" s="22">
        <f t="shared" si="38"/>
        <v>-111.89749999999999</v>
      </c>
      <c r="AE199" s="22">
        <f t="shared" si="38"/>
        <v>-111.89749999999999</v>
      </c>
      <c r="AF199" s="22">
        <f t="shared" si="38"/>
        <v>-111.89749999999999</v>
      </c>
      <c r="AG199" s="22">
        <f>-$U199/$W199+0.02</f>
        <v>-111.8775</v>
      </c>
      <c r="AH199" s="22">
        <v>0</v>
      </c>
      <c r="AI199" s="22">
        <v>0</v>
      </c>
      <c r="AJ199" s="22">
        <v>0</v>
      </c>
      <c r="AK199" s="22">
        <f t="shared" si="41"/>
        <v>-1007.0600000000002</v>
      </c>
      <c r="AL199" s="22">
        <v>0</v>
      </c>
      <c r="AM199" s="22">
        <f t="shared" si="35"/>
        <v>-2685.5350000000003</v>
      </c>
      <c r="AO199" s="81">
        <f t="shared" si="36"/>
        <v>4.999999999654392E-3</v>
      </c>
      <c r="AP199" s="81">
        <f t="shared" si="37"/>
        <v>1007.0649999999998</v>
      </c>
      <c r="AQ199" s="81"/>
      <c r="AR199" s="81"/>
    </row>
    <row r="200" spans="1:44" outlineLevel="1" x14ac:dyDescent="0.25">
      <c r="A200" s="266">
        <v>45017</v>
      </c>
      <c r="D200" s="69" t="s">
        <v>4339</v>
      </c>
      <c r="E200" s="69" t="e">
        <v>#N/A</v>
      </c>
      <c r="F200" s="69" t="e">
        <f>VLOOKUP(E200,#REF!,2,FALSE)</f>
        <v>#N/A</v>
      </c>
      <c r="G200" s="194" t="e">
        <f>VLOOKUP(E200,#REF!,9,FALSE)</f>
        <v>#N/A</v>
      </c>
      <c r="H200" s="194" t="e">
        <f>VLOOKUP(E200,#REF!,10,FALSE)</f>
        <v>#N/A</v>
      </c>
      <c r="I200" s="267" t="e">
        <f t="shared" si="40"/>
        <v>#N/A</v>
      </c>
      <c r="L200" s="70">
        <v>2300697</v>
      </c>
      <c r="M200" s="70">
        <v>49894</v>
      </c>
      <c r="N200" t="s">
        <v>4087</v>
      </c>
      <c r="O200" t="s">
        <v>4340</v>
      </c>
      <c r="P200" s="83" t="s">
        <v>4022</v>
      </c>
      <c r="Q200" s="83"/>
      <c r="R200" s="82">
        <v>3630</v>
      </c>
      <c r="S200" s="82">
        <v>0</v>
      </c>
      <c r="T200" s="82">
        <v>0</v>
      </c>
      <c r="U200" s="82">
        <f t="shared" si="33"/>
        <v>3630</v>
      </c>
      <c r="W200" s="73">
        <v>24</v>
      </c>
      <c r="X200" s="22">
        <v>-2268.75</v>
      </c>
      <c r="Y200" s="22">
        <v>-151.25</v>
      </c>
      <c r="Z200" s="22">
        <f t="shared" si="38"/>
        <v>-151.25</v>
      </c>
      <c r="AA200" s="22">
        <f t="shared" si="38"/>
        <v>-151.25</v>
      </c>
      <c r="AB200" s="22">
        <f t="shared" si="38"/>
        <v>-151.25</v>
      </c>
      <c r="AC200" s="22">
        <f t="shared" si="38"/>
        <v>-151.25</v>
      </c>
      <c r="AD200" s="22">
        <f t="shared" si="38"/>
        <v>-151.25</v>
      </c>
      <c r="AE200" s="22">
        <f t="shared" si="38"/>
        <v>-151.25</v>
      </c>
      <c r="AF200" s="22">
        <f t="shared" si="38"/>
        <v>-151.25</v>
      </c>
      <c r="AG200" s="22">
        <f t="shared" si="38"/>
        <v>-151.25</v>
      </c>
      <c r="AH200" s="22">
        <v>0</v>
      </c>
      <c r="AI200" s="22">
        <v>0</v>
      </c>
      <c r="AJ200" s="22">
        <v>0</v>
      </c>
      <c r="AK200" s="22">
        <f t="shared" si="41"/>
        <v>-1361.25</v>
      </c>
      <c r="AL200" s="22">
        <v>0</v>
      </c>
      <c r="AM200" s="22">
        <f t="shared" si="35"/>
        <v>-3630</v>
      </c>
      <c r="AO200" s="81">
        <f t="shared" si="36"/>
        <v>0</v>
      </c>
      <c r="AP200" s="81">
        <f t="shared" si="37"/>
        <v>1361.25</v>
      </c>
      <c r="AQ200" s="81"/>
      <c r="AR200" s="81"/>
    </row>
    <row r="201" spans="1:44" outlineLevel="1" x14ac:dyDescent="0.25">
      <c r="A201" s="266">
        <v>45017</v>
      </c>
      <c r="D201" s="69" t="s">
        <v>4341</v>
      </c>
      <c r="E201" s="69" t="e">
        <v>#N/A</v>
      </c>
      <c r="F201" s="69" t="e">
        <f>VLOOKUP(E201,#REF!,2,FALSE)</f>
        <v>#N/A</v>
      </c>
      <c r="G201" s="194" t="e">
        <f>VLOOKUP(E201,#REF!,9,FALSE)</f>
        <v>#N/A</v>
      </c>
      <c r="H201" s="194" t="e">
        <f>VLOOKUP(E201,#REF!,10,FALSE)</f>
        <v>#N/A</v>
      </c>
      <c r="I201" s="267" t="e">
        <f t="shared" si="40"/>
        <v>#N/A</v>
      </c>
      <c r="L201" s="70">
        <v>2300697</v>
      </c>
      <c r="M201" s="70">
        <v>49895</v>
      </c>
      <c r="N201" t="s">
        <v>4087</v>
      </c>
      <c r="O201" t="s">
        <v>4342</v>
      </c>
      <c r="P201" s="83" t="s">
        <v>4022</v>
      </c>
      <c r="Q201" s="83"/>
      <c r="R201" s="82">
        <v>4356</v>
      </c>
      <c r="S201" s="82">
        <v>0</v>
      </c>
      <c r="T201" s="82">
        <v>0</v>
      </c>
      <c r="U201" s="82">
        <f t="shared" si="33"/>
        <v>4356</v>
      </c>
      <c r="W201" s="73">
        <v>24</v>
      </c>
      <c r="X201" s="22">
        <v>-2722.5</v>
      </c>
      <c r="Y201" s="22">
        <v>-181.5</v>
      </c>
      <c r="Z201" s="22">
        <f t="shared" si="38"/>
        <v>-181.5</v>
      </c>
      <c r="AA201" s="22">
        <f t="shared" si="38"/>
        <v>-181.5</v>
      </c>
      <c r="AB201" s="22">
        <f t="shared" si="38"/>
        <v>-181.5</v>
      </c>
      <c r="AC201" s="22">
        <f t="shared" ref="Z201:AG235" si="42">-$U201/$W201</f>
        <v>-181.5</v>
      </c>
      <c r="AD201" s="22">
        <f t="shared" si="42"/>
        <v>-181.5</v>
      </c>
      <c r="AE201" s="22">
        <f t="shared" si="42"/>
        <v>-181.5</v>
      </c>
      <c r="AF201" s="22">
        <f t="shared" si="42"/>
        <v>-181.5</v>
      </c>
      <c r="AG201" s="22">
        <f t="shared" si="42"/>
        <v>-181.5</v>
      </c>
      <c r="AH201" s="22">
        <v>0</v>
      </c>
      <c r="AI201" s="22">
        <v>0</v>
      </c>
      <c r="AJ201" s="22">
        <v>0</v>
      </c>
      <c r="AK201" s="22">
        <f t="shared" si="41"/>
        <v>-1633.5</v>
      </c>
      <c r="AL201" s="22">
        <v>0</v>
      </c>
      <c r="AM201" s="22">
        <f t="shared" si="35"/>
        <v>-4356</v>
      </c>
      <c r="AO201" s="81">
        <f t="shared" si="36"/>
        <v>0</v>
      </c>
      <c r="AP201" s="81">
        <f t="shared" si="37"/>
        <v>1633.5</v>
      </c>
      <c r="AQ201" s="81"/>
      <c r="AR201" s="81"/>
    </row>
    <row r="202" spans="1:44" outlineLevel="1" x14ac:dyDescent="0.25">
      <c r="A202" s="266">
        <v>45017</v>
      </c>
      <c r="D202" s="69" t="s">
        <v>4343</v>
      </c>
      <c r="E202" s="69" t="e">
        <v>#N/A</v>
      </c>
      <c r="F202" s="69" t="e">
        <f>VLOOKUP(E202,#REF!,2,FALSE)</f>
        <v>#N/A</v>
      </c>
      <c r="G202" s="194" t="e">
        <f>VLOOKUP(E202,#REF!,9,FALSE)</f>
        <v>#N/A</v>
      </c>
      <c r="H202" s="194" t="e">
        <f>VLOOKUP(E202,#REF!,10,FALSE)</f>
        <v>#N/A</v>
      </c>
      <c r="I202" s="267" t="e">
        <f t="shared" si="40"/>
        <v>#N/A</v>
      </c>
      <c r="L202" s="70">
        <v>2300697</v>
      </c>
      <c r="M202" s="70">
        <v>49896</v>
      </c>
      <c r="N202" t="s">
        <v>4087</v>
      </c>
      <c r="O202" t="s">
        <v>4344</v>
      </c>
      <c r="P202" s="83" t="s">
        <v>4022</v>
      </c>
      <c r="Q202" s="83"/>
      <c r="R202" s="82">
        <v>3630</v>
      </c>
      <c r="S202" s="82">
        <v>0</v>
      </c>
      <c r="T202" s="82">
        <v>0</v>
      </c>
      <c r="U202" s="82">
        <f t="shared" si="33"/>
        <v>3630</v>
      </c>
      <c r="W202" s="73">
        <v>24</v>
      </c>
      <c r="X202" s="22">
        <v>-2268.75</v>
      </c>
      <c r="Y202" s="22">
        <v>-151.25</v>
      </c>
      <c r="Z202" s="22">
        <f t="shared" si="42"/>
        <v>-151.25</v>
      </c>
      <c r="AA202" s="22">
        <f t="shared" si="42"/>
        <v>-151.25</v>
      </c>
      <c r="AB202" s="22">
        <f t="shared" si="42"/>
        <v>-151.25</v>
      </c>
      <c r="AC202" s="22">
        <f t="shared" si="42"/>
        <v>-151.25</v>
      </c>
      <c r="AD202" s="22">
        <f t="shared" si="42"/>
        <v>-151.25</v>
      </c>
      <c r="AE202" s="22">
        <f t="shared" si="42"/>
        <v>-151.25</v>
      </c>
      <c r="AF202" s="22">
        <f t="shared" si="42"/>
        <v>-151.25</v>
      </c>
      <c r="AG202" s="22">
        <f t="shared" si="42"/>
        <v>-151.25</v>
      </c>
      <c r="AH202" s="22">
        <v>0</v>
      </c>
      <c r="AI202" s="22">
        <v>0</v>
      </c>
      <c r="AJ202" s="22">
        <v>0</v>
      </c>
      <c r="AK202" s="22">
        <f t="shared" si="41"/>
        <v>-1361.25</v>
      </c>
      <c r="AL202" s="22">
        <v>0</v>
      </c>
      <c r="AM202" s="22">
        <f t="shared" si="35"/>
        <v>-3630</v>
      </c>
      <c r="AO202" s="81">
        <f t="shared" si="36"/>
        <v>0</v>
      </c>
      <c r="AP202" s="81">
        <f t="shared" si="37"/>
        <v>1361.25</v>
      </c>
      <c r="AQ202" s="81"/>
      <c r="AR202" s="81"/>
    </row>
    <row r="203" spans="1:44" outlineLevel="1" x14ac:dyDescent="0.25">
      <c r="A203" s="266">
        <v>45017</v>
      </c>
      <c r="D203" s="69" t="s">
        <v>4345</v>
      </c>
      <c r="E203" s="69" t="e">
        <v>#N/A</v>
      </c>
      <c r="F203" s="69" t="e">
        <f>VLOOKUP(E203,#REF!,2,FALSE)</f>
        <v>#N/A</v>
      </c>
      <c r="G203" s="194" t="e">
        <f>VLOOKUP(E203,#REF!,9,FALSE)</f>
        <v>#N/A</v>
      </c>
      <c r="H203" s="194" t="e">
        <f>VLOOKUP(E203,#REF!,10,FALSE)</f>
        <v>#N/A</v>
      </c>
      <c r="I203" s="267" t="e">
        <f t="shared" si="40"/>
        <v>#N/A</v>
      </c>
      <c r="L203" s="70">
        <v>2300697</v>
      </c>
      <c r="M203" s="70">
        <v>49897</v>
      </c>
      <c r="N203" t="s">
        <v>4087</v>
      </c>
      <c r="O203" t="s">
        <v>4346</v>
      </c>
      <c r="P203" s="83" t="s">
        <v>4022</v>
      </c>
      <c r="Q203" s="83"/>
      <c r="R203" s="82">
        <v>3630</v>
      </c>
      <c r="S203" s="82">
        <v>0</v>
      </c>
      <c r="T203" s="82">
        <v>0</v>
      </c>
      <c r="U203" s="82">
        <f t="shared" si="33"/>
        <v>3630</v>
      </c>
      <c r="W203" s="73">
        <v>24</v>
      </c>
      <c r="X203" s="22">
        <v>-2268.75</v>
      </c>
      <c r="Y203" s="22">
        <v>-151.25</v>
      </c>
      <c r="Z203" s="22">
        <f t="shared" si="42"/>
        <v>-151.25</v>
      </c>
      <c r="AA203" s="22">
        <f t="shared" si="42"/>
        <v>-151.25</v>
      </c>
      <c r="AB203" s="22">
        <f t="shared" si="42"/>
        <v>-151.25</v>
      </c>
      <c r="AC203" s="22">
        <f t="shared" si="42"/>
        <v>-151.25</v>
      </c>
      <c r="AD203" s="22">
        <f t="shared" si="42"/>
        <v>-151.25</v>
      </c>
      <c r="AE203" s="22">
        <f t="shared" si="42"/>
        <v>-151.25</v>
      </c>
      <c r="AF203" s="22">
        <f t="shared" si="42"/>
        <v>-151.25</v>
      </c>
      <c r="AG203" s="22">
        <f t="shared" si="42"/>
        <v>-151.25</v>
      </c>
      <c r="AH203" s="22">
        <v>0</v>
      </c>
      <c r="AI203" s="22">
        <v>0</v>
      </c>
      <c r="AJ203" s="22">
        <v>0</v>
      </c>
      <c r="AK203" s="22">
        <f t="shared" si="41"/>
        <v>-1361.25</v>
      </c>
      <c r="AL203" s="22">
        <v>0</v>
      </c>
      <c r="AM203" s="22">
        <f t="shared" si="35"/>
        <v>-3630</v>
      </c>
      <c r="AO203" s="81">
        <f t="shared" si="36"/>
        <v>0</v>
      </c>
      <c r="AP203" s="81">
        <f t="shared" si="37"/>
        <v>1361.25</v>
      </c>
      <c r="AQ203" s="81"/>
      <c r="AR203" s="81"/>
    </row>
    <row r="204" spans="1:44" outlineLevel="1" x14ac:dyDescent="0.25">
      <c r="A204" s="266">
        <v>45017</v>
      </c>
      <c r="D204" s="69" t="s">
        <v>4347</v>
      </c>
      <c r="E204" s="69" t="s">
        <v>4348</v>
      </c>
      <c r="F204" s="69" t="e">
        <f>VLOOKUP(E204,#REF!,2,FALSE)</f>
        <v>#REF!</v>
      </c>
      <c r="G204" s="194" t="e">
        <f>VLOOKUP(E204,#REF!,9,FALSE)</f>
        <v>#REF!</v>
      </c>
      <c r="H204" s="194" t="e">
        <f>VLOOKUP(E204,#REF!,10,FALSE)</f>
        <v>#REF!</v>
      </c>
      <c r="I204" s="267" t="e">
        <f t="shared" si="40"/>
        <v>#REF!</v>
      </c>
      <c r="L204" s="70">
        <v>2300697</v>
      </c>
      <c r="M204" s="70">
        <v>49900</v>
      </c>
      <c r="N204" t="s">
        <v>4087</v>
      </c>
      <c r="O204" t="s">
        <v>4349</v>
      </c>
      <c r="P204" s="83" t="s">
        <v>4022</v>
      </c>
      <c r="Q204" s="83"/>
      <c r="R204" s="82">
        <v>6220.5</v>
      </c>
      <c r="S204" s="82">
        <v>0</v>
      </c>
      <c r="T204" s="82">
        <v>0</v>
      </c>
      <c r="U204" s="82">
        <f t="shared" si="33"/>
        <v>6220.5</v>
      </c>
      <c r="W204" s="73">
        <v>24</v>
      </c>
      <c r="X204" s="22">
        <v>-3887.8249999999998</v>
      </c>
      <c r="Y204" s="22">
        <v>-259.19</v>
      </c>
      <c r="Z204" s="22">
        <f t="shared" si="42"/>
        <v>-259.1875</v>
      </c>
      <c r="AA204" s="22">
        <f t="shared" si="42"/>
        <v>-259.1875</v>
      </c>
      <c r="AB204" s="22">
        <f t="shared" si="42"/>
        <v>-259.1875</v>
      </c>
      <c r="AC204" s="22">
        <f t="shared" si="42"/>
        <v>-259.1875</v>
      </c>
      <c r="AD204" s="22">
        <f t="shared" si="42"/>
        <v>-259.1875</v>
      </c>
      <c r="AE204" s="22">
        <f t="shared" si="42"/>
        <v>-259.1875</v>
      </c>
      <c r="AF204" s="22">
        <f t="shared" si="42"/>
        <v>-259.1875</v>
      </c>
      <c r="AG204" s="22">
        <v>-259.17250000000098</v>
      </c>
      <c r="AH204" s="22">
        <v>0</v>
      </c>
      <c r="AI204" s="22">
        <v>0</v>
      </c>
      <c r="AJ204" s="22">
        <v>0</v>
      </c>
      <c r="AK204" s="22">
        <f t="shared" si="41"/>
        <v>-2332.6750000000011</v>
      </c>
      <c r="AL204" s="22">
        <v>0</v>
      </c>
      <c r="AM204" s="22">
        <f t="shared" si="35"/>
        <v>-6220.5000000000009</v>
      </c>
      <c r="AO204" s="81">
        <f t="shared" si="36"/>
        <v>0</v>
      </c>
      <c r="AP204" s="81">
        <f t="shared" si="37"/>
        <v>2332.6750000000002</v>
      </c>
      <c r="AQ204" s="81"/>
      <c r="AR204" s="81"/>
    </row>
    <row r="205" spans="1:44" outlineLevel="1" x14ac:dyDescent="0.25">
      <c r="A205" s="266">
        <v>45017</v>
      </c>
      <c r="D205" s="69" t="s">
        <v>4350</v>
      </c>
      <c r="E205" s="69" t="s">
        <v>4351</v>
      </c>
      <c r="F205" s="69" t="e">
        <f>VLOOKUP(E205,#REF!,2,FALSE)</f>
        <v>#REF!</v>
      </c>
      <c r="G205" s="194" t="e">
        <f>VLOOKUP(E205,#REF!,9,FALSE)</f>
        <v>#REF!</v>
      </c>
      <c r="H205" s="194" t="e">
        <f>VLOOKUP(E205,#REF!,10,FALSE)</f>
        <v>#REF!</v>
      </c>
      <c r="I205" s="267" t="e">
        <f t="shared" si="40"/>
        <v>#REF!</v>
      </c>
      <c r="L205" s="70">
        <v>2300697</v>
      </c>
      <c r="M205" s="70">
        <v>49901</v>
      </c>
      <c r="N205" t="s">
        <v>4087</v>
      </c>
      <c r="O205" t="s">
        <v>4352</v>
      </c>
      <c r="P205" s="83" t="s">
        <v>4022</v>
      </c>
      <c r="Q205" s="83"/>
      <c r="R205" s="82">
        <v>11616</v>
      </c>
      <c r="S205" s="82">
        <v>0</v>
      </c>
      <c r="T205" s="82">
        <v>0</v>
      </c>
      <c r="U205" s="82">
        <f t="shared" si="33"/>
        <v>11616</v>
      </c>
      <c r="W205" s="73">
        <v>24</v>
      </c>
      <c r="X205" s="22">
        <v>-7260</v>
      </c>
      <c r="Y205" s="22">
        <v>-484</v>
      </c>
      <c r="Z205" s="22">
        <f t="shared" si="42"/>
        <v>-484</v>
      </c>
      <c r="AA205" s="22">
        <f t="shared" si="42"/>
        <v>-484</v>
      </c>
      <c r="AB205" s="22">
        <f t="shared" si="42"/>
        <v>-484</v>
      </c>
      <c r="AC205" s="22">
        <f t="shared" si="42"/>
        <v>-484</v>
      </c>
      <c r="AD205" s="22">
        <f t="shared" si="42"/>
        <v>-484</v>
      </c>
      <c r="AE205" s="22">
        <f t="shared" si="42"/>
        <v>-484</v>
      </c>
      <c r="AF205" s="22">
        <f t="shared" si="42"/>
        <v>-484</v>
      </c>
      <c r="AG205" s="22">
        <f t="shared" si="42"/>
        <v>-484</v>
      </c>
      <c r="AH205" s="22">
        <v>0</v>
      </c>
      <c r="AI205" s="22">
        <v>0</v>
      </c>
      <c r="AJ205" s="22">
        <v>0</v>
      </c>
      <c r="AK205" s="22">
        <f t="shared" si="41"/>
        <v>-4356</v>
      </c>
      <c r="AL205" s="22">
        <v>0</v>
      </c>
      <c r="AM205" s="22">
        <f t="shared" si="35"/>
        <v>-11616</v>
      </c>
      <c r="AO205" s="81">
        <f t="shared" si="36"/>
        <v>0</v>
      </c>
      <c r="AP205" s="81">
        <f t="shared" si="37"/>
        <v>4356</v>
      </c>
      <c r="AQ205" s="81"/>
      <c r="AR205" s="81"/>
    </row>
    <row r="206" spans="1:44" outlineLevel="1" x14ac:dyDescent="0.25">
      <c r="A206" s="266">
        <v>45020</v>
      </c>
      <c r="D206" s="69" t="s">
        <v>4353</v>
      </c>
      <c r="E206" s="69" t="e">
        <v>#N/A</v>
      </c>
      <c r="F206" s="69" t="e">
        <f>VLOOKUP(E206,#REF!,2,FALSE)</f>
        <v>#N/A</v>
      </c>
      <c r="G206" s="194" t="e">
        <f>VLOOKUP(E206,#REF!,9,FALSE)</f>
        <v>#N/A</v>
      </c>
      <c r="H206" s="194" t="e">
        <f>VLOOKUP(E206,#REF!,10,FALSE)</f>
        <v>#N/A</v>
      </c>
      <c r="I206" s="267" t="e">
        <f t="shared" si="40"/>
        <v>#N/A</v>
      </c>
      <c r="L206" s="70">
        <v>2300511</v>
      </c>
      <c r="M206" s="70">
        <v>49544</v>
      </c>
      <c r="N206" t="s">
        <v>4087</v>
      </c>
      <c r="O206" t="s">
        <v>4354</v>
      </c>
      <c r="P206" s="83" t="s">
        <v>4058</v>
      </c>
      <c r="Q206" s="83"/>
      <c r="R206" s="82">
        <v>15048.15</v>
      </c>
      <c r="S206" s="82">
        <v>0</v>
      </c>
      <c r="T206" s="82">
        <v>0</v>
      </c>
      <c r="U206" s="82">
        <f t="shared" si="33"/>
        <v>15048.15</v>
      </c>
      <c r="W206" s="73">
        <v>24</v>
      </c>
      <c r="X206" s="22">
        <v>-9405.1125000000011</v>
      </c>
      <c r="Y206" s="22">
        <v>-627.01</v>
      </c>
      <c r="Z206" s="22">
        <f t="shared" si="42"/>
        <v>-627.00625000000002</v>
      </c>
      <c r="AA206" s="22">
        <f t="shared" si="42"/>
        <v>-627.00625000000002</v>
      </c>
      <c r="AB206" s="22">
        <f t="shared" si="42"/>
        <v>-627.00625000000002</v>
      </c>
      <c r="AC206" s="22">
        <f t="shared" si="42"/>
        <v>-627.00625000000002</v>
      </c>
      <c r="AD206" s="22">
        <f t="shared" si="42"/>
        <v>-627.00625000000002</v>
      </c>
      <c r="AE206" s="22">
        <f t="shared" si="42"/>
        <v>-627.00625000000002</v>
      </c>
      <c r="AF206" s="22">
        <f t="shared" si="42"/>
        <v>-627.00625000000002</v>
      </c>
      <c r="AG206" s="22">
        <f>-$U206/$W206+0.02</f>
        <v>-626.98625000000004</v>
      </c>
      <c r="AH206" s="22">
        <v>0</v>
      </c>
      <c r="AI206" s="22">
        <v>0</v>
      </c>
      <c r="AJ206" s="22">
        <v>0</v>
      </c>
      <c r="AK206" s="22">
        <f t="shared" si="41"/>
        <v>-5643.04</v>
      </c>
      <c r="AL206" s="22">
        <v>0</v>
      </c>
      <c r="AM206" s="22">
        <f t="shared" si="35"/>
        <v>-15048.1525</v>
      </c>
      <c r="AO206" s="81">
        <f t="shared" si="36"/>
        <v>-2.500000000509317E-3</v>
      </c>
      <c r="AP206" s="81">
        <f t="shared" si="37"/>
        <v>5643.0374999999985</v>
      </c>
      <c r="AQ206" s="81"/>
      <c r="AR206" s="81"/>
    </row>
    <row r="207" spans="1:44" outlineLevel="1" x14ac:dyDescent="0.25">
      <c r="A207" s="266">
        <v>45020</v>
      </c>
      <c r="D207" s="69" t="s">
        <v>4355</v>
      </c>
      <c r="E207" s="69" t="e">
        <v>#N/A</v>
      </c>
      <c r="F207" s="69" t="e">
        <f>VLOOKUP(E207,#REF!,2,FALSE)</f>
        <v>#N/A</v>
      </c>
      <c r="G207" s="194" t="e">
        <f>VLOOKUP(E207,#REF!,9,FALSE)</f>
        <v>#N/A</v>
      </c>
      <c r="H207" s="194" t="e">
        <f>VLOOKUP(E207,#REF!,10,FALSE)</f>
        <v>#N/A</v>
      </c>
      <c r="I207" s="267" t="e">
        <f t="shared" si="40"/>
        <v>#N/A</v>
      </c>
      <c r="L207" s="70">
        <v>2300625</v>
      </c>
      <c r="M207" s="70">
        <v>49555</v>
      </c>
      <c r="N207" t="s">
        <v>4222</v>
      </c>
      <c r="O207" t="s">
        <v>4356</v>
      </c>
      <c r="P207" s="83" t="s">
        <v>4022</v>
      </c>
      <c r="Q207" s="83"/>
      <c r="R207" s="82">
        <v>7956</v>
      </c>
      <c r="S207" s="82">
        <v>0</v>
      </c>
      <c r="T207" s="82">
        <v>0</v>
      </c>
      <c r="U207" s="82">
        <f t="shared" si="33"/>
        <v>7956</v>
      </c>
      <c r="W207" s="73">
        <v>24</v>
      </c>
      <c r="X207" s="22">
        <v>-4972.5</v>
      </c>
      <c r="Y207" s="22">
        <v>-331.5</v>
      </c>
      <c r="Z207" s="22">
        <f t="shared" si="42"/>
        <v>-331.5</v>
      </c>
      <c r="AA207" s="22">
        <f t="shared" si="42"/>
        <v>-331.5</v>
      </c>
      <c r="AB207" s="22">
        <f t="shared" si="42"/>
        <v>-331.5</v>
      </c>
      <c r="AC207" s="22">
        <f t="shared" si="42"/>
        <v>-331.5</v>
      </c>
      <c r="AD207" s="22">
        <f t="shared" si="42"/>
        <v>-331.5</v>
      </c>
      <c r="AE207" s="22">
        <f t="shared" si="42"/>
        <v>-331.5</v>
      </c>
      <c r="AF207" s="22">
        <f t="shared" si="42"/>
        <v>-331.5</v>
      </c>
      <c r="AG207" s="22">
        <f t="shared" si="42"/>
        <v>-331.5</v>
      </c>
      <c r="AH207" s="22">
        <v>0</v>
      </c>
      <c r="AI207" s="22">
        <v>0</v>
      </c>
      <c r="AJ207" s="22">
        <v>0</v>
      </c>
      <c r="AK207" s="22">
        <f t="shared" si="41"/>
        <v>-2983.5</v>
      </c>
      <c r="AL207" s="22">
        <v>0</v>
      </c>
      <c r="AM207" s="22">
        <f t="shared" si="35"/>
        <v>-7956</v>
      </c>
      <c r="AO207" s="81">
        <f t="shared" si="36"/>
        <v>0</v>
      </c>
      <c r="AP207" s="81">
        <f t="shared" si="37"/>
        <v>2983.5</v>
      </c>
      <c r="AQ207" s="81"/>
      <c r="AR207" s="81"/>
    </row>
    <row r="208" spans="1:44" outlineLevel="1" x14ac:dyDescent="0.25">
      <c r="A208" s="266">
        <v>45020</v>
      </c>
      <c r="D208" s="69" t="s">
        <v>4357</v>
      </c>
      <c r="E208" s="69" t="e">
        <v>#N/A</v>
      </c>
      <c r="F208" s="69" t="e">
        <f>VLOOKUP(E208,#REF!,2,FALSE)</f>
        <v>#N/A</v>
      </c>
      <c r="G208" s="194" t="e">
        <f>VLOOKUP(E208,#REF!,9,FALSE)</f>
        <v>#N/A</v>
      </c>
      <c r="H208" s="194" t="e">
        <f>VLOOKUP(E208,#REF!,10,FALSE)</f>
        <v>#N/A</v>
      </c>
      <c r="I208" s="267" t="e">
        <f t="shared" si="40"/>
        <v>#N/A</v>
      </c>
      <c r="L208" s="70">
        <v>2300596</v>
      </c>
      <c r="M208" s="70">
        <v>49577</v>
      </c>
      <c r="N208" t="s">
        <v>4087</v>
      </c>
      <c r="O208" t="s">
        <v>4358</v>
      </c>
      <c r="P208" s="83" t="s">
        <v>4029</v>
      </c>
      <c r="Q208" s="83"/>
      <c r="R208" s="82">
        <v>895.18</v>
      </c>
      <c r="S208" s="82">
        <v>0</v>
      </c>
      <c r="T208" s="82">
        <v>0</v>
      </c>
      <c r="U208" s="82">
        <f t="shared" si="33"/>
        <v>895.18</v>
      </c>
      <c r="W208" s="73">
        <v>24</v>
      </c>
      <c r="X208" s="22">
        <v>-559.49166666666679</v>
      </c>
      <c r="Y208" s="22">
        <v>-37.299999999999997</v>
      </c>
      <c r="Z208" s="22">
        <f t="shared" si="42"/>
        <v>-37.299166666666665</v>
      </c>
      <c r="AA208" s="22">
        <f t="shared" si="42"/>
        <v>-37.299166666666665</v>
      </c>
      <c r="AB208" s="22">
        <f t="shared" si="42"/>
        <v>-37.299166666666665</v>
      </c>
      <c r="AC208" s="22">
        <f t="shared" si="42"/>
        <v>-37.299166666666665</v>
      </c>
      <c r="AD208" s="22">
        <f t="shared" si="42"/>
        <v>-37.299166666666665</v>
      </c>
      <c r="AE208" s="22">
        <f t="shared" si="42"/>
        <v>-37.299166666666665</v>
      </c>
      <c r="AF208" s="22">
        <f t="shared" si="42"/>
        <v>-37.299166666666665</v>
      </c>
      <c r="AG208" s="22">
        <f>-$U208/$W208+0.01</f>
        <v>-37.289166666666667</v>
      </c>
      <c r="AH208" s="22">
        <v>0</v>
      </c>
      <c r="AI208" s="22">
        <v>0</v>
      </c>
      <c r="AJ208" s="22">
        <v>0</v>
      </c>
      <c r="AK208" s="22">
        <f t="shared" si="41"/>
        <v>-335.68333333333339</v>
      </c>
      <c r="AL208" s="22">
        <v>0</v>
      </c>
      <c r="AM208" s="22">
        <f t="shared" si="35"/>
        <v>-895.17500000000018</v>
      </c>
      <c r="AO208" s="81">
        <f t="shared" si="36"/>
        <v>4.9999999997680789E-3</v>
      </c>
      <c r="AP208" s="81">
        <f t="shared" si="37"/>
        <v>335.68833333333316</v>
      </c>
      <c r="AQ208" s="81"/>
      <c r="AR208" s="81"/>
    </row>
    <row r="209" spans="1:44" outlineLevel="1" x14ac:dyDescent="0.25">
      <c r="A209" s="266">
        <v>45020</v>
      </c>
      <c r="D209" s="69" t="s">
        <v>4359</v>
      </c>
      <c r="E209" s="69" t="s">
        <v>3724</v>
      </c>
      <c r="F209" s="69" t="e">
        <f>VLOOKUP(E209,#REF!,2,FALSE)</f>
        <v>#REF!</v>
      </c>
      <c r="G209" s="194" t="e">
        <f>VLOOKUP(E209,#REF!,9,FALSE)</f>
        <v>#REF!</v>
      </c>
      <c r="H209" s="194" t="e">
        <f>VLOOKUP(E209,#REF!,10,FALSE)</f>
        <v>#REF!</v>
      </c>
      <c r="I209" s="267" t="e">
        <f t="shared" si="40"/>
        <v>#REF!</v>
      </c>
      <c r="L209" s="70">
        <v>2300596</v>
      </c>
      <c r="M209" s="70">
        <v>49580</v>
      </c>
      <c r="N209" t="s">
        <v>4087</v>
      </c>
      <c r="O209" t="s">
        <v>4360</v>
      </c>
      <c r="P209" s="83" t="s">
        <v>4029</v>
      </c>
      <c r="Q209" s="83"/>
      <c r="R209" s="82">
        <v>2685.54</v>
      </c>
      <c r="S209" s="82">
        <v>0</v>
      </c>
      <c r="T209" s="82">
        <v>0</v>
      </c>
      <c r="U209" s="82">
        <f t="shared" si="33"/>
        <v>2685.54</v>
      </c>
      <c r="W209" s="73">
        <v>24</v>
      </c>
      <c r="X209" s="22">
        <v>-1678.4750000000001</v>
      </c>
      <c r="Y209" s="22">
        <v>-111.9</v>
      </c>
      <c r="Z209" s="22">
        <f t="shared" si="42"/>
        <v>-111.89749999999999</v>
      </c>
      <c r="AA209" s="22">
        <f t="shared" si="42"/>
        <v>-111.89749999999999</v>
      </c>
      <c r="AB209" s="22">
        <f t="shared" si="42"/>
        <v>-111.89749999999999</v>
      </c>
      <c r="AC209" s="22">
        <f t="shared" si="42"/>
        <v>-111.89749999999999</v>
      </c>
      <c r="AD209" s="22">
        <f t="shared" si="42"/>
        <v>-111.89749999999999</v>
      </c>
      <c r="AE209" s="22">
        <f t="shared" si="42"/>
        <v>-111.89749999999999</v>
      </c>
      <c r="AF209" s="22">
        <f t="shared" si="42"/>
        <v>-111.89749999999999</v>
      </c>
      <c r="AG209" s="22">
        <f>-$U209/$W209+0.02</f>
        <v>-111.8775</v>
      </c>
      <c r="AH209" s="22">
        <v>0</v>
      </c>
      <c r="AI209" s="22">
        <v>0</v>
      </c>
      <c r="AJ209" s="22">
        <v>0</v>
      </c>
      <c r="AK209" s="22">
        <f t="shared" si="41"/>
        <v>-1007.0600000000002</v>
      </c>
      <c r="AL209" s="22">
        <v>0</v>
      </c>
      <c r="AM209" s="22">
        <f t="shared" si="35"/>
        <v>-2685.5350000000003</v>
      </c>
      <c r="AO209" s="81">
        <f t="shared" si="36"/>
        <v>4.999999999654392E-3</v>
      </c>
      <c r="AP209" s="81">
        <f t="shared" si="37"/>
        <v>1007.0649999999998</v>
      </c>
      <c r="AQ209" s="81"/>
      <c r="AR209" s="81"/>
    </row>
    <row r="210" spans="1:44" outlineLevel="1" x14ac:dyDescent="0.25">
      <c r="A210" s="266">
        <v>45022</v>
      </c>
      <c r="D210" s="69" t="s">
        <v>4361</v>
      </c>
      <c r="E210" s="69" t="s">
        <v>4362</v>
      </c>
      <c r="F210" s="69" t="e">
        <f>VLOOKUP(E210,#REF!,2,FALSE)</f>
        <v>#REF!</v>
      </c>
      <c r="G210" s="194" t="e">
        <f>VLOOKUP(E210,#REF!,9,FALSE)</f>
        <v>#REF!</v>
      </c>
      <c r="H210" s="194" t="e">
        <f>VLOOKUP(E210,#REF!,10,FALSE)</f>
        <v>#REF!</v>
      </c>
      <c r="I210" s="267" t="e">
        <f t="shared" si="40"/>
        <v>#REF!</v>
      </c>
      <c r="L210" s="70">
        <v>2300625</v>
      </c>
      <c r="M210" s="70">
        <v>49550</v>
      </c>
      <c r="N210" t="s">
        <v>4222</v>
      </c>
      <c r="O210" t="s">
        <v>4363</v>
      </c>
      <c r="P210" s="83" t="s">
        <v>4022</v>
      </c>
      <c r="Q210" s="83"/>
      <c r="R210" s="82">
        <v>7956</v>
      </c>
      <c r="S210" s="82">
        <v>0</v>
      </c>
      <c r="T210" s="82">
        <v>0</v>
      </c>
      <c r="U210" s="82">
        <f t="shared" si="33"/>
        <v>7956</v>
      </c>
      <c r="W210" s="73">
        <v>24</v>
      </c>
      <c r="X210" s="22">
        <v>-4972.5</v>
      </c>
      <c r="Y210" s="22">
        <v>-331.5</v>
      </c>
      <c r="Z210" s="22">
        <f t="shared" si="42"/>
        <v>-331.5</v>
      </c>
      <c r="AA210" s="22">
        <f t="shared" si="42"/>
        <v>-331.5</v>
      </c>
      <c r="AB210" s="22">
        <f t="shared" si="42"/>
        <v>-331.5</v>
      </c>
      <c r="AC210" s="22">
        <f t="shared" si="42"/>
        <v>-331.5</v>
      </c>
      <c r="AD210" s="22">
        <f t="shared" si="42"/>
        <v>-331.5</v>
      </c>
      <c r="AE210" s="22">
        <f t="shared" si="42"/>
        <v>-331.5</v>
      </c>
      <c r="AF210" s="22">
        <f t="shared" si="42"/>
        <v>-331.5</v>
      </c>
      <c r="AG210" s="22">
        <f t="shared" si="42"/>
        <v>-331.5</v>
      </c>
      <c r="AH210" s="22">
        <v>0</v>
      </c>
      <c r="AI210" s="22">
        <v>0</v>
      </c>
      <c r="AJ210" s="22">
        <v>0</v>
      </c>
      <c r="AK210" s="22">
        <f t="shared" si="41"/>
        <v>-2983.5</v>
      </c>
      <c r="AL210" s="22">
        <v>0</v>
      </c>
      <c r="AM210" s="22">
        <f t="shared" si="35"/>
        <v>-7956</v>
      </c>
      <c r="AO210" s="81">
        <f t="shared" si="36"/>
        <v>0</v>
      </c>
      <c r="AP210" s="81">
        <f t="shared" si="37"/>
        <v>2983.5</v>
      </c>
      <c r="AQ210" s="81"/>
      <c r="AR210" s="81"/>
    </row>
    <row r="211" spans="1:44" outlineLevel="1" x14ac:dyDescent="0.25">
      <c r="A211" s="266">
        <v>45022</v>
      </c>
      <c r="D211" s="69" t="s">
        <v>4364</v>
      </c>
      <c r="E211" s="69" t="e">
        <v>#N/A</v>
      </c>
      <c r="F211" s="69" t="e">
        <f>VLOOKUP(E211,#REF!,2,FALSE)</f>
        <v>#N/A</v>
      </c>
      <c r="G211" s="194" t="e">
        <f>VLOOKUP(E211,#REF!,9,FALSE)</f>
        <v>#N/A</v>
      </c>
      <c r="H211" s="194" t="e">
        <f>VLOOKUP(E211,#REF!,10,FALSE)</f>
        <v>#N/A</v>
      </c>
      <c r="I211" s="267" t="e">
        <f t="shared" si="40"/>
        <v>#N/A</v>
      </c>
      <c r="L211" s="70">
        <v>2300625</v>
      </c>
      <c r="M211" s="70">
        <v>49551</v>
      </c>
      <c r="N211" t="s">
        <v>4222</v>
      </c>
      <c r="O211" t="s">
        <v>4365</v>
      </c>
      <c r="P211" s="83" t="s">
        <v>4022</v>
      </c>
      <c r="Q211" s="83"/>
      <c r="R211" s="82">
        <v>6961.5</v>
      </c>
      <c r="S211" s="82">
        <v>0</v>
      </c>
      <c r="T211" s="82">
        <v>0</v>
      </c>
      <c r="U211" s="82">
        <f t="shared" ref="U211:U274" si="43">SUM(R211:T211)</f>
        <v>6961.5</v>
      </c>
      <c r="W211" s="73">
        <v>24</v>
      </c>
      <c r="X211" s="22">
        <v>-4350.9250000000002</v>
      </c>
      <c r="Y211" s="22">
        <v>-290.06</v>
      </c>
      <c r="Z211" s="22">
        <f t="shared" si="42"/>
        <v>-290.0625</v>
      </c>
      <c r="AA211" s="22">
        <f t="shared" si="42"/>
        <v>-290.0625</v>
      </c>
      <c r="AB211" s="22">
        <f t="shared" si="42"/>
        <v>-290.0625</v>
      </c>
      <c r="AC211" s="22">
        <f t="shared" si="42"/>
        <v>-290.0625</v>
      </c>
      <c r="AD211" s="22">
        <f t="shared" si="42"/>
        <v>-290.0625</v>
      </c>
      <c r="AE211" s="22">
        <f t="shared" si="42"/>
        <v>-290.0625</v>
      </c>
      <c r="AF211" s="22">
        <f t="shared" si="42"/>
        <v>-290.0625</v>
      </c>
      <c r="AG211" s="22">
        <v>-290.07749999999902</v>
      </c>
      <c r="AH211" s="22">
        <v>0</v>
      </c>
      <c r="AI211" s="22">
        <v>0</v>
      </c>
      <c r="AJ211" s="22">
        <v>0</v>
      </c>
      <c r="AK211" s="22">
        <f t="shared" si="41"/>
        <v>-2610.5749999999989</v>
      </c>
      <c r="AL211" s="22">
        <v>0</v>
      </c>
      <c r="AM211" s="22">
        <f t="shared" ref="AM211:AM274" si="44">X211+AK211+AL211</f>
        <v>-6961.4999999999991</v>
      </c>
      <c r="AO211" s="81">
        <f t="shared" ref="AO211:AO274" si="45">U211+AM211</f>
        <v>0</v>
      </c>
      <c r="AP211" s="81">
        <f t="shared" ref="AP211:AP274" si="46">R211+X211</f>
        <v>2610.5749999999998</v>
      </c>
      <c r="AQ211" s="81"/>
      <c r="AR211" s="81"/>
    </row>
    <row r="212" spans="1:44" outlineLevel="1" x14ac:dyDescent="0.25">
      <c r="A212" s="266">
        <v>45022</v>
      </c>
      <c r="D212" s="69" t="s">
        <v>4364</v>
      </c>
      <c r="E212" s="69" t="e">
        <v>#N/A</v>
      </c>
      <c r="F212" s="69" t="e">
        <f>VLOOKUP(E212,#REF!,2,FALSE)</f>
        <v>#N/A</v>
      </c>
      <c r="G212" s="194" t="e">
        <f>VLOOKUP(E212,#REF!,9,FALSE)</f>
        <v>#N/A</v>
      </c>
      <c r="H212" s="194" t="e">
        <f>VLOOKUP(E212,#REF!,10,FALSE)</f>
        <v>#N/A</v>
      </c>
      <c r="I212" s="267" t="e">
        <f t="shared" si="40"/>
        <v>#N/A</v>
      </c>
      <c r="L212" s="70">
        <v>2300625</v>
      </c>
      <c r="M212" s="70">
        <v>49554</v>
      </c>
      <c r="N212" t="s">
        <v>4222</v>
      </c>
      <c r="O212" t="s">
        <v>4366</v>
      </c>
      <c r="P212" s="83" t="s">
        <v>4022</v>
      </c>
      <c r="Q212" s="83"/>
      <c r="R212" s="82">
        <v>994.5</v>
      </c>
      <c r="S212" s="82">
        <v>0</v>
      </c>
      <c r="T212" s="82">
        <v>0</v>
      </c>
      <c r="U212" s="82">
        <f t="shared" si="43"/>
        <v>994.5</v>
      </c>
      <c r="W212" s="73">
        <v>24</v>
      </c>
      <c r="X212" s="22">
        <v>-621.57500000000005</v>
      </c>
      <c r="Y212" s="22">
        <v>-41.44</v>
      </c>
      <c r="Z212" s="22">
        <f t="shared" si="42"/>
        <v>-41.4375</v>
      </c>
      <c r="AA212" s="22">
        <f t="shared" si="42"/>
        <v>-41.4375</v>
      </c>
      <c r="AB212" s="22">
        <f t="shared" si="42"/>
        <v>-41.4375</v>
      </c>
      <c r="AC212" s="22">
        <f t="shared" si="42"/>
        <v>-41.4375</v>
      </c>
      <c r="AD212" s="22">
        <f t="shared" si="42"/>
        <v>-41.4375</v>
      </c>
      <c r="AE212" s="22">
        <f t="shared" si="42"/>
        <v>-41.4375</v>
      </c>
      <c r="AF212" s="22">
        <f t="shared" si="42"/>
        <v>-41.4375</v>
      </c>
      <c r="AG212" s="22">
        <f t="shared" ref="AG212:AG213" si="47">-$U212/$W212+0.02</f>
        <v>-41.417499999999997</v>
      </c>
      <c r="AH212" s="22">
        <v>0</v>
      </c>
      <c r="AI212" s="22">
        <v>0</v>
      </c>
      <c r="AJ212" s="22">
        <v>0</v>
      </c>
      <c r="AK212" s="22">
        <f t="shared" si="41"/>
        <v>-372.92</v>
      </c>
      <c r="AL212" s="22">
        <v>0</v>
      </c>
      <c r="AM212" s="22">
        <f t="shared" si="44"/>
        <v>-994.49500000000012</v>
      </c>
      <c r="AO212" s="81">
        <f t="shared" si="45"/>
        <v>4.9999999998817657E-3</v>
      </c>
      <c r="AP212" s="81">
        <f t="shared" si="46"/>
        <v>372.92499999999995</v>
      </c>
      <c r="AQ212" s="81"/>
      <c r="AR212" s="81"/>
    </row>
    <row r="213" spans="1:44" outlineLevel="1" x14ac:dyDescent="0.25">
      <c r="A213" s="266">
        <v>45023</v>
      </c>
      <c r="D213" s="69" t="s">
        <v>4367</v>
      </c>
      <c r="E213" s="69" t="e">
        <v>#N/A</v>
      </c>
      <c r="F213" s="69" t="e">
        <f>VLOOKUP(E213,#REF!,2,FALSE)</f>
        <v>#N/A</v>
      </c>
      <c r="G213" s="194" t="e">
        <f>VLOOKUP(E213,#REF!,9,FALSE)</f>
        <v>#N/A</v>
      </c>
      <c r="H213" s="194" t="e">
        <f>VLOOKUP(E213,#REF!,10,FALSE)</f>
        <v>#N/A</v>
      </c>
      <c r="I213" s="267" t="e">
        <f t="shared" si="40"/>
        <v>#N/A</v>
      </c>
      <c r="L213" s="70">
        <v>2300623</v>
      </c>
      <c r="M213" s="70">
        <v>49567</v>
      </c>
      <c r="N213" t="s">
        <v>4222</v>
      </c>
      <c r="O213" t="s">
        <v>4368</v>
      </c>
      <c r="P213" s="83" t="s">
        <v>4029</v>
      </c>
      <c r="Q213" s="83"/>
      <c r="R213" s="82">
        <v>2089.6</v>
      </c>
      <c r="S213" s="82">
        <v>0</v>
      </c>
      <c r="T213" s="82">
        <v>0</v>
      </c>
      <c r="U213" s="82">
        <f t="shared" si="43"/>
        <v>2089.6</v>
      </c>
      <c r="W213" s="73">
        <v>24</v>
      </c>
      <c r="X213" s="22">
        <v>-1306.0166666666664</v>
      </c>
      <c r="Y213" s="22">
        <v>-87.07</v>
      </c>
      <c r="Z213" s="22">
        <f t="shared" si="42"/>
        <v>-87.066666666666663</v>
      </c>
      <c r="AA213" s="22">
        <f t="shared" si="42"/>
        <v>-87.066666666666663</v>
      </c>
      <c r="AB213" s="22">
        <f t="shared" si="42"/>
        <v>-87.066666666666663</v>
      </c>
      <c r="AC213" s="22">
        <f t="shared" si="42"/>
        <v>-87.066666666666663</v>
      </c>
      <c r="AD213" s="22">
        <f t="shared" si="42"/>
        <v>-87.066666666666663</v>
      </c>
      <c r="AE213" s="22">
        <f t="shared" si="42"/>
        <v>-87.066666666666663</v>
      </c>
      <c r="AF213" s="22">
        <f t="shared" si="42"/>
        <v>-87.066666666666663</v>
      </c>
      <c r="AG213" s="22">
        <f t="shared" si="47"/>
        <v>-87.046666666666667</v>
      </c>
      <c r="AH213" s="22">
        <v>0</v>
      </c>
      <c r="AI213" s="22">
        <v>0</v>
      </c>
      <c r="AJ213" s="22">
        <v>0</v>
      </c>
      <c r="AK213" s="22">
        <f t="shared" si="41"/>
        <v>-783.58333333333326</v>
      </c>
      <c r="AL213" s="22">
        <v>0</v>
      </c>
      <c r="AM213" s="22">
        <f t="shared" si="44"/>
        <v>-2089.5999999999995</v>
      </c>
      <c r="AO213" s="81">
        <f t="shared" si="45"/>
        <v>0</v>
      </c>
      <c r="AP213" s="81">
        <f t="shared" si="46"/>
        <v>783.58333333333348</v>
      </c>
      <c r="AQ213" s="81"/>
      <c r="AR213" s="81"/>
    </row>
    <row r="214" spans="1:44" outlineLevel="1" x14ac:dyDescent="0.25">
      <c r="A214" s="266">
        <v>45023</v>
      </c>
      <c r="D214" s="69" t="s">
        <v>4369</v>
      </c>
      <c r="E214" s="69" t="e">
        <v>#N/A</v>
      </c>
      <c r="F214" s="69" t="e">
        <f>VLOOKUP(E214,#REF!,2,FALSE)</f>
        <v>#N/A</v>
      </c>
      <c r="G214" s="194" t="e">
        <f>VLOOKUP(E214,#REF!,9,FALSE)</f>
        <v>#N/A</v>
      </c>
      <c r="H214" s="194" t="e">
        <f>VLOOKUP(E214,#REF!,10,FALSE)</f>
        <v>#N/A</v>
      </c>
      <c r="I214" s="267" t="e">
        <f t="shared" si="40"/>
        <v>#N/A</v>
      </c>
      <c r="L214" s="70">
        <v>2300623</v>
      </c>
      <c r="M214" s="70">
        <v>49568</v>
      </c>
      <c r="N214" t="s">
        <v>4298</v>
      </c>
      <c r="O214" t="s">
        <v>4370</v>
      </c>
      <c r="P214" s="83" t="s">
        <v>4029</v>
      </c>
      <c r="Q214" s="83"/>
      <c r="R214" s="82">
        <v>2016</v>
      </c>
      <c r="S214" s="82">
        <v>0</v>
      </c>
      <c r="T214" s="82">
        <v>0</v>
      </c>
      <c r="U214" s="82">
        <f t="shared" si="43"/>
        <v>2016</v>
      </c>
      <c r="W214" s="73">
        <v>24</v>
      </c>
      <c r="X214" s="22">
        <v>-1260</v>
      </c>
      <c r="Y214" s="22">
        <v>-84</v>
      </c>
      <c r="Z214" s="22">
        <f t="shared" si="42"/>
        <v>-84</v>
      </c>
      <c r="AA214" s="22">
        <f t="shared" si="42"/>
        <v>-84</v>
      </c>
      <c r="AB214" s="22">
        <f t="shared" si="42"/>
        <v>-84</v>
      </c>
      <c r="AC214" s="22">
        <f t="shared" si="42"/>
        <v>-84</v>
      </c>
      <c r="AD214" s="22">
        <f t="shared" si="42"/>
        <v>-84</v>
      </c>
      <c r="AE214" s="22">
        <f t="shared" si="42"/>
        <v>-84</v>
      </c>
      <c r="AF214" s="22">
        <f t="shared" si="42"/>
        <v>-84</v>
      </c>
      <c r="AG214" s="22">
        <f t="shared" si="42"/>
        <v>-84</v>
      </c>
      <c r="AH214" s="22">
        <v>0</v>
      </c>
      <c r="AI214" s="22">
        <v>0</v>
      </c>
      <c r="AJ214" s="22">
        <v>0</v>
      </c>
      <c r="AK214" s="22">
        <f t="shared" si="41"/>
        <v>-756</v>
      </c>
      <c r="AL214" s="22">
        <v>0</v>
      </c>
      <c r="AM214" s="22">
        <f t="shared" si="44"/>
        <v>-2016</v>
      </c>
      <c r="AO214" s="81">
        <f t="shared" si="45"/>
        <v>0</v>
      </c>
      <c r="AP214" s="81">
        <f t="shared" si="46"/>
        <v>756</v>
      </c>
      <c r="AQ214" s="81"/>
      <c r="AR214" s="81"/>
    </row>
    <row r="215" spans="1:44" outlineLevel="1" x14ac:dyDescent="0.25">
      <c r="A215" s="266">
        <v>45023</v>
      </c>
      <c r="D215" s="69" t="s">
        <v>4371</v>
      </c>
      <c r="E215" s="69" t="e">
        <v>#N/A</v>
      </c>
      <c r="F215" s="69" t="e">
        <f>VLOOKUP(E215,#REF!,2,FALSE)</f>
        <v>#N/A</v>
      </c>
      <c r="G215" s="194" t="e">
        <f>VLOOKUP(E215,#REF!,9,FALSE)</f>
        <v>#N/A</v>
      </c>
      <c r="H215" s="194" t="e">
        <f>VLOOKUP(E215,#REF!,10,FALSE)</f>
        <v>#N/A</v>
      </c>
      <c r="I215" s="267" t="e">
        <f t="shared" si="40"/>
        <v>#N/A</v>
      </c>
      <c r="L215" s="70">
        <v>2300623</v>
      </c>
      <c r="M215" s="70">
        <v>49569</v>
      </c>
      <c r="N215" t="s">
        <v>4298</v>
      </c>
      <c r="O215" t="s">
        <v>4372</v>
      </c>
      <c r="P215" s="83" t="s">
        <v>4029</v>
      </c>
      <c r="Q215" s="83"/>
      <c r="R215" s="82">
        <v>1689.6</v>
      </c>
      <c r="S215" s="82">
        <v>0</v>
      </c>
      <c r="T215" s="82">
        <v>0</v>
      </c>
      <c r="U215" s="82">
        <f t="shared" si="43"/>
        <v>1689.6</v>
      </c>
      <c r="W215" s="73">
        <v>24</v>
      </c>
      <c r="X215" s="22">
        <v>-1055.9999999999998</v>
      </c>
      <c r="Y215" s="22">
        <v>-70.400000000000006</v>
      </c>
      <c r="Z215" s="22">
        <f t="shared" si="42"/>
        <v>-70.399999999999991</v>
      </c>
      <c r="AA215" s="22">
        <f t="shared" si="42"/>
        <v>-70.399999999999991</v>
      </c>
      <c r="AB215" s="22">
        <f t="shared" si="42"/>
        <v>-70.399999999999991</v>
      </c>
      <c r="AC215" s="22">
        <f t="shared" si="42"/>
        <v>-70.399999999999991</v>
      </c>
      <c r="AD215" s="22">
        <f t="shared" si="42"/>
        <v>-70.399999999999991</v>
      </c>
      <c r="AE215" s="22">
        <f t="shared" si="42"/>
        <v>-70.399999999999991</v>
      </c>
      <c r="AF215" s="22">
        <f t="shared" si="42"/>
        <v>-70.399999999999991</v>
      </c>
      <c r="AG215" s="22">
        <f t="shared" si="42"/>
        <v>-70.399999999999991</v>
      </c>
      <c r="AH215" s="22">
        <v>0</v>
      </c>
      <c r="AI215" s="22">
        <v>0</v>
      </c>
      <c r="AJ215" s="22">
        <v>0</v>
      </c>
      <c r="AK215" s="22">
        <f t="shared" si="41"/>
        <v>-633.59999999999991</v>
      </c>
      <c r="AL215" s="22">
        <v>0</v>
      </c>
      <c r="AM215" s="22">
        <f t="shared" si="44"/>
        <v>-1689.5999999999997</v>
      </c>
      <c r="AO215" s="81">
        <f t="shared" si="45"/>
        <v>0</v>
      </c>
      <c r="AP215" s="81">
        <f t="shared" si="46"/>
        <v>633.60000000000014</v>
      </c>
      <c r="AQ215" s="81"/>
      <c r="AR215" s="81"/>
    </row>
    <row r="216" spans="1:44" outlineLevel="1" x14ac:dyDescent="0.25">
      <c r="A216" s="266">
        <v>45023</v>
      </c>
      <c r="D216" s="69" t="s">
        <v>4373</v>
      </c>
      <c r="E216" s="69" t="s">
        <v>4374</v>
      </c>
      <c r="F216" s="69" t="e">
        <f>VLOOKUP(E216,#REF!,2,FALSE)</f>
        <v>#REF!</v>
      </c>
      <c r="G216" s="194" t="e">
        <f>VLOOKUP(E216,#REF!,9,FALSE)</f>
        <v>#REF!</v>
      </c>
      <c r="H216" s="194" t="e">
        <f>VLOOKUP(E216,#REF!,10,FALSE)</f>
        <v>#REF!</v>
      </c>
      <c r="I216" s="267" t="e">
        <f t="shared" si="40"/>
        <v>#REF!</v>
      </c>
      <c r="L216" s="70">
        <v>2300623</v>
      </c>
      <c r="M216" s="70">
        <v>49570</v>
      </c>
      <c r="N216" t="s">
        <v>4298</v>
      </c>
      <c r="O216" t="s">
        <v>4375</v>
      </c>
      <c r="P216" s="83" t="s">
        <v>4029</v>
      </c>
      <c r="Q216" s="83"/>
      <c r="R216" s="82">
        <v>2371.1999999999998</v>
      </c>
      <c r="S216" s="82">
        <v>0</v>
      </c>
      <c r="T216" s="82">
        <v>0</v>
      </c>
      <c r="U216" s="82">
        <f t="shared" si="43"/>
        <v>2371.1999999999998</v>
      </c>
      <c r="W216" s="73">
        <v>24</v>
      </c>
      <c r="X216" s="22">
        <v>-1481.9999999999995</v>
      </c>
      <c r="Y216" s="22">
        <v>-98.8</v>
      </c>
      <c r="Z216" s="22">
        <f t="shared" si="42"/>
        <v>-98.8</v>
      </c>
      <c r="AA216" s="22">
        <f t="shared" si="42"/>
        <v>-98.8</v>
      </c>
      <c r="AB216" s="22">
        <f t="shared" si="42"/>
        <v>-98.8</v>
      </c>
      <c r="AC216" s="22">
        <f t="shared" si="42"/>
        <v>-98.8</v>
      </c>
      <c r="AD216" s="22">
        <f t="shared" si="42"/>
        <v>-98.8</v>
      </c>
      <c r="AE216" s="22">
        <f t="shared" si="42"/>
        <v>-98.8</v>
      </c>
      <c r="AF216" s="22">
        <f t="shared" si="42"/>
        <v>-98.8</v>
      </c>
      <c r="AG216" s="22">
        <f t="shared" si="42"/>
        <v>-98.8</v>
      </c>
      <c r="AH216" s="22">
        <v>0</v>
      </c>
      <c r="AI216" s="22">
        <v>0</v>
      </c>
      <c r="AJ216" s="22">
        <v>0</v>
      </c>
      <c r="AK216" s="22">
        <f t="shared" si="41"/>
        <v>-889.19999999999982</v>
      </c>
      <c r="AL216" s="22">
        <v>0</v>
      </c>
      <c r="AM216" s="22">
        <f t="shared" si="44"/>
        <v>-2371.1999999999994</v>
      </c>
      <c r="AO216" s="81">
        <f t="shared" si="45"/>
        <v>0</v>
      </c>
      <c r="AP216" s="81">
        <f t="shared" si="46"/>
        <v>889.20000000000027</v>
      </c>
      <c r="AQ216" s="81"/>
      <c r="AR216" s="81"/>
    </row>
    <row r="217" spans="1:44" outlineLevel="1" x14ac:dyDescent="0.25">
      <c r="A217" s="266">
        <v>45023</v>
      </c>
      <c r="D217" s="69" t="s">
        <v>4376</v>
      </c>
      <c r="E217" s="69" t="e">
        <v>#N/A</v>
      </c>
      <c r="F217" s="69" t="e">
        <f>VLOOKUP(E217,#REF!,2,FALSE)</f>
        <v>#N/A</v>
      </c>
      <c r="G217" s="194" t="e">
        <f>VLOOKUP(E217,#REF!,9,FALSE)</f>
        <v>#N/A</v>
      </c>
      <c r="H217" s="194" t="e">
        <f>VLOOKUP(E217,#REF!,10,FALSE)</f>
        <v>#N/A</v>
      </c>
      <c r="I217" s="267" t="e">
        <f t="shared" si="40"/>
        <v>#N/A</v>
      </c>
      <c r="L217" s="70">
        <v>2300623</v>
      </c>
      <c r="M217" s="70">
        <v>49571</v>
      </c>
      <c r="N217" t="s">
        <v>4298</v>
      </c>
      <c r="O217" t="s">
        <v>4377</v>
      </c>
      <c r="P217" s="83" t="s">
        <v>4029</v>
      </c>
      <c r="Q217" s="83"/>
      <c r="R217" s="82">
        <v>2088.96</v>
      </c>
      <c r="S217" s="82">
        <v>0</v>
      </c>
      <c r="T217" s="82">
        <v>0</v>
      </c>
      <c r="U217" s="82">
        <f t="shared" si="43"/>
        <v>2088.96</v>
      </c>
      <c r="W217" s="73">
        <v>24</v>
      </c>
      <c r="X217" s="22">
        <v>-1305.5999999999999</v>
      </c>
      <c r="Y217" s="22">
        <v>-87.04</v>
      </c>
      <c r="Z217" s="22">
        <f t="shared" si="42"/>
        <v>-87.04</v>
      </c>
      <c r="AA217" s="22">
        <f t="shared" si="42"/>
        <v>-87.04</v>
      </c>
      <c r="AB217" s="22">
        <f t="shared" si="42"/>
        <v>-87.04</v>
      </c>
      <c r="AC217" s="22">
        <f t="shared" si="42"/>
        <v>-87.04</v>
      </c>
      <c r="AD217" s="22">
        <f t="shared" si="42"/>
        <v>-87.04</v>
      </c>
      <c r="AE217" s="22">
        <f t="shared" si="42"/>
        <v>-87.04</v>
      </c>
      <c r="AF217" s="22">
        <f t="shared" si="42"/>
        <v>-87.04</v>
      </c>
      <c r="AG217" s="22">
        <f t="shared" si="42"/>
        <v>-87.04</v>
      </c>
      <c r="AH217" s="22">
        <v>0</v>
      </c>
      <c r="AI217" s="22">
        <v>0</v>
      </c>
      <c r="AJ217" s="22">
        <v>0</v>
      </c>
      <c r="AK217" s="22">
        <f t="shared" si="41"/>
        <v>-783.3599999999999</v>
      </c>
      <c r="AL217" s="22">
        <v>0</v>
      </c>
      <c r="AM217" s="22">
        <f t="shared" si="44"/>
        <v>-2088.96</v>
      </c>
      <c r="AO217" s="81">
        <f t="shared" si="45"/>
        <v>0</v>
      </c>
      <c r="AP217" s="81">
        <f t="shared" si="46"/>
        <v>783.36000000000013</v>
      </c>
      <c r="AQ217" s="81"/>
      <c r="AR217" s="81"/>
    </row>
    <row r="218" spans="1:44" outlineLevel="1" x14ac:dyDescent="0.25">
      <c r="A218" s="266">
        <v>45024</v>
      </c>
      <c r="D218" s="69" t="s">
        <v>4378</v>
      </c>
      <c r="E218" s="69" t="s">
        <v>4379</v>
      </c>
      <c r="F218" s="69" t="e">
        <f>VLOOKUP(E218,#REF!,2,FALSE)</f>
        <v>#REF!</v>
      </c>
      <c r="G218" s="194" t="e">
        <f>VLOOKUP(E218,#REF!,9,FALSE)</f>
        <v>#REF!</v>
      </c>
      <c r="H218" s="194" t="e">
        <f>VLOOKUP(E218,#REF!,10,FALSE)</f>
        <v>#REF!</v>
      </c>
      <c r="I218" s="267" t="e">
        <f t="shared" si="40"/>
        <v>#REF!</v>
      </c>
      <c r="L218" s="70">
        <v>2300685</v>
      </c>
      <c r="M218" s="70">
        <v>49808</v>
      </c>
      <c r="N218" t="s">
        <v>4087</v>
      </c>
      <c r="O218" t="s">
        <v>4380</v>
      </c>
      <c r="P218" s="83" t="s">
        <v>4022</v>
      </c>
      <c r="Q218" s="83"/>
      <c r="R218" s="82">
        <v>1574.1</v>
      </c>
      <c r="S218" s="82">
        <v>0</v>
      </c>
      <c r="T218" s="82">
        <v>0</v>
      </c>
      <c r="U218" s="82">
        <f t="shared" si="43"/>
        <v>1574.1</v>
      </c>
      <c r="W218" s="73">
        <v>24</v>
      </c>
      <c r="X218" s="22">
        <v>-983.82499999999982</v>
      </c>
      <c r="Y218" s="22">
        <v>-65.59</v>
      </c>
      <c r="Z218" s="22">
        <f t="shared" si="42"/>
        <v>-65.587499999999991</v>
      </c>
      <c r="AA218" s="22">
        <f t="shared" si="42"/>
        <v>-65.587499999999991</v>
      </c>
      <c r="AB218" s="22">
        <f t="shared" si="42"/>
        <v>-65.587499999999991</v>
      </c>
      <c r="AC218" s="22">
        <f t="shared" si="42"/>
        <v>-65.587499999999991</v>
      </c>
      <c r="AD218" s="22">
        <f t="shared" si="42"/>
        <v>-65.587499999999991</v>
      </c>
      <c r="AE218" s="22">
        <f t="shared" si="42"/>
        <v>-65.587499999999991</v>
      </c>
      <c r="AF218" s="22">
        <f t="shared" si="42"/>
        <v>-65.587499999999991</v>
      </c>
      <c r="AG218" s="22">
        <f>-$U218/$W218+0.01</f>
        <v>-65.577499999999986</v>
      </c>
      <c r="AH218" s="22">
        <v>0</v>
      </c>
      <c r="AI218" s="22">
        <v>0</v>
      </c>
      <c r="AJ218" s="22">
        <v>0</v>
      </c>
      <c r="AK218" s="22">
        <f t="shared" si="41"/>
        <v>-590.27999999999986</v>
      </c>
      <c r="AL218" s="22">
        <v>0</v>
      </c>
      <c r="AM218" s="22">
        <f t="shared" si="44"/>
        <v>-1574.1049999999996</v>
      </c>
      <c r="AO218" s="81">
        <f t="shared" si="45"/>
        <v>-4.999999999654392E-3</v>
      </c>
      <c r="AP218" s="81">
        <f t="shared" si="46"/>
        <v>590.27500000000009</v>
      </c>
      <c r="AQ218" s="81"/>
      <c r="AR218" s="81"/>
    </row>
    <row r="219" spans="1:44" outlineLevel="1" x14ac:dyDescent="0.25">
      <c r="A219" s="266">
        <v>45026</v>
      </c>
      <c r="D219" s="69" t="s">
        <v>4381</v>
      </c>
      <c r="E219" s="69" t="e">
        <v>#N/A</v>
      </c>
      <c r="F219" s="69" t="e">
        <f>VLOOKUP(E219,#REF!,2,FALSE)</f>
        <v>#N/A</v>
      </c>
      <c r="G219" s="194" t="e">
        <f>VLOOKUP(E219,#REF!,9,FALSE)</f>
        <v>#N/A</v>
      </c>
      <c r="H219" s="194" t="e">
        <f>VLOOKUP(E219,#REF!,10,FALSE)</f>
        <v>#N/A</v>
      </c>
      <c r="I219" s="267" t="e">
        <f t="shared" si="40"/>
        <v>#N/A</v>
      </c>
      <c r="L219" s="70">
        <v>2300596</v>
      </c>
      <c r="M219" s="70">
        <v>49576</v>
      </c>
      <c r="N219" t="s">
        <v>4087</v>
      </c>
      <c r="O219" t="s">
        <v>4382</v>
      </c>
      <c r="P219" s="83" t="s">
        <v>4029</v>
      </c>
      <c r="Q219" s="83"/>
      <c r="R219" s="82">
        <v>6210.75</v>
      </c>
      <c r="S219" s="82">
        <v>0</v>
      </c>
      <c r="T219" s="82">
        <v>0</v>
      </c>
      <c r="U219" s="82">
        <f t="shared" si="43"/>
        <v>6210.75</v>
      </c>
      <c r="W219" s="73">
        <v>24</v>
      </c>
      <c r="X219" s="22">
        <v>-3881.7124999999996</v>
      </c>
      <c r="Y219" s="22">
        <v>-258.77999999999997</v>
      </c>
      <c r="Z219" s="22">
        <f t="shared" si="42"/>
        <v>-258.78125</v>
      </c>
      <c r="AA219" s="22">
        <f t="shared" si="42"/>
        <v>-258.78125</v>
      </c>
      <c r="AB219" s="22">
        <f t="shared" si="42"/>
        <v>-258.78125</v>
      </c>
      <c r="AC219" s="22">
        <f t="shared" si="42"/>
        <v>-258.78125</v>
      </c>
      <c r="AD219" s="22">
        <f t="shared" si="42"/>
        <v>-258.78125</v>
      </c>
      <c r="AE219" s="22">
        <f t="shared" si="42"/>
        <v>-258.78125</v>
      </c>
      <c r="AF219" s="22">
        <f t="shared" si="42"/>
        <v>-258.78125</v>
      </c>
      <c r="AG219" s="22">
        <f>-$U219/$W219-0.01</f>
        <v>-258.79124999999999</v>
      </c>
      <c r="AH219" s="22">
        <v>0</v>
      </c>
      <c r="AI219" s="22">
        <v>0</v>
      </c>
      <c r="AJ219" s="22">
        <v>0</v>
      </c>
      <c r="AK219" s="22">
        <f t="shared" si="41"/>
        <v>-2329.04</v>
      </c>
      <c r="AL219" s="22">
        <v>0</v>
      </c>
      <c r="AM219" s="22">
        <f t="shared" si="44"/>
        <v>-6210.7524999999996</v>
      </c>
      <c r="AO219" s="81">
        <f t="shared" si="45"/>
        <v>-2.4999999995998223E-3</v>
      </c>
      <c r="AP219" s="81">
        <f t="shared" si="46"/>
        <v>2329.0375000000004</v>
      </c>
      <c r="AQ219" s="81"/>
      <c r="AR219" s="81"/>
    </row>
    <row r="220" spans="1:44" outlineLevel="1" x14ac:dyDescent="0.25">
      <c r="A220" s="266">
        <v>45028</v>
      </c>
      <c r="D220" s="69" t="s">
        <v>4383</v>
      </c>
      <c r="E220" s="69" t="e">
        <v>#N/A</v>
      </c>
      <c r="F220" s="69" t="e">
        <f>VLOOKUP(E220,#REF!,2,FALSE)</f>
        <v>#N/A</v>
      </c>
      <c r="G220" s="194" t="e">
        <f>VLOOKUP(E220,#REF!,9,FALSE)</f>
        <v>#N/A</v>
      </c>
      <c r="H220" s="194" t="e">
        <f>VLOOKUP(E220,#REF!,10,FALSE)</f>
        <v>#N/A</v>
      </c>
      <c r="I220" s="267" t="e">
        <f t="shared" si="40"/>
        <v>#N/A</v>
      </c>
      <c r="L220" s="70">
        <v>2300625</v>
      </c>
      <c r="M220" s="70">
        <v>49553</v>
      </c>
      <c r="N220" t="s">
        <v>4222</v>
      </c>
      <c r="O220" t="s">
        <v>4384</v>
      </c>
      <c r="P220" s="83" t="s">
        <v>4022</v>
      </c>
      <c r="Q220" s="83"/>
      <c r="R220" s="82">
        <v>8892</v>
      </c>
      <c r="S220" s="82">
        <v>0</v>
      </c>
      <c r="T220" s="82">
        <v>0</v>
      </c>
      <c r="U220" s="82">
        <f t="shared" si="43"/>
        <v>8892</v>
      </c>
      <c r="W220" s="73">
        <v>24</v>
      </c>
      <c r="X220" s="22">
        <v>-5557.5</v>
      </c>
      <c r="Y220" s="22">
        <v>-370.5</v>
      </c>
      <c r="Z220" s="22">
        <f t="shared" si="42"/>
        <v>-370.5</v>
      </c>
      <c r="AA220" s="22">
        <f t="shared" si="42"/>
        <v>-370.5</v>
      </c>
      <c r="AB220" s="22">
        <f t="shared" si="42"/>
        <v>-370.5</v>
      </c>
      <c r="AC220" s="22">
        <f t="shared" si="42"/>
        <v>-370.5</v>
      </c>
      <c r="AD220" s="22">
        <f t="shared" si="42"/>
        <v>-370.5</v>
      </c>
      <c r="AE220" s="22">
        <f t="shared" si="42"/>
        <v>-370.5</v>
      </c>
      <c r="AF220" s="22">
        <f t="shared" si="42"/>
        <v>-370.5</v>
      </c>
      <c r="AG220" s="22">
        <f t="shared" si="42"/>
        <v>-370.5</v>
      </c>
      <c r="AH220" s="22">
        <v>0</v>
      </c>
      <c r="AI220" s="22">
        <v>0</v>
      </c>
      <c r="AJ220" s="22">
        <v>0</v>
      </c>
      <c r="AK220" s="22">
        <f t="shared" si="41"/>
        <v>-3334.5</v>
      </c>
      <c r="AL220" s="22">
        <v>0</v>
      </c>
      <c r="AM220" s="22">
        <f t="shared" si="44"/>
        <v>-8892</v>
      </c>
      <c r="AO220" s="81">
        <f t="shared" si="45"/>
        <v>0</v>
      </c>
      <c r="AP220" s="81">
        <f t="shared" si="46"/>
        <v>3334.5</v>
      </c>
      <c r="AQ220" s="81"/>
      <c r="AR220" s="81"/>
    </row>
    <row r="221" spans="1:44" outlineLevel="1" x14ac:dyDescent="0.25">
      <c r="A221" s="266">
        <v>45029</v>
      </c>
      <c r="D221" s="69" t="s">
        <v>4385</v>
      </c>
      <c r="E221" s="69" t="s">
        <v>4386</v>
      </c>
      <c r="F221" s="69" t="e">
        <f>VLOOKUP(E221,#REF!,2,FALSE)</f>
        <v>#REF!</v>
      </c>
      <c r="G221" s="194" t="e">
        <f>VLOOKUP(E221,#REF!,9,FALSE)</f>
        <v>#REF!</v>
      </c>
      <c r="H221" s="194" t="e">
        <f>VLOOKUP(E221,#REF!,10,FALSE)</f>
        <v>#REF!</v>
      </c>
      <c r="I221" s="267" t="e">
        <f t="shared" si="40"/>
        <v>#REF!</v>
      </c>
      <c r="L221" s="70">
        <v>2300685</v>
      </c>
      <c r="M221" s="70">
        <v>49805</v>
      </c>
      <c r="N221" t="s">
        <v>4087</v>
      </c>
      <c r="O221" t="s">
        <v>4387</v>
      </c>
      <c r="P221" s="83" t="s">
        <v>4022</v>
      </c>
      <c r="Q221" s="83"/>
      <c r="R221" s="82">
        <v>5859</v>
      </c>
      <c r="S221" s="82">
        <v>0</v>
      </c>
      <c r="T221" s="82">
        <v>0</v>
      </c>
      <c r="U221" s="82">
        <f t="shared" si="43"/>
        <v>5859</v>
      </c>
      <c r="W221" s="73">
        <v>24</v>
      </c>
      <c r="X221" s="22">
        <v>-3661.9</v>
      </c>
      <c r="Y221" s="22">
        <v>-244.13</v>
      </c>
      <c r="Z221" s="22">
        <f t="shared" si="42"/>
        <v>-244.125</v>
      </c>
      <c r="AA221" s="22">
        <f t="shared" si="42"/>
        <v>-244.125</v>
      </c>
      <c r="AB221" s="22">
        <f t="shared" si="42"/>
        <v>-244.125</v>
      </c>
      <c r="AC221" s="22">
        <f t="shared" si="42"/>
        <v>-244.125</v>
      </c>
      <c r="AD221" s="22">
        <f t="shared" si="42"/>
        <v>-244.125</v>
      </c>
      <c r="AE221" s="22">
        <f t="shared" si="42"/>
        <v>-244.125</v>
      </c>
      <c r="AF221" s="22">
        <f t="shared" si="42"/>
        <v>-244.125</v>
      </c>
      <c r="AG221" s="22">
        <f>-$U221/$W221+0.03</f>
        <v>-244.095</v>
      </c>
      <c r="AH221" s="22">
        <v>0</v>
      </c>
      <c r="AI221" s="22">
        <v>0</v>
      </c>
      <c r="AJ221" s="22">
        <v>0</v>
      </c>
      <c r="AK221" s="22">
        <f t="shared" si="41"/>
        <v>-2197.1</v>
      </c>
      <c r="AL221" s="22">
        <v>0</v>
      </c>
      <c r="AM221" s="22">
        <f t="shared" si="44"/>
        <v>-5859</v>
      </c>
      <c r="AO221" s="81">
        <f t="shared" si="45"/>
        <v>0</v>
      </c>
      <c r="AP221" s="81">
        <f t="shared" si="46"/>
        <v>2197.1</v>
      </c>
      <c r="AQ221" s="81"/>
      <c r="AR221" s="81"/>
    </row>
    <row r="222" spans="1:44" outlineLevel="1" x14ac:dyDescent="0.25">
      <c r="A222" s="266">
        <v>45029</v>
      </c>
      <c r="D222" s="69" t="s">
        <v>4388</v>
      </c>
      <c r="E222" s="69" t="s">
        <v>4389</v>
      </c>
      <c r="F222" s="69" t="e">
        <f>VLOOKUP(E222,#REF!,2,FALSE)</f>
        <v>#REF!</v>
      </c>
      <c r="G222" s="194" t="e">
        <f>VLOOKUP(E222,#REF!,9,FALSE)</f>
        <v>#REF!</v>
      </c>
      <c r="H222" s="194" t="e">
        <f>VLOOKUP(E222,#REF!,10,FALSE)</f>
        <v>#REF!</v>
      </c>
      <c r="I222" s="267" t="e">
        <f t="shared" si="40"/>
        <v>#REF!</v>
      </c>
      <c r="L222" s="70">
        <v>2300625</v>
      </c>
      <c r="M222" s="70">
        <v>49806</v>
      </c>
      <c r="N222" t="s">
        <v>4222</v>
      </c>
      <c r="O222" t="s">
        <v>4390</v>
      </c>
      <c r="P222" s="83" t="s">
        <v>4022</v>
      </c>
      <c r="Q222" s="83"/>
      <c r="R222" s="82">
        <v>6300</v>
      </c>
      <c r="S222" s="82">
        <v>0</v>
      </c>
      <c r="T222" s="82">
        <v>0</v>
      </c>
      <c r="U222" s="82">
        <f t="shared" si="43"/>
        <v>6300</v>
      </c>
      <c r="W222" s="73">
        <v>24</v>
      </c>
      <c r="X222" s="22">
        <v>-3937.5</v>
      </c>
      <c r="Y222" s="22">
        <v>-262.5</v>
      </c>
      <c r="Z222" s="22">
        <f t="shared" si="42"/>
        <v>-262.5</v>
      </c>
      <c r="AA222" s="22">
        <f t="shared" si="42"/>
        <v>-262.5</v>
      </c>
      <c r="AB222" s="22">
        <f t="shared" si="42"/>
        <v>-262.5</v>
      </c>
      <c r="AC222" s="22">
        <f t="shared" si="42"/>
        <v>-262.5</v>
      </c>
      <c r="AD222" s="22">
        <f t="shared" si="42"/>
        <v>-262.5</v>
      </c>
      <c r="AE222" s="22">
        <f t="shared" si="42"/>
        <v>-262.5</v>
      </c>
      <c r="AF222" s="22">
        <f t="shared" si="42"/>
        <v>-262.5</v>
      </c>
      <c r="AG222" s="22">
        <f t="shared" si="42"/>
        <v>-262.5</v>
      </c>
      <c r="AH222" s="22">
        <v>0</v>
      </c>
      <c r="AI222" s="22">
        <v>0</v>
      </c>
      <c r="AJ222" s="22">
        <v>0</v>
      </c>
      <c r="AK222" s="22">
        <f t="shared" si="41"/>
        <v>-2362.5</v>
      </c>
      <c r="AL222" s="22">
        <v>0</v>
      </c>
      <c r="AM222" s="22">
        <f t="shared" si="44"/>
        <v>-6300</v>
      </c>
      <c r="AO222" s="81">
        <f t="shared" si="45"/>
        <v>0</v>
      </c>
      <c r="AP222" s="81">
        <f t="shared" si="46"/>
        <v>2362.5</v>
      </c>
      <c r="AQ222" s="81"/>
      <c r="AR222" s="81"/>
    </row>
    <row r="223" spans="1:44" outlineLevel="1" x14ac:dyDescent="0.25">
      <c r="A223" s="266">
        <v>45029</v>
      </c>
      <c r="D223" s="69" t="s">
        <v>4391</v>
      </c>
      <c r="E223" s="69" t="s">
        <v>4392</v>
      </c>
      <c r="F223" s="69" t="e">
        <f>VLOOKUP(E223,#REF!,2,FALSE)</f>
        <v>#REF!</v>
      </c>
      <c r="G223" s="194" t="e">
        <f>VLOOKUP(E223,#REF!,9,FALSE)</f>
        <v>#REF!</v>
      </c>
      <c r="H223" s="194" t="e">
        <f>VLOOKUP(E223,#REF!,10,FALSE)</f>
        <v>#REF!</v>
      </c>
      <c r="I223" s="267" t="e">
        <f t="shared" si="40"/>
        <v>#REF!</v>
      </c>
      <c r="L223" s="70">
        <v>2300625</v>
      </c>
      <c r="M223" s="70">
        <v>49807</v>
      </c>
      <c r="N223" t="s">
        <v>4222</v>
      </c>
      <c r="O223" t="s">
        <v>4393</v>
      </c>
      <c r="P223" s="83" t="s">
        <v>4022</v>
      </c>
      <c r="Q223" s="83"/>
      <c r="R223" s="82">
        <v>7200</v>
      </c>
      <c r="S223" s="82">
        <v>0</v>
      </c>
      <c r="T223" s="82">
        <v>0</v>
      </c>
      <c r="U223" s="82">
        <f t="shared" si="43"/>
        <v>7200</v>
      </c>
      <c r="W223" s="73">
        <v>24</v>
      </c>
      <c r="X223" s="22">
        <v>-4500</v>
      </c>
      <c r="Y223" s="22">
        <v>-300</v>
      </c>
      <c r="Z223" s="22">
        <f t="shared" si="42"/>
        <v>-300</v>
      </c>
      <c r="AA223" s="22">
        <f t="shared" si="42"/>
        <v>-300</v>
      </c>
      <c r="AB223" s="22">
        <f t="shared" si="42"/>
        <v>-300</v>
      </c>
      <c r="AC223" s="22">
        <f t="shared" si="42"/>
        <v>-300</v>
      </c>
      <c r="AD223" s="22">
        <f t="shared" si="42"/>
        <v>-300</v>
      </c>
      <c r="AE223" s="22">
        <f t="shared" si="42"/>
        <v>-300</v>
      </c>
      <c r="AF223" s="22">
        <f t="shared" si="42"/>
        <v>-300</v>
      </c>
      <c r="AG223" s="22">
        <f t="shared" si="42"/>
        <v>-300</v>
      </c>
      <c r="AH223" s="22">
        <v>0</v>
      </c>
      <c r="AI223" s="22">
        <v>0</v>
      </c>
      <c r="AJ223" s="22">
        <v>0</v>
      </c>
      <c r="AK223" s="22">
        <f t="shared" si="41"/>
        <v>-2700</v>
      </c>
      <c r="AL223" s="22">
        <v>0</v>
      </c>
      <c r="AM223" s="22">
        <f t="shared" si="44"/>
        <v>-7200</v>
      </c>
      <c r="AO223" s="81">
        <f t="shared" si="45"/>
        <v>0</v>
      </c>
      <c r="AP223" s="81">
        <f t="shared" si="46"/>
        <v>2700</v>
      </c>
      <c r="AQ223" s="81"/>
      <c r="AR223" s="81"/>
    </row>
    <row r="224" spans="1:44" outlineLevel="1" x14ac:dyDescent="0.25">
      <c r="A224" s="266">
        <v>45030</v>
      </c>
      <c r="D224" s="69" t="s">
        <v>4394</v>
      </c>
      <c r="E224" s="69" t="e">
        <v>#N/A</v>
      </c>
      <c r="F224" s="69" t="e">
        <f>VLOOKUP(E224,#REF!,2,FALSE)</f>
        <v>#N/A</v>
      </c>
      <c r="G224" s="194" t="e">
        <f>VLOOKUP(E224,#REF!,9,FALSE)</f>
        <v>#N/A</v>
      </c>
      <c r="H224" s="194" t="e">
        <f>VLOOKUP(E224,#REF!,10,FALSE)</f>
        <v>#N/A</v>
      </c>
      <c r="I224" s="267" t="e">
        <f t="shared" si="40"/>
        <v>#N/A</v>
      </c>
      <c r="L224" s="70">
        <v>2300623</v>
      </c>
      <c r="M224" s="70">
        <v>49565</v>
      </c>
      <c r="N224" t="s">
        <v>4222</v>
      </c>
      <c r="O224" t="s">
        <v>4395</v>
      </c>
      <c r="P224" s="83" t="s">
        <v>4029</v>
      </c>
      <c r="Q224" s="83"/>
      <c r="R224" s="82">
        <v>5218.8</v>
      </c>
      <c r="S224" s="82">
        <v>0</v>
      </c>
      <c r="T224" s="82">
        <v>0</v>
      </c>
      <c r="U224" s="82">
        <f t="shared" si="43"/>
        <v>5218.8</v>
      </c>
      <c r="W224" s="73">
        <v>24</v>
      </c>
      <c r="X224" s="22">
        <v>-3261.7499999999995</v>
      </c>
      <c r="Y224" s="22">
        <v>-217.45</v>
      </c>
      <c r="Z224" s="22">
        <f t="shared" si="42"/>
        <v>-217.45000000000002</v>
      </c>
      <c r="AA224" s="22">
        <f t="shared" si="42"/>
        <v>-217.45000000000002</v>
      </c>
      <c r="AB224" s="22">
        <f t="shared" si="42"/>
        <v>-217.45000000000002</v>
      </c>
      <c r="AC224" s="22">
        <f t="shared" si="42"/>
        <v>-217.45000000000002</v>
      </c>
      <c r="AD224" s="22">
        <f t="shared" si="42"/>
        <v>-217.45000000000002</v>
      </c>
      <c r="AE224" s="22">
        <f t="shared" si="42"/>
        <v>-217.45000000000002</v>
      </c>
      <c r="AF224" s="22">
        <f t="shared" si="42"/>
        <v>-217.45000000000002</v>
      </c>
      <c r="AG224" s="22">
        <f t="shared" si="42"/>
        <v>-217.45000000000002</v>
      </c>
      <c r="AH224" s="22">
        <v>0</v>
      </c>
      <c r="AI224" s="22">
        <v>0</v>
      </c>
      <c r="AJ224" s="22">
        <v>0</v>
      </c>
      <c r="AK224" s="22">
        <f t="shared" si="41"/>
        <v>-1957.0500000000002</v>
      </c>
      <c r="AL224" s="22">
        <v>0</v>
      </c>
      <c r="AM224" s="22">
        <f t="shared" si="44"/>
        <v>-5218.7999999999993</v>
      </c>
      <c r="AO224" s="81">
        <f t="shared" si="45"/>
        <v>0</v>
      </c>
      <c r="AP224" s="81">
        <f t="shared" si="46"/>
        <v>1957.0500000000006</v>
      </c>
      <c r="AQ224" s="81"/>
      <c r="AR224" s="81"/>
    </row>
    <row r="225" spans="1:44" outlineLevel="1" x14ac:dyDescent="0.25">
      <c r="A225" s="266">
        <v>45030</v>
      </c>
      <c r="D225" s="69" t="s">
        <v>4367</v>
      </c>
      <c r="E225" s="69" t="e">
        <v>#N/A</v>
      </c>
      <c r="F225" s="69" t="e">
        <f>VLOOKUP(E225,#REF!,2,FALSE)</f>
        <v>#N/A</v>
      </c>
      <c r="G225" s="194" t="e">
        <f>VLOOKUP(E225,#REF!,9,FALSE)</f>
        <v>#N/A</v>
      </c>
      <c r="H225" s="194" t="e">
        <f>VLOOKUP(E225,#REF!,10,FALSE)</f>
        <v>#N/A</v>
      </c>
      <c r="I225" s="267" t="e">
        <f t="shared" si="40"/>
        <v>#N/A</v>
      </c>
      <c r="L225" s="70">
        <v>2300623</v>
      </c>
      <c r="M225" s="70">
        <v>49566</v>
      </c>
      <c r="N225" t="s">
        <v>4222</v>
      </c>
      <c r="O225" t="s">
        <v>4396</v>
      </c>
      <c r="P225" s="83" t="s">
        <v>4029</v>
      </c>
      <c r="Q225" s="83"/>
      <c r="R225" s="82">
        <v>4374</v>
      </c>
      <c r="S225" s="82">
        <v>0</v>
      </c>
      <c r="T225" s="82">
        <v>0</v>
      </c>
      <c r="U225" s="82">
        <f t="shared" si="43"/>
        <v>4374</v>
      </c>
      <c r="W225" s="73">
        <v>24</v>
      </c>
      <c r="X225" s="22">
        <v>-2733.75</v>
      </c>
      <c r="Y225" s="22">
        <v>-182.25</v>
      </c>
      <c r="Z225" s="22">
        <f t="shared" si="42"/>
        <v>-182.25</v>
      </c>
      <c r="AA225" s="22">
        <f t="shared" si="42"/>
        <v>-182.25</v>
      </c>
      <c r="AB225" s="22">
        <f t="shared" si="42"/>
        <v>-182.25</v>
      </c>
      <c r="AC225" s="22">
        <f t="shared" si="42"/>
        <v>-182.25</v>
      </c>
      <c r="AD225" s="22">
        <f t="shared" si="42"/>
        <v>-182.25</v>
      </c>
      <c r="AE225" s="22">
        <f t="shared" si="42"/>
        <v>-182.25</v>
      </c>
      <c r="AF225" s="22">
        <f t="shared" si="42"/>
        <v>-182.25</v>
      </c>
      <c r="AG225" s="22">
        <f t="shared" si="42"/>
        <v>-182.25</v>
      </c>
      <c r="AH225" s="22">
        <v>0</v>
      </c>
      <c r="AI225" s="22">
        <v>0</v>
      </c>
      <c r="AJ225" s="22">
        <v>0</v>
      </c>
      <c r="AK225" s="22">
        <f t="shared" si="41"/>
        <v>-1640.25</v>
      </c>
      <c r="AL225" s="22">
        <v>0</v>
      </c>
      <c r="AM225" s="22">
        <f t="shared" si="44"/>
        <v>-4374</v>
      </c>
      <c r="AO225" s="81">
        <f t="shared" si="45"/>
        <v>0</v>
      </c>
      <c r="AP225" s="81">
        <f t="shared" si="46"/>
        <v>1640.25</v>
      </c>
      <c r="AQ225" s="81"/>
      <c r="AR225" s="81"/>
    </row>
    <row r="226" spans="1:44" outlineLevel="1" x14ac:dyDescent="0.25">
      <c r="A226" s="266">
        <v>45030</v>
      </c>
      <c r="D226" s="69" t="s">
        <v>4397</v>
      </c>
      <c r="E226" s="69" t="e">
        <v>#N/A</v>
      </c>
      <c r="F226" s="69" t="e">
        <f>VLOOKUP(E226,#REF!,2,FALSE)</f>
        <v>#N/A</v>
      </c>
      <c r="G226" s="194" t="e">
        <f>VLOOKUP(E226,#REF!,9,FALSE)</f>
        <v>#N/A</v>
      </c>
      <c r="H226" s="194" t="e">
        <f>VLOOKUP(E226,#REF!,10,FALSE)</f>
        <v>#N/A</v>
      </c>
      <c r="I226" s="267" t="e">
        <f t="shared" si="40"/>
        <v>#N/A</v>
      </c>
      <c r="L226" s="70">
        <v>2300596</v>
      </c>
      <c r="M226" s="70">
        <v>49579</v>
      </c>
      <c r="N226" t="s">
        <v>4087</v>
      </c>
      <c r="O226" t="s">
        <v>4398</v>
      </c>
      <c r="P226" s="83" t="s">
        <v>4029</v>
      </c>
      <c r="Q226" s="83"/>
      <c r="R226" s="82">
        <v>6210.75</v>
      </c>
      <c r="S226" s="82">
        <v>0</v>
      </c>
      <c r="T226" s="82">
        <v>0</v>
      </c>
      <c r="U226" s="82">
        <f t="shared" si="43"/>
        <v>6210.75</v>
      </c>
      <c r="W226" s="73">
        <v>24</v>
      </c>
      <c r="X226" s="22">
        <v>-3881.7124999999996</v>
      </c>
      <c r="Y226" s="22">
        <v>-258.77999999999997</v>
      </c>
      <c r="Z226" s="22">
        <f t="shared" si="42"/>
        <v>-258.78125</v>
      </c>
      <c r="AA226" s="22">
        <f t="shared" si="42"/>
        <v>-258.78125</v>
      </c>
      <c r="AB226" s="22">
        <f t="shared" si="42"/>
        <v>-258.78125</v>
      </c>
      <c r="AC226" s="22">
        <f t="shared" si="42"/>
        <v>-258.78125</v>
      </c>
      <c r="AD226" s="22">
        <f t="shared" si="42"/>
        <v>-258.78125</v>
      </c>
      <c r="AE226" s="22">
        <f t="shared" si="42"/>
        <v>-258.78125</v>
      </c>
      <c r="AF226" s="22">
        <f t="shared" si="42"/>
        <v>-258.78125</v>
      </c>
      <c r="AG226" s="22">
        <f>-$U226/$W226-0.01</f>
        <v>-258.79124999999999</v>
      </c>
      <c r="AH226" s="22">
        <v>0</v>
      </c>
      <c r="AI226" s="22">
        <v>0</v>
      </c>
      <c r="AJ226" s="22">
        <v>0</v>
      </c>
      <c r="AK226" s="22">
        <f t="shared" si="41"/>
        <v>-2329.04</v>
      </c>
      <c r="AL226" s="22">
        <v>0</v>
      </c>
      <c r="AM226" s="22">
        <f t="shared" si="44"/>
        <v>-6210.7524999999996</v>
      </c>
      <c r="AO226" s="81">
        <f t="shared" si="45"/>
        <v>-2.4999999995998223E-3</v>
      </c>
      <c r="AP226" s="81">
        <f t="shared" si="46"/>
        <v>2329.0375000000004</v>
      </c>
      <c r="AQ226" s="81"/>
      <c r="AR226" s="81"/>
    </row>
    <row r="227" spans="1:44" outlineLevel="1" x14ac:dyDescent="0.25">
      <c r="A227" s="266">
        <v>45030</v>
      </c>
      <c r="D227" s="69" t="s">
        <v>4399</v>
      </c>
      <c r="E227" s="69" t="s">
        <v>4400</v>
      </c>
      <c r="F227" s="69" t="e">
        <f>VLOOKUP(E227,#REF!,2,FALSE)</f>
        <v>#REF!</v>
      </c>
      <c r="G227" s="194" t="e">
        <f>VLOOKUP(E227,#REF!,9,FALSE)</f>
        <v>#REF!</v>
      </c>
      <c r="H227" s="194" t="e">
        <f>VLOOKUP(E227,#REF!,10,FALSE)</f>
        <v>#REF!</v>
      </c>
      <c r="I227" s="267" t="e">
        <f t="shared" si="40"/>
        <v>#REF!</v>
      </c>
      <c r="L227" s="70">
        <v>2300685</v>
      </c>
      <c r="M227" s="70">
        <v>49801</v>
      </c>
      <c r="N227" t="s">
        <v>4087</v>
      </c>
      <c r="O227" t="s">
        <v>4401</v>
      </c>
      <c r="P227" s="83" t="s">
        <v>4022</v>
      </c>
      <c r="Q227" s="83"/>
      <c r="R227" s="82">
        <v>5859</v>
      </c>
      <c r="S227" s="82">
        <v>0</v>
      </c>
      <c r="T227" s="82">
        <v>0</v>
      </c>
      <c r="U227" s="82">
        <f t="shared" si="43"/>
        <v>5859</v>
      </c>
      <c r="W227" s="73">
        <v>24</v>
      </c>
      <c r="X227" s="22">
        <v>-3661.9</v>
      </c>
      <c r="Y227" s="22">
        <v>-244.13</v>
      </c>
      <c r="Z227" s="22">
        <f t="shared" si="42"/>
        <v>-244.125</v>
      </c>
      <c r="AA227" s="22">
        <f t="shared" si="42"/>
        <v>-244.125</v>
      </c>
      <c r="AB227" s="22">
        <f t="shared" si="42"/>
        <v>-244.125</v>
      </c>
      <c r="AC227" s="22">
        <f t="shared" si="42"/>
        <v>-244.125</v>
      </c>
      <c r="AD227" s="22">
        <f t="shared" si="42"/>
        <v>-244.125</v>
      </c>
      <c r="AE227" s="22">
        <f t="shared" si="42"/>
        <v>-244.125</v>
      </c>
      <c r="AF227" s="22">
        <f t="shared" si="42"/>
        <v>-244.125</v>
      </c>
      <c r="AG227" s="22">
        <f t="shared" ref="AG227:AG230" si="48">-$U227/$W227+0.03</f>
        <v>-244.095</v>
      </c>
      <c r="AH227" s="22">
        <v>0</v>
      </c>
      <c r="AI227" s="22">
        <v>0</v>
      </c>
      <c r="AJ227" s="22">
        <v>0</v>
      </c>
      <c r="AK227" s="22">
        <f t="shared" si="41"/>
        <v>-2197.1</v>
      </c>
      <c r="AL227" s="22">
        <v>0</v>
      </c>
      <c r="AM227" s="22">
        <f t="shared" si="44"/>
        <v>-5859</v>
      </c>
      <c r="AO227" s="81">
        <f t="shared" si="45"/>
        <v>0</v>
      </c>
      <c r="AP227" s="81">
        <f t="shared" si="46"/>
        <v>2197.1</v>
      </c>
      <c r="AQ227" s="81"/>
      <c r="AR227" s="81"/>
    </row>
    <row r="228" spans="1:44" outlineLevel="1" x14ac:dyDescent="0.25">
      <c r="A228" s="266">
        <v>45030</v>
      </c>
      <c r="D228" s="69" t="s">
        <v>4402</v>
      </c>
      <c r="E228" s="69" t="s">
        <v>4403</v>
      </c>
      <c r="F228" s="69" t="e">
        <f>VLOOKUP(E228,#REF!,2,FALSE)</f>
        <v>#REF!</v>
      </c>
      <c r="G228" s="194" t="e">
        <f>VLOOKUP(E228,#REF!,9,FALSE)</f>
        <v>#REF!</v>
      </c>
      <c r="H228" s="194" t="e">
        <f>VLOOKUP(E228,#REF!,10,FALSE)</f>
        <v>#REF!</v>
      </c>
      <c r="I228" s="267" t="e">
        <f t="shared" si="40"/>
        <v>#REF!</v>
      </c>
      <c r="L228" s="70">
        <v>2300685</v>
      </c>
      <c r="M228" s="70">
        <v>49802</v>
      </c>
      <c r="N228" t="s">
        <v>4087</v>
      </c>
      <c r="O228" t="s">
        <v>4404</v>
      </c>
      <c r="P228" s="83" t="s">
        <v>4022</v>
      </c>
      <c r="Q228" s="83"/>
      <c r="R228" s="82">
        <v>5859</v>
      </c>
      <c r="S228" s="82">
        <v>0</v>
      </c>
      <c r="T228" s="82">
        <v>0</v>
      </c>
      <c r="U228" s="82">
        <f t="shared" si="43"/>
        <v>5859</v>
      </c>
      <c r="W228" s="73">
        <v>24</v>
      </c>
      <c r="X228" s="22">
        <v>-3661.9</v>
      </c>
      <c r="Y228" s="22">
        <v>-244.13</v>
      </c>
      <c r="Z228" s="22">
        <f t="shared" si="42"/>
        <v>-244.125</v>
      </c>
      <c r="AA228" s="22">
        <f t="shared" si="42"/>
        <v>-244.125</v>
      </c>
      <c r="AB228" s="22">
        <f t="shared" si="42"/>
        <v>-244.125</v>
      </c>
      <c r="AC228" s="22">
        <f t="shared" si="42"/>
        <v>-244.125</v>
      </c>
      <c r="AD228" s="22">
        <f t="shared" si="42"/>
        <v>-244.125</v>
      </c>
      <c r="AE228" s="22">
        <f t="shared" si="42"/>
        <v>-244.125</v>
      </c>
      <c r="AF228" s="22">
        <f t="shared" si="42"/>
        <v>-244.125</v>
      </c>
      <c r="AG228" s="22">
        <f t="shared" si="48"/>
        <v>-244.095</v>
      </c>
      <c r="AH228" s="22">
        <v>0</v>
      </c>
      <c r="AI228" s="22">
        <v>0</v>
      </c>
      <c r="AJ228" s="22">
        <v>0</v>
      </c>
      <c r="AK228" s="22">
        <f t="shared" si="41"/>
        <v>-2197.1</v>
      </c>
      <c r="AL228" s="22">
        <v>0</v>
      </c>
      <c r="AM228" s="22">
        <f t="shared" si="44"/>
        <v>-5859</v>
      </c>
      <c r="AO228" s="81">
        <f t="shared" si="45"/>
        <v>0</v>
      </c>
      <c r="AP228" s="81">
        <f t="shared" si="46"/>
        <v>2197.1</v>
      </c>
      <c r="AQ228" s="81"/>
      <c r="AR228" s="81"/>
    </row>
    <row r="229" spans="1:44" outlineLevel="1" x14ac:dyDescent="0.25">
      <c r="A229" s="266">
        <v>45030</v>
      </c>
      <c r="D229" s="69" t="s">
        <v>4405</v>
      </c>
      <c r="E229" s="69" t="s">
        <v>4406</v>
      </c>
      <c r="F229" s="69" t="e">
        <f>VLOOKUP(E229,#REF!,2,FALSE)</f>
        <v>#REF!</v>
      </c>
      <c r="G229" s="194" t="e">
        <f>VLOOKUP(E229,#REF!,9,FALSE)</f>
        <v>#REF!</v>
      </c>
      <c r="H229" s="194" t="e">
        <f>VLOOKUP(E229,#REF!,10,FALSE)</f>
        <v>#REF!</v>
      </c>
      <c r="I229" s="267" t="e">
        <f t="shared" si="40"/>
        <v>#REF!</v>
      </c>
      <c r="L229" s="70">
        <v>2300685</v>
      </c>
      <c r="M229" s="70">
        <v>49803</v>
      </c>
      <c r="N229" t="s">
        <v>4087</v>
      </c>
      <c r="O229" t="s">
        <v>4407</v>
      </c>
      <c r="P229" s="83" t="s">
        <v>4022</v>
      </c>
      <c r="Q229" s="83"/>
      <c r="R229" s="82">
        <v>5859</v>
      </c>
      <c r="S229" s="82">
        <v>0</v>
      </c>
      <c r="T229" s="82">
        <v>0</v>
      </c>
      <c r="U229" s="82">
        <f t="shared" si="43"/>
        <v>5859</v>
      </c>
      <c r="W229" s="73">
        <v>24</v>
      </c>
      <c r="X229" s="22">
        <v>-3661.9</v>
      </c>
      <c r="Y229" s="22">
        <v>-244.13</v>
      </c>
      <c r="Z229" s="22">
        <f t="shared" si="42"/>
        <v>-244.125</v>
      </c>
      <c r="AA229" s="22">
        <f t="shared" si="42"/>
        <v>-244.125</v>
      </c>
      <c r="AB229" s="22">
        <f t="shared" si="42"/>
        <v>-244.125</v>
      </c>
      <c r="AC229" s="22">
        <f t="shared" si="42"/>
        <v>-244.125</v>
      </c>
      <c r="AD229" s="22">
        <f t="shared" si="42"/>
        <v>-244.125</v>
      </c>
      <c r="AE229" s="22">
        <f t="shared" si="42"/>
        <v>-244.125</v>
      </c>
      <c r="AF229" s="22">
        <f t="shared" si="42"/>
        <v>-244.125</v>
      </c>
      <c r="AG229" s="22">
        <f t="shared" si="48"/>
        <v>-244.095</v>
      </c>
      <c r="AH229" s="22">
        <v>0</v>
      </c>
      <c r="AI229" s="22">
        <v>0</v>
      </c>
      <c r="AJ229" s="22">
        <v>0</v>
      </c>
      <c r="AK229" s="22">
        <f t="shared" si="41"/>
        <v>-2197.1</v>
      </c>
      <c r="AL229" s="22">
        <v>0</v>
      </c>
      <c r="AM229" s="22">
        <f t="shared" si="44"/>
        <v>-5859</v>
      </c>
      <c r="AO229" s="81">
        <f t="shared" si="45"/>
        <v>0</v>
      </c>
      <c r="AP229" s="81">
        <f t="shared" si="46"/>
        <v>2197.1</v>
      </c>
      <c r="AQ229" s="81"/>
      <c r="AR229" s="81"/>
    </row>
    <row r="230" spans="1:44" outlineLevel="1" x14ac:dyDescent="0.25">
      <c r="A230" s="266">
        <v>45030</v>
      </c>
      <c r="D230" s="69" t="s">
        <v>4408</v>
      </c>
      <c r="E230" s="69" t="s">
        <v>4409</v>
      </c>
      <c r="F230" s="69" t="e">
        <f>VLOOKUP(E230,#REF!,2,FALSE)</f>
        <v>#REF!</v>
      </c>
      <c r="G230" s="194" t="e">
        <f>VLOOKUP(E230,#REF!,9,FALSE)</f>
        <v>#REF!</v>
      </c>
      <c r="H230" s="194" t="e">
        <f>VLOOKUP(E230,#REF!,10,FALSE)</f>
        <v>#REF!</v>
      </c>
      <c r="I230" s="267" t="e">
        <f t="shared" si="40"/>
        <v>#REF!</v>
      </c>
      <c r="L230" s="70">
        <v>2300685</v>
      </c>
      <c r="M230" s="70">
        <v>49804</v>
      </c>
      <c r="N230" t="s">
        <v>4087</v>
      </c>
      <c r="O230" t="s">
        <v>4410</v>
      </c>
      <c r="P230" s="83" t="s">
        <v>4022</v>
      </c>
      <c r="Q230" s="83"/>
      <c r="R230" s="82">
        <v>5859</v>
      </c>
      <c r="S230" s="82">
        <v>0</v>
      </c>
      <c r="T230" s="82">
        <v>0</v>
      </c>
      <c r="U230" s="82">
        <f t="shared" si="43"/>
        <v>5859</v>
      </c>
      <c r="W230" s="73">
        <v>24</v>
      </c>
      <c r="X230" s="22">
        <v>-3661.9</v>
      </c>
      <c r="Y230" s="22">
        <v>-244.13</v>
      </c>
      <c r="Z230" s="22">
        <f t="shared" si="42"/>
        <v>-244.125</v>
      </c>
      <c r="AA230" s="22">
        <f t="shared" si="42"/>
        <v>-244.125</v>
      </c>
      <c r="AB230" s="22">
        <f t="shared" si="42"/>
        <v>-244.125</v>
      </c>
      <c r="AC230" s="22">
        <f t="shared" si="42"/>
        <v>-244.125</v>
      </c>
      <c r="AD230" s="22">
        <f t="shared" si="42"/>
        <v>-244.125</v>
      </c>
      <c r="AE230" s="22">
        <f t="shared" si="42"/>
        <v>-244.125</v>
      </c>
      <c r="AF230" s="22">
        <f t="shared" si="42"/>
        <v>-244.125</v>
      </c>
      <c r="AG230" s="22">
        <f t="shared" si="48"/>
        <v>-244.095</v>
      </c>
      <c r="AH230" s="22">
        <v>0</v>
      </c>
      <c r="AI230" s="22">
        <v>0</v>
      </c>
      <c r="AJ230" s="22">
        <v>0</v>
      </c>
      <c r="AK230" s="22">
        <f t="shared" si="41"/>
        <v>-2197.1</v>
      </c>
      <c r="AL230" s="22">
        <v>0</v>
      </c>
      <c r="AM230" s="22">
        <f t="shared" si="44"/>
        <v>-5859</v>
      </c>
      <c r="AO230" s="81">
        <f t="shared" si="45"/>
        <v>0</v>
      </c>
      <c r="AP230" s="81">
        <f t="shared" si="46"/>
        <v>2197.1</v>
      </c>
      <c r="AQ230" s="81"/>
      <c r="AR230" s="81"/>
    </row>
    <row r="231" spans="1:44" outlineLevel="1" x14ac:dyDescent="0.25">
      <c r="A231" s="266">
        <v>45031</v>
      </c>
      <c r="D231" s="69" t="s">
        <v>4411</v>
      </c>
      <c r="E231" s="69" t="e">
        <v>#N/A</v>
      </c>
      <c r="F231" s="69" t="e">
        <f>VLOOKUP(E231,#REF!,2,FALSE)</f>
        <v>#N/A</v>
      </c>
      <c r="G231" s="194" t="e">
        <f>VLOOKUP(E231,#REF!,9,FALSE)</f>
        <v>#N/A</v>
      </c>
      <c r="H231" s="194" t="e">
        <f>VLOOKUP(E231,#REF!,10,FALSE)</f>
        <v>#N/A</v>
      </c>
      <c r="I231" s="267" t="e">
        <f t="shared" si="40"/>
        <v>#N/A</v>
      </c>
      <c r="L231" s="70">
        <v>2300625</v>
      </c>
      <c r="M231" s="70">
        <v>49547</v>
      </c>
      <c r="N231" t="s">
        <v>4222</v>
      </c>
      <c r="O231" t="s">
        <v>4412</v>
      </c>
      <c r="P231" s="83" t="s">
        <v>4022</v>
      </c>
      <c r="Q231" s="83"/>
      <c r="R231" s="82">
        <v>7956</v>
      </c>
      <c r="S231" s="82">
        <v>0</v>
      </c>
      <c r="T231" s="82">
        <v>0</v>
      </c>
      <c r="U231" s="82">
        <f t="shared" si="43"/>
        <v>7956</v>
      </c>
      <c r="W231" s="73">
        <v>24</v>
      </c>
      <c r="X231" s="22">
        <v>-4972.5</v>
      </c>
      <c r="Y231" s="22">
        <v>-331.5</v>
      </c>
      <c r="Z231" s="22">
        <f t="shared" si="42"/>
        <v>-331.5</v>
      </c>
      <c r="AA231" s="22">
        <f t="shared" si="42"/>
        <v>-331.5</v>
      </c>
      <c r="AB231" s="22">
        <f t="shared" si="42"/>
        <v>-331.5</v>
      </c>
      <c r="AC231" s="22">
        <f t="shared" si="42"/>
        <v>-331.5</v>
      </c>
      <c r="AD231" s="22">
        <f t="shared" si="42"/>
        <v>-331.5</v>
      </c>
      <c r="AE231" s="22">
        <f t="shared" si="42"/>
        <v>-331.5</v>
      </c>
      <c r="AF231" s="22">
        <f t="shared" si="42"/>
        <v>-331.5</v>
      </c>
      <c r="AG231" s="22">
        <f t="shared" si="42"/>
        <v>-331.5</v>
      </c>
      <c r="AH231" s="22">
        <v>0</v>
      </c>
      <c r="AI231" s="22">
        <v>0</v>
      </c>
      <c r="AJ231" s="22">
        <v>0</v>
      </c>
      <c r="AK231" s="22">
        <f t="shared" si="41"/>
        <v>-2983.5</v>
      </c>
      <c r="AL231" s="22">
        <v>0</v>
      </c>
      <c r="AM231" s="22">
        <f t="shared" si="44"/>
        <v>-7956</v>
      </c>
      <c r="AO231" s="81">
        <f t="shared" si="45"/>
        <v>0</v>
      </c>
      <c r="AP231" s="81">
        <f t="shared" si="46"/>
        <v>2983.5</v>
      </c>
      <c r="AQ231" s="81"/>
      <c r="AR231" s="81"/>
    </row>
    <row r="232" spans="1:44" outlineLevel="1" x14ac:dyDescent="0.25">
      <c r="A232" s="266">
        <v>45031</v>
      </c>
      <c r="D232" s="69" t="s">
        <v>4413</v>
      </c>
      <c r="E232" s="69" t="e">
        <v>#N/A</v>
      </c>
      <c r="F232" s="69" t="e">
        <f>VLOOKUP(E232,#REF!,2,FALSE)</f>
        <v>#N/A</v>
      </c>
      <c r="G232" s="194" t="e">
        <f>VLOOKUP(E232,#REF!,9,FALSE)</f>
        <v>#N/A</v>
      </c>
      <c r="H232" s="194" t="e">
        <f>VLOOKUP(E232,#REF!,10,FALSE)</f>
        <v>#N/A</v>
      </c>
      <c r="I232" s="267" t="e">
        <f t="shared" si="40"/>
        <v>#N/A</v>
      </c>
      <c r="L232" s="70">
        <v>2300625</v>
      </c>
      <c r="M232" s="70">
        <v>49548</v>
      </c>
      <c r="N232" t="s">
        <v>4222</v>
      </c>
      <c r="O232" t="s">
        <v>4414</v>
      </c>
      <c r="P232" s="83" t="s">
        <v>4022</v>
      </c>
      <c r="Q232" s="83"/>
      <c r="R232" s="82">
        <v>7956</v>
      </c>
      <c r="S232" s="82">
        <v>0</v>
      </c>
      <c r="T232" s="82">
        <v>0</v>
      </c>
      <c r="U232" s="82">
        <f t="shared" si="43"/>
        <v>7956</v>
      </c>
      <c r="W232" s="73">
        <v>24</v>
      </c>
      <c r="X232" s="22">
        <v>-4972.5</v>
      </c>
      <c r="Y232" s="22">
        <v>-331.5</v>
      </c>
      <c r="Z232" s="22">
        <f t="shared" si="42"/>
        <v>-331.5</v>
      </c>
      <c r="AA232" s="22">
        <f t="shared" si="42"/>
        <v>-331.5</v>
      </c>
      <c r="AB232" s="22">
        <f t="shared" si="42"/>
        <v>-331.5</v>
      </c>
      <c r="AC232" s="22">
        <f t="shared" si="42"/>
        <v>-331.5</v>
      </c>
      <c r="AD232" s="22">
        <f t="shared" si="42"/>
        <v>-331.5</v>
      </c>
      <c r="AE232" s="22">
        <f t="shared" si="42"/>
        <v>-331.5</v>
      </c>
      <c r="AF232" s="22">
        <f t="shared" si="42"/>
        <v>-331.5</v>
      </c>
      <c r="AG232" s="22">
        <f t="shared" si="42"/>
        <v>-331.5</v>
      </c>
      <c r="AH232" s="22">
        <v>0</v>
      </c>
      <c r="AI232" s="22">
        <v>0</v>
      </c>
      <c r="AJ232" s="22">
        <v>0</v>
      </c>
      <c r="AK232" s="22">
        <f t="shared" si="41"/>
        <v>-2983.5</v>
      </c>
      <c r="AL232" s="22">
        <v>0</v>
      </c>
      <c r="AM232" s="22">
        <f t="shared" si="44"/>
        <v>-7956</v>
      </c>
      <c r="AO232" s="81">
        <f t="shared" si="45"/>
        <v>0</v>
      </c>
      <c r="AP232" s="81">
        <f t="shared" si="46"/>
        <v>2983.5</v>
      </c>
      <c r="AQ232" s="81"/>
      <c r="AR232" s="81"/>
    </row>
    <row r="233" spans="1:44" outlineLevel="1" x14ac:dyDescent="0.25">
      <c r="A233" s="266">
        <v>45031</v>
      </c>
      <c r="D233" s="69" t="s">
        <v>4415</v>
      </c>
      <c r="E233" s="69" t="e">
        <v>#N/A</v>
      </c>
      <c r="F233" s="69" t="e">
        <f>VLOOKUP(E233,#REF!,2,FALSE)</f>
        <v>#N/A</v>
      </c>
      <c r="G233" s="194" t="e">
        <f>VLOOKUP(E233,#REF!,9,FALSE)</f>
        <v>#N/A</v>
      </c>
      <c r="H233" s="194" t="e">
        <f>VLOOKUP(E233,#REF!,10,FALSE)</f>
        <v>#N/A</v>
      </c>
      <c r="I233" s="267" t="e">
        <f t="shared" si="40"/>
        <v>#N/A</v>
      </c>
      <c r="L233" s="70">
        <v>2300625</v>
      </c>
      <c r="M233" s="70">
        <v>49549</v>
      </c>
      <c r="N233" t="s">
        <v>4222</v>
      </c>
      <c r="O233" t="s">
        <v>4416</v>
      </c>
      <c r="P233" s="83" t="s">
        <v>4022</v>
      </c>
      <c r="Q233" s="83"/>
      <c r="R233" s="82">
        <v>7956</v>
      </c>
      <c r="S233" s="82">
        <v>0</v>
      </c>
      <c r="T233" s="82">
        <v>0</v>
      </c>
      <c r="U233" s="82">
        <f t="shared" si="43"/>
        <v>7956</v>
      </c>
      <c r="W233" s="73">
        <v>24</v>
      </c>
      <c r="X233" s="22">
        <v>-4972.5</v>
      </c>
      <c r="Y233" s="22">
        <v>-331.5</v>
      </c>
      <c r="Z233" s="22">
        <f t="shared" si="42"/>
        <v>-331.5</v>
      </c>
      <c r="AA233" s="22">
        <f t="shared" si="42"/>
        <v>-331.5</v>
      </c>
      <c r="AB233" s="22">
        <f t="shared" si="42"/>
        <v>-331.5</v>
      </c>
      <c r="AC233" s="22">
        <f t="shared" si="42"/>
        <v>-331.5</v>
      </c>
      <c r="AD233" s="22">
        <f t="shared" si="42"/>
        <v>-331.5</v>
      </c>
      <c r="AE233" s="22">
        <f t="shared" si="42"/>
        <v>-331.5</v>
      </c>
      <c r="AF233" s="22">
        <f t="shared" si="42"/>
        <v>-331.5</v>
      </c>
      <c r="AG233" s="22">
        <f t="shared" si="42"/>
        <v>-331.5</v>
      </c>
      <c r="AH233" s="22">
        <v>0</v>
      </c>
      <c r="AI233" s="22">
        <v>0</v>
      </c>
      <c r="AJ233" s="22">
        <v>0</v>
      </c>
      <c r="AK233" s="22">
        <f t="shared" si="41"/>
        <v>-2983.5</v>
      </c>
      <c r="AL233" s="22">
        <v>0</v>
      </c>
      <c r="AM233" s="22">
        <f t="shared" si="44"/>
        <v>-7956</v>
      </c>
      <c r="AO233" s="81">
        <f t="shared" si="45"/>
        <v>0</v>
      </c>
      <c r="AP233" s="81">
        <f t="shared" si="46"/>
        <v>2983.5</v>
      </c>
      <c r="AQ233" s="81"/>
      <c r="AR233" s="81"/>
    </row>
    <row r="234" spans="1:44" outlineLevel="1" x14ac:dyDescent="0.25">
      <c r="A234" s="266">
        <v>45031</v>
      </c>
      <c r="D234" s="69" t="s">
        <v>4417</v>
      </c>
      <c r="E234" s="69" t="e">
        <v>#N/A</v>
      </c>
      <c r="F234" s="69" t="e">
        <f>VLOOKUP(E234,#REF!,2,FALSE)</f>
        <v>#N/A</v>
      </c>
      <c r="G234" s="194" t="e">
        <f>VLOOKUP(E234,#REF!,9,FALSE)</f>
        <v>#N/A</v>
      </c>
      <c r="H234" s="194" t="e">
        <f>VLOOKUP(E234,#REF!,10,FALSE)</f>
        <v>#N/A</v>
      </c>
      <c r="I234" s="267" t="e">
        <f t="shared" si="40"/>
        <v>#N/A</v>
      </c>
      <c r="L234" s="70">
        <v>2300685</v>
      </c>
      <c r="M234" s="70">
        <v>49799</v>
      </c>
      <c r="N234" t="s">
        <v>4087</v>
      </c>
      <c r="O234" t="s">
        <v>4418</v>
      </c>
      <c r="P234" s="83" t="s">
        <v>4022</v>
      </c>
      <c r="Q234" s="83"/>
      <c r="R234" s="82">
        <v>1485</v>
      </c>
      <c r="S234" s="82">
        <v>0</v>
      </c>
      <c r="T234" s="82">
        <v>0</v>
      </c>
      <c r="U234" s="82">
        <f t="shared" si="43"/>
        <v>1485</v>
      </c>
      <c r="W234" s="73">
        <v>24</v>
      </c>
      <c r="X234" s="22">
        <v>-928.15</v>
      </c>
      <c r="Y234" s="22">
        <v>-61.88</v>
      </c>
      <c r="Z234" s="22">
        <f t="shared" si="42"/>
        <v>-61.875</v>
      </c>
      <c r="AA234" s="22">
        <f t="shared" si="42"/>
        <v>-61.875</v>
      </c>
      <c r="AB234" s="22">
        <f t="shared" si="42"/>
        <v>-61.875</v>
      </c>
      <c r="AC234" s="22">
        <f t="shared" si="42"/>
        <v>-61.875</v>
      </c>
      <c r="AD234" s="22">
        <f t="shared" si="42"/>
        <v>-61.875</v>
      </c>
      <c r="AE234" s="22">
        <f t="shared" si="42"/>
        <v>-61.875</v>
      </c>
      <c r="AF234" s="22">
        <f t="shared" si="42"/>
        <v>-61.875</v>
      </c>
      <c r="AG234" s="22">
        <f>-$U234/$W234+0.03</f>
        <v>-61.844999999999999</v>
      </c>
      <c r="AH234" s="22">
        <v>0</v>
      </c>
      <c r="AI234" s="22">
        <v>0</v>
      </c>
      <c r="AJ234" s="22">
        <v>0</v>
      </c>
      <c r="AK234" s="22">
        <f t="shared" si="41"/>
        <v>-556.85</v>
      </c>
      <c r="AL234" s="22">
        <v>0</v>
      </c>
      <c r="AM234" s="22">
        <f t="shared" si="44"/>
        <v>-1485</v>
      </c>
      <c r="AO234" s="81">
        <f t="shared" si="45"/>
        <v>0</v>
      </c>
      <c r="AP234" s="81">
        <f t="shared" si="46"/>
        <v>556.85</v>
      </c>
      <c r="AQ234" s="81"/>
      <c r="AR234" s="81"/>
    </row>
    <row r="235" spans="1:44" outlineLevel="1" x14ac:dyDescent="0.25">
      <c r="A235" s="266">
        <v>45031</v>
      </c>
      <c r="D235" s="69" t="s">
        <v>4419</v>
      </c>
      <c r="E235" s="69" t="s">
        <v>4420</v>
      </c>
      <c r="F235" s="69" t="e">
        <f>VLOOKUP(E235,#REF!,2,FALSE)</f>
        <v>#REF!</v>
      </c>
      <c r="G235" s="194" t="e">
        <f>VLOOKUP(E235,#REF!,9,FALSE)</f>
        <v>#REF!</v>
      </c>
      <c r="H235" s="194" t="e">
        <f>VLOOKUP(E235,#REF!,10,FALSE)</f>
        <v>#REF!</v>
      </c>
      <c r="I235" s="267" t="e">
        <f t="shared" si="40"/>
        <v>#REF!</v>
      </c>
      <c r="L235" s="70">
        <v>2300685</v>
      </c>
      <c r="M235" s="70">
        <v>49800</v>
      </c>
      <c r="N235" t="s">
        <v>4087</v>
      </c>
      <c r="O235" t="s">
        <v>4421</v>
      </c>
      <c r="P235" s="83" t="s">
        <v>4022</v>
      </c>
      <c r="Q235" s="83"/>
      <c r="R235" s="82">
        <v>1320</v>
      </c>
      <c r="S235" s="82">
        <v>0</v>
      </c>
      <c r="T235" s="82">
        <v>0</v>
      </c>
      <c r="U235" s="82">
        <f t="shared" si="43"/>
        <v>1320</v>
      </c>
      <c r="W235" s="73">
        <v>24</v>
      </c>
      <c r="X235" s="22">
        <v>-825</v>
      </c>
      <c r="Y235" s="22">
        <v>-55</v>
      </c>
      <c r="Z235" s="22">
        <f t="shared" si="42"/>
        <v>-55</v>
      </c>
      <c r="AA235" s="22">
        <f t="shared" si="42"/>
        <v>-55</v>
      </c>
      <c r="AB235" s="22">
        <f t="shared" ref="Z235:AG268" si="49">-$U235/$W235</f>
        <v>-55</v>
      </c>
      <c r="AC235" s="22">
        <f t="shared" si="49"/>
        <v>-55</v>
      </c>
      <c r="AD235" s="22">
        <f t="shared" si="49"/>
        <v>-55</v>
      </c>
      <c r="AE235" s="22">
        <f t="shared" si="49"/>
        <v>-55</v>
      </c>
      <c r="AF235" s="22">
        <f t="shared" si="49"/>
        <v>-55</v>
      </c>
      <c r="AG235" s="22">
        <f t="shared" si="49"/>
        <v>-55</v>
      </c>
      <c r="AH235" s="22">
        <v>0</v>
      </c>
      <c r="AI235" s="22">
        <v>0</v>
      </c>
      <c r="AJ235" s="22">
        <v>0</v>
      </c>
      <c r="AK235" s="22">
        <f t="shared" si="41"/>
        <v>-495</v>
      </c>
      <c r="AL235" s="22">
        <v>0</v>
      </c>
      <c r="AM235" s="22">
        <f t="shared" si="44"/>
        <v>-1320</v>
      </c>
      <c r="AO235" s="81">
        <f t="shared" si="45"/>
        <v>0</v>
      </c>
      <c r="AP235" s="81">
        <f t="shared" si="46"/>
        <v>495</v>
      </c>
      <c r="AQ235" s="81"/>
      <c r="AR235" s="81"/>
    </row>
    <row r="236" spans="1:44" outlineLevel="1" x14ac:dyDescent="0.25">
      <c r="A236" s="266">
        <v>45033</v>
      </c>
      <c r="D236" s="69" t="s">
        <v>4422</v>
      </c>
      <c r="E236" s="69" t="e">
        <v>#N/A</v>
      </c>
      <c r="F236" s="69" t="e">
        <f>VLOOKUP(E236,#REF!,2,FALSE)</f>
        <v>#N/A</v>
      </c>
      <c r="G236" s="194" t="e">
        <f>VLOOKUP(E236,#REF!,9,FALSE)</f>
        <v>#N/A</v>
      </c>
      <c r="H236" s="194" t="e">
        <f>VLOOKUP(E236,#REF!,10,FALSE)</f>
        <v>#N/A</v>
      </c>
      <c r="I236" s="267" t="e">
        <f t="shared" si="40"/>
        <v>#N/A</v>
      </c>
      <c r="L236" s="70">
        <v>2300685</v>
      </c>
      <c r="M236" s="70">
        <v>49798</v>
      </c>
      <c r="N236" t="s">
        <v>4087</v>
      </c>
      <c r="O236" t="s">
        <v>4423</v>
      </c>
      <c r="P236" s="83" t="s">
        <v>4022</v>
      </c>
      <c r="Q236" s="83"/>
      <c r="R236" s="82">
        <v>5733</v>
      </c>
      <c r="S236" s="82">
        <v>0</v>
      </c>
      <c r="T236" s="82">
        <v>0</v>
      </c>
      <c r="U236" s="82">
        <f t="shared" si="43"/>
        <v>5733</v>
      </c>
      <c r="W236" s="73">
        <v>24</v>
      </c>
      <c r="X236" s="22">
        <v>-3583.15</v>
      </c>
      <c r="Y236" s="22">
        <v>-238.88</v>
      </c>
      <c r="Z236" s="22">
        <f t="shared" si="49"/>
        <v>-238.875</v>
      </c>
      <c r="AA236" s="22">
        <f t="shared" si="49"/>
        <v>-238.875</v>
      </c>
      <c r="AB236" s="22">
        <f t="shared" si="49"/>
        <v>-238.875</v>
      </c>
      <c r="AC236" s="22">
        <f t="shared" si="49"/>
        <v>-238.875</v>
      </c>
      <c r="AD236" s="22">
        <f t="shared" si="49"/>
        <v>-238.875</v>
      </c>
      <c r="AE236" s="22">
        <f t="shared" si="49"/>
        <v>-238.875</v>
      </c>
      <c r="AF236" s="22">
        <f t="shared" si="49"/>
        <v>-238.875</v>
      </c>
      <c r="AG236" s="22">
        <f>-$U236/$W236+0.03</f>
        <v>-238.845</v>
      </c>
      <c r="AH236" s="22">
        <v>0</v>
      </c>
      <c r="AI236" s="22">
        <v>0</v>
      </c>
      <c r="AJ236" s="22">
        <v>0</v>
      </c>
      <c r="AK236" s="22">
        <f t="shared" si="41"/>
        <v>-2149.85</v>
      </c>
      <c r="AL236" s="22">
        <v>0</v>
      </c>
      <c r="AM236" s="22">
        <f t="shared" si="44"/>
        <v>-5733</v>
      </c>
      <c r="AO236" s="81">
        <f t="shared" si="45"/>
        <v>0</v>
      </c>
      <c r="AP236" s="81">
        <f t="shared" si="46"/>
        <v>2149.85</v>
      </c>
      <c r="AQ236" s="81"/>
      <c r="AR236" s="81"/>
    </row>
    <row r="237" spans="1:44" outlineLevel="1" x14ac:dyDescent="0.25">
      <c r="A237" s="266">
        <v>45034</v>
      </c>
      <c r="D237" s="69" t="s">
        <v>4424</v>
      </c>
      <c r="E237" s="69" t="e">
        <v>#N/A</v>
      </c>
      <c r="F237" s="69" t="e">
        <f>VLOOKUP(E237,#REF!,2,FALSE)</f>
        <v>#N/A</v>
      </c>
      <c r="G237" s="194" t="e">
        <f>VLOOKUP(E237,#REF!,9,FALSE)</f>
        <v>#N/A</v>
      </c>
      <c r="H237" s="194" t="e">
        <f>VLOOKUP(E237,#REF!,10,FALSE)</f>
        <v>#N/A</v>
      </c>
      <c r="I237" s="267" t="e">
        <f t="shared" si="40"/>
        <v>#N/A</v>
      </c>
      <c r="L237" s="70">
        <v>2300624</v>
      </c>
      <c r="M237" s="70">
        <v>49545</v>
      </c>
      <c r="N237" t="s">
        <v>4425</v>
      </c>
      <c r="O237" t="s">
        <v>4426</v>
      </c>
      <c r="P237" s="83" t="s">
        <v>4058</v>
      </c>
      <c r="Q237" s="83"/>
      <c r="R237" s="82">
        <v>34506.99</v>
      </c>
      <c r="S237" s="82">
        <v>0</v>
      </c>
      <c r="T237" s="82">
        <v>0</v>
      </c>
      <c r="U237" s="82">
        <f t="shared" si="43"/>
        <v>34506.99</v>
      </c>
      <c r="W237" s="73">
        <v>24</v>
      </c>
      <c r="X237" s="22">
        <v>-21566.862499999999</v>
      </c>
      <c r="Y237" s="22">
        <v>-1437.79</v>
      </c>
      <c r="Z237" s="22">
        <f t="shared" si="49"/>
        <v>-1437.79125</v>
      </c>
      <c r="AA237" s="22">
        <f t="shared" si="49"/>
        <v>-1437.79125</v>
      </c>
      <c r="AB237" s="22">
        <f t="shared" si="49"/>
        <v>-1437.79125</v>
      </c>
      <c r="AC237" s="22">
        <f t="shared" si="49"/>
        <v>-1437.79125</v>
      </c>
      <c r="AD237" s="22">
        <f t="shared" si="49"/>
        <v>-1437.79125</v>
      </c>
      <c r="AE237" s="22">
        <f t="shared" si="49"/>
        <v>-1437.79125</v>
      </c>
      <c r="AF237" s="22">
        <f t="shared" si="49"/>
        <v>-1437.79125</v>
      </c>
      <c r="AG237" s="22">
        <f>-$U237/$W237-0.01</f>
        <v>-1437.80125</v>
      </c>
      <c r="AH237" s="22">
        <v>0</v>
      </c>
      <c r="AI237" s="22">
        <v>0</v>
      </c>
      <c r="AJ237" s="22">
        <v>0</v>
      </c>
      <c r="AK237" s="22">
        <f t="shared" si="41"/>
        <v>-12940.130000000001</v>
      </c>
      <c r="AL237" s="22">
        <v>0</v>
      </c>
      <c r="AM237" s="22">
        <f t="shared" si="44"/>
        <v>-34506.9925</v>
      </c>
      <c r="AO237" s="81">
        <f t="shared" si="45"/>
        <v>-2.5000000023283064E-3</v>
      </c>
      <c r="AP237" s="81">
        <f t="shared" si="46"/>
        <v>12940.127499999999</v>
      </c>
      <c r="AQ237" s="81"/>
      <c r="AR237" s="81"/>
    </row>
    <row r="238" spans="1:44" outlineLevel="1" x14ac:dyDescent="0.25">
      <c r="A238" s="266">
        <v>45035</v>
      </c>
      <c r="D238" s="69" t="s">
        <v>4427</v>
      </c>
      <c r="E238" s="69" t="e">
        <v>#N/A</v>
      </c>
      <c r="F238" s="69" t="e">
        <f>VLOOKUP(E238,#REF!,2,FALSE)</f>
        <v>#N/A</v>
      </c>
      <c r="G238" s="194" t="e">
        <f>VLOOKUP(E238,#REF!,9,FALSE)</f>
        <v>#N/A</v>
      </c>
      <c r="H238" s="194" t="e">
        <f>VLOOKUP(E238,#REF!,10,FALSE)</f>
        <v>#N/A</v>
      </c>
      <c r="I238" s="267" t="e">
        <f t="shared" si="40"/>
        <v>#N/A</v>
      </c>
      <c r="L238" s="70">
        <v>2300685</v>
      </c>
      <c r="M238" s="70">
        <v>49796</v>
      </c>
      <c r="N238" t="s">
        <v>4087</v>
      </c>
      <c r="O238" t="s">
        <v>4428</v>
      </c>
      <c r="P238" s="83" t="s">
        <v>4022</v>
      </c>
      <c r="Q238" s="83"/>
      <c r="R238" s="82">
        <v>5733</v>
      </c>
      <c r="S238" s="82">
        <v>0</v>
      </c>
      <c r="T238" s="82">
        <v>0</v>
      </c>
      <c r="U238" s="82">
        <f t="shared" si="43"/>
        <v>5733</v>
      </c>
      <c r="W238" s="73">
        <v>24</v>
      </c>
      <c r="X238" s="22">
        <v>-3583.15</v>
      </c>
      <c r="Y238" s="22">
        <v>-238.88</v>
      </c>
      <c r="Z238" s="22">
        <f t="shared" si="49"/>
        <v>-238.875</v>
      </c>
      <c r="AA238" s="22">
        <f t="shared" si="49"/>
        <v>-238.875</v>
      </c>
      <c r="AB238" s="22">
        <f t="shared" si="49"/>
        <v>-238.875</v>
      </c>
      <c r="AC238" s="22">
        <f t="shared" si="49"/>
        <v>-238.875</v>
      </c>
      <c r="AD238" s="22">
        <f t="shared" si="49"/>
        <v>-238.875</v>
      </c>
      <c r="AE238" s="22">
        <f t="shared" si="49"/>
        <v>-238.875</v>
      </c>
      <c r="AF238" s="22">
        <f t="shared" si="49"/>
        <v>-238.875</v>
      </c>
      <c r="AG238" s="22">
        <f t="shared" ref="AG238:AG239" si="50">-$U238/$W238+0.03</f>
        <v>-238.845</v>
      </c>
      <c r="AH238" s="22">
        <v>0</v>
      </c>
      <c r="AI238" s="22">
        <v>0</v>
      </c>
      <c r="AJ238" s="22">
        <v>0</v>
      </c>
      <c r="AK238" s="22">
        <f t="shared" si="41"/>
        <v>-2149.85</v>
      </c>
      <c r="AL238" s="22">
        <v>0</v>
      </c>
      <c r="AM238" s="22">
        <f t="shared" si="44"/>
        <v>-5733</v>
      </c>
      <c r="AO238" s="81">
        <f t="shared" si="45"/>
        <v>0</v>
      </c>
      <c r="AP238" s="81">
        <f t="shared" si="46"/>
        <v>2149.85</v>
      </c>
      <c r="AQ238" s="81"/>
      <c r="AR238" s="81"/>
    </row>
    <row r="239" spans="1:44" outlineLevel="1" x14ac:dyDescent="0.25">
      <c r="A239" s="266">
        <v>45035</v>
      </c>
      <c r="D239" s="69" t="s">
        <v>4429</v>
      </c>
      <c r="E239" s="69" t="e">
        <v>#N/A</v>
      </c>
      <c r="F239" s="69" t="e">
        <f>VLOOKUP(E239,#REF!,2,FALSE)</f>
        <v>#N/A</v>
      </c>
      <c r="G239" s="194" t="e">
        <f>VLOOKUP(E239,#REF!,9,FALSE)</f>
        <v>#N/A</v>
      </c>
      <c r="H239" s="194" t="e">
        <f>VLOOKUP(E239,#REF!,10,FALSE)</f>
        <v>#N/A</v>
      </c>
      <c r="I239" s="267" t="e">
        <f t="shared" si="40"/>
        <v>#N/A</v>
      </c>
      <c r="L239" s="70">
        <v>2300685</v>
      </c>
      <c r="M239" s="70">
        <v>49797</v>
      </c>
      <c r="N239" t="s">
        <v>4087</v>
      </c>
      <c r="O239" t="s">
        <v>4430</v>
      </c>
      <c r="P239" s="83" t="s">
        <v>4022</v>
      </c>
      <c r="Q239" s="83"/>
      <c r="R239" s="82">
        <v>5733</v>
      </c>
      <c r="S239" s="82">
        <v>0</v>
      </c>
      <c r="T239" s="82">
        <v>0</v>
      </c>
      <c r="U239" s="82">
        <f t="shared" si="43"/>
        <v>5733</v>
      </c>
      <c r="W239" s="73">
        <v>24</v>
      </c>
      <c r="X239" s="22">
        <v>-3583.15</v>
      </c>
      <c r="Y239" s="22">
        <v>-238.88</v>
      </c>
      <c r="Z239" s="22">
        <f t="shared" si="49"/>
        <v>-238.875</v>
      </c>
      <c r="AA239" s="22">
        <f t="shared" si="49"/>
        <v>-238.875</v>
      </c>
      <c r="AB239" s="22">
        <f t="shared" si="49"/>
        <v>-238.875</v>
      </c>
      <c r="AC239" s="22">
        <f t="shared" si="49"/>
        <v>-238.875</v>
      </c>
      <c r="AD239" s="22">
        <f t="shared" si="49"/>
        <v>-238.875</v>
      </c>
      <c r="AE239" s="22">
        <f t="shared" si="49"/>
        <v>-238.875</v>
      </c>
      <c r="AF239" s="22">
        <f t="shared" si="49"/>
        <v>-238.875</v>
      </c>
      <c r="AG239" s="22">
        <f t="shared" si="50"/>
        <v>-238.845</v>
      </c>
      <c r="AH239" s="22">
        <v>0</v>
      </c>
      <c r="AI239" s="22">
        <v>0</v>
      </c>
      <c r="AJ239" s="22">
        <v>0</v>
      </c>
      <c r="AK239" s="22">
        <f t="shared" si="41"/>
        <v>-2149.85</v>
      </c>
      <c r="AL239" s="22">
        <v>0</v>
      </c>
      <c r="AM239" s="22">
        <f t="shared" si="44"/>
        <v>-5733</v>
      </c>
      <c r="AO239" s="81">
        <f t="shared" si="45"/>
        <v>0</v>
      </c>
      <c r="AP239" s="81">
        <f t="shared" si="46"/>
        <v>2149.85</v>
      </c>
      <c r="AQ239" s="81"/>
      <c r="AR239" s="81"/>
    </row>
    <row r="240" spans="1:44" outlineLevel="1" x14ac:dyDescent="0.25">
      <c r="A240" s="266">
        <v>45035</v>
      </c>
      <c r="D240" s="69" t="s">
        <v>4431</v>
      </c>
      <c r="E240" s="69" t="e">
        <v>#N/A</v>
      </c>
      <c r="F240" s="69" t="e">
        <f>VLOOKUP(E240,#REF!,2,FALSE)</f>
        <v>#N/A</v>
      </c>
      <c r="G240" s="194" t="e">
        <f>VLOOKUP(E240,#REF!,9,FALSE)</f>
        <v>#N/A</v>
      </c>
      <c r="H240" s="194" t="e">
        <f>VLOOKUP(E240,#REF!,10,FALSE)</f>
        <v>#N/A</v>
      </c>
      <c r="I240" s="267" t="e">
        <f t="shared" si="40"/>
        <v>#N/A</v>
      </c>
      <c r="L240" s="70">
        <v>2300692</v>
      </c>
      <c r="M240" s="70">
        <v>49811</v>
      </c>
      <c r="N240" t="s">
        <v>4087</v>
      </c>
      <c r="O240" t="s">
        <v>4432</v>
      </c>
      <c r="P240" s="83" t="s">
        <v>4029</v>
      </c>
      <c r="Q240" s="83"/>
      <c r="R240" s="82">
        <v>4550</v>
      </c>
      <c r="S240" s="82">
        <v>0</v>
      </c>
      <c r="T240" s="82">
        <v>0</v>
      </c>
      <c r="U240" s="82">
        <f t="shared" si="43"/>
        <v>4550</v>
      </c>
      <c r="W240" s="73">
        <v>24</v>
      </c>
      <c r="X240" s="22">
        <v>-2843.7333333333336</v>
      </c>
      <c r="Y240" s="22">
        <v>-189.58</v>
      </c>
      <c r="Z240" s="22">
        <f t="shared" si="49"/>
        <v>-189.58333333333334</v>
      </c>
      <c r="AA240" s="22">
        <f t="shared" si="49"/>
        <v>-189.58333333333334</v>
      </c>
      <c r="AB240" s="22">
        <f t="shared" si="49"/>
        <v>-189.58333333333334</v>
      </c>
      <c r="AC240" s="22">
        <f t="shared" si="49"/>
        <v>-189.58333333333334</v>
      </c>
      <c r="AD240" s="22">
        <f t="shared" si="49"/>
        <v>-189.58333333333334</v>
      </c>
      <c r="AE240" s="22">
        <f t="shared" si="49"/>
        <v>-189.58333333333334</v>
      </c>
      <c r="AF240" s="22">
        <f t="shared" si="49"/>
        <v>-189.58333333333334</v>
      </c>
      <c r="AG240" s="22">
        <f>-$U240/$W240-0.02</f>
        <v>-189.60333333333335</v>
      </c>
      <c r="AH240" s="22">
        <v>0</v>
      </c>
      <c r="AI240" s="22">
        <v>0</v>
      </c>
      <c r="AJ240" s="22">
        <v>0</v>
      </c>
      <c r="AK240" s="22">
        <f t="shared" si="41"/>
        <v>-1706.2666666666664</v>
      </c>
      <c r="AL240" s="22">
        <v>0</v>
      </c>
      <c r="AM240" s="22">
        <f t="shared" si="44"/>
        <v>-4550</v>
      </c>
      <c r="AO240" s="81">
        <f t="shared" si="45"/>
        <v>0</v>
      </c>
      <c r="AP240" s="81">
        <f t="shared" si="46"/>
        <v>1706.2666666666664</v>
      </c>
      <c r="AQ240" s="81"/>
      <c r="AR240" s="81"/>
    </row>
    <row r="241" spans="1:44" outlineLevel="1" x14ac:dyDescent="0.25">
      <c r="A241" s="266">
        <v>45041</v>
      </c>
      <c r="D241" s="69" t="s">
        <v>4433</v>
      </c>
      <c r="E241" s="69" t="e">
        <v>#N/A</v>
      </c>
      <c r="F241" s="69" t="e">
        <f>VLOOKUP(E241,#REF!,2,FALSE)</f>
        <v>#N/A</v>
      </c>
      <c r="G241" s="194" t="e">
        <f>VLOOKUP(E241,#REF!,9,FALSE)</f>
        <v>#N/A</v>
      </c>
      <c r="H241" s="194" t="e">
        <f>VLOOKUP(E241,#REF!,10,FALSE)</f>
        <v>#N/A</v>
      </c>
      <c r="I241" s="267" t="e">
        <f t="shared" si="40"/>
        <v>#N/A</v>
      </c>
      <c r="L241" s="70">
        <v>2300685</v>
      </c>
      <c r="M241" s="70">
        <v>49794</v>
      </c>
      <c r="N241" t="s">
        <v>4087</v>
      </c>
      <c r="O241" t="s">
        <v>4434</v>
      </c>
      <c r="P241" s="83" t="s">
        <v>4022</v>
      </c>
      <c r="Q241" s="83"/>
      <c r="R241" s="82">
        <v>5733</v>
      </c>
      <c r="S241" s="82">
        <v>0</v>
      </c>
      <c r="T241" s="82">
        <v>0</v>
      </c>
      <c r="U241" s="82">
        <f t="shared" si="43"/>
        <v>5733</v>
      </c>
      <c r="W241" s="73">
        <v>24</v>
      </c>
      <c r="X241" s="22">
        <v>-3583.15</v>
      </c>
      <c r="Y241" s="22">
        <v>-238.88</v>
      </c>
      <c r="Z241" s="22">
        <f t="shared" si="49"/>
        <v>-238.875</v>
      </c>
      <c r="AA241" s="22">
        <f t="shared" si="49"/>
        <v>-238.875</v>
      </c>
      <c r="AB241" s="22">
        <f t="shared" si="49"/>
        <v>-238.875</v>
      </c>
      <c r="AC241" s="22">
        <f t="shared" si="49"/>
        <v>-238.875</v>
      </c>
      <c r="AD241" s="22">
        <f t="shared" si="49"/>
        <v>-238.875</v>
      </c>
      <c r="AE241" s="22">
        <f t="shared" si="49"/>
        <v>-238.875</v>
      </c>
      <c r="AF241" s="22">
        <f t="shared" si="49"/>
        <v>-238.875</v>
      </c>
      <c r="AG241" s="22">
        <f t="shared" ref="AG241:AG242" si="51">-$U241/$W241+0.03</f>
        <v>-238.845</v>
      </c>
      <c r="AH241" s="22">
        <v>0</v>
      </c>
      <c r="AI241" s="22">
        <v>0</v>
      </c>
      <c r="AJ241" s="22">
        <v>0</v>
      </c>
      <c r="AK241" s="22">
        <f t="shared" si="41"/>
        <v>-2149.85</v>
      </c>
      <c r="AL241" s="22">
        <v>0</v>
      </c>
      <c r="AM241" s="22">
        <f t="shared" si="44"/>
        <v>-5733</v>
      </c>
      <c r="AO241" s="81">
        <f t="shared" si="45"/>
        <v>0</v>
      </c>
      <c r="AP241" s="81">
        <f t="shared" si="46"/>
        <v>2149.85</v>
      </c>
      <c r="AQ241" s="81"/>
      <c r="AR241" s="81"/>
    </row>
    <row r="242" spans="1:44" outlineLevel="1" x14ac:dyDescent="0.25">
      <c r="A242" s="266">
        <v>45041</v>
      </c>
      <c r="D242" s="69" t="s">
        <v>4435</v>
      </c>
      <c r="E242" s="69" t="e">
        <v>#N/A</v>
      </c>
      <c r="F242" s="69" t="e">
        <f>VLOOKUP(E242,#REF!,2,FALSE)</f>
        <v>#N/A</v>
      </c>
      <c r="G242" s="194" t="e">
        <f>VLOOKUP(E242,#REF!,9,FALSE)</f>
        <v>#N/A</v>
      </c>
      <c r="H242" s="194" t="e">
        <f>VLOOKUP(E242,#REF!,10,FALSE)</f>
        <v>#N/A</v>
      </c>
      <c r="I242" s="267" t="e">
        <f t="shared" si="40"/>
        <v>#N/A</v>
      </c>
      <c r="L242" s="70">
        <v>2300685</v>
      </c>
      <c r="M242" s="70">
        <v>49795</v>
      </c>
      <c r="N242" t="s">
        <v>4087</v>
      </c>
      <c r="O242" t="s">
        <v>4436</v>
      </c>
      <c r="P242" s="83" t="s">
        <v>4022</v>
      </c>
      <c r="Q242" s="83"/>
      <c r="R242" s="82">
        <v>5733</v>
      </c>
      <c r="S242" s="82">
        <v>0</v>
      </c>
      <c r="T242" s="82">
        <v>0</v>
      </c>
      <c r="U242" s="82">
        <f t="shared" si="43"/>
        <v>5733</v>
      </c>
      <c r="W242" s="73">
        <v>24</v>
      </c>
      <c r="X242" s="22">
        <v>-3583.15</v>
      </c>
      <c r="Y242" s="22">
        <v>-238.88</v>
      </c>
      <c r="Z242" s="22">
        <f t="shared" si="49"/>
        <v>-238.875</v>
      </c>
      <c r="AA242" s="22">
        <f t="shared" si="49"/>
        <v>-238.875</v>
      </c>
      <c r="AB242" s="22">
        <f t="shared" si="49"/>
        <v>-238.875</v>
      </c>
      <c r="AC242" s="22">
        <f t="shared" si="49"/>
        <v>-238.875</v>
      </c>
      <c r="AD242" s="22">
        <f t="shared" si="49"/>
        <v>-238.875</v>
      </c>
      <c r="AE242" s="22">
        <f t="shared" si="49"/>
        <v>-238.875</v>
      </c>
      <c r="AF242" s="22">
        <f t="shared" si="49"/>
        <v>-238.875</v>
      </c>
      <c r="AG242" s="22">
        <f t="shared" si="51"/>
        <v>-238.845</v>
      </c>
      <c r="AH242" s="22">
        <v>0</v>
      </c>
      <c r="AI242" s="22">
        <v>0</v>
      </c>
      <c r="AJ242" s="22">
        <v>0</v>
      </c>
      <c r="AK242" s="22">
        <f t="shared" si="41"/>
        <v>-2149.85</v>
      </c>
      <c r="AL242" s="22">
        <v>0</v>
      </c>
      <c r="AM242" s="22">
        <f t="shared" si="44"/>
        <v>-5733</v>
      </c>
      <c r="AO242" s="81">
        <f t="shared" si="45"/>
        <v>0</v>
      </c>
      <c r="AP242" s="81">
        <f t="shared" si="46"/>
        <v>2149.85</v>
      </c>
      <c r="AQ242" s="81"/>
      <c r="AR242" s="81"/>
    </row>
    <row r="243" spans="1:44" outlineLevel="1" x14ac:dyDescent="0.25">
      <c r="A243" s="266">
        <v>45042</v>
      </c>
      <c r="D243" s="69" t="s">
        <v>4437</v>
      </c>
      <c r="E243" s="69" t="s">
        <v>4438</v>
      </c>
      <c r="F243" s="69" t="e">
        <f>VLOOKUP(E243,#REF!,2,FALSE)</f>
        <v>#REF!</v>
      </c>
      <c r="G243" s="194" t="e">
        <f>VLOOKUP(E243,#REF!,9,FALSE)</f>
        <v>#REF!</v>
      </c>
      <c r="H243" s="194" t="e">
        <f>VLOOKUP(E243,#REF!,10,FALSE)</f>
        <v>#REF!</v>
      </c>
      <c r="I243" s="267" t="e">
        <f t="shared" si="40"/>
        <v>#REF!</v>
      </c>
      <c r="L243" s="70">
        <v>2300692</v>
      </c>
      <c r="M243" s="70">
        <v>49810</v>
      </c>
      <c r="N243" t="s">
        <v>4087</v>
      </c>
      <c r="O243" t="s">
        <v>4439</v>
      </c>
      <c r="P243" s="83" t="s">
        <v>4029</v>
      </c>
      <c r="Q243" s="83"/>
      <c r="R243" s="82">
        <v>4576</v>
      </c>
      <c r="S243" s="82">
        <v>0</v>
      </c>
      <c r="T243" s="82">
        <v>0</v>
      </c>
      <c r="U243" s="82">
        <f t="shared" si="43"/>
        <v>4576</v>
      </c>
      <c r="W243" s="73">
        <v>24</v>
      </c>
      <c r="X243" s="22">
        <v>-2860.0166666666664</v>
      </c>
      <c r="Y243" s="22">
        <v>-190.67</v>
      </c>
      <c r="Z243" s="22">
        <f t="shared" si="49"/>
        <v>-190.66666666666666</v>
      </c>
      <c r="AA243" s="22">
        <f t="shared" si="49"/>
        <v>-190.66666666666666</v>
      </c>
      <c r="AB243" s="22">
        <f t="shared" si="49"/>
        <v>-190.66666666666666</v>
      </c>
      <c r="AC243" s="22">
        <f t="shared" si="49"/>
        <v>-190.66666666666666</v>
      </c>
      <c r="AD243" s="22">
        <f t="shared" si="49"/>
        <v>-190.66666666666666</v>
      </c>
      <c r="AE243" s="22">
        <f t="shared" si="49"/>
        <v>-190.66666666666666</v>
      </c>
      <c r="AF243" s="22">
        <f t="shared" si="49"/>
        <v>-190.66666666666666</v>
      </c>
      <c r="AG243" s="22">
        <f>-$U243/$W243+0.02</f>
        <v>-190.64666666666665</v>
      </c>
      <c r="AH243" s="22">
        <v>0</v>
      </c>
      <c r="AI243" s="22">
        <v>0</v>
      </c>
      <c r="AJ243" s="22">
        <v>0</v>
      </c>
      <c r="AK243" s="22">
        <f t="shared" si="41"/>
        <v>-1715.9833333333336</v>
      </c>
      <c r="AL243" s="22">
        <v>0</v>
      </c>
      <c r="AM243" s="22">
        <f t="shared" si="44"/>
        <v>-4576</v>
      </c>
      <c r="AO243" s="81">
        <f t="shared" si="45"/>
        <v>0</v>
      </c>
      <c r="AP243" s="81">
        <f t="shared" si="46"/>
        <v>1715.9833333333336</v>
      </c>
      <c r="AQ243" s="81"/>
      <c r="AR243" s="81"/>
    </row>
    <row r="244" spans="1:44" outlineLevel="1" x14ac:dyDescent="0.25">
      <c r="A244" s="266">
        <v>45042</v>
      </c>
      <c r="D244" s="69" t="s">
        <v>4440</v>
      </c>
      <c r="E244" s="69" t="e">
        <v>#N/A</v>
      </c>
      <c r="F244" s="69" t="e">
        <f>VLOOKUP(E244,#REF!,2,FALSE)</f>
        <v>#N/A</v>
      </c>
      <c r="G244" s="194" t="e">
        <f>VLOOKUP(E244,#REF!,9,FALSE)</f>
        <v>#N/A</v>
      </c>
      <c r="H244" s="194" t="e">
        <f>VLOOKUP(E244,#REF!,10,FALSE)</f>
        <v>#N/A</v>
      </c>
      <c r="I244" s="267" t="e">
        <f t="shared" si="40"/>
        <v>#N/A</v>
      </c>
      <c r="L244" s="70">
        <v>2300693</v>
      </c>
      <c r="M244" s="70">
        <v>49817</v>
      </c>
      <c r="N244" t="s">
        <v>4087</v>
      </c>
      <c r="O244" t="s">
        <v>4441</v>
      </c>
      <c r="P244" s="83" t="s">
        <v>4054</v>
      </c>
      <c r="Q244" s="83"/>
      <c r="R244" s="82">
        <v>7884.8</v>
      </c>
      <c r="S244" s="82">
        <v>0</v>
      </c>
      <c r="T244" s="82">
        <v>0</v>
      </c>
      <c r="U244" s="82">
        <f t="shared" si="43"/>
        <v>7884.8</v>
      </c>
      <c r="W244" s="73">
        <v>24</v>
      </c>
      <c r="X244" s="22">
        <v>-4927.9833333333327</v>
      </c>
      <c r="Y244" s="22">
        <v>-328.53</v>
      </c>
      <c r="Z244" s="22">
        <f t="shared" si="49"/>
        <v>-328.53333333333336</v>
      </c>
      <c r="AA244" s="22">
        <f t="shared" si="49"/>
        <v>-328.53333333333336</v>
      </c>
      <c r="AB244" s="22">
        <f t="shared" si="49"/>
        <v>-328.53333333333336</v>
      </c>
      <c r="AC244" s="22">
        <f t="shared" si="49"/>
        <v>-328.53333333333336</v>
      </c>
      <c r="AD244" s="22">
        <f t="shared" si="49"/>
        <v>-328.53333333333336</v>
      </c>
      <c r="AE244" s="22">
        <f t="shared" si="49"/>
        <v>-328.53333333333336</v>
      </c>
      <c r="AF244" s="22">
        <f t="shared" si="49"/>
        <v>-328.53333333333336</v>
      </c>
      <c r="AG244" s="22">
        <f>-$U244/$W244-0.02</f>
        <v>-328.55333333333334</v>
      </c>
      <c r="AH244" s="22">
        <v>0</v>
      </c>
      <c r="AI244" s="22">
        <v>0</v>
      </c>
      <c r="AJ244" s="22">
        <v>0</v>
      </c>
      <c r="AK244" s="22">
        <f t="shared" si="41"/>
        <v>-2956.8166666666666</v>
      </c>
      <c r="AL244" s="22">
        <v>0</v>
      </c>
      <c r="AM244" s="22">
        <f t="shared" si="44"/>
        <v>-7884.7999999999993</v>
      </c>
      <c r="AO244" s="81">
        <f t="shared" si="45"/>
        <v>0</v>
      </c>
      <c r="AP244" s="81">
        <f t="shared" si="46"/>
        <v>2956.8166666666675</v>
      </c>
      <c r="AQ244" s="81"/>
      <c r="AR244" s="81"/>
    </row>
    <row r="245" spans="1:44" outlineLevel="1" x14ac:dyDescent="0.25">
      <c r="A245" s="266">
        <v>45042</v>
      </c>
      <c r="D245" s="69" t="s">
        <v>4442</v>
      </c>
      <c r="E245" s="69" t="e">
        <v>#N/A</v>
      </c>
      <c r="F245" s="69" t="e">
        <f>VLOOKUP(E245,#REF!,2,FALSE)</f>
        <v>#N/A</v>
      </c>
      <c r="G245" s="194" t="e">
        <f>VLOOKUP(E245,#REF!,9,FALSE)</f>
        <v>#N/A</v>
      </c>
      <c r="H245" s="194" t="e">
        <f>VLOOKUP(E245,#REF!,10,FALSE)</f>
        <v>#N/A</v>
      </c>
      <c r="I245" s="267" t="e">
        <f t="shared" si="40"/>
        <v>#N/A</v>
      </c>
      <c r="L245" s="70">
        <v>2300693</v>
      </c>
      <c r="M245" s="70">
        <v>49818</v>
      </c>
      <c r="N245" t="s">
        <v>4087</v>
      </c>
      <c r="O245" t="s">
        <v>4443</v>
      </c>
      <c r="P245" s="83" t="s">
        <v>4054</v>
      </c>
      <c r="Q245" s="83"/>
      <c r="R245" s="82">
        <v>9292.7999999999993</v>
      </c>
      <c r="S245" s="82">
        <v>0</v>
      </c>
      <c r="T245" s="82">
        <v>0</v>
      </c>
      <c r="U245" s="82">
        <f t="shared" si="43"/>
        <v>9292.7999999999993</v>
      </c>
      <c r="W245" s="73">
        <v>24</v>
      </c>
      <c r="X245" s="22">
        <v>-5807.9999999999982</v>
      </c>
      <c r="Y245" s="22">
        <v>-387.2</v>
      </c>
      <c r="Z245" s="22">
        <f t="shared" si="49"/>
        <v>-387.2</v>
      </c>
      <c r="AA245" s="22">
        <f t="shared" si="49"/>
        <v>-387.2</v>
      </c>
      <c r="AB245" s="22">
        <f t="shared" si="49"/>
        <v>-387.2</v>
      </c>
      <c r="AC245" s="22">
        <f t="shared" si="49"/>
        <v>-387.2</v>
      </c>
      <c r="AD245" s="22">
        <f t="shared" si="49"/>
        <v>-387.2</v>
      </c>
      <c r="AE245" s="22">
        <f t="shared" si="49"/>
        <v>-387.2</v>
      </c>
      <c r="AF245" s="22">
        <f t="shared" si="49"/>
        <v>-387.2</v>
      </c>
      <c r="AG245" s="22">
        <f t="shared" si="49"/>
        <v>-387.2</v>
      </c>
      <c r="AH245" s="22">
        <v>0</v>
      </c>
      <c r="AI245" s="22">
        <v>0</v>
      </c>
      <c r="AJ245" s="22">
        <v>0</v>
      </c>
      <c r="AK245" s="22">
        <f t="shared" si="41"/>
        <v>-3484.7999999999993</v>
      </c>
      <c r="AL245" s="22">
        <v>0</v>
      </c>
      <c r="AM245" s="22">
        <f t="shared" si="44"/>
        <v>-9292.7999999999975</v>
      </c>
      <c r="AO245" s="81">
        <f t="shared" si="45"/>
        <v>0</v>
      </c>
      <c r="AP245" s="81">
        <f t="shared" si="46"/>
        <v>3484.8000000000011</v>
      </c>
      <c r="AQ245" s="81"/>
      <c r="AR245" s="81"/>
    </row>
    <row r="246" spans="1:44" outlineLevel="1" x14ac:dyDescent="0.25">
      <c r="A246" s="266">
        <v>45042</v>
      </c>
      <c r="D246" s="69" t="s">
        <v>4444</v>
      </c>
      <c r="E246" s="69" t="e">
        <v>#N/A</v>
      </c>
      <c r="F246" s="69" t="e">
        <f>VLOOKUP(E246,#REF!,2,FALSE)</f>
        <v>#N/A</v>
      </c>
      <c r="G246" s="194" t="e">
        <f>VLOOKUP(E246,#REF!,9,FALSE)</f>
        <v>#N/A</v>
      </c>
      <c r="H246" s="194" t="e">
        <f>VLOOKUP(E246,#REF!,10,FALSE)</f>
        <v>#N/A</v>
      </c>
      <c r="I246" s="267" t="e">
        <f t="shared" si="40"/>
        <v>#N/A</v>
      </c>
      <c r="L246" s="70">
        <v>2300716</v>
      </c>
      <c r="M246" s="70">
        <v>49824</v>
      </c>
      <c r="N246" t="s">
        <v>4087</v>
      </c>
      <c r="O246" t="s">
        <v>4445</v>
      </c>
      <c r="P246" s="83" t="s">
        <v>4058</v>
      </c>
      <c r="Q246" s="83"/>
      <c r="R246" s="82">
        <v>9192.7900000000009</v>
      </c>
      <c r="S246" s="82">
        <v>0</v>
      </c>
      <c r="T246" s="82">
        <v>0</v>
      </c>
      <c r="U246" s="82">
        <f t="shared" si="43"/>
        <v>9192.7900000000009</v>
      </c>
      <c r="W246" s="73">
        <v>24</v>
      </c>
      <c r="X246" s="22">
        <v>-5745.479166666667</v>
      </c>
      <c r="Y246" s="22">
        <v>-383.03</v>
      </c>
      <c r="Z246" s="22">
        <f t="shared" si="49"/>
        <v>-383.03291666666672</v>
      </c>
      <c r="AA246" s="22">
        <f t="shared" si="49"/>
        <v>-383.03291666666672</v>
      </c>
      <c r="AB246" s="22">
        <f t="shared" si="49"/>
        <v>-383.03291666666672</v>
      </c>
      <c r="AC246" s="22">
        <f t="shared" si="49"/>
        <v>-383.03291666666672</v>
      </c>
      <c r="AD246" s="22">
        <f t="shared" si="49"/>
        <v>-383.03291666666672</v>
      </c>
      <c r="AE246" s="22">
        <f t="shared" si="49"/>
        <v>-383.03291666666672</v>
      </c>
      <c r="AF246" s="22">
        <f t="shared" si="49"/>
        <v>-383.03291666666672</v>
      </c>
      <c r="AG246" s="22">
        <f>-$U246/$W246-0.02</f>
        <v>-383.0529166666667</v>
      </c>
      <c r="AH246" s="22">
        <v>0</v>
      </c>
      <c r="AI246" s="22">
        <v>0</v>
      </c>
      <c r="AJ246" s="22">
        <v>0</v>
      </c>
      <c r="AK246" s="22">
        <f t="shared" si="41"/>
        <v>-3447.3133333333335</v>
      </c>
      <c r="AL246" s="22">
        <v>0</v>
      </c>
      <c r="AM246" s="22">
        <f t="shared" si="44"/>
        <v>-9192.7924999999996</v>
      </c>
      <c r="AO246" s="81">
        <f t="shared" si="45"/>
        <v>-2.4999999986903276E-3</v>
      </c>
      <c r="AP246" s="81">
        <f t="shared" si="46"/>
        <v>3447.3108333333339</v>
      </c>
      <c r="AQ246" s="81"/>
      <c r="AR246" s="81"/>
    </row>
    <row r="247" spans="1:44" outlineLevel="1" x14ac:dyDescent="0.25">
      <c r="A247" s="266">
        <v>45043</v>
      </c>
      <c r="D247" s="69" t="s">
        <v>4446</v>
      </c>
      <c r="E247" s="69" t="s">
        <v>4447</v>
      </c>
      <c r="F247" s="69" t="e">
        <f>VLOOKUP(E247,#REF!,2,FALSE)</f>
        <v>#REF!</v>
      </c>
      <c r="G247" s="194" t="e">
        <f>VLOOKUP(E247,#REF!,9,FALSE)</f>
        <v>#REF!</v>
      </c>
      <c r="H247" s="194" t="e">
        <f>VLOOKUP(E247,#REF!,10,FALSE)</f>
        <v>#REF!</v>
      </c>
      <c r="I247" s="267" t="e">
        <f t="shared" ref="I247:I310" si="52">G247-U247</f>
        <v>#REF!</v>
      </c>
      <c r="L247" s="70">
        <v>2300691</v>
      </c>
      <c r="M247" s="70">
        <v>49790</v>
      </c>
      <c r="N247" t="s">
        <v>4087</v>
      </c>
      <c r="O247" t="s">
        <v>4448</v>
      </c>
      <c r="P247" s="83" t="s">
        <v>4134</v>
      </c>
      <c r="Q247" s="83"/>
      <c r="R247" s="82">
        <v>6864</v>
      </c>
      <c r="S247" s="82">
        <v>0</v>
      </c>
      <c r="T247" s="82">
        <v>0</v>
      </c>
      <c r="U247" s="82">
        <f t="shared" si="43"/>
        <v>6864</v>
      </c>
      <c r="W247" s="73">
        <v>24</v>
      </c>
      <c r="X247" s="22">
        <v>-4290</v>
      </c>
      <c r="Y247" s="22">
        <v>-286</v>
      </c>
      <c r="Z247" s="22">
        <f t="shared" si="49"/>
        <v>-286</v>
      </c>
      <c r="AA247" s="22">
        <f t="shared" si="49"/>
        <v>-286</v>
      </c>
      <c r="AB247" s="22">
        <f t="shared" si="49"/>
        <v>-286</v>
      </c>
      <c r="AC247" s="22">
        <f t="shared" si="49"/>
        <v>-286</v>
      </c>
      <c r="AD247" s="22">
        <f t="shared" si="49"/>
        <v>-286</v>
      </c>
      <c r="AE247" s="22">
        <f t="shared" si="49"/>
        <v>-286</v>
      </c>
      <c r="AF247" s="22">
        <f t="shared" si="49"/>
        <v>-286</v>
      </c>
      <c r="AG247" s="22">
        <f t="shared" si="49"/>
        <v>-286</v>
      </c>
      <c r="AH247" s="22">
        <v>0</v>
      </c>
      <c r="AI247" s="22">
        <v>0</v>
      </c>
      <c r="AJ247" s="22">
        <v>0</v>
      </c>
      <c r="AK247" s="22">
        <f t="shared" si="41"/>
        <v>-2574</v>
      </c>
      <c r="AL247" s="22">
        <v>0</v>
      </c>
      <c r="AM247" s="22">
        <f t="shared" si="44"/>
        <v>-6864</v>
      </c>
      <c r="AO247" s="81">
        <f t="shared" si="45"/>
        <v>0</v>
      </c>
      <c r="AP247" s="81">
        <f t="shared" si="46"/>
        <v>2574</v>
      </c>
      <c r="AQ247" s="81"/>
      <c r="AR247" s="81"/>
    </row>
    <row r="248" spans="1:44" outlineLevel="1" x14ac:dyDescent="0.25">
      <c r="A248" s="266">
        <v>45043</v>
      </c>
      <c r="D248" s="69" t="s">
        <v>4449</v>
      </c>
      <c r="E248" s="69" t="e">
        <v>#N/A</v>
      </c>
      <c r="F248" s="69" t="e">
        <f>VLOOKUP(E248,#REF!,2,FALSE)</f>
        <v>#N/A</v>
      </c>
      <c r="G248" s="194" t="e">
        <f>VLOOKUP(E248,#REF!,9,FALSE)</f>
        <v>#N/A</v>
      </c>
      <c r="H248" s="194" t="e">
        <f>VLOOKUP(E248,#REF!,10,FALSE)</f>
        <v>#N/A</v>
      </c>
      <c r="I248" s="267" t="e">
        <f t="shared" si="52"/>
        <v>#N/A</v>
      </c>
      <c r="L248" s="70">
        <v>2300691</v>
      </c>
      <c r="M248" s="70">
        <v>49791</v>
      </c>
      <c r="N248" t="s">
        <v>4087</v>
      </c>
      <c r="O248" t="s">
        <v>4450</v>
      </c>
      <c r="P248" s="83" t="s">
        <v>4134</v>
      </c>
      <c r="Q248" s="83"/>
      <c r="R248" s="82">
        <v>7392</v>
      </c>
      <c r="S248" s="82">
        <v>0</v>
      </c>
      <c r="T248" s="82">
        <v>0</v>
      </c>
      <c r="U248" s="82">
        <f t="shared" si="43"/>
        <v>7392</v>
      </c>
      <c r="W248" s="73">
        <v>24</v>
      </c>
      <c r="X248" s="22">
        <v>-4620</v>
      </c>
      <c r="Y248" s="22">
        <v>-308</v>
      </c>
      <c r="Z248" s="22">
        <f t="shared" si="49"/>
        <v>-308</v>
      </c>
      <c r="AA248" s="22">
        <f t="shared" si="49"/>
        <v>-308</v>
      </c>
      <c r="AB248" s="22">
        <f t="shared" si="49"/>
        <v>-308</v>
      </c>
      <c r="AC248" s="22">
        <f t="shared" si="49"/>
        <v>-308</v>
      </c>
      <c r="AD248" s="22">
        <f t="shared" si="49"/>
        <v>-308</v>
      </c>
      <c r="AE248" s="22">
        <f t="shared" si="49"/>
        <v>-308</v>
      </c>
      <c r="AF248" s="22">
        <f t="shared" si="49"/>
        <v>-308</v>
      </c>
      <c r="AG248" s="22">
        <f t="shared" si="49"/>
        <v>-308</v>
      </c>
      <c r="AH248" s="22">
        <v>0</v>
      </c>
      <c r="AI248" s="22">
        <v>0</v>
      </c>
      <c r="AJ248" s="22">
        <v>0</v>
      </c>
      <c r="AK248" s="22">
        <f t="shared" si="41"/>
        <v>-2772</v>
      </c>
      <c r="AL248" s="22">
        <v>0</v>
      </c>
      <c r="AM248" s="22">
        <f t="shared" si="44"/>
        <v>-7392</v>
      </c>
      <c r="AO248" s="81">
        <f t="shared" si="45"/>
        <v>0</v>
      </c>
      <c r="AP248" s="81">
        <f t="shared" si="46"/>
        <v>2772</v>
      </c>
      <c r="AQ248" s="81"/>
      <c r="AR248" s="81"/>
    </row>
    <row r="249" spans="1:44" outlineLevel="1" x14ac:dyDescent="0.25">
      <c r="A249" s="266">
        <v>45043</v>
      </c>
      <c r="D249" s="69" t="s">
        <v>4451</v>
      </c>
      <c r="E249" s="69" t="e">
        <v>#N/A</v>
      </c>
      <c r="F249" s="69" t="e">
        <f>VLOOKUP(E249,#REF!,2,FALSE)</f>
        <v>#N/A</v>
      </c>
      <c r="G249" s="194" t="e">
        <f>VLOOKUP(E249,#REF!,9,FALSE)</f>
        <v>#N/A</v>
      </c>
      <c r="H249" s="194" t="e">
        <f>VLOOKUP(E249,#REF!,10,FALSE)</f>
        <v>#N/A</v>
      </c>
      <c r="I249" s="267" t="e">
        <f t="shared" si="52"/>
        <v>#N/A</v>
      </c>
      <c r="L249" s="70">
        <v>2300691</v>
      </c>
      <c r="M249" s="70">
        <v>49792</v>
      </c>
      <c r="N249" t="s">
        <v>4087</v>
      </c>
      <c r="O249" t="s">
        <v>4452</v>
      </c>
      <c r="P249" s="83" t="s">
        <v>4134</v>
      </c>
      <c r="Q249" s="83"/>
      <c r="R249" s="82">
        <v>6072</v>
      </c>
      <c r="S249" s="82">
        <v>0</v>
      </c>
      <c r="T249" s="82">
        <v>0</v>
      </c>
      <c r="U249" s="82">
        <f t="shared" si="43"/>
        <v>6072</v>
      </c>
      <c r="W249" s="73">
        <v>24</v>
      </c>
      <c r="X249" s="22">
        <v>-3795</v>
      </c>
      <c r="Y249" s="22">
        <v>-253</v>
      </c>
      <c r="Z249" s="22">
        <f t="shared" si="49"/>
        <v>-253</v>
      </c>
      <c r="AA249" s="22">
        <f t="shared" si="49"/>
        <v>-253</v>
      </c>
      <c r="AB249" s="22">
        <f t="shared" si="49"/>
        <v>-253</v>
      </c>
      <c r="AC249" s="22">
        <f t="shared" si="49"/>
        <v>-253</v>
      </c>
      <c r="AD249" s="22">
        <f t="shared" si="49"/>
        <v>-253</v>
      </c>
      <c r="AE249" s="22">
        <f t="shared" si="49"/>
        <v>-253</v>
      </c>
      <c r="AF249" s="22">
        <f t="shared" si="49"/>
        <v>-253</v>
      </c>
      <c r="AG249" s="22">
        <f t="shared" si="49"/>
        <v>-253</v>
      </c>
      <c r="AH249" s="22">
        <v>0</v>
      </c>
      <c r="AI249" s="22">
        <v>0</v>
      </c>
      <c r="AJ249" s="22">
        <v>0</v>
      </c>
      <c r="AK249" s="22">
        <f t="shared" si="41"/>
        <v>-2277</v>
      </c>
      <c r="AL249" s="22">
        <v>0</v>
      </c>
      <c r="AM249" s="22">
        <f t="shared" si="44"/>
        <v>-6072</v>
      </c>
      <c r="AO249" s="81">
        <f t="shared" si="45"/>
        <v>0</v>
      </c>
      <c r="AP249" s="81">
        <f t="shared" si="46"/>
        <v>2277</v>
      </c>
      <c r="AQ249" s="81"/>
      <c r="AR249" s="81"/>
    </row>
    <row r="250" spans="1:44" outlineLevel="1" x14ac:dyDescent="0.25">
      <c r="A250" s="266">
        <v>45048</v>
      </c>
      <c r="D250" s="69" t="s">
        <v>4453</v>
      </c>
      <c r="E250" s="69" t="e">
        <v>#N/A</v>
      </c>
      <c r="F250" s="69" t="e">
        <f>VLOOKUP(E250,#REF!,2,FALSE)</f>
        <v>#N/A</v>
      </c>
      <c r="G250" s="194" t="e">
        <f>VLOOKUP(E250,#REF!,9,FALSE)</f>
        <v>#N/A</v>
      </c>
      <c r="H250" s="194" t="e">
        <f>VLOOKUP(E250,#REF!,10,FALSE)</f>
        <v>#N/A</v>
      </c>
      <c r="I250" s="267" t="e">
        <f t="shared" si="52"/>
        <v>#N/A</v>
      </c>
      <c r="L250" s="70">
        <v>2300819</v>
      </c>
      <c r="M250" s="70">
        <v>49793</v>
      </c>
      <c r="N250" t="s">
        <v>4087</v>
      </c>
      <c r="O250" t="s">
        <v>4454</v>
      </c>
      <c r="P250" s="83" t="s">
        <v>4134</v>
      </c>
      <c r="Q250" s="83"/>
      <c r="R250" s="82">
        <v>7788</v>
      </c>
      <c r="S250" s="82">
        <v>0</v>
      </c>
      <c r="T250" s="82">
        <v>0</v>
      </c>
      <c r="U250" s="82">
        <f t="shared" si="43"/>
        <v>7788</v>
      </c>
      <c r="W250" s="73">
        <v>24</v>
      </c>
      <c r="X250" s="22">
        <v>-4543</v>
      </c>
      <c r="Y250" s="22">
        <v>-324.5</v>
      </c>
      <c r="Z250" s="22">
        <f t="shared" si="49"/>
        <v>-324.5</v>
      </c>
      <c r="AA250" s="22">
        <f t="shared" si="49"/>
        <v>-324.5</v>
      </c>
      <c r="AB250" s="22">
        <f t="shared" si="49"/>
        <v>-324.5</v>
      </c>
      <c r="AC250" s="22">
        <f t="shared" si="49"/>
        <v>-324.5</v>
      </c>
      <c r="AD250" s="22">
        <f t="shared" si="49"/>
        <v>-324.5</v>
      </c>
      <c r="AE250" s="22">
        <f t="shared" si="49"/>
        <v>-324.5</v>
      </c>
      <c r="AF250" s="22">
        <f t="shared" si="49"/>
        <v>-324.5</v>
      </c>
      <c r="AG250" s="22">
        <f t="shared" si="49"/>
        <v>-324.5</v>
      </c>
      <c r="AH250" s="22">
        <v>0</v>
      </c>
      <c r="AI250" s="22">
        <v>0</v>
      </c>
      <c r="AJ250" s="22">
        <v>0</v>
      </c>
      <c r="AK250" s="22">
        <f t="shared" si="41"/>
        <v>-2920.5</v>
      </c>
      <c r="AL250" s="22">
        <v>0</v>
      </c>
      <c r="AM250" s="22">
        <f t="shared" si="44"/>
        <v>-7463.5</v>
      </c>
      <c r="AO250" s="81">
        <f t="shared" si="45"/>
        <v>324.5</v>
      </c>
      <c r="AP250" s="81">
        <f t="shared" si="46"/>
        <v>3245</v>
      </c>
      <c r="AQ250" s="81"/>
      <c r="AR250" s="81"/>
    </row>
    <row r="251" spans="1:44" outlineLevel="1" x14ac:dyDescent="0.25">
      <c r="A251" s="266">
        <v>45048</v>
      </c>
      <c r="D251" s="69" t="s">
        <v>4455</v>
      </c>
      <c r="E251" s="69" t="s">
        <v>4456</v>
      </c>
      <c r="F251" s="69" t="e">
        <f>VLOOKUP(E251,#REF!,2,FALSE)</f>
        <v>#REF!</v>
      </c>
      <c r="G251" s="194" t="e">
        <f>VLOOKUP(E251,#REF!,9,FALSE)</f>
        <v>#REF!</v>
      </c>
      <c r="H251" s="194" t="e">
        <f>VLOOKUP(E251,#REF!,10,FALSE)</f>
        <v>#REF!</v>
      </c>
      <c r="I251" s="267" t="e">
        <f t="shared" si="52"/>
        <v>#REF!</v>
      </c>
      <c r="L251" s="70">
        <v>2300705</v>
      </c>
      <c r="M251" s="70">
        <v>49809</v>
      </c>
      <c r="N251" t="s">
        <v>4087</v>
      </c>
      <c r="O251" t="s">
        <v>4457</v>
      </c>
      <c r="P251" s="83" t="s">
        <v>4029</v>
      </c>
      <c r="Q251" s="83"/>
      <c r="R251" s="82">
        <v>2114.12</v>
      </c>
      <c r="S251" s="82">
        <v>0</v>
      </c>
      <c r="T251" s="82">
        <v>0</v>
      </c>
      <c r="U251" s="82">
        <f t="shared" si="43"/>
        <v>2114.12</v>
      </c>
      <c r="W251" s="73">
        <v>24</v>
      </c>
      <c r="X251" s="22">
        <v>-1233.2433333333336</v>
      </c>
      <c r="Y251" s="22">
        <v>-88.09</v>
      </c>
      <c r="Z251" s="22">
        <f t="shared" si="49"/>
        <v>-88.088333333333324</v>
      </c>
      <c r="AA251" s="22">
        <f t="shared" si="49"/>
        <v>-88.088333333333324</v>
      </c>
      <c r="AB251" s="22">
        <f t="shared" si="49"/>
        <v>-88.088333333333324</v>
      </c>
      <c r="AC251" s="22">
        <f t="shared" si="49"/>
        <v>-88.088333333333324</v>
      </c>
      <c r="AD251" s="22">
        <f t="shared" si="49"/>
        <v>-88.088333333333324</v>
      </c>
      <c r="AE251" s="22">
        <f t="shared" si="49"/>
        <v>-88.088333333333324</v>
      </c>
      <c r="AF251" s="22">
        <f t="shared" si="49"/>
        <v>-88.088333333333324</v>
      </c>
      <c r="AG251" s="22">
        <f t="shared" si="49"/>
        <v>-88.088333333333324</v>
      </c>
      <c r="AH251" s="22">
        <v>0</v>
      </c>
      <c r="AI251" s="22">
        <v>0</v>
      </c>
      <c r="AJ251" s="22">
        <v>0</v>
      </c>
      <c r="AK251" s="22">
        <f t="shared" si="41"/>
        <v>-792.79666666666674</v>
      </c>
      <c r="AL251" s="22">
        <v>0</v>
      </c>
      <c r="AM251" s="22">
        <f t="shared" si="44"/>
        <v>-2026.0400000000004</v>
      </c>
      <c r="AO251" s="81">
        <f t="shared" si="45"/>
        <v>88.079999999999472</v>
      </c>
      <c r="AP251" s="81">
        <f t="shared" si="46"/>
        <v>880.87666666666632</v>
      </c>
      <c r="AQ251" s="81"/>
      <c r="AR251" s="81"/>
    </row>
    <row r="252" spans="1:44" outlineLevel="1" x14ac:dyDescent="0.25">
      <c r="A252" s="266">
        <v>45048</v>
      </c>
      <c r="D252" s="69" t="s">
        <v>4458</v>
      </c>
      <c r="E252" s="69" t="e">
        <v>#N/A</v>
      </c>
      <c r="F252" s="69" t="e">
        <f>VLOOKUP(E252,#REF!,2,FALSE)</f>
        <v>#N/A</v>
      </c>
      <c r="G252" s="194" t="e">
        <f>VLOOKUP(E252,#REF!,9,FALSE)</f>
        <v>#N/A</v>
      </c>
      <c r="H252" s="194" t="e">
        <f>VLOOKUP(E252,#REF!,10,FALSE)</f>
        <v>#N/A</v>
      </c>
      <c r="I252" s="267" t="e">
        <f t="shared" si="52"/>
        <v>#N/A</v>
      </c>
      <c r="L252" s="70">
        <v>2300818</v>
      </c>
      <c r="M252" s="70">
        <v>49819</v>
      </c>
      <c r="N252" t="s">
        <v>4087</v>
      </c>
      <c r="O252" t="s">
        <v>4459</v>
      </c>
      <c r="P252" s="83" t="s">
        <v>4054</v>
      </c>
      <c r="Q252" s="83"/>
      <c r="R252" s="82">
        <v>6652.8</v>
      </c>
      <c r="S252" s="82">
        <v>0</v>
      </c>
      <c r="T252" s="82">
        <v>0</v>
      </c>
      <c r="U252" s="82">
        <f t="shared" si="43"/>
        <v>6652.8</v>
      </c>
      <c r="W252" s="73">
        <v>24</v>
      </c>
      <c r="X252" s="22">
        <v>-3880.7999999999993</v>
      </c>
      <c r="Y252" s="22">
        <v>-277.2</v>
      </c>
      <c r="Z252" s="22">
        <f t="shared" si="49"/>
        <v>-277.2</v>
      </c>
      <c r="AA252" s="22">
        <f t="shared" si="49"/>
        <v>-277.2</v>
      </c>
      <c r="AB252" s="22">
        <f t="shared" si="49"/>
        <v>-277.2</v>
      </c>
      <c r="AC252" s="22">
        <f t="shared" si="49"/>
        <v>-277.2</v>
      </c>
      <c r="AD252" s="22">
        <f t="shared" si="49"/>
        <v>-277.2</v>
      </c>
      <c r="AE252" s="22">
        <f t="shared" si="49"/>
        <v>-277.2</v>
      </c>
      <c r="AF252" s="22">
        <f t="shared" si="49"/>
        <v>-277.2</v>
      </c>
      <c r="AG252" s="22">
        <f t="shared" si="49"/>
        <v>-277.2</v>
      </c>
      <c r="AH252" s="22">
        <v>0</v>
      </c>
      <c r="AI252" s="22">
        <v>0</v>
      </c>
      <c r="AJ252" s="22">
        <v>0</v>
      </c>
      <c r="AK252" s="22">
        <f t="shared" si="41"/>
        <v>-2494.7999999999997</v>
      </c>
      <c r="AL252" s="22">
        <v>0</v>
      </c>
      <c r="AM252" s="22">
        <f t="shared" si="44"/>
        <v>-6375.5999999999985</v>
      </c>
      <c r="AO252" s="81">
        <f t="shared" si="45"/>
        <v>277.20000000000164</v>
      </c>
      <c r="AP252" s="81">
        <f t="shared" si="46"/>
        <v>2772.0000000000009</v>
      </c>
      <c r="AQ252" s="81"/>
      <c r="AR252" s="81"/>
    </row>
    <row r="253" spans="1:44" outlineLevel="1" x14ac:dyDescent="0.25">
      <c r="A253" s="266">
        <v>45056</v>
      </c>
      <c r="D253" s="69" t="s">
        <v>4460</v>
      </c>
      <c r="E253" s="69" t="e">
        <v>#N/A</v>
      </c>
      <c r="F253" s="69" t="e">
        <f>VLOOKUP(E253,#REF!,2,FALSE)</f>
        <v>#N/A</v>
      </c>
      <c r="G253" s="194" t="e">
        <f>VLOOKUP(E253,#REF!,9,FALSE)</f>
        <v>#N/A</v>
      </c>
      <c r="H253" s="194" t="e">
        <f>VLOOKUP(E253,#REF!,10,FALSE)</f>
        <v>#N/A</v>
      </c>
      <c r="I253" s="267" t="e">
        <f t="shared" si="52"/>
        <v>#N/A</v>
      </c>
      <c r="L253" s="70">
        <v>2300812</v>
      </c>
      <c r="M253" s="70">
        <v>49814</v>
      </c>
      <c r="N253" t="s">
        <v>4087</v>
      </c>
      <c r="O253" t="s">
        <v>4461</v>
      </c>
      <c r="P253" s="83" t="s">
        <v>4029</v>
      </c>
      <c r="Q253" s="83"/>
      <c r="R253" s="82">
        <v>2685.54</v>
      </c>
      <c r="S253" s="82">
        <v>0</v>
      </c>
      <c r="T253" s="82">
        <v>0</v>
      </c>
      <c r="U253" s="82">
        <f t="shared" si="43"/>
        <v>2685.54</v>
      </c>
      <c r="W253" s="73">
        <v>24</v>
      </c>
      <c r="X253" s="22">
        <v>-1566.575</v>
      </c>
      <c r="Y253" s="22">
        <v>-111.9</v>
      </c>
      <c r="Z253" s="22">
        <f t="shared" si="49"/>
        <v>-111.89749999999999</v>
      </c>
      <c r="AA253" s="22">
        <f t="shared" si="49"/>
        <v>-111.89749999999999</v>
      </c>
      <c r="AB253" s="22">
        <f t="shared" si="49"/>
        <v>-111.89749999999999</v>
      </c>
      <c r="AC253" s="22">
        <f t="shared" si="49"/>
        <v>-111.89749999999999</v>
      </c>
      <c r="AD253" s="22">
        <f t="shared" si="49"/>
        <v>-111.89749999999999</v>
      </c>
      <c r="AE253" s="22">
        <f t="shared" si="49"/>
        <v>-111.89749999999999</v>
      </c>
      <c r="AF253" s="22">
        <f t="shared" si="49"/>
        <v>-111.89749999999999</v>
      </c>
      <c r="AG253" s="22">
        <f t="shared" si="49"/>
        <v>-111.89749999999999</v>
      </c>
      <c r="AH253" s="22">
        <v>0</v>
      </c>
      <c r="AI253" s="22">
        <v>0</v>
      </c>
      <c r="AJ253" s="22">
        <v>0</v>
      </c>
      <c r="AK253" s="22">
        <f t="shared" si="41"/>
        <v>-1007.0800000000002</v>
      </c>
      <c r="AL253" s="22">
        <v>0</v>
      </c>
      <c r="AM253" s="22">
        <f t="shared" si="44"/>
        <v>-2573.6550000000002</v>
      </c>
      <c r="AO253" s="81">
        <f t="shared" si="45"/>
        <v>111.88499999999976</v>
      </c>
      <c r="AP253" s="81">
        <f t="shared" si="46"/>
        <v>1118.9649999999999</v>
      </c>
      <c r="AQ253" s="81"/>
      <c r="AR253" s="81"/>
    </row>
    <row r="254" spans="1:44" outlineLevel="1" x14ac:dyDescent="0.25">
      <c r="A254" s="266">
        <v>45057</v>
      </c>
      <c r="D254" s="69" t="s">
        <v>4462</v>
      </c>
      <c r="E254" s="69" t="e">
        <v>#N/A</v>
      </c>
      <c r="F254" s="69" t="e">
        <f>VLOOKUP(E254,#REF!,2,FALSE)</f>
        <v>#N/A</v>
      </c>
      <c r="G254" s="194" t="e">
        <f>VLOOKUP(E254,#REF!,9,FALSE)</f>
        <v>#N/A</v>
      </c>
      <c r="H254" s="194" t="e">
        <f>VLOOKUP(E254,#REF!,10,FALSE)</f>
        <v>#N/A</v>
      </c>
      <c r="I254" s="267" t="e">
        <f t="shared" si="52"/>
        <v>#N/A</v>
      </c>
      <c r="L254" s="70">
        <v>2300812</v>
      </c>
      <c r="M254" s="70">
        <v>49815</v>
      </c>
      <c r="N254" t="s">
        <v>4087</v>
      </c>
      <c r="O254" t="s">
        <v>4463</v>
      </c>
      <c r="P254" s="83" t="s">
        <v>4029</v>
      </c>
      <c r="Q254" s="83"/>
      <c r="R254" s="82">
        <v>895.18</v>
      </c>
      <c r="S254" s="82">
        <v>0</v>
      </c>
      <c r="T254" s="82">
        <v>0</v>
      </c>
      <c r="U254" s="82">
        <f t="shared" si="43"/>
        <v>895.18</v>
      </c>
      <c r="W254" s="73">
        <v>24</v>
      </c>
      <c r="X254" s="22">
        <v>-522.19166666666672</v>
      </c>
      <c r="Y254" s="22">
        <v>-37.299999999999997</v>
      </c>
      <c r="Z254" s="22">
        <f t="shared" si="49"/>
        <v>-37.299166666666665</v>
      </c>
      <c r="AA254" s="22">
        <f t="shared" si="49"/>
        <v>-37.299166666666665</v>
      </c>
      <c r="AB254" s="22">
        <f t="shared" si="49"/>
        <v>-37.299166666666665</v>
      </c>
      <c r="AC254" s="22">
        <f t="shared" si="49"/>
        <v>-37.299166666666665</v>
      </c>
      <c r="AD254" s="22">
        <f t="shared" si="49"/>
        <v>-37.299166666666665</v>
      </c>
      <c r="AE254" s="22">
        <f t="shared" si="49"/>
        <v>-37.299166666666665</v>
      </c>
      <c r="AF254" s="22">
        <f t="shared" si="49"/>
        <v>-37.299166666666665</v>
      </c>
      <c r="AG254" s="22">
        <f t="shared" si="49"/>
        <v>-37.299166666666665</v>
      </c>
      <c r="AH254" s="22">
        <v>0</v>
      </c>
      <c r="AI254" s="22">
        <v>0</v>
      </c>
      <c r="AJ254" s="22">
        <v>0</v>
      </c>
      <c r="AK254" s="22">
        <f t="shared" ref="AK254:AK285" si="53">SUM(Y254:AJ254)</f>
        <v>-335.69333333333338</v>
      </c>
      <c r="AL254" s="22">
        <v>0</v>
      </c>
      <c r="AM254" s="22">
        <f t="shared" si="44"/>
        <v>-857.8850000000001</v>
      </c>
      <c r="AO254" s="81">
        <f t="shared" si="45"/>
        <v>37.294999999999845</v>
      </c>
      <c r="AP254" s="81">
        <f t="shared" si="46"/>
        <v>372.98833333333323</v>
      </c>
      <c r="AQ254" s="81"/>
      <c r="AR254" s="81"/>
    </row>
    <row r="255" spans="1:44" outlineLevel="1" x14ac:dyDescent="0.25">
      <c r="A255" s="266">
        <v>45057</v>
      </c>
      <c r="D255" s="69" t="s">
        <v>4464</v>
      </c>
      <c r="E255" s="69" t="e">
        <v>#N/A</v>
      </c>
      <c r="F255" s="69" t="e">
        <f>VLOOKUP(E255,#REF!,2,FALSE)</f>
        <v>#N/A</v>
      </c>
      <c r="G255" s="194" t="e">
        <f>VLOOKUP(E255,#REF!,9,FALSE)</f>
        <v>#N/A</v>
      </c>
      <c r="H255" s="194" t="e">
        <f>VLOOKUP(E255,#REF!,10,FALSE)</f>
        <v>#N/A</v>
      </c>
      <c r="I255" s="267" t="e">
        <f t="shared" si="52"/>
        <v>#N/A</v>
      </c>
      <c r="L255" s="70">
        <v>2300786</v>
      </c>
      <c r="M255" s="70">
        <v>49825</v>
      </c>
      <c r="N255" t="s">
        <v>4087</v>
      </c>
      <c r="O255" t="s">
        <v>4465</v>
      </c>
      <c r="P255" s="83" t="s">
        <v>4058</v>
      </c>
      <c r="Q255" s="83"/>
      <c r="R255" s="82">
        <v>3123.09</v>
      </c>
      <c r="S255" s="82">
        <v>0</v>
      </c>
      <c r="T255" s="82">
        <v>0</v>
      </c>
      <c r="U255" s="82">
        <f t="shared" si="43"/>
        <v>3123.09</v>
      </c>
      <c r="W255" s="73">
        <v>24</v>
      </c>
      <c r="X255" s="22">
        <v>-1821.8075000000001</v>
      </c>
      <c r="Y255" s="22">
        <v>-130.13</v>
      </c>
      <c r="Z255" s="22">
        <f t="shared" si="49"/>
        <v>-130.12875</v>
      </c>
      <c r="AA255" s="22">
        <f t="shared" si="49"/>
        <v>-130.12875</v>
      </c>
      <c r="AB255" s="22">
        <f t="shared" si="49"/>
        <v>-130.12875</v>
      </c>
      <c r="AC255" s="22">
        <f t="shared" si="49"/>
        <v>-130.12875</v>
      </c>
      <c r="AD255" s="22">
        <f t="shared" si="49"/>
        <v>-130.12875</v>
      </c>
      <c r="AE255" s="22">
        <f t="shared" si="49"/>
        <v>-130.12875</v>
      </c>
      <c r="AF255" s="22">
        <f t="shared" si="49"/>
        <v>-130.12875</v>
      </c>
      <c r="AG255" s="22">
        <f t="shared" si="49"/>
        <v>-130.12875</v>
      </c>
      <c r="AH255" s="22">
        <v>0</v>
      </c>
      <c r="AI255" s="22">
        <v>0</v>
      </c>
      <c r="AJ255" s="22">
        <v>0</v>
      </c>
      <c r="AK255" s="22">
        <f t="shared" si="53"/>
        <v>-1171.1599999999999</v>
      </c>
      <c r="AL255" s="22">
        <v>0</v>
      </c>
      <c r="AM255" s="22">
        <f t="shared" si="44"/>
        <v>-2992.9674999999997</v>
      </c>
      <c r="AO255" s="81">
        <f t="shared" si="45"/>
        <v>130.1225000000004</v>
      </c>
      <c r="AP255" s="81">
        <f t="shared" si="46"/>
        <v>1301.2825</v>
      </c>
      <c r="AQ255" s="81"/>
      <c r="AR255" s="81"/>
    </row>
    <row r="256" spans="1:44" outlineLevel="1" x14ac:dyDescent="0.25">
      <c r="A256" s="266">
        <v>45058</v>
      </c>
      <c r="D256" s="69" t="s">
        <v>4466</v>
      </c>
      <c r="E256" s="69" t="e">
        <v>#N/A</v>
      </c>
      <c r="F256" s="69" t="e">
        <f>VLOOKUP(E256,#REF!,2,FALSE)</f>
        <v>#N/A</v>
      </c>
      <c r="G256" s="194" t="e">
        <f>VLOOKUP(E256,#REF!,9,FALSE)</f>
        <v>#N/A</v>
      </c>
      <c r="H256" s="194" t="e">
        <f>VLOOKUP(E256,#REF!,10,FALSE)</f>
        <v>#N/A</v>
      </c>
      <c r="I256" s="267" t="e">
        <f t="shared" si="52"/>
        <v>#N/A</v>
      </c>
      <c r="L256" s="70">
        <v>2300812</v>
      </c>
      <c r="M256" s="70">
        <v>49813</v>
      </c>
      <c r="N256" t="s">
        <v>4087</v>
      </c>
      <c r="O256" t="s">
        <v>4467</v>
      </c>
      <c r="P256" s="83" t="s">
        <v>4029</v>
      </c>
      <c r="Q256" s="83"/>
      <c r="R256" s="82">
        <v>5272.8</v>
      </c>
      <c r="S256" s="82">
        <v>0</v>
      </c>
      <c r="T256" s="82">
        <v>0</v>
      </c>
      <c r="U256" s="82">
        <f t="shared" si="43"/>
        <v>5272.8</v>
      </c>
      <c r="W256" s="73">
        <v>24</v>
      </c>
      <c r="X256" s="22">
        <v>-3075.7999999999997</v>
      </c>
      <c r="Y256" s="22">
        <v>-219.7</v>
      </c>
      <c r="Z256" s="22">
        <f t="shared" si="49"/>
        <v>-219.70000000000002</v>
      </c>
      <c r="AA256" s="22">
        <f t="shared" si="49"/>
        <v>-219.70000000000002</v>
      </c>
      <c r="AB256" s="22">
        <f t="shared" si="49"/>
        <v>-219.70000000000002</v>
      </c>
      <c r="AC256" s="22">
        <f t="shared" si="49"/>
        <v>-219.70000000000002</v>
      </c>
      <c r="AD256" s="22">
        <f t="shared" si="49"/>
        <v>-219.70000000000002</v>
      </c>
      <c r="AE256" s="22">
        <f t="shared" si="49"/>
        <v>-219.70000000000002</v>
      </c>
      <c r="AF256" s="22">
        <f t="shared" si="49"/>
        <v>-219.70000000000002</v>
      </c>
      <c r="AG256" s="22">
        <f t="shared" si="49"/>
        <v>-219.70000000000002</v>
      </c>
      <c r="AH256" s="22">
        <v>0</v>
      </c>
      <c r="AI256" s="22">
        <v>0</v>
      </c>
      <c r="AJ256" s="22">
        <v>0</v>
      </c>
      <c r="AK256" s="22">
        <f t="shared" si="53"/>
        <v>-1977.3000000000002</v>
      </c>
      <c r="AL256" s="22">
        <v>0</v>
      </c>
      <c r="AM256" s="22">
        <f t="shared" si="44"/>
        <v>-5053.1000000000004</v>
      </c>
      <c r="AO256" s="81">
        <f t="shared" si="45"/>
        <v>219.69999999999982</v>
      </c>
      <c r="AP256" s="81">
        <f t="shared" si="46"/>
        <v>2197.0000000000005</v>
      </c>
      <c r="AQ256" s="81"/>
      <c r="AR256" s="81"/>
    </row>
    <row r="257" spans="1:44" outlineLevel="1" x14ac:dyDescent="0.25">
      <c r="A257" s="266">
        <v>45058</v>
      </c>
      <c r="D257" s="69" t="s">
        <v>4468</v>
      </c>
      <c r="E257" s="69" t="e">
        <v>#N/A</v>
      </c>
      <c r="F257" s="69" t="e">
        <f>VLOOKUP(E257,#REF!,2,FALSE)</f>
        <v>#N/A</v>
      </c>
      <c r="G257" s="194" t="e">
        <f>VLOOKUP(E257,#REF!,9,FALSE)</f>
        <v>#N/A</v>
      </c>
      <c r="H257" s="194" t="e">
        <f>VLOOKUP(E257,#REF!,10,FALSE)</f>
        <v>#N/A</v>
      </c>
      <c r="I257" s="267" t="e">
        <f t="shared" si="52"/>
        <v>#N/A</v>
      </c>
      <c r="L257" s="70">
        <v>2300788</v>
      </c>
      <c r="M257" s="70">
        <v>49816</v>
      </c>
      <c r="N257" t="s">
        <v>4087</v>
      </c>
      <c r="O257" t="s">
        <v>4469</v>
      </c>
      <c r="P257" s="83" t="s">
        <v>4029</v>
      </c>
      <c r="Q257" s="83"/>
      <c r="R257" s="82">
        <v>7052.8</v>
      </c>
      <c r="S257" s="82">
        <v>0</v>
      </c>
      <c r="T257" s="82">
        <v>0</v>
      </c>
      <c r="U257" s="82">
        <f t="shared" si="43"/>
        <v>7052.8</v>
      </c>
      <c r="W257" s="73">
        <v>24</v>
      </c>
      <c r="X257" s="22">
        <v>-4114.1466666666674</v>
      </c>
      <c r="Y257" s="22">
        <v>-293.87</v>
      </c>
      <c r="Z257" s="22">
        <f t="shared" si="49"/>
        <v>-293.86666666666667</v>
      </c>
      <c r="AA257" s="22">
        <f t="shared" si="49"/>
        <v>-293.86666666666667</v>
      </c>
      <c r="AB257" s="22">
        <f t="shared" si="49"/>
        <v>-293.86666666666667</v>
      </c>
      <c r="AC257" s="22">
        <f t="shared" si="49"/>
        <v>-293.86666666666667</v>
      </c>
      <c r="AD257" s="22">
        <f t="shared" si="49"/>
        <v>-293.86666666666667</v>
      </c>
      <c r="AE257" s="22">
        <f t="shared" si="49"/>
        <v>-293.86666666666667</v>
      </c>
      <c r="AF257" s="22">
        <f t="shared" si="49"/>
        <v>-293.86666666666667</v>
      </c>
      <c r="AG257" s="22">
        <f t="shared" si="49"/>
        <v>-293.86666666666667</v>
      </c>
      <c r="AH257" s="22">
        <v>0</v>
      </c>
      <c r="AI257" s="22">
        <v>0</v>
      </c>
      <c r="AJ257" s="22">
        <v>0</v>
      </c>
      <c r="AK257" s="22">
        <f t="shared" si="53"/>
        <v>-2644.8033333333337</v>
      </c>
      <c r="AL257" s="22">
        <v>0</v>
      </c>
      <c r="AM257" s="22">
        <f t="shared" si="44"/>
        <v>-6758.9500000000007</v>
      </c>
      <c r="AO257" s="81">
        <f t="shared" si="45"/>
        <v>293.84999999999945</v>
      </c>
      <c r="AP257" s="81">
        <f t="shared" si="46"/>
        <v>2938.6533333333327</v>
      </c>
      <c r="AQ257" s="81"/>
      <c r="AR257" s="81"/>
    </row>
    <row r="258" spans="1:44" outlineLevel="1" x14ac:dyDescent="0.25">
      <c r="A258" s="266">
        <v>45078</v>
      </c>
      <c r="D258" s="69" t="s">
        <v>4470</v>
      </c>
      <c r="E258" s="69" t="s">
        <v>4471</v>
      </c>
      <c r="F258" s="69" t="e">
        <f>VLOOKUP(E258,#REF!,2,FALSE)</f>
        <v>#REF!</v>
      </c>
      <c r="G258" s="194" t="e">
        <f>VLOOKUP(E258,#REF!,9,FALSE)</f>
        <v>#REF!</v>
      </c>
      <c r="H258" s="194" t="e">
        <f>VLOOKUP(E258,#REF!,10,FALSE)</f>
        <v>#REF!</v>
      </c>
      <c r="I258" s="267" t="e">
        <f t="shared" si="52"/>
        <v>#REF!</v>
      </c>
      <c r="L258" s="70">
        <v>2300787</v>
      </c>
      <c r="M258" s="70">
        <v>50208</v>
      </c>
      <c r="N258" t="s">
        <v>4087</v>
      </c>
      <c r="O258" t="s">
        <v>4472</v>
      </c>
      <c r="P258" s="83" t="s">
        <v>4022</v>
      </c>
      <c r="Q258" s="83"/>
      <c r="R258" s="82">
        <v>8131.2</v>
      </c>
      <c r="S258" s="82">
        <v>0</v>
      </c>
      <c r="T258" s="82">
        <v>0</v>
      </c>
      <c r="U258" s="82">
        <f t="shared" si="43"/>
        <v>8131.2</v>
      </c>
      <c r="W258" s="73">
        <v>24</v>
      </c>
      <c r="X258" s="22">
        <v>-4404.4000000000005</v>
      </c>
      <c r="Y258" s="22">
        <v>-338.8</v>
      </c>
      <c r="Z258" s="22">
        <f t="shared" si="49"/>
        <v>-338.8</v>
      </c>
      <c r="AA258" s="22">
        <f t="shared" si="49"/>
        <v>-338.8</v>
      </c>
      <c r="AB258" s="22">
        <f t="shared" si="49"/>
        <v>-338.8</v>
      </c>
      <c r="AC258" s="22">
        <f t="shared" si="49"/>
        <v>-338.8</v>
      </c>
      <c r="AD258" s="22">
        <f t="shared" si="49"/>
        <v>-338.8</v>
      </c>
      <c r="AE258" s="22">
        <f t="shared" si="49"/>
        <v>-338.8</v>
      </c>
      <c r="AF258" s="22">
        <f t="shared" si="49"/>
        <v>-338.8</v>
      </c>
      <c r="AG258" s="22">
        <f t="shared" si="49"/>
        <v>-338.8</v>
      </c>
      <c r="AH258" s="22">
        <v>0</v>
      </c>
      <c r="AI258" s="22">
        <v>0</v>
      </c>
      <c r="AJ258" s="22">
        <v>0</v>
      </c>
      <c r="AK258" s="22">
        <f t="shared" si="53"/>
        <v>-3049.2000000000003</v>
      </c>
      <c r="AL258" s="22">
        <v>0</v>
      </c>
      <c r="AM258" s="22">
        <f t="shared" si="44"/>
        <v>-7453.6</v>
      </c>
      <c r="AO258" s="81">
        <f t="shared" si="45"/>
        <v>677.59999999999945</v>
      </c>
      <c r="AP258" s="81">
        <f t="shared" si="46"/>
        <v>3726.7999999999993</v>
      </c>
      <c r="AQ258" s="81"/>
      <c r="AR258" s="81"/>
    </row>
    <row r="259" spans="1:44" outlineLevel="1" x14ac:dyDescent="0.25">
      <c r="A259" s="266">
        <v>45078</v>
      </c>
      <c r="D259" s="69" t="s">
        <v>4473</v>
      </c>
      <c r="E259" s="69" t="s">
        <v>4474</v>
      </c>
      <c r="F259" s="69" t="e">
        <f>VLOOKUP(E259,#REF!,2,FALSE)</f>
        <v>#REF!</v>
      </c>
      <c r="G259" s="194" t="e">
        <f>VLOOKUP(E259,#REF!,9,FALSE)</f>
        <v>#REF!</v>
      </c>
      <c r="H259" s="194" t="e">
        <f>VLOOKUP(E259,#REF!,10,FALSE)</f>
        <v>#REF!</v>
      </c>
      <c r="I259" s="267" t="e">
        <f t="shared" si="52"/>
        <v>#REF!</v>
      </c>
      <c r="L259" s="70">
        <v>2301007</v>
      </c>
      <c r="M259" s="70">
        <v>50212</v>
      </c>
      <c r="N259" t="s">
        <v>4087</v>
      </c>
      <c r="O259" t="s">
        <v>4475</v>
      </c>
      <c r="P259" s="83" t="s">
        <v>4054</v>
      </c>
      <c r="Q259" s="83"/>
      <c r="R259" s="82">
        <v>7603.2</v>
      </c>
      <c r="S259" s="82">
        <v>0</v>
      </c>
      <c r="T259" s="82">
        <v>0</v>
      </c>
      <c r="U259" s="82">
        <f t="shared" si="43"/>
        <v>7603.2</v>
      </c>
      <c r="W259" s="73">
        <v>24</v>
      </c>
      <c r="X259" s="22">
        <v>-4118.4000000000005</v>
      </c>
      <c r="Y259" s="22">
        <v>-316.8</v>
      </c>
      <c r="Z259" s="22">
        <f t="shared" si="49"/>
        <v>-316.8</v>
      </c>
      <c r="AA259" s="22">
        <f t="shared" si="49"/>
        <v>-316.8</v>
      </c>
      <c r="AB259" s="22">
        <f t="shared" si="49"/>
        <v>-316.8</v>
      </c>
      <c r="AC259" s="22">
        <f t="shared" si="49"/>
        <v>-316.8</v>
      </c>
      <c r="AD259" s="22">
        <f t="shared" si="49"/>
        <v>-316.8</v>
      </c>
      <c r="AE259" s="22">
        <f t="shared" si="49"/>
        <v>-316.8</v>
      </c>
      <c r="AF259" s="22">
        <f t="shared" si="49"/>
        <v>-316.8</v>
      </c>
      <c r="AG259" s="22">
        <f t="shared" si="49"/>
        <v>-316.8</v>
      </c>
      <c r="AH259" s="22">
        <v>0</v>
      </c>
      <c r="AI259" s="22">
        <v>0</v>
      </c>
      <c r="AJ259" s="22">
        <v>0</v>
      </c>
      <c r="AK259" s="22">
        <f t="shared" si="53"/>
        <v>-2851.2000000000003</v>
      </c>
      <c r="AL259" s="22">
        <v>0</v>
      </c>
      <c r="AM259" s="22">
        <f t="shared" si="44"/>
        <v>-6969.6</v>
      </c>
      <c r="AO259" s="81">
        <f t="shared" si="45"/>
        <v>633.59999999999945</v>
      </c>
      <c r="AP259" s="81">
        <f t="shared" si="46"/>
        <v>3484.7999999999993</v>
      </c>
      <c r="AQ259" s="81"/>
      <c r="AR259" s="81"/>
    </row>
    <row r="260" spans="1:44" outlineLevel="1" x14ac:dyDescent="0.25">
      <c r="A260" s="266">
        <v>45078</v>
      </c>
      <c r="D260" s="69" t="s">
        <v>4476</v>
      </c>
      <c r="E260" s="69" t="s">
        <v>4447</v>
      </c>
      <c r="F260" s="69" t="e">
        <f>VLOOKUP(E260,#REF!,2,FALSE)</f>
        <v>#REF!</v>
      </c>
      <c r="G260" s="194" t="e">
        <f>VLOOKUP(E260,#REF!,9,FALSE)</f>
        <v>#REF!</v>
      </c>
      <c r="H260" s="194" t="e">
        <f>VLOOKUP(E260,#REF!,10,FALSE)</f>
        <v>#REF!</v>
      </c>
      <c r="I260" s="267" t="e">
        <f t="shared" si="52"/>
        <v>#REF!</v>
      </c>
      <c r="L260" s="70">
        <v>2301030</v>
      </c>
      <c r="M260" s="70">
        <v>50213</v>
      </c>
      <c r="N260" t="s">
        <v>4087</v>
      </c>
      <c r="O260" t="s">
        <v>4477</v>
      </c>
      <c r="P260" s="83" t="s">
        <v>4134</v>
      </c>
      <c r="Q260" s="83"/>
      <c r="R260" s="82">
        <v>743.6</v>
      </c>
      <c r="S260" s="82">
        <v>0</v>
      </c>
      <c r="T260" s="82">
        <v>0</v>
      </c>
      <c r="U260" s="82">
        <f t="shared" si="43"/>
        <v>743.6</v>
      </c>
      <c r="W260" s="73">
        <v>24</v>
      </c>
      <c r="X260" s="22">
        <v>-402.77333333333343</v>
      </c>
      <c r="Y260" s="22">
        <v>-30.98</v>
      </c>
      <c r="Z260" s="22">
        <f t="shared" si="49"/>
        <v>-30.983333333333334</v>
      </c>
      <c r="AA260" s="22">
        <f t="shared" si="49"/>
        <v>-30.983333333333334</v>
      </c>
      <c r="AB260" s="22">
        <f t="shared" si="49"/>
        <v>-30.983333333333334</v>
      </c>
      <c r="AC260" s="22">
        <f t="shared" si="49"/>
        <v>-30.983333333333334</v>
      </c>
      <c r="AD260" s="22">
        <f t="shared" si="49"/>
        <v>-30.983333333333334</v>
      </c>
      <c r="AE260" s="22">
        <f t="shared" si="49"/>
        <v>-30.983333333333334</v>
      </c>
      <c r="AF260" s="22">
        <f t="shared" si="49"/>
        <v>-30.983333333333334</v>
      </c>
      <c r="AG260" s="22">
        <f t="shared" si="49"/>
        <v>-30.983333333333334</v>
      </c>
      <c r="AH260" s="22">
        <v>0</v>
      </c>
      <c r="AI260" s="22">
        <v>0</v>
      </c>
      <c r="AJ260" s="22">
        <v>0</v>
      </c>
      <c r="AK260" s="22">
        <f t="shared" si="53"/>
        <v>-278.84666666666675</v>
      </c>
      <c r="AL260" s="22">
        <v>0</v>
      </c>
      <c r="AM260" s="22">
        <f t="shared" si="44"/>
        <v>-681.62000000000012</v>
      </c>
      <c r="AO260" s="81">
        <f t="shared" si="45"/>
        <v>61.979999999999905</v>
      </c>
      <c r="AP260" s="81">
        <f t="shared" si="46"/>
        <v>340.8266666666666</v>
      </c>
      <c r="AQ260" s="81"/>
      <c r="AR260" s="81"/>
    </row>
    <row r="261" spans="1:44" outlineLevel="1" x14ac:dyDescent="0.25">
      <c r="A261" s="266">
        <v>45078</v>
      </c>
      <c r="D261" s="69" t="s">
        <v>4478</v>
      </c>
      <c r="E261" s="69" t="s">
        <v>4479</v>
      </c>
      <c r="F261" s="69" t="e">
        <f>VLOOKUP(E261,#REF!,2,FALSE)</f>
        <v>#REF!</v>
      </c>
      <c r="G261" s="194" t="e">
        <f>VLOOKUP(E261,#REF!,9,FALSE)</f>
        <v>#REF!</v>
      </c>
      <c r="H261" s="194" t="e">
        <f>VLOOKUP(E261,#REF!,10,FALSE)</f>
        <v>#REF!</v>
      </c>
      <c r="I261" s="267" t="e">
        <f t="shared" si="52"/>
        <v>#REF!</v>
      </c>
      <c r="L261" s="70">
        <v>2300876</v>
      </c>
      <c r="M261" s="70">
        <v>50378</v>
      </c>
      <c r="N261" t="s">
        <v>4087</v>
      </c>
      <c r="O261" t="s">
        <v>4480</v>
      </c>
      <c r="P261" s="83" t="s">
        <v>4029</v>
      </c>
      <c r="Q261" s="83"/>
      <c r="R261" s="82">
        <v>2160</v>
      </c>
      <c r="S261" s="82">
        <v>0</v>
      </c>
      <c r="T261" s="82">
        <v>0</v>
      </c>
      <c r="U261" s="82">
        <f t="shared" si="43"/>
        <v>2160</v>
      </c>
      <c r="W261" s="73">
        <v>24</v>
      </c>
      <c r="X261" s="22">
        <v>-1170</v>
      </c>
      <c r="Y261" s="22">
        <v>-90</v>
      </c>
      <c r="Z261" s="22">
        <f t="shared" si="49"/>
        <v>-90</v>
      </c>
      <c r="AA261" s="22">
        <f t="shared" si="49"/>
        <v>-90</v>
      </c>
      <c r="AB261" s="22">
        <f t="shared" si="49"/>
        <v>-90</v>
      </c>
      <c r="AC261" s="22">
        <f t="shared" si="49"/>
        <v>-90</v>
      </c>
      <c r="AD261" s="22">
        <f t="shared" si="49"/>
        <v>-90</v>
      </c>
      <c r="AE261" s="22">
        <f t="shared" si="49"/>
        <v>-90</v>
      </c>
      <c r="AF261" s="22">
        <f t="shared" si="49"/>
        <v>-90</v>
      </c>
      <c r="AG261" s="22">
        <f t="shared" si="49"/>
        <v>-90</v>
      </c>
      <c r="AH261" s="22">
        <v>0</v>
      </c>
      <c r="AI261" s="22">
        <v>0</v>
      </c>
      <c r="AJ261" s="22">
        <v>0</v>
      </c>
      <c r="AK261" s="22">
        <f t="shared" si="53"/>
        <v>-810</v>
      </c>
      <c r="AL261" s="22">
        <v>0</v>
      </c>
      <c r="AM261" s="22">
        <f t="shared" si="44"/>
        <v>-1980</v>
      </c>
      <c r="AO261" s="81">
        <f t="shared" si="45"/>
        <v>180</v>
      </c>
      <c r="AP261" s="81">
        <f t="shared" si="46"/>
        <v>990</v>
      </c>
      <c r="AQ261" s="81"/>
      <c r="AR261" s="81"/>
    </row>
    <row r="262" spans="1:44" outlineLevel="1" x14ac:dyDescent="0.25">
      <c r="A262" s="266">
        <v>45078</v>
      </c>
      <c r="D262" s="69" t="s">
        <v>4481</v>
      </c>
      <c r="E262" s="69" t="s">
        <v>4482</v>
      </c>
      <c r="F262" s="69" t="e">
        <f>VLOOKUP(E262,#REF!,2,FALSE)</f>
        <v>#REF!</v>
      </c>
      <c r="G262" s="194" t="e">
        <f>VLOOKUP(E262,#REF!,9,FALSE)</f>
        <v>#REF!</v>
      </c>
      <c r="H262" s="194" t="e">
        <f>VLOOKUP(E262,#REF!,10,FALSE)</f>
        <v>#REF!</v>
      </c>
      <c r="I262" s="267" t="e">
        <f t="shared" si="52"/>
        <v>#REF!</v>
      </c>
      <c r="L262" s="70">
        <v>2301008</v>
      </c>
      <c r="M262" s="70">
        <v>50379</v>
      </c>
      <c r="N262" t="s">
        <v>4483</v>
      </c>
      <c r="O262" t="s">
        <v>4484</v>
      </c>
      <c r="P262" s="83" t="s">
        <v>4029</v>
      </c>
      <c r="Q262" s="83"/>
      <c r="R262" s="82">
        <v>7008.4</v>
      </c>
      <c r="S262" s="82">
        <v>0</v>
      </c>
      <c r="T262" s="82">
        <v>0</v>
      </c>
      <c r="U262" s="82">
        <f t="shared" si="43"/>
        <v>7008.4</v>
      </c>
      <c r="W262" s="73">
        <v>24</v>
      </c>
      <c r="X262" s="22">
        <v>-3796.2166666666653</v>
      </c>
      <c r="Y262" s="22">
        <v>-292.01666666666665</v>
      </c>
      <c r="Z262" s="22">
        <f t="shared" si="49"/>
        <v>-292.01666666666665</v>
      </c>
      <c r="AA262" s="22">
        <f t="shared" si="49"/>
        <v>-292.01666666666665</v>
      </c>
      <c r="AB262" s="22">
        <f t="shared" si="49"/>
        <v>-292.01666666666665</v>
      </c>
      <c r="AC262" s="22">
        <f t="shared" si="49"/>
        <v>-292.01666666666665</v>
      </c>
      <c r="AD262" s="22">
        <f t="shared" si="49"/>
        <v>-292.01666666666665</v>
      </c>
      <c r="AE262" s="22">
        <f t="shared" si="49"/>
        <v>-292.01666666666665</v>
      </c>
      <c r="AF262" s="22">
        <f t="shared" si="49"/>
        <v>-292.01666666666665</v>
      </c>
      <c r="AG262" s="22">
        <f t="shared" si="49"/>
        <v>-292.01666666666665</v>
      </c>
      <c r="AH262" s="22">
        <v>0</v>
      </c>
      <c r="AI262" s="22">
        <v>0</v>
      </c>
      <c r="AJ262" s="22">
        <v>0</v>
      </c>
      <c r="AK262" s="22">
        <f t="shared" si="53"/>
        <v>-2628.1499999999996</v>
      </c>
      <c r="AL262" s="22">
        <v>0</v>
      </c>
      <c r="AM262" s="22">
        <f t="shared" si="44"/>
        <v>-6424.366666666665</v>
      </c>
      <c r="AO262" s="81">
        <f t="shared" si="45"/>
        <v>584.03333333333467</v>
      </c>
      <c r="AP262" s="81">
        <f t="shared" si="46"/>
        <v>3212.1833333333343</v>
      </c>
      <c r="AQ262" s="81"/>
      <c r="AR262" s="81"/>
    </row>
    <row r="263" spans="1:44" outlineLevel="1" x14ac:dyDescent="0.25">
      <c r="A263" s="266">
        <v>45078</v>
      </c>
      <c r="D263" s="69" t="s">
        <v>4485</v>
      </c>
      <c r="E263" s="69" t="s">
        <v>4486</v>
      </c>
      <c r="F263" s="69" t="e">
        <f>VLOOKUP(E263,#REF!,2,FALSE)</f>
        <v>#REF!</v>
      </c>
      <c r="G263" s="194" t="e">
        <f>VLOOKUP(E263,#REF!,9,FALSE)</f>
        <v>#REF!</v>
      </c>
      <c r="H263" s="194" t="e">
        <f>VLOOKUP(E263,#REF!,10,FALSE)</f>
        <v>#REF!</v>
      </c>
      <c r="I263" s="267" t="e">
        <f t="shared" si="52"/>
        <v>#REF!</v>
      </c>
      <c r="L263" s="70">
        <v>2300872</v>
      </c>
      <c r="M263" s="70">
        <v>50380</v>
      </c>
      <c r="N263" t="s">
        <v>4087</v>
      </c>
      <c r="O263" t="s">
        <v>4487</v>
      </c>
      <c r="P263" s="83" t="s">
        <v>4029</v>
      </c>
      <c r="Q263" s="83"/>
      <c r="R263" s="82">
        <v>3305.28</v>
      </c>
      <c r="S263" s="82">
        <v>0</v>
      </c>
      <c r="T263" s="82">
        <v>0</v>
      </c>
      <c r="U263" s="82">
        <f t="shared" si="43"/>
        <v>3305.28</v>
      </c>
      <c r="W263" s="73">
        <v>24</v>
      </c>
      <c r="X263" s="22">
        <v>-1790.3600000000001</v>
      </c>
      <c r="Y263" s="22">
        <v>-137.72</v>
      </c>
      <c r="Z263" s="22">
        <f t="shared" si="49"/>
        <v>-137.72</v>
      </c>
      <c r="AA263" s="22">
        <f t="shared" si="49"/>
        <v>-137.72</v>
      </c>
      <c r="AB263" s="22">
        <f t="shared" si="49"/>
        <v>-137.72</v>
      </c>
      <c r="AC263" s="22">
        <f t="shared" si="49"/>
        <v>-137.72</v>
      </c>
      <c r="AD263" s="22">
        <f t="shared" si="49"/>
        <v>-137.72</v>
      </c>
      <c r="AE263" s="22">
        <f t="shared" si="49"/>
        <v>-137.72</v>
      </c>
      <c r="AF263" s="22">
        <f t="shared" si="49"/>
        <v>-137.72</v>
      </c>
      <c r="AG263" s="22">
        <f t="shared" si="49"/>
        <v>-137.72</v>
      </c>
      <c r="AH263" s="22">
        <v>0</v>
      </c>
      <c r="AI263" s="22">
        <v>0</v>
      </c>
      <c r="AJ263" s="22">
        <v>0</v>
      </c>
      <c r="AK263" s="22">
        <f t="shared" si="53"/>
        <v>-1239.48</v>
      </c>
      <c r="AL263" s="22">
        <v>0</v>
      </c>
      <c r="AM263" s="22">
        <f t="shared" si="44"/>
        <v>-3029.84</v>
      </c>
      <c r="AO263" s="81">
        <f t="shared" si="45"/>
        <v>275.44000000000005</v>
      </c>
      <c r="AP263" s="81">
        <f t="shared" si="46"/>
        <v>1514.92</v>
      </c>
      <c r="AQ263" s="81"/>
      <c r="AR263" s="81"/>
    </row>
    <row r="264" spans="1:44" outlineLevel="1" x14ac:dyDescent="0.25">
      <c r="A264" s="266">
        <v>45078</v>
      </c>
      <c r="D264" s="69" t="s">
        <v>4488</v>
      </c>
      <c r="E264" s="69" t="s">
        <v>4489</v>
      </c>
      <c r="F264" s="69" t="e">
        <f>VLOOKUP(E264,#REF!,2,FALSE)</f>
        <v>#REF!</v>
      </c>
      <c r="G264" s="194" t="e">
        <f>VLOOKUP(E264,#REF!,9,FALSE)</f>
        <v>#REF!</v>
      </c>
      <c r="H264" s="194" t="e">
        <f>VLOOKUP(E264,#REF!,10,FALSE)</f>
        <v>#REF!</v>
      </c>
      <c r="I264" s="267" t="e">
        <f t="shared" si="52"/>
        <v>#REF!</v>
      </c>
      <c r="L264" s="70">
        <v>2300876</v>
      </c>
      <c r="M264" s="70">
        <v>50381</v>
      </c>
      <c r="N264" t="s">
        <v>4087</v>
      </c>
      <c r="O264" t="s">
        <v>4490</v>
      </c>
      <c r="P264" s="83" t="s">
        <v>4029</v>
      </c>
      <c r="Q264" s="83"/>
      <c r="R264" s="82">
        <v>1971.2</v>
      </c>
      <c r="S264" s="82">
        <v>0</v>
      </c>
      <c r="T264" s="82">
        <v>0</v>
      </c>
      <c r="U264" s="82">
        <f t="shared" si="43"/>
        <v>1971.2</v>
      </c>
      <c r="W264" s="73">
        <v>24</v>
      </c>
      <c r="X264" s="22">
        <v>-1067.7333333333333</v>
      </c>
      <c r="Y264" s="22">
        <v>-82.13333333333334</v>
      </c>
      <c r="Z264" s="22">
        <f t="shared" si="49"/>
        <v>-82.13333333333334</v>
      </c>
      <c r="AA264" s="22">
        <f t="shared" si="49"/>
        <v>-82.13333333333334</v>
      </c>
      <c r="AB264" s="22">
        <f t="shared" si="49"/>
        <v>-82.13333333333334</v>
      </c>
      <c r="AC264" s="22">
        <f t="shared" si="49"/>
        <v>-82.13333333333334</v>
      </c>
      <c r="AD264" s="22">
        <f t="shared" si="49"/>
        <v>-82.13333333333334</v>
      </c>
      <c r="AE264" s="22">
        <f t="shared" si="49"/>
        <v>-82.13333333333334</v>
      </c>
      <c r="AF264" s="22">
        <f t="shared" si="49"/>
        <v>-82.13333333333334</v>
      </c>
      <c r="AG264" s="22">
        <f t="shared" si="49"/>
        <v>-82.13333333333334</v>
      </c>
      <c r="AH264" s="22">
        <v>0</v>
      </c>
      <c r="AI264" s="22">
        <v>0</v>
      </c>
      <c r="AJ264" s="22">
        <v>0</v>
      </c>
      <c r="AK264" s="22">
        <f t="shared" si="53"/>
        <v>-739.2</v>
      </c>
      <c r="AL264" s="22">
        <v>0</v>
      </c>
      <c r="AM264" s="22">
        <f t="shared" si="44"/>
        <v>-1806.9333333333334</v>
      </c>
      <c r="AO264" s="81">
        <f t="shared" si="45"/>
        <v>164.26666666666665</v>
      </c>
      <c r="AP264" s="81">
        <f t="shared" si="46"/>
        <v>903.4666666666667</v>
      </c>
      <c r="AQ264" s="81"/>
      <c r="AR264" s="81"/>
    </row>
    <row r="265" spans="1:44" outlineLevel="1" x14ac:dyDescent="0.25">
      <c r="A265" s="266">
        <v>45078</v>
      </c>
      <c r="D265" s="69" t="s">
        <v>4491</v>
      </c>
      <c r="E265" s="69" t="s">
        <v>4492</v>
      </c>
      <c r="F265" s="69" t="e">
        <f>VLOOKUP(E265,#REF!,2,FALSE)</f>
        <v>#REF!</v>
      </c>
      <c r="G265" s="194" t="e">
        <f>VLOOKUP(E265,#REF!,9,FALSE)</f>
        <v>#REF!</v>
      </c>
      <c r="H265" s="194" t="e">
        <f>VLOOKUP(E265,#REF!,10,FALSE)</f>
        <v>#REF!</v>
      </c>
      <c r="I265" s="267" t="e">
        <f t="shared" si="52"/>
        <v>#REF!</v>
      </c>
      <c r="L265" s="70">
        <v>2300876</v>
      </c>
      <c r="M265" s="70">
        <v>50382</v>
      </c>
      <c r="N265" t="s">
        <v>4087</v>
      </c>
      <c r="O265" t="s">
        <v>4493</v>
      </c>
      <c r="P265" s="83" t="s">
        <v>4029</v>
      </c>
      <c r="Q265" s="83"/>
      <c r="R265" s="82">
        <v>2160</v>
      </c>
      <c r="S265" s="82">
        <v>0</v>
      </c>
      <c r="T265" s="82">
        <v>0</v>
      </c>
      <c r="U265" s="82">
        <f t="shared" si="43"/>
        <v>2160</v>
      </c>
      <c r="W265" s="73">
        <v>24</v>
      </c>
      <c r="X265" s="22">
        <v>-1170</v>
      </c>
      <c r="Y265" s="22">
        <v>-90</v>
      </c>
      <c r="Z265" s="22">
        <f t="shared" si="49"/>
        <v>-90</v>
      </c>
      <c r="AA265" s="22">
        <f t="shared" si="49"/>
        <v>-90</v>
      </c>
      <c r="AB265" s="22">
        <f t="shared" si="49"/>
        <v>-90</v>
      </c>
      <c r="AC265" s="22">
        <f t="shared" si="49"/>
        <v>-90</v>
      </c>
      <c r="AD265" s="22">
        <f t="shared" si="49"/>
        <v>-90</v>
      </c>
      <c r="AE265" s="22">
        <f t="shared" si="49"/>
        <v>-90</v>
      </c>
      <c r="AF265" s="22">
        <f t="shared" si="49"/>
        <v>-90</v>
      </c>
      <c r="AG265" s="22">
        <f t="shared" si="49"/>
        <v>-90</v>
      </c>
      <c r="AH265" s="22">
        <v>0</v>
      </c>
      <c r="AI265" s="22">
        <v>0</v>
      </c>
      <c r="AJ265" s="22">
        <v>0</v>
      </c>
      <c r="AK265" s="22">
        <f t="shared" si="53"/>
        <v>-810</v>
      </c>
      <c r="AL265" s="22">
        <v>0</v>
      </c>
      <c r="AM265" s="22">
        <f t="shared" si="44"/>
        <v>-1980</v>
      </c>
      <c r="AO265" s="81">
        <f t="shared" si="45"/>
        <v>180</v>
      </c>
      <c r="AP265" s="81">
        <f t="shared" si="46"/>
        <v>990</v>
      </c>
      <c r="AQ265" s="81"/>
      <c r="AR265" s="81"/>
    </row>
    <row r="266" spans="1:44" outlineLevel="1" x14ac:dyDescent="0.25">
      <c r="A266" s="266">
        <v>45078</v>
      </c>
      <c r="D266" s="69" t="s">
        <v>4494</v>
      </c>
      <c r="E266" s="69" t="s">
        <v>4495</v>
      </c>
      <c r="F266" s="69" t="e">
        <f>VLOOKUP(E266,#REF!,2,FALSE)</f>
        <v>#REF!</v>
      </c>
      <c r="G266" s="194" t="e">
        <f>VLOOKUP(E266,#REF!,9,FALSE)</f>
        <v>#REF!</v>
      </c>
      <c r="H266" s="194" t="e">
        <f>VLOOKUP(E266,#REF!,10,FALSE)</f>
        <v>#REF!</v>
      </c>
      <c r="I266" s="267" t="e">
        <f t="shared" si="52"/>
        <v>#REF!</v>
      </c>
      <c r="L266" s="70">
        <v>2300876</v>
      </c>
      <c r="M266" s="70">
        <v>50400</v>
      </c>
      <c r="N266" t="s">
        <v>4087</v>
      </c>
      <c r="O266" t="s">
        <v>4496</v>
      </c>
      <c r="P266" s="83" t="s">
        <v>4029</v>
      </c>
      <c r="Q266" s="83"/>
      <c r="R266" s="82">
        <v>6551.2</v>
      </c>
      <c r="S266" s="82">
        <v>0</v>
      </c>
      <c r="T266" s="82">
        <v>0</v>
      </c>
      <c r="U266" s="82">
        <f t="shared" si="43"/>
        <v>6551.2</v>
      </c>
      <c r="W266" s="73">
        <v>24</v>
      </c>
      <c r="X266" s="22">
        <v>-3548.5666666666666</v>
      </c>
      <c r="Y266" s="22">
        <v>-272.96666666666664</v>
      </c>
      <c r="Z266" s="22">
        <f t="shared" si="49"/>
        <v>-272.96666666666664</v>
      </c>
      <c r="AA266" s="22">
        <f t="shared" si="49"/>
        <v>-272.96666666666664</v>
      </c>
      <c r="AB266" s="22">
        <f t="shared" si="49"/>
        <v>-272.96666666666664</v>
      </c>
      <c r="AC266" s="22">
        <f t="shared" si="49"/>
        <v>-272.96666666666664</v>
      </c>
      <c r="AD266" s="22">
        <f t="shared" si="49"/>
        <v>-272.96666666666664</v>
      </c>
      <c r="AE266" s="22">
        <f t="shared" si="49"/>
        <v>-272.96666666666664</v>
      </c>
      <c r="AF266" s="22">
        <f t="shared" si="49"/>
        <v>-272.96666666666664</v>
      </c>
      <c r="AG266" s="22">
        <f t="shared" si="49"/>
        <v>-272.96666666666664</v>
      </c>
      <c r="AH266" s="22">
        <v>0</v>
      </c>
      <c r="AI266" s="22">
        <v>0</v>
      </c>
      <c r="AJ266" s="22">
        <v>0</v>
      </c>
      <c r="AK266" s="22">
        <f t="shared" si="53"/>
        <v>-2456.6999999999998</v>
      </c>
      <c r="AL266" s="22">
        <v>0</v>
      </c>
      <c r="AM266" s="22">
        <f t="shared" si="44"/>
        <v>-6005.2666666666664</v>
      </c>
      <c r="AO266" s="81">
        <f t="shared" si="45"/>
        <v>545.93333333333339</v>
      </c>
      <c r="AP266" s="81">
        <f t="shared" si="46"/>
        <v>3002.6333333333332</v>
      </c>
      <c r="AQ266" s="81"/>
      <c r="AR266" s="81"/>
    </row>
    <row r="267" spans="1:44" outlineLevel="1" x14ac:dyDescent="0.25">
      <c r="A267" s="266">
        <v>45078</v>
      </c>
      <c r="D267" s="69" t="s">
        <v>4497</v>
      </c>
      <c r="E267" s="69" t="s">
        <v>4498</v>
      </c>
      <c r="F267" s="69" t="e">
        <f>VLOOKUP(E267,#REF!,2,FALSE)</f>
        <v>#REF!</v>
      </c>
      <c r="G267" s="194" t="e">
        <f>VLOOKUP(E267,#REF!,9,FALSE)</f>
        <v>#REF!</v>
      </c>
      <c r="H267" s="194" t="e">
        <f>VLOOKUP(E267,#REF!,10,FALSE)</f>
        <v>#REF!</v>
      </c>
      <c r="I267" s="267" t="e">
        <f t="shared" si="52"/>
        <v>#REF!</v>
      </c>
      <c r="L267" s="70">
        <v>2300876</v>
      </c>
      <c r="M267" s="70">
        <v>50401</v>
      </c>
      <c r="N267" t="s">
        <v>4087</v>
      </c>
      <c r="O267" t="s">
        <v>4499</v>
      </c>
      <c r="P267" s="83" t="s">
        <v>4029</v>
      </c>
      <c r="Q267" s="83"/>
      <c r="R267" s="82">
        <v>7357.6</v>
      </c>
      <c r="S267" s="82">
        <v>0</v>
      </c>
      <c r="T267" s="82">
        <v>0</v>
      </c>
      <c r="U267" s="82">
        <f t="shared" si="43"/>
        <v>7357.6</v>
      </c>
      <c r="W267" s="73">
        <v>24</v>
      </c>
      <c r="X267" s="22">
        <v>-3985.3666666666663</v>
      </c>
      <c r="Y267" s="22">
        <v>-306.56666666666666</v>
      </c>
      <c r="Z267" s="22">
        <f t="shared" si="49"/>
        <v>-306.56666666666666</v>
      </c>
      <c r="AA267" s="22">
        <f t="shared" si="49"/>
        <v>-306.56666666666666</v>
      </c>
      <c r="AB267" s="22">
        <f t="shared" si="49"/>
        <v>-306.56666666666666</v>
      </c>
      <c r="AC267" s="22">
        <f t="shared" si="49"/>
        <v>-306.56666666666666</v>
      </c>
      <c r="AD267" s="22">
        <f t="shared" si="49"/>
        <v>-306.56666666666666</v>
      </c>
      <c r="AE267" s="22">
        <f t="shared" si="49"/>
        <v>-306.56666666666666</v>
      </c>
      <c r="AF267" s="22">
        <f t="shared" si="49"/>
        <v>-306.56666666666666</v>
      </c>
      <c r="AG267" s="22">
        <f t="shared" si="49"/>
        <v>-306.56666666666666</v>
      </c>
      <c r="AH267" s="22">
        <v>0</v>
      </c>
      <c r="AI267" s="22">
        <v>0</v>
      </c>
      <c r="AJ267" s="22">
        <v>0</v>
      </c>
      <c r="AK267" s="22">
        <f t="shared" si="53"/>
        <v>-2759.1</v>
      </c>
      <c r="AL267" s="22">
        <v>0</v>
      </c>
      <c r="AM267" s="22">
        <f t="shared" si="44"/>
        <v>-6744.4666666666662</v>
      </c>
      <c r="AO267" s="81">
        <f t="shared" si="45"/>
        <v>613.13333333333412</v>
      </c>
      <c r="AP267" s="81">
        <f t="shared" si="46"/>
        <v>3372.233333333334</v>
      </c>
      <c r="AQ267" s="81"/>
      <c r="AR267" s="81"/>
    </row>
    <row r="268" spans="1:44" outlineLevel="1" x14ac:dyDescent="0.25">
      <c r="A268" s="266">
        <v>45078</v>
      </c>
      <c r="D268" s="69" t="s">
        <v>4500</v>
      </c>
      <c r="E268" s="69" t="s">
        <v>4501</v>
      </c>
      <c r="F268" s="69" t="e">
        <f>VLOOKUP(E268,#REF!,2,FALSE)</f>
        <v>#REF!</v>
      </c>
      <c r="G268" s="194" t="e">
        <f>VLOOKUP(E268,#REF!,9,FALSE)</f>
        <v>#REF!</v>
      </c>
      <c r="H268" s="194" t="e">
        <f>VLOOKUP(E268,#REF!,10,FALSE)</f>
        <v>#REF!</v>
      </c>
      <c r="I268" s="267" t="e">
        <f t="shared" si="52"/>
        <v>#REF!</v>
      </c>
      <c r="L268" s="70">
        <v>2300876</v>
      </c>
      <c r="M268" s="70">
        <v>50402</v>
      </c>
      <c r="N268" t="s">
        <v>4087</v>
      </c>
      <c r="O268" t="s">
        <v>4502</v>
      </c>
      <c r="P268" s="83" t="s">
        <v>4029</v>
      </c>
      <c r="Q268" s="83"/>
      <c r="R268" s="82">
        <v>4902</v>
      </c>
      <c r="S268" s="82">
        <v>0</v>
      </c>
      <c r="T268" s="82">
        <v>0</v>
      </c>
      <c r="U268" s="82">
        <f t="shared" si="43"/>
        <v>4902</v>
      </c>
      <c r="W268" s="73">
        <v>24</v>
      </c>
      <c r="X268" s="22">
        <v>-2655.25</v>
      </c>
      <c r="Y268" s="22">
        <v>-204.25</v>
      </c>
      <c r="Z268" s="22">
        <f t="shared" si="49"/>
        <v>-204.25</v>
      </c>
      <c r="AA268" s="22">
        <f t="shared" si="49"/>
        <v>-204.25</v>
      </c>
      <c r="AB268" s="22">
        <f t="shared" si="49"/>
        <v>-204.25</v>
      </c>
      <c r="AC268" s="22">
        <f t="shared" ref="AC268:AG285" si="54">-$U268/$W268</f>
        <v>-204.25</v>
      </c>
      <c r="AD268" s="22">
        <f t="shared" si="54"/>
        <v>-204.25</v>
      </c>
      <c r="AE268" s="22">
        <f t="shared" si="54"/>
        <v>-204.25</v>
      </c>
      <c r="AF268" s="22">
        <f t="shared" si="54"/>
        <v>-204.25</v>
      </c>
      <c r="AG268" s="22">
        <f t="shared" si="54"/>
        <v>-204.25</v>
      </c>
      <c r="AH268" s="22">
        <v>0</v>
      </c>
      <c r="AI268" s="22">
        <v>0</v>
      </c>
      <c r="AJ268" s="22">
        <v>0</v>
      </c>
      <c r="AK268" s="22">
        <f t="shared" si="53"/>
        <v>-1838.25</v>
      </c>
      <c r="AL268" s="22">
        <v>0</v>
      </c>
      <c r="AM268" s="22">
        <f t="shared" si="44"/>
        <v>-4493.5</v>
      </c>
      <c r="AO268" s="81">
        <f t="shared" si="45"/>
        <v>408.5</v>
      </c>
      <c r="AP268" s="81">
        <f t="shared" si="46"/>
        <v>2246.75</v>
      </c>
      <c r="AQ268" s="81"/>
      <c r="AR268" s="81"/>
    </row>
    <row r="269" spans="1:44" outlineLevel="1" x14ac:dyDescent="0.25">
      <c r="A269" s="266">
        <v>45078</v>
      </c>
      <c r="D269" s="69" t="s">
        <v>4503</v>
      </c>
      <c r="E269" s="69" t="s">
        <v>4504</v>
      </c>
      <c r="F269" s="69" t="e">
        <f>VLOOKUP(E269,#REF!,2,FALSE)</f>
        <v>#REF!</v>
      </c>
      <c r="G269" s="194" t="e">
        <f>VLOOKUP(E269,#REF!,9,FALSE)</f>
        <v>#REF!</v>
      </c>
      <c r="H269" s="194" t="e">
        <f>VLOOKUP(E269,#REF!,10,FALSE)</f>
        <v>#REF!</v>
      </c>
      <c r="I269" s="267" t="e">
        <f t="shared" si="52"/>
        <v>#REF!</v>
      </c>
      <c r="L269" s="70">
        <v>2300876</v>
      </c>
      <c r="M269" s="70">
        <v>50403</v>
      </c>
      <c r="N269" t="s">
        <v>4087</v>
      </c>
      <c r="O269" t="s">
        <v>4505</v>
      </c>
      <c r="P269" s="83" t="s">
        <v>4029</v>
      </c>
      <c r="Q269" s="83"/>
      <c r="R269" s="82">
        <v>3638.4</v>
      </c>
      <c r="S269" s="82">
        <v>0</v>
      </c>
      <c r="T269" s="82">
        <v>0</v>
      </c>
      <c r="U269" s="82">
        <f t="shared" si="43"/>
        <v>3638.4</v>
      </c>
      <c r="W269" s="73">
        <v>24</v>
      </c>
      <c r="X269" s="22">
        <v>-1970.7999999999995</v>
      </c>
      <c r="Y269" s="22">
        <v>-151.6</v>
      </c>
      <c r="Z269" s="22">
        <f t="shared" ref="Z269:AF285" si="55">-$U269/$W269</f>
        <v>-151.6</v>
      </c>
      <c r="AA269" s="22">
        <f t="shared" si="55"/>
        <v>-151.6</v>
      </c>
      <c r="AB269" s="22">
        <f t="shared" si="55"/>
        <v>-151.6</v>
      </c>
      <c r="AC269" s="22">
        <f t="shared" si="54"/>
        <v>-151.6</v>
      </c>
      <c r="AD269" s="22">
        <f t="shared" si="54"/>
        <v>-151.6</v>
      </c>
      <c r="AE269" s="22">
        <f t="shared" si="54"/>
        <v>-151.6</v>
      </c>
      <c r="AF269" s="22">
        <f t="shared" si="54"/>
        <v>-151.6</v>
      </c>
      <c r="AG269" s="22">
        <f t="shared" si="54"/>
        <v>-151.6</v>
      </c>
      <c r="AH269" s="22">
        <v>0</v>
      </c>
      <c r="AI269" s="22">
        <v>0</v>
      </c>
      <c r="AJ269" s="22">
        <v>0</v>
      </c>
      <c r="AK269" s="22">
        <f t="shared" si="53"/>
        <v>-1364.3999999999999</v>
      </c>
      <c r="AL269" s="22">
        <v>0</v>
      </c>
      <c r="AM269" s="22">
        <f t="shared" si="44"/>
        <v>-3335.1999999999994</v>
      </c>
      <c r="AO269" s="81">
        <f t="shared" si="45"/>
        <v>303.20000000000073</v>
      </c>
      <c r="AP269" s="81">
        <f t="shared" si="46"/>
        <v>1667.6000000000006</v>
      </c>
      <c r="AQ269" s="81"/>
      <c r="AR269" s="81"/>
    </row>
    <row r="270" spans="1:44" outlineLevel="1" x14ac:dyDescent="0.25">
      <c r="A270" s="266">
        <v>45078</v>
      </c>
      <c r="D270" s="69" t="s">
        <v>4506</v>
      </c>
      <c r="E270" s="69" t="s">
        <v>4507</v>
      </c>
      <c r="F270" s="69" t="e">
        <f>VLOOKUP(E270,#REF!,2,FALSE)</f>
        <v>#REF!</v>
      </c>
      <c r="G270" s="194" t="e">
        <f>VLOOKUP(E270,#REF!,9,FALSE)</f>
        <v>#REF!</v>
      </c>
      <c r="H270" s="194" t="e">
        <f>VLOOKUP(E270,#REF!,10,FALSE)</f>
        <v>#REF!</v>
      </c>
      <c r="I270" s="267" t="e">
        <f t="shared" si="52"/>
        <v>#REF!</v>
      </c>
      <c r="L270" s="70">
        <v>2300876</v>
      </c>
      <c r="M270" s="70">
        <v>50404</v>
      </c>
      <c r="N270" t="s">
        <v>4087</v>
      </c>
      <c r="O270" t="s">
        <v>4508</v>
      </c>
      <c r="P270" s="83" t="s">
        <v>4029</v>
      </c>
      <c r="Q270" s="83"/>
      <c r="R270" s="82">
        <v>8120.32</v>
      </c>
      <c r="S270" s="82">
        <v>0</v>
      </c>
      <c r="T270" s="82">
        <v>0</v>
      </c>
      <c r="U270" s="82">
        <f t="shared" si="43"/>
        <v>8120.32</v>
      </c>
      <c r="W270" s="73">
        <v>24</v>
      </c>
      <c r="X270" s="22">
        <v>-4398.5066666666671</v>
      </c>
      <c r="Y270" s="22">
        <v>-338.34666666666664</v>
      </c>
      <c r="Z270" s="22">
        <f t="shared" si="55"/>
        <v>-338.34666666666664</v>
      </c>
      <c r="AA270" s="22">
        <f t="shared" si="55"/>
        <v>-338.34666666666664</v>
      </c>
      <c r="AB270" s="22">
        <f t="shared" si="55"/>
        <v>-338.34666666666664</v>
      </c>
      <c r="AC270" s="22">
        <f t="shared" si="54"/>
        <v>-338.34666666666664</v>
      </c>
      <c r="AD270" s="22">
        <f t="shared" si="54"/>
        <v>-338.34666666666664</v>
      </c>
      <c r="AE270" s="22">
        <f t="shared" si="54"/>
        <v>-338.34666666666664</v>
      </c>
      <c r="AF270" s="22">
        <f t="shared" si="54"/>
        <v>-338.34666666666664</v>
      </c>
      <c r="AG270" s="22">
        <f t="shared" si="54"/>
        <v>-338.34666666666664</v>
      </c>
      <c r="AH270" s="22">
        <v>0</v>
      </c>
      <c r="AI270" s="22">
        <v>0</v>
      </c>
      <c r="AJ270" s="22">
        <v>0</v>
      </c>
      <c r="AK270" s="22">
        <f t="shared" si="53"/>
        <v>-3045.12</v>
      </c>
      <c r="AL270" s="22">
        <v>0</v>
      </c>
      <c r="AM270" s="22">
        <f t="shared" si="44"/>
        <v>-7443.626666666667</v>
      </c>
      <c r="AO270" s="81">
        <f t="shared" si="45"/>
        <v>676.6933333333327</v>
      </c>
      <c r="AP270" s="81">
        <f t="shared" si="46"/>
        <v>3721.8133333333326</v>
      </c>
      <c r="AQ270" s="81"/>
      <c r="AR270" s="81"/>
    </row>
    <row r="271" spans="1:44" outlineLevel="1" x14ac:dyDescent="0.25">
      <c r="A271" s="266">
        <v>45078</v>
      </c>
      <c r="D271" s="69" t="s">
        <v>4509</v>
      </c>
      <c r="E271" s="69" t="s">
        <v>4510</v>
      </c>
      <c r="F271" s="69" t="e">
        <f>VLOOKUP(E271,#REF!,2,FALSE)</f>
        <v>#REF!</v>
      </c>
      <c r="G271" s="194" t="e">
        <f>VLOOKUP(E271,#REF!,9,FALSE)</f>
        <v>#REF!</v>
      </c>
      <c r="H271" s="194" t="e">
        <f>VLOOKUP(E271,#REF!,10,FALSE)</f>
        <v>#REF!</v>
      </c>
      <c r="I271" s="267" t="e">
        <f t="shared" si="52"/>
        <v>#REF!</v>
      </c>
      <c r="L271" s="70">
        <v>2300876</v>
      </c>
      <c r="M271" s="70">
        <v>50405</v>
      </c>
      <c r="N271" t="s">
        <v>4087</v>
      </c>
      <c r="O271" t="s">
        <v>4511</v>
      </c>
      <c r="P271" s="83" t="s">
        <v>4029</v>
      </c>
      <c r="Q271" s="83"/>
      <c r="R271" s="82">
        <v>1734</v>
      </c>
      <c r="S271" s="82">
        <v>0</v>
      </c>
      <c r="T271" s="82">
        <v>0</v>
      </c>
      <c r="U271" s="82">
        <f t="shared" si="43"/>
        <v>1734</v>
      </c>
      <c r="W271" s="73">
        <v>24</v>
      </c>
      <c r="X271" s="22">
        <v>-939.25</v>
      </c>
      <c r="Y271" s="22">
        <v>-72.25</v>
      </c>
      <c r="Z271" s="22">
        <f t="shared" si="55"/>
        <v>-72.25</v>
      </c>
      <c r="AA271" s="22">
        <f t="shared" si="55"/>
        <v>-72.25</v>
      </c>
      <c r="AB271" s="22">
        <f t="shared" si="55"/>
        <v>-72.25</v>
      </c>
      <c r="AC271" s="22">
        <f t="shared" si="54"/>
        <v>-72.25</v>
      </c>
      <c r="AD271" s="22">
        <f t="shared" si="54"/>
        <v>-72.25</v>
      </c>
      <c r="AE271" s="22">
        <f t="shared" si="54"/>
        <v>-72.25</v>
      </c>
      <c r="AF271" s="22">
        <f t="shared" si="54"/>
        <v>-72.25</v>
      </c>
      <c r="AG271" s="22">
        <f t="shared" si="54"/>
        <v>-72.25</v>
      </c>
      <c r="AH271" s="22">
        <v>0</v>
      </c>
      <c r="AI271" s="22">
        <v>0</v>
      </c>
      <c r="AJ271" s="22">
        <v>0</v>
      </c>
      <c r="AK271" s="22">
        <f t="shared" si="53"/>
        <v>-650.25</v>
      </c>
      <c r="AL271" s="22">
        <v>0</v>
      </c>
      <c r="AM271" s="22">
        <f t="shared" si="44"/>
        <v>-1589.5</v>
      </c>
      <c r="AO271" s="81">
        <f t="shared" si="45"/>
        <v>144.5</v>
      </c>
      <c r="AP271" s="81">
        <f t="shared" si="46"/>
        <v>794.75</v>
      </c>
      <c r="AQ271" s="81"/>
      <c r="AR271" s="81"/>
    </row>
    <row r="272" spans="1:44" outlineLevel="1" x14ac:dyDescent="0.25">
      <c r="A272" s="266">
        <v>45078</v>
      </c>
      <c r="D272" s="69" t="s">
        <v>4512</v>
      </c>
      <c r="E272" s="69" t="s">
        <v>4513</v>
      </c>
      <c r="F272" s="69" t="e">
        <f>VLOOKUP(E272,#REF!,2,FALSE)</f>
        <v>#REF!</v>
      </c>
      <c r="G272" s="194" t="e">
        <f>VLOOKUP(E272,#REF!,9,FALSE)</f>
        <v>#REF!</v>
      </c>
      <c r="H272" s="194" t="e">
        <f>VLOOKUP(E272,#REF!,10,FALSE)</f>
        <v>#REF!</v>
      </c>
      <c r="I272" s="267" t="e">
        <f t="shared" si="52"/>
        <v>#REF!</v>
      </c>
      <c r="L272" s="70">
        <v>2300876</v>
      </c>
      <c r="M272" s="70">
        <v>50406</v>
      </c>
      <c r="N272" t="s">
        <v>4087</v>
      </c>
      <c r="O272" t="s">
        <v>4514</v>
      </c>
      <c r="P272" s="83" t="s">
        <v>4029</v>
      </c>
      <c r="Q272" s="83"/>
      <c r="R272" s="82">
        <v>5902.72</v>
      </c>
      <c r="S272" s="82">
        <v>0</v>
      </c>
      <c r="T272" s="82">
        <v>0</v>
      </c>
      <c r="U272" s="82">
        <f t="shared" si="43"/>
        <v>5902.72</v>
      </c>
      <c r="W272" s="73">
        <v>24</v>
      </c>
      <c r="X272" s="22">
        <v>-3197.3066666666668</v>
      </c>
      <c r="Y272" s="22">
        <v>-245.94666666666669</v>
      </c>
      <c r="Z272" s="22">
        <f t="shared" si="55"/>
        <v>-245.94666666666669</v>
      </c>
      <c r="AA272" s="22">
        <f t="shared" si="55"/>
        <v>-245.94666666666669</v>
      </c>
      <c r="AB272" s="22">
        <f t="shared" si="55"/>
        <v>-245.94666666666669</v>
      </c>
      <c r="AC272" s="22">
        <f t="shared" si="54"/>
        <v>-245.94666666666669</v>
      </c>
      <c r="AD272" s="22">
        <f t="shared" si="54"/>
        <v>-245.94666666666669</v>
      </c>
      <c r="AE272" s="22">
        <f t="shared" si="54"/>
        <v>-245.94666666666669</v>
      </c>
      <c r="AF272" s="22">
        <f t="shared" si="54"/>
        <v>-245.94666666666669</v>
      </c>
      <c r="AG272" s="22">
        <f t="shared" si="54"/>
        <v>-245.94666666666669</v>
      </c>
      <c r="AH272" s="22">
        <v>0</v>
      </c>
      <c r="AI272" s="22">
        <v>0</v>
      </c>
      <c r="AJ272" s="22">
        <v>0</v>
      </c>
      <c r="AK272" s="22">
        <f t="shared" si="53"/>
        <v>-2213.52</v>
      </c>
      <c r="AL272" s="22">
        <v>0</v>
      </c>
      <c r="AM272" s="22">
        <f t="shared" si="44"/>
        <v>-5410.8266666666668</v>
      </c>
      <c r="AO272" s="81">
        <f t="shared" si="45"/>
        <v>491.89333333333343</v>
      </c>
      <c r="AP272" s="81">
        <f t="shared" si="46"/>
        <v>2705.4133333333334</v>
      </c>
      <c r="AQ272" s="81"/>
      <c r="AR272" s="81"/>
    </row>
    <row r="273" spans="1:44" outlineLevel="1" x14ac:dyDescent="0.25">
      <c r="A273" s="266">
        <v>45078</v>
      </c>
      <c r="D273" s="69" t="s">
        <v>4515</v>
      </c>
      <c r="E273" s="69" t="s">
        <v>3714</v>
      </c>
      <c r="F273" s="69" t="e">
        <f>VLOOKUP(E273,#REF!,2,FALSE)</f>
        <v>#REF!</v>
      </c>
      <c r="G273" s="194" t="e">
        <f>VLOOKUP(E273,#REF!,9,FALSE)</f>
        <v>#REF!</v>
      </c>
      <c r="H273" s="194" t="e">
        <f>VLOOKUP(E273,#REF!,10,FALSE)</f>
        <v>#REF!</v>
      </c>
      <c r="I273" s="267" t="e">
        <f t="shared" si="52"/>
        <v>#REF!</v>
      </c>
      <c r="L273" s="70">
        <v>2301031</v>
      </c>
      <c r="M273" s="70">
        <v>50410</v>
      </c>
      <c r="N273" t="s">
        <v>4087</v>
      </c>
      <c r="O273" t="s">
        <v>4516</v>
      </c>
      <c r="P273" s="83" t="s">
        <v>4058</v>
      </c>
      <c r="Q273" s="83"/>
      <c r="R273" s="82">
        <v>52824.01</v>
      </c>
      <c r="S273" s="82">
        <v>0</v>
      </c>
      <c r="T273" s="82">
        <v>0</v>
      </c>
      <c r="U273" s="82">
        <f t="shared" si="43"/>
        <v>52824.01</v>
      </c>
      <c r="W273" s="73">
        <v>24</v>
      </c>
      <c r="X273" s="22">
        <v>-28613.00541666666</v>
      </c>
      <c r="Y273" s="22">
        <v>-2201.0004166666668</v>
      </c>
      <c r="Z273" s="22">
        <f t="shared" si="55"/>
        <v>-2201.0004166666668</v>
      </c>
      <c r="AA273" s="22">
        <f t="shared" si="55"/>
        <v>-2201.0004166666668</v>
      </c>
      <c r="AB273" s="22">
        <f t="shared" si="55"/>
        <v>-2201.0004166666668</v>
      </c>
      <c r="AC273" s="22">
        <f t="shared" si="54"/>
        <v>-2201.0004166666668</v>
      </c>
      <c r="AD273" s="22">
        <f t="shared" si="54"/>
        <v>-2201.0004166666668</v>
      </c>
      <c r="AE273" s="22">
        <f t="shared" si="54"/>
        <v>-2201.0004166666668</v>
      </c>
      <c r="AF273" s="22">
        <f t="shared" si="54"/>
        <v>-2201.0004166666668</v>
      </c>
      <c r="AG273" s="22">
        <f t="shared" si="54"/>
        <v>-2201.0004166666668</v>
      </c>
      <c r="AH273" s="22">
        <v>0</v>
      </c>
      <c r="AI273" s="22">
        <v>0</v>
      </c>
      <c r="AJ273" s="22">
        <v>0</v>
      </c>
      <c r="AK273" s="22">
        <f t="shared" si="53"/>
        <v>-19809.003749999996</v>
      </c>
      <c r="AL273" s="22">
        <v>0</v>
      </c>
      <c r="AM273" s="22">
        <f t="shared" si="44"/>
        <v>-48422.009166666656</v>
      </c>
      <c r="AO273" s="81">
        <f t="shared" si="45"/>
        <v>4402.0008333333462</v>
      </c>
      <c r="AP273" s="81">
        <f t="shared" si="46"/>
        <v>24211.004583333342</v>
      </c>
      <c r="AQ273" s="81"/>
      <c r="AR273" s="81"/>
    </row>
    <row r="274" spans="1:44" outlineLevel="1" x14ac:dyDescent="0.25">
      <c r="A274" s="266">
        <v>45078</v>
      </c>
      <c r="D274" s="69" t="s">
        <v>4515</v>
      </c>
      <c r="E274" s="69" t="s">
        <v>3714</v>
      </c>
      <c r="F274" s="69" t="e">
        <f>VLOOKUP(E274,#REF!,2,FALSE)</f>
        <v>#REF!</v>
      </c>
      <c r="G274" s="194" t="e">
        <f>VLOOKUP(E274,#REF!,9,FALSE)</f>
        <v>#REF!</v>
      </c>
      <c r="H274" s="194" t="e">
        <f>VLOOKUP(E274,#REF!,10,FALSE)</f>
        <v>#REF!</v>
      </c>
      <c r="I274" s="267" t="e">
        <f t="shared" si="52"/>
        <v>#REF!</v>
      </c>
      <c r="L274" s="70">
        <v>2301031</v>
      </c>
      <c r="M274" s="70">
        <v>50410</v>
      </c>
      <c r="N274" t="s">
        <v>4087</v>
      </c>
      <c r="O274" t="s">
        <v>4516</v>
      </c>
      <c r="P274" s="83" t="s">
        <v>4058</v>
      </c>
      <c r="Q274" s="83"/>
      <c r="R274" s="82">
        <v>6582.88</v>
      </c>
      <c r="S274" s="82">
        <v>0</v>
      </c>
      <c r="T274" s="82">
        <v>0</v>
      </c>
      <c r="U274" s="82">
        <f t="shared" si="43"/>
        <v>6582.88</v>
      </c>
      <c r="W274" s="73">
        <v>24</v>
      </c>
      <c r="X274" s="22">
        <v>-3565.7266666666678</v>
      </c>
      <c r="Y274" s="22">
        <v>-274.28666666666669</v>
      </c>
      <c r="Z274" s="22">
        <f t="shared" si="55"/>
        <v>-274.28666666666669</v>
      </c>
      <c r="AA274" s="22">
        <f t="shared" si="55"/>
        <v>-274.28666666666669</v>
      </c>
      <c r="AB274" s="22">
        <f t="shared" si="55"/>
        <v>-274.28666666666669</v>
      </c>
      <c r="AC274" s="22">
        <f t="shared" si="54"/>
        <v>-274.28666666666669</v>
      </c>
      <c r="AD274" s="22">
        <f t="shared" si="54"/>
        <v>-274.28666666666669</v>
      </c>
      <c r="AE274" s="22">
        <f t="shared" si="54"/>
        <v>-274.28666666666669</v>
      </c>
      <c r="AF274" s="22">
        <f t="shared" si="54"/>
        <v>-274.28666666666669</v>
      </c>
      <c r="AG274" s="22">
        <f t="shared" si="54"/>
        <v>-274.28666666666669</v>
      </c>
      <c r="AH274" s="22">
        <v>0</v>
      </c>
      <c r="AI274" s="22">
        <v>0</v>
      </c>
      <c r="AJ274" s="22">
        <v>0</v>
      </c>
      <c r="AK274" s="22">
        <f t="shared" si="53"/>
        <v>-2468.5800000000004</v>
      </c>
      <c r="AL274" s="22">
        <v>0</v>
      </c>
      <c r="AM274" s="22">
        <f t="shared" si="44"/>
        <v>-6034.3066666666682</v>
      </c>
      <c r="AO274" s="81">
        <f t="shared" si="45"/>
        <v>548.5733333333319</v>
      </c>
      <c r="AP274" s="81">
        <f t="shared" si="46"/>
        <v>3017.1533333333323</v>
      </c>
      <c r="AQ274" s="81"/>
      <c r="AR274" s="81"/>
    </row>
    <row r="275" spans="1:44" outlineLevel="1" x14ac:dyDescent="0.25">
      <c r="A275" s="266">
        <v>45078</v>
      </c>
      <c r="D275" s="69" t="s">
        <v>4517</v>
      </c>
      <c r="E275" s="69" t="s">
        <v>3681</v>
      </c>
      <c r="F275" s="69" t="e">
        <f>VLOOKUP(E275,#REF!,2,FALSE)</f>
        <v>#REF!</v>
      </c>
      <c r="G275" s="194" t="e">
        <f>VLOOKUP(E275,#REF!,9,FALSE)</f>
        <v>#REF!</v>
      </c>
      <c r="H275" s="194" t="e">
        <f>VLOOKUP(E275,#REF!,10,FALSE)</f>
        <v>#REF!</v>
      </c>
      <c r="I275" s="267" t="e">
        <f t="shared" si="52"/>
        <v>#REF!</v>
      </c>
      <c r="L275" s="70">
        <v>2300873</v>
      </c>
      <c r="M275" s="70">
        <v>50411</v>
      </c>
      <c r="N275" t="s">
        <v>4087</v>
      </c>
      <c r="O275" t="s">
        <v>4518</v>
      </c>
      <c r="P275" s="83" t="s">
        <v>4058</v>
      </c>
      <c r="Q275" s="83"/>
      <c r="R275" s="82">
        <v>15016.85</v>
      </c>
      <c r="S275" s="82">
        <v>0</v>
      </c>
      <c r="T275" s="82">
        <v>0</v>
      </c>
      <c r="U275" s="82">
        <f t="shared" ref="U275:U285" si="56">SUM(R275:T275)</f>
        <v>15016.85</v>
      </c>
      <c r="W275" s="73">
        <v>24</v>
      </c>
      <c r="X275" s="22">
        <v>-8134.1270833333356</v>
      </c>
      <c r="Y275" s="22">
        <v>-625.70208333333335</v>
      </c>
      <c r="Z275" s="22">
        <f t="shared" si="55"/>
        <v>-625.70208333333335</v>
      </c>
      <c r="AA275" s="22">
        <f t="shared" si="55"/>
        <v>-625.70208333333335</v>
      </c>
      <c r="AB275" s="22">
        <f t="shared" si="55"/>
        <v>-625.70208333333335</v>
      </c>
      <c r="AC275" s="22">
        <f t="shared" si="54"/>
        <v>-625.70208333333335</v>
      </c>
      <c r="AD275" s="22">
        <f t="shared" si="54"/>
        <v>-625.70208333333335</v>
      </c>
      <c r="AE275" s="22">
        <f t="shared" si="54"/>
        <v>-625.70208333333335</v>
      </c>
      <c r="AF275" s="22">
        <f t="shared" si="54"/>
        <v>-625.70208333333335</v>
      </c>
      <c r="AG275" s="22">
        <f t="shared" si="54"/>
        <v>-625.70208333333335</v>
      </c>
      <c r="AH275" s="22">
        <v>0</v>
      </c>
      <c r="AI275" s="22">
        <v>0</v>
      </c>
      <c r="AJ275" s="22">
        <v>0</v>
      </c>
      <c r="AK275" s="22">
        <f t="shared" si="53"/>
        <v>-5631.3187500000013</v>
      </c>
      <c r="AL275" s="22">
        <v>0</v>
      </c>
      <c r="AM275" s="22">
        <f t="shared" ref="AM275:AM285" si="57">X275+AK275+AL275</f>
        <v>-13765.445833333337</v>
      </c>
      <c r="AO275" s="81">
        <f t="shared" ref="AO275:AO285" si="58">U275+AM275</f>
        <v>1251.4041666666635</v>
      </c>
      <c r="AP275" s="81">
        <f t="shared" ref="AP275:AP285" si="59">R275+X275</f>
        <v>6882.7229166666648</v>
      </c>
      <c r="AQ275" s="81"/>
      <c r="AR275" s="81"/>
    </row>
    <row r="276" spans="1:44" outlineLevel="1" x14ac:dyDescent="0.25">
      <c r="A276" s="266">
        <v>45084</v>
      </c>
      <c r="D276" s="69" t="s">
        <v>4519</v>
      </c>
      <c r="E276" s="69" t="s">
        <v>4520</v>
      </c>
      <c r="F276" s="69" t="e">
        <f>VLOOKUP(E276,#REF!,2,FALSE)</f>
        <v>#REF!</v>
      </c>
      <c r="G276" s="194" t="e">
        <f>VLOOKUP(E276,#REF!,9,FALSE)</f>
        <v>#REF!</v>
      </c>
      <c r="H276" s="194" t="e">
        <f>VLOOKUP(E276,#REF!,10,FALSE)</f>
        <v>#REF!</v>
      </c>
      <c r="I276" s="267" t="e">
        <f t="shared" si="52"/>
        <v>#REF!</v>
      </c>
      <c r="L276" s="70">
        <v>2300969</v>
      </c>
      <c r="M276" s="70">
        <v>50415</v>
      </c>
      <c r="N276" t="s">
        <v>4521</v>
      </c>
      <c r="O276" t="s">
        <v>4522</v>
      </c>
      <c r="P276" s="83" t="s">
        <v>4058</v>
      </c>
      <c r="Q276" s="83"/>
      <c r="R276" s="82">
        <v>3414.9</v>
      </c>
      <c r="S276" s="82">
        <v>0</v>
      </c>
      <c r="T276" s="82">
        <v>0</v>
      </c>
      <c r="U276" s="82">
        <f t="shared" si="56"/>
        <v>3414.9</v>
      </c>
      <c r="W276" s="73">
        <v>24</v>
      </c>
      <c r="X276" s="22">
        <v>-1849.7374999999995</v>
      </c>
      <c r="Y276" s="22">
        <v>-142.28749999999999</v>
      </c>
      <c r="Z276" s="22">
        <f t="shared" si="55"/>
        <v>-142.28749999999999</v>
      </c>
      <c r="AA276" s="22">
        <f t="shared" si="55"/>
        <v>-142.28749999999999</v>
      </c>
      <c r="AB276" s="22">
        <f t="shared" si="55"/>
        <v>-142.28749999999999</v>
      </c>
      <c r="AC276" s="22">
        <f t="shared" si="54"/>
        <v>-142.28749999999999</v>
      </c>
      <c r="AD276" s="22">
        <f t="shared" si="54"/>
        <v>-142.28749999999999</v>
      </c>
      <c r="AE276" s="22">
        <f t="shared" si="54"/>
        <v>-142.28749999999999</v>
      </c>
      <c r="AF276" s="22">
        <f t="shared" si="54"/>
        <v>-142.28749999999999</v>
      </c>
      <c r="AG276" s="22">
        <f t="shared" si="54"/>
        <v>-142.28749999999999</v>
      </c>
      <c r="AH276" s="22">
        <v>0</v>
      </c>
      <c r="AI276" s="22">
        <v>0</v>
      </c>
      <c r="AJ276" s="22">
        <v>0</v>
      </c>
      <c r="AK276" s="22">
        <f t="shared" si="53"/>
        <v>-1280.5874999999999</v>
      </c>
      <c r="AL276" s="22">
        <v>0</v>
      </c>
      <c r="AM276" s="22">
        <f t="shared" si="57"/>
        <v>-3130.3249999999994</v>
      </c>
      <c r="AO276" s="81">
        <f t="shared" si="58"/>
        <v>284.57500000000073</v>
      </c>
      <c r="AP276" s="81">
        <f t="shared" si="59"/>
        <v>1565.1625000000006</v>
      </c>
      <c r="AQ276" s="81"/>
      <c r="AR276" s="81"/>
    </row>
    <row r="277" spans="1:44" outlineLevel="1" x14ac:dyDescent="0.25">
      <c r="A277" s="266">
        <v>45084</v>
      </c>
      <c r="D277" s="69" t="s">
        <v>4519</v>
      </c>
      <c r="E277" s="69" t="s">
        <v>4520</v>
      </c>
      <c r="F277" s="69" t="e">
        <f>VLOOKUP(E277,#REF!,2,FALSE)</f>
        <v>#REF!</v>
      </c>
      <c r="G277" s="194" t="e">
        <f>VLOOKUP(E277,#REF!,9,FALSE)</f>
        <v>#REF!</v>
      </c>
      <c r="H277" s="194" t="e">
        <f>VLOOKUP(E277,#REF!,10,FALSE)</f>
        <v>#REF!</v>
      </c>
      <c r="I277" s="267" t="e">
        <f t="shared" si="52"/>
        <v>#REF!</v>
      </c>
      <c r="L277" s="70">
        <v>2300969</v>
      </c>
      <c r="M277" s="70">
        <v>50415</v>
      </c>
      <c r="N277" t="s">
        <v>4521</v>
      </c>
      <c r="O277" t="s">
        <v>4522</v>
      </c>
      <c r="P277" s="83" t="s">
        <v>4058</v>
      </c>
      <c r="Q277" s="83"/>
      <c r="R277" s="82">
        <v>40669.870000000003</v>
      </c>
      <c r="S277" s="82">
        <v>0</v>
      </c>
      <c r="T277" s="82">
        <v>0</v>
      </c>
      <c r="U277" s="82">
        <f t="shared" si="56"/>
        <v>40669.870000000003</v>
      </c>
      <c r="W277" s="73">
        <v>24</v>
      </c>
      <c r="X277" s="22">
        <v>-22772.637916666663</v>
      </c>
      <c r="Y277" s="22">
        <v>-1694.6195833333334</v>
      </c>
      <c r="Z277" s="22">
        <f t="shared" si="55"/>
        <v>-1694.5779166666669</v>
      </c>
      <c r="AA277" s="22">
        <f t="shared" si="55"/>
        <v>-1694.5779166666669</v>
      </c>
      <c r="AB277" s="22">
        <f t="shared" si="55"/>
        <v>-1694.5779166666669</v>
      </c>
      <c r="AC277" s="22">
        <f t="shared" si="54"/>
        <v>-1694.5779166666669</v>
      </c>
      <c r="AD277" s="22">
        <f t="shared" si="54"/>
        <v>-1694.5779166666669</v>
      </c>
      <c r="AE277" s="22">
        <f t="shared" si="54"/>
        <v>-1694.5779166666669</v>
      </c>
      <c r="AF277" s="22">
        <f t="shared" si="54"/>
        <v>-1694.5779166666669</v>
      </c>
      <c r="AG277" s="22">
        <f t="shared" si="54"/>
        <v>-1694.5779166666669</v>
      </c>
      <c r="AH277" s="22">
        <v>0</v>
      </c>
      <c r="AI277" s="22">
        <v>0</v>
      </c>
      <c r="AJ277" s="22">
        <v>0</v>
      </c>
      <c r="AK277" s="22">
        <f t="shared" si="53"/>
        <v>-15251.24291666667</v>
      </c>
      <c r="AL277" s="22">
        <v>0</v>
      </c>
      <c r="AM277" s="22">
        <f t="shared" si="57"/>
        <v>-38023.880833333329</v>
      </c>
      <c r="AO277" s="81">
        <f t="shared" si="58"/>
        <v>2645.9891666666736</v>
      </c>
      <c r="AP277" s="81">
        <f t="shared" si="59"/>
        <v>17897.23208333334</v>
      </c>
      <c r="AQ277" s="81"/>
      <c r="AR277" s="81"/>
    </row>
    <row r="278" spans="1:44" outlineLevel="1" x14ac:dyDescent="0.25">
      <c r="A278" s="266">
        <v>45085</v>
      </c>
      <c r="D278" s="69" t="s">
        <v>4523</v>
      </c>
      <c r="E278" s="69" t="s">
        <v>4524</v>
      </c>
      <c r="F278" s="69" t="e">
        <f>VLOOKUP(E278,#REF!,2,FALSE)</f>
        <v>#REF!</v>
      </c>
      <c r="G278" s="194" t="e">
        <f>VLOOKUP(E278,#REF!,9,FALSE)</f>
        <v>#REF!</v>
      </c>
      <c r="H278" s="194" t="e">
        <f>VLOOKUP(E278,#REF!,10,FALSE)</f>
        <v>#REF!</v>
      </c>
      <c r="I278" s="267" t="e">
        <f t="shared" si="52"/>
        <v>#REF!</v>
      </c>
      <c r="L278" s="70">
        <v>2301008</v>
      </c>
      <c r="M278" s="70">
        <v>50383</v>
      </c>
      <c r="N278" t="s">
        <v>4483</v>
      </c>
      <c r="O278" t="s">
        <v>4525</v>
      </c>
      <c r="P278" s="83" t="s">
        <v>4029</v>
      </c>
      <c r="Q278" s="83"/>
      <c r="R278" s="82">
        <v>8778.4</v>
      </c>
      <c r="S278" s="82">
        <v>0</v>
      </c>
      <c r="T278" s="82">
        <v>0</v>
      </c>
      <c r="U278" s="82">
        <f t="shared" si="56"/>
        <v>8778.4</v>
      </c>
      <c r="W278" s="73">
        <v>24</v>
      </c>
      <c r="X278" s="22">
        <v>-4754.9666666666653</v>
      </c>
      <c r="Y278" s="22">
        <v>-365.76666666666665</v>
      </c>
      <c r="Z278" s="22">
        <f t="shared" si="55"/>
        <v>-365.76666666666665</v>
      </c>
      <c r="AA278" s="22">
        <f t="shared" si="55"/>
        <v>-365.76666666666665</v>
      </c>
      <c r="AB278" s="22">
        <f t="shared" si="55"/>
        <v>-365.76666666666665</v>
      </c>
      <c r="AC278" s="22">
        <f t="shared" si="54"/>
        <v>-365.76666666666665</v>
      </c>
      <c r="AD278" s="22">
        <f t="shared" si="54"/>
        <v>-365.76666666666665</v>
      </c>
      <c r="AE278" s="22">
        <f t="shared" si="54"/>
        <v>-365.76666666666665</v>
      </c>
      <c r="AF278" s="22">
        <f t="shared" si="54"/>
        <v>-365.76666666666665</v>
      </c>
      <c r="AG278" s="22">
        <f t="shared" si="54"/>
        <v>-365.76666666666665</v>
      </c>
      <c r="AH278" s="22">
        <v>0</v>
      </c>
      <c r="AI278" s="22">
        <v>0</v>
      </c>
      <c r="AJ278" s="22">
        <v>0</v>
      </c>
      <c r="AK278" s="22">
        <f t="shared" si="53"/>
        <v>-3291.8999999999996</v>
      </c>
      <c r="AL278" s="22">
        <v>0</v>
      </c>
      <c r="AM278" s="22">
        <f t="shared" si="57"/>
        <v>-8046.866666666665</v>
      </c>
      <c r="AO278" s="81">
        <f t="shared" si="58"/>
        <v>731.53333333333467</v>
      </c>
      <c r="AP278" s="81">
        <f t="shared" si="59"/>
        <v>4023.4333333333343</v>
      </c>
      <c r="AQ278" s="81"/>
      <c r="AR278" s="81"/>
    </row>
    <row r="279" spans="1:44" outlineLevel="1" x14ac:dyDescent="0.25">
      <c r="A279" s="266">
        <v>45086</v>
      </c>
      <c r="D279" s="69" t="s">
        <v>4526</v>
      </c>
      <c r="E279" s="69" t="s">
        <v>4527</v>
      </c>
      <c r="F279" s="69" t="e">
        <f>VLOOKUP(E279,#REF!,2,FALSE)</f>
        <v>#REF!</v>
      </c>
      <c r="G279" s="194" t="e">
        <f>VLOOKUP(E279,#REF!,9,FALSE)</f>
        <v>#REF!</v>
      </c>
      <c r="H279" s="194" t="e">
        <f>VLOOKUP(E279,#REF!,10,FALSE)</f>
        <v>#REF!</v>
      </c>
      <c r="I279" s="267" t="e">
        <f t="shared" si="52"/>
        <v>#REF!</v>
      </c>
      <c r="L279" s="70">
        <v>2301008</v>
      </c>
      <c r="M279" s="70">
        <v>50384</v>
      </c>
      <c r="N279" t="s">
        <v>4483</v>
      </c>
      <c r="O279" t="s">
        <v>4528</v>
      </c>
      <c r="P279" s="83" t="s">
        <v>4029</v>
      </c>
      <c r="Q279" s="83"/>
      <c r="R279" s="82">
        <v>9008.7999999999993</v>
      </c>
      <c r="S279" s="82">
        <v>0</v>
      </c>
      <c r="T279" s="82">
        <v>0</v>
      </c>
      <c r="U279" s="82">
        <f t="shared" si="56"/>
        <v>9008.7999999999993</v>
      </c>
      <c r="W279" s="73">
        <v>24</v>
      </c>
      <c r="X279" s="22">
        <v>-4879.7666666666673</v>
      </c>
      <c r="Y279" s="22">
        <v>-375.36666666666662</v>
      </c>
      <c r="Z279" s="22">
        <f t="shared" si="55"/>
        <v>-375.36666666666662</v>
      </c>
      <c r="AA279" s="22">
        <f t="shared" si="55"/>
        <v>-375.36666666666662</v>
      </c>
      <c r="AB279" s="22">
        <f t="shared" si="55"/>
        <v>-375.36666666666662</v>
      </c>
      <c r="AC279" s="22">
        <f t="shared" si="54"/>
        <v>-375.36666666666662</v>
      </c>
      <c r="AD279" s="22">
        <f t="shared" si="54"/>
        <v>-375.36666666666662</v>
      </c>
      <c r="AE279" s="22">
        <f t="shared" si="54"/>
        <v>-375.36666666666662</v>
      </c>
      <c r="AF279" s="22">
        <f t="shared" si="54"/>
        <v>-375.36666666666662</v>
      </c>
      <c r="AG279" s="22">
        <f t="shared" si="54"/>
        <v>-375.36666666666662</v>
      </c>
      <c r="AH279" s="22">
        <v>0</v>
      </c>
      <c r="AI279" s="22">
        <v>0</v>
      </c>
      <c r="AJ279" s="22">
        <v>0</v>
      </c>
      <c r="AK279" s="22">
        <f t="shared" si="53"/>
        <v>-3378.3</v>
      </c>
      <c r="AL279" s="22">
        <v>0</v>
      </c>
      <c r="AM279" s="22">
        <f t="shared" si="57"/>
        <v>-8258.0666666666675</v>
      </c>
      <c r="AO279" s="81">
        <f t="shared" si="58"/>
        <v>750.73333333333176</v>
      </c>
      <c r="AP279" s="81">
        <f t="shared" si="59"/>
        <v>4129.0333333333319</v>
      </c>
      <c r="AQ279" s="81"/>
      <c r="AR279" s="81"/>
    </row>
    <row r="280" spans="1:44" outlineLevel="1" x14ac:dyDescent="0.25">
      <c r="A280" s="266">
        <v>45087</v>
      </c>
      <c r="D280" s="69" t="s">
        <v>4529</v>
      </c>
      <c r="E280" s="69" t="s">
        <v>4362</v>
      </c>
      <c r="F280" s="69" t="e">
        <f>VLOOKUP(E280,#REF!,2,FALSE)</f>
        <v>#REF!</v>
      </c>
      <c r="G280" s="194" t="e">
        <f>VLOOKUP(E280,#REF!,9,FALSE)</f>
        <v>#REF!</v>
      </c>
      <c r="H280" s="194" t="e">
        <f>VLOOKUP(E280,#REF!,10,FALSE)</f>
        <v>#REF!</v>
      </c>
      <c r="I280" s="267" t="e">
        <f t="shared" si="52"/>
        <v>#REF!</v>
      </c>
      <c r="L280" s="70">
        <v>2301032</v>
      </c>
      <c r="M280" s="70">
        <v>50209</v>
      </c>
      <c r="N280" t="s">
        <v>4087</v>
      </c>
      <c r="O280" t="s">
        <v>4530</v>
      </c>
      <c r="P280" s="83" t="s">
        <v>4022</v>
      </c>
      <c r="Q280" s="83"/>
      <c r="R280" s="82">
        <v>6895.2</v>
      </c>
      <c r="S280" s="82">
        <v>0</v>
      </c>
      <c r="T280" s="82">
        <v>0</v>
      </c>
      <c r="U280" s="82">
        <f>SUM(R280:T280)</f>
        <v>6895.2</v>
      </c>
      <c r="W280" s="73">
        <v>24</v>
      </c>
      <c r="X280" s="22">
        <v>-3734.900000000001</v>
      </c>
      <c r="Y280" s="22">
        <v>-287.3</v>
      </c>
      <c r="Z280" s="22">
        <f t="shared" si="55"/>
        <v>-287.3</v>
      </c>
      <c r="AA280" s="22">
        <f t="shared" si="55"/>
        <v>-287.3</v>
      </c>
      <c r="AB280" s="22">
        <f t="shared" si="55"/>
        <v>-287.3</v>
      </c>
      <c r="AC280" s="22">
        <f t="shared" si="54"/>
        <v>-287.3</v>
      </c>
      <c r="AD280" s="22">
        <f t="shared" si="54"/>
        <v>-287.3</v>
      </c>
      <c r="AE280" s="22">
        <f t="shared" si="54"/>
        <v>-287.3</v>
      </c>
      <c r="AF280" s="22">
        <f t="shared" si="54"/>
        <v>-287.3</v>
      </c>
      <c r="AG280" s="22">
        <f t="shared" si="54"/>
        <v>-287.3</v>
      </c>
      <c r="AH280" s="22">
        <v>0</v>
      </c>
      <c r="AI280" s="22">
        <v>0</v>
      </c>
      <c r="AJ280" s="22">
        <v>0</v>
      </c>
      <c r="AK280" s="22">
        <f>SUM(Y280:AJ280)</f>
        <v>-2585.7000000000003</v>
      </c>
      <c r="AL280" s="22">
        <v>0</v>
      </c>
      <c r="AM280" s="22">
        <f>X280+AK280+AL280</f>
        <v>-6320.6000000000013</v>
      </c>
      <c r="AO280" s="81">
        <f>U280+AM280</f>
        <v>574.59999999999854</v>
      </c>
      <c r="AP280" s="81">
        <f>R280+X280</f>
        <v>3160.2999999999988</v>
      </c>
      <c r="AQ280" s="81"/>
      <c r="AR280" s="81"/>
    </row>
    <row r="281" spans="1:44" outlineLevel="1" x14ac:dyDescent="0.25">
      <c r="A281" s="266">
        <v>45090</v>
      </c>
      <c r="D281" s="69" t="s">
        <v>4531</v>
      </c>
      <c r="E281" s="69" t="s">
        <v>4532</v>
      </c>
      <c r="F281" s="69" t="e">
        <f>VLOOKUP(E281,#REF!,2,FALSE)</f>
        <v>#REF!</v>
      </c>
      <c r="G281" s="194" t="e">
        <f>VLOOKUP(E281,#REF!,9,FALSE)</f>
        <v>#REF!</v>
      </c>
      <c r="H281" s="194" t="e">
        <f>VLOOKUP(E281,#REF!,10,FALSE)</f>
        <v>#REF!</v>
      </c>
      <c r="I281" s="267" t="e">
        <f t="shared" si="52"/>
        <v>#REF!</v>
      </c>
      <c r="L281" s="70">
        <v>2301008</v>
      </c>
      <c r="M281" s="70">
        <v>50385</v>
      </c>
      <c r="N281" t="s">
        <v>4483</v>
      </c>
      <c r="O281" t="s">
        <v>4533</v>
      </c>
      <c r="P281" s="83" t="s">
        <v>4029</v>
      </c>
      <c r="Q281" s="83"/>
      <c r="R281" s="82">
        <v>3062.4</v>
      </c>
      <c r="S281" s="82">
        <v>0</v>
      </c>
      <c r="T281" s="82">
        <v>0</v>
      </c>
      <c r="U281" s="82">
        <f t="shared" si="56"/>
        <v>3062.4</v>
      </c>
      <c r="W281" s="73">
        <v>24</v>
      </c>
      <c r="X281" s="22">
        <v>-1658.7999999999997</v>
      </c>
      <c r="Y281" s="22">
        <v>-127.60000000000001</v>
      </c>
      <c r="Z281" s="22">
        <f t="shared" si="55"/>
        <v>-127.60000000000001</v>
      </c>
      <c r="AA281" s="22">
        <f t="shared" si="55"/>
        <v>-127.60000000000001</v>
      </c>
      <c r="AB281" s="22">
        <f t="shared" si="55"/>
        <v>-127.60000000000001</v>
      </c>
      <c r="AC281" s="22">
        <f t="shared" si="54"/>
        <v>-127.60000000000001</v>
      </c>
      <c r="AD281" s="22">
        <f t="shared" si="54"/>
        <v>-127.60000000000001</v>
      </c>
      <c r="AE281" s="22">
        <f t="shared" si="54"/>
        <v>-127.60000000000001</v>
      </c>
      <c r="AF281" s="22">
        <f t="shared" si="54"/>
        <v>-127.60000000000001</v>
      </c>
      <c r="AG281" s="22">
        <f t="shared" si="54"/>
        <v>-127.60000000000001</v>
      </c>
      <c r="AH281" s="22">
        <v>0</v>
      </c>
      <c r="AI281" s="22">
        <v>0</v>
      </c>
      <c r="AJ281" s="22">
        <v>0</v>
      </c>
      <c r="AK281" s="22">
        <f t="shared" si="53"/>
        <v>-1148.4000000000001</v>
      </c>
      <c r="AL281" s="22">
        <v>0</v>
      </c>
      <c r="AM281" s="22">
        <f t="shared" si="57"/>
        <v>-2807.2</v>
      </c>
      <c r="AO281" s="81">
        <f t="shared" si="58"/>
        <v>255.20000000000027</v>
      </c>
      <c r="AP281" s="81">
        <f t="shared" si="59"/>
        <v>1403.6000000000004</v>
      </c>
      <c r="AQ281" s="81"/>
      <c r="AR281" s="81"/>
    </row>
    <row r="282" spans="1:44" outlineLevel="1" x14ac:dyDescent="0.25">
      <c r="A282" s="266">
        <v>45092</v>
      </c>
      <c r="D282" s="69" t="s">
        <v>4534</v>
      </c>
      <c r="E282" s="69" t="s">
        <v>4535</v>
      </c>
      <c r="F282" s="69" t="e">
        <f>VLOOKUP(E282,#REF!,2,FALSE)</f>
        <v>#REF!</v>
      </c>
      <c r="G282" s="194" t="e">
        <f>VLOOKUP(E282,#REF!,9,FALSE)</f>
        <v>#REF!</v>
      </c>
      <c r="H282" s="194" t="e">
        <f>VLOOKUP(E282,#REF!,10,FALSE)</f>
        <v>#REF!</v>
      </c>
      <c r="I282" s="267" t="e">
        <f t="shared" si="52"/>
        <v>#REF!</v>
      </c>
      <c r="L282" s="70">
        <v>2301008</v>
      </c>
      <c r="M282" s="70">
        <v>50386</v>
      </c>
      <c r="N282" t="s">
        <v>4298</v>
      </c>
      <c r="O282" t="s">
        <v>4536</v>
      </c>
      <c r="P282" s="83" t="s">
        <v>4029</v>
      </c>
      <c r="Q282" s="83"/>
      <c r="R282" s="82">
        <v>6406.4</v>
      </c>
      <c r="S282" s="82">
        <v>0</v>
      </c>
      <c r="T282" s="82">
        <v>0</v>
      </c>
      <c r="U282" s="82">
        <f t="shared" si="56"/>
        <v>6406.4</v>
      </c>
      <c r="W282" s="73">
        <v>24</v>
      </c>
      <c r="X282" s="22">
        <v>-3470.1333333333337</v>
      </c>
      <c r="Y282" s="22">
        <v>-266.93333333333334</v>
      </c>
      <c r="Z282" s="22">
        <f t="shared" si="55"/>
        <v>-266.93333333333334</v>
      </c>
      <c r="AA282" s="22">
        <f t="shared" si="55"/>
        <v>-266.93333333333334</v>
      </c>
      <c r="AB282" s="22">
        <f t="shared" si="55"/>
        <v>-266.93333333333334</v>
      </c>
      <c r="AC282" s="22">
        <f t="shared" si="54"/>
        <v>-266.93333333333334</v>
      </c>
      <c r="AD282" s="22">
        <f t="shared" si="54"/>
        <v>-266.93333333333334</v>
      </c>
      <c r="AE282" s="22">
        <f t="shared" si="54"/>
        <v>-266.93333333333334</v>
      </c>
      <c r="AF282" s="22">
        <f t="shared" si="54"/>
        <v>-266.93333333333334</v>
      </c>
      <c r="AG282" s="22">
        <f t="shared" si="54"/>
        <v>-266.93333333333334</v>
      </c>
      <c r="AH282" s="22">
        <v>0</v>
      </c>
      <c r="AI282" s="22">
        <v>0</v>
      </c>
      <c r="AJ282" s="22">
        <v>0</v>
      </c>
      <c r="AK282" s="22">
        <f t="shared" si="53"/>
        <v>-2402.4</v>
      </c>
      <c r="AL282" s="22">
        <v>0</v>
      </c>
      <c r="AM282" s="22">
        <f t="shared" si="57"/>
        <v>-5872.5333333333338</v>
      </c>
      <c r="AO282" s="81">
        <f t="shared" si="58"/>
        <v>533.86666666666588</v>
      </c>
      <c r="AP282" s="81">
        <f t="shared" si="59"/>
        <v>2936.266666666666</v>
      </c>
      <c r="AQ282" s="81"/>
      <c r="AR282" s="81"/>
    </row>
    <row r="283" spans="1:44" outlineLevel="1" x14ac:dyDescent="0.25">
      <c r="A283" s="266">
        <v>45098</v>
      </c>
      <c r="D283" s="69" t="s">
        <v>4537</v>
      </c>
      <c r="E283" s="69" t="s">
        <v>4486</v>
      </c>
      <c r="F283" s="69" t="e">
        <f>VLOOKUP(E283,#REF!,2,FALSE)</f>
        <v>#REF!</v>
      </c>
      <c r="G283" s="194" t="e">
        <f>VLOOKUP(E283,#REF!,9,FALSE)</f>
        <v>#REF!</v>
      </c>
      <c r="H283" s="194" t="e">
        <f>VLOOKUP(E283,#REF!,10,FALSE)</f>
        <v>#REF!</v>
      </c>
      <c r="I283" s="267" t="e">
        <f t="shared" si="52"/>
        <v>#REF!</v>
      </c>
      <c r="L283" s="70">
        <v>2301029</v>
      </c>
      <c r="M283" s="70">
        <v>50387</v>
      </c>
      <c r="N283" t="s">
        <v>4087</v>
      </c>
      <c r="O283" t="s">
        <v>4538</v>
      </c>
      <c r="P283" s="83" t="s">
        <v>4029</v>
      </c>
      <c r="Q283" s="83"/>
      <c r="R283" s="82">
        <v>2685.54</v>
      </c>
      <c r="S283" s="82">
        <v>0</v>
      </c>
      <c r="T283" s="82">
        <v>0</v>
      </c>
      <c r="U283" s="82">
        <f t="shared" si="56"/>
        <v>2685.54</v>
      </c>
      <c r="W283" s="73">
        <v>24</v>
      </c>
      <c r="X283" s="22">
        <v>-1454.6675000000002</v>
      </c>
      <c r="Y283" s="22">
        <v>-111.89749999999999</v>
      </c>
      <c r="Z283" s="22">
        <f t="shared" si="55"/>
        <v>-111.89749999999999</v>
      </c>
      <c r="AA283" s="22">
        <f t="shared" si="55"/>
        <v>-111.89749999999999</v>
      </c>
      <c r="AB283" s="22">
        <f t="shared" si="55"/>
        <v>-111.89749999999999</v>
      </c>
      <c r="AC283" s="22">
        <f t="shared" si="54"/>
        <v>-111.89749999999999</v>
      </c>
      <c r="AD283" s="22">
        <f t="shared" si="54"/>
        <v>-111.89749999999999</v>
      </c>
      <c r="AE283" s="22">
        <f t="shared" si="54"/>
        <v>-111.89749999999999</v>
      </c>
      <c r="AF283" s="22">
        <f t="shared" si="54"/>
        <v>-111.89749999999999</v>
      </c>
      <c r="AG283" s="22">
        <f t="shared" si="54"/>
        <v>-111.89749999999999</v>
      </c>
      <c r="AH283" s="22">
        <v>0</v>
      </c>
      <c r="AI283" s="22">
        <v>0</v>
      </c>
      <c r="AJ283" s="22">
        <v>0</v>
      </c>
      <c r="AK283" s="22">
        <f t="shared" si="53"/>
        <v>-1007.0775000000001</v>
      </c>
      <c r="AL283" s="22">
        <v>0</v>
      </c>
      <c r="AM283" s="22">
        <f t="shared" si="57"/>
        <v>-2461.7450000000003</v>
      </c>
      <c r="AO283" s="81">
        <f t="shared" si="58"/>
        <v>223.79499999999962</v>
      </c>
      <c r="AP283" s="81">
        <f t="shared" si="59"/>
        <v>1230.8724999999997</v>
      </c>
      <c r="AQ283" s="81"/>
      <c r="AR283" s="81"/>
    </row>
    <row r="284" spans="1:44" outlineLevel="1" x14ac:dyDescent="0.25">
      <c r="A284" s="266">
        <v>45098</v>
      </c>
      <c r="D284" s="69" t="s">
        <v>4539</v>
      </c>
      <c r="E284" s="69" t="s">
        <v>3724</v>
      </c>
      <c r="F284" s="69" t="e">
        <f>VLOOKUP(E284,#REF!,2,FALSE)</f>
        <v>#REF!</v>
      </c>
      <c r="G284" s="194" t="e">
        <f>VLOOKUP(E284,#REF!,9,FALSE)</f>
        <v>#REF!</v>
      </c>
      <c r="H284" s="194" t="e">
        <f>VLOOKUP(E284,#REF!,10,FALSE)</f>
        <v>#REF!</v>
      </c>
      <c r="I284" s="267" t="e">
        <f t="shared" si="52"/>
        <v>#REF!</v>
      </c>
      <c r="L284" s="70">
        <v>2301029</v>
      </c>
      <c r="M284" s="70">
        <v>50388</v>
      </c>
      <c r="N284" t="s">
        <v>4087</v>
      </c>
      <c r="O284" t="s">
        <v>4540</v>
      </c>
      <c r="P284" s="83" t="s">
        <v>4029</v>
      </c>
      <c r="Q284" s="83"/>
      <c r="R284" s="82">
        <v>2685.54</v>
      </c>
      <c r="S284" s="82">
        <v>0</v>
      </c>
      <c r="T284" s="82">
        <v>0</v>
      </c>
      <c r="U284" s="82">
        <f t="shared" si="56"/>
        <v>2685.54</v>
      </c>
      <c r="W284" s="73">
        <v>24</v>
      </c>
      <c r="X284" s="22">
        <v>-1454.6675000000002</v>
      </c>
      <c r="Y284" s="22">
        <v>-111.89749999999999</v>
      </c>
      <c r="Z284" s="22">
        <f t="shared" si="55"/>
        <v>-111.89749999999999</v>
      </c>
      <c r="AA284" s="22">
        <f t="shared" si="55"/>
        <v>-111.89749999999999</v>
      </c>
      <c r="AB284" s="22">
        <f t="shared" si="55"/>
        <v>-111.89749999999999</v>
      </c>
      <c r="AC284" s="22">
        <f t="shared" si="54"/>
        <v>-111.89749999999999</v>
      </c>
      <c r="AD284" s="22">
        <f t="shared" si="54"/>
        <v>-111.89749999999999</v>
      </c>
      <c r="AE284" s="22">
        <f t="shared" si="54"/>
        <v>-111.89749999999999</v>
      </c>
      <c r="AF284" s="22">
        <f t="shared" si="54"/>
        <v>-111.89749999999999</v>
      </c>
      <c r="AG284" s="22">
        <f t="shared" si="54"/>
        <v>-111.89749999999999</v>
      </c>
      <c r="AH284" s="22">
        <v>0</v>
      </c>
      <c r="AI284" s="22">
        <v>0</v>
      </c>
      <c r="AJ284" s="22">
        <v>0</v>
      </c>
      <c r="AK284" s="22">
        <f t="shared" si="53"/>
        <v>-1007.0775000000001</v>
      </c>
      <c r="AL284" s="22">
        <v>0</v>
      </c>
      <c r="AM284" s="22">
        <f t="shared" si="57"/>
        <v>-2461.7450000000003</v>
      </c>
      <c r="AO284" s="81">
        <f t="shared" si="58"/>
        <v>223.79499999999962</v>
      </c>
      <c r="AP284" s="81">
        <f t="shared" si="59"/>
        <v>1230.8724999999997</v>
      </c>
      <c r="AQ284" s="81"/>
      <c r="AR284" s="81"/>
    </row>
    <row r="285" spans="1:44" outlineLevel="1" x14ac:dyDescent="0.25">
      <c r="A285" s="266">
        <v>45100</v>
      </c>
      <c r="D285" s="69" t="s">
        <v>4541</v>
      </c>
      <c r="E285" s="69" t="s">
        <v>3989</v>
      </c>
      <c r="F285" s="69" t="e">
        <f>VLOOKUP(E285,#REF!,2,FALSE)</f>
        <v>#REF!</v>
      </c>
      <c r="G285" s="194" t="e">
        <f>VLOOKUP(E285,#REF!,9,FALSE)</f>
        <v>#REF!</v>
      </c>
      <c r="H285" s="194" t="e">
        <f>VLOOKUP(E285,#REF!,10,FALSE)</f>
        <v>#REF!</v>
      </c>
      <c r="I285" s="267" t="e">
        <f t="shared" si="52"/>
        <v>#REF!</v>
      </c>
      <c r="L285" s="70">
        <v>2301033</v>
      </c>
      <c r="M285" s="70">
        <v>50390</v>
      </c>
      <c r="N285" t="s">
        <v>4087</v>
      </c>
      <c r="O285" t="s">
        <v>4542</v>
      </c>
      <c r="P285" s="83" t="s">
        <v>4029</v>
      </c>
      <c r="Q285" s="83"/>
      <c r="R285" s="82">
        <v>2685.54</v>
      </c>
      <c r="S285" s="82">
        <v>0</v>
      </c>
      <c r="T285" s="82">
        <v>0</v>
      </c>
      <c r="U285" s="82">
        <f t="shared" si="56"/>
        <v>2685.54</v>
      </c>
      <c r="W285" s="73">
        <v>24</v>
      </c>
      <c r="X285" s="22">
        <v>-1454.6675000000002</v>
      </c>
      <c r="Y285" s="22">
        <v>-111.89749999999999</v>
      </c>
      <c r="Z285" s="22">
        <f t="shared" si="55"/>
        <v>-111.89749999999999</v>
      </c>
      <c r="AA285" s="22">
        <f t="shared" si="55"/>
        <v>-111.89749999999999</v>
      </c>
      <c r="AB285" s="22">
        <f t="shared" si="55"/>
        <v>-111.89749999999999</v>
      </c>
      <c r="AC285" s="22">
        <f t="shared" si="55"/>
        <v>-111.89749999999999</v>
      </c>
      <c r="AD285" s="22">
        <f t="shared" si="55"/>
        <v>-111.89749999999999</v>
      </c>
      <c r="AE285" s="22">
        <f t="shared" si="55"/>
        <v>-111.89749999999999</v>
      </c>
      <c r="AF285" s="22">
        <f t="shared" si="55"/>
        <v>-111.89749999999999</v>
      </c>
      <c r="AG285" s="22">
        <f t="shared" si="54"/>
        <v>-111.89749999999999</v>
      </c>
      <c r="AH285" s="22">
        <v>0</v>
      </c>
      <c r="AI285" s="22">
        <v>0</v>
      </c>
      <c r="AJ285" s="22">
        <v>0</v>
      </c>
      <c r="AK285" s="22">
        <f t="shared" si="53"/>
        <v>-1007.0775000000001</v>
      </c>
      <c r="AL285" s="22">
        <v>0</v>
      </c>
      <c r="AM285" s="22">
        <f t="shared" si="57"/>
        <v>-2461.7450000000003</v>
      </c>
      <c r="AO285" s="81">
        <f t="shared" si="58"/>
        <v>223.79499999999962</v>
      </c>
      <c r="AP285" s="81">
        <f t="shared" si="59"/>
        <v>1230.8724999999997</v>
      </c>
      <c r="AQ285" s="81"/>
      <c r="AR285" s="81"/>
    </row>
    <row r="286" spans="1:44" x14ac:dyDescent="0.25">
      <c r="F286" s="69" t="e">
        <f>VLOOKUP(E286,#REF!,2,FALSE)</f>
        <v>#REF!</v>
      </c>
      <c r="G286" s="194" t="e">
        <f>VLOOKUP(E286,#REF!,9,FALSE)</f>
        <v>#REF!</v>
      </c>
      <c r="H286" s="194" t="e">
        <f>VLOOKUP(E286,#REF!,10,FALSE)</f>
        <v>#REF!</v>
      </c>
      <c r="I286" s="267" t="e">
        <f t="shared" si="52"/>
        <v>#REF!</v>
      </c>
      <c r="N286"/>
      <c r="O286"/>
      <c r="P286" s="83"/>
      <c r="Q286" s="83"/>
      <c r="S286" s="82">
        <v>0</v>
      </c>
      <c r="T286" s="82">
        <v>0</v>
      </c>
      <c r="X286" s="22"/>
      <c r="Y286" s="22"/>
      <c r="Z286" s="22"/>
      <c r="AA286" s="22"/>
      <c r="AB286" s="22"/>
      <c r="AC286" s="22"/>
      <c r="AD286" s="22"/>
      <c r="AE286" s="22"/>
      <c r="AF286" s="22"/>
      <c r="AG286" s="22"/>
      <c r="AH286" s="22"/>
      <c r="AI286" s="22"/>
      <c r="AJ286" s="22"/>
      <c r="AK286" s="22"/>
      <c r="AL286" s="22">
        <v>0</v>
      </c>
      <c r="AM286" s="22"/>
      <c r="AO286" s="81"/>
      <c r="AP286" s="81"/>
      <c r="AQ286" s="81"/>
      <c r="AR286" s="81"/>
    </row>
    <row r="287" spans="1:44" x14ac:dyDescent="0.25">
      <c r="A287" s="266">
        <v>45108</v>
      </c>
      <c r="D287" s="69" t="s">
        <v>4543</v>
      </c>
      <c r="E287" s="69" t="s">
        <v>4544</v>
      </c>
      <c r="F287" s="69" t="e">
        <f>VLOOKUP(E287,#REF!,2,FALSE)</f>
        <v>#REF!</v>
      </c>
      <c r="G287" s="194" t="e">
        <f>VLOOKUP(E287,#REF!,9,FALSE)</f>
        <v>#REF!</v>
      </c>
      <c r="H287" s="194" t="e">
        <f>VLOOKUP(E287,#REF!,10,FALSE)</f>
        <v>#REF!</v>
      </c>
      <c r="I287" s="267" t="e">
        <f t="shared" si="52"/>
        <v>#REF!</v>
      </c>
      <c r="L287" s="68">
        <v>2301176</v>
      </c>
      <c r="M287" s="70">
        <v>50757</v>
      </c>
      <c r="N287" t="s">
        <v>4087</v>
      </c>
      <c r="O287" t="s">
        <v>4545</v>
      </c>
      <c r="P287" s="83" t="s">
        <v>4134</v>
      </c>
      <c r="Q287" s="83"/>
      <c r="R287" s="82">
        <v>8956</v>
      </c>
      <c r="S287" s="82">
        <v>0</v>
      </c>
      <c r="T287" s="82">
        <v>0</v>
      </c>
      <c r="U287" s="82">
        <f t="shared" ref="U287:U350" si="60">SUM(R287:T287)</f>
        <v>8956</v>
      </c>
      <c r="W287" s="73">
        <v>24</v>
      </c>
      <c r="X287" s="22">
        <v>-4478</v>
      </c>
      <c r="Y287" s="22">
        <f t="shared" ref="Y287:AG315" si="61">-$U287/$W287</f>
        <v>-373.16666666666669</v>
      </c>
      <c r="Z287" s="22">
        <f t="shared" si="61"/>
        <v>-373.16666666666669</v>
      </c>
      <c r="AA287" s="22">
        <f t="shared" si="61"/>
        <v>-373.16666666666669</v>
      </c>
      <c r="AB287" s="22">
        <f t="shared" si="61"/>
        <v>-373.16666666666669</v>
      </c>
      <c r="AC287" s="22">
        <f t="shared" si="61"/>
        <v>-373.16666666666669</v>
      </c>
      <c r="AD287" s="22">
        <f t="shared" si="61"/>
        <v>-373.16666666666669</v>
      </c>
      <c r="AE287" s="22">
        <f t="shared" si="61"/>
        <v>-373.16666666666669</v>
      </c>
      <c r="AF287" s="22">
        <f t="shared" si="61"/>
        <v>-373.16666666666669</v>
      </c>
      <c r="AG287" s="22">
        <f t="shared" si="61"/>
        <v>-373.16666666666669</v>
      </c>
      <c r="AH287" s="22">
        <v>0</v>
      </c>
      <c r="AI287" s="22">
        <v>0</v>
      </c>
      <c r="AJ287" s="22">
        <v>0</v>
      </c>
      <c r="AK287" s="22">
        <f t="shared" ref="AK287:AK296" si="62">SUM(Y287:AJ287)</f>
        <v>-3358.4999999999995</v>
      </c>
      <c r="AL287" s="22">
        <v>0</v>
      </c>
      <c r="AM287" s="22">
        <f t="shared" ref="AM287:AM350" si="63">X287+AK287+AL287</f>
        <v>-7836.5</v>
      </c>
      <c r="AO287" s="81">
        <f t="shared" ref="AO287:AO350" si="64">U287+AM287</f>
        <v>1119.5</v>
      </c>
      <c r="AP287" s="81">
        <f t="shared" ref="AP287:AP350" si="65">R287+X287</f>
        <v>4478</v>
      </c>
      <c r="AQ287" s="81"/>
      <c r="AR287" s="81"/>
    </row>
    <row r="288" spans="1:44" x14ac:dyDescent="0.25">
      <c r="A288" s="266">
        <v>45108</v>
      </c>
      <c r="D288" s="69" t="s">
        <v>4546</v>
      </c>
      <c r="E288" s="69" t="s">
        <v>4547</v>
      </c>
      <c r="F288" s="69" t="e">
        <f>VLOOKUP(E288,#REF!,2,FALSE)</f>
        <v>#REF!</v>
      </c>
      <c r="G288" s="194" t="e">
        <f>VLOOKUP(E288,#REF!,9,FALSE)</f>
        <v>#REF!</v>
      </c>
      <c r="H288" s="194" t="e">
        <f>VLOOKUP(E288,#REF!,10,FALSE)</f>
        <v>#REF!</v>
      </c>
      <c r="I288" s="267" t="e">
        <f t="shared" si="52"/>
        <v>#REF!</v>
      </c>
      <c r="L288" s="68">
        <v>2300875</v>
      </c>
      <c r="M288" s="70">
        <v>50767</v>
      </c>
      <c r="N288" t="s">
        <v>4087</v>
      </c>
      <c r="O288" t="s">
        <v>4548</v>
      </c>
      <c r="P288" s="83" t="s">
        <v>4022</v>
      </c>
      <c r="Q288" s="83"/>
      <c r="R288" s="82">
        <v>6466.67</v>
      </c>
      <c r="S288" s="82">
        <v>0</v>
      </c>
      <c r="T288" s="82">
        <v>0</v>
      </c>
      <c r="U288" s="82">
        <f t="shared" si="60"/>
        <v>6466.67</v>
      </c>
      <c r="W288" s="73">
        <v>24</v>
      </c>
      <c r="X288" s="22">
        <v>-3233.3350000000005</v>
      </c>
      <c r="Y288" s="22">
        <f t="shared" si="61"/>
        <v>-269.44458333333336</v>
      </c>
      <c r="Z288" s="22">
        <f t="shared" si="61"/>
        <v>-269.44458333333336</v>
      </c>
      <c r="AA288" s="22">
        <f t="shared" si="61"/>
        <v>-269.44458333333336</v>
      </c>
      <c r="AB288" s="22">
        <f t="shared" si="61"/>
        <v>-269.44458333333336</v>
      </c>
      <c r="AC288" s="22">
        <f t="shared" si="61"/>
        <v>-269.44458333333336</v>
      </c>
      <c r="AD288" s="22">
        <f t="shared" si="61"/>
        <v>-269.44458333333336</v>
      </c>
      <c r="AE288" s="22">
        <f t="shared" si="61"/>
        <v>-269.44458333333336</v>
      </c>
      <c r="AF288" s="22">
        <f t="shared" si="61"/>
        <v>-269.44458333333336</v>
      </c>
      <c r="AG288" s="22">
        <f t="shared" si="61"/>
        <v>-269.44458333333336</v>
      </c>
      <c r="AH288" s="22">
        <v>0</v>
      </c>
      <c r="AI288" s="22">
        <v>0</v>
      </c>
      <c r="AJ288" s="22">
        <v>0</v>
      </c>
      <c r="AK288" s="22">
        <f t="shared" si="62"/>
        <v>-2425.0012500000003</v>
      </c>
      <c r="AL288" s="22">
        <v>0</v>
      </c>
      <c r="AM288" s="22">
        <f t="shared" si="63"/>
        <v>-5658.3362500000003</v>
      </c>
      <c r="AO288" s="81">
        <f t="shared" si="64"/>
        <v>808.33374999999978</v>
      </c>
      <c r="AP288" s="81">
        <f t="shared" si="65"/>
        <v>3233.3349999999996</v>
      </c>
      <c r="AQ288" s="81"/>
      <c r="AR288" s="81"/>
    </row>
    <row r="289" spans="1:47" x14ac:dyDescent="0.25">
      <c r="A289" s="266">
        <v>45108</v>
      </c>
      <c r="D289" s="69" t="s">
        <v>4549</v>
      </c>
      <c r="E289" s="69" t="s">
        <v>4550</v>
      </c>
      <c r="F289" s="69" t="e">
        <f>VLOOKUP(E289,#REF!,2,FALSE)</f>
        <v>#REF!</v>
      </c>
      <c r="G289" s="194" t="e">
        <f>VLOOKUP(E289,#REF!,9,FALSE)</f>
        <v>#REF!</v>
      </c>
      <c r="H289" s="194" t="e">
        <f>VLOOKUP(E289,#REF!,10,FALSE)</f>
        <v>#REF!</v>
      </c>
      <c r="I289" s="267" t="e">
        <f t="shared" si="52"/>
        <v>#REF!</v>
      </c>
      <c r="L289" s="68">
        <v>2300875</v>
      </c>
      <c r="M289" s="70">
        <v>50768</v>
      </c>
      <c r="N289" t="s">
        <v>4087</v>
      </c>
      <c r="O289" t="s">
        <v>4551</v>
      </c>
      <c r="P289" s="83" t="s">
        <v>4022</v>
      </c>
      <c r="Q289" s="83"/>
      <c r="R289" s="82">
        <v>9609.6</v>
      </c>
      <c r="S289" s="82">
        <v>0</v>
      </c>
      <c r="T289" s="82">
        <v>0</v>
      </c>
      <c r="U289" s="82">
        <f t="shared" si="60"/>
        <v>9609.6</v>
      </c>
      <c r="W289" s="73">
        <v>24</v>
      </c>
      <c r="X289" s="22">
        <v>-4804.8</v>
      </c>
      <c r="Y289" s="22">
        <f t="shared" si="61"/>
        <v>-400.40000000000003</v>
      </c>
      <c r="Z289" s="22">
        <f t="shared" si="61"/>
        <v>-400.40000000000003</v>
      </c>
      <c r="AA289" s="22">
        <f t="shared" si="61"/>
        <v>-400.40000000000003</v>
      </c>
      <c r="AB289" s="22">
        <f t="shared" si="61"/>
        <v>-400.40000000000003</v>
      </c>
      <c r="AC289" s="22">
        <f t="shared" si="61"/>
        <v>-400.40000000000003</v>
      </c>
      <c r="AD289" s="22">
        <f t="shared" si="61"/>
        <v>-400.40000000000003</v>
      </c>
      <c r="AE289" s="22">
        <f t="shared" si="61"/>
        <v>-400.40000000000003</v>
      </c>
      <c r="AF289" s="22">
        <f t="shared" si="61"/>
        <v>-400.40000000000003</v>
      </c>
      <c r="AG289" s="22">
        <f t="shared" si="61"/>
        <v>-400.40000000000003</v>
      </c>
      <c r="AH289" s="22">
        <v>0</v>
      </c>
      <c r="AI289" s="22">
        <v>0</v>
      </c>
      <c r="AJ289" s="22">
        <v>0</v>
      </c>
      <c r="AK289" s="22">
        <f t="shared" si="62"/>
        <v>-3603.6000000000004</v>
      </c>
      <c r="AL289" s="22">
        <v>0</v>
      </c>
      <c r="AM289" s="22">
        <f t="shared" si="63"/>
        <v>-8408.4000000000015</v>
      </c>
      <c r="AO289" s="81">
        <f t="shared" si="64"/>
        <v>1201.1999999999989</v>
      </c>
      <c r="AP289" s="81">
        <f t="shared" si="65"/>
        <v>4804.8</v>
      </c>
      <c r="AQ289" s="81"/>
      <c r="AR289" s="81"/>
    </row>
    <row r="290" spans="1:47" x14ac:dyDescent="0.25">
      <c r="A290" s="266">
        <v>45108</v>
      </c>
      <c r="D290" s="69" t="s">
        <v>4552</v>
      </c>
      <c r="E290" s="69" t="s">
        <v>4420</v>
      </c>
      <c r="F290" s="69" t="e">
        <f>VLOOKUP(E290,#REF!,2,FALSE)</f>
        <v>#REF!</v>
      </c>
      <c r="G290" s="194" t="e">
        <f>VLOOKUP(E290,#REF!,9,FALSE)</f>
        <v>#REF!</v>
      </c>
      <c r="H290" s="194" t="e">
        <f>VLOOKUP(E290,#REF!,10,FALSE)</f>
        <v>#REF!</v>
      </c>
      <c r="I290" s="267" t="e">
        <f t="shared" si="52"/>
        <v>#REF!</v>
      </c>
      <c r="L290" s="68">
        <v>2300886</v>
      </c>
      <c r="M290" s="70">
        <v>50924</v>
      </c>
      <c r="N290" t="s">
        <v>4087</v>
      </c>
      <c r="O290" t="s">
        <v>4553</v>
      </c>
      <c r="P290" s="83" t="s">
        <v>4022</v>
      </c>
      <c r="Q290" s="83"/>
      <c r="R290" s="82">
        <v>7956</v>
      </c>
      <c r="S290" s="82">
        <v>0</v>
      </c>
      <c r="T290" s="82">
        <v>0</v>
      </c>
      <c r="U290" s="82">
        <f t="shared" si="60"/>
        <v>7956</v>
      </c>
      <c r="W290" s="73">
        <v>24</v>
      </c>
      <c r="X290" s="22">
        <v>-3978</v>
      </c>
      <c r="Y290" s="22">
        <f t="shared" si="61"/>
        <v>-331.5</v>
      </c>
      <c r="Z290" s="22">
        <f t="shared" si="61"/>
        <v>-331.5</v>
      </c>
      <c r="AA290" s="22">
        <f t="shared" si="61"/>
        <v>-331.5</v>
      </c>
      <c r="AB290" s="22">
        <f t="shared" si="61"/>
        <v>-331.5</v>
      </c>
      <c r="AC290" s="22">
        <f t="shared" si="61"/>
        <v>-331.5</v>
      </c>
      <c r="AD290" s="22">
        <f t="shared" si="61"/>
        <v>-331.5</v>
      </c>
      <c r="AE290" s="22">
        <f t="shared" si="61"/>
        <v>-331.5</v>
      </c>
      <c r="AF290" s="22">
        <f t="shared" si="61"/>
        <v>-331.5</v>
      </c>
      <c r="AG290" s="22">
        <f t="shared" si="61"/>
        <v>-331.5</v>
      </c>
      <c r="AH290" s="22">
        <v>0</v>
      </c>
      <c r="AI290" s="22">
        <v>0</v>
      </c>
      <c r="AJ290" s="22">
        <v>0</v>
      </c>
      <c r="AK290" s="22">
        <f t="shared" si="62"/>
        <v>-2983.5</v>
      </c>
      <c r="AL290" s="22">
        <v>0</v>
      </c>
      <c r="AM290" s="22">
        <f t="shared" si="63"/>
        <v>-6961.5</v>
      </c>
      <c r="AO290" s="81">
        <f t="shared" si="64"/>
        <v>994.5</v>
      </c>
      <c r="AP290" s="81">
        <f t="shared" si="65"/>
        <v>3978</v>
      </c>
      <c r="AQ290" s="81"/>
      <c r="AR290" s="81"/>
    </row>
    <row r="291" spans="1:47" x14ac:dyDescent="0.25">
      <c r="A291" s="266">
        <v>45108</v>
      </c>
      <c r="D291" s="69" t="s">
        <v>4554</v>
      </c>
      <c r="E291" s="69" t="s">
        <v>4555</v>
      </c>
      <c r="F291" s="69" t="e">
        <f>VLOOKUP(E291,#REF!,2,FALSE)</f>
        <v>#REF!</v>
      </c>
      <c r="G291" s="194" t="e">
        <f>VLOOKUP(E291,#REF!,9,FALSE)</f>
        <v>#REF!</v>
      </c>
      <c r="H291" s="194" t="e">
        <f>VLOOKUP(E291,#REF!,10,FALSE)</f>
        <v>#REF!</v>
      </c>
      <c r="I291" s="267" t="e">
        <f t="shared" si="52"/>
        <v>#REF!</v>
      </c>
      <c r="L291" s="68">
        <v>2300875</v>
      </c>
      <c r="M291" s="70">
        <v>50931</v>
      </c>
      <c r="N291" t="s">
        <v>4087</v>
      </c>
      <c r="O291" t="s">
        <v>4556</v>
      </c>
      <c r="P291" s="83" t="s">
        <v>4022</v>
      </c>
      <c r="Q291" s="83"/>
      <c r="R291" s="82">
        <v>742.5</v>
      </c>
      <c r="S291" s="82">
        <v>0</v>
      </c>
      <c r="T291" s="82">
        <v>0</v>
      </c>
      <c r="U291" s="82">
        <f t="shared" si="60"/>
        <v>742.5</v>
      </c>
      <c r="W291" s="73">
        <v>24</v>
      </c>
      <c r="X291" s="22">
        <v>-371.25</v>
      </c>
      <c r="Y291" s="22">
        <f t="shared" si="61"/>
        <v>-30.9375</v>
      </c>
      <c r="Z291" s="22">
        <f t="shared" si="61"/>
        <v>-30.9375</v>
      </c>
      <c r="AA291" s="22">
        <f t="shared" si="61"/>
        <v>-30.9375</v>
      </c>
      <c r="AB291" s="22">
        <f t="shared" si="61"/>
        <v>-30.9375</v>
      </c>
      <c r="AC291" s="22">
        <f t="shared" si="61"/>
        <v>-30.9375</v>
      </c>
      <c r="AD291" s="22">
        <f t="shared" si="61"/>
        <v>-30.9375</v>
      </c>
      <c r="AE291" s="22">
        <f t="shared" si="61"/>
        <v>-30.9375</v>
      </c>
      <c r="AF291" s="22">
        <f t="shared" si="61"/>
        <v>-30.9375</v>
      </c>
      <c r="AG291" s="22">
        <f t="shared" si="61"/>
        <v>-30.9375</v>
      </c>
      <c r="AH291" s="22">
        <v>0</v>
      </c>
      <c r="AI291" s="22">
        <v>0</v>
      </c>
      <c r="AJ291" s="22">
        <v>0</v>
      </c>
      <c r="AK291" s="22">
        <f t="shared" si="62"/>
        <v>-278.4375</v>
      </c>
      <c r="AL291" s="22">
        <v>0</v>
      </c>
      <c r="AM291" s="22">
        <f t="shared" si="63"/>
        <v>-649.6875</v>
      </c>
      <c r="AO291" s="81">
        <f t="shared" si="64"/>
        <v>92.8125</v>
      </c>
      <c r="AP291" s="81">
        <f t="shared" si="65"/>
        <v>371.25</v>
      </c>
      <c r="AQ291" s="81">
        <v>9</v>
      </c>
      <c r="AR291" s="122">
        <v>742.5</v>
      </c>
      <c r="AS291" s="81">
        <f>U291-AR291</f>
        <v>0</v>
      </c>
      <c r="AT291" s="122">
        <f>AS291/24*AQ291</f>
        <v>0</v>
      </c>
      <c r="AU291" s="81">
        <f>U291-AS291-(-AM291-AT291)-(AR291-(AR291/24*AQ291))</f>
        <v>-371.25</v>
      </c>
    </row>
    <row r="292" spans="1:47" x14ac:dyDescent="0.25">
      <c r="A292" s="266">
        <v>45114</v>
      </c>
      <c r="D292" s="69" t="s">
        <v>4557</v>
      </c>
      <c r="E292" s="69" t="s">
        <v>4558</v>
      </c>
      <c r="F292" s="69" t="e">
        <f>VLOOKUP(E292,#REF!,2,FALSE)</f>
        <v>#REF!</v>
      </c>
      <c r="G292" s="194" t="e">
        <f>VLOOKUP(E292,#REF!,9,FALSE)</f>
        <v>#REF!</v>
      </c>
      <c r="H292" s="194" t="e">
        <f>VLOOKUP(E292,#REF!,10,FALSE)</f>
        <v>#REF!</v>
      </c>
      <c r="I292" s="267" t="e">
        <f t="shared" si="52"/>
        <v>#REF!</v>
      </c>
      <c r="L292" s="68">
        <v>2301175</v>
      </c>
      <c r="M292" s="70">
        <v>50756</v>
      </c>
      <c r="N292" t="s">
        <v>4559</v>
      </c>
      <c r="O292" t="s">
        <v>4560</v>
      </c>
      <c r="P292" s="83" t="s">
        <v>4029</v>
      </c>
      <c r="Q292" s="83"/>
      <c r="R292" s="82">
        <v>1010.88</v>
      </c>
      <c r="S292" s="82">
        <v>0</v>
      </c>
      <c r="T292" s="82">
        <v>0</v>
      </c>
      <c r="U292" s="82">
        <f t="shared" si="60"/>
        <v>1010.88</v>
      </c>
      <c r="W292" s="73">
        <v>24</v>
      </c>
      <c r="X292" s="22">
        <v>-505.44</v>
      </c>
      <c r="Y292" s="22">
        <f t="shared" si="61"/>
        <v>-42.12</v>
      </c>
      <c r="Z292" s="22">
        <f t="shared" si="61"/>
        <v>-42.12</v>
      </c>
      <c r="AA292" s="22">
        <f t="shared" si="61"/>
        <v>-42.12</v>
      </c>
      <c r="AB292" s="22">
        <f t="shared" si="61"/>
        <v>-42.12</v>
      </c>
      <c r="AC292" s="22">
        <f t="shared" si="61"/>
        <v>-42.12</v>
      </c>
      <c r="AD292" s="22">
        <f t="shared" si="61"/>
        <v>-42.12</v>
      </c>
      <c r="AE292" s="22">
        <f t="shared" si="61"/>
        <v>-42.12</v>
      </c>
      <c r="AF292" s="22">
        <f t="shared" si="61"/>
        <v>-42.12</v>
      </c>
      <c r="AG292" s="22">
        <f t="shared" si="61"/>
        <v>-42.12</v>
      </c>
      <c r="AH292" s="22">
        <v>0</v>
      </c>
      <c r="AI292" s="22">
        <v>0</v>
      </c>
      <c r="AJ292" s="22">
        <v>0</v>
      </c>
      <c r="AK292" s="22">
        <f t="shared" si="62"/>
        <v>-379.08</v>
      </c>
      <c r="AL292" s="22">
        <v>0</v>
      </c>
      <c r="AM292" s="22">
        <f t="shared" si="63"/>
        <v>-884.52</v>
      </c>
      <c r="AO292" s="81">
        <f t="shared" si="64"/>
        <v>126.36000000000001</v>
      </c>
      <c r="AP292" s="81">
        <f t="shared" si="65"/>
        <v>505.44</v>
      </c>
      <c r="AQ292" s="81"/>
      <c r="AR292" s="81"/>
      <c r="AS292" s="81"/>
      <c r="AU292" s="81"/>
    </row>
    <row r="293" spans="1:47" x14ac:dyDescent="0.25">
      <c r="A293" s="266">
        <v>45118</v>
      </c>
      <c r="D293" s="69" t="s">
        <v>4561</v>
      </c>
      <c r="E293" s="69" t="s">
        <v>4562</v>
      </c>
      <c r="F293" s="69" t="e">
        <f>VLOOKUP(E293,#REF!,2,FALSE)</f>
        <v>#REF!</v>
      </c>
      <c r="G293" s="194" t="e">
        <f>VLOOKUP(E293,#REF!,9,FALSE)</f>
        <v>#REF!</v>
      </c>
      <c r="H293" s="194" t="e">
        <f>VLOOKUP(E293,#REF!,10,FALSE)</f>
        <v>#REF!</v>
      </c>
      <c r="I293" s="267" t="e">
        <f t="shared" si="52"/>
        <v>#REF!</v>
      </c>
      <c r="L293" s="68">
        <v>2301175</v>
      </c>
      <c r="M293" s="70">
        <v>50754</v>
      </c>
      <c r="N293" t="s">
        <v>4483</v>
      </c>
      <c r="O293" t="s">
        <v>4563</v>
      </c>
      <c r="P293" s="83" t="s">
        <v>4029</v>
      </c>
      <c r="Q293" s="83"/>
      <c r="R293" s="82">
        <v>7593.6</v>
      </c>
      <c r="S293" s="82">
        <v>0</v>
      </c>
      <c r="T293" s="82">
        <v>0</v>
      </c>
      <c r="U293" s="82">
        <f t="shared" si="60"/>
        <v>7593.6</v>
      </c>
      <c r="W293" s="73">
        <v>24</v>
      </c>
      <c r="X293" s="22">
        <v>-3796.8000000000006</v>
      </c>
      <c r="Y293" s="22">
        <f t="shared" si="61"/>
        <v>-316.40000000000003</v>
      </c>
      <c r="Z293" s="22">
        <f t="shared" si="61"/>
        <v>-316.40000000000003</v>
      </c>
      <c r="AA293" s="22">
        <f t="shared" si="61"/>
        <v>-316.40000000000003</v>
      </c>
      <c r="AB293" s="22">
        <f t="shared" si="61"/>
        <v>-316.40000000000003</v>
      </c>
      <c r="AC293" s="22">
        <f t="shared" si="61"/>
        <v>-316.40000000000003</v>
      </c>
      <c r="AD293" s="22">
        <f t="shared" si="61"/>
        <v>-316.40000000000003</v>
      </c>
      <c r="AE293" s="22">
        <f t="shared" si="61"/>
        <v>-316.40000000000003</v>
      </c>
      <c r="AF293" s="22">
        <f t="shared" si="61"/>
        <v>-316.40000000000003</v>
      </c>
      <c r="AG293" s="22">
        <f t="shared" si="61"/>
        <v>-316.40000000000003</v>
      </c>
      <c r="AH293" s="22">
        <v>0</v>
      </c>
      <c r="AI293" s="22">
        <v>0</v>
      </c>
      <c r="AJ293" s="22">
        <v>0</v>
      </c>
      <c r="AK293" s="22">
        <f t="shared" si="62"/>
        <v>-2847.6000000000004</v>
      </c>
      <c r="AL293" s="22">
        <v>0</v>
      </c>
      <c r="AM293" s="22">
        <f t="shared" si="63"/>
        <v>-6644.4000000000015</v>
      </c>
      <c r="AO293" s="81">
        <f t="shared" si="64"/>
        <v>949.19999999999891</v>
      </c>
      <c r="AP293" s="81">
        <f t="shared" si="65"/>
        <v>3796.7999999999997</v>
      </c>
      <c r="AQ293" s="81">
        <v>9</v>
      </c>
      <c r="AR293" s="81">
        <v>7593.6</v>
      </c>
      <c r="AS293" s="81">
        <f t="shared" ref="AS293:AS294" si="66">U293-AR293</f>
        <v>0</v>
      </c>
      <c r="AT293" s="122">
        <f t="shared" ref="AT293:AT294" si="67">AS293/24*AQ293</f>
        <v>0</v>
      </c>
      <c r="AU293" s="81">
        <f>U293-AS293-(-AM293-AT293)-(AR293-(AR293/24*AQ293))</f>
        <v>-3796.8000000000011</v>
      </c>
    </row>
    <row r="294" spans="1:47" x14ac:dyDescent="0.25">
      <c r="A294" s="266">
        <v>45119</v>
      </c>
      <c r="D294" s="69" t="s">
        <v>4564</v>
      </c>
      <c r="E294" s="69" t="s">
        <v>4565</v>
      </c>
      <c r="F294" s="69" t="e">
        <f>VLOOKUP(E294,#REF!,2,FALSE)</f>
        <v>#REF!</v>
      </c>
      <c r="G294" s="194" t="e">
        <f>VLOOKUP(E294,#REF!,9,FALSE)</f>
        <v>#REF!</v>
      </c>
      <c r="H294" s="194" t="e">
        <f>VLOOKUP(E294,#REF!,10,FALSE)</f>
        <v>#REF!</v>
      </c>
      <c r="I294" s="267" t="e">
        <f t="shared" si="52"/>
        <v>#REF!</v>
      </c>
      <c r="L294" s="68">
        <v>2301175</v>
      </c>
      <c r="M294" s="70">
        <v>50753</v>
      </c>
      <c r="N294" t="s">
        <v>4483</v>
      </c>
      <c r="O294" t="s">
        <v>4566</v>
      </c>
      <c r="P294" s="83" t="s">
        <v>4029</v>
      </c>
      <c r="Q294" s="83"/>
      <c r="R294" s="82">
        <v>8678.4</v>
      </c>
      <c r="S294" s="82">
        <v>0</v>
      </c>
      <c r="T294" s="82">
        <v>0</v>
      </c>
      <c r="U294" s="82">
        <f t="shared" si="60"/>
        <v>8678.4</v>
      </c>
      <c r="W294" s="73">
        <v>24</v>
      </c>
      <c r="X294" s="22">
        <v>-4339.2</v>
      </c>
      <c r="Y294" s="22">
        <f t="shared" si="61"/>
        <v>-361.59999999999997</v>
      </c>
      <c r="Z294" s="22">
        <f t="shared" si="61"/>
        <v>-361.59999999999997</v>
      </c>
      <c r="AA294" s="22">
        <f t="shared" si="61"/>
        <v>-361.59999999999997</v>
      </c>
      <c r="AB294" s="22">
        <f t="shared" si="61"/>
        <v>-361.59999999999997</v>
      </c>
      <c r="AC294" s="22">
        <f t="shared" si="61"/>
        <v>-361.59999999999997</v>
      </c>
      <c r="AD294" s="22">
        <f t="shared" si="61"/>
        <v>-361.59999999999997</v>
      </c>
      <c r="AE294" s="22">
        <f t="shared" si="61"/>
        <v>-361.59999999999997</v>
      </c>
      <c r="AF294" s="22">
        <f t="shared" si="61"/>
        <v>-361.59999999999997</v>
      </c>
      <c r="AG294" s="22">
        <f t="shared" si="61"/>
        <v>-361.59999999999997</v>
      </c>
      <c r="AH294" s="22">
        <v>0</v>
      </c>
      <c r="AI294" s="22">
        <v>0</v>
      </c>
      <c r="AJ294" s="22">
        <v>0</v>
      </c>
      <c r="AK294" s="22">
        <f t="shared" si="62"/>
        <v>-3254.3999999999996</v>
      </c>
      <c r="AL294" s="22">
        <v>0</v>
      </c>
      <c r="AM294" s="22">
        <f t="shared" si="63"/>
        <v>-7593.5999999999995</v>
      </c>
      <c r="AO294" s="81">
        <f t="shared" si="64"/>
        <v>1084.8000000000002</v>
      </c>
      <c r="AP294" s="81">
        <f t="shared" si="65"/>
        <v>4339.2</v>
      </c>
      <c r="AQ294" s="81">
        <v>9</v>
      </c>
      <c r="AR294" s="81">
        <v>8678.4</v>
      </c>
      <c r="AS294" s="81">
        <f t="shared" si="66"/>
        <v>0</v>
      </c>
      <c r="AT294" s="122">
        <f t="shared" si="67"/>
        <v>0</v>
      </c>
      <c r="AU294" s="81">
        <f>U294-AS294-(-AM294-AT294)-(AR294-(AR294/24*AQ294))</f>
        <v>-4339.2</v>
      </c>
    </row>
    <row r="295" spans="1:47" x14ac:dyDescent="0.25">
      <c r="A295" s="266">
        <v>45139</v>
      </c>
      <c r="D295" s="69" t="s">
        <v>4567</v>
      </c>
      <c r="E295" s="69" t="e">
        <v>#N/A</v>
      </c>
      <c r="F295" s="69" t="e">
        <f>VLOOKUP(E295,#REF!,2,FALSE)</f>
        <v>#N/A</v>
      </c>
      <c r="G295" s="194" t="e">
        <f>VLOOKUP(E295,#REF!,9,FALSE)</f>
        <v>#N/A</v>
      </c>
      <c r="H295" s="194" t="e">
        <f>VLOOKUP(E295,#REF!,10,FALSE)</f>
        <v>#N/A</v>
      </c>
      <c r="I295" s="267" t="e">
        <f t="shared" si="52"/>
        <v>#N/A</v>
      </c>
      <c r="L295" s="68">
        <v>2301237</v>
      </c>
      <c r="M295" s="70">
        <v>51211</v>
      </c>
      <c r="N295" t="s">
        <v>4483</v>
      </c>
      <c r="O295" t="s">
        <v>4568</v>
      </c>
      <c r="P295" s="83" t="s">
        <v>4022</v>
      </c>
      <c r="Q295" s="83"/>
      <c r="R295" s="82">
        <v>9609.6</v>
      </c>
      <c r="S295" s="82">
        <v>0</v>
      </c>
      <c r="T295" s="82">
        <v>0</v>
      </c>
      <c r="U295" s="82">
        <f t="shared" si="60"/>
        <v>9609.6</v>
      </c>
      <c r="W295" s="73">
        <v>24</v>
      </c>
      <c r="X295" s="22">
        <v>-4404.4000000000005</v>
      </c>
      <c r="Y295" s="22">
        <f t="shared" si="61"/>
        <v>-400.40000000000003</v>
      </c>
      <c r="Z295" s="22">
        <f t="shared" si="61"/>
        <v>-400.40000000000003</v>
      </c>
      <c r="AA295" s="22">
        <f t="shared" si="61"/>
        <v>-400.40000000000003</v>
      </c>
      <c r="AB295" s="22">
        <f t="shared" si="61"/>
        <v>-400.40000000000003</v>
      </c>
      <c r="AC295" s="22">
        <f t="shared" si="61"/>
        <v>-400.40000000000003</v>
      </c>
      <c r="AD295" s="22">
        <f t="shared" si="61"/>
        <v>-400.40000000000003</v>
      </c>
      <c r="AE295" s="22">
        <f t="shared" si="61"/>
        <v>-400.40000000000003</v>
      </c>
      <c r="AF295" s="22">
        <f t="shared" si="61"/>
        <v>-400.40000000000003</v>
      </c>
      <c r="AG295" s="22">
        <f t="shared" si="61"/>
        <v>-400.40000000000003</v>
      </c>
      <c r="AH295" s="22">
        <v>0</v>
      </c>
      <c r="AI295" s="22">
        <v>0</v>
      </c>
      <c r="AJ295" s="22">
        <v>0</v>
      </c>
      <c r="AK295" s="22">
        <f t="shared" si="62"/>
        <v>-3603.6000000000004</v>
      </c>
      <c r="AL295" s="22">
        <v>0</v>
      </c>
      <c r="AM295" s="22">
        <f t="shared" si="63"/>
        <v>-8008.0000000000009</v>
      </c>
      <c r="AO295" s="81">
        <f t="shared" si="64"/>
        <v>1601.5999999999995</v>
      </c>
      <c r="AP295" s="81">
        <f t="shared" si="65"/>
        <v>5205.2</v>
      </c>
      <c r="AQ295" s="81"/>
      <c r="AR295" s="81"/>
    </row>
    <row r="296" spans="1:47" x14ac:dyDescent="0.25">
      <c r="A296" s="266">
        <v>45139</v>
      </c>
      <c r="D296" s="69" t="s">
        <v>4569</v>
      </c>
      <c r="E296" s="69" t="e">
        <v>#N/A</v>
      </c>
      <c r="F296" s="69" t="e">
        <f>VLOOKUP(E296,#REF!,2,FALSE)</f>
        <v>#N/A</v>
      </c>
      <c r="G296" s="194" t="e">
        <f>VLOOKUP(E296,#REF!,9,FALSE)</f>
        <v>#N/A</v>
      </c>
      <c r="H296" s="194" t="e">
        <f>VLOOKUP(E296,#REF!,10,FALSE)</f>
        <v>#N/A</v>
      </c>
      <c r="I296" s="267" t="e">
        <f t="shared" si="52"/>
        <v>#N/A</v>
      </c>
      <c r="L296" s="68">
        <v>2301237</v>
      </c>
      <c r="M296" s="70">
        <v>51212</v>
      </c>
      <c r="N296" t="s">
        <v>4483</v>
      </c>
      <c r="O296" t="s">
        <v>4570</v>
      </c>
      <c r="P296" s="83" t="s">
        <v>4022</v>
      </c>
      <c r="Q296" s="83"/>
      <c r="R296" s="82">
        <v>9609.6</v>
      </c>
      <c r="S296" s="82">
        <v>0</v>
      </c>
      <c r="T296" s="82">
        <v>0</v>
      </c>
      <c r="U296" s="82">
        <f t="shared" si="60"/>
        <v>9609.6</v>
      </c>
      <c r="W296" s="73">
        <v>24</v>
      </c>
      <c r="X296" s="22">
        <v>-4404.4000000000005</v>
      </c>
      <c r="Y296" s="22">
        <f t="shared" si="61"/>
        <v>-400.40000000000003</v>
      </c>
      <c r="Z296" s="22">
        <f t="shared" si="61"/>
        <v>-400.40000000000003</v>
      </c>
      <c r="AA296" s="22">
        <f t="shared" si="61"/>
        <v>-400.40000000000003</v>
      </c>
      <c r="AB296" s="22">
        <f t="shared" si="61"/>
        <v>-400.40000000000003</v>
      </c>
      <c r="AC296" s="22">
        <f t="shared" si="61"/>
        <v>-400.40000000000003</v>
      </c>
      <c r="AD296" s="22">
        <f t="shared" si="61"/>
        <v>-400.40000000000003</v>
      </c>
      <c r="AE296" s="22">
        <f t="shared" si="61"/>
        <v>-400.40000000000003</v>
      </c>
      <c r="AF296" s="22">
        <f t="shared" si="61"/>
        <v>-400.40000000000003</v>
      </c>
      <c r="AG296" s="22">
        <f t="shared" si="61"/>
        <v>-400.40000000000003</v>
      </c>
      <c r="AH296" s="22">
        <v>0</v>
      </c>
      <c r="AI296" s="22">
        <v>0</v>
      </c>
      <c r="AJ296" s="22">
        <v>0</v>
      </c>
      <c r="AK296" s="22">
        <f t="shared" si="62"/>
        <v>-3603.6000000000004</v>
      </c>
      <c r="AL296" s="22">
        <v>0</v>
      </c>
      <c r="AM296" s="22">
        <f t="shared" si="63"/>
        <v>-8008.0000000000009</v>
      </c>
      <c r="AO296" s="81">
        <f t="shared" si="64"/>
        <v>1601.5999999999995</v>
      </c>
      <c r="AP296" s="81">
        <f t="shared" si="65"/>
        <v>5205.2</v>
      </c>
      <c r="AQ296" s="81"/>
      <c r="AR296" s="81"/>
    </row>
    <row r="297" spans="1:47" x14ac:dyDescent="0.25">
      <c r="A297" s="266">
        <v>45139</v>
      </c>
      <c r="D297" s="69" t="s">
        <v>4571</v>
      </c>
      <c r="E297" s="69" t="e">
        <v>#N/A</v>
      </c>
      <c r="F297" s="69" t="e">
        <f>VLOOKUP(E297,#REF!,2,FALSE)</f>
        <v>#N/A</v>
      </c>
      <c r="G297" s="194" t="e">
        <f>VLOOKUP(E297,#REF!,9,FALSE)</f>
        <v>#N/A</v>
      </c>
      <c r="H297" s="194" t="e">
        <f>VLOOKUP(E297,#REF!,10,FALSE)</f>
        <v>#N/A</v>
      </c>
      <c r="I297" s="267" t="e">
        <f t="shared" si="52"/>
        <v>#N/A</v>
      </c>
      <c r="L297" s="68">
        <v>2301237</v>
      </c>
      <c r="M297" s="70">
        <v>51213</v>
      </c>
      <c r="N297" t="s">
        <v>4483</v>
      </c>
      <c r="O297" t="s">
        <v>4572</v>
      </c>
      <c r="P297" s="83" t="s">
        <v>4022</v>
      </c>
      <c r="Q297" s="83"/>
      <c r="R297" s="82">
        <v>8236.7999999999993</v>
      </c>
      <c r="S297" s="82">
        <v>0</v>
      </c>
      <c r="T297" s="82">
        <v>0</v>
      </c>
      <c r="U297" s="82">
        <f t="shared" si="60"/>
        <v>8236.7999999999993</v>
      </c>
      <c r="W297" s="73">
        <v>24</v>
      </c>
      <c r="X297" s="22">
        <v>-3775.1999999999989</v>
      </c>
      <c r="Y297" s="22">
        <f t="shared" si="61"/>
        <v>-343.2</v>
      </c>
      <c r="Z297" s="22">
        <f t="shared" si="61"/>
        <v>-343.2</v>
      </c>
      <c r="AA297" s="22">
        <f t="shared" si="61"/>
        <v>-343.2</v>
      </c>
      <c r="AB297" s="22">
        <f t="shared" si="61"/>
        <v>-343.2</v>
      </c>
      <c r="AC297" s="22">
        <f t="shared" si="61"/>
        <v>-343.2</v>
      </c>
      <c r="AD297" s="22">
        <f t="shared" si="61"/>
        <v>-343.2</v>
      </c>
      <c r="AE297" s="22">
        <f t="shared" si="61"/>
        <v>-343.2</v>
      </c>
      <c r="AF297" s="22">
        <f t="shared" si="61"/>
        <v>-343.2</v>
      </c>
      <c r="AG297" s="22">
        <f t="shared" si="61"/>
        <v>-343.2</v>
      </c>
      <c r="AH297" s="22">
        <v>0</v>
      </c>
      <c r="AI297" s="22">
        <v>0</v>
      </c>
      <c r="AJ297" s="22">
        <v>0</v>
      </c>
      <c r="AK297" s="22">
        <f t="shared" ref="AK297:AK360" si="68">SUM(Y297:AJ297)</f>
        <v>-3088.7999999999993</v>
      </c>
      <c r="AL297" s="22">
        <v>0</v>
      </c>
      <c r="AM297" s="22">
        <f t="shared" si="63"/>
        <v>-6863.9999999999982</v>
      </c>
      <c r="AO297" s="81">
        <f t="shared" si="64"/>
        <v>1372.8000000000011</v>
      </c>
      <c r="AP297" s="81">
        <f t="shared" si="65"/>
        <v>4461.6000000000004</v>
      </c>
      <c r="AQ297" s="81"/>
      <c r="AR297" s="81"/>
    </row>
    <row r="298" spans="1:47" x14ac:dyDescent="0.25">
      <c r="A298" s="266">
        <v>45139</v>
      </c>
      <c r="D298" s="69" t="s">
        <v>4573</v>
      </c>
      <c r="E298" s="69" t="e">
        <v>#N/A</v>
      </c>
      <c r="F298" s="69" t="e">
        <f>VLOOKUP(E298,#REF!,2,FALSE)</f>
        <v>#N/A</v>
      </c>
      <c r="G298" s="194" t="e">
        <f>VLOOKUP(E298,#REF!,9,FALSE)</f>
        <v>#N/A</v>
      </c>
      <c r="H298" s="194" t="e">
        <f>VLOOKUP(E298,#REF!,10,FALSE)</f>
        <v>#N/A</v>
      </c>
      <c r="I298" s="267" t="e">
        <f t="shared" si="52"/>
        <v>#N/A</v>
      </c>
      <c r="L298" s="68">
        <v>2301237</v>
      </c>
      <c r="M298" s="70">
        <v>51214</v>
      </c>
      <c r="N298" t="s">
        <v>4483</v>
      </c>
      <c r="O298" t="s">
        <v>4574</v>
      </c>
      <c r="P298" s="83" t="s">
        <v>4022</v>
      </c>
      <c r="Q298" s="83"/>
      <c r="R298" s="82">
        <v>8236.7999999999993</v>
      </c>
      <c r="S298" s="82">
        <v>0</v>
      </c>
      <c r="T298" s="82">
        <v>0</v>
      </c>
      <c r="U298" s="82">
        <f t="shared" si="60"/>
        <v>8236.7999999999993</v>
      </c>
      <c r="W298" s="73">
        <v>24</v>
      </c>
      <c r="X298" s="22">
        <v>-3775.1999999999989</v>
      </c>
      <c r="Y298" s="22">
        <f t="shared" si="61"/>
        <v>-343.2</v>
      </c>
      <c r="Z298" s="22">
        <f t="shared" si="61"/>
        <v>-343.2</v>
      </c>
      <c r="AA298" s="22">
        <f t="shared" si="61"/>
        <v>-343.2</v>
      </c>
      <c r="AB298" s="22">
        <f t="shared" si="61"/>
        <v>-343.2</v>
      </c>
      <c r="AC298" s="22">
        <f t="shared" si="61"/>
        <v>-343.2</v>
      </c>
      <c r="AD298" s="22">
        <f t="shared" si="61"/>
        <v>-343.2</v>
      </c>
      <c r="AE298" s="22">
        <f t="shared" si="61"/>
        <v>-343.2</v>
      </c>
      <c r="AF298" s="22">
        <f t="shared" si="61"/>
        <v>-343.2</v>
      </c>
      <c r="AG298" s="22">
        <f t="shared" si="61"/>
        <v>-343.2</v>
      </c>
      <c r="AH298" s="22">
        <v>0</v>
      </c>
      <c r="AI298" s="22">
        <v>0</v>
      </c>
      <c r="AJ298" s="22">
        <v>0</v>
      </c>
      <c r="AK298" s="22">
        <f t="shared" si="68"/>
        <v>-3088.7999999999993</v>
      </c>
      <c r="AL298" s="22">
        <v>0</v>
      </c>
      <c r="AM298" s="22">
        <f t="shared" si="63"/>
        <v>-6863.9999999999982</v>
      </c>
      <c r="AO298" s="81">
        <f t="shared" si="64"/>
        <v>1372.8000000000011</v>
      </c>
      <c r="AP298" s="81">
        <f t="shared" si="65"/>
        <v>4461.6000000000004</v>
      </c>
      <c r="AQ298" s="81"/>
      <c r="AR298" s="81"/>
    </row>
    <row r="299" spans="1:47" x14ac:dyDescent="0.25">
      <c r="A299" s="266">
        <v>45139</v>
      </c>
      <c r="D299" s="69" t="s">
        <v>4575</v>
      </c>
      <c r="E299" s="69" t="e">
        <v>#N/A</v>
      </c>
      <c r="F299" s="69" t="e">
        <f>VLOOKUP(E299,#REF!,2,FALSE)</f>
        <v>#N/A</v>
      </c>
      <c r="G299" s="194" t="e">
        <f>VLOOKUP(E299,#REF!,9,FALSE)</f>
        <v>#N/A</v>
      </c>
      <c r="H299" s="194" t="e">
        <f>VLOOKUP(E299,#REF!,10,FALSE)</f>
        <v>#N/A</v>
      </c>
      <c r="I299" s="267" t="e">
        <f t="shared" si="52"/>
        <v>#N/A</v>
      </c>
      <c r="L299" s="68">
        <v>2301237</v>
      </c>
      <c r="M299" s="70">
        <v>51215</v>
      </c>
      <c r="N299" t="s">
        <v>4483</v>
      </c>
      <c r="O299" t="s">
        <v>4576</v>
      </c>
      <c r="P299" s="83" t="s">
        <v>4022</v>
      </c>
      <c r="Q299" s="83"/>
      <c r="R299" s="82">
        <v>9609.6</v>
      </c>
      <c r="S299" s="82">
        <v>0</v>
      </c>
      <c r="T299" s="82">
        <v>0</v>
      </c>
      <c r="U299" s="82">
        <f t="shared" si="60"/>
        <v>9609.6</v>
      </c>
      <c r="W299" s="73">
        <v>24</v>
      </c>
      <c r="X299" s="22">
        <v>-4404.4000000000005</v>
      </c>
      <c r="Y299" s="22">
        <f t="shared" si="61"/>
        <v>-400.40000000000003</v>
      </c>
      <c r="Z299" s="22">
        <f t="shared" si="61"/>
        <v>-400.40000000000003</v>
      </c>
      <c r="AA299" s="22">
        <f t="shared" si="61"/>
        <v>-400.40000000000003</v>
      </c>
      <c r="AB299" s="22">
        <f t="shared" si="61"/>
        <v>-400.40000000000003</v>
      </c>
      <c r="AC299" s="22">
        <f t="shared" si="61"/>
        <v>-400.40000000000003</v>
      </c>
      <c r="AD299" s="22">
        <f t="shared" si="61"/>
        <v>-400.40000000000003</v>
      </c>
      <c r="AE299" s="22">
        <f t="shared" si="61"/>
        <v>-400.40000000000003</v>
      </c>
      <c r="AF299" s="22">
        <f t="shared" si="61"/>
        <v>-400.40000000000003</v>
      </c>
      <c r="AG299" s="22">
        <f t="shared" si="61"/>
        <v>-400.40000000000003</v>
      </c>
      <c r="AH299" s="22">
        <v>0</v>
      </c>
      <c r="AI299" s="22">
        <v>0</v>
      </c>
      <c r="AJ299" s="22">
        <v>0</v>
      </c>
      <c r="AK299" s="22">
        <f t="shared" si="68"/>
        <v>-3603.6000000000004</v>
      </c>
      <c r="AL299" s="22">
        <v>0</v>
      </c>
      <c r="AM299" s="22">
        <f t="shared" si="63"/>
        <v>-8008.0000000000009</v>
      </c>
      <c r="AO299" s="81">
        <f t="shared" si="64"/>
        <v>1601.5999999999995</v>
      </c>
      <c r="AP299" s="81">
        <f t="shared" si="65"/>
        <v>5205.2</v>
      </c>
      <c r="AQ299" s="81"/>
      <c r="AR299" s="81"/>
    </row>
    <row r="300" spans="1:47" x14ac:dyDescent="0.25">
      <c r="A300" s="266">
        <v>45139</v>
      </c>
      <c r="D300" s="69" t="s">
        <v>4577</v>
      </c>
      <c r="E300" s="69" t="e">
        <v>#N/A</v>
      </c>
      <c r="F300" s="69" t="e">
        <f>VLOOKUP(E300,#REF!,2,FALSE)</f>
        <v>#N/A</v>
      </c>
      <c r="G300" s="194" t="e">
        <f>VLOOKUP(E300,#REF!,9,FALSE)</f>
        <v>#N/A</v>
      </c>
      <c r="H300" s="194" t="e">
        <f>VLOOKUP(E300,#REF!,10,FALSE)</f>
        <v>#N/A</v>
      </c>
      <c r="I300" s="267" t="e">
        <f t="shared" si="52"/>
        <v>#N/A</v>
      </c>
      <c r="L300" s="68">
        <v>2301237</v>
      </c>
      <c r="M300" s="70">
        <v>51216</v>
      </c>
      <c r="N300" t="s">
        <v>4483</v>
      </c>
      <c r="O300" t="s">
        <v>4578</v>
      </c>
      <c r="P300" s="83" t="s">
        <v>4022</v>
      </c>
      <c r="Q300" s="83"/>
      <c r="R300" s="82">
        <v>8236.7999999999993</v>
      </c>
      <c r="S300" s="82">
        <v>0</v>
      </c>
      <c r="T300" s="82">
        <v>0</v>
      </c>
      <c r="U300" s="82">
        <f t="shared" si="60"/>
        <v>8236.7999999999993</v>
      </c>
      <c r="W300" s="73">
        <v>24</v>
      </c>
      <c r="X300" s="22">
        <v>-3775.1999999999989</v>
      </c>
      <c r="Y300" s="22">
        <f t="shared" si="61"/>
        <v>-343.2</v>
      </c>
      <c r="Z300" s="22">
        <f t="shared" si="61"/>
        <v>-343.2</v>
      </c>
      <c r="AA300" s="22">
        <f t="shared" si="61"/>
        <v>-343.2</v>
      </c>
      <c r="AB300" s="22">
        <f t="shared" si="61"/>
        <v>-343.2</v>
      </c>
      <c r="AC300" s="22">
        <f t="shared" si="61"/>
        <v>-343.2</v>
      </c>
      <c r="AD300" s="22">
        <f t="shared" si="61"/>
        <v>-343.2</v>
      </c>
      <c r="AE300" s="22">
        <f t="shared" si="61"/>
        <v>-343.2</v>
      </c>
      <c r="AF300" s="22">
        <f t="shared" si="61"/>
        <v>-343.2</v>
      </c>
      <c r="AG300" s="22">
        <f t="shared" si="61"/>
        <v>-343.2</v>
      </c>
      <c r="AH300" s="22">
        <v>0</v>
      </c>
      <c r="AI300" s="22">
        <v>0</v>
      </c>
      <c r="AJ300" s="22">
        <v>0</v>
      </c>
      <c r="AK300" s="22">
        <f t="shared" si="68"/>
        <v>-3088.7999999999993</v>
      </c>
      <c r="AL300" s="22">
        <v>0</v>
      </c>
      <c r="AM300" s="22">
        <f t="shared" si="63"/>
        <v>-6863.9999999999982</v>
      </c>
      <c r="AO300" s="81">
        <f t="shared" si="64"/>
        <v>1372.8000000000011</v>
      </c>
      <c r="AP300" s="81">
        <f t="shared" si="65"/>
        <v>4461.6000000000004</v>
      </c>
      <c r="AQ300" s="81"/>
      <c r="AR300" s="81"/>
    </row>
    <row r="301" spans="1:47" x14ac:dyDescent="0.25">
      <c r="A301" s="266">
        <v>45139</v>
      </c>
      <c r="D301" s="69" t="s">
        <v>4579</v>
      </c>
      <c r="E301" s="69" t="e">
        <v>#N/A</v>
      </c>
      <c r="F301" s="69" t="e">
        <f>VLOOKUP(E301,#REF!,2,FALSE)</f>
        <v>#N/A</v>
      </c>
      <c r="G301" s="194" t="e">
        <f>VLOOKUP(E301,#REF!,9,FALSE)</f>
        <v>#N/A</v>
      </c>
      <c r="H301" s="194" t="e">
        <f>VLOOKUP(E301,#REF!,10,FALSE)</f>
        <v>#N/A</v>
      </c>
      <c r="I301" s="267" t="e">
        <f t="shared" si="52"/>
        <v>#N/A</v>
      </c>
      <c r="L301" s="68">
        <v>2301361</v>
      </c>
      <c r="M301" s="70">
        <v>51217</v>
      </c>
      <c r="N301" t="s">
        <v>4087</v>
      </c>
      <c r="O301" t="s">
        <v>4580</v>
      </c>
      <c r="P301" s="83" t="s">
        <v>4029</v>
      </c>
      <c r="Q301" s="83"/>
      <c r="R301" s="82">
        <v>5068.8</v>
      </c>
      <c r="S301" s="82">
        <v>0</v>
      </c>
      <c r="T301" s="82">
        <v>0</v>
      </c>
      <c r="U301" s="82">
        <f t="shared" si="60"/>
        <v>5068.8</v>
      </c>
      <c r="W301" s="73">
        <v>24</v>
      </c>
      <c r="X301" s="22">
        <v>-2323.1999999999998</v>
      </c>
      <c r="Y301" s="22">
        <f t="shared" si="61"/>
        <v>-211.20000000000002</v>
      </c>
      <c r="Z301" s="22">
        <f t="shared" si="61"/>
        <v>-211.20000000000002</v>
      </c>
      <c r="AA301" s="22">
        <f t="shared" si="61"/>
        <v>-211.20000000000002</v>
      </c>
      <c r="AB301" s="22">
        <f t="shared" si="61"/>
        <v>-211.20000000000002</v>
      </c>
      <c r="AC301" s="22">
        <f t="shared" si="61"/>
        <v>-211.20000000000002</v>
      </c>
      <c r="AD301" s="22">
        <f t="shared" si="61"/>
        <v>-211.20000000000002</v>
      </c>
      <c r="AE301" s="22">
        <f t="shared" si="61"/>
        <v>-211.20000000000002</v>
      </c>
      <c r="AF301" s="22">
        <f t="shared" si="61"/>
        <v>-211.20000000000002</v>
      </c>
      <c r="AG301" s="22">
        <f t="shared" si="61"/>
        <v>-211.20000000000002</v>
      </c>
      <c r="AH301" s="22">
        <v>0</v>
      </c>
      <c r="AI301" s="22">
        <v>0</v>
      </c>
      <c r="AJ301" s="22">
        <v>0</v>
      </c>
      <c r="AK301" s="22">
        <f t="shared" si="68"/>
        <v>-1900.8000000000002</v>
      </c>
      <c r="AL301" s="22">
        <v>0</v>
      </c>
      <c r="AM301" s="22">
        <f t="shared" si="63"/>
        <v>-4224</v>
      </c>
      <c r="AO301" s="81">
        <f t="shared" si="64"/>
        <v>844.80000000000018</v>
      </c>
      <c r="AP301" s="81">
        <f t="shared" si="65"/>
        <v>2745.6000000000004</v>
      </c>
      <c r="AQ301" s="81">
        <v>8</v>
      </c>
      <c r="AR301" s="81">
        <v>5068.8</v>
      </c>
      <c r="AS301" s="81">
        <f t="shared" ref="AS301:AS302" si="69">U301-AR301</f>
        <v>0</v>
      </c>
      <c r="AT301" s="122">
        <f t="shared" ref="AT301:AT302" si="70">AS301/24*AQ301</f>
        <v>0</v>
      </c>
      <c r="AU301" s="81">
        <f>U301-AS301-(-AM301-AT301)-(AR301-(AR301/24*AQ301))</f>
        <v>-2534.3999999999996</v>
      </c>
    </row>
    <row r="302" spans="1:47" x14ac:dyDescent="0.25">
      <c r="A302" s="266">
        <v>45139</v>
      </c>
      <c r="D302" s="69" t="s">
        <v>4581</v>
      </c>
      <c r="E302" s="69" t="e">
        <v>#N/A</v>
      </c>
      <c r="F302" s="69" t="e">
        <f>VLOOKUP(E302,#REF!,2,FALSE)</f>
        <v>#N/A</v>
      </c>
      <c r="G302" s="194" t="e">
        <f>VLOOKUP(E302,#REF!,9,FALSE)</f>
        <v>#N/A</v>
      </c>
      <c r="H302" s="194" t="e">
        <f>VLOOKUP(E302,#REF!,10,FALSE)</f>
        <v>#N/A</v>
      </c>
      <c r="I302" s="267" t="e">
        <f t="shared" si="52"/>
        <v>#N/A</v>
      </c>
      <c r="L302" s="68">
        <v>2301361</v>
      </c>
      <c r="M302" s="70">
        <v>51218</v>
      </c>
      <c r="N302" t="s">
        <v>4222</v>
      </c>
      <c r="O302" t="s">
        <v>4582</v>
      </c>
      <c r="P302" s="83" t="s">
        <v>4029</v>
      </c>
      <c r="Q302" s="83"/>
      <c r="R302" s="82">
        <v>5068.8</v>
      </c>
      <c r="S302" s="82">
        <v>0</v>
      </c>
      <c r="T302" s="82">
        <v>0</v>
      </c>
      <c r="U302" s="82">
        <f t="shared" si="60"/>
        <v>5068.8</v>
      </c>
      <c r="W302" s="73">
        <v>24</v>
      </c>
      <c r="X302" s="22">
        <v>-2323.1999999999998</v>
      </c>
      <c r="Y302" s="22">
        <f t="shared" si="61"/>
        <v>-211.20000000000002</v>
      </c>
      <c r="Z302" s="22">
        <f t="shared" si="61"/>
        <v>-211.20000000000002</v>
      </c>
      <c r="AA302" s="22">
        <f t="shared" si="61"/>
        <v>-211.20000000000002</v>
      </c>
      <c r="AB302" s="22">
        <f t="shared" si="61"/>
        <v>-211.20000000000002</v>
      </c>
      <c r="AC302" s="22">
        <f t="shared" si="61"/>
        <v>-211.20000000000002</v>
      </c>
      <c r="AD302" s="22">
        <f t="shared" si="61"/>
        <v>-211.20000000000002</v>
      </c>
      <c r="AE302" s="22">
        <f t="shared" si="61"/>
        <v>-211.20000000000002</v>
      </c>
      <c r="AF302" s="22">
        <f t="shared" si="61"/>
        <v>-211.20000000000002</v>
      </c>
      <c r="AG302" s="22">
        <f t="shared" si="61"/>
        <v>-211.20000000000002</v>
      </c>
      <c r="AH302" s="22">
        <v>0</v>
      </c>
      <c r="AI302" s="22">
        <v>0</v>
      </c>
      <c r="AJ302" s="22">
        <v>0</v>
      </c>
      <c r="AK302" s="22">
        <f t="shared" si="68"/>
        <v>-1900.8000000000002</v>
      </c>
      <c r="AL302" s="22">
        <v>0</v>
      </c>
      <c r="AM302" s="22">
        <f t="shared" si="63"/>
        <v>-4224</v>
      </c>
      <c r="AO302" s="81">
        <f t="shared" si="64"/>
        <v>844.80000000000018</v>
      </c>
      <c r="AP302" s="81">
        <f t="shared" si="65"/>
        <v>2745.6000000000004</v>
      </c>
      <c r="AQ302" s="81">
        <v>8</v>
      </c>
      <c r="AR302" s="81">
        <v>5068.8</v>
      </c>
      <c r="AS302" s="81">
        <f t="shared" si="69"/>
        <v>0</v>
      </c>
      <c r="AT302" s="122">
        <f t="shared" si="70"/>
        <v>0</v>
      </c>
      <c r="AU302" s="81">
        <f>U302-AS302-(-AM302-AT302)-(AR302-(AR302/24*AQ302))</f>
        <v>-2534.3999999999996</v>
      </c>
    </row>
    <row r="303" spans="1:47" x14ac:dyDescent="0.25">
      <c r="A303" s="266">
        <v>45139</v>
      </c>
      <c r="D303" s="69" t="s">
        <v>4583</v>
      </c>
      <c r="E303" s="69" t="e">
        <v>#N/A</v>
      </c>
      <c r="F303" s="69" t="e">
        <f>VLOOKUP(E303,#REF!,2,FALSE)</f>
        <v>#N/A</v>
      </c>
      <c r="G303" s="194" t="e">
        <f>VLOOKUP(E303,#REF!,9,FALSE)</f>
        <v>#N/A</v>
      </c>
      <c r="H303" s="194" t="e">
        <f>VLOOKUP(E303,#REF!,10,FALSE)</f>
        <v>#N/A</v>
      </c>
      <c r="I303" s="267" t="e">
        <f t="shared" si="52"/>
        <v>#N/A</v>
      </c>
      <c r="L303" s="68">
        <v>2301361</v>
      </c>
      <c r="M303" s="70">
        <v>51219</v>
      </c>
      <c r="N303" t="s">
        <v>4483</v>
      </c>
      <c r="O303" t="s">
        <v>4584</v>
      </c>
      <c r="P303" s="83" t="s">
        <v>4029</v>
      </c>
      <c r="Q303" s="83"/>
      <c r="R303" s="82">
        <v>2073.6</v>
      </c>
      <c r="S303" s="82">
        <v>0</v>
      </c>
      <c r="T303" s="82">
        <v>0</v>
      </c>
      <c r="U303" s="82">
        <f t="shared" si="60"/>
        <v>2073.6</v>
      </c>
      <c r="W303" s="73">
        <v>24</v>
      </c>
      <c r="X303" s="22">
        <v>-950.39999999999986</v>
      </c>
      <c r="Y303" s="22">
        <f t="shared" si="61"/>
        <v>-86.399999999999991</v>
      </c>
      <c r="Z303" s="22">
        <f t="shared" si="61"/>
        <v>-86.399999999999991</v>
      </c>
      <c r="AA303" s="22">
        <f t="shared" si="61"/>
        <v>-86.399999999999991</v>
      </c>
      <c r="AB303" s="22">
        <f t="shared" si="61"/>
        <v>-86.399999999999991</v>
      </c>
      <c r="AC303" s="22">
        <f t="shared" si="61"/>
        <v>-86.399999999999991</v>
      </c>
      <c r="AD303" s="22">
        <f t="shared" si="61"/>
        <v>-86.399999999999991</v>
      </c>
      <c r="AE303" s="22">
        <f t="shared" si="61"/>
        <v>-86.399999999999991</v>
      </c>
      <c r="AF303" s="22">
        <f t="shared" si="61"/>
        <v>-86.399999999999991</v>
      </c>
      <c r="AG303" s="22">
        <f t="shared" si="61"/>
        <v>-86.399999999999991</v>
      </c>
      <c r="AH303" s="22">
        <v>0</v>
      </c>
      <c r="AI303" s="22">
        <v>0</v>
      </c>
      <c r="AJ303" s="22">
        <v>0</v>
      </c>
      <c r="AK303" s="22">
        <f t="shared" si="68"/>
        <v>-777.59999999999991</v>
      </c>
      <c r="AL303" s="22">
        <v>0</v>
      </c>
      <c r="AM303" s="22">
        <f t="shared" si="63"/>
        <v>-1727.9999999999998</v>
      </c>
      <c r="AO303" s="81">
        <f t="shared" si="64"/>
        <v>345.60000000000014</v>
      </c>
      <c r="AP303" s="81">
        <f t="shared" si="65"/>
        <v>1123.2</v>
      </c>
      <c r="AQ303" s="81"/>
      <c r="AR303" s="81"/>
    </row>
    <row r="304" spans="1:47" x14ac:dyDescent="0.25">
      <c r="A304" s="266">
        <v>45139</v>
      </c>
      <c r="D304" s="69" t="s">
        <v>4585</v>
      </c>
      <c r="E304" s="69" t="s">
        <v>4586</v>
      </c>
      <c r="F304" s="69" t="e">
        <f>VLOOKUP(E304,#REF!,2,FALSE)</f>
        <v>#REF!</v>
      </c>
      <c r="G304" s="194" t="e">
        <f>VLOOKUP(E304,#REF!,9,FALSE)</f>
        <v>#REF!</v>
      </c>
      <c r="H304" s="194" t="e">
        <f>VLOOKUP(E304,#REF!,10,FALSE)</f>
        <v>#REF!</v>
      </c>
      <c r="I304" s="267" t="e">
        <f t="shared" si="52"/>
        <v>#REF!</v>
      </c>
      <c r="L304" s="68">
        <v>2301251</v>
      </c>
      <c r="M304" s="70">
        <v>51230</v>
      </c>
      <c r="N304" t="s">
        <v>4298</v>
      </c>
      <c r="O304" t="s">
        <v>4587</v>
      </c>
      <c r="P304" s="83" t="s">
        <v>4029</v>
      </c>
      <c r="Q304" s="83"/>
      <c r="R304" s="82">
        <v>1920</v>
      </c>
      <c r="S304" s="82">
        <v>0</v>
      </c>
      <c r="T304" s="82">
        <v>0</v>
      </c>
      <c r="U304" s="82">
        <f t="shared" si="60"/>
        <v>1920</v>
      </c>
      <c r="W304" s="73">
        <v>24</v>
      </c>
      <c r="X304" s="22">
        <v>-880</v>
      </c>
      <c r="Y304" s="22">
        <f t="shared" si="61"/>
        <v>-80</v>
      </c>
      <c r="Z304" s="22">
        <f t="shared" si="61"/>
        <v>-80</v>
      </c>
      <c r="AA304" s="22">
        <f t="shared" si="61"/>
        <v>-80</v>
      </c>
      <c r="AB304" s="22">
        <f t="shared" si="61"/>
        <v>-80</v>
      </c>
      <c r="AC304" s="22">
        <f t="shared" si="61"/>
        <v>-80</v>
      </c>
      <c r="AD304" s="22">
        <f t="shared" si="61"/>
        <v>-80</v>
      </c>
      <c r="AE304" s="22">
        <f t="shared" si="61"/>
        <v>-80</v>
      </c>
      <c r="AF304" s="22">
        <f t="shared" si="61"/>
        <v>-80</v>
      </c>
      <c r="AG304" s="22">
        <f t="shared" si="61"/>
        <v>-80</v>
      </c>
      <c r="AH304" s="22">
        <v>0</v>
      </c>
      <c r="AI304" s="22">
        <v>0</v>
      </c>
      <c r="AJ304" s="22">
        <v>0</v>
      </c>
      <c r="AK304" s="22">
        <f t="shared" si="68"/>
        <v>-720</v>
      </c>
      <c r="AL304" s="22">
        <v>0</v>
      </c>
      <c r="AM304" s="22">
        <f t="shared" si="63"/>
        <v>-1600</v>
      </c>
      <c r="AO304" s="81">
        <f t="shared" si="64"/>
        <v>320</v>
      </c>
      <c r="AP304" s="81">
        <f t="shared" si="65"/>
        <v>1040</v>
      </c>
      <c r="AQ304" s="81"/>
      <c r="AR304" s="81"/>
    </row>
    <row r="305" spans="1:47" x14ac:dyDescent="0.25">
      <c r="A305" s="266">
        <v>45139</v>
      </c>
      <c r="D305" s="69" t="s">
        <v>4588</v>
      </c>
      <c r="E305" s="69" t="e">
        <v>#N/A</v>
      </c>
      <c r="F305" s="69" t="e">
        <f>VLOOKUP(E305,#REF!,2,FALSE)</f>
        <v>#N/A</v>
      </c>
      <c r="G305" s="194" t="e">
        <f>VLOOKUP(E305,#REF!,9,FALSE)</f>
        <v>#N/A</v>
      </c>
      <c r="H305" s="194" t="e">
        <f>VLOOKUP(E305,#REF!,10,FALSE)</f>
        <v>#N/A</v>
      </c>
      <c r="I305" s="267" t="e">
        <f t="shared" si="52"/>
        <v>#N/A</v>
      </c>
      <c r="L305" s="68">
        <v>2301251</v>
      </c>
      <c r="M305" s="70">
        <v>51231</v>
      </c>
      <c r="N305" t="s">
        <v>4222</v>
      </c>
      <c r="O305" t="s">
        <v>4589</v>
      </c>
      <c r="P305" s="83" t="s">
        <v>4029</v>
      </c>
      <c r="Q305" s="83"/>
      <c r="R305" s="82">
        <v>2217.6</v>
      </c>
      <c r="S305" s="82">
        <v>0</v>
      </c>
      <c r="T305" s="82">
        <v>0</v>
      </c>
      <c r="U305" s="82">
        <f t="shared" si="60"/>
        <v>2217.6</v>
      </c>
      <c r="W305" s="73">
        <v>24</v>
      </c>
      <c r="X305" s="22">
        <v>-1016.3999999999999</v>
      </c>
      <c r="Y305" s="22">
        <f t="shared" si="61"/>
        <v>-92.399999999999991</v>
      </c>
      <c r="Z305" s="22">
        <f t="shared" si="61"/>
        <v>-92.399999999999991</v>
      </c>
      <c r="AA305" s="22">
        <f t="shared" si="61"/>
        <v>-92.399999999999991</v>
      </c>
      <c r="AB305" s="22">
        <f t="shared" si="61"/>
        <v>-92.399999999999991</v>
      </c>
      <c r="AC305" s="22">
        <f t="shared" si="61"/>
        <v>-92.399999999999991</v>
      </c>
      <c r="AD305" s="22">
        <f t="shared" si="61"/>
        <v>-92.399999999999991</v>
      </c>
      <c r="AE305" s="22">
        <f t="shared" si="61"/>
        <v>-92.399999999999991</v>
      </c>
      <c r="AF305" s="22">
        <f t="shared" si="61"/>
        <v>-92.399999999999991</v>
      </c>
      <c r="AG305" s="22">
        <f t="shared" si="61"/>
        <v>-92.399999999999991</v>
      </c>
      <c r="AH305" s="22">
        <v>0</v>
      </c>
      <c r="AI305" s="22">
        <v>0</v>
      </c>
      <c r="AJ305" s="22">
        <v>0</v>
      </c>
      <c r="AK305" s="22">
        <f t="shared" si="68"/>
        <v>-831.59999999999991</v>
      </c>
      <c r="AL305" s="22">
        <v>0</v>
      </c>
      <c r="AM305" s="22">
        <f t="shared" si="63"/>
        <v>-1847.9999999999998</v>
      </c>
      <c r="AO305" s="81">
        <f t="shared" si="64"/>
        <v>369.60000000000014</v>
      </c>
      <c r="AP305" s="81">
        <f t="shared" si="65"/>
        <v>1201.2</v>
      </c>
      <c r="AQ305" s="81">
        <v>8</v>
      </c>
      <c r="AR305" s="81">
        <v>2217.6</v>
      </c>
      <c r="AS305" s="81">
        <f t="shared" ref="AS305:AS306" si="71">U305-AR305</f>
        <v>0</v>
      </c>
      <c r="AT305" s="122">
        <f t="shared" ref="AT305:AT306" si="72">AS305/24*AQ305</f>
        <v>0</v>
      </c>
      <c r="AU305" s="81">
        <f>U305-AS305-(-AM305-AT305)-(AR305-(AR305/24*AQ305))</f>
        <v>-1108.8</v>
      </c>
    </row>
    <row r="306" spans="1:47" x14ac:dyDescent="0.25">
      <c r="A306" s="266">
        <v>45139</v>
      </c>
      <c r="D306" s="69" t="s">
        <v>4590</v>
      </c>
      <c r="E306" s="69" t="e">
        <v>#N/A</v>
      </c>
      <c r="F306" s="69" t="e">
        <f>VLOOKUP(E306,#REF!,2,FALSE)</f>
        <v>#N/A</v>
      </c>
      <c r="G306" s="194" t="e">
        <f>VLOOKUP(E306,#REF!,9,FALSE)</f>
        <v>#N/A</v>
      </c>
      <c r="H306" s="194" t="e">
        <f>VLOOKUP(E306,#REF!,10,FALSE)</f>
        <v>#N/A</v>
      </c>
      <c r="I306" s="267" t="e">
        <f t="shared" si="52"/>
        <v>#N/A</v>
      </c>
      <c r="L306" s="68">
        <v>2301251</v>
      </c>
      <c r="M306" s="70">
        <v>51232</v>
      </c>
      <c r="N306" t="s">
        <v>4222</v>
      </c>
      <c r="O306" t="s">
        <v>4591</v>
      </c>
      <c r="P306" s="83" t="s">
        <v>4029</v>
      </c>
      <c r="Q306" s="83"/>
      <c r="R306" s="82">
        <v>4928</v>
      </c>
      <c r="S306" s="82">
        <v>0</v>
      </c>
      <c r="T306" s="82">
        <v>0</v>
      </c>
      <c r="U306" s="82">
        <f t="shared" si="60"/>
        <v>4928</v>
      </c>
      <c r="W306" s="73">
        <v>24</v>
      </c>
      <c r="X306" s="22">
        <v>-2258.6666666666665</v>
      </c>
      <c r="Y306" s="22">
        <f t="shared" si="61"/>
        <v>-205.33333333333334</v>
      </c>
      <c r="Z306" s="22">
        <f t="shared" si="61"/>
        <v>-205.33333333333334</v>
      </c>
      <c r="AA306" s="22">
        <f t="shared" si="61"/>
        <v>-205.33333333333334</v>
      </c>
      <c r="AB306" s="22">
        <f t="shared" si="61"/>
        <v>-205.33333333333334</v>
      </c>
      <c r="AC306" s="22">
        <f t="shared" si="61"/>
        <v>-205.33333333333334</v>
      </c>
      <c r="AD306" s="22">
        <f t="shared" si="61"/>
        <v>-205.33333333333334</v>
      </c>
      <c r="AE306" s="22">
        <f t="shared" si="61"/>
        <v>-205.33333333333334</v>
      </c>
      <c r="AF306" s="22">
        <f t="shared" si="61"/>
        <v>-205.33333333333334</v>
      </c>
      <c r="AG306" s="22">
        <f t="shared" si="61"/>
        <v>-205.33333333333334</v>
      </c>
      <c r="AH306" s="22">
        <v>0</v>
      </c>
      <c r="AI306" s="22">
        <v>0</v>
      </c>
      <c r="AJ306" s="22">
        <v>0</v>
      </c>
      <c r="AK306" s="22">
        <f t="shared" si="68"/>
        <v>-1847.9999999999998</v>
      </c>
      <c r="AL306" s="22">
        <v>0</v>
      </c>
      <c r="AM306" s="22">
        <f t="shared" si="63"/>
        <v>-4106.6666666666661</v>
      </c>
      <c r="AO306" s="81">
        <f t="shared" si="64"/>
        <v>821.33333333333394</v>
      </c>
      <c r="AP306" s="81">
        <f t="shared" si="65"/>
        <v>2669.3333333333335</v>
      </c>
      <c r="AQ306" s="81">
        <v>8</v>
      </c>
      <c r="AR306" s="81">
        <v>4928</v>
      </c>
      <c r="AS306" s="81">
        <f t="shared" si="71"/>
        <v>0</v>
      </c>
      <c r="AT306" s="122">
        <f t="shared" si="72"/>
        <v>0</v>
      </c>
      <c r="AU306" s="81">
        <f>U306-AS306-(-AM306-AT306)-(AR306-(AR306/24*AQ306))</f>
        <v>-2463.9999999999991</v>
      </c>
    </row>
    <row r="307" spans="1:47" x14ac:dyDescent="0.25">
      <c r="A307" s="266">
        <v>45139</v>
      </c>
      <c r="D307" s="69" t="s">
        <v>4592</v>
      </c>
      <c r="E307" s="69" t="e">
        <v>#N/A</v>
      </c>
      <c r="F307" s="69" t="e">
        <f>VLOOKUP(E307,#REF!,2,FALSE)</f>
        <v>#N/A</v>
      </c>
      <c r="G307" s="194" t="e">
        <f>VLOOKUP(E307,#REF!,9,FALSE)</f>
        <v>#N/A</v>
      </c>
      <c r="H307" s="194" t="e">
        <f>VLOOKUP(E307,#REF!,10,FALSE)</f>
        <v>#N/A</v>
      </c>
      <c r="I307" s="267" t="e">
        <f t="shared" si="52"/>
        <v>#N/A</v>
      </c>
      <c r="L307" s="68">
        <v>2301330</v>
      </c>
      <c r="M307" s="70">
        <v>51233</v>
      </c>
      <c r="N307" t="s">
        <v>4087</v>
      </c>
      <c r="O307" t="s">
        <v>4593</v>
      </c>
      <c r="P307" s="83" t="s">
        <v>4054</v>
      </c>
      <c r="Q307" s="83"/>
      <c r="R307" s="82">
        <v>6899.2</v>
      </c>
      <c r="S307" s="82">
        <v>0</v>
      </c>
      <c r="T307" s="82">
        <v>0</v>
      </c>
      <c r="U307" s="82">
        <f t="shared" si="60"/>
        <v>6899.2</v>
      </c>
      <c r="W307" s="73">
        <v>24</v>
      </c>
      <c r="X307" s="22">
        <v>-3162.1333333333332</v>
      </c>
      <c r="Y307" s="22">
        <f t="shared" si="61"/>
        <v>-287.46666666666664</v>
      </c>
      <c r="Z307" s="22">
        <f t="shared" si="61"/>
        <v>-287.46666666666664</v>
      </c>
      <c r="AA307" s="22">
        <f t="shared" si="61"/>
        <v>-287.46666666666664</v>
      </c>
      <c r="AB307" s="22">
        <f t="shared" si="61"/>
        <v>-287.46666666666664</v>
      </c>
      <c r="AC307" s="22">
        <f t="shared" si="61"/>
        <v>-287.46666666666664</v>
      </c>
      <c r="AD307" s="22">
        <f t="shared" si="61"/>
        <v>-287.46666666666664</v>
      </c>
      <c r="AE307" s="22">
        <f t="shared" si="61"/>
        <v>-287.46666666666664</v>
      </c>
      <c r="AF307" s="22">
        <f t="shared" si="61"/>
        <v>-287.46666666666664</v>
      </c>
      <c r="AG307" s="22">
        <f t="shared" si="61"/>
        <v>-287.46666666666664</v>
      </c>
      <c r="AH307" s="22">
        <v>0</v>
      </c>
      <c r="AI307" s="22">
        <v>0</v>
      </c>
      <c r="AJ307" s="22">
        <v>0</v>
      </c>
      <c r="AK307" s="22">
        <f t="shared" si="68"/>
        <v>-2587.1999999999998</v>
      </c>
      <c r="AL307" s="22">
        <v>0</v>
      </c>
      <c r="AM307" s="22">
        <f t="shared" si="63"/>
        <v>-5749.333333333333</v>
      </c>
      <c r="AO307" s="81">
        <f t="shared" si="64"/>
        <v>1149.8666666666668</v>
      </c>
      <c r="AP307" s="81">
        <f t="shared" si="65"/>
        <v>3737.0666666666666</v>
      </c>
      <c r="AQ307" s="81"/>
      <c r="AR307" s="81"/>
    </row>
    <row r="308" spans="1:47" x14ac:dyDescent="0.25">
      <c r="A308" s="266">
        <v>45146</v>
      </c>
      <c r="D308" s="69" t="s">
        <v>4594</v>
      </c>
      <c r="E308" s="69" t="e">
        <v>#N/A</v>
      </c>
      <c r="F308" s="69" t="e">
        <f>VLOOKUP(E308,#REF!,2,FALSE)</f>
        <v>#N/A</v>
      </c>
      <c r="G308" s="194" t="e">
        <f>VLOOKUP(E308,#REF!,9,FALSE)</f>
        <v>#N/A</v>
      </c>
      <c r="H308" s="194" t="e">
        <f>VLOOKUP(E308,#REF!,10,FALSE)</f>
        <v>#N/A</v>
      </c>
      <c r="I308" s="267" t="e">
        <f t="shared" si="52"/>
        <v>#N/A</v>
      </c>
      <c r="L308" s="68">
        <v>2301363</v>
      </c>
      <c r="M308" s="70">
        <v>51234</v>
      </c>
      <c r="N308" t="s">
        <v>4087</v>
      </c>
      <c r="O308" t="s">
        <v>4595</v>
      </c>
      <c r="P308" s="83" t="s">
        <v>4058</v>
      </c>
      <c r="Q308" s="83"/>
      <c r="R308" s="82">
        <v>13752.68</v>
      </c>
      <c r="S308" s="82">
        <v>0</v>
      </c>
      <c r="T308" s="82">
        <v>0</v>
      </c>
      <c r="U308" s="82">
        <f t="shared" si="60"/>
        <v>13752.68</v>
      </c>
      <c r="W308" s="73">
        <v>24</v>
      </c>
      <c r="X308" s="22">
        <v>-6303.3116666666674</v>
      </c>
      <c r="Y308" s="22">
        <f t="shared" si="61"/>
        <v>-573.02833333333331</v>
      </c>
      <c r="Z308" s="22">
        <f t="shared" si="61"/>
        <v>-573.02833333333331</v>
      </c>
      <c r="AA308" s="22">
        <f t="shared" si="61"/>
        <v>-573.02833333333331</v>
      </c>
      <c r="AB308" s="22">
        <f t="shared" si="61"/>
        <v>-573.02833333333331</v>
      </c>
      <c r="AC308" s="22">
        <f t="shared" si="61"/>
        <v>-573.02833333333331</v>
      </c>
      <c r="AD308" s="22">
        <f t="shared" si="61"/>
        <v>-573.02833333333331</v>
      </c>
      <c r="AE308" s="22">
        <f t="shared" si="61"/>
        <v>-573.02833333333331</v>
      </c>
      <c r="AF308" s="22">
        <f t="shared" si="61"/>
        <v>-573.02833333333331</v>
      </c>
      <c r="AG308" s="22">
        <f t="shared" si="61"/>
        <v>-573.02833333333331</v>
      </c>
      <c r="AH308" s="22">
        <v>0</v>
      </c>
      <c r="AI308" s="22">
        <v>0</v>
      </c>
      <c r="AJ308" s="22">
        <v>0</v>
      </c>
      <c r="AK308" s="22">
        <f t="shared" si="68"/>
        <v>-5157.2550000000001</v>
      </c>
      <c r="AL308" s="22">
        <v>0</v>
      </c>
      <c r="AM308" s="22">
        <f t="shared" si="63"/>
        <v>-11460.566666666668</v>
      </c>
      <c r="AO308" s="81">
        <f t="shared" si="64"/>
        <v>2292.1133333333328</v>
      </c>
      <c r="AP308" s="81">
        <f t="shared" si="65"/>
        <v>7449.3683333333329</v>
      </c>
      <c r="AQ308" s="81">
        <v>8</v>
      </c>
      <c r="AR308" s="122">
        <v>13752.68</v>
      </c>
      <c r="AS308" s="81">
        <f t="shared" ref="AS308:AS312" si="73">U308-AR308</f>
        <v>0</v>
      </c>
      <c r="AT308" s="122">
        <f t="shared" ref="AT308:AT312" si="74">AS308/24*AQ308</f>
        <v>0</v>
      </c>
      <c r="AU308" s="81">
        <f>U308-AS308-(-AM308-AT308)-(AR308-(AR308/24*AQ308))</f>
        <v>-6876.340000000002</v>
      </c>
    </row>
    <row r="309" spans="1:47" x14ac:dyDescent="0.25">
      <c r="A309" s="266">
        <v>45155</v>
      </c>
      <c r="D309" s="69" t="s">
        <v>4596</v>
      </c>
      <c r="E309" s="69" t="s">
        <v>4597</v>
      </c>
      <c r="F309" s="69" t="e">
        <f>VLOOKUP(E309,#REF!,2,FALSE)</f>
        <v>#REF!</v>
      </c>
      <c r="G309" s="194" t="e">
        <f>VLOOKUP(E309,#REF!,9,FALSE)</f>
        <v>#REF!</v>
      </c>
      <c r="H309" s="194" t="e">
        <f>VLOOKUP(E309,#REF!,10,FALSE)</f>
        <v>#REF!</v>
      </c>
      <c r="I309" s="267" t="e">
        <f t="shared" si="52"/>
        <v>#REF!</v>
      </c>
      <c r="L309" s="68">
        <v>2301361</v>
      </c>
      <c r="M309" s="70">
        <v>51220</v>
      </c>
      <c r="N309" t="s">
        <v>4598</v>
      </c>
      <c r="O309" t="s">
        <v>4599</v>
      </c>
      <c r="P309" s="83" t="s">
        <v>4029</v>
      </c>
      <c r="Q309" s="83"/>
      <c r="R309" s="82">
        <v>5871.36</v>
      </c>
      <c r="S309" s="82">
        <v>0</v>
      </c>
      <c r="T309" s="82">
        <v>0</v>
      </c>
      <c r="U309" s="82">
        <f t="shared" si="60"/>
        <v>5871.36</v>
      </c>
      <c r="W309" s="73">
        <v>24</v>
      </c>
      <c r="X309" s="22">
        <v>-2691.0399999999991</v>
      </c>
      <c r="Y309" s="22">
        <f t="shared" si="61"/>
        <v>-244.64</v>
      </c>
      <c r="Z309" s="22">
        <f t="shared" si="61"/>
        <v>-244.64</v>
      </c>
      <c r="AA309" s="22">
        <f t="shared" si="61"/>
        <v>-244.64</v>
      </c>
      <c r="AB309" s="22">
        <f t="shared" si="61"/>
        <v>-244.64</v>
      </c>
      <c r="AC309" s="22">
        <f t="shared" si="61"/>
        <v>-244.64</v>
      </c>
      <c r="AD309" s="22">
        <f t="shared" si="61"/>
        <v>-244.64</v>
      </c>
      <c r="AE309" s="22">
        <f t="shared" si="61"/>
        <v>-244.64</v>
      </c>
      <c r="AF309" s="22">
        <f t="shared" si="61"/>
        <v>-244.64</v>
      </c>
      <c r="AG309" s="22">
        <f t="shared" si="61"/>
        <v>-244.64</v>
      </c>
      <c r="AH309" s="22">
        <v>0</v>
      </c>
      <c r="AI309" s="22">
        <v>0</v>
      </c>
      <c r="AJ309" s="22">
        <v>0</v>
      </c>
      <c r="AK309" s="22">
        <f t="shared" si="68"/>
        <v>-2201.7599999999993</v>
      </c>
      <c r="AL309" s="22">
        <v>0</v>
      </c>
      <c r="AM309" s="22">
        <f t="shared" si="63"/>
        <v>-4892.7999999999984</v>
      </c>
      <c r="AO309" s="81">
        <f t="shared" si="64"/>
        <v>978.56000000000131</v>
      </c>
      <c r="AP309" s="81">
        <f t="shared" si="65"/>
        <v>3180.3200000000006</v>
      </c>
      <c r="AQ309" s="81">
        <v>8</v>
      </c>
      <c r="AR309" s="122">
        <v>5871.36</v>
      </c>
      <c r="AS309" s="81">
        <f t="shared" si="73"/>
        <v>0</v>
      </c>
      <c r="AT309" s="122">
        <f t="shared" si="74"/>
        <v>0</v>
      </c>
      <c r="AU309" s="81">
        <f>U309-AS309-(-AM309-AT309)-(AR309-(AR309/24*AQ309))</f>
        <v>-2935.6799999999985</v>
      </c>
    </row>
    <row r="310" spans="1:47" x14ac:dyDescent="0.25">
      <c r="A310" s="266">
        <v>45155</v>
      </c>
      <c r="D310" s="69" t="s">
        <v>4600</v>
      </c>
      <c r="E310" s="69" t="e">
        <v>#N/A</v>
      </c>
      <c r="F310" s="69" t="e">
        <f>VLOOKUP(E310,#REF!,2,FALSE)</f>
        <v>#N/A</v>
      </c>
      <c r="G310" s="194" t="e">
        <f>VLOOKUP(E310,#REF!,9,FALSE)</f>
        <v>#N/A</v>
      </c>
      <c r="H310" s="194" t="e">
        <f>VLOOKUP(E310,#REF!,10,FALSE)</f>
        <v>#N/A</v>
      </c>
      <c r="I310" s="267" t="e">
        <f t="shared" si="52"/>
        <v>#N/A</v>
      </c>
      <c r="L310" s="68">
        <v>2301361</v>
      </c>
      <c r="M310" s="70">
        <v>51221</v>
      </c>
      <c r="N310" t="s">
        <v>4598</v>
      </c>
      <c r="O310" t="s">
        <v>4601</v>
      </c>
      <c r="P310" s="83" t="s">
        <v>4029</v>
      </c>
      <c r="Q310" s="83"/>
      <c r="R310" s="82">
        <v>6969.6</v>
      </c>
      <c r="S310" s="82">
        <v>0</v>
      </c>
      <c r="T310" s="82">
        <v>0</v>
      </c>
      <c r="U310" s="82">
        <f t="shared" si="60"/>
        <v>6969.6</v>
      </c>
      <c r="W310" s="73">
        <v>24</v>
      </c>
      <c r="X310" s="22">
        <v>-3194.4000000000005</v>
      </c>
      <c r="Y310" s="22">
        <f t="shared" si="61"/>
        <v>-290.40000000000003</v>
      </c>
      <c r="Z310" s="22">
        <f t="shared" si="61"/>
        <v>-290.40000000000003</v>
      </c>
      <c r="AA310" s="22">
        <f t="shared" si="61"/>
        <v>-290.40000000000003</v>
      </c>
      <c r="AB310" s="22">
        <f t="shared" si="61"/>
        <v>-290.40000000000003</v>
      </c>
      <c r="AC310" s="22">
        <f t="shared" si="61"/>
        <v>-290.40000000000003</v>
      </c>
      <c r="AD310" s="22">
        <f t="shared" si="61"/>
        <v>-290.40000000000003</v>
      </c>
      <c r="AE310" s="22">
        <f t="shared" si="61"/>
        <v>-290.40000000000003</v>
      </c>
      <c r="AF310" s="22">
        <f t="shared" si="61"/>
        <v>-290.40000000000003</v>
      </c>
      <c r="AG310" s="22">
        <f t="shared" si="61"/>
        <v>-290.40000000000003</v>
      </c>
      <c r="AH310" s="22">
        <v>0</v>
      </c>
      <c r="AI310" s="22">
        <v>0</v>
      </c>
      <c r="AJ310" s="22">
        <v>0</v>
      </c>
      <c r="AK310" s="22">
        <f t="shared" si="68"/>
        <v>-2613.6000000000004</v>
      </c>
      <c r="AL310" s="22">
        <v>0</v>
      </c>
      <c r="AM310" s="22">
        <f t="shared" si="63"/>
        <v>-5808.0000000000009</v>
      </c>
      <c r="AO310" s="81">
        <f t="shared" si="64"/>
        <v>1161.5999999999995</v>
      </c>
      <c r="AP310" s="81">
        <f t="shared" si="65"/>
        <v>3775.2</v>
      </c>
      <c r="AQ310" s="81">
        <v>8</v>
      </c>
      <c r="AR310" s="122">
        <v>6969.6</v>
      </c>
      <c r="AS310" s="81">
        <f t="shared" si="73"/>
        <v>0</v>
      </c>
      <c r="AT310" s="122">
        <f t="shared" si="74"/>
        <v>0</v>
      </c>
      <c r="AU310" s="81">
        <f>U310-AS310-(-AM310-AT310)-(AR310-(AR310/24*AQ310))</f>
        <v>-3484.8</v>
      </c>
    </row>
    <row r="311" spans="1:47" x14ac:dyDescent="0.25">
      <c r="A311" s="266">
        <v>45162</v>
      </c>
      <c r="D311" s="69" t="s">
        <v>4602</v>
      </c>
      <c r="E311" s="69" t="e">
        <v>#N/A</v>
      </c>
      <c r="F311" s="69" t="e">
        <f>VLOOKUP(E311,#REF!,2,FALSE)</f>
        <v>#N/A</v>
      </c>
      <c r="G311" s="194" t="e">
        <f>VLOOKUP(E311,#REF!,9,FALSE)</f>
        <v>#N/A</v>
      </c>
      <c r="H311" s="194" t="e">
        <f>VLOOKUP(E311,#REF!,10,FALSE)</f>
        <v>#N/A</v>
      </c>
      <c r="I311" s="267" t="e">
        <f t="shared" ref="I311:I374" si="75">G311-U311</f>
        <v>#N/A</v>
      </c>
      <c r="L311" s="68">
        <v>2301390</v>
      </c>
      <c r="M311" s="70">
        <v>51222</v>
      </c>
      <c r="N311" t="s">
        <v>4222</v>
      </c>
      <c r="O311" t="s">
        <v>4603</v>
      </c>
      <c r="P311" s="83" t="s">
        <v>4029</v>
      </c>
      <c r="Q311" s="83"/>
      <c r="R311" s="82">
        <v>5790.4</v>
      </c>
      <c r="S311" s="82">
        <v>0</v>
      </c>
      <c r="T311" s="82">
        <v>0</v>
      </c>
      <c r="U311" s="82">
        <f t="shared" si="60"/>
        <v>5790.4</v>
      </c>
      <c r="W311" s="73">
        <v>24</v>
      </c>
      <c r="X311" s="22">
        <v>-2653.9333333333325</v>
      </c>
      <c r="Y311" s="22">
        <f t="shared" si="61"/>
        <v>-241.26666666666665</v>
      </c>
      <c r="Z311" s="22">
        <f t="shared" si="61"/>
        <v>-241.26666666666665</v>
      </c>
      <c r="AA311" s="22">
        <f t="shared" si="61"/>
        <v>-241.26666666666665</v>
      </c>
      <c r="AB311" s="22">
        <f t="shared" si="61"/>
        <v>-241.26666666666665</v>
      </c>
      <c r="AC311" s="22">
        <f t="shared" si="61"/>
        <v>-241.26666666666665</v>
      </c>
      <c r="AD311" s="22">
        <f t="shared" si="61"/>
        <v>-241.26666666666665</v>
      </c>
      <c r="AE311" s="22">
        <f t="shared" si="61"/>
        <v>-241.26666666666665</v>
      </c>
      <c r="AF311" s="22">
        <f t="shared" si="61"/>
        <v>-241.26666666666665</v>
      </c>
      <c r="AG311" s="22">
        <f t="shared" si="61"/>
        <v>-241.26666666666665</v>
      </c>
      <c r="AH311" s="22">
        <v>0</v>
      </c>
      <c r="AI311" s="22">
        <v>0</v>
      </c>
      <c r="AJ311" s="22">
        <v>0</v>
      </c>
      <c r="AK311" s="22">
        <f t="shared" si="68"/>
        <v>-2171.3999999999996</v>
      </c>
      <c r="AL311" s="22">
        <v>0</v>
      </c>
      <c r="AM311" s="22">
        <f t="shared" si="63"/>
        <v>-4825.3333333333321</v>
      </c>
      <c r="AO311" s="81">
        <f t="shared" si="64"/>
        <v>965.06666666666752</v>
      </c>
      <c r="AP311" s="81">
        <f t="shared" si="65"/>
        <v>3136.4666666666672</v>
      </c>
      <c r="AQ311" s="81">
        <v>8</v>
      </c>
      <c r="AR311" s="122">
        <v>5790.4</v>
      </c>
      <c r="AS311" s="81">
        <f t="shared" si="73"/>
        <v>0</v>
      </c>
      <c r="AT311" s="122">
        <f t="shared" si="74"/>
        <v>0</v>
      </c>
      <c r="AU311" s="81">
        <f>U311-AS311-(-AM311-AT311)-(AR311-(AR311/24*AQ311))</f>
        <v>-2895.1999999999989</v>
      </c>
    </row>
    <row r="312" spans="1:47" x14ac:dyDescent="0.25">
      <c r="A312" s="266">
        <v>45162</v>
      </c>
      <c r="D312" s="69" t="s">
        <v>4604</v>
      </c>
      <c r="E312" s="69" t="e">
        <v>#N/A</v>
      </c>
      <c r="F312" s="69" t="e">
        <f>VLOOKUP(E312,#REF!,2,FALSE)</f>
        <v>#N/A</v>
      </c>
      <c r="G312" s="194" t="e">
        <f>VLOOKUP(E312,#REF!,9,FALSE)</f>
        <v>#N/A</v>
      </c>
      <c r="H312" s="194" t="e">
        <f>VLOOKUP(E312,#REF!,10,FALSE)</f>
        <v>#N/A</v>
      </c>
      <c r="I312" s="267" t="e">
        <f t="shared" si="75"/>
        <v>#N/A</v>
      </c>
      <c r="L312" s="68">
        <v>2301390</v>
      </c>
      <c r="M312" s="70">
        <v>51223</v>
      </c>
      <c r="N312" t="s">
        <v>4222</v>
      </c>
      <c r="O312" t="s">
        <v>4605</v>
      </c>
      <c r="P312" s="83" t="s">
        <v>4029</v>
      </c>
      <c r="Q312" s="83"/>
      <c r="R312" s="82">
        <v>7040</v>
      </c>
      <c r="S312" s="82">
        <v>0</v>
      </c>
      <c r="T312" s="82">
        <v>0</v>
      </c>
      <c r="U312" s="82">
        <f t="shared" si="60"/>
        <v>7040</v>
      </c>
      <c r="W312" s="73">
        <v>24</v>
      </c>
      <c r="X312" s="22">
        <v>-3226.666666666667</v>
      </c>
      <c r="Y312" s="22">
        <f t="shared" si="61"/>
        <v>-293.33333333333331</v>
      </c>
      <c r="Z312" s="22">
        <f t="shared" si="61"/>
        <v>-293.33333333333331</v>
      </c>
      <c r="AA312" s="22">
        <f t="shared" si="61"/>
        <v>-293.33333333333331</v>
      </c>
      <c r="AB312" s="22">
        <f t="shared" si="61"/>
        <v>-293.33333333333331</v>
      </c>
      <c r="AC312" s="22">
        <f t="shared" si="61"/>
        <v>-293.33333333333331</v>
      </c>
      <c r="AD312" s="22">
        <f t="shared" si="61"/>
        <v>-293.33333333333331</v>
      </c>
      <c r="AE312" s="22">
        <f t="shared" si="61"/>
        <v>-293.33333333333331</v>
      </c>
      <c r="AF312" s="22">
        <f t="shared" si="61"/>
        <v>-293.33333333333331</v>
      </c>
      <c r="AG312" s="22">
        <f t="shared" si="61"/>
        <v>-293.33333333333331</v>
      </c>
      <c r="AH312" s="22">
        <v>0</v>
      </c>
      <c r="AI312" s="22">
        <v>0</v>
      </c>
      <c r="AJ312" s="22">
        <v>0</v>
      </c>
      <c r="AK312" s="22">
        <f t="shared" si="68"/>
        <v>-2640</v>
      </c>
      <c r="AL312" s="22">
        <v>0</v>
      </c>
      <c r="AM312" s="22">
        <f t="shared" si="63"/>
        <v>-5866.666666666667</v>
      </c>
      <c r="AO312" s="81">
        <f t="shared" si="64"/>
        <v>1173.333333333333</v>
      </c>
      <c r="AP312" s="81">
        <f t="shared" si="65"/>
        <v>3813.333333333333</v>
      </c>
      <c r="AQ312" s="81">
        <v>8</v>
      </c>
      <c r="AR312" s="81">
        <v>7040</v>
      </c>
      <c r="AS312" s="81">
        <f t="shared" si="73"/>
        <v>0</v>
      </c>
      <c r="AT312" s="122">
        <f t="shared" si="74"/>
        <v>0</v>
      </c>
      <c r="AU312" s="81">
        <f>U312-AS312-(-AM312-AT312)-(AR312-(AR312/24*AQ312))</f>
        <v>-3520.0000000000009</v>
      </c>
    </row>
    <row r="313" spans="1:47" x14ac:dyDescent="0.25">
      <c r="A313" s="266">
        <v>45166</v>
      </c>
      <c r="D313" s="69" t="s">
        <v>4606</v>
      </c>
      <c r="E313" s="69" t="e">
        <v>#N/A</v>
      </c>
      <c r="F313" s="69" t="e">
        <f>VLOOKUP(E313,#REF!,2,FALSE)</f>
        <v>#N/A</v>
      </c>
      <c r="G313" s="194" t="e">
        <f>VLOOKUP(E313,#REF!,9,FALSE)</f>
        <v>#N/A</v>
      </c>
      <c r="H313" s="194" t="e">
        <f>VLOOKUP(E313,#REF!,10,FALSE)</f>
        <v>#N/A</v>
      </c>
      <c r="I313" s="267" t="e">
        <f t="shared" si="75"/>
        <v>#N/A</v>
      </c>
      <c r="L313" s="68">
        <v>2301390</v>
      </c>
      <c r="M313" s="70">
        <v>51224</v>
      </c>
      <c r="N313" t="s">
        <v>4607</v>
      </c>
      <c r="O313" t="s">
        <v>4608</v>
      </c>
      <c r="P313" s="83" t="s">
        <v>4029</v>
      </c>
      <c r="Q313" s="83"/>
      <c r="R313" s="82">
        <v>1900.8</v>
      </c>
      <c r="S313" s="82">
        <v>0</v>
      </c>
      <c r="T313" s="82">
        <v>0</v>
      </c>
      <c r="U313" s="82">
        <f t="shared" si="60"/>
        <v>1900.8</v>
      </c>
      <c r="W313" s="73">
        <v>24</v>
      </c>
      <c r="X313" s="22">
        <v>-871.20000000000016</v>
      </c>
      <c r="Y313" s="22">
        <f t="shared" si="61"/>
        <v>-79.2</v>
      </c>
      <c r="Z313" s="22">
        <f t="shared" si="61"/>
        <v>-79.2</v>
      </c>
      <c r="AA313" s="22">
        <f t="shared" si="61"/>
        <v>-79.2</v>
      </c>
      <c r="AB313" s="22">
        <f t="shared" si="61"/>
        <v>-79.2</v>
      </c>
      <c r="AC313" s="22">
        <f t="shared" si="61"/>
        <v>-79.2</v>
      </c>
      <c r="AD313" s="22">
        <f t="shared" si="61"/>
        <v>-79.2</v>
      </c>
      <c r="AE313" s="22">
        <f t="shared" si="61"/>
        <v>-79.2</v>
      </c>
      <c r="AF313" s="22">
        <f t="shared" si="61"/>
        <v>-79.2</v>
      </c>
      <c r="AG313" s="22">
        <f t="shared" si="61"/>
        <v>-79.2</v>
      </c>
      <c r="AH313" s="22">
        <v>0</v>
      </c>
      <c r="AI313" s="22">
        <v>0</v>
      </c>
      <c r="AJ313" s="22">
        <v>0</v>
      </c>
      <c r="AK313" s="22">
        <f t="shared" si="68"/>
        <v>-712.80000000000007</v>
      </c>
      <c r="AL313" s="22">
        <v>0</v>
      </c>
      <c r="AM313" s="22">
        <f t="shared" si="63"/>
        <v>-1584.0000000000002</v>
      </c>
      <c r="AO313" s="81">
        <f t="shared" si="64"/>
        <v>316.79999999999973</v>
      </c>
      <c r="AP313" s="81">
        <f t="shared" si="65"/>
        <v>1029.5999999999999</v>
      </c>
      <c r="AQ313" s="81"/>
      <c r="AR313" s="81"/>
    </row>
    <row r="314" spans="1:47" x14ac:dyDescent="0.25">
      <c r="A314" s="221">
        <v>45170</v>
      </c>
      <c r="B314" s="221"/>
      <c r="D314" s="69" t="s">
        <v>4609</v>
      </c>
      <c r="E314" s="69" t="e">
        <v>#N/A</v>
      </c>
      <c r="F314" s="69" t="e">
        <f>VLOOKUP(E314,#REF!,2,FALSE)</f>
        <v>#N/A</v>
      </c>
      <c r="G314" s="194" t="e">
        <f>VLOOKUP(E314,#REF!,9,FALSE)</f>
        <v>#N/A</v>
      </c>
      <c r="H314" s="194" t="e">
        <f>VLOOKUP(E314,#REF!,10,FALSE)</f>
        <v>#N/A</v>
      </c>
      <c r="I314" s="267" t="e">
        <f t="shared" si="75"/>
        <v>#N/A</v>
      </c>
      <c r="L314" s="68">
        <v>2301237</v>
      </c>
      <c r="M314" s="70">
        <v>51299</v>
      </c>
      <c r="N314" t="s">
        <v>4483</v>
      </c>
      <c r="O314" t="s">
        <v>4610</v>
      </c>
      <c r="P314" s="83" t="s">
        <v>4022</v>
      </c>
      <c r="Q314" s="83"/>
      <c r="R314" s="82">
        <v>5428.5</v>
      </c>
      <c r="S314" s="82">
        <v>0</v>
      </c>
      <c r="T314" s="82">
        <v>0</v>
      </c>
      <c r="U314" s="82">
        <f t="shared" si="60"/>
        <v>5428.5</v>
      </c>
      <c r="W314" s="73">
        <v>24</v>
      </c>
      <c r="X314" s="22">
        <v>-2261.875</v>
      </c>
      <c r="Y314" s="22">
        <f t="shared" si="61"/>
        <v>-226.1875</v>
      </c>
      <c r="Z314" s="22">
        <f t="shared" si="61"/>
        <v>-226.1875</v>
      </c>
      <c r="AA314" s="22">
        <f t="shared" si="61"/>
        <v>-226.1875</v>
      </c>
      <c r="AB314" s="22">
        <f t="shared" si="61"/>
        <v>-226.1875</v>
      </c>
      <c r="AC314" s="22">
        <f t="shared" si="61"/>
        <v>-226.1875</v>
      </c>
      <c r="AD314" s="22">
        <f t="shared" si="61"/>
        <v>-226.1875</v>
      </c>
      <c r="AE314" s="22">
        <f t="shared" si="61"/>
        <v>-226.1875</v>
      </c>
      <c r="AF314" s="22">
        <f t="shared" si="61"/>
        <v>-226.1875</v>
      </c>
      <c r="AG314" s="22">
        <f t="shared" si="61"/>
        <v>-226.1875</v>
      </c>
      <c r="AH314" s="22">
        <v>0</v>
      </c>
      <c r="AI314" s="22">
        <v>0</v>
      </c>
      <c r="AJ314" s="22">
        <v>0</v>
      </c>
      <c r="AK314" s="22">
        <f t="shared" si="68"/>
        <v>-2035.6875</v>
      </c>
      <c r="AL314" s="22">
        <v>0</v>
      </c>
      <c r="AM314" s="22">
        <f t="shared" si="63"/>
        <v>-4297.5625</v>
      </c>
      <c r="AO314" s="81">
        <f t="shared" si="64"/>
        <v>1130.9375</v>
      </c>
      <c r="AP314" s="81">
        <f t="shared" si="65"/>
        <v>3166.625</v>
      </c>
      <c r="AQ314" s="81"/>
      <c r="AR314" s="81"/>
    </row>
    <row r="315" spans="1:47" x14ac:dyDescent="0.25">
      <c r="A315" s="221">
        <v>45170</v>
      </c>
      <c r="B315" s="221"/>
      <c r="D315" s="69" t="s">
        <v>4611</v>
      </c>
      <c r="E315" s="69" t="e">
        <v>#N/A</v>
      </c>
      <c r="F315" s="69" t="e">
        <f>VLOOKUP(E315,#REF!,2,FALSE)</f>
        <v>#N/A</v>
      </c>
      <c r="G315" s="194" t="e">
        <f>VLOOKUP(E315,#REF!,9,FALSE)</f>
        <v>#N/A</v>
      </c>
      <c r="H315" s="194" t="e">
        <f>VLOOKUP(E315,#REF!,10,FALSE)</f>
        <v>#N/A</v>
      </c>
      <c r="I315" s="267" t="e">
        <f t="shared" si="75"/>
        <v>#N/A</v>
      </c>
      <c r="L315" s="68">
        <v>2301505</v>
      </c>
      <c r="M315" s="70">
        <v>51365</v>
      </c>
      <c r="N315" t="s">
        <v>4612</v>
      </c>
      <c r="O315" t="s">
        <v>4613</v>
      </c>
      <c r="P315" s="83" t="s">
        <v>4054</v>
      </c>
      <c r="Q315" s="83"/>
      <c r="R315" s="82">
        <v>5667.2</v>
      </c>
      <c r="S315" s="82">
        <v>0</v>
      </c>
      <c r="T315" s="82">
        <v>0</v>
      </c>
      <c r="U315" s="82">
        <f t="shared" si="60"/>
        <v>5667.2</v>
      </c>
      <c r="W315" s="73">
        <v>24</v>
      </c>
      <c r="X315" s="22">
        <v>-2361.3333333333326</v>
      </c>
      <c r="Y315" s="22">
        <f t="shared" si="61"/>
        <v>-236.13333333333333</v>
      </c>
      <c r="Z315" s="22">
        <f t="shared" si="61"/>
        <v>-236.13333333333333</v>
      </c>
      <c r="AA315" s="22">
        <f t="shared" si="61"/>
        <v>-236.13333333333333</v>
      </c>
      <c r="AB315" s="22">
        <f t="shared" ref="Y315:AG343" si="76">-$U315/$W315</f>
        <v>-236.13333333333333</v>
      </c>
      <c r="AC315" s="22">
        <f t="shared" si="76"/>
        <v>-236.13333333333333</v>
      </c>
      <c r="AD315" s="22">
        <f t="shared" si="76"/>
        <v>-236.13333333333333</v>
      </c>
      <c r="AE315" s="22">
        <f t="shared" si="76"/>
        <v>-236.13333333333333</v>
      </c>
      <c r="AF315" s="22">
        <f t="shared" si="76"/>
        <v>-236.13333333333333</v>
      </c>
      <c r="AG315" s="22">
        <f t="shared" si="76"/>
        <v>-236.13333333333333</v>
      </c>
      <c r="AH315" s="22">
        <v>0</v>
      </c>
      <c r="AI315" s="22">
        <v>0</v>
      </c>
      <c r="AJ315" s="22">
        <v>0</v>
      </c>
      <c r="AK315" s="22">
        <f t="shared" si="68"/>
        <v>-2125.1999999999994</v>
      </c>
      <c r="AL315" s="22">
        <v>0</v>
      </c>
      <c r="AM315" s="22">
        <f t="shared" si="63"/>
        <v>-4486.5333333333319</v>
      </c>
      <c r="AO315" s="81">
        <f t="shared" si="64"/>
        <v>1180.6666666666679</v>
      </c>
      <c r="AP315" s="81">
        <f t="shared" si="65"/>
        <v>3305.8666666666672</v>
      </c>
      <c r="AQ315" s="81"/>
      <c r="AR315" s="81"/>
    </row>
    <row r="316" spans="1:47" x14ac:dyDescent="0.25">
      <c r="A316" s="221">
        <v>45170</v>
      </c>
      <c r="B316" s="221"/>
      <c r="D316" s="69" t="s">
        <v>4614</v>
      </c>
      <c r="E316" s="69" t="e">
        <v>#N/A</v>
      </c>
      <c r="F316" s="69" t="e">
        <f>VLOOKUP(E316,#REF!,2,FALSE)</f>
        <v>#N/A</v>
      </c>
      <c r="G316" s="194" t="e">
        <f>VLOOKUP(E316,#REF!,9,FALSE)</f>
        <v>#N/A</v>
      </c>
      <c r="H316" s="194" t="e">
        <f>VLOOKUP(E316,#REF!,10,FALSE)</f>
        <v>#N/A</v>
      </c>
      <c r="I316" s="267" t="e">
        <f t="shared" si="75"/>
        <v>#N/A</v>
      </c>
      <c r="L316" s="68">
        <v>2301507</v>
      </c>
      <c r="M316" s="70">
        <v>51366</v>
      </c>
      <c r="N316" t="s">
        <v>4615</v>
      </c>
      <c r="O316" t="s">
        <v>4616</v>
      </c>
      <c r="P316" s="83" t="s">
        <v>4029</v>
      </c>
      <c r="Q316" s="83"/>
      <c r="R316" s="82">
        <v>1513.6</v>
      </c>
      <c r="S316" s="82">
        <v>0</v>
      </c>
      <c r="T316" s="82">
        <v>0</v>
      </c>
      <c r="U316" s="82">
        <f t="shared" si="60"/>
        <v>1513.6</v>
      </c>
      <c r="W316" s="73">
        <v>24</v>
      </c>
      <c r="X316" s="22">
        <v>-630.66666666666652</v>
      </c>
      <c r="Y316" s="22">
        <f t="shared" si="76"/>
        <v>-63.066666666666663</v>
      </c>
      <c r="Z316" s="22">
        <f t="shared" si="76"/>
        <v>-63.066666666666663</v>
      </c>
      <c r="AA316" s="22">
        <f t="shared" si="76"/>
        <v>-63.066666666666663</v>
      </c>
      <c r="AB316" s="22">
        <f t="shared" si="76"/>
        <v>-63.066666666666663</v>
      </c>
      <c r="AC316" s="22">
        <f t="shared" si="76"/>
        <v>-63.066666666666663</v>
      </c>
      <c r="AD316" s="22">
        <f t="shared" si="76"/>
        <v>-63.066666666666663</v>
      </c>
      <c r="AE316" s="22">
        <f t="shared" si="76"/>
        <v>-63.066666666666663</v>
      </c>
      <c r="AF316" s="22">
        <f t="shared" si="76"/>
        <v>-63.066666666666663</v>
      </c>
      <c r="AG316" s="22">
        <f t="shared" si="76"/>
        <v>-63.066666666666663</v>
      </c>
      <c r="AH316" s="22">
        <v>0</v>
      </c>
      <c r="AI316" s="22">
        <v>0</v>
      </c>
      <c r="AJ316" s="22">
        <v>0</v>
      </c>
      <c r="AK316" s="22">
        <f t="shared" si="68"/>
        <v>-567.59999999999991</v>
      </c>
      <c r="AL316" s="22">
        <v>0</v>
      </c>
      <c r="AM316" s="22">
        <f t="shared" si="63"/>
        <v>-1198.2666666666664</v>
      </c>
      <c r="AO316" s="81">
        <f t="shared" si="64"/>
        <v>315.33333333333348</v>
      </c>
      <c r="AP316" s="81">
        <f t="shared" si="65"/>
        <v>882.93333333333339</v>
      </c>
      <c r="AQ316" s="81"/>
      <c r="AR316" s="81"/>
    </row>
    <row r="317" spans="1:47" x14ac:dyDescent="0.25">
      <c r="A317" s="221">
        <v>45170</v>
      </c>
      <c r="B317" s="221"/>
      <c r="D317" s="69" t="s">
        <v>4617</v>
      </c>
      <c r="E317" s="69" t="e">
        <v>#N/A</v>
      </c>
      <c r="F317" s="69" t="e">
        <f>VLOOKUP(E317,#REF!,2,FALSE)</f>
        <v>#N/A</v>
      </c>
      <c r="G317" s="194" t="e">
        <f>VLOOKUP(E317,#REF!,9,FALSE)</f>
        <v>#N/A</v>
      </c>
      <c r="H317" s="194" t="e">
        <f>VLOOKUP(E317,#REF!,10,FALSE)</f>
        <v>#N/A</v>
      </c>
      <c r="I317" s="267" t="e">
        <f t="shared" si="75"/>
        <v>#N/A</v>
      </c>
      <c r="L317" s="68">
        <v>2301507</v>
      </c>
      <c r="M317" s="70">
        <v>51367</v>
      </c>
      <c r="N317" t="s">
        <v>4618</v>
      </c>
      <c r="O317" t="s">
        <v>4619</v>
      </c>
      <c r="P317" s="83" t="s">
        <v>4029</v>
      </c>
      <c r="Q317" s="83"/>
      <c r="R317" s="82">
        <v>1774.08</v>
      </c>
      <c r="S317" s="82">
        <v>0</v>
      </c>
      <c r="T317" s="82">
        <v>0</v>
      </c>
      <c r="U317" s="82">
        <f t="shared" si="60"/>
        <v>1774.08</v>
      </c>
      <c r="W317" s="73">
        <v>24</v>
      </c>
      <c r="X317" s="22">
        <v>-739.19999999999993</v>
      </c>
      <c r="Y317" s="22">
        <f t="shared" si="76"/>
        <v>-73.92</v>
      </c>
      <c r="Z317" s="22">
        <f t="shared" si="76"/>
        <v>-73.92</v>
      </c>
      <c r="AA317" s="22">
        <f t="shared" si="76"/>
        <v>-73.92</v>
      </c>
      <c r="AB317" s="22">
        <f t="shared" si="76"/>
        <v>-73.92</v>
      </c>
      <c r="AC317" s="22">
        <f t="shared" si="76"/>
        <v>-73.92</v>
      </c>
      <c r="AD317" s="22">
        <f t="shared" si="76"/>
        <v>-73.92</v>
      </c>
      <c r="AE317" s="22">
        <f t="shared" si="76"/>
        <v>-73.92</v>
      </c>
      <c r="AF317" s="22">
        <f t="shared" si="76"/>
        <v>-73.92</v>
      </c>
      <c r="AG317" s="22">
        <f t="shared" si="76"/>
        <v>-73.92</v>
      </c>
      <c r="AH317" s="22">
        <v>0</v>
      </c>
      <c r="AI317" s="22">
        <v>0</v>
      </c>
      <c r="AJ317" s="22">
        <v>0</v>
      </c>
      <c r="AK317" s="22">
        <f t="shared" si="68"/>
        <v>-665.28</v>
      </c>
      <c r="AL317" s="22">
        <v>0</v>
      </c>
      <c r="AM317" s="22">
        <f t="shared" si="63"/>
        <v>-1404.48</v>
      </c>
      <c r="AO317" s="81">
        <f t="shared" si="64"/>
        <v>369.59999999999991</v>
      </c>
      <c r="AP317" s="81">
        <f t="shared" si="65"/>
        <v>1034.8800000000001</v>
      </c>
      <c r="AQ317" s="81"/>
      <c r="AR317" s="81"/>
    </row>
    <row r="318" spans="1:47" x14ac:dyDescent="0.25">
      <c r="A318" s="221">
        <v>45170</v>
      </c>
      <c r="B318" s="221"/>
      <c r="D318" s="69" t="s">
        <v>4620</v>
      </c>
      <c r="E318" s="69" t="e">
        <v>#N/A</v>
      </c>
      <c r="F318" s="69" t="e">
        <f>VLOOKUP(E318,#REF!,2,FALSE)</f>
        <v>#N/A</v>
      </c>
      <c r="G318" s="194" t="e">
        <f>VLOOKUP(E318,#REF!,9,FALSE)</f>
        <v>#N/A</v>
      </c>
      <c r="H318" s="194" t="e">
        <f>VLOOKUP(E318,#REF!,10,FALSE)</f>
        <v>#N/A</v>
      </c>
      <c r="I318" s="267" t="e">
        <f t="shared" si="75"/>
        <v>#N/A</v>
      </c>
      <c r="L318" s="68">
        <v>2301508</v>
      </c>
      <c r="M318" s="70">
        <v>51375</v>
      </c>
      <c r="N318" t="s">
        <v>4621</v>
      </c>
      <c r="O318" t="s">
        <v>4622</v>
      </c>
      <c r="P318" s="83" t="s">
        <v>4134</v>
      </c>
      <c r="Q318" s="83"/>
      <c r="R318" s="82">
        <v>939.02</v>
      </c>
      <c r="S318" s="82">
        <v>0</v>
      </c>
      <c r="T318" s="82">
        <v>0</v>
      </c>
      <c r="U318" s="82">
        <f t="shared" si="60"/>
        <v>939.02</v>
      </c>
      <c r="W318" s="73">
        <v>24</v>
      </c>
      <c r="X318" s="22">
        <v>-391.25833333333333</v>
      </c>
      <c r="Y318" s="22">
        <f t="shared" si="76"/>
        <v>-39.125833333333333</v>
      </c>
      <c r="Z318" s="22">
        <f t="shared" si="76"/>
        <v>-39.125833333333333</v>
      </c>
      <c r="AA318" s="22">
        <f t="shared" si="76"/>
        <v>-39.125833333333333</v>
      </c>
      <c r="AB318" s="22">
        <f t="shared" si="76"/>
        <v>-39.125833333333333</v>
      </c>
      <c r="AC318" s="22">
        <f t="shared" si="76"/>
        <v>-39.125833333333333</v>
      </c>
      <c r="AD318" s="22">
        <f t="shared" si="76"/>
        <v>-39.125833333333333</v>
      </c>
      <c r="AE318" s="22">
        <f t="shared" si="76"/>
        <v>-39.125833333333333</v>
      </c>
      <c r="AF318" s="22">
        <f t="shared" si="76"/>
        <v>-39.125833333333333</v>
      </c>
      <c r="AG318" s="22">
        <f t="shared" si="76"/>
        <v>-39.125833333333333</v>
      </c>
      <c r="AH318" s="22">
        <v>0</v>
      </c>
      <c r="AI318" s="22">
        <v>0</v>
      </c>
      <c r="AJ318" s="22">
        <v>0</v>
      </c>
      <c r="AK318" s="22">
        <f t="shared" si="68"/>
        <v>-352.13249999999999</v>
      </c>
      <c r="AL318" s="22">
        <v>0</v>
      </c>
      <c r="AM318" s="22">
        <f t="shared" si="63"/>
        <v>-743.39083333333338</v>
      </c>
      <c r="AO318" s="81">
        <f t="shared" si="64"/>
        <v>195.62916666666661</v>
      </c>
      <c r="AP318" s="81">
        <f t="shared" si="65"/>
        <v>547.76166666666666</v>
      </c>
      <c r="AQ318" s="81"/>
      <c r="AR318" s="81"/>
    </row>
    <row r="319" spans="1:47" x14ac:dyDescent="0.25">
      <c r="A319" s="221">
        <v>45173</v>
      </c>
      <c r="B319" s="221"/>
      <c r="D319" s="69" t="s">
        <v>4623</v>
      </c>
      <c r="E319" s="69" t="e">
        <v>#N/A</v>
      </c>
      <c r="F319" s="69" t="e">
        <f>VLOOKUP(E319,#REF!,2,FALSE)</f>
        <v>#N/A</v>
      </c>
      <c r="G319" s="194" t="e">
        <f>VLOOKUP(E319,#REF!,9,FALSE)</f>
        <v>#N/A</v>
      </c>
      <c r="H319" s="194" t="e">
        <f>VLOOKUP(E319,#REF!,10,FALSE)</f>
        <v>#N/A</v>
      </c>
      <c r="I319" s="267" t="e">
        <f t="shared" si="75"/>
        <v>#N/A</v>
      </c>
      <c r="L319" s="68">
        <v>2301506</v>
      </c>
      <c r="M319" s="70">
        <v>51363</v>
      </c>
      <c r="N319" t="s">
        <v>4624</v>
      </c>
      <c r="O319" t="s">
        <v>4625</v>
      </c>
      <c r="P319" s="83" t="s">
        <v>4058</v>
      </c>
      <c r="Q319" s="83"/>
      <c r="R319" s="82">
        <v>10932.02</v>
      </c>
      <c r="S319" s="82">
        <v>0</v>
      </c>
      <c r="T319" s="82">
        <v>0</v>
      </c>
      <c r="U319" s="82">
        <f t="shared" si="60"/>
        <v>10932.02</v>
      </c>
      <c r="W319" s="73">
        <v>24</v>
      </c>
      <c r="X319" s="22">
        <v>-4555.0083333333341</v>
      </c>
      <c r="Y319" s="22">
        <f t="shared" si="76"/>
        <v>-455.50083333333333</v>
      </c>
      <c r="Z319" s="22">
        <f t="shared" si="76"/>
        <v>-455.50083333333333</v>
      </c>
      <c r="AA319" s="22">
        <f t="shared" si="76"/>
        <v>-455.50083333333333</v>
      </c>
      <c r="AB319" s="22">
        <f t="shared" si="76"/>
        <v>-455.50083333333333</v>
      </c>
      <c r="AC319" s="22">
        <f t="shared" si="76"/>
        <v>-455.50083333333333</v>
      </c>
      <c r="AD319" s="22">
        <f t="shared" si="76"/>
        <v>-455.50083333333333</v>
      </c>
      <c r="AE319" s="22">
        <f t="shared" si="76"/>
        <v>-455.50083333333333</v>
      </c>
      <c r="AF319" s="22">
        <f t="shared" si="76"/>
        <v>-455.50083333333333</v>
      </c>
      <c r="AG319" s="22">
        <f t="shared" si="76"/>
        <v>-455.50083333333333</v>
      </c>
      <c r="AH319" s="22">
        <v>0</v>
      </c>
      <c r="AI319" s="22">
        <v>0</v>
      </c>
      <c r="AJ319" s="22">
        <v>0</v>
      </c>
      <c r="AK319" s="22">
        <f t="shared" si="68"/>
        <v>-4099.5075000000006</v>
      </c>
      <c r="AL319" s="22">
        <v>0</v>
      </c>
      <c r="AM319" s="22">
        <f t="shared" si="63"/>
        <v>-8654.5158333333347</v>
      </c>
      <c r="AO319" s="81">
        <f t="shared" si="64"/>
        <v>2277.5041666666657</v>
      </c>
      <c r="AP319" s="81">
        <f t="shared" si="65"/>
        <v>6377.0116666666663</v>
      </c>
      <c r="AQ319" s="81">
        <v>7</v>
      </c>
      <c r="AR319" s="81">
        <v>10932.02</v>
      </c>
      <c r="AS319" s="81">
        <f t="shared" ref="AS319" si="77">U319-AR319</f>
        <v>0</v>
      </c>
      <c r="AT319" s="122">
        <f t="shared" ref="AT319" si="78">AS319/24*AQ319</f>
        <v>0</v>
      </c>
      <c r="AU319" s="81">
        <f>U319-AS319-(-AM319-AT319)-(AR319-(AR319/24*AQ319))</f>
        <v>-5466.010000000002</v>
      </c>
    </row>
    <row r="320" spans="1:47" x14ac:dyDescent="0.25">
      <c r="A320" s="221">
        <v>45174</v>
      </c>
      <c r="B320" s="221"/>
      <c r="D320" s="69" t="s">
        <v>4626</v>
      </c>
      <c r="E320" s="69" t="e">
        <v>#N/A</v>
      </c>
      <c r="F320" s="69" t="e">
        <f>VLOOKUP(E320,#REF!,2,FALSE)</f>
        <v>#N/A</v>
      </c>
      <c r="G320" s="194" t="e">
        <f>VLOOKUP(E320,#REF!,9,FALSE)</f>
        <v>#N/A</v>
      </c>
      <c r="H320" s="194" t="e">
        <f>VLOOKUP(E320,#REF!,10,FALSE)</f>
        <v>#N/A</v>
      </c>
      <c r="I320" s="267" t="e">
        <f t="shared" si="75"/>
        <v>#N/A</v>
      </c>
      <c r="L320" s="68">
        <v>2301508</v>
      </c>
      <c r="M320" s="70">
        <v>51377</v>
      </c>
      <c r="N320" t="s">
        <v>4627</v>
      </c>
      <c r="O320" t="s">
        <v>4628</v>
      </c>
      <c r="P320" s="83" t="s">
        <v>4134</v>
      </c>
      <c r="Q320" s="83"/>
      <c r="R320" s="82">
        <v>6468</v>
      </c>
      <c r="S320" s="82">
        <v>0</v>
      </c>
      <c r="T320" s="82">
        <v>0</v>
      </c>
      <c r="U320" s="82">
        <f t="shared" si="60"/>
        <v>6468</v>
      </c>
      <c r="W320" s="73">
        <v>24</v>
      </c>
      <c r="X320" s="22">
        <v>-2695</v>
      </c>
      <c r="Y320" s="22">
        <f t="shared" si="76"/>
        <v>-269.5</v>
      </c>
      <c r="Z320" s="22">
        <f t="shared" si="76"/>
        <v>-269.5</v>
      </c>
      <c r="AA320" s="22">
        <f t="shared" si="76"/>
        <v>-269.5</v>
      </c>
      <c r="AB320" s="22">
        <f t="shared" si="76"/>
        <v>-269.5</v>
      </c>
      <c r="AC320" s="22">
        <f t="shared" si="76"/>
        <v>-269.5</v>
      </c>
      <c r="AD320" s="22">
        <f t="shared" si="76"/>
        <v>-269.5</v>
      </c>
      <c r="AE320" s="22">
        <f t="shared" si="76"/>
        <v>-269.5</v>
      </c>
      <c r="AF320" s="22">
        <f t="shared" si="76"/>
        <v>-269.5</v>
      </c>
      <c r="AG320" s="22">
        <f t="shared" si="76"/>
        <v>-269.5</v>
      </c>
      <c r="AH320" s="22">
        <v>0</v>
      </c>
      <c r="AI320" s="22">
        <v>0</v>
      </c>
      <c r="AJ320" s="22">
        <v>0</v>
      </c>
      <c r="AK320" s="22">
        <f t="shared" si="68"/>
        <v>-2425.5</v>
      </c>
      <c r="AL320" s="22">
        <v>0</v>
      </c>
      <c r="AM320" s="22">
        <f t="shared" si="63"/>
        <v>-5120.5</v>
      </c>
      <c r="AO320" s="81">
        <f t="shared" si="64"/>
        <v>1347.5</v>
      </c>
      <c r="AP320" s="81">
        <f t="shared" si="65"/>
        <v>3773</v>
      </c>
      <c r="AQ320" s="81"/>
      <c r="AR320" s="81"/>
    </row>
    <row r="321" spans="1:47" x14ac:dyDescent="0.25">
      <c r="A321" s="221">
        <v>45176</v>
      </c>
      <c r="B321" s="221"/>
      <c r="D321" s="69" t="s">
        <v>4629</v>
      </c>
      <c r="E321" s="69" t="e">
        <v>#N/A</v>
      </c>
      <c r="F321" s="69" t="e">
        <f>VLOOKUP(E321,#REF!,2,FALSE)</f>
        <v>#N/A</v>
      </c>
      <c r="G321" s="194" t="e">
        <f>VLOOKUP(E321,#REF!,9,FALSE)</f>
        <v>#N/A</v>
      </c>
      <c r="H321" s="194" t="e">
        <f>VLOOKUP(E321,#REF!,10,FALSE)</f>
        <v>#N/A</v>
      </c>
      <c r="I321" s="267" t="e">
        <f t="shared" si="75"/>
        <v>#N/A</v>
      </c>
      <c r="L321" s="68">
        <v>2301509</v>
      </c>
      <c r="M321" s="70">
        <v>51425</v>
      </c>
      <c r="N321" t="s">
        <v>4630</v>
      </c>
      <c r="O321" t="s">
        <v>4631</v>
      </c>
      <c r="P321" s="83" t="s">
        <v>4022</v>
      </c>
      <c r="Q321" s="83"/>
      <c r="R321" s="82">
        <v>8910</v>
      </c>
      <c r="S321" s="82">
        <v>0</v>
      </c>
      <c r="T321" s="82">
        <v>0</v>
      </c>
      <c r="U321" s="82">
        <f t="shared" si="60"/>
        <v>8910</v>
      </c>
      <c r="W321" s="73">
        <v>24</v>
      </c>
      <c r="X321" s="22">
        <v>-3712.5</v>
      </c>
      <c r="Y321" s="22">
        <f t="shared" si="76"/>
        <v>-371.25</v>
      </c>
      <c r="Z321" s="22">
        <f t="shared" si="76"/>
        <v>-371.25</v>
      </c>
      <c r="AA321" s="22">
        <f t="shared" si="76"/>
        <v>-371.25</v>
      </c>
      <c r="AB321" s="22">
        <f t="shared" si="76"/>
        <v>-371.25</v>
      </c>
      <c r="AC321" s="22">
        <f t="shared" si="76"/>
        <v>-371.25</v>
      </c>
      <c r="AD321" s="22">
        <f t="shared" si="76"/>
        <v>-371.25</v>
      </c>
      <c r="AE321" s="22">
        <f t="shared" si="76"/>
        <v>-371.25</v>
      </c>
      <c r="AF321" s="22">
        <f t="shared" si="76"/>
        <v>-371.25</v>
      </c>
      <c r="AG321" s="22">
        <f t="shared" si="76"/>
        <v>-371.25</v>
      </c>
      <c r="AH321" s="22">
        <v>0</v>
      </c>
      <c r="AI321" s="22">
        <v>0</v>
      </c>
      <c r="AJ321" s="22">
        <v>0</v>
      </c>
      <c r="AK321" s="22">
        <f t="shared" si="68"/>
        <v>-3341.25</v>
      </c>
      <c r="AL321" s="22">
        <v>0</v>
      </c>
      <c r="AM321" s="22">
        <f t="shared" si="63"/>
        <v>-7053.75</v>
      </c>
      <c r="AO321" s="81">
        <f t="shared" si="64"/>
        <v>1856.25</v>
      </c>
      <c r="AP321" s="81">
        <f t="shared" si="65"/>
        <v>5197.5</v>
      </c>
      <c r="AQ321" s="81"/>
      <c r="AR321" s="81"/>
    </row>
    <row r="322" spans="1:47" x14ac:dyDescent="0.25">
      <c r="A322" s="221">
        <v>45176</v>
      </c>
      <c r="B322" s="221"/>
      <c r="D322" s="69" t="s">
        <v>4632</v>
      </c>
      <c r="E322" s="69" t="e">
        <v>#N/A</v>
      </c>
      <c r="F322" s="69" t="e">
        <f>VLOOKUP(E322,#REF!,2,FALSE)</f>
        <v>#N/A</v>
      </c>
      <c r="G322" s="194" t="e">
        <f>VLOOKUP(E322,#REF!,9,FALSE)</f>
        <v>#N/A</v>
      </c>
      <c r="H322" s="194" t="e">
        <f>VLOOKUP(E322,#REF!,10,FALSE)</f>
        <v>#N/A</v>
      </c>
      <c r="I322" s="267" t="e">
        <f t="shared" si="75"/>
        <v>#N/A</v>
      </c>
      <c r="L322" s="68">
        <v>2301509</v>
      </c>
      <c r="M322" s="70">
        <v>51426</v>
      </c>
      <c r="N322" t="s">
        <v>4633</v>
      </c>
      <c r="O322" t="s">
        <v>4634</v>
      </c>
      <c r="P322" s="83" t="s">
        <v>4022</v>
      </c>
      <c r="Q322" s="83"/>
      <c r="R322" s="82">
        <v>1993.2</v>
      </c>
      <c r="S322" s="82">
        <v>0</v>
      </c>
      <c r="T322" s="82">
        <v>0</v>
      </c>
      <c r="U322" s="82">
        <f t="shared" si="60"/>
        <v>1993.2</v>
      </c>
      <c r="W322" s="73">
        <v>24</v>
      </c>
      <c r="X322" s="22">
        <v>-830.49999999999989</v>
      </c>
      <c r="Y322" s="22">
        <f t="shared" si="76"/>
        <v>-83.05</v>
      </c>
      <c r="Z322" s="22">
        <f t="shared" si="76"/>
        <v>-83.05</v>
      </c>
      <c r="AA322" s="22">
        <f t="shared" si="76"/>
        <v>-83.05</v>
      </c>
      <c r="AB322" s="22">
        <f t="shared" si="76"/>
        <v>-83.05</v>
      </c>
      <c r="AC322" s="22">
        <f t="shared" si="76"/>
        <v>-83.05</v>
      </c>
      <c r="AD322" s="22">
        <f t="shared" si="76"/>
        <v>-83.05</v>
      </c>
      <c r="AE322" s="22">
        <f t="shared" si="76"/>
        <v>-83.05</v>
      </c>
      <c r="AF322" s="22">
        <f t="shared" si="76"/>
        <v>-83.05</v>
      </c>
      <c r="AG322" s="22">
        <f t="shared" si="76"/>
        <v>-83.05</v>
      </c>
      <c r="AH322" s="22">
        <v>0</v>
      </c>
      <c r="AI322" s="22">
        <v>0</v>
      </c>
      <c r="AJ322" s="22">
        <v>0</v>
      </c>
      <c r="AK322" s="22">
        <f t="shared" si="68"/>
        <v>-747.44999999999993</v>
      </c>
      <c r="AL322" s="22">
        <v>0</v>
      </c>
      <c r="AM322" s="22">
        <f t="shared" si="63"/>
        <v>-1577.9499999999998</v>
      </c>
      <c r="AO322" s="81">
        <f t="shared" si="64"/>
        <v>415.25000000000023</v>
      </c>
      <c r="AP322" s="81">
        <f t="shared" si="65"/>
        <v>1162.7000000000003</v>
      </c>
      <c r="AQ322" s="81"/>
      <c r="AR322" s="81"/>
    </row>
    <row r="323" spans="1:47" x14ac:dyDescent="0.25">
      <c r="A323" s="221">
        <v>45178</v>
      </c>
      <c r="B323" s="221"/>
      <c r="D323" s="69" t="s">
        <v>4635</v>
      </c>
      <c r="E323" s="69" t="e">
        <v>#N/A</v>
      </c>
      <c r="F323" s="69" t="e">
        <f>VLOOKUP(E323,#REF!,2,FALSE)</f>
        <v>#N/A</v>
      </c>
      <c r="G323" s="194" t="e">
        <f>VLOOKUP(E323,#REF!,9,FALSE)</f>
        <v>#N/A</v>
      </c>
      <c r="H323" s="194" t="e">
        <f>VLOOKUP(E323,#REF!,10,FALSE)</f>
        <v>#N/A</v>
      </c>
      <c r="I323" s="267" t="e">
        <f t="shared" si="75"/>
        <v>#N/A</v>
      </c>
      <c r="L323" s="68">
        <v>2301509</v>
      </c>
      <c r="M323" s="70">
        <v>51424</v>
      </c>
      <c r="N323" t="s">
        <v>4636</v>
      </c>
      <c r="O323" t="s">
        <v>4637</v>
      </c>
      <c r="P323" s="83" t="s">
        <v>4022</v>
      </c>
      <c r="Q323" s="83"/>
      <c r="R323" s="82">
        <v>6930</v>
      </c>
      <c r="S323" s="82">
        <v>0</v>
      </c>
      <c r="T323" s="82">
        <v>0</v>
      </c>
      <c r="U323" s="82">
        <f t="shared" si="60"/>
        <v>6930</v>
      </c>
      <c r="W323" s="73">
        <v>24</v>
      </c>
      <c r="X323" s="22">
        <v>-2887.5</v>
      </c>
      <c r="Y323" s="22">
        <f t="shared" si="76"/>
        <v>-288.75</v>
      </c>
      <c r="Z323" s="22">
        <f t="shared" si="76"/>
        <v>-288.75</v>
      </c>
      <c r="AA323" s="22">
        <f t="shared" si="76"/>
        <v>-288.75</v>
      </c>
      <c r="AB323" s="22">
        <f t="shared" si="76"/>
        <v>-288.75</v>
      </c>
      <c r="AC323" s="22">
        <f t="shared" si="76"/>
        <v>-288.75</v>
      </c>
      <c r="AD323" s="22">
        <f t="shared" si="76"/>
        <v>-288.75</v>
      </c>
      <c r="AE323" s="22">
        <f t="shared" si="76"/>
        <v>-288.75</v>
      </c>
      <c r="AF323" s="22">
        <f t="shared" si="76"/>
        <v>-288.75</v>
      </c>
      <c r="AG323" s="22">
        <f t="shared" si="76"/>
        <v>-288.75</v>
      </c>
      <c r="AH323" s="22">
        <v>0</v>
      </c>
      <c r="AI323" s="22">
        <v>0</v>
      </c>
      <c r="AJ323" s="22">
        <v>0</v>
      </c>
      <c r="AK323" s="22">
        <f t="shared" si="68"/>
        <v>-2598.75</v>
      </c>
      <c r="AL323" s="22">
        <v>0</v>
      </c>
      <c r="AM323" s="22">
        <f t="shared" si="63"/>
        <v>-5486.25</v>
      </c>
      <c r="AO323" s="81">
        <f t="shared" si="64"/>
        <v>1443.75</v>
      </c>
      <c r="AP323" s="81">
        <f t="shared" si="65"/>
        <v>4042.5</v>
      </c>
      <c r="AQ323" s="81"/>
      <c r="AR323" s="81"/>
    </row>
    <row r="324" spans="1:47" x14ac:dyDescent="0.25">
      <c r="A324" s="221">
        <v>45178</v>
      </c>
      <c r="B324" s="221"/>
      <c r="D324" s="69" t="s">
        <v>4638</v>
      </c>
      <c r="E324" s="69" t="e">
        <v>#N/A</v>
      </c>
      <c r="F324" s="69" t="e">
        <f>VLOOKUP(E324,#REF!,2,FALSE)</f>
        <v>#N/A</v>
      </c>
      <c r="G324" s="194" t="e">
        <f>VLOOKUP(E324,#REF!,9,FALSE)</f>
        <v>#N/A</v>
      </c>
      <c r="H324" s="194" t="e">
        <f>VLOOKUP(E324,#REF!,10,FALSE)</f>
        <v>#N/A</v>
      </c>
      <c r="I324" s="267" t="e">
        <f t="shared" si="75"/>
        <v>#N/A</v>
      </c>
      <c r="L324" s="68">
        <v>2301509</v>
      </c>
      <c r="M324" s="70">
        <v>51427</v>
      </c>
      <c r="N324" t="s">
        <v>4639</v>
      </c>
      <c r="O324" t="s">
        <v>4640</v>
      </c>
      <c r="P324" s="83" t="s">
        <v>4022</v>
      </c>
      <c r="Q324" s="83"/>
      <c r="R324" s="82">
        <v>6930</v>
      </c>
      <c r="S324" s="82">
        <v>0</v>
      </c>
      <c r="T324" s="82">
        <v>0</v>
      </c>
      <c r="U324" s="82">
        <f t="shared" si="60"/>
        <v>6930</v>
      </c>
      <c r="W324" s="73">
        <v>24</v>
      </c>
      <c r="X324" s="22">
        <v>-2887.5</v>
      </c>
      <c r="Y324" s="22">
        <f t="shared" si="76"/>
        <v>-288.75</v>
      </c>
      <c r="Z324" s="22">
        <f t="shared" si="76"/>
        <v>-288.75</v>
      </c>
      <c r="AA324" s="22">
        <f t="shared" si="76"/>
        <v>-288.75</v>
      </c>
      <c r="AB324" s="22">
        <f t="shared" si="76"/>
        <v>-288.75</v>
      </c>
      <c r="AC324" s="22">
        <f t="shared" si="76"/>
        <v>-288.75</v>
      </c>
      <c r="AD324" s="22">
        <f t="shared" si="76"/>
        <v>-288.75</v>
      </c>
      <c r="AE324" s="22">
        <f t="shared" si="76"/>
        <v>-288.75</v>
      </c>
      <c r="AF324" s="22">
        <f t="shared" si="76"/>
        <v>-288.75</v>
      </c>
      <c r="AG324" s="22">
        <f t="shared" si="76"/>
        <v>-288.75</v>
      </c>
      <c r="AH324" s="22">
        <v>0</v>
      </c>
      <c r="AI324" s="22">
        <v>0</v>
      </c>
      <c r="AJ324" s="22">
        <v>0</v>
      </c>
      <c r="AK324" s="22">
        <f t="shared" si="68"/>
        <v>-2598.75</v>
      </c>
      <c r="AL324" s="22">
        <v>0</v>
      </c>
      <c r="AM324" s="22">
        <f t="shared" si="63"/>
        <v>-5486.25</v>
      </c>
      <c r="AO324" s="81">
        <f t="shared" si="64"/>
        <v>1443.75</v>
      </c>
      <c r="AP324" s="81">
        <f t="shared" si="65"/>
        <v>4042.5</v>
      </c>
      <c r="AQ324" s="81"/>
      <c r="AR324" s="81"/>
    </row>
    <row r="325" spans="1:47" x14ac:dyDescent="0.25">
      <c r="A325" s="221">
        <v>45181</v>
      </c>
      <c r="B325" s="221"/>
      <c r="D325" s="69" t="s">
        <v>4641</v>
      </c>
      <c r="E325" s="69" t="e">
        <v>#N/A</v>
      </c>
      <c r="F325" s="69" t="e">
        <f>VLOOKUP(E325,#REF!,2,FALSE)</f>
        <v>#N/A</v>
      </c>
      <c r="G325" s="194" t="e">
        <f>VLOOKUP(E325,#REF!,9,FALSE)</f>
        <v>#N/A</v>
      </c>
      <c r="H325" s="194" t="e">
        <f>VLOOKUP(E325,#REF!,10,FALSE)</f>
        <v>#N/A</v>
      </c>
      <c r="I325" s="267" t="e">
        <f t="shared" si="75"/>
        <v>#N/A</v>
      </c>
      <c r="L325" s="68">
        <v>2301506</v>
      </c>
      <c r="M325" s="70">
        <v>51364</v>
      </c>
      <c r="N325" t="s">
        <v>4624</v>
      </c>
      <c r="O325" t="s">
        <v>4642</v>
      </c>
      <c r="P325" s="83" t="s">
        <v>4058</v>
      </c>
      <c r="Q325" s="83"/>
      <c r="R325" s="82">
        <v>35851.83</v>
      </c>
      <c r="S325" s="82">
        <v>0</v>
      </c>
      <c r="T325" s="82">
        <v>0</v>
      </c>
      <c r="U325" s="82">
        <f t="shared" si="60"/>
        <v>35851.83</v>
      </c>
      <c r="W325" s="73">
        <v>24</v>
      </c>
      <c r="X325" s="22">
        <v>-14938.262500000001</v>
      </c>
      <c r="Y325" s="22">
        <f t="shared" si="76"/>
        <v>-1493.8262500000001</v>
      </c>
      <c r="Z325" s="22">
        <f t="shared" si="76"/>
        <v>-1493.8262500000001</v>
      </c>
      <c r="AA325" s="22">
        <f t="shared" si="76"/>
        <v>-1493.8262500000001</v>
      </c>
      <c r="AB325" s="22">
        <f t="shared" si="76"/>
        <v>-1493.8262500000001</v>
      </c>
      <c r="AC325" s="22">
        <f t="shared" si="76"/>
        <v>-1493.8262500000001</v>
      </c>
      <c r="AD325" s="22">
        <f t="shared" si="76"/>
        <v>-1493.8262500000001</v>
      </c>
      <c r="AE325" s="22">
        <f t="shared" si="76"/>
        <v>-1493.8262500000001</v>
      </c>
      <c r="AF325" s="22">
        <f t="shared" si="76"/>
        <v>-1493.8262500000001</v>
      </c>
      <c r="AG325" s="22">
        <f t="shared" si="76"/>
        <v>-1493.8262500000001</v>
      </c>
      <c r="AH325" s="22">
        <v>0</v>
      </c>
      <c r="AI325" s="22">
        <v>0</v>
      </c>
      <c r="AJ325" s="22">
        <v>0</v>
      </c>
      <c r="AK325" s="22">
        <f t="shared" si="68"/>
        <v>-13444.436250000001</v>
      </c>
      <c r="AL325" s="22">
        <v>0</v>
      </c>
      <c r="AM325" s="22">
        <f t="shared" si="63"/>
        <v>-28382.698750000003</v>
      </c>
      <c r="AO325" s="81">
        <f t="shared" si="64"/>
        <v>7469.1312499999985</v>
      </c>
      <c r="AP325" s="81">
        <f t="shared" si="65"/>
        <v>20913.567500000001</v>
      </c>
      <c r="AQ325" s="81">
        <v>7</v>
      </c>
      <c r="AR325" s="81">
        <v>35851.83</v>
      </c>
      <c r="AS325" s="81">
        <f t="shared" ref="AS325" si="79">U325-AR325</f>
        <v>0</v>
      </c>
      <c r="AT325" s="122">
        <f t="shared" ref="AT325" si="80">AS325/24*AQ325</f>
        <v>0</v>
      </c>
      <c r="AU325" s="81">
        <f>U325-AS325-(-AM325-AT325)-(AR325-(AR325/24*AQ325))</f>
        <v>-17925.915000000001</v>
      </c>
    </row>
    <row r="326" spans="1:47" x14ac:dyDescent="0.25">
      <c r="A326" s="221">
        <v>45182</v>
      </c>
      <c r="B326" s="221"/>
      <c r="D326" s="69" t="s">
        <v>4643</v>
      </c>
      <c r="E326" s="69" t="e">
        <v>#N/A</v>
      </c>
      <c r="F326" s="69" t="e">
        <f>VLOOKUP(E326,#REF!,2,FALSE)</f>
        <v>#N/A</v>
      </c>
      <c r="G326" s="194" t="e">
        <f>VLOOKUP(E326,#REF!,9,FALSE)</f>
        <v>#N/A</v>
      </c>
      <c r="H326" s="194" t="e">
        <f>VLOOKUP(E326,#REF!,10,FALSE)</f>
        <v>#N/A</v>
      </c>
      <c r="I326" s="267" t="e">
        <f t="shared" si="75"/>
        <v>#N/A</v>
      </c>
      <c r="L326" s="68">
        <v>2301507</v>
      </c>
      <c r="M326" s="70">
        <v>51336</v>
      </c>
      <c r="N326" t="s">
        <v>4644</v>
      </c>
      <c r="O326" t="s">
        <v>4645</v>
      </c>
      <c r="P326" s="83" t="s">
        <v>4029</v>
      </c>
      <c r="Q326" s="83"/>
      <c r="R326" s="82">
        <v>2126.08</v>
      </c>
      <c r="S326" s="82">
        <v>0</v>
      </c>
      <c r="T326" s="82">
        <v>0</v>
      </c>
      <c r="U326" s="82">
        <f t="shared" si="60"/>
        <v>2126.08</v>
      </c>
      <c r="W326" s="73">
        <v>24</v>
      </c>
      <c r="X326" s="22">
        <v>-885.86666666666679</v>
      </c>
      <c r="Y326" s="22">
        <f t="shared" si="76"/>
        <v>-88.586666666666659</v>
      </c>
      <c r="Z326" s="22">
        <f t="shared" si="76"/>
        <v>-88.586666666666659</v>
      </c>
      <c r="AA326" s="22">
        <f t="shared" si="76"/>
        <v>-88.586666666666659</v>
      </c>
      <c r="AB326" s="22">
        <f t="shared" si="76"/>
        <v>-88.586666666666659</v>
      </c>
      <c r="AC326" s="22">
        <f t="shared" si="76"/>
        <v>-88.586666666666659</v>
      </c>
      <c r="AD326" s="22">
        <f t="shared" si="76"/>
        <v>-88.586666666666659</v>
      </c>
      <c r="AE326" s="22">
        <f t="shared" si="76"/>
        <v>-88.586666666666659</v>
      </c>
      <c r="AF326" s="22">
        <f t="shared" si="76"/>
        <v>-88.586666666666659</v>
      </c>
      <c r="AG326" s="22">
        <f t="shared" si="76"/>
        <v>-88.586666666666659</v>
      </c>
      <c r="AH326" s="22">
        <v>0</v>
      </c>
      <c r="AI326" s="22">
        <v>0</v>
      </c>
      <c r="AJ326" s="22">
        <v>0</v>
      </c>
      <c r="AK326" s="22">
        <f t="shared" si="68"/>
        <v>-797.28000000000009</v>
      </c>
      <c r="AL326" s="22">
        <v>0</v>
      </c>
      <c r="AM326" s="22">
        <f t="shared" si="63"/>
        <v>-1683.146666666667</v>
      </c>
      <c r="AO326" s="81">
        <f t="shared" si="64"/>
        <v>442.93333333333294</v>
      </c>
      <c r="AP326" s="81">
        <f t="shared" si="65"/>
        <v>1240.2133333333331</v>
      </c>
      <c r="AQ326" s="81"/>
      <c r="AR326" s="81"/>
    </row>
    <row r="327" spans="1:47" x14ac:dyDescent="0.25">
      <c r="A327" s="221">
        <v>45182</v>
      </c>
      <c r="B327" s="221"/>
      <c r="D327" s="69" t="s">
        <v>4646</v>
      </c>
      <c r="E327" s="69" t="e">
        <v>#N/A</v>
      </c>
      <c r="F327" s="69" t="e">
        <f>VLOOKUP(E327,#REF!,2,FALSE)</f>
        <v>#N/A</v>
      </c>
      <c r="G327" s="194" t="e">
        <f>VLOOKUP(E327,#REF!,9,FALSE)</f>
        <v>#N/A</v>
      </c>
      <c r="H327" s="194" t="e">
        <f>VLOOKUP(E327,#REF!,10,FALSE)</f>
        <v>#N/A</v>
      </c>
      <c r="I327" s="267" t="e">
        <f t="shared" si="75"/>
        <v>#N/A</v>
      </c>
      <c r="L327" s="68">
        <v>2301529</v>
      </c>
      <c r="M327" s="70">
        <v>51369</v>
      </c>
      <c r="N327" t="s">
        <v>4647</v>
      </c>
      <c r="O327" t="s">
        <v>4648</v>
      </c>
      <c r="P327" s="83" t="s">
        <v>4029</v>
      </c>
      <c r="Q327" s="83"/>
      <c r="R327" s="82">
        <v>2217.6</v>
      </c>
      <c r="S327" s="82">
        <v>0</v>
      </c>
      <c r="T327" s="82">
        <v>0</v>
      </c>
      <c r="U327" s="82">
        <f t="shared" si="60"/>
        <v>2217.6</v>
      </c>
      <c r="W327" s="73">
        <v>24</v>
      </c>
      <c r="X327" s="22">
        <v>-923.99999999999989</v>
      </c>
      <c r="Y327" s="22">
        <f t="shared" si="76"/>
        <v>-92.399999999999991</v>
      </c>
      <c r="Z327" s="22">
        <f t="shared" si="76"/>
        <v>-92.399999999999991</v>
      </c>
      <c r="AA327" s="22">
        <f t="shared" si="76"/>
        <v>-92.399999999999991</v>
      </c>
      <c r="AB327" s="22">
        <f t="shared" si="76"/>
        <v>-92.399999999999991</v>
      </c>
      <c r="AC327" s="22">
        <f t="shared" si="76"/>
        <v>-92.399999999999991</v>
      </c>
      <c r="AD327" s="22">
        <f t="shared" si="76"/>
        <v>-92.399999999999991</v>
      </c>
      <c r="AE327" s="22">
        <f t="shared" si="76"/>
        <v>-92.399999999999991</v>
      </c>
      <c r="AF327" s="22">
        <f t="shared" si="76"/>
        <v>-92.399999999999991</v>
      </c>
      <c r="AG327" s="22">
        <f t="shared" si="76"/>
        <v>-92.399999999999991</v>
      </c>
      <c r="AH327" s="22">
        <v>0</v>
      </c>
      <c r="AI327" s="22">
        <v>0</v>
      </c>
      <c r="AJ327" s="22">
        <v>0</v>
      </c>
      <c r="AK327" s="22">
        <f t="shared" si="68"/>
        <v>-831.59999999999991</v>
      </c>
      <c r="AL327" s="22">
        <v>0</v>
      </c>
      <c r="AM327" s="22">
        <f t="shared" si="63"/>
        <v>-1755.6</v>
      </c>
      <c r="AO327" s="81">
        <f t="shared" si="64"/>
        <v>462</v>
      </c>
      <c r="AP327" s="81">
        <f t="shared" si="65"/>
        <v>1293.5999999999999</v>
      </c>
      <c r="AQ327" s="81"/>
      <c r="AR327" s="81"/>
    </row>
    <row r="328" spans="1:47" x14ac:dyDescent="0.25">
      <c r="A328" s="221">
        <v>45187</v>
      </c>
      <c r="B328" s="221"/>
      <c r="D328" s="69" t="s">
        <v>4649</v>
      </c>
      <c r="E328" s="69" t="e">
        <v>#N/A</v>
      </c>
      <c r="F328" s="69" t="e">
        <f>VLOOKUP(E328,#REF!,2,FALSE)</f>
        <v>#N/A</v>
      </c>
      <c r="G328" s="194" t="e">
        <f>VLOOKUP(E328,#REF!,9,FALSE)</f>
        <v>#N/A</v>
      </c>
      <c r="H328" s="194" t="e">
        <f>VLOOKUP(E328,#REF!,10,FALSE)</f>
        <v>#N/A</v>
      </c>
      <c r="I328" s="267" t="e">
        <f t="shared" si="75"/>
        <v>#N/A</v>
      </c>
      <c r="L328" s="68">
        <v>2301507</v>
      </c>
      <c r="M328" s="70">
        <v>51337</v>
      </c>
      <c r="N328" t="s">
        <v>4644</v>
      </c>
      <c r="O328" t="s">
        <v>4650</v>
      </c>
      <c r="P328" s="83" t="s">
        <v>4029</v>
      </c>
      <c r="Q328" s="83"/>
      <c r="R328" s="82">
        <v>2323.1999999999998</v>
      </c>
      <c r="S328" s="82">
        <v>0</v>
      </c>
      <c r="T328" s="82">
        <v>0</v>
      </c>
      <c r="U328" s="82">
        <f t="shared" si="60"/>
        <v>2323.1999999999998</v>
      </c>
      <c r="W328" s="73">
        <v>24</v>
      </c>
      <c r="X328" s="22">
        <v>-967.99999999999977</v>
      </c>
      <c r="Y328" s="22">
        <f t="shared" si="76"/>
        <v>-96.8</v>
      </c>
      <c r="Z328" s="22">
        <f t="shared" si="76"/>
        <v>-96.8</v>
      </c>
      <c r="AA328" s="22">
        <f t="shared" si="76"/>
        <v>-96.8</v>
      </c>
      <c r="AB328" s="22">
        <f t="shared" si="76"/>
        <v>-96.8</v>
      </c>
      <c r="AC328" s="22">
        <f t="shared" si="76"/>
        <v>-96.8</v>
      </c>
      <c r="AD328" s="22">
        <f t="shared" si="76"/>
        <v>-96.8</v>
      </c>
      <c r="AE328" s="22">
        <f t="shared" si="76"/>
        <v>-96.8</v>
      </c>
      <c r="AF328" s="22">
        <f t="shared" si="76"/>
        <v>-96.8</v>
      </c>
      <c r="AG328" s="22">
        <f t="shared" si="76"/>
        <v>-96.8</v>
      </c>
      <c r="AH328" s="22">
        <v>0</v>
      </c>
      <c r="AI328" s="22">
        <v>0</v>
      </c>
      <c r="AJ328" s="22">
        <v>0</v>
      </c>
      <c r="AK328" s="22">
        <f t="shared" si="68"/>
        <v>-871.19999999999982</v>
      </c>
      <c r="AL328" s="22">
        <v>0</v>
      </c>
      <c r="AM328" s="22">
        <f t="shared" si="63"/>
        <v>-1839.1999999999996</v>
      </c>
      <c r="AO328" s="81">
        <f t="shared" si="64"/>
        <v>484.00000000000023</v>
      </c>
      <c r="AP328" s="81">
        <f t="shared" si="65"/>
        <v>1355.2</v>
      </c>
      <c r="AQ328" s="81"/>
      <c r="AR328" s="81"/>
    </row>
    <row r="329" spans="1:47" x14ac:dyDescent="0.25">
      <c r="A329" s="221">
        <v>45189</v>
      </c>
      <c r="B329" s="221"/>
      <c r="D329" s="69" t="s">
        <v>4651</v>
      </c>
      <c r="E329" s="69" t="e">
        <v>#N/A</v>
      </c>
      <c r="F329" s="69" t="e">
        <f>VLOOKUP(E329,#REF!,2,FALSE)</f>
        <v>#N/A</v>
      </c>
      <c r="G329" s="194" t="e">
        <f>VLOOKUP(E329,#REF!,9,FALSE)</f>
        <v>#N/A</v>
      </c>
      <c r="H329" s="194" t="e">
        <f>VLOOKUP(E329,#REF!,10,FALSE)</f>
        <v>#N/A</v>
      </c>
      <c r="I329" s="267" t="e">
        <f t="shared" si="75"/>
        <v>#N/A</v>
      </c>
      <c r="L329" s="68">
        <v>2301529</v>
      </c>
      <c r="M329" s="70">
        <v>51417</v>
      </c>
      <c r="N329" t="s">
        <v>4652</v>
      </c>
      <c r="O329" t="s">
        <v>4653</v>
      </c>
      <c r="P329" s="83" t="s">
        <v>4029</v>
      </c>
      <c r="Q329" s="83"/>
      <c r="R329" s="82">
        <v>2358.7199999999998</v>
      </c>
      <c r="S329" s="82">
        <v>0</v>
      </c>
      <c r="T329" s="82">
        <v>0</v>
      </c>
      <c r="U329" s="82">
        <f t="shared" si="60"/>
        <v>2358.7199999999998</v>
      </c>
      <c r="W329" s="73">
        <v>24</v>
      </c>
      <c r="X329" s="22">
        <v>-982.79999999999984</v>
      </c>
      <c r="Y329" s="22">
        <f t="shared" si="76"/>
        <v>-98.279999999999987</v>
      </c>
      <c r="Z329" s="22">
        <f t="shared" si="76"/>
        <v>-98.279999999999987</v>
      </c>
      <c r="AA329" s="22">
        <f t="shared" si="76"/>
        <v>-98.279999999999987</v>
      </c>
      <c r="AB329" s="22">
        <f t="shared" si="76"/>
        <v>-98.279999999999987</v>
      </c>
      <c r="AC329" s="22">
        <f t="shared" si="76"/>
        <v>-98.279999999999987</v>
      </c>
      <c r="AD329" s="22">
        <f t="shared" si="76"/>
        <v>-98.279999999999987</v>
      </c>
      <c r="AE329" s="22">
        <f t="shared" si="76"/>
        <v>-98.279999999999987</v>
      </c>
      <c r="AF329" s="22">
        <f t="shared" si="76"/>
        <v>-98.279999999999987</v>
      </c>
      <c r="AG329" s="22">
        <f t="shared" si="76"/>
        <v>-98.279999999999987</v>
      </c>
      <c r="AH329" s="22">
        <v>0</v>
      </c>
      <c r="AI329" s="22">
        <v>0</v>
      </c>
      <c r="AJ329" s="22">
        <v>0</v>
      </c>
      <c r="AK329" s="22">
        <f t="shared" si="68"/>
        <v>-884.51999999999987</v>
      </c>
      <c r="AL329" s="22">
        <v>0</v>
      </c>
      <c r="AM329" s="22">
        <f t="shared" si="63"/>
        <v>-1867.3199999999997</v>
      </c>
      <c r="AO329" s="81">
        <f t="shared" si="64"/>
        <v>491.40000000000009</v>
      </c>
      <c r="AP329" s="81">
        <f t="shared" si="65"/>
        <v>1375.92</v>
      </c>
      <c r="AQ329" s="81">
        <v>7</v>
      </c>
      <c r="AR329" s="122">
        <v>2358.7199999999998</v>
      </c>
      <c r="AS329" s="81">
        <f t="shared" ref="AS329:AS334" si="81">U329-AR329</f>
        <v>0</v>
      </c>
      <c r="AT329" s="122">
        <f t="shared" ref="AT329:AT334" si="82">AS329/24*AQ329</f>
        <v>0</v>
      </c>
      <c r="AU329" s="81">
        <f t="shared" ref="AU329:AU334" si="83">U329-AS329-(-AM329-AT329)-(AR329-(AR329/24*AQ329))</f>
        <v>-1179.3599999999997</v>
      </c>
    </row>
    <row r="330" spans="1:47" x14ac:dyDescent="0.25">
      <c r="A330" s="221">
        <v>45195</v>
      </c>
      <c r="B330" s="221"/>
      <c r="D330" s="69" t="s">
        <v>4654</v>
      </c>
      <c r="E330" s="69" t="e">
        <v>#N/A</v>
      </c>
      <c r="F330" s="69" t="e">
        <f>VLOOKUP(E330,#REF!,2,FALSE)</f>
        <v>#N/A</v>
      </c>
      <c r="G330" s="194" t="e">
        <f>VLOOKUP(E330,#REF!,9,FALSE)</f>
        <v>#N/A</v>
      </c>
      <c r="H330" s="194" t="e">
        <f>VLOOKUP(E330,#REF!,10,FALSE)</f>
        <v>#N/A</v>
      </c>
      <c r="I330" s="267" t="e">
        <f t="shared" si="75"/>
        <v>#N/A</v>
      </c>
      <c r="L330" s="68">
        <v>2301540</v>
      </c>
      <c r="M330" s="70">
        <v>51433</v>
      </c>
      <c r="N330" t="s">
        <v>4087</v>
      </c>
      <c r="O330" t="s">
        <v>4655</v>
      </c>
      <c r="P330" s="83" t="s">
        <v>4058</v>
      </c>
      <c r="Q330" s="83"/>
      <c r="R330" s="82">
        <v>34100.74</v>
      </c>
      <c r="S330" s="82">
        <v>0</v>
      </c>
      <c r="T330" s="82">
        <v>0</v>
      </c>
      <c r="U330" s="82">
        <f t="shared" si="60"/>
        <v>34100.74</v>
      </c>
      <c r="W330" s="73">
        <v>24</v>
      </c>
      <c r="X330" s="22">
        <v>-14208.641666666665</v>
      </c>
      <c r="Y330" s="22">
        <f t="shared" si="76"/>
        <v>-1420.8641666666665</v>
      </c>
      <c r="Z330" s="22">
        <f t="shared" si="76"/>
        <v>-1420.8641666666665</v>
      </c>
      <c r="AA330" s="22">
        <f t="shared" si="76"/>
        <v>-1420.8641666666665</v>
      </c>
      <c r="AB330" s="22">
        <f t="shared" si="76"/>
        <v>-1420.8641666666665</v>
      </c>
      <c r="AC330" s="22">
        <f t="shared" si="76"/>
        <v>-1420.8641666666665</v>
      </c>
      <c r="AD330" s="22">
        <f t="shared" si="76"/>
        <v>-1420.8641666666665</v>
      </c>
      <c r="AE330" s="22">
        <f t="shared" si="76"/>
        <v>-1420.8641666666665</v>
      </c>
      <c r="AF330" s="22">
        <f t="shared" si="76"/>
        <v>-1420.8641666666665</v>
      </c>
      <c r="AG330" s="22">
        <f t="shared" si="76"/>
        <v>-1420.8641666666665</v>
      </c>
      <c r="AH330" s="22">
        <v>0</v>
      </c>
      <c r="AI330" s="22">
        <v>0</v>
      </c>
      <c r="AJ330" s="22">
        <v>0</v>
      </c>
      <c r="AK330" s="22">
        <f t="shared" si="68"/>
        <v>-12787.777499999998</v>
      </c>
      <c r="AL330" s="22">
        <v>0</v>
      </c>
      <c r="AM330" s="22">
        <f t="shared" si="63"/>
        <v>-26996.419166666663</v>
      </c>
      <c r="AO330" s="81">
        <f t="shared" si="64"/>
        <v>7104.320833333335</v>
      </c>
      <c r="AP330" s="81">
        <f t="shared" si="65"/>
        <v>19892.098333333335</v>
      </c>
      <c r="AQ330" s="81">
        <v>7</v>
      </c>
      <c r="AR330" s="81">
        <v>34100.74</v>
      </c>
      <c r="AS330" s="81">
        <f t="shared" si="81"/>
        <v>0</v>
      </c>
      <c r="AT330" s="122">
        <f t="shared" si="82"/>
        <v>0</v>
      </c>
      <c r="AU330" s="81">
        <f t="shared" si="83"/>
        <v>-17050.37</v>
      </c>
    </row>
    <row r="331" spans="1:47" x14ac:dyDescent="0.25">
      <c r="A331" s="221">
        <v>45201</v>
      </c>
      <c r="B331" s="221"/>
      <c r="D331" s="69" t="s">
        <v>4656</v>
      </c>
      <c r="E331" s="69" t="s">
        <v>4657</v>
      </c>
      <c r="F331" s="69" t="e">
        <f>VLOOKUP(E331,#REF!,2,FALSE)</f>
        <v>#REF!</v>
      </c>
      <c r="G331" s="194" t="e">
        <f>VLOOKUP(E331,#REF!,9,FALSE)</f>
        <v>#REF!</v>
      </c>
      <c r="H331" s="194" t="e">
        <f>VLOOKUP(E331,#REF!,10,FALSE)</f>
        <v>#REF!</v>
      </c>
      <c r="I331" s="267" t="e">
        <f t="shared" si="75"/>
        <v>#REF!</v>
      </c>
      <c r="L331" s="68">
        <v>2301619</v>
      </c>
      <c r="M331" s="70">
        <v>51630</v>
      </c>
      <c r="N331" t="s">
        <v>4087</v>
      </c>
      <c r="O331" t="s">
        <v>4658</v>
      </c>
      <c r="P331" s="83" t="s">
        <v>4058</v>
      </c>
      <c r="Q331" s="83"/>
      <c r="R331" s="82">
        <v>38482.9</v>
      </c>
      <c r="S331" s="82">
        <v>0</v>
      </c>
      <c r="T331" s="82">
        <v>0</v>
      </c>
      <c r="U331" s="82">
        <f t="shared" si="60"/>
        <v>38482.9</v>
      </c>
      <c r="W331" s="73">
        <v>24</v>
      </c>
      <c r="X331" s="22">
        <v>-14431.0875</v>
      </c>
      <c r="Y331" s="22">
        <f t="shared" si="76"/>
        <v>-1603.4541666666667</v>
      </c>
      <c r="Z331" s="22">
        <f t="shared" si="76"/>
        <v>-1603.4541666666667</v>
      </c>
      <c r="AA331" s="22">
        <f t="shared" si="76"/>
        <v>-1603.4541666666667</v>
      </c>
      <c r="AB331" s="22">
        <f t="shared" si="76"/>
        <v>-1603.4541666666667</v>
      </c>
      <c r="AC331" s="22">
        <f t="shared" si="76"/>
        <v>-1603.4541666666667</v>
      </c>
      <c r="AD331" s="22">
        <f t="shared" si="76"/>
        <v>-1603.4541666666667</v>
      </c>
      <c r="AE331" s="22">
        <f t="shared" si="76"/>
        <v>-1603.4541666666667</v>
      </c>
      <c r="AF331" s="22">
        <f t="shared" si="76"/>
        <v>-1603.4541666666667</v>
      </c>
      <c r="AG331" s="22">
        <f t="shared" si="76"/>
        <v>-1603.4541666666667</v>
      </c>
      <c r="AH331" s="22">
        <v>0</v>
      </c>
      <c r="AI331" s="22">
        <v>0</v>
      </c>
      <c r="AJ331" s="22">
        <v>0</v>
      </c>
      <c r="AK331" s="22">
        <f t="shared" si="68"/>
        <v>-14431.0875</v>
      </c>
      <c r="AL331" s="22">
        <v>0</v>
      </c>
      <c r="AM331" s="22">
        <f t="shared" si="63"/>
        <v>-28862.174999999999</v>
      </c>
      <c r="AO331" s="81">
        <f t="shared" si="64"/>
        <v>9620.7250000000022</v>
      </c>
      <c r="AP331" s="81">
        <f t="shared" si="65"/>
        <v>24051.8125</v>
      </c>
      <c r="AQ331" s="81">
        <v>6</v>
      </c>
      <c r="AR331" s="81">
        <v>38482.9</v>
      </c>
      <c r="AS331" s="81">
        <f t="shared" si="81"/>
        <v>0</v>
      </c>
      <c r="AT331" s="122">
        <f t="shared" si="82"/>
        <v>0</v>
      </c>
      <c r="AU331" s="81">
        <f t="shared" si="83"/>
        <v>-19241.45</v>
      </c>
    </row>
    <row r="332" spans="1:47" x14ac:dyDescent="0.25">
      <c r="A332" s="221">
        <v>45205</v>
      </c>
      <c r="B332" s="221"/>
      <c r="D332" s="69" t="s">
        <v>4659</v>
      </c>
      <c r="E332" s="69" t="s">
        <v>4660</v>
      </c>
      <c r="F332" s="69" t="e">
        <f>VLOOKUP(E332,#REF!,2,FALSE)</f>
        <v>#REF!</v>
      </c>
      <c r="G332" s="194" t="e">
        <f>VLOOKUP(E332,#REF!,9,FALSE)</f>
        <v>#REF!</v>
      </c>
      <c r="H332" s="194" t="e">
        <f>VLOOKUP(E332,#REF!,10,FALSE)</f>
        <v>#REF!</v>
      </c>
      <c r="I332" s="267" t="e">
        <f t="shared" si="75"/>
        <v>#REF!</v>
      </c>
      <c r="L332" s="68">
        <v>2301620</v>
      </c>
      <c r="M332" s="70">
        <v>51620</v>
      </c>
      <c r="N332" t="s">
        <v>4087</v>
      </c>
      <c r="O332" t="s">
        <v>4661</v>
      </c>
      <c r="P332" s="83" t="s">
        <v>4029</v>
      </c>
      <c r="Q332" s="83"/>
      <c r="R332" s="82">
        <v>6160</v>
      </c>
      <c r="S332" s="82">
        <v>0</v>
      </c>
      <c r="T332" s="82">
        <v>0</v>
      </c>
      <c r="U332" s="82">
        <f t="shared" si="60"/>
        <v>6160</v>
      </c>
      <c r="W332" s="73">
        <v>24</v>
      </c>
      <c r="X332" s="22">
        <v>-2310</v>
      </c>
      <c r="Y332" s="22">
        <f t="shared" si="76"/>
        <v>-256.66666666666669</v>
      </c>
      <c r="Z332" s="22">
        <f t="shared" si="76"/>
        <v>-256.66666666666669</v>
      </c>
      <c r="AA332" s="22">
        <f t="shared" si="76"/>
        <v>-256.66666666666669</v>
      </c>
      <c r="AB332" s="22">
        <f t="shared" si="76"/>
        <v>-256.66666666666669</v>
      </c>
      <c r="AC332" s="22">
        <f t="shared" si="76"/>
        <v>-256.66666666666669</v>
      </c>
      <c r="AD332" s="22">
        <f t="shared" si="76"/>
        <v>-256.66666666666669</v>
      </c>
      <c r="AE332" s="22">
        <f t="shared" si="76"/>
        <v>-256.66666666666669</v>
      </c>
      <c r="AF332" s="22">
        <f t="shared" si="76"/>
        <v>-256.66666666666669</v>
      </c>
      <c r="AG332" s="22">
        <f t="shared" si="76"/>
        <v>-256.66666666666669</v>
      </c>
      <c r="AH332" s="22">
        <v>0</v>
      </c>
      <c r="AI332" s="22">
        <v>0</v>
      </c>
      <c r="AJ332" s="22">
        <v>0</v>
      </c>
      <c r="AK332" s="22">
        <f t="shared" si="68"/>
        <v>-2310</v>
      </c>
      <c r="AL332" s="22">
        <v>0</v>
      </c>
      <c r="AM332" s="22">
        <f t="shared" si="63"/>
        <v>-4620</v>
      </c>
      <c r="AO332" s="81">
        <f t="shared" si="64"/>
        <v>1540</v>
      </c>
      <c r="AP332" s="81">
        <f t="shared" si="65"/>
        <v>3850</v>
      </c>
      <c r="AQ332" s="81">
        <v>6</v>
      </c>
      <c r="AR332" s="122">
        <v>6160</v>
      </c>
      <c r="AS332" s="81">
        <f t="shared" si="81"/>
        <v>0</v>
      </c>
      <c r="AT332" s="122">
        <f t="shared" si="82"/>
        <v>0</v>
      </c>
      <c r="AU332" s="81">
        <f t="shared" si="83"/>
        <v>-3080</v>
      </c>
    </row>
    <row r="333" spans="1:47" x14ac:dyDescent="0.25">
      <c r="A333" s="221">
        <v>45205</v>
      </c>
      <c r="B333" s="221"/>
      <c r="D333" s="69" t="s">
        <v>4662</v>
      </c>
      <c r="E333" s="69" t="e">
        <v>#N/A</v>
      </c>
      <c r="F333" s="69" t="e">
        <f>VLOOKUP(E333,#REF!,2,FALSE)</f>
        <v>#N/A</v>
      </c>
      <c r="G333" s="194" t="e">
        <f>VLOOKUP(E333,#REF!,9,FALSE)</f>
        <v>#N/A</v>
      </c>
      <c r="H333" s="194" t="e">
        <f>VLOOKUP(E333,#REF!,10,FALSE)</f>
        <v>#N/A</v>
      </c>
      <c r="I333" s="267" t="e">
        <f t="shared" si="75"/>
        <v>#N/A</v>
      </c>
      <c r="L333" s="68">
        <v>2301620</v>
      </c>
      <c r="M333" s="70">
        <v>51622</v>
      </c>
      <c r="N333" t="s">
        <v>4087</v>
      </c>
      <c r="O333" t="s">
        <v>4663</v>
      </c>
      <c r="P333" s="83" t="s">
        <v>4029</v>
      </c>
      <c r="Q333" s="83"/>
      <c r="R333" s="82">
        <v>792</v>
      </c>
      <c r="S333" s="82">
        <v>0</v>
      </c>
      <c r="T333" s="82">
        <v>0</v>
      </c>
      <c r="U333" s="82">
        <f t="shared" si="60"/>
        <v>792</v>
      </c>
      <c r="W333" s="73">
        <v>24</v>
      </c>
      <c r="X333" s="22">
        <v>-297</v>
      </c>
      <c r="Y333" s="22">
        <f t="shared" si="76"/>
        <v>-33</v>
      </c>
      <c r="Z333" s="22">
        <f t="shared" si="76"/>
        <v>-33</v>
      </c>
      <c r="AA333" s="22">
        <f t="shared" si="76"/>
        <v>-33</v>
      </c>
      <c r="AB333" s="22">
        <f t="shared" si="76"/>
        <v>-33</v>
      </c>
      <c r="AC333" s="22">
        <f t="shared" si="76"/>
        <v>-33</v>
      </c>
      <c r="AD333" s="22">
        <f t="shared" si="76"/>
        <v>-33</v>
      </c>
      <c r="AE333" s="22">
        <f t="shared" si="76"/>
        <v>-33</v>
      </c>
      <c r="AF333" s="22">
        <f t="shared" si="76"/>
        <v>-33</v>
      </c>
      <c r="AG333" s="22">
        <f t="shared" si="76"/>
        <v>-33</v>
      </c>
      <c r="AH333" s="22">
        <v>0</v>
      </c>
      <c r="AI333" s="22">
        <v>0</v>
      </c>
      <c r="AJ333" s="22">
        <v>0</v>
      </c>
      <c r="AK333" s="22">
        <f t="shared" si="68"/>
        <v>-297</v>
      </c>
      <c r="AL333" s="22">
        <v>0</v>
      </c>
      <c r="AM333" s="22">
        <f t="shared" si="63"/>
        <v>-594</v>
      </c>
      <c r="AO333" s="81">
        <f t="shared" si="64"/>
        <v>198</v>
      </c>
      <c r="AP333" s="81">
        <f t="shared" si="65"/>
        <v>495</v>
      </c>
      <c r="AQ333" s="81">
        <v>6</v>
      </c>
      <c r="AR333" s="122">
        <v>792</v>
      </c>
      <c r="AS333" s="81">
        <f t="shared" si="81"/>
        <v>0</v>
      </c>
      <c r="AT333" s="122">
        <f t="shared" si="82"/>
        <v>0</v>
      </c>
      <c r="AU333" s="81">
        <f t="shared" si="83"/>
        <v>-396</v>
      </c>
    </row>
    <row r="334" spans="1:47" x14ac:dyDescent="0.25">
      <c r="A334" s="221">
        <v>45206</v>
      </c>
      <c r="B334" s="221"/>
      <c r="D334" s="69" t="s">
        <v>4664</v>
      </c>
      <c r="E334" s="69" t="e">
        <v>#N/A</v>
      </c>
      <c r="F334" s="69" t="e">
        <f>VLOOKUP(E334,#REF!,2,FALSE)</f>
        <v>#N/A</v>
      </c>
      <c r="G334" s="194" t="e">
        <f>VLOOKUP(E334,#REF!,9,FALSE)</f>
        <v>#N/A</v>
      </c>
      <c r="H334" s="194" t="e">
        <f>VLOOKUP(E334,#REF!,10,FALSE)</f>
        <v>#N/A</v>
      </c>
      <c r="I334" s="267" t="e">
        <f t="shared" si="75"/>
        <v>#N/A</v>
      </c>
      <c r="L334" s="68">
        <v>2301620</v>
      </c>
      <c r="M334" s="70">
        <v>51619</v>
      </c>
      <c r="N334" t="s">
        <v>4087</v>
      </c>
      <c r="O334" t="s">
        <v>4665</v>
      </c>
      <c r="P334" s="83" t="s">
        <v>4029</v>
      </c>
      <c r="Q334" s="83"/>
      <c r="R334" s="82">
        <v>883.52</v>
      </c>
      <c r="S334" s="82">
        <v>0</v>
      </c>
      <c r="T334" s="82">
        <v>0</v>
      </c>
      <c r="U334" s="82">
        <f t="shared" si="60"/>
        <v>883.52</v>
      </c>
      <c r="W334" s="73">
        <v>24</v>
      </c>
      <c r="X334" s="22">
        <v>-331.32</v>
      </c>
      <c r="Y334" s="22">
        <f t="shared" si="76"/>
        <v>-36.813333333333333</v>
      </c>
      <c r="Z334" s="22">
        <f t="shared" si="76"/>
        <v>-36.813333333333333</v>
      </c>
      <c r="AA334" s="22">
        <f t="shared" si="76"/>
        <v>-36.813333333333333</v>
      </c>
      <c r="AB334" s="22">
        <f t="shared" si="76"/>
        <v>-36.813333333333333</v>
      </c>
      <c r="AC334" s="22">
        <f t="shared" si="76"/>
        <v>-36.813333333333333</v>
      </c>
      <c r="AD334" s="22">
        <f t="shared" si="76"/>
        <v>-36.813333333333333</v>
      </c>
      <c r="AE334" s="22">
        <f t="shared" si="76"/>
        <v>-36.813333333333333</v>
      </c>
      <c r="AF334" s="22">
        <f t="shared" si="76"/>
        <v>-36.813333333333333</v>
      </c>
      <c r="AG334" s="22">
        <f t="shared" si="76"/>
        <v>-36.813333333333333</v>
      </c>
      <c r="AH334" s="22">
        <v>0</v>
      </c>
      <c r="AI334" s="22">
        <v>0</v>
      </c>
      <c r="AJ334" s="22">
        <v>0</v>
      </c>
      <c r="AK334" s="22">
        <f t="shared" si="68"/>
        <v>-331.32</v>
      </c>
      <c r="AL334" s="22">
        <v>0</v>
      </c>
      <c r="AM334" s="22">
        <f t="shared" si="63"/>
        <v>-662.64</v>
      </c>
      <c r="AO334" s="81">
        <f t="shared" si="64"/>
        <v>220.88</v>
      </c>
      <c r="AP334" s="81">
        <f t="shared" si="65"/>
        <v>552.20000000000005</v>
      </c>
      <c r="AQ334" s="81">
        <v>6</v>
      </c>
      <c r="AR334" s="122">
        <v>883.52</v>
      </c>
      <c r="AS334" s="81">
        <f t="shared" si="81"/>
        <v>0</v>
      </c>
      <c r="AT334" s="122">
        <f t="shared" si="82"/>
        <v>0</v>
      </c>
      <c r="AU334" s="81">
        <f t="shared" si="83"/>
        <v>-441.76</v>
      </c>
    </row>
    <row r="335" spans="1:47" x14ac:dyDescent="0.25">
      <c r="A335" s="221">
        <v>45210</v>
      </c>
      <c r="B335" s="221"/>
      <c r="D335" s="69" t="s">
        <v>4666</v>
      </c>
      <c r="E335" s="69" t="e">
        <v>#N/A</v>
      </c>
      <c r="F335" s="69" t="e">
        <f>VLOOKUP(E335,#REF!,2,FALSE)</f>
        <v>#N/A</v>
      </c>
      <c r="G335" s="194" t="e">
        <f>VLOOKUP(E335,#REF!,9,FALSE)</f>
        <v>#N/A</v>
      </c>
      <c r="H335" s="194" t="e">
        <f>VLOOKUP(E335,#REF!,10,FALSE)</f>
        <v>#N/A</v>
      </c>
      <c r="I335" s="267" t="e">
        <f t="shared" si="75"/>
        <v>#N/A</v>
      </c>
      <c r="L335" s="68">
        <v>2301509</v>
      </c>
      <c r="M335" s="70">
        <v>51428</v>
      </c>
      <c r="N335" t="s">
        <v>4667</v>
      </c>
      <c r="O335" t="s">
        <v>4668</v>
      </c>
      <c r="P335" s="83" t="s">
        <v>4022</v>
      </c>
      <c r="Q335" s="83"/>
      <c r="R335" s="82">
        <v>6930</v>
      </c>
      <c r="S335" s="82">
        <v>0</v>
      </c>
      <c r="T335" s="82">
        <v>0</v>
      </c>
      <c r="U335" s="82">
        <f t="shared" si="60"/>
        <v>6930</v>
      </c>
      <c r="W335" s="73">
        <v>24</v>
      </c>
      <c r="X335" s="22">
        <v>-2598.75</v>
      </c>
      <c r="Y335" s="22">
        <f t="shared" si="76"/>
        <v>-288.75</v>
      </c>
      <c r="Z335" s="22">
        <f t="shared" si="76"/>
        <v>-288.75</v>
      </c>
      <c r="AA335" s="22">
        <f t="shared" si="76"/>
        <v>-288.75</v>
      </c>
      <c r="AB335" s="22">
        <f t="shared" si="76"/>
        <v>-288.75</v>
      </c>
      <c r="AC335" s="22">
        <f t="shared" si="76"/>
        <v>-288.75</v>
      </c>
      <c r="AD335" s="22">
        <f t="shared" si="76"/>
        <v>-288.75</v>
      </c>
      <c r="AE335" s="22">
        <f t="shared" si="76"/>
        <v>-288.75</v>
      </c>
      <c r="AF335" s="22">
        <f t="shared" si="76"/>
        <v>-288.75</v>
      </c>
      <c r="AG335" s="22">
        <f t="shared" si="76"/>
        <v>-288.75</v>
      </c>
      <c r="AH335" s="22">
        <v>0</v>
      </c>
      <c r="AI335" s="22">
        <v>0</v>
      </c>
      <c r="AJ335" s="22">
        <v>0</v>
      </c>
      <c r="AK335" s="22">
        <f t="shared" si="68"/>
        <v>-2598.75</v>
      </c>
      <c r="AL335" s="22">
        <v>0</v>
      </c>
      <c r="AM335" s="22">
        <f t="shared" si="63"/>
        <v>-5197.5</v>
      </c>
      <c r="AO335" s="81">
        <f t="shared" si="64"/>
        <v>1732.5</v>
      </c>
      <c r="AP335" s="81">
        <f t="shared" si="65"/>
        <v>4331.25</v>
      </c>
      <c r="AQ335" s="81"/>
      <c r="AR335" s="81"/>
    </row>
    <row r="336" spans="1:47" x14ac:dyDescent="0.25">
      <c r="A336" s="221">
        <v>45211</v>
      </c>
      <c r="B336" s="221"/>
      <c r="D336" s="69" t="s">
        <v>4669</v>
      </c>
      <c r="E336" s="69" t="e">
        <v>#N/A</v>
      </c>
      <c r="F336" s="69" t="e">
        <f>VLOOKUP(E336,#REF!,2,FALSE)</f>
        <v>#N/A</v>
      </c>
      <c r="G336" s="194" t="e">
        <f>VLOOKUP(E336,#REF!,9,FALSE)</f>
        <v>#N/A</v>
      </c>
      <c r="H336" s="194" t="e">
        <f>VLOOKUP(E336,#REF!,10,FALSE)</f>
        <v>#N/A</v>
      </c>
      <c r="I336" s="267" t="e">
        <f t="shared" si="75"/>
        <v>#N/A</v>
      </c>
      <c r="L336" s="68">
        <v>2301620</v>
      </c>
      <c r="M336" s="70">
        <v>51621</v>
      </c>
      <c r="N336" t="s">
        <v>4087</v>
      </c>
      <c r="O336" t="s">
        <v>4670</v>
      </c>
      <c r="P336" s="83" t="s">
        <v>4029</v>
      </c>
      <c r="Q336" s="83"/>
      <c r="R336" s="82">
        <v>5913.6</v>
      </c>
      <c r="S336" s="82">
        <v>0</v>
      </c>
      <c r="T336" s="82">
        <v>0</v>
      </c>
      <c r="U336" s="82">
        <f t="shared" si="60"/>
        <v>5913.6</v>
      </c>
      <c r="W336" s="73">
        <v>24</v>
      </c>
      <c r="X336" s="22">
        <v>-2217.6000000000004</v>
      </c>
      <c r="Y336" s="22">
        <f t="shared" si="76"/>
        <v>-246.4</v>
      </c>
      <c r="Z336" s="22">
        <f t="shared" si="76"/>
        <v>-246.4</v>
      </c>
      <c r="AA336" s="22">
        <f t="shared" si="76"/>
        <v>-246.4</v>
      </c>
      <c r="AB336" s="22">
        <f t="shared" si="76"/>
        <v>-246.4</v>
      </c>
      <c r="AC336" s="22">
        <f t="shared" si="76"/>
        <v>-246.4</v>
      </c>
      <c r="AD336" s="22">
        <f t="shared" si="76"/>
        <v>-246.4</v>
      </c>
      <c r="AE336" s="22">
        <f t="shared" si="76"/>
        <v>-246.4</v>
      </c>
      <c r="AF336" s="22">
        <f t="shared" si="76"/>
        <v>-246.4</v>
      </c>
      <c r="AG336" s="22">
        <f t="shared" si="76"/>
        <v>-246.4</v>
      </c>
      <c r="AH336" s="22">
        <v>0</v>
      </c>
      <c r="AI336" s="22">
        <v>0</v>
      </c>
      <c r="AJ336" s="22">
        <v>0</v>
      </c>
      <c r="AK336" s="22">
        <f t="shared" si="68"/>
        <v>-2217.6000000000004</v>
      </c>
      <c r="AL336" s="22">
        <v>0</v>
      </c>
      <c r="AM336" s="22">
        <f t="shared" si="63"/>
        <v>-4435.2000000000007</v>
      </c>
      <c r="AO336" s="81">
        <f t="shared" si="64"/>
        <v>1478.3999999999996</v>
      </c>
      <c r="AP336" s="81">
        <f t="shared" si="65"/>
        <v>3696</v>
      </c>
      <c r="AQ336" s="81">
        <v>6</v>
      </c>
      <c r="AR336" s="122">
        <v>5913.6</v>
      </c>
      <c r="AS336" s="81">
        <f t="shared" ref="AS336:AS337" si="84">U336-AR336</f>
        <v>0</v>
      </c>
      <c r="AT336" s="122">
        <f t="shared" ref="AT336:AT337" si="85">AS336/24*AQ336</f>
        <v>0</v>
      </c>
      <c r="AU336" s="81">
        <f>U336-AS336-(-AM336-AT336)-(AR336-(AR336/24*AQ336))</f>
        <v>-2956.8000000000011</v>
      </c>
    </row>
    <row r="337" spans="1:47" x14ac:dyDescent="0.25">
      <c r="A337" s="221">
        <v>45212</v>
      </c>
      <c r="B337" s="221"/>
      <c r="D337" s="69" t="s">
        <v>4671</v>
      </c>
      <c r="E337" s="69" t="e">
        <v>#N/A</v>
      </c>
      <c r="F337" s="69" t="e">
        <f>VLOOKUP(E337,#REF!,2,FALSE)</f>
        <v>#N/A</v>
      </c>
      <c r="G337" s="194" t="e">
        <f>VLOOKUP(E337,#REF!,9,FALSE)</f>
        <v>#N/A</v>
      </c>
      <c r="H337" s="194" t="e">
        <f>VLOOKUP(E337,#REF!,10,FALSE)</f>
        <v>#N/A</v>
      </c>
      <c r="I337" s="267" t="e">
        <f t="shared" si="75"/>
        <v>#N/A</v>
      </c>
      <c r="L337" s="68">
        <v>2301679</v>
      </c>
      <c r="M337" s="70">
        <v>51718</v>
      </c>
      <c r="N337" t="s">
        <v>4672</v>
      </c>
      <c r="O337" t="s">
        <v>4673</v>
      </c>
      <c r="P337" s="83" t="s">
        <v>4029</v>
      </c>
      <c r="Q337" s="83"/>
      <c r="R337" s="82">
        <v>8461.44</v>
      </c>
      <c r="S337" s="82">
        <v>0</v>
      </c>
      <c r="T337" s="82">
        <v>0</v>
      </c>
      <c r="U337" s="82">
        <f t="shared" si="60"/>
        <v>8461.44</v>
      </c>
      <c r="W337" s="73">
        <v>24</v>
      </c>
      <c r="X337" s="22">
        <v>-3173.04</v>
      </c>
      <c r="Y337" s="22">
        <f t="shared" si="76"/>
        <v>-352.56</v>
      </c>
      <c r="Z337" s="22">
        <f t="shared" si="76"/>
        <v>-352.56</v>
      </c>
      <c r="AA337" s="22">
        <f t="shared" si="76"/>
        <v>-352.56</v>
      </c>
      <c r="AB337" s="22">
        <f t="shared" si="76"/>
        <v>-352.56</v>
      </c>
      <c r="AC337" s="22">
        <f t="shared" si="76"/>
        <v>-352.56</v>
      </c>
      <c r="AD337" s="22">
        <f t="shared" si="76"/>
        <v>-352.56</v>
      </c>
      <c r="AE337" s="22">
        <f t="shared" si="76"/>
        <v>-352.56</v>
      </c>
      <c r="AF337" s="22">
        <f t="shared" si="76"/>
        <v>-352.56</v>
      </c>
      <c r="AG337" s="22">
        <f t="shared" si="76"/>
        <v>-352.56</v>
      </c>
      <c r="AH337" s="22">
        <v>0</v>
      </c>
      <c r="AI337" s="22">
        <v>0</v>
      </c>
      <c r="AJ337" s="22">
        <v>0</v>
      </c>
      <c r="AK337" s="22">
        <f t="shared" si="68"/>
        <v>-3173.04</v>
      </c>
      <c r="AL337" s="22">
        <v>0</v>
      </c>
      <c r="AM337" s="22">
        <f t="shared" si="63"/>
        <v>-6346.08</v>
      </c>
      <c r="AO337" s="81">
        <f t="shared" si="64"/>
        <v>2115.3600000000006</v>
      </c>
      <c r="AP337" s="81">
        <f t="shared" si="65"/>
        <v>5288.4000000000005</v>
      </c>
      <c r="AQ337" s="81">
        <v>6</v>
      </c>
      <c r="AR337" s="122">
        <v>8461.44</v>
      </c>
      <c r="AS337" s="81">
        <f t="shared" si="84"/>
        <v>0</v>
      </c>
      <c r="AT337" s="122">
        <f t="shared" si="85"/>
        <v>0</v>
      </c>
      <c r="AU337" s="81">
        <f>U337-AS337-(-AM337-AT337)-(AR337-(AR337/24*AQ337))</f>
        <v>-4230.7199999999993</v>
      </c>
    </row>
    <row r="338" spans="1:47" x14ac:dyDescent="0.25">
      <c r="A338" s="221">
        <v>45213</v>
      </c>
      <c r="B338" s="221"/>
      <c r="D338" s="69" t="s">
        <v>4674</v>
      </c>
      <c r="E338" s="69" t="e">
        <v>#N/A</v>
      </c>
      <c r="F338" s="69" t="e">
        <f>VLOOKUP(E338,#REF!,2,FALSE)</f>
        <v>#N/A</v>
      </c>
      <c r="G338" s="194" t="e">
        <f>VLOOKUP(E338,#REF!,9,FALSE)</f>
        <v>#N/A</v>
      </c>
      <c r="H338" s="194" t="e">
        <f>VLOOKUP(E338,#REF!,10,FALSE)</f>
        <v>#N/A</v>
      </c>
      <c r="I338" s="267" t="e">
        <f t="shared" si="75"/>
        <v>#N/A</v>
      </c>
      <c r="L338" s="68">
        <v>2301676</v>
      </c>
      <c r="M338" s="70">
        <v>51772</v>
      </c>
      <c r="N338" t="s">
        <v>4483</v>
      </c>
      <c r="O338" t="s">
        <v>4675</v>
      </c>
      <c r="P338" s="83" t="s">
        <v>4022</v>
      </c>
      <c r="Q338" s="83"/>
      <c r="R338" s="82">
        <v>6237</v>
      </c>
      <c r="S338" s="82">
        <v>0</v>
      </c>
      <c r="T338" s="82">
        <v>0</v>
      </c>
      <c r="U338" s="82">
        <f t="shared" si="60"/>
        <v>6237</v>
      </c>
      <c r="W338" s="73">
        <v>24</v>
      </c>
      <c r="X338" s="22">
        <v>-2338.875</v>
      </c>
      <c r="Y338" s="22">
        <f t="shared" si="76"/>
        <v>-259.875</v>
      </c>
      <c r="Z338" s="22">
        <f t="shared" si="76"/>
        <v>-259.875</v>
      </c>
      <c r="AA338" s="22">
        <f t="shared" si="76"/>
        <v>-259.875</v>
      </c>
      <c r="AB338" s="22">
        <f t="shared" si="76"/>
        <v>-259.875</v>
      </c>
      <c r="AC338" s="22">
        <f t="shared" si="76"/>
        <v>-259.875</v>
      </c>
      <c r="AD338" s="22">
        <f t="shared" si="76"/>
        <v>-259.875</v>
      </c>
      <c r="AE338" s="22">
        <f t="shared" si="76"/>
        <v>-259.875</v>
      </c>
      <c r="AF338" s="22">
        <f t="shared" si="76"/>
        <v>-259.875</v>
      </c>
      <c r="AG338" s="22">
        <f t="shared" si="76"/>
        <v>-259.875</v>
      </c>
      <c r="AH338" s="22">
        <v>0</v>
      </c>
      <c r="AI338" s="22">
        <v>0</v>
      </c>
      <c r="AJ338" s="22">
        <v>0</v>
      </c>
      <c r="AK338" s="22">
        <f t="shared" si="68"/>
        <v>-2338.875</v>
      </c>
      <c r="AL338" s="22">
        <v>0</v>
      </c>
      <c r="AM338" s="22">
        <f t="shared" si="63"/>
        <v>-4677.75</v>
      </c>
      <c r="AO338" s="81">
        <f t="shared" si="64"/>
        <v>1559.25</v>
      </c>
      <c r="AP338" s="81">
        <f t="shared" si="65"/>
        <v>3898.125</v>
      </c>
      <c r="AQ338" s="81"/>
      <c r="AR338" s="81"/>
    </row>
    <row r="339" spans="1:47" x14ac:dyDescent="0.25">
      <c r="A339" s="221">
        <v>45213</v>
      </c>
      <c r="B339" s="221"/>
      <c r="D339" s="69" t="s">
        <v>4676</v>
      </c>
      <c r="E339" s="69" t="e">
        <v>#N/A</v>
      </c>
      <c r="F339" s="69" t="e">
        <f>VLOOKUP(E339,#REF!,2,FALSE)</f>
        <v>#N/A</v>
      </c>
      <c r="G339" s="194" t="e">
        <f>VLOOKUP(E339,#REF!,9,FALSE)</f>
        <v>#N/A</v>
      </c>
      <c r="H339" s="194" t="e">
        <f>VLOOKUP(E339,#REF!,10,FALSE)</f>
        <v>#N/A</v>
      </c>
      <c r="I339" s="267" t="e">
        <f t="shared" si="75"/>
        <v>#N/A</v>
      </c>
      <c r="L339" s="68">
        <v>2301676</v>
      </c>
      <c r="M339" s="70">
        <v>51773</v>
      </c>
      <c r="N339" t="s">
        <v>4483</v>
      </c>
      <c r="O339" t="s">
        <v>4677</v>
      </c>
      <c r="P339" s="83" t="s">
        <v>4022</v>
      </c>
      <c r="Q339" s="83"/>
      <c r="R339" s="82">
        <v>5346</v>
      </c>
      <c r="S339" s="82">
        <v>0</v>
      </c>
      <c r="T339" s="82">
        <v>0</v>
      </c>
      <c r="U339" s="82">
        <f t="shared" si="60"/>
        <v>5346</v>
      </c>
      <c r="W339" s="73">
        <v>24</v>
      </c>
      <c r="X339" s="22">
        <v>-2004.75</v>
      </c>
      <c r="Y339" s="22">
        <f t="shared" si="76"/>
        <v>-222.75</v>
      </c>
      <c r="Z339" s="22">
        <f t="shared" si="76"/>
        <v>-222.75</v>
      </c>
      <c r="AA339" s="22">
        <f t="shared" si="76"/>
        <v>-222.75</v>
      </c>
      <c r="AB339" s="22">
        <f t="shared" si="76"/>
        <v>-222.75</v>
      </c>
      <c r="AC339" s="22">
        <f t="shared" si="76"/>
        <v>-222.75</v>
      </c>
      <c r="AD339" s="22">
        <f t="shared" si="76"/>
        <v>-222.75</v>
      </c>
      <c r="AE339" s="22">
        <f t="shared" si="76"/>
        <v>-222.75</v>
      </c>
      <c r="AF339" s="22">
        <f t="shared" si="76"/>
        <v>-222.75</v>
      </c>
      <c r="AG339" s="22">
        <f t="shared" si="76"/>
        <v>-222.75</v>
      </c>
      <c r="AH339" s="22">
        <v>0</v>
      </c>
      <c r="AI339" s="22">
        <v>0</v>
      </c>
      <c r="AJ339" s="22">
        <v>0</v>
      </c>
      <c r="AK339" s="22">
        <f t="shared" si="68"/>
        <v>-2004.75</v>
      </c>
      <c r="AL339" s="22">
        <v>0</v>
      </c>
      <c r="AM339" s="22">
        <f t="shared" si="63"/>
        <v>-4009.5</v>
      </c>
      <c r="AO339" s="81">
        <f t="shared" si="64"/>
        <v>1336.5</v>
      </c>
      <c r="AP339" s="81">
        <f t="shared" si="65"/>
        <v>3341.25</v>
      </c>
      <c r="AQ339" s="81"/>
      <c r="AR339" s="81"/>
    </row>
    <row r="340" spans="1:47" x14ac:dyDescent="0.25">
      <c r="A340" s="221">
        <v>45215</v>
      </c>
      <c r="B340" s="221"/>
      <c r="D340" s="69" t="s">
        <v>4678</v>
      </c>
      <c r="E340" s="69" t="e">
        <v>#N/A</v>
      </c>
      <c r="F340" s="69" t="e">
        <f>VLOOKUP(E340,#REF!,2,FALSE)</f>
        <v>#N/A</v>
      </c>
      <c r="G340" s="194" t="e">
        <f>VLOOKUP(E340,#REF!,9,FALSE)</f>
        <v>#N/A</v>
      </c>
      <c r="H340" s="194" t="e">
        <f>VLOOKUP(E340,#REF!,10,FALSE)</f>
        <v>#N/A</v>
      </c>
      <c r="I340" s="267" t="e">
        <f t="shared" si="75"/>
        <v>#N/A</v>
      </c>
      <c r="L340" s="68">
        <v>2301679</v>
      </c>
      <c r="M340" s="70">
        <v>51719</v>
      </c>
      <c r="N340" t="s">
        <v>4644</v>
      </c>
      <c r="O340" t="s">
        <v>4679</v>
      </c>
      <c r="P340" s="83" t="s">
        <v>4029</v>
      </c>
      <c r="Q340" s="83"/>
      <c r="R340" s="82">
        <v>2661.12</v>
      </c>
      <c r="S340" s="82">
        <v>0</v>
      </c>
      <c r="T340" s="82">
        <v>0</v>
      </c>
      <c r="U340" s="82">
        <f t="shared" si="60"/>
        <v>2661.12</v>
      </c>
      <c r="W340" s="73">
        <v>24</v>
      </c>
      <c r="X340" s="22">
        <v>-997.92</v>
      </c>
      <c r="Y340" s="22">
        <f t="shared" si="76"/>
        <v>-110.88</v>
      </c>
      <c r="Z340" s="22">
        <f t="shared" si="76"/>
        <v>-110.88</v>
      </c>
      <c r="AA340" s="22">
        <f t="shared" si="76"/>
        <v>-110.88</v>
      </c>
      <c r="AB340" s="22">
        <f t="shared" si="76"/>
        <v>-110.88</v>
      </c>
      <c r="AC340" s="22">
        <f t="shared" si="76"/>
        <v>-110.88</v>
      </c>
      <c r="AD340" s="22">
        <f t="shared" si="76"/>
        <v>-110.88</v>
      </c>
      <c r="AE340" s="22">
        <f t="shared" si="76"/>
        <v>-110.88</v>
      </c>
      <c r="AF340" s="22">
        <f t="shared" si="76"/>
        <v>-110.88</v>
      </c>
      <c r="AG340" s="22">
        <f t="shared" si="76"/>
        <v>-110.88</v>
      </c>
      <c r="AH340" s="22">
        <v>0</v>
      </c>
      <c r="AI340" s="22">
        <v>0</v>
      </c>
      <c r="AJ340" s="22">
        <v>0</v>
      </c>
      <c r="AK340" s="22">
        <f t="shared" si="68"/>
        <v>-997.92</v>
      </c>
      <c r="AL340" s="22">
        <v>0</v>
      </c>
      <c r="AM340" s="22">
        <f t="shared" si="63"/>
        <v>-1995.84</v>
      </c>
      <c r="AO340" s="81">
        <f t="shared" si="64"/>
        <v>665.28</v>
      </c>
      <c r="AP340" s="81">
        <f t="shared" si="65"/>
        <v>1663.1999999999998</v>
      </c>
      <c r="AQ340" s="81"/>
      <c r="AR340" s="81"/>
    </row>
    <row r="341" spans="1:47" x14ac:dyDescent="0.25">
      <c r="A341" s="221">
        <v>45216</v>
      </c>
      <c r="B341" s="221"/>
      <c r="D341" s="69" t="s">
        <v>4680</v>
      </c>
      <c r="E341" s="69" t="s">
        <v>4681</v>
      </c>
      <c r="F341" s="69" t="e">
        <f>VLOOKUP(E341,#REF!,2,FALSE)</f>
        <v>#REF!</v>
      </c>
      <c r="G341" s="194" t="e">
        <f>VLOOKUP(E341,#REF!,9,FALSE)</f>
        <v>#REF!</v>
      </c>
      <c r="H341" s="194" t="e">
        <f>VLOOKUP(E341,#REF!,10,FALSE)</f>
        <v>#REF!</v>
      </c>
      <c r="I341" s="267" t="e">
        <f t="shared" si="75"/>
        <v>#REF!</v>
      </c>
      <c r="L341" s="68">
        <v>2301677</v>
      </c>
      <c r="M341" s="70">
        <v>51740</v>
      </c>
      <c r="N341" t="s">
        <v>4483</v>
      </c>
      <c r="O341" t="s">
        <v>4682</v>
      </c>
      <c r="P341" s="83" t="s">
        <v>4134</v>
      </c>
      <c r="Q341" s="83"/>
      <c r="R341" s="82">
        <v>2046</v>
      </c>
      <c r="S341" s="82">
        <v>0</v>
      </c>
      <c r="T341" s="82">
        <v>0</v>
      </c>
      <c r="U341" s="82">
        <f t="shared" si="60"/>
        <v>2046</v>
      </c>
      <c r="W341" s="73">
        <v>24</v>
      </c>
      <c r="X341" s="22">
        <v>-767.25</v>
      </c>
      <c r="Y341" s="22">
        <f t="shared" si="76"/>
        <v>-85.25</v>
      </c>
      <c r="Z341" s="22">
        <f t="shared" si="76"/>
        <v>-85.25</v>
      </c>
      <c r="AA341" s="22">
        <f t="shared" si="76"/>
        <v>-85.25</v>
      </c>
      <c r="AB341" s="22">
        <f t="shared" si="76"/>
        <v>-85.25</v>
      </c>
      <c r="AC341" s="22">
        <f t="shared" si="76"/>
        <v>-85.25</v>
      </c>
      <c r="AD341" s="22">
        <f t="shared" si="76"/>
        <v>-85.25</v>
      </c>
      <c r="AE341" s="22">
        <f t="shared" si="76"/>
        <v>-85.25</v>
      </c>
      <c r="AF341" s="22">
        <f t="shared" si="76"/>
        <v>-85.25</v>
      </c>
      <c r="AG341" s="22">
        <f t="shared" si="76"/>
        <v>-85.25</v>
      </c>
      <c r="AH341" s="22">
        <v>0</v>
      </c>
      <c r="AI341" s="22">
        <v>0</v>
      </c>
      <c r="AJ341" s="22">
        <v>0</v>
      </c>
      <c r="AK341" s="22">
        <f t="shared" si="68"/>
        <v>-767.25</v>
      </c>
      <c r="AL341" s="22">
        <v>0</v>
      </c>
      <c r="AM341" s="22">
        <f t="shared" si="63"/>
        <v>-1534.5</v>
      </c>
      <c r="AO341" s="81">
        <f t="shared" si="64"/>
        <v>511.5</v>
      </c>
      <c r="AP341" s="81">
        <f t="shared" si="65"/>
        <v>1278.75</v>
      </c>
      <c r="AQ341" s="81"/>
      <c r="AR341" s="81"/>
    </row>
    <row r="342" spans="1:47" x14ac:dyDescent="0.25">
      <c r="A342" s="221">
        <v>45217</v>
      </c>
      <c r="B342" s="221"/>
      <c r="D342" s="69" t="s">
        <v>4683</v>
      </c>
      <c r="E342" s="69" t="e">
        <v>#N/A</v>
      </c>
      <c r="F342" s="69" t="e">
        <f>VLOOKUP(E342,#REF!,2,FALSE)</f>
        <v>#N/A</v>
      </c>
      <c r="G342" s="194" t="e">
        <f>VLOOKUP(E342,#REF!,9,FALSE)</f>
        <v>#N/A</v>
      </c>
      <c r="H342" s="194" t="e">
        <f>VLOOKUP(E342,#REF!,10,FALSE)</f>
        <v>#N/A</v>
      </c>
      <c r="I342" s="267" t="e">
        <f t="shared" si="75"/>
        <v>#N/A</v>
      </c>
      <c r="L342" s="68">
        <v>2301678</v>
      </c>
      <c r="M342" s="70">
        <v>51872</v>
      </c>
      <c r="N342" t="s">
        <v>4684</v>
      </c>
      <c r="O342" t="s">
        <v>4685</v>
      </c>
      <c r="P342" s="83" t="s">
        <v>4058</v>
      </c>
      <c r="Q342" s="83"/>
      <c r="R342" s="82">
        <v>21274.32</v>
      </c>
      <c r="S342" s="82">
        <v>0</v>
      </c>
      <c r="T342" s="82">
        <v>0</v>
      </c>
      <c r="U342" s="82">
        <f t="shared" si="60"/>
        <v>21274.32</v>
      </c>
      <c r="W342" s="73">
        <v>24</v>
      </c>
      <c r="X342" s="22">
        <v>-7977.8700000000008</v>
      </c>
      <c r="Y342" s="22">
        <f t="shared" si="76"/>
        <v>-886.43</v>
      </c>
      <c r="Z342" s="22">
        <f t="shared" si="76"/>
        <v>-886.43</v>
      </c>
      <c r="AA342" s="22">
        <f t="shared" si="76"/>
        <v>-886.43</v>
      </c>
      <c r="AB342" s="22">
        <f t="shared" si="76"/>
        <v>-886.43</v>
      </c>
      <c r="AC342" s="22">
        <f t="shared" si="76"/>
        <v>-886.43</v>
      </c>
      <c r="AD342" s="22">
        <f t="shared" si="76"/>
        <v>-886.43</v>
      </c>
      <c r="AE342" s="22">
        <f t="shared" si="76"/>
        <v>-886.43</v>
      </c>
      <c r="AF342" s="22">
        <f t="shared" si="76"/>
        <v>-886.43</v>
      </c>
      <c r="AG342" s="22">
        <f t="shared" si="76"/>
        <v>-886.43</v>
      </c>
      <c r="AH342" s="22">
        <v>0</v>
      </c>
      <c r="AI342" s="22">
        <v>0</v>
      </c>
      <c r="AJ342" s="22">
        <v>0</v>
      </c>
      <c r="AK342" s="22">
        <f t="shared" si="68"/>
        <v>-7977.8700000000008</v>
      </c>
      <c r="AL342" s="22">
        <v>0</v>
      </c>
      <c r="AM342" s="22">
        <f t="shared" si="63"/>
        <v>-15955.740000000002</v>
      </c>
      <c r="AO342" s="81">
        <f t="shared" si="64"/>
        <v>5318.5799999999981</v>
      </c>
      <c r="AP342" s="81">
        <f t="shared" si="65"/>
        <v>13296.449999999999</v>
      </c>
      <c r="AQ342" s="81">
        <v>6</v>
      </c>
      <c r="AR342" s="81">
        <v>21274.32</v>
      </c>
      <c r="AS342" s="81">
        <f t="shared" ref="AS342" si="86">U342-AR342</f>
        <v>0</v>
      </c>
      <c r="AT342" s="122">
        <f t="shared" ref="AT342" si="87">AS342/24*AQ342</f>
        <v>0</v>
      </c>
      <c r="AU342" s="81">
        <f>U342-AS342-(-AM342-AT342)-(AR342-(AR342/24*AQ342))</f>
        <v>-10637.160000000002</v>
      </c>
    </row>
    <row r="343" spans="1:47" x14ac:dyDescent="0.25">
      <c r="A343" s="221">
        <v>45218</v>
      </c>
      <c r="B343" s="221"/>
      <c r="D343" s="69" t="s">
        <v>4686</v>
      </c>
      <c r="E343" s="69" t="s">
        <v>4687</v>
      </c>
      <c r="F343" s="69" t="e">
        <f>VLOOKUP(E343,#REF!,2,FALSE)</f>
        <v>#REF!</v>
      </c>
      <c r="G343" s="194" t="e">
        <f>VLOOKUP(E343,#REF!,9,FALSE)</f>
        <v>#REF!</v>
      </c>
      <c r="H343" s="194" t="e">
        <f>VLOOKUP(E343,#REF!,10,FALSE)</f>
        <v>#REF!</v>
      </c>
      <c r="I343" s="267" t="e">
        <f t="shared" si="75"/>
        <v>#REF!</v>
      </c>
      <c r="L343" s="68">
        <v>2301679</v>
      </c>
      <c r="M343" s="70">
        <v>51720</v>
      </c>
      <c r="N343" t="s">
        <v>4672</v>
      </c>
      <c r="O343" t="s">
        <v>4688</v>
      </c>
      <c r="P343" s="83" t="s">
        <v>4029</v>
      </c>
      <c r="Q343" s="83"/>
      <c r="R343" s="82">
        <v>5385.6</v>
      </c>
      <c r="S343" s="82">
        <v>0</v>
      </c>
      <c r="T343" s="82">
        <v>0</v>
      </c>
      <c r="U343" s="82">
        <f t="shared" si="60"/>
        <v>5385.6</v>
      </c>
      <c r="W343" s="73">
        <v>24</v>
      </c>
      <c r="X343" s="22">
        <v>-2019.6000000000004</v>
      </c>
      <c r="Y343" s="22">
        <f t="shared" si="76"/>
        <v>-224.4</v>
      </c>
      <c r="Z343" s="22">
        <f t="shared" si="76"/>
        <v>-224.4</v>
      </c>
      <c r="AA343" s="22">
        <f t="shared" si="76"/>
        <v>-224.4</v>
      </c>
      <c r="AB343" s="22">
        <f t="shared" si="76"/>
        <v>-224.4</v>
      </c>
      <c r="AC343" s="22">
        <f t="shared" si="76"/>
        <v>-224.4</v>
      </c>
      <c r="AD343" s="22">
        <f t="shared" si="76"/>
        <v>-224.4</v>
      </c>
      <c r="AE343" s="22">
        <f t="shared" ref="AC343:AG405" si="88">-$U343/$W343</f>
        <v>-224.4</v>
      </c>
      <c r="AF343" s="22">
        <f t="shared" si="88"/>
        <v>-224.4</v>
      </c>
      <c r="AG343" s="22">
        <f t="shared" si="88"/>
        <v>-224.4</v>
      </c>
      <c r="AH343" s="22">
        <v>0</v>
      </c>
      <c r="AI343" s="22">
        <v>0</v>
      </c>
      <c r="AJ343" s="22">
        <v>0</v>
      </c>
      <c r="AK343" s="22">
        <f t="shared" si="68"/>
        <v>-2019.6000000000004</v>
      </c>
      <c r="AL343" s="22">
        <v>0</v>
      </c>
      <c r="AM343" s="22">
        <f t="shared" si="63"/>
        <v>-4039.2000000000007</v>
      </c>
      <c r="AO343" s="81">
        <f t="shared" si="64"/>
        <v>1346.3999999999996</v>
      </c>
      <c r="AP343" s="81">
        <f t="shared" si="65"/>
        <v>3366</v>
      </c>
      <c r="AQ343" s="81"/>
      <c r="AR343" s="81"/>
    </row>
    <row r="344" spans="1:47" x14ac:dyDescent="0.25">
      <c r="A344" s="221">
        <v>45222</v>
      </c>
      <c r="B344" s="221"/>
      <c r="D344" s="69" t="s">
        <v>4689</v>
      </c>
      <c r="E344" s="69" t="e">
        <v>#N/A</v>
      </c>
      <c r="F344" s="69" t="e">
        <f>VLOOKUP(E344,#REF!,2,FALSE)</f>
        <v>#N/A</v>
      </c>
      <c r="G344" s="194" t="e">
        <f>VLOOKUP(E344,#REF!,9,FALSE)</f>
        <v>#N/A</v>
      </c>
      <c r="H344" s="194" t="e">
        <f>VLOOKUP(E344,#REF!,10,FALSE)</f>
        <v>#N/A</v>
      </c>
      <c r="I344" s="267" t="e">
        <f t="shared" si="75"/>
        <v>#N/A</v>
      </c>
      <c r="L344" s="68">
        <v>2301679</v>
      </c>
      <c r="M344" s="70">
        <v>51721</v>
      </c>
      <c r="N344" t="s">
        <v>4644</v>
      </c>
      <c r="O344" t="s">
        <v>4690</v>
      </c>
      <c r="P344" s="83" t="s">
        <v>4029</v>
      </c>
      <c r="Q344" s="83"/>
      <c r="R344" s="82">
        <v>2658.24</v>
      </c>
      <c r="S344" s="82">
        <v>0</v>
      </c>
      <c r="T344" s="82">
        <v>0</v>
      </c>
      <c r="U344" s="82">
        <f t="shared" si="60"/>
        <v>2658.24</v>
      </c>
      <c r="W344" s="73">
        <v>24</v>
      </c>
      <c r="X344" s="22">
        <v>-996.83999999999992</v>
      </c>
      <c r="Y344" s="22">
        <f t="shared" ref="Y344:AE383" si="89">-$U344/$W344</f>
        <v>-110.75999999999999</v>
      </c>
      <c r="Z344" s="22">
        <f t="shared" si="89"/>
        <v>-110.75999999999999</v>
      </c>
      <c r="AA344" s="22">
        <f t="shared" si="89"/>
        <v>-110.75999999999999</v>
      </c>
      <c r="AB344" s="22">
        <f t="shared" si="89"/>
        <v>-110.75999999999999</v>
      </c>
      <c r="AC344" s="22">
        <f t="shared" si="88"/>
        <v>-110.75999999999999</v>
      </c>
      <c r="AD344" s="22">
        <f t="shared" si="88"/>
        <v>-110.75999999999999</v>
      </c>
      <c r="AE344" s="22">
        <f t="shared" si="88"/>
        <v>-110.75999999999999</v>
      </c>
      <c r="AF344" s="22">
        <f t="shared" si="88"/>
        <v>-110.75999999999999</v>
      </c>
      <c r="AG344" s="22">
        <f t="shared" si="88"/>
        <v>-110.75999999999999</v>
      </c>
      <c r="AH344" s="22">
        <v>0</v>
      </c>
      <c r="AI344" s="22">
        <v>0</v>
      </c>
      <c r="AJ344" s="22">
        <v>0</v>
      </c>
      <c r="AK344" s="22">
        <f t="shared" si="68"/>
        <v>-996.83999999999992</v>
      </c>
      <c r="AL344" s="22">
        <v>0</v>
      </c>
      <c r="AM344" s="22">
        <f t="shared" si="63"/>
        <v>-1993.6799999999998</v>
      </c>
      <c r="AO344" s="81">
        <f t="shared" si="64"/>
        <v>664.56</v>
      </c>
      <c r="AP344" s="81">
        <f t="shared" si="65"/>
        <v>1661.3999999999999</v>
      </c>
      <c r="AQ344" s="81"/>
      <c r="AR344" s="81"/>
    </row>
    <row r="345" spans="1:47" x14ac:dyDescent="0.25">
      <c r="A345" s="221">
        <v>45222</v>
      </c>
      <c r="B345" s="221"/>
      <c r="D345" s="69" t="s">
        <v>4691</v>
      </c>
      <c r="E345" s="69" t="e">
        <v>#N/A</v>
      </c>
      <c r="F345" s="69" t="e">
        <f>VLOOKUP(E345,#REF!,2,FALSE)</f>
        <v>#N/A</v>
      </c>
      <c r="G345" s="194" t="e">
        <f>VLOOKUP(E345,#REF!,9,FALSE)</f>
        <v>#N/A</v>
      </c>
      <c r="H345" s="194" t="e">
        <f>VLOOKUP(E345,#REF!,10,FALSE)</f>
        <v>#N/A</v>
      </c>
      <c r="I345" s="267" t="e">
        <f t="shared" si="75"/>
        <v>#N/A</v>
      </c>
      <c r="L345" s="68">
        <v>2301679</v>
      </c>
      <c r="M345" s="70">
        <v>51722</v>
      </c>
      <c r="N345" t="s">
        <v>4644</v>
      </c>
      <c r="O345" t="s">
        <v>4692</v>
      </c>
      <c r="P345" s="83" t="s">
        <v>4029</v>
      </c>
      <c r="Q345" s="83"/>
      <c r="R345" s="82">
        <v>2312.64</v>
      </c>
      <c r="S345" s="82">
        <v>0</v>
      </c>
      <c r="T345" s="82">
        <v>0</v>
      </c>
      <c r="U345" s="82">
        <f t="shared" si="60"/>
        <v>2312.64</v>
      </c>
      <c r="W345" s="73">
        <v>24</v>
      </c>
      <c r="X345" s="22">
        <v>-867.24</v>
      </c>
      <c r="Y345" s="22">
        <f t="shared" si="89"/>
        <v>-96.36</v>
      </c>
      <c r="Z345" s="22">
        <f t="shared" si="89"/>
        <v>-96.36</v>
      </c>
      <c r="AA345" s="22">
        <f t="shared" si="89"/>
        <v>-96.36</v>
      </c>
      <c r="AB345" s="22">
        <f t="shared" si="89"/>
        <v>-96.36</v>
      </c>
      <c r="AC345" s="22">
        <f t="shared" si="88"/>
        <v>-96.36</v>
      </c>
      <c r="AD345" s="22">
        <f t="shared" si="88"/>
        <v>-96.36</v>
      </c>
      <c r="AE345" s="22">
        <f t="shared" si="88"/>
        <v>-96.36</v>
      </c>
      <c r="AF345" s="22">
        <f t="shared" si="88"/>
        <v>-96.36</v>
      </c>
      <c r="AG345" s="22">
        <f t="shared" si="88"/>
        <v>-96.36</v>
      </c>
      <c r="AH345" s="22">
        <v>0</v>
      </c>
      <c r="AI345" s="22">
        <v>0</v>
      </c>
      <c r="AJ345" s="22">
        <v>0</v>
      </c>
      <c r="AK345" s="22">
        <f t="shared" si="68"/>
        <v>-867.24</v>
      </c>
      <c r="AL345" s="22">
        <v>0</v>
      </c>
      <c r="AM345" s="22">
        <f t="shared" si="63"/>
        <v>-1734.48</v>
      </c>
      <c r="AO345" s="81">
        <f t="shared" si="64"/>
        <v>578.15999999999985</v>
      </c>
      <c r="AP345" s="81">
        <f t="shared" si="65"/>
        <v>1445.3999999999999</v>
      </c>
      <c r="AQ345" s="81"/>
      <c r="AR345" s="81"/>
    </row>
    <row r="346" spans="1:47" x14ac:dyDescent="0.25">
      <c r="A346" s="221">
        <v>45223</v>
      </c>
      <c r="B346" s="221"/>
      <c r="D346" s="69" t="s">
        <v>4693</v>
      </c>
      <c r="E346" s="69" t="e">
        <v>#N/A</v>
      </c>
      <c r="F346" s="69" t="e">
        <f>VLOOKUP(E346,#REF!,2,FALSE)</f>
        <v>#N/A</v>
      </c>
      <c r="G346" s="194" t="e">
        <f>VLOOKUP(E346,#REF!,9,FALSE)</f>
        <v>#N/A</v>
      </c>
      <c r="H346" s="194" t="e">
        <f>VLOOKUP(E346,#REF!,10,FALSE)</f>
        <v>#N/A</v>
      </c>
      <c r="I346" s="267" t="e">
        <f t="shared" si="75"/>
        <v>#N/A</v>
      </c>
      <c r="L346" s="68">
        <v>2301679</v>
      </c>
      <c r="M346" s="70">
        <v>51717</v>
      </c>
      <c r="N346" t="s">
        <v>4694</v>
      </c>
      <c r="O346" t="s">
        <v>4695</v>
      </c>
      <c r="P346" s="83" t="s">
        <v>4029</v>
      </c>
      <c r="Q346" s="83"/>
      <c r="R346" s="82">
        <v>897.6</v>
      </c>
      <c r="S346" s="82">
        <v>0</v>
      </c>
      <c r="T346" s="82">
        <v>0</v>
      </c>
      <c r="U346" s="82">
        <f t="shared" si="60"/>
        <v>897.6</v>
      </c>
      <c r="W346" s="73">
        <v>24</v>
      </c>
      <c r="X346" s="22">
        <v>-336.59999999999997</v>
      </c>
      <c r="Y346" s="22">
        <f t="shared" si="89"/>
        <v>-37.4</v>
      </c>
      <c r="Z346" s="22">
        <f t="shared" si="89"/>
        <v>-37.4</v>
      </c>
      <c r="AA346" s="22">
        <f t="shared" si="89"/>
        <v>-37.4</v>
      </c>
      <c r="AB346" s="22">
        <f t="shared" si="89"/>
        <v>-37.4</v>
      </c>
      <c r="AC346" s="22">
        <f t="shared" si="88"/>
        <v>-37.4</v>
      </c>
      <c r="AD346" s="22">
        <f t="shared" si="88"/>
        <v>-37.4</v>
      </c>
      <c r="AE346" s="22">
        <f t="shared" si="88"/>
        <v>-37.4</v>
      </c>
      <c r="AF346" s="22">
        <f t="shared" si="88"/>
        <v>-37.4</v>
      </c>
      <c r="AG346" s="22">
        <f t="shared" si="88"/>
        <v>-37.4</v>
      </c>
      <c r="AH346" s="22">
        <v>0</v>
      </c>
      <c r="AI346" s="22">
        <v>0</v>
      </c>
      <c r="AJ346" s="22">
        <v>0</v>
      </c>
      <c r="AK346" s="22">
        <f t="shared" si="68"/>
        <v>-336.59999999999997</v>
      </c>
      <c r="AL346" s="22">
        <v>0</v>
      </c>
      <c r="AM346" s="22">
        <f t="shared" si="63"/>
        <v>-673.19999999999993</v>
      </c>
      <c r="AO346" s="81">
        <f t="shared" si="64"/>
        <v>224.40000000000009</v>
      </c>
      <c r="AP346" s="81">
        <f t="shared" si="65"/>
        <v>561</v>
      </c>
      <c r="AQ346" s="81"/>
      <c r="AR346" s="81"/>
    </row>
    <row r="347" spans="1:47" x14ac:dyDescent="0.25">
      <c r="A347" s="221">
        <v>45223</v>
      </c>
      <c r="B347" s="221"/>
      <c r="D347" s="69" t="s">
        <v>4696</v>
      </c>
      <c r="E347" s="69" t="e">
        <v>#N/A</v>
      </c>
      <c r="F347" s="69" t="e">
        <f>VLOOKUP(E347,#REF!,2,FALSE)</f>
        <v>#N/A</v>
      </c>
      <c r="G347" s="194" t="e">
        <f>VLOOKUP(E347,#REF!,9,FALSE)</f>
        <v>#N/A</v>
      </c>
      <c r="H347" s="194" t="e">
        <f>VLOOKUP(E347,#REF!,10,FALSE)</f>
        <v>#N/A</v>
      </c>
      <c r="I347" s="267" t="e">
        <f t="shared" si="75"/>
        <v>#N/A</v>
      </c>
      <c r="L347" s="68">
        <v>2301676</v>
      </c>
      <c r="M347" s="70">
        <v>51774</v>
      </c>
      <c r="N347" t="s">
        <v>4697</v>
      </c>
      <c r="O347" t="s">
        <v>4698</v>
      </c>
      <c r="P347" s="83" t="s">
        <v>4022</v>
      </c>
      <c r="Q347" s="83"/>
      <c r="R347" s="82">
        <v>6600</v>
      </c>
      <c r="S347" s="82">
        <v>0</v>
      </c>
      <c r="T347" s="82">
        <v>0</v>
      </c>
      <c r="U347" s="82">
        <f t="shared" si="60"/>
        <v>6600</v>
      </c>
      <c r="W347" s="73">
        <v>24</v>
      </c>
      <c r="X347" s="22">
        <v>-2475</v>
      </c>
      <c r="Y347" s="22">
        <f t="shared" si="89"/>
        <v>-275</v>
      </c>
      <c r="Z347" s="22">
        <f t="shared" si="89"/>
        <v>-275</v>
      </c>
      <c r="AA347" s="22">
        <f t="shared" si="89"/>
        <v>-275</v>
      </c>
      <c r="AB347" s="22">
        <f t="shared" si="89"/>
        <v>-275</v>
      </c>
      <c r="AC347" s="22">
        <f t="shared" si="88"/>
        <v>-275</v>
      </c>
      <c r="AD347" s="22">
        <f t="shared" si="88"/>
        <v>-275</v>
      </c>
      <c r="AE347" s="22">
        <f t="shared" si="88"/>
        <v>-275</v>
      </c>
      <c r="AF347" s="22">
        <f t="shared" si="88"/>
        <v>-275</v>
      </c>
      <c r="AG347" s="22">
        <f t="shared" si="88"/>
        <v>-275</v>
      </c>
      <c r="AH347" s="22">
        <v>0</v>
      </c>
      <c r="AI347" s="22">
        <v>0</v>
      </c>
      <c r="AJ347" s="22">
        <v>0</v>
      </c>
      <c r="AK347" s="22">
        <f t="shared" si="68"/>
        <v>-2475</v>
      </c>
      <c r="AL347" s="22">
        <v>0</v>
      </c>
      <c r="AM347" s="22">
        <f t="shared" si="63"/>
        <v>-4950</v>
      </c>
      <c r="AO347" s="81">
        <f t="shared" si="64"/>
        <v>1650</v>
      </c>
      <c r="AP347" s="81">
        <f t="shared" si="65"/>
        <v>4125</v>
      </c>
      <c r="AQ347" s="81"/>
      <c r="AR347" s="81"/>
    </row>
    <row r="348" spans="1:47" x14ac:dyDescent="0.25">
      <c r="A348" s="221">
        <v>45224</v>
      </c>
      <c r="B348" s="221"/>
      <c r="D348" s="69" t="s">
        <v>4699</v>
      </c>
      <c r="E348" s="69" t="e">
        <v>#N/A</v>
      </c>
      <c r="F348" s="69" t="e">
        <f>VLOOKUP(E348,#REF!,2,FALSE)</f>
        <v>#N/A</v>
      </c>
      <c r="G348" s="194" t="e">
        <f>VLOOKUP(E348,#REF!,9,FALSE)</f>
        <v>#N/A</v>
      </c>
      <c r="H348" s="194" t="e">
        <f>VLOOKUP(E348,#REF!,10,FALSE)</f>
        <v>#N/A</v>
      </c>
      <c r="I348" s="267" t="e">
        <f t="shared" si="75"/>
        <v>#N/A</v>
      </c>
      <c r="L348" s="68">
        <v>2301679</v>
      </c>
      <c r="M348" s="70">
        <v>51716</v>
      </c>
      <c r="N348" t="s">
        <v>4700</v>
      </c>
      <c r="O348" t="s">
        <v>4701</v>
      </c>
      <c r="P348" s="83" t="s">
        <v>4029</v>
      </c>
      <c r="Q348" s="83"/>
      <c r="R348" s="82">
        <v>6283.2</v>
      </c>
      <c r="S348" s="82">
        <v>0</v>
      </c>
      <c r="T348" s="82">
        <v>0</v>
      </c>
      <c r="U348" s="82">
        <f t="shared" si="60"/>
        <v>6283.2</v>
      </c>
      <c r="W348" s="73">
        <v>24</v>
      </c>
      <c r="X348" s="22">
        <v>-2356.2000000000003</v>
      </c>
      <c r="Y348" s="22">
        <f t="shared" si="89"/>
        <v>-261.8</v>
      </c>
      <c r="Z348" s="22">
        <f t="shared" si="89"/>
        <v>-261.8</v>
      </c>
      <c r="AA348" s="22">
        <f t="shared" si="89"/>
        <v>-261.8</v>
      </c>
      <c r="AB348" s="22">
        <f t="shared" si="89"/>
        <v>-261.8</v>
      </c>
      <c r="AC348" s="22">
        <f t="shared" si="88"/>
        <v>-261.8</v>
      </c>
      <c r="AD348" s="22">
        <f t="shared" si="88"/>
        <v>-261.8</v>
      </c>
      <c r="AE348" s="22">
        <f t="shared" si="88"/>
        <v>-261.8</v>
      </c>
      <c r="AF348" s="22">
        <f t="shared" si="88"/>
        <v>-261.8</v>
      </c>
      <c r="AG348" s="22">
        <f t="shared" si="88"/>
        <v>-261.8</v>
      </c>
      <c r="AH348" s="22">
        <v>0</v>
      </c>
      <c r="AI348" s="22">
        <v>0</v>
      </c>
      <c r="AJ348" s="22">
        <v>0</v>
      </c>
      <c r="AK348" s="22">
        <f t="shared" si="68"/>
        <v>-2356.2000000000003</v>
      </c>
      <c r="AL348" s="22">
        <v>0</v>
      </c>
      <c r="AM348" s="22">
        <f t="shared" si="63"/>
        <v>-4712.4000000000005</v>
      </c>
      <c r="AO348" s="81">
        <f t="shared" si="64"/>
        <v>1570.7999999999993</v>
      </c>
      <c r="AP348" s="81">
        <f t="shared" si="65"/>
        <v>3926.9999999999995</v>
      </c>
      <c r="AQ348" s="81"/>
      <c r="AR348" s="81"/>
    </row>
    <row r="349" spans="1:47" x14ac:dyDescent="0.25">
      <c r="A349" s="221">
        <v>45224</v>
      </c>
      <c r="B349" s="221"/>
      <c r="D349" s="69" t="s">
        <v>4702</v>
      </c>
      <c r="E349" s="69" t="e">
        <v>#N/A</v>
      </c>
      <c r="F349" s="69" t="e">
        <f>VLOOKUP(E349,#REF!,2,FALSE)</f>
        <v>#N/A</v>
      </c>
      <c r="G349" s="194" t="e">
        <f>VLOOKUP(E349,#REF!,9,FALSE)</f>
        <v>#N/A</v>
      </c>
      <c r="H349" s="194" t="e">
        <f>VLOOKUP(E349,#REF!,10,FALSE)</f>
        <v>#N/A</v>
      </c>
      <c r="I349" s="267" t="e">
        <f t="shared" si="75"/>
        <v>#N/A</v>
      </c>
      <c r="L349" s="68">
        <v>2301679</v>
      </c>
      <c r="M349" s="70">
        <v>51723</v>
      </c>
      <c r="N349" t="s">
        <v>4700</v>
      </c>
      <c r="O349" t="s">
        <v>4703</v>
      </c>
      <c r="P349" s="83" t="s">
        <v>4029</v>
      </c>
      <c r="Q349" s="83"/>
      <c r="R349" s="82">
        <v>7180.8</v>
      </c>
      <c r="S349" s="82">
        <v>0</v>
      </c>
      <c r="T349" s="82">
        <v>0</v>
      </c>
      <c r="U349" s="82">
        <f t="shared" si="60"/>
        <v>7180.8</v>
      </c>
      <c r="W349" s="73">
        <v>24</v>
      </c>
      <c r="X349" s="22">
        <v>-2692.7999999999997</v>
      </c>
      <c r="Y349" s="22">
        <f t="shared" si="89"/>
        <v>-299.2</v>
      </c>
      <c r="Z349" s="22">
        <f t="shared" si="89"/>
        <v>-299.2</v>
      </c>
      <c r="AA349" s="22">
        <f t="shared" si="89"/>
        <v>-299.2</v>
      </c>
      <c r="AB349" s="22">
        <f t="shared" si="89"/>
        <v>-299.2</v>
      </c>
      <c r="AC349" s="22">
        <f t="shared" si="88"/>
        <v>-299.2</v>
      </c>
      <c r="AD349" s="22">
        <f t="shared" si="88"/>
        <v>-299.2</v>
      </c>
      <c r="AE349" s="22">
        <f t="shared" si="88"/>
        <v>-299.2</v>
      </c>
      <c r="AF349" s="22">
        <f t="shared" si="88"/>
        <v>-299.2</v>
      </c>
      <c r="AG349" s="22">
        <f t="shared" si="88"/>
        <v>-299.2</v>
      </c>
      <c r="AH349" s="22">
        <v>0</v>
      </c>
      <c r="AI349" s="22">
        <v>0</v>
      </c>
      <c r="AJ349" s="22">
        <v>0</v>
      </c>
      <c r="AK349" s="22">
        <f t="shared" si="68"/>
        <v>-2692.7999999999997</v>
      </c>
      <c r="AL349" s="22">
        <v>0</v>
      </c>
      <c r="AM349" s="22">
        <f t="shared" si="63"/>
        <v>-5385.5999999999995</v>
      </c>
      <c r="AO349" s="81">
        <f t="shared" si="64"/>
        <v>1795.2000000000007</v>
      </c>
      <c r="AP349" s="81">
        <f t="shared" si="65"/>
        <v>4488</v>
      </c>
      <c r="AQ349" s="81"/>
      <c r="AR349" s="81"/>
    </row>
    <row r="350" spans="1:47" x14ac:dyDescent="0.25">
      <c r="A350" s="221">
        <v>45224</v>
      </c>
      <c r="B350" s="221"/>
      <c r="D350" s="69" t="s">
        <v>4704</v>
      </c>
      <c r="E350" s="69" t="e">
        <v>#N/A</v>
      </c>
      <c r="F350" s="69" t="e">
        <f>VLOOKUP(E350,#REF!,2,FALSE)</f>
        <v>#N/A</v>
      </c>
      <c r="G350" s="194" t="e">
        <f>VLOOKUP(E350,#REF!,9,FALSE)</f>
        <v>#N/A</v>
      </c>
      <c r="H350" s="194" t="e">
        <f>VLOOKUP(E350,#REF!,10,FALSE)</f>
        <v>#N/A</v>
      </c>
      <c r="I350" s="267" t="e">
        <f t="shared" si="75"/>
        <v>#N/A</v>
      </c>
      <c r="L350" s="68">
        <v>2301679</v>
      </c>
      <c r="M350" s="70">
        <v>51724</v>
      </c>
      <c r="N350" t="s">
        <v>4700</v>
      </c>
      <c r="O350" t="s">
        <v>4705</v>
      </c>
      <c r="P350" s="83" t="s">
        <v>4029</v>
      </c>
      <c r="Q350" s="83"/>
      <c r="R350" s="82">
        <v>6283.2</v>
      </c>
      <c r="S350" s="82">
        <v>0</v>
      </c>
      <c r="T350" s="82">
        <v>0</v>
      </c>
      <c r="U350" s="82">
        <f t="shared" si="60"/>
        <v>6283.2</v>
      </c>
      <c r="W350" s="73">
        <v>24</v>
      </c>
      <c r="X350" s="22">
        <v>-2356.2000000000003</v>
      </c>
      <c r="Y350" s="22">
        <f t="shared" si="89"/>
        <v>-261.8</v>
      </c>
      <c r="Z350" s="22">
        <f t="shared" si="89"/>
        <v>-261.8</v>
      </c>
      <c r="AA350" s="22">
        <f t="shared" si="89"/>
        <v>-261.8</v>
      </c>
      <c r="AB350" s="22">
        <f t="shared" si="89"/>
        <v>-261.8</v>
      </c>
      <c r="AC350" s="22">
        <f t="shared" si="88"/>
        <v>-261.8</v>
      </c>
      <c r="AD350" s="22">
        <f t="shared" si="88"/>
        <v>-261.8</v>
      </c>
      <c r="AE350" s="22">
        <f t="shared" si="88"/>
        <v>-261.8</v>
      </c>
      <c r="AF350" s="22">
        <f t="shared" si="88"/>
        <v>-261.8</v>
      </c>
      <c r="AG350" s="22">
        <f t="shared" si="88"/>
        <v>-261.8</v>
      </c>
      <c r="AH350" s="22">
        <v>0</v>
      </c>
      <c r="AI350" s="22">
        <v>0</v>
      </c>
      <c r="AJ350" s="22">
        <v>0</v>
      </c>
      <c r="AK350" s="22">
        <f t="shared" si="68"/>
        <v>-2356.2000000000003</v>
      </c>
      <c r="AL350" s="22">
        <v>0</v>
      </c>
      <c r="AM350" s="22">
        <f t="shared" si="63"/>
        <v>-4712.4000000000005</v>
      </c>
      <c r="AO350" s="81">
        <f t="shared" si="64"/>
        <v>1570.7999999999993</v>
      </c>
      <c r="AP350" s="81">
        <f t="shared" si="65"/>
        <v>3926.9999999999995</v>
      </c>
      <c r="AQ350" s="81"/>
      <c r="AR350" s="81"/>
    </row>
    <row r="351" spans="1:47" x14ac:dyDescent="0.25">
      <c r="A351" s="221">
        <v>45225</v>
      </c>
      <c r="B351" s="221"/>
      <c r="D351" s="69" t="s">
        <v>4706</v>
      </c>
      <c r="E351" s="69" t="s">
        <v>4707</v>
      </c>
      <c r="F351" s="69" t="e">
        <f>VLOOKUP(E351,#REF!,2,FALSE)</f>
        <v>#REF!</v>
      </c>
      <c r="G351" s="194" t="e">
        <f>VLOOKUP(E351,#REF!,9,FALSE)</f>
        <v>#REF!</v>
      </c>
      <c r="H351" s="194" t="e">
        <f>VLOOKUP(E351,#REF!,10,FALSE)</f>
        <v>#REF!</v>
      </c>
      <c r="I351" s="267" t="e">
        <f t="shared" si="75"/>
        <v>#REF!</v>
      </c>
      <c r="L351" s="68">
        <v>2301675</v>
      </c>
      <c r="M351" s="70">
        <v>51705</v>
      </c>
      <c r="N351" t="s">
        <v>4483</v>
      </c>
      <c r="O351" t="s">
        <v>4708</v>
      </c>
      <c r="P351" s="83" t="s">
        <v>4054</v>
      </c>
      <c r="Q351" s="83"/>
      <c r="R351" s="82">
        <v>5765.76</v>
      </c>
      <c r="S351" s="82">
        <v>0</v>
      </c>
      <c r="T351" s="82">
        <v>0</v>
      </c>
      <c r="U351" s="82">
        <f t="shared" ref="U351:U405" si="90">SUM(R351:T351)</f>
        <v>5765.76</v>
      </c>
      <c r="W351" s="73">
        <v>24</v>
      </c>
      <c r="X351" s="22">
        <v>-2162.16</v>
      </c>
      <c r="Y351" s="22">
        <f t="shared" si="89"/>
        <v>-240.24</v>
      </c>
      <c r="Z351" s="22">
        <f t="shared" si="89"/>
        <v>-240.24</v>
      </c>
      <c r="AA351" s="22">
        <f t="shared" si="89"/>
        <v>-240.24</v>
      </c>
      <c r="AB351" s="22">
        <f t="shared" si="89"/>
        <v>-240.24</v>
      </c>
      <c r="AC351" s="22">
        <f t="shared" si="89"/>
        <v>-240.24</v>
      </c>
      <c r="AD351" s="22">
        <f t="shared" si="89"/>
        <v>-240.24</v>
      </c>
      <c r="AE351" s="22">
        <f t="shared" si="89"/>
        <v>-240.24</v>
      </c>
      <c r="AF351" s="22">
        <f t="shared" si="88"/>
        <v>-240.24</v>
      </c>
      <c r="AG351" s="22">
        <f t="shared" si="88"/>
        <v>-240.24</v>
      </c>
      <c r="AH351" s="22">
        <v>0</v>
      </c>
      <c r="AI351" s="22">
        <v>0</v>
      </c>
      <c r="AJ351" s="22">
        <v>0</v>
      </c>
      <c r="AK351" s="22">
        <f t="shared" si="68"/>
        <v>-2162.16</v>
      </c>
      <c r="AL351" s="22">
        <v>0</v>
      </c>
      <c r="AM351" s="22">
        <f t="shared" ref="AM351:AM405" si="91">X351+AK351+AL351</f>
        <v>-4324.32</v>
      </c>
      <c r="AO351" s="81">
        <f t="shared" ref="AO351:AO405" si="92">U351+AM351</f>
        <v>1441.4400000000005</v>
      </c>
      <c r="AP351" s="81">
        <f t="shared" ref="AP351:AP405" si="93">R351+X351</f>
        <v>3603.6000000000004</v>
      </c>
      <c r="AQ351" s="81"/>
      <c r="AR351" s="81"/>
    </row>
    <row r="352" spans="1:47" x14ac:dyDescent="0.25">
      <c r="A352" s="221">
        <v>45225</v>
      </c>
      <c r="B352" s="221"/>
      <c r="D352" s="69" t="s">
        <v>4709</v>
      </c>
      <c r="E352" s="69" t="e">
        <v>#N/A</v>
      </c>
      <c r="F352" s="69" t="e">
        <f>VLOOKUP(E352,#REF!,2,FALSE)</f>
        <v>#N/A</v>
      </c>
      <c r="G352" s="194" t="e">
        <f>VLOOKUP(E352,#REF!,9,FALSE)</f>
        <v>#N/A</v>
      </c>
      <c r="H352" s="194" t="e">
        <f>VLOOKUP(E352,#REF!,10,FALSE)</f>
        <v>#N/A</v>
      </c>
      <c r="I352" s="267" t="e">
        <f t="shared" si="75"/>
        <v>#N/A</v>
      </c>
      <c r="L352" s="68">
        <v>2301679</v>
      </c>
      <c r="M352" s="70">
        <v>51725</v>
      </c>
      <c r="N352" t="s">
        <v>4700</v>
      </c>
      <c r="O352" t="s">
        <v>4710</v>
      </c>
      <c r="P352" s="83" t="s">
        <v>4029</v>
      </c>
      <c r="Q352" s="83"/>
      <c r="R352" s="82">
        <v>6283.2</v>
      </c>
      <c r="S352" s="82">
        <v>0</v>
      </c>
      <c r="T352" s="82">
        <v>0</v>
      </c>
      <c r="U352" s="82">
        <f t="shared" si="90"/>
        <v>6283.2</v>
      </c>
      <c r="W352" s="73">
        <v>24</v>
      </c>
      <c r="X352" s="22">
        <v>-2356.2000000000003</v>
      </c>
      <c r="Y352" s="22">
        <f t="shared" si="89"/>
        <v>-261.8</v>
      </c>
      <c r="Z352" s="22">
        <f t="shared" si="89"/>
        <v>-261.8</v>
      </c>
      <c r="AA352" s="22">
        <f t="shared" si="89"/>
        <v>-261.8</v>
      </c>
      <c r="AB352" s="22">
        <f t="shared" si="89"/>
        <v>-261.8</v>
      </c>
      <c r="AC352" s="22">
        <f t="shared" si="89"/>
        <v>-261.8</v>
      </c>
      <c r="AD352" s="22">
        <f t="shared" si="89"/>
        <v>-261.8</v>
      </c>
      <c r="AE352" s="22">
        <f t="shared" si="89"/>
        <v>-261.8</v>
      </c>
      <c r="AF352" s="22">
        <f t="shared" si="88"/>
        <v>-261.8</v>
      </c>
      <c r="AG352" s="22">
        <f t="shared" si="88"/>
        <v>-261.8</v>
      </c>
      <c r="AH352" s="22">
        <v>0</v>
      </c>
      <c r="AI352" s="22">
        <v>0</v>
      </c>
      <c r="AJ352" s="22">
        <v>0</v>
      </c>
      <c r="AK352" s="22">
        <f t="shared" si="68"/>
        <v>-2356.2000000000003</v>
      </c>
      <c r="AL352" s="22">
        <v>0</v>
      </c>
      <c r="AM352" s="22">
        <f t="shared" si="91"/>
        <v>-4712.4000000000005</v>
      </c>
      <c r="AO352" s="81">
        <f t="shared" si="92"/>
        <v>1570.7999999999993</v>
      </c>
      <c r="AP352" s="81">
        <f t="shared" si="93"/>
        <v>3926.9999999999995</v>
      </c>
      <c r="AQ352" s="81"/>
      <c r="AR352" s="81"/>
    </row>
    <row r="353" spans="1:47" x14ac:dyDescent="0.25">
      <c r="A353" s="221">
        <v>45225</v>
      </c>
      <c r="B353" s="221"/>
      <c r="D353" s="69" t="s">
        <v>4711</v>
      </c>
      <c r="E353" s="69" t="e">
        <v>#N/A</v>
      </c>
      <c r="F353" s="69" t="e">
        <f>VLOOKUP(E353,#REF!,2,FALSE)</f>
        <v>#N/A</v>
      </c>
      <c r="G353" s="194" t="e">
        <f>VLOOKUP(E353,#REF!,9,FALSE)</f>
        <v>#N/A</v>
      </c>
      <c r="H353" s="194" t="e">
        <f>VLOOKUP(E353,#REF!,10,FALSE)</f>
        <v>#N/A</v>
      </c>
      <c r="I353" s="267" t="e">
        <f t="shared" si="75"/>
        <v>#N/A</v>
      </c>
      <c r="L353" s="68">
        <v>2301679</v>
      </c>
      <c r="M353" s="70">
        <v>51726</v>
      </c>
      <c r="N353" t="s">
        <v>4700</v>
      </c>
      <c r="O353" t="s">
        <v>4712</v>
      </c>
      <c r="P353" s="83" t="s">
        <v>4029</v>
      </c>
      <c r="Q353" s="83"/>
      <c r="R353" s="82">
        <v>7180.8</v>
      </c>
      <c r="S353" s="82">
        <v>0</v>
      </c>
      <c r="T353" s="82">
        <v>0</v>
      </c>
      <c r="U353" s="82">
        <f t="shared" si="90"/>
        <v>7180.8</v>
      </c>
      <c r="W353" s="73">
        <v>24</v>
      </c>
      <c r="X353" s="22">
        <v>-2692.7999999999997</v>
      </c>
      <c r="Y353" s="22">
        <f t="shared" si="89"/>
        <v>-299.2</v>
      </c>
      <c r="Z353" s="22">
        <f t="shared" si="89"/>
        <v>-299.2</v>
      </c>
      <c r="AA353" s="22">
        <f t="shared" si="89"/>
        <v>-299.2</v>
      </c>
      <c r="AB353" s="22">
        <f t="shared" si="89"/>
        <v>-299.2</v>
      </c>
      <c r="AC353" s="22">
        <f t="shared" si="89"/>
        <v>-299.2</v>
      </c>
      <c r="AD353" s="22">
        <f t="shared" si="89"/>
        <v>-299.2</v>
      </c>
      <c r="AE353" s="22">
        <f t="shared" si="89"/>
        <v>-299.2</v>
      </c>
      <c r="AF353" s="22">
        <f t="shared" si="88"/>
        <v>-299.2</v>
      </c>
      <c r="AG353" s="22">
        <f t="shared" si="88"/>
        <v>-299.2</v>
      </c>
      <c r="AH353" s="22">
        <v>0</v>
      </c>
      <c r="AI353" s="22">
        <v>0</v>
      </c>
      <c r="AJ353" s="22">
        <v>0</v>
      </c>
      <c r="AK353" s="22">
        <f t="shared" si="68"/>
        <v>-2692.7999999999997</v>
      </c>
      <c r="AL353" s="22">
        <v>0</v>
      </c>
      <c r="AM353" s="22">
        <f t="shared" si="91"/>
        <v>-5385.5999999999995</v>
      </c>
      <c r="AO353" s="81">
        <f t="shared" si="92"/>
        <v>1795.2000000000007</v>
      </c>
      <c r="AP353" s="81">
        <f t="shared" si="93"/>
        <v>4488</v>
      </c>
      <c r="AQ353" s="81"/>
      <c r="AR353" s="81"/>
    </row>
    <row r="354" spans="1:47" x14ac:dyDescent="0.25">
      <c r="A354" s="221">
        <v>45225</v>
      </c>
      <c r="B354" s="221"/>
      <c r="D354" s="69" t="s">
        <v>4713</v>
      </c>
      <c r="E354" s="69" t="e">
        <v>#N/A</v>
      </c>
      <c r="F354" s="69" t="e">
        <f>VLOOKUP(E354,#REF!,2,FALSE)</f>
        <v>#N/A</v>
      </c>
      <c r="G354" s="194" t="e">
        <f>VLOOKUP(E354,#REF!,9,FALSE)</f>
        <v>#N/A</v>
      </c>
      <c r="H354" s="194" t="e">
        <f>VLOOKUP(E354,#REF!,10,FALSE)</f>
        <v>#N/A</v>
      </c>
      <c r="I354" s="267" t="e">
        <f t="shared" si="75"/>
        <v>#N/A</v>
      </c>
      <c r="L354" s="68">
        <v>2301675</v>
      </c>
      <c r="M354" s="70">
        <v>51764</v>
      </c>
      <c r="N354" t="s">
        <v>4483</v>
      </c>
      <c r="O354" t="s">
        <v>4714</v>
      </c>
      <c r="P354" s="83" t="s">
        <v>4054</v>
      </c>
      <c r="Q354" s="83"/>
      <c r="R354" s="82">
        <v>6589.44</v>
      </c>
      <c r="S354" s="82">
        <v>0</v>
      </c>
      <c r="T354" s="82">
        <v>0</v>
      </c>
      <c r="U354" s="82">
        <f t="shared" si="90"/>
        <v>6589.44</v>
      </c>
      <c r="W354" s="73">
        <v>24</v>
      </c>
      <c r="X354" s="22">
        <v>-2471.04</v>
      </c>
      <c r="Y354" s="22">
        <f t="shared" si="89"/>
        <v>-274.56</v>
      </c>
      <c r="Z354" s="22">
        <f t="shared" si="89"/>
        <v>-274.56</v>
      </c>
      <c r="AA354" s="22">
        <f t="shared" si="89"/>
        <v>-274.56</v>
      </c>
      <c r="AB354" s="22">
        <f t="shared" si="89"/>
        <v>-274.56</v>
      </c>
      <c r="AC354" s="22">
        <f t="shared" si="89"/>
        <v>-274.56</v>
      </c>
      <c r="AD354" s="22">
        <f t="shared" si="89"/>
        <v>-274.56</v>
      </c>
      <c r="AE354" s="22">
        <f t="shared" si="89"/>
        <v>-274.56</v>
      </c>
      <c r="AF354" s="22">
        <f t="shared" si="88"/>
        <v>-274.56</v>
      </c>
      <c r="AG354" s="22">
        <f t="shared" si="88"/>
        <v>-274.56</v>
      </c>
      <c r="AH354" s="22">
        <v>0</v>
      </c>
      <c r="AI354" s="22">
        <v>0</v>
      </c>
      <c r="AJ354" s="22">
        <v>0</v>
      </c>
      <c r="AK354" s="22">
        <f t="shared" si="68"/>
        <v>-2471.04</v>
      </c>
      <c r="AL354" s="22">
        <v>0</v>
      </c>
      <c r="AM354" s="22">
        <f t="shared" si="91"/>
        <v>-4942.08</v>
      </c>
      <c r="AO354" s="81">
        <f t="shared" si="92"/>
        <v>1647.3599999999997</v>
      </c>
      <c r="AP354" s="81">
        <f t="shared" si="93"/>
        <v>4118.3999999999996</v>
      </c>
      <c r="AQ354" s="81"/>
      <c r="AR354" s="81"/>
    </row>
    <row r="355" spans="1:47" x14ac:dyDescent="0.25">
      <c r="A355" s="221">
        <v>45226</v>
      </c>
      <c r="B355" s="221"/>
      <c r="D355" s="69" t="s">
        <v>4715</v>
      </c>
      <c r="E355" s="69" t="e">
        <v>#N/A</v>
      </c>
      <c r="F355" s="69" t="e">
        <f>VLOOKUP(E355,#REF!,2,FALSE)</f>
        <v>#N/A</v>
      </c>
      <c r="G355" s="194" t="e">
        <f>VLOOKUP(E355,#REF!,9,FALSE)</f>
        <v>#N/A</v>
      </c>
      <c r="H355" s="194" t="e">
        <f>VLOOKUP(E355,#REF!,10,FALSE)</f>
        <v>#N/A</v>
      </c>
      <c r="I355" s="267" t="e">
        <f t="shared" si="75"/>
        <v>#N/A</v>
      </c>
      <c r="L355" s="68">
        <v>2301679</v>
      </c>
      <c r="M355" s="70">
        <v>51727</v>
      </c>
      <c r="N355" t="s">
        <v>4700</v>
      </c>
      <c r="O355" t="s">
        <v>4716</v>
      </c>
      <c r="P355" s="83" t="s">
        <v>4029</v>
      </c>
      <c r="Q355" s="83"/>
      <c r="R355" s="82">
        <v>6283.2</v>
      </c>
      <c r="S355" s="82">
        <v>0</v>
      </c>
      <c r="T355" s="82">
        <v>0</v>
      </c>
      <c r="U355" s="82">
        <f t="shared" si="90"/>
        <v>6283.2</v>
      </c>
      <c r="W355" s="73">
        <v>24</v>
      </c>
      <c r="X355" s="22">
        <v>-2356.2000000000003</v>
      </c>
      <c r="Y355" s="22">
        <f t="shared" si="89"/>
        <v>-261.8</v>
      </c>
      <c r="Z355" s="22">
        <f t="shared" si="89"/>
        <v>-261.8</v>
      </c>
      <c r="AA355" s="22">
        <f t="shared" si="89"/>
        <v>-261.8</v>
      </c>
      <c r="AB355" s="22">
        <f t="shared" si="89"/>
        <v>-261.8</v>
      </c>
      <c r="AC355" s="22">
        <f t="shared" si="89"/>
        <v>-261.8</v>
      </c>
      <c r="AD355" s="22">
        <f t="shared" si="89"/>
        <v>-261.8</v>
      </c>
      <c r="AE355" s="22">
        <f t="shared" si="89"/>
        <v>-261.8</v>
      </c>
      <c r="AF355" s="22">
        <f t="shared" si="88"/>
        <v>-261.8</v>
      </c>
      <c r="AG355" s="22">
        <f t="shared" si="88"/>
        <v>-261.8</v>
      </c>
      <c r="AH355" s="22">
        <v>0</v>
      </c>
      <c r="AI355" s="22">
        <v>0</v>
      </c>
      <c r="AJ355" s="22">
        <v>0</v>
      </c>
      <c r="AK355" s="22">
        <f t="shared" si="68"/>
        <v>-2356.2000000000003</v>
      </c>
      <c r="AL355" s="22">
        <v>0</v>
      </c>
      <c r="AM355" s="22">
        <f t="shared" si="91"/>
        <v>-4712.4000000000005</v>
      </c>
      <c r="AO355" s="81">
        <f t="shared" si="92"/>
        <v>1570.7999999999993</v>
      </c>
      <c r="AP355" s="81">
        <f t="shared" si="93"/>
        <v>3926.9999999999995</v>
      </c>
      <c r="AQ355" s="81"/>
      <c r="AR355" s="81"/>
    </row>
    <row r="356" spans="1:47" x14ac:dyDescent="0.25">
      <c r="A356" s="221">
        <v>45226</v>
      </c>
      <c r="B356" s="221"/>
      <c r="D356" s="69" t="s">
        <v>4717</v>
      </c>
      <c r="E356" s="69" t="e">
        <v>#N/A</v>
      </c>
      <c r="F356" s="69" t="e">
        <f>VLOOKUP(E356,#REF!,2,FALSE)</f>
        <v>#N/A</v>
      </c>
      <c r="G356" s="194" t="e">
        <f>VLOOKUP(E356,#REF!,9,FALSE)</f>
        <v>#N/A</v>
      </c>
      <c r="H356" s="194" t="e">
        <f>VLOOKUP(E356,#REF!,10,FALSE)</f>
        <v>#N/A</v>
      </c>
      <c r="I356" s="267" t="e">
        <f t="shared" si="75"/>
        <v>#N/A</v>
      </c>
      <c r="L356" s="68">
        <v>2301679</v>
      </c>
      <c r="M356" s="70">
        <v>51728</v>
      </c>
      <c r="N356" t="s">
        <v>4700</v>
      </c>
      <c r="O356" t="s">
        <v>4718</v>
      </c>
      <c r="P356" s="83" t="s">
        <v>4029</v>
      </c>
      <c r="Q356" s="83"/>
      <c r="R356" s="82">
        <v>7180.8</v>
      </c>
      <c r="S356" s="82">
        <v>0</v>
      </c>
      <c r="T356" s="82">
        <v>0</v>
      </c>
      <c r="U356" s="82">
        <f t="shared" si="90"/>
        <v>7180.8</v>
      </c>
      <c r="W356" s="73">
        <v>24</v>
      </c>
      <c r="X356" s="22">
        <v>-2692.7999999999997</v>
      </c>
      <c r="Y356" s="22">
        <f t="shared" si="89"/>
        <v>-299.2</v>
      </c>
      <c r="Z356" s="22">
        <f t="shared" si="89"/>
        <v>-299.2</v>
      </c>
      <c r="AA356" s="22">
        <f t="shared" si="89"/>
        <v>-299.2</v>
      </c>
      <c r="AB356" s="22">
        <f t="shared" si="89"/>
        <v>-299.2</v>
      </c>
      <c r="AC356" s="22">
        <f t="shared" si="89"/>
        <v>-299.2</v>
      </c>
      <c r="AD356" s="22">
        <f t="shared" si="89"/>
        <v>-299.2</v>
      </c>
      <c r="AE356" s="22">
        <f t="shared" si="89"/>
        <v>-299.2</v>
      </c>
      <c r="AF356" s="22">
        <f t="shared" si="88"/>
        <v>-299.2</v>
      </c>
      <c r="AG356" s="22">
        <f t="shared" si="88"/>
        <v>-299.2</v>
      </c>
      <c r="AH356" s="22">
        <v>0</v>
      </c>
      <c r="AI356" s="22">
        <v>0</v>
      </c>
      <c r="AJ356" s="22">
        <v>0</v>
      </c>
      <c r="AK356" s="22">
        <f t="shared" si="68"/>
        <v>-2692.7999999999997</v>
      </c>
      <c r="AL356" s="22">
        <v>0</v>
      </c>
      <c r="AM356" s="22">
        <f t="shared" si="91"/>
        <v>-5385.5999999999995</v>
      </c>
      <c r="AO356" s="81">
        <f t="shared" si="92"/>
        <v>1795.2000000000007</v>
      </c>
      <c r="AP356" s="81">
        <f t="shared" si="93"/>
        <v>4488</v>
      </c>
      <c r="AQ356" s="81"/>
      <c r="AR356" s="81"/>
    </row>
    <row r="357" spans="1:47" x14ac:dyDescent="0.25">
      <c r="A357" s="221">
        <v>45226</v>
      </c>
      <c r="B357" s="221"/>
      <c r="D357" s="69" t="s">
        <v>4719</v>
      </c>
      <c r="E357" s="69" t="e">
        <v>#N/A</v>
      </c>
      <c r="F357" s="69" t="e">
        <f>VLOOKUP(E357,#REF!,2,FALSE)</f>
        <v>#N/A</v>
      </c>
      <c r="G357" s="194" t="e">
        <f>VLOOKUP(E357,#REF!,9,FALSE)</f>
        <v>#N/A</v>
      </c>
      <c r="H357" s="194" t="e">
        <f>VLOOKUP(E357,#REF!,10,FALSE)</f>
        <v>#N/A</v>
      </c>
      <c r="I357" s="267" t="e">
        <f t="shared" si="75"/>
        <v>#N/A</v>
      </c>
      <c r="L357" s="68">
        <v>2301679</v>
      </c>
      <c r="M357" s="70">
        <v>51729</v>
      </c>
      <c r="N357" t="s">
        <v>4700</v>
      </c>
      <c r="O357" t="s">
        <v>4720</v>
      </c>
      <c r="P357" s="83" t="s">
        <v>4029</v>
      </c>
      <c r="Q357" s="83"/>
      <c r="R357" s="82">
        <v>6283.2</v>
      </c>
      <c r="S357" s="82">
        <v>0</v>
      </c>
      <c r="T357" s="82">
        <v>0</v>
      </c>
      <c r="U357" s="82">
        <f t="shared" si="90"/>
        <v>6283.2</v>
      </c>
      <c r="W357" s="73">
        <v>24</v>
      </c>
      <c r="X357" s="22">
        <v>-2356.2000000000003</v>
      </c>
      <c r="Y357" s="22">
        <f t="shared" si="89"/>
        <v>-261.8</v>
      </c>
      <c r="Z357" s="22">
        <f t="shared" si="89"/>
        <v>-261.8</v>
      </c>
      <c r="AA357" s="22">
        <f t="shared" si="89"/>
        <v>-261.8</v>
      </c>
      <c r="AB357" s="22">
        <f t="shared" si="89"/>
        <v>-261.8</v>
      </c>
      <c r="AC357" s="22">
        <f t="shared" si="89"/>
        <v>-261.8</v>
      </c>
      <c r="AD357" s="22">
        <f t="shared" si="89"/>
        <v>-261.8</v>
      </c>
      <c r="AE357" s="22">
        <f t="shared" si="89"/>
        <v>-261.8</v>
      </c>
      <c r="AF357" s="22">
        <f t="shared" si="88"/>
        <v>-261.8</v>
      </c>
      <c r="AG357" s="22">
        <f t="shared" si="88"/>
        <v>-261.8</v>
      </c>
      <c r="AH357" s="22">
        <v>0</v>
      </c>
      <c r="AI357" s="22">
        <v>0</v>
      </c>
      <c r="AJ357" s="22">
        <v>0</v>
      </c>
      <c r="AK357" s="22">
        <f t="shared" si="68"/>
        <v>-2356.2000000000003</v>
      </c>
      <c r="AL357" s="22">
        <v>0</v>
      </c>
      <c r="AM357" s="22">
        <f t="shared" si="91"/>
        <v>-4712.4000000000005</v>
      </c>
      <c r="AO357" s="81">
        <f t="shared" si="92"/>
        <v>1570.7999999999993</v>
      </c>
      <c r="AP357" s="81">
        <f t="shared" si="93"/>
        <v>3926.9999999999995</v>
      </c>
      <c r="AQ357" s="81"/>
      <c r="AR357" s="81"/>
    </row>
    <row r="358" spans="1:47" x14ac:dyDescent="0.25">
      <c r="A358" s="221">
        <v>45231</v>
      </c>
      <c r="B358" s="221"/>
      <c r="D358" s="69" t="s">
        <v>4721</v>
      </c>
      <c r="E358" s="69" t="s">
        <v>4722</v>
      </c>
      <c r="F358" s="69" t="e">
        <f>VLOOKUP(E358,#REF!,2,FALSE)</f>
        <v>#REF!</v>
      </c>
      <c r="G358" s="194" t="e">
        <f>VLOOKUP(E358,#REF!,9,FALSE)</f>
        <v>#REF!</v>
      </c>
      <c r="H358" s="194" t="e">
        <f>VLOOKUP(E358,#REF!,10,FALSE)</f>
        <v>#REF!</v>
      </c>
      <c r="I358" s="267" t="e">
        <f t="shared" si="75"/>
        <v>#REF!</v>
      </c>
      <c r="L358" s="68">
        <v>2301816</v>
      </c>
      <c r="M358" s="70">
        <v>51947</v>
      </c>
      <c r="N358" t="s">
        <v>4222</v>
      </c>
      <c r="O358" t="s">
        <v>4723</v>
      </c>
      <c r="P358" t="s">
        <v>4029</v>
      </c>
      <c r="Q358"/>
      <c r="R358" s="82">
        <v>6220.8</v>
      </c>
      <c r="S358" s="82">
        <v>0</v>
      </c>
      <c r="T358" s="82">
        <v>0</v>
      </c>
      <c r="U358" s="82">
        <f t="shared" si="90"/>
        <v>6220.8</v>
      </c>
      <c r="W358" s="73">
        <v>24</v>
      </c>
      <c r="X358" s="22">
        <v>-2073.6</v>
      </c>
      <c r="Y358" s="22">
        <f t="shared" si="89"/>
        <v>-259.2</v>
      </c>
      <c r="Z358" s="22">
        <f t="shared" si="89"/>
        <v>-259.2</v>
      </c>
      <c r="AA358" s="22">
        <f t="shared" si="89"/>
        <v>-259.2</v>
      </c>
      <c r="AB358" s="22">
        <f t="shared" si="89"/>
        <v>-259.2</v>
      </c>
      <c r="AC358" s="22">
        <f t="shared" si="89"/>
        <v>-259.2</v>
      </c>
      <c r="AD358" s="22">
        <f t="shared" si="89"/>
        <v>-259.2</v>
      </c>
      <c r="AE358" s="22">
        <f t="shared" si="89"/>
        <v>-259.2</v>
      </c>
      <c r="AF358" s="22">
        <f t="shared" si="88"/>
        <v>-259.2</v>
      </c>
      <c r="AG358" s="22">
        <f t="shared" si="88"/>
        <v>-259.2</v>
      </c>
      <c r="AH358" s="22">
        <v>0</v>
      </c>
      <c r="AI358" s="22">
        <v>0</v>
      </c>
      <c r="AJ358" s="22">
        <v>0</v>
      </c>
      <c r="AK358" s="22">
        <f t="shared" si="68"/>
        <v>-2332.7999999999997</v>
      </c>
      <c r="AL358" s="22">
        <v>0</v>
      </c>
      <c r="AM358" s="22">
        <f t="shared" si="91"/>
        <v>-4406.3999999999996</v>
      </c>
      <c r="AO358" s="81">
        <f t="shared" si="92"/>
        <v>1814.4000000000005</v>
      </c>
      <c r="AP358" s="81">
        <f t="shared" si="93"/>
        <v>4147.2000000000007</v>
      </c>
      <c r="AQ358" s="81"/>
      <c r="AR358" s="81"/>
    </row>
    <row r="359" spans="1:47" x14ac:dyDescent="0.25">
      <c r="A359" s="221">
        <v>45231</v>
      </c>
      <c r="B359" s="221"/>
      <c r="D359" s="69" t="s">
        <v>4724</v>
      </c>
      <c r="E359" s="69" t="s">
        <v>4725</v>
      </c>
      <c r="F359" s="69" t="e">
        <f>VLOOKUP(E359,#REF!,2,FALSE)</f>
        <v>#REF!</v>
      </c>
      <c r="G359" s="194" t="e">
        <f>VLOOKUP(E359,#REF!,9,FALSE)</f>
        <v>#REF!</v>
      </c>
      <c r="H359" s="194" t="e">
        <f>VLOOKUP(E359,#REF!,10,FALSE)</f>
        <v>#REF!</v>
      </c>
      <c r="I359" s="267" t="e">
        <f t="shared" si="75"/>
        <v>#REF!</v>
      </c>
      <c r="L359" s="68">
        <v>2301816</v>
      </c>
      <c r="M359" s="70">
        <v>52032</v>
      </c>
      <c r="N359" t="s">
        <v>4726</v>
      </c>
      <c r="O359" t="s">
        <v>4727</v>
      </c>
      <c r="P359" t="s">
        <v>4029</v>
      </c>
      <c r="Q359"/>
      <c r="R359" s="82">
        <v>6220.8</v>
      </c>
      <c r="S359" s="82">
        <v>0</v>
      </c>
      <c r="T359" s="82">
        <v>0</v>
      </c>
      <c r="U359" s="82">
        <f t="shared" si="90"/>
        <v>6220.8</v>
      </c>
      <c r="W359" s="73">
        <v>24</v>
      </c>
      <c r="X359" s="22">
        <v>-2073.6</v>
      </c>
      <c r="Y359" s="22">
        <f t="shared" si="89"/>
        <v>-259.2</v>
      </c>
      <c r="Z359" s="22">
        <f t="shared" si="89"/>
        <v>-259.2</v>
      </c>
      <c r="AA359" s="22">
        <f t="shared" si="89"/>
        <v>-259.2</v>
      </c>
      <c r="AB359" s="22">
        <f t="shared" si="89"/>
        <v>-259.2</v>
      </c>
      <c r="AC359" s="22">
        <f t="shared" si="89"/>
        <v>-259.2</v>
      </c>
      <c r="AD359" s="22">
        <f t="shared" si="89"/>
        <v>-259.2</v>
      </c>
      <c r="AE359" s="22">
        <f t="shared" si="89"/>
        <v>-259.2</v>
      </c>
      <c r="AF359" s="22">
        <f t="shared" si="88"/>
        <v>-259.2</v>
      </c>
      <c r="AG359" s="22">
        <f t="shared" si="88"/>
        <v>-259.2</v>
      </c>
      <c r="AH359" s="22">
        <v>0</v>
      </c>
      <c r="AI359" s="22">
        <v>0</v>
      </c>
      <c r="AJ359" s="22">
        <v>0</v>
      </c>
      <c r="AK359" s="22">
        <f t="shared" si="68"/>
        <v>-2332.7999999999997</v>
      </c>
      <c r="AL359" s="22">
        <v>0</v>
      </c>
      <c r="AM359" s="22">
        <f t="shared" si="91"/>
        <v>-4406.3999999999996</v>
      </c>
      <c r="AO359" s="81">
        <f t="shared" si="92"/>
        <v>1814.4000000000005</v>
      </c>
      <c r="AP359" s="81">
        <f t="shared" si="93"/>
        <v>4147.2000000000007</v>
      </c>
      <c r="AQ359" s="81"/>
      <c r="AR359" s="81"/>
    </row>
    <row r="360" spans="1:47" x14ac:dyDescent="0.25">
      <c r="A360" s="221">
        <v>45231</v>
      </c>
      <c r="B360" s="221"/>
      <c r="D360" s="69" t="s">
        <v>4728</v>
      </c>
      <c r="E360" s="69" t="s">
        <v>4729</v>
      </c>
      <c r="F360" s="69" t="e">
        <f>VLOOKUP(E360,#REF!,2,FALSE)</f>
        <v>#REF!</v>
      </c>
      <c r="G360" s="194" t="e">
        <f>VLOOKUP(E360,#REF!,9,FALSE)</f>
        <v>#REF!</v>
      </c>
      <c r="H360" s="194" t="e">
        <f>VLOOKUP(E360,#REF!,10,FALSE)</f>
        <v>#REF!</v>
      </c>
      <c r="I360" s="267" t="e">
        <f t="shared" si="75"/>
        <v>#REF!</v>
      </c>
      <c r="L360" s="68">
        <v>2301816</v>
      </c>
      <c r="M360" s="70">
        <v>52033</v>
      </c>
      <c r="N360" t="s">
        <v>4730</v>
      </c>
      <c r="O360" t="s">
        <v>4731</v>
      </c>
      <c r="P360" t="s">
        <v>4029</v>
      </c>
      <c r="Q360"/>
      <c r="R360" s="82">
        <v>8294.4</v>
      </c>
      <c r="S360" s="82">
        <v>0</v>
      </c>
      <c r="T360" s="82">
        <v>0</v>
      </c>
      <c r="U360" s="82">
        <f t="shared" si="90"/>
        <v>8294.4</v>
      </c>
      <c r="W360" s="73">
        <v>24</v>
      </c>
      <c r="X360" s="22">
        <v>-2764.7999999999997</v>
      </c>
      <c r="Y360" s="22">
        <f t="shared" si="89"/>
        <v>-345.59999999999997</v>
      </c>
      <c r="Z360" s="22">
        <f t="shared" si="89"/>
        <v>-345.59999999999997</v>
      </c>
      <c r="AA360" s="22">
        <f t="shared" si="89"/>
        <v>-345.59999999999997</v>
      </c>
      <c r="AB360" s="22">
        <f t="shared" si="89"/>
        <v>-345.59999999999997</v>
      </c>
      <c r="AC360" s="22">
        <f t="shared" si="89"/>
        <v>-345.59999999999997</v>
      </c>
      <c r="AD360" s="22">
        <f t="shared" si="89"/>
        <v>-345.59999999999997</v>
      </c>
      <c r="AE360" s="22">
        <f t="shared" si="89"/>
        <v>-345.59999999999997</v>
      </c>
      <c r="AF360" s="22">
        <f t="shared" si="88"/>
        <v>-345.59999999999997</v>
      </c>
      <c r="AG360" s="22">
        <f t="shared" si="88"/>
        <v>-345.59999999999997</v>
      </c>
      <c r="AH360" s="22">
        <v>0</v>
      </c>
      <c r="AI360" s="22">
        <v>0</v>
      </c>
      <c r="AJ360" s="22">
        <v>0</v>
      </c>
      <c r="AK360" s="22">
        <f t="shared" si="68"/>
        <v>-3110.3999999999996</v>
      </c>
      <c r="AL360" s="22">
        <v>0</v>
      </c>
      <c r="AM360" s="22">
        <f t="shared" si="91"/>
        <v>-5875.1999999999989</v>
      </c>
      <c r="AO360" s="81">
        <f t="shared" si="92"/>
        <v>2419.2000000000007</v>
      </c>
      <c r="AP360" s="81">
        <f t="shared" si="93"/>
        <v>5529.6</v>
      </c>
      <c r="AQ360" s="81"/>
      <c r="AR360" s="81"/>
    </row>
    <row r="361" spans="1:47" x14ac:dyDescent="0.25">
      <c r="A361" s="221">
        <v>45233</v>
      </c>
      <c r="B361" s="221"/>
      <c r="D361" s="69" t="s">
        <v>4732</v>
      </c>
      <c r="E361" s="69" t="s">
        <v>4733</v>
      </c>
      <c r="F361" s="69" t="e">
        <f>VLOOKUP(E361,#REF!,2,FALSE)</f>
        <v>#REF!</v>
      </c>
      <c r="G361" s="194" t="e">
        <f>VLOOKUP(E361,#REF!,9,FALSE)</f>
        <v>#REF!</v>
      </c>
      <c r="H361" s="194" t="e">
        <f>VLOOKUP(E361,#REF!,10,FALSE)</f>
        <v>#REF!</v>
      </c>
      <c r="I361" s="267" t="e">
        <f t="shared" si="75"/>
        <v>#REF!</v>
      </c>
      <c r="L361" s="68">
        <v>2301816</v>
      </c>
      <c r="M361" s="70">
        <v>51946</v>
      </c>
      <c r="N361" t="s">
        <v>4222</v>
      </c>
      <c r="O361" t="s">
        <v>4734</v>
      </c>
      <c r="P361" t="s">
        <v>4029</v>
      </c>
      <c r="Q361"/>
      <c r="R361" s="82">
        <v>6283.2</v>
      </c>
      <c r="S361" s="82">
        <v>0</v>
      </c>
      <c r="T361" s="82">
        <v>0</v>
      </c>
      <c r="U361" s="82">
        <f t="shared" si="90"/>
        <v>6283.2</v>
      </c>
      <c r="W361" s="73">
        <v>24</v>
      </c>
      <c r="X361" s="22">
        <v>-2094.4</v>
      </c>
      <c r="Y361" s="22">
        <f t="shared" si="89"/>
        <v>-261.8</v>
      </c>
      <c r="Z361" s="22">
        <f t="shared" si="89"/>
        <v>-261.8</v>
      </c>
      <c r="AA361" s="22">
        <f t="shared" si="89"/>
        <v>-261.8</v>
      </c>
      <c r="AB361" s="22">
        <f t="shared" si="89"/>
        <v>-261.8</v>
      </c>
      <c r="AC361" s="22">
        <f t="shared" si="89"/>
        <v>-261.8</v>
      </c>
      <c r="AD361" s="22">
        <f t="shared" si="89"/>
        <v>-261.8</v>
      </c>
      <c r="AE361" s="22">
        <f t="shared" si="89"/>
        <v>-261.8</v>
      </c>
      <c r="AF361" s="22">
        <f t="shared" si="88"/>
        <v>-261.8</v>
      </c>
      <c r="AG361" s="22">
        <f t="shared" si="88"/>
        <v>-261.8</v>
      </c>
      <c r="AH361" s="22">
        <v>0</v>
      </c>
      <c r="AI361" s="22">
        <v>0</v>
      </c>
      <c r="AJ361" s="22">
        <v>0</v>
      </c>
      <c r="AK361" s="22">
        <f t="shared" ref="AK361:AK424" si="94">SUM(Y361:AJ361)</f>
        <v>-2356.2000000000003</v>
      </c>
      <c r="AL361" s="22">
        <v>0</v>
      </c>
      <c r="AM361" s="22">
        <f t="shared" si="91"/>
        <v>-4450.6000000000004</v>
      </c>
      <c r="AO361" s="81">
        <f t="shared" si="92"/>
        <v>1832.5999999999995</v>
      </c>
      <c r="AP361" s="81">
        <f t="shared" si="93"/>
        <v>4188.7999999999993</v>
      </c>
      <c r="AQ361" s="81"/>
      <c r="AR361" s="81"/>
    </row>
    <row r="362" spans="1:47" x14ac:dyDescent="0.25">
      <c r="A362" s="221">
        <v>45236</v>
      </c>
      <c r="B362" s="221"/>
      <c r="D362" s="69" t="s">
        <v>4735</v>
      </c>
      <c r="E362" s="69" t="s">
        <v>4736</v>
      </c>
      <c r="F362" s="69" t="e">
        <f>VLOOKUP(E362,#REF!,2,FALSE)</f>
        <v>#REF!</v>
      </c>
      <c r="G362" s="194" t="e">
        <f>VLOOKUP(E362,#REF!,9,FALSE)</f>
        <v>#REF!</v>
      </c>
      <c r="H362" s="194" t="e">
        <f>VLOOKUP(E362,#REF!,10,FALSE)</f>
        <v>#REF!</v>
      </c>
      <c r="I362" s="267" t="e">
        <f t="shared" si="75"/>
        <v>#REF!</v>
      </c>
      <c r="L362" s="68">
        <v>2301816</v>
      </c>
      <c r="M362" s="70">
        <v>51942</v>
      </c>
      <c r="N362" t="s">
        <v>4222</v>
      </c>
      <c r="O362" t="s">
        <v>4737</v>
      </c>
      <c r="P362" t="s">
        <v>4029</v>
      </c>
      <c r="Q362"/>
      <c r="R362" s="82">
        <v>6283.2</v>
      </c>
      <c r="S362" s="82">
        <v>0</v>
      </c>
      <c r="T362" s="82">
        <v>0</v>
      </c>
      <c r="U362" s="82">
        <f t="shared" si="90"/>
        <v>6283.2</v>
      </c>
      <c r="W362" s="73">
        <v>24</v>
      </c>
      <c r="X362" s="22">
        <v>-2094.4</v>
      </c>
      <c r="Y362" s="22">
        <f t="shared" si="89"/>
        <v>-261.8</v>
      </c>
      <c r="Z362" s="22">
        <f t="shared" si="89"/>
        <v>-261.8</v>
      </c>
      <c r="AA362" s="22">
        <f t="shared" si="89"/>
        <v>-261.8</v>
      </c>
      <c r="AB362" s="22">
        <f t="shared" si="89"/>
        <v>-261.8</v>
      </c>
      <c r="AC362" s="22">
        <f t="shared" si="89"/>
        <v>-261.8</v>
      </c>
      <c r="AD362" s="22">
        <f t="shared" si="89"/>
        <v>-261.8</v>
      </c>
      <c r="AE362" s="22">
        <f t="shared" si="89"/>
        <v>-261.8</v>
      </c>
      <c r="AF362" s="22">
        <f t="shared" si="88"/>
        <v>-261.8</v>
      </c>
      <c r="AG362" s="22">
        <f t="shared" si="88"/>
        <v>-261.8</v>
      </c>
      <c r="AH362" s="22">
        <v>0</v>
      </c>
      <c r="AI362" s="22">
        <v>0</v>
      </c>
      <c r="AJ362" s="22">
        <v>0</v>
      </c>
      <c r="AK362" s="22">
        <f t="shared" si="94"/>
        <v>-2356.2000000000003</v>
      </c>
      <c r="AL362" s="22">
        <v>0</v>
      </c>
      <c r="AM362" s="22">
        <f t="shared" si="91"/>
        <v>-4450.6000000000004</v>
      </c>
      <c r="AO362" s="81">
        <f t="shared" si="92"/>
        <v>1832.5999999999995</v>
      </c>
      <c r="AP362" s="81">
        <f t="shared" si="93"/>
        <v>4188.7999999999993</v>
      </c>
      <c r="AQ362" s="81"/>
      <c r="AR362" s="81"/>
    </row>
    <row r="363" spans="1:47" x14ac:dyDescent="0.25">
      <c r="A363" s="221">
        <v>45236</v>
      </c>
      <c r="B363" s="221"/>
      <c r="D363" s="69" t="s">
        <v>4738</v>
      </c>
      <c r="E363" s="69" t="s">
        <v>4739</v>
      </c>
      <c r="F363" s="69" t="e">
        <f>VLOOKUP(E363,#REF!,2,FALSE)</f>
        <v>#REF!</v>
      </c>
      <c r="G363" s="194" t="e">
        <f>VLOOKUP(E363,#REF!,9,FALSE)</f>
        <v>#REF!</v>
      </c>
      <c r="H363" s="194" t="e">
        <f>VLOOKUP(E363,#REF!,10,FALSE)</f>
        <v>#REF!</v>
      </c>
      <c r="I363" s="267" t="e">
        <f t="shared" si="75"/>
        <v>#REF!</v>
      </c>
      <c r="L363" s="68">
        <v>2301816</v>
      </c>
      <c r="M363" s="70">
        <v>51943</v>
      </c>
      <c r="N363" t="s">
        <v>4222</v>
      </c>
      <c r="O363" t="s">
        <v>4740</v>
      </c>
      <c r="P363" t="s">
        <v>4029</v>
      </c>
      <c r="Q363"/>
      <c r="R363" s="82">
        <v>6283.2</v>
      </c>
      <c r="S363" s="82">
        <v>0</v>
      </c>
      <c r="T363" s="82">
        <v>0</v>
      </c>
      <c r="U363" s="82">
        <f t="shared" si="90"/>
        <v>6283.2</v>
      </c>
      <c r="W363" s="73">
        <v>24</v>
      </c>
      <c r="X363" s="22">
        <v>-2094.4</v>
      </c>
      <c r="Y363" s="22">
        <f t="shared" si="89"/>
        <v>-261.8</v>
      </c>
      <c r="Z363" s="22">
        <f t="shared" si="89"/>
        <v>-261.8</v>
      </c>
      <c r="AA363" s="22">
        <f t="shared" si="89"/>
        <v>-261.8</v>
      </c>
      <c r="AB363" s="22">
        <f t="shared" si="89"/>
        <v>-261.8</v>
      </c>
      <c r="AC363" s="22">
        <f t="shared" si="89"/>
        <v>-261.8</v>
      </c>
      <c r="AD363" s="22">
        <f t="shared" si="89"/>
        <v>-261.8</v>
      </c>
      <c r="AE363" s="22">
        <f t="shared" si="89"/>
        <v>-261.8</v>
      </c>
      <c r="AF363" s="22">
        <f t="shared" si="88"/>
        <v>-261.8</v>
      </c>
      <c r="AG363" s="22">
        <f t="shared" si="88"/>
        <v>-261.8</v>
      </c>
      <c r="AH363" s="22">
        <v>0</v>
      </c>
      <c r="AI363" s="22">
        <v>0</v>
      </c>
      <c r="AJ363" s="22">
        <v>0</v>
      </c>
      <c r="AK363" s="22">
        <f t="shared" si="94"/>
        <v>-2356.2000000000003</v>
      </c>
      <c r="AL363" s="22">
        <v>0</v>
      </c>
      <c r="AM363" s="22">
        <f t="shared" si="91"/>
        <v>-4450.6000000000004</v>
      </c>
      <c r="AO363" s="81">
        <f t="shared" si="92"/>
        <v>1832.5999999999995</v>
      </c>
      <c r="AP363" s="81">
        <f t="shared" si="93"/>
        <v>4188.7999999999993</v>
      </c>
      <c r="AQ363" s="81"/>
      <c r="AR363" s="81"/>
    </row>
    <row r="364" spans="1:47" x14ac:dyDescent="0.25">
      <c r="A364" s="221">
        <v>45236</v>
      </c>
      <c r="B364" s="221"/>
      <c r="D364" s="69" t="s">
        <v>4741</v>
      </c>
      <c r="E364" s="69" t="s">
        <v>4742</v>
      </c>
      <c r="F364" s="69" t="e">
        <f>VLOOKUP(E364,#REF!,2,FALSE)</f>
        <v>#REF!</v>
      </c>
      <c r="G364" s="194" t="e">
        <f>VLOOKUP(E364,#REF!,9,FALSE)</f>
        <v>#REF!</v>
      </c>
      <c r="H364" s="194" t="e">
        <f>VLOOKUP(E364,#REF!,10,FALSE)</f>
        <v>#REF!</v>
      </c>
      <c r="I364" s="267" t="e">
        <f t="shared" si="75"/>
        <v>#REF!</v>
      </c>
      <c r="L364" s="68">
        <v>2301816</v>
      </c>
      <c r="M364" s="70">
        <v>51944</v>
      </c>
      <c r="N364" t="s">
        <v>4222</v>
      </c>
      <c r="O364" t="s">
        <v>4743</v>
      </c>
      <c r="P364" t="s">
        <v>4029</v>
      </c>
      <c r="Q364"/>
      <c r="R364" s="82">
        <v>6283.2</v>
      </c>
      <c r="S364" s="82">
        <v>0</v>
      </c>
      <c r="T364" s="82">
        <v>0</v>
      </c>
      <c r="U364" s="82">
        <f t="shared" si="90"/>
        <v>6283.2</v>
      </c>
      <c r="W364" s="73">
        <v>24</v>
      </c>
      <c r="X364" s="22">
        <v>-2094.4</v>
      </c>
      <c r="Y364" s="22">
        <f t="shared" si="89"/>
        <v>-261.8</v>
      </c>
      <c r="Z364" s="22">
        <f t="shared" si="89"/>
        <v>-261.8</v>
      </c>
      <c r="AA364" s="22">
        <f t="shared" si="89"/>
        <v>-261.8</v>
      </c>
      <c r="AB364" s="22">
        <f t="shared" si="89"/>
        <v>-261.8</v>
      </c>
      <c r="AC364" s="22">
        <f t="shared" si="89"/>
        <v>-261.8</v>
      </c>
      <c r="AD364" s="22">
        <f t="shared" si="89"/>
        <v>-261.8</v>
      </c>
      <c r="AE364" s="22">
        <f t="shared" si="89"/>
        <v>-261.8</v>
      </c>
      <c r="AF364" s="22">
        <f t="shared" si="88"/>
        <v>-261.8</v>
      </c>
      <c r="AG364" s="22">
        <f t="shared" si="88"/>
        <v>-261.8</v>
      </c>
      <c r="AH364" s="22">
        <v>0</v>
      </c>
      <c r="AI364" s="22">
        <v>0</v>
      </c>
      <c r="AJ364" s="22">
        <v>0</v>
      </c>
      <c r="AK364" s="22">
        <f t="shared" si="94"/>
        <v>-2356.2000000000003</v>
      </c>
      <c r="AL364" s="22">
        <v>0</v>
      </c>
      <c r="AM364" s="22">
        <f t="shared" si="91"/>
        <v>-4450.6000000000004</v>
      </c>
      <c r="AO364" s="81">
        <f t="shared" si="92"/>
        <v>1832.5999999999995</v>
      </c>
      <c r="AP364" s="81">
        <f t="shared" si="93"/>
        <v>4188.7999999999993</v>
      </c>
      <c r="AQ364" s="81"/>
      <c r="AR364" s="81"/>
    </row>
    <row r="365" spans="1:47" x14ac:dyDescent="0.25">
      <c r="A365" s="221">
        <v>45236</v>
      </c>
      <c r="B365" s="221"/>
      <c r="D365" s="69" t="s">
        <v>4744</v>
      </c>
      <c r="E365" s="69" t="s">
        <v>4745</v>
      </c>
      <c r="F365" s="69" t="e">
        <f>VLOOKUP(E365,#REF!,2,FALSE)</f>
        <v>#REF!</v>
      </c>
      <c r="G365" s="194" t="e">
        <f>VLOOKUP(E365,#REF!,9,FALSE)</f>
        <v>#REF!</v>
      </c>
      <c r="H365" s="194" t="e">
        <f>VLOOKUP(E365,#REF!,10,FALSE)</f>
        <v>#REF!</v>
      </c>
      <c r="I365" s="267" t="e">
        <f t="shared" si="75"/>
        <v>#REF!</v>
      </c>
      <c r="L365" s="68">
        <v>2301816</v>
      </c>
      <c r="M365" s="70">
        <v>51945</v>
      </c>
      <c r="N365" t="s">
        <v>4222</v>
      </c>
      <c r="O365" t="s">
        <v>4746</v>
      </c>
      <c r="P365" t="s">
        <v>4029</v>
      </c>
      <c r="Q365"/>
      <c r="R365" s="82">
        <v>6283.2</v>
      </c>
      <c r="S365" s="82">
        <v>0</v>
      </c>
      <c r="T365" s="82">
        <v>0</v>
      </c>
      <c r="U365" s="82">
        <f t="shared" si="90"/>
        <v>6283.2</v>
      </c>
      <c r="W365" s="73">
        <v>24</v>
      </c>
      <c r="X365" s="22">
        <v>-2094.4</v>
      </c>
      <c r="Y365" s="22">
        <f t="shared" si="89"/>
        <v>-261.8</v>
      </c>
      <c r="Z365" s="22">
        <f t="shared" si="89"/>
        <v>-261.8</v>
      </c>
      <c r="AA365" s="22">
        <f t="shared" si="89"/>
        <v>-261.8</v>
      </c>
      <c r="AB365" s="22">
        <f t="shared" si="89"/>
        <v>-261.8</v>
      </c>
      <c r="AC365" s="22">
        <f t="shared" si="89"/>
        <v>-261.8</v>
      </c>
      <c r="AD365" s="22">
        <f t="shared" si="89"/>
        <v>-261.8</v>
      </c>
      <c r="AE365" s="22">
        <f t="shared" si="89"/>
        <v>-261.8</v>
      </c>
      <c r="AF365" s="22">
        <f t="shared" si="88"/>
        <v>-261.8</v>
      </c>
      <c r="AG365" s="22">
        <f t="shared" si="88"/>
        <v>-261.8</v>
      </c>
      <c r="AH365" s="22">
        <v>0</v>
      </c>
      <c r="AI365" s="22">
        <v>0</v>
      </c>
      <c r="AJ365" s="22">
        <v>0</v>
      </c>
      <c r="AK365" s="22">
        <f t="shared" si="94"/>
        <v>-2356.2000000000003</v>
      </c>
      <c r="AL365" s="22">
        <v>0</v>
      </c>
      <c r="AM365" s="22">
        <f t="shared" si="91"/>
        <v>-4450.6000000000004</v>
      </c>
      <c r="AO365" s="81">
        <f t="shared" si="92"/>
        <v>1832.5999999999995</v>
      </c>
      <c r="AP365" s="81">
        <f t="shared" si="93"/>
        <v>4188.7999999999993</v>
      </c>
      <c r="AQ365" s="81"/>
      <c r="AR365" s="81"/>
    </row>
    <row r="366" spans="1:47" x14ac:dyDescent="0.25">
      <c r="A366" s="221">
        <v>45236</v>
      </c>
      <c r="B366" s="221"/>
      <c r="D366" s="69" t="s">
        <v>4747</v>
      </c>
      <c r="E366" s="69" t="s">
        <v>4748</v>
      </c>
      <c r="F366" s="69" t="e">
        <f>VLOOKUP(E366,#REF!,2,FALSE)</f>
        <v>#REF!</v>
      </c>
      <c r="G366" s="194" t="e">
        <f>VLOOKUP(E366,#REF!,9,FALSE)</f>
        <v>#REF!</v>
      </c>
      <c r="H366" s="194" t="e">
        <f>VLOOKUP(E366,#REF!,10,FALSE)</f>
        <v>#REF!</v>
      </c>
      <c r="I366" s="267" t="e">
        <f t="shared" si="75"/>
        <v>#REF!</v>
      </c>
      <c r="L366" s="68">
        <v>2301814</v>
      </c>
      <c r="M366" s="70">
        <v>51948</v>
      </c>
      <c r="N366" t="s">
        <v>4644</v>
      </c>
      <c r="O366" t="s">
        <v>4749</v>
      </c>
      <c r="P366" t="s">
        <v>4134</v>
      </c>
      <c r="Q366"/>
      <c r="R366" s="82">
        <v>936.54</v>
      </c>
      <c r="S366" s="82">
        <v>0</v>
      </c>
      <c r="T366" s="82">
        <v>0</v>
      </c>
      <c r="U366" s="82">
        <f t="shared" si="90"/>
        <v>936.54</v>
      </c>
      <c r="W366" s="73">
        <v>24</v>
      </c>
      <c r="X366" s="22">
        <v>-312.18</v>
      </c>
      <c r="Y366" s="22">
        <f t="shared" si="89"/>
        <v>-39.022500000000001</v>
      </c>
      <c r="Z366" s="22">
        <f t="shared" si="89"/>
        <v>-39.022500000000001</v>
      </c>
      <c r="AA366" s="22">
        <f t="shared" si="89"/>
        <v>-39.022500000000001</v>
      </c>
      <c r="AB366" s="22">
        <f t="shared" si="89"/>
        <v>-39.022500000000001</v>
      </c>
      <c r="AC366" s="22">
        <f t="shared" si="89"/>
        <v>-39.022500000000001</v>
      </c>
      <c r="AD366" s="22">
        <f t="shared" si="89"/>
        <v>-39.022500000000001</v>
      </c>
      <c r="AE366" s="22">
        <f t="shared" si="89"/>
        <v>-39.022500000000001</v>
      </c>
      <c r="AF366" s="22">
        <f t="shared" si="88"/>
        <v>-39.022500000000001</v>
      </c>
      <c r="AG366" s="22">
        <f t="shared" si="88"/>
        <v>-39.022500000000001</v>
      </c>
      <c r="AH366" s="22">
        <v>0</v>
      </c>
      <c r="AI366" s="22">
        <v>0</v>
      </c>
      <c r="AJ366" s="22">
        <v>0</v>
      </c>
      <c r="AK366" s="22">
        <f t="shared" si="94"/>
        <v>-351.20249999999999</v>
      </c>
      <c r="AL366" s="22">
        <v>0</v>
      </c>
      <c r="AM366" s="22">
        <f t="shared" si="91"/>
        <v>-663.38249999999994</v>
      </c>
      <c r="AO366" s="81">
        <f t="shared" si="92"/>
        <v>273.15750000000003</v>
      </c>
      <c r="AP366" s="81">
        <f t="shared" si="93"/>
        <v>624.3599999999999</v>
      </c>
      <c r="AQ366" s="81"/>
      <c r="AR366" s="81"/>
    </row>
    <row r="367" spans="1:47" x14ac:dyDescent="0.25">
      <c r="A367" s="221">
        <v>45237</v>
      </c>
      <c r="B367" s="221"/>
      <c r="D367" s="69" t="s">
        <v>4750</v>
      </c>
      <c r="E367" s="69" t="s">
        <v>4751</v>
      </c>
      <c r="F367" s="69" t="e">
        <f>VLOOKUP(E367,#REF!,2,FALSE)</f>
        <v>#REF!</v>
      </c>
      <c r="G367" s="194" t="e">
        <f>VLOOKUP(E367,#REF!,9,FALSE)</f>
        <v>#REF!</v>
      </c>
      <c r="H367" s="194" t="e">
        <f>VLOOKUP(E367,#REF!,10,FALSE)</f>
        <v>#REF!</v>
      </c>
      <c r="I367" s="267" t="e">
        <f t="shared" si="75"/>
        <v>#REF!</v>
      </c>
      <c r="L367" s="68">
        <v>2301816</v>
      </c>
      <c r="M367" s="70">
        <v>51941</v>
      </c>
      <c r="N367" t="s">
        <v>4222</v>
      </c>
      <c r="O367" t="s">
        <v>4752</v>
      </c>
      <c r="P367" t="s">
        <v>4029</v>
      </c>
      <c r="Q367"/>
      <c r="R367" s="82">
        <v>6283.2</v>
      </c>
      <c r="S367" s="82">
        <v>0</v>
      </c>
      <c r="T367" s="82">
        <v>0</v>
      </c>
      <c r="U367" s="82">
        <f t="shared" si="90"/>
        <v>6283.2</v>
      </c>
      <c r="W367" s="73">
        <v>24</v>
      </c>
      <c r="X367" s="22">
        <v>-2094.4</v>
      </c>
      <c r="Y367" s="22">
        <f t="shared" si="89"/>
        <v>-261.8</v>
      </c>
      <c r="Z367" s="22">
        <f t="shared" si="89"/>
        <v>-261.8</v>
      </c>
      <c r="AA367" s="22">
        <f t="shared" si="89"/>
        <v>-261.8</v>
      </c>
      <c r="AB367" s="22">
        <f t="shared" si="89"/>
        <v>-261.8</v>
      </c>
      <c r="AC367" s="22">
        <f t="shared" si="89"/>
        <v>-261.8</v>
      </c>
      <c r="AD367" s="22">
        <f t="shared" si="89"/>
        <v>-261.8</v>
      </c>
      <c r="AE367" s="22">
        <f t="shared" si="89"/>
        <v>-261.8</v>
      </c>
      <c r="AF367" s="22">
        <f t="shared" si="88"/>
        <v>-261.8</v>
      </c>
      <c r="AG367" s="22">
        <f t="shared" si="88"/>
        <v>-261.8</v>
      </c>
      <c r="AH367" s="22">
        <v>0</v>
      </c>
      <c r="AI367" s="22">
        <v>0</v>
      </c>
      <c r="AJ367" s="22">
        <v>0</v>
      </c>
      <c r="AK367" s="22">
        <f t="shared" si="94"/>
        <v>-2356.2000000000003</v>
      </c>
      <c r="AL367" s="22">
        <v>0</v>
      </c>
      <c r="AM367" s="22">
        <f t="shared" si="91"/>
        <v>-4450.6000000000004</v>
      </c>
      <c r="AO367" s="81">
        <f t="shared" si="92"/>
        <v>1832.5999999999995</v>
      </c>
      <c r="AP367" s="81">
        <f t="shared" si="93"/>
        <v>4188.7999999999993</v>
      </c>
      <c r="AQ367" s="81"/>
      <c r="AR367" s="81"/>
    </row>
    <row r="368" spans="1:47" x14ac:dyDescent="0.25">
      <c r="A368" s="221">
        <v>45239</v>
      </c>
      <c r="B368" s="221"/>
      <c r="D368" s="69" t="s">
        <v>4753</v>
      </c>
      <c r="E368" s="69" t="s">
        <v>4754</v>
      </c>
      <c r="F368" s="69" t="e">
        <f>VLOOKUP(E368,#REF!,2,FALSE)</f>
        <v>#REF!</v>
      </c>
      <c r="G368" s="194" t="e">
        <f>VLOOKUP(E368,#REF!,9,FALSE)</f>
        <v>#REF!</v>
      </c>
      <c r="H368" s="194" t="e">
        <f>VLOOKUP(E368,#REF!,10,FALSE)</f>
        <v>#REF!</v>
      </c>
      <c r="I368" s="267" t="e">
        <f t="shared" si="75"/>
        <v>#REF!</v>
      </c>
      <c r="L368" s="68">
        <v>2301816</v>
      </c>
      <c r="M368" s="70">
        <v>51934</v>
      </c>
      <c r="N368" t="s">
        <v>4222</v>
      </c>
      <c r="O368" t="s">
        <v>4755</v>
      </c>
      <c r="P368" t="s">
        <v>4029</v>
      </c>
      <c r="Q368"/>
      <c r="R368" s="82">
        <v>7367.36</v>
      </c>
      <c r="S368" s="82">
        <v>0</v>
      </c>
      <c r="T368" s="82">
        <v>0</v>
      </c>
      <c r="U368" s="82">
        <f t="shared" si="90"/>
        <v>7367.36</v>
      </c>
      <c r="W368" s="73">
        <v>24</v>
      </c>
      <c r="X368" s="22">
        <v>-2455.7866666666664</v>
      </c>
      <c r="Y368" s="22">
        <f t="shared" si="89"/>
        <v>-306.9733333333333</v>
      </c>
      <c r="Z368" s="22">
        <f t="shared" si="89"/>
        <v>-306.9733333333333</v>
      </c>
      <c r="AA368" s="22">
        <f t="shared" si="89"/>
        <v>-306.9733333333333</v>
      </c>
      <c r="AB368" s="22">
        <f t="shared" si="89"/>
        <v>-306.9733333333333</v>
      </c>
      <c r="AC368" s="22">
        <f t="shared" si="89"/>
        <v>-306.9733333333333</v>
      </c>
      <c r="AD368" s="22">
        <f t="shared" si="89"/>
        <v>-306.9733333333333</v>
      </c>
      <c r="AE368" s="22">
        <f t="shared" si="89"/>
        <v>-306.9733333333333</v>
      </c>
      <c r="AF368" s="22">
        <f t="shared" si="88"/>
        <v>-306.9733333333333</v>
      </c>
      <c r="AG368" s="22">
        <f t="shared" si="88"/>
        <v>-306.9733333333333</v>
      </c>
      <c r="AH368" s="22">
        <v>0</v>
      </c>
      <c r="AI368" s="22">
        <v>0</v>
      </c>
      <c r="AJ368" s="22">
        <v>0</v>
      </c>
      <c r="AK368" s="22">
        <f t="shared" si="94"/>
        <v>-2762.7599999999998</v>
      </c>
      <c r="AL368" s="22">
        <v>0</v>
      </c>
      <c r="AM368" s="22">
        <f t="shared" si="91"/>
        <v>-5218.5466666666662</v>
      </c>
      <c r="AO368" s="81">
        <f t="shared" si="92"/>
        <v>2148.8133333333335</v>
      </c>
      <c r="AP368" s="81">
        <f t="shared" si="93"/>
        <v>4911.5733333333337</v>
      </c>
      <c r="AQ368" s="81">
        <v>5</v>
      </c>
      <c r="AR368" s="122">
        <v>7367.36</v>
      </c>
      <c r="AS368" s="81">
        <f t="shared" ref="AS368" si="95">U368-AR368</f>
        <v>0</v>
      </c>
      <c r="AT368" s="122">
        <f t="shared" ref="AT368" si="96">AS368/24*AQ368</f>
        <v>0</v>
      </c>
      <c r="AU368" s="81">
        <f>U368-AS368-(-AM368-AT368)-(AR368-(AR368/24*AQ368))</f>
        <v>-3683.6799999999994</v>
      </c>
    </row>
    <row r="369" spans="1:47" x14ac:dyDescent="0.25">
      <c r="A369" s="221">
        <v>45239</v>
      </c>
      <c r="B369" s="221"/>
      <c r="D369" s="69" t="s">
        <v>4756</v>
      </c>
      <c r="E369" s="69" t="s">
        <v>4757</v>
      </c>
      <c r="F369" s="69" t="e">
        <f>VLOOKUP(E369,#REF!,2,FALSE)</f>
        <v>#REF!</v>
      </c>
      <c r="G369" s="194" t="e">
        <f>VLOOKUP(E369,#REF!,9,FALSE)</f>
        <v>#REF!</v>
      </c>
      <c r="H369" s="194" t="e">
        <f>VLOOKUP(E369,#REF!,10,FALSE)</f>
        <v>#REF!</v>
      </c>
      <c r="I369" s="267" t="e">
        <f t="shared" si="75"/>
        <v>#REF!</v>
      </c>
      <c r="L369" s="68">
        <v>2301816</v>
      </c>
      <c r="M369" s="70">
        <v>51937</v>
      </c>
      <c r="N369" t="s">
        <v>4222</v>
      </c>
      <c r="O369" t="s">
        <v>4758</v>
      </c>
      <c r="P369" t="s">
        <v>4029</v>
      </c>
      <c r="Q369"/>
      <c r="R369" s="82">
        <v>876.48</v>
      </c>
      <c r="S369" s="82">
        <v>0</v>
      </c>
      <c r="T369" s="82">
        <v>0</v>
      </c>
      <c r="U369" s="82">
        <f t="shared" si="90"/>
        <v>876.48</v>
      </c>
      <c r="W369" s="73">
        <v>24</v>
      </c>
      <c r="X369" s="22">
        <v>-292.16000000000003</v>
      </c>
      <c r="Y369" s="22">
        <f t="shared" si="89"/>
        <v>-36.520000000000003</v>
      </c>
      <c r="Z369" s="22">
        <f t="shared" si="89"/>
        <v>-36.520000000000003</v>
      </c>
      <c r="AA369" s="22">
        <f t="shared" si="89"/>
        <v>-36.520000000000003</v>
      </c>
      <c r="AB369" s="22">
        <f t="shared" si="89"/>
        <v>-36.520000000000003</v>
      </c>
      <c r="AC369" s="22">
        <f t="shared" si="89"/>
        <v>-36.520000000000003</v>
      </c>
      <c r="AD369" s="22">
        <f t="shared" si="89"/>
        <v>-36.520000000000003</v>
      </c>
      <c r="AE369" s="22">
        <f t="shared" si="89"/>
        <v>-36.520000000000003</v>
      </c>
      <c r="AF369" s="22">
        <f t="shared" si="88"/>
        <v>-36.520000000000003</v>
      </c>
      <c r="AG369" s="22">
        <f t="shared" si="88"/>
        <v>-36.520000000000003</v>
      </c>
      <c r="AH369" s="22">
        <v>0</v>
      </c>
      <c r="AI369" s="22">
        <v>0</v>
      </c>
      <c r="AJ369" s="22">
        <v>0</v>
      </c>
      <c r="AK369" s="22">
        <f t="shared" si="94"/>
        <v>-328.68</v>
      </c>
      <c r="AL369" s="22">
        <v>0</v>
      </c>
      <c r="AM369" s="22">
        <f t="shared" si="91"/>
        <v>-620.84</v>
      </c>
      <c r="AO369" s="81">
        <f t="shared" si="92"/>
        <v>255.64</v>
      </c>
      <c r="AP369" s="81">
        <f t="shared" si="93"/>
        <v>584.31999999999994</v>
      </c>
      <c r="AQ369" s="81"/>
      <c r="AR369" s="81"/>
    </row>
    <row r="370" spans="1:47" x14ac:dyDescent="0.25">
      <c r="A370" s="221">
        <v>45239</v>
      </c>
      <c r="B370" s="221"/>
      <c r="D370" s="69" t="s">
        <v>4759</v>
      </c>
      <c r="E370" s="69" t="s">
        <v>4760</v>
      </c>
      <c r="F370" s="69" t="e">
        <f>VLOOKUP(E370,#REF!,2,FALSE)</f>
        <v>#REF!</v>
      </c>
      <c r="G370" s="194" t="e">
        <f>VLOOKUP(E370,#REF!,9,FALSE)</f>
        <v>#REF!</v>
      </c>
      <c r="H370" s="194" t="e">
        <f>VLOOKUP(E370,#REF!,10,FALSE)</f>
        <v>#REF!</v>
      </c>
      <c r="I370" s="267" t="e">
        <f t="shared" si="75"/>
        <v>#REF!</v>
      </c>
      <c r="L370" s="68">
        <v>2301816</v>
      </c>
      <c r="M370" s="70">
        <v>51938</v>
      </c>
      <c r="N370" t="s">
        <v>4222</v>
      </c>
      <c r="O370" t="s">
        <v>4761</v>
      </c>
      <c r="P370" t="s">
        <v>4029</v>
      </c>
      <c r="Q370"/>
      <c r="R370" s="82">
        <v>6988.8</v>
      </c>
      <c r="S370" s="82">
        <v>0</v>
      </c>
      <c r="T370" s="82">
        <v>0</v>
      </c>
      <c r="U370" s="82">
        <f t="shared" si="90"/>
        <v>6988.8</v>
      </c>
      <c r="W370" s="73">
        <v>24</v>
      </c>
      <c r="X370" s="22">
        <v>-2329.6</v>
      </c>
      <c r="Y370" s="22">
        <f t="shared" si="89"/>
        <v>-291.2</v>
      </c>
      <c r="Z370" s="22">
        <f t="shared" si="89"/>
        <v>-291.2</v>
      </c>
      <c r="AA370" s="22">
        <f t="shared" si="89"/>
        <v>-291.2</v>
      </c>
      <c r="AB370" s="22">
        <f t="shared" si="89"/>
        <v>-291.2</v>
      </c>
      <c r="AC370" s="22">
        <f t="shared" si="89"/>
        <v>-291.2</v>
      </c>
      <c r="AD370" s="22">
        <f t="shared" si="89"/>
        <v>-291.2</v>
      </c>
      <c r="AE370" s="22">
        <f t="shared" si="89"/>
        <v>-291.2</v>
      </c>
      <c r="AF370" s="22">
        <f t="shared" si="88"/>
        <v>-291.2</v>
      </c>
      <c r="AG370" s="22">
        <f t="shared" si="88"/>
        <v>-291.2</v>
      </c>
      <c r="AH370" s="22">
        <v>0</v>
      </c>
      <c r="AI370" s="22">
        <v>0</v>
      </c>
      <c r="AJ370" s="22">
        <v>0</v>
      </c>
      <c r="AK370" s="22">
        <f t="shared" si="94"/>
        <v>-2620.7999999999997</v>
      </c>
      <c r="AL370" s="22">
        <v>0</v>
      </c>
      <c r="AM370" s="22">
        <f t="shared" si="91"/>
        <v>-4950.3999999999996</v>
      </c>
      <c r="AO370" s="81">
        <f t="shared" si="92"/>
        <v>2038.4000000000005</v>
      </c>
      <c r="AP370" s="81">
        <f t="shared" si="93"/>
        <v>4659.2000000000007</v>
      </c>
      <c r="AQ370" s="81"/>
      <c r="AR370" s="81"/>
    </row>
    <row r="371" spans="1:47" x14ac:dyDescent="0.25">
      <c r="A371" s="221">
        <v>45239</v>
      </c>
      <c r="B371" s="221"/>
      <c r="D371" s="69" t="s">
        <v>4762</v>
      </c>
      <c r="E371" s="69" t="s">
        <v>4763</v>
      </c>
      <c r="F371" s="69" t="e">
        <f>VLOOKUP(E371,#REF!,2,FALSE)</f>
        <v>#REF!</v>
      </c>
      <c r="G371" s="194" t="e">
        <f>VLOOKUP(E371,#REF!,9,FALSE)</f>
        <v>#REF!</v>
      </c>
      <c r="H371" s="194" t="e">
        <f>VLOOKUP(E371,#REF!,10,FALSE)</f>
        <v>#REF!</v>
      </c>
      <c r="I371" s="267" t="e">
        <f t="shared" si="75"/>
        <v>#REF!</v>
      </c>
      <c r="L371" s="68">
        <v>2301816</v>
      </c>
      <c r="M371" s="70">
        <v>51939</v>
      </c>
      <c r="N371" t="s">
        <v>4222</v>
      </c>
      <c r="O371" t="s">
        <v>4764</v>
      </c>
      <c r="P371" t="s">
        <v>4029</v>
      </c>
      <c r="Q371"/>
      <c r="R371" s="82">
        <v>5258.88</v>
      </c>
      <c r="S371" s="82">
        <v>0</v>
      </c>
      <c r="T371" s="82">
        <v>0</v>
      </c>
      <c r="U371" s="82">
        <f t="shared" si="90"/>
        <v>5258.88</v>
      </c>
      <c r="W371" s="73">
        <v>24</v>
      </c>
      <c r="X371" s="22">
        <v>-1752.9599999999996</v>
      </c>
      <c r="Y371" s="22">
        <f t="shared" si="89"/>
        <v>-219.12</v>
      </c>
      <c r="Z371" s="22">
        <f t="shared" si="89"/>
        <v>-219.12</v>
      </c>
      <c r="AA371" s="22">
        <f t="shared" si="89"/>
        <v>-219.12</v>
      </c>
      <c r="AB371" s="22">
        <f t="shared" si="89"/>
        <v>-219.12</v>
      </c>
      <c r="AC371" s="22">
        <f t="shared" si="89"/>
        <v>-219.12</v>
      </c>
      <c r="AD371" s="22">
        <f t="shared" si="89"/>
        <v>-219.12</v>
      </c>
      <c r="AE371" s="22">
        <f t="shared" si="89"/>
        <v>-219.12</v>
      </c>
      <c r="AF371" s="22">
        <f t="shared" si="88"/>
        <v>-219.12</v>
      </c>
      <c r="AG371" s="22">
        <f t="shared" si="88"/>
        <v>-219.12</v>
      </c>
      <c r="AH371" s="22">
        <v>0</v>
      </c>
      <c r="AI371" s="22">
        <v>0</v>
      </c>
      <c r="AJ371" s="22">
        <v>0</v>
      </c>
      <c r="AK371" s="22">
        <f t="shared" si="94"/>
        <v>-1972.0799999999995</v>
      </c>
      <c r="AL371" s="22">
        <v>0</v>
      </c>
      <c r="AM371" s="22">
        <f t="shared" si="91"/>
        <v>-3725.0399999999991</v>
      </c>
      <c r="AO371" s="81">
        <f t="shared" si="92"/>
        <v>1533.8400000000011</v>
      </c>
      <c r="AP371" s="81">
        <f t="shared" si="93"/>
        <v>3505.9200000000005</v>
      </c>
      <c r="AQ371" s="81">
        <v>5</v>
      </c>
      <c r="AR371" s="122">
        <v>5258.88</v>
      </c>
      <c r="AS371" s="81">
        <f t="shared" ref="AS371" si="97">U371-AR371</f>
        <v>0</v>
      </c>
      <c r="AT371" s="122">
        <f t="shared" ref="AT371" si="98">AS371/24*AQ371</f>
        <v>0</v>
      </c>
      <c r="AU371" s="81">
        <f>U371-AS371-(-AM371-AT371)-(AR371-(AR371/24*AQ371))</f>
        <v>-2629.4399999999996</v>
      </c>
    </row>
    <row r="372" spans="1:47" x14ac:dyDescent="0.25">
      <c r="A372" s="221">
        <v>45239</v>
      </c>
      <c r="B372" s="221"/>
      <c r="D372" s="69" t="s">
        <v>4765</v>
      </c>
      <c r="E372" s="69" t="s">
        <v>4766</v>
      </c>
      <c r="F372" s="69" t="e">
        <f>VLOOKUP(E372,#REF!,2,FALSE)</f>
        <v>#REF!</v>
      </c>
      <c r="G372" s="194" t="e">
        <f>VLOOKUP(E372,#REF!,9,FALSE)</f>
        <v>#REF!</v>
      </c>
      <c r="H372" s="194" t="e">
        <f>VLOOKUP(E372,#REF!,10,FALSE)</f>
        <v>#REF!</v>
      </c>
      <c r="I372" s="267" t="e">
        <f t="shared" si="75"/>
        <v>#REF!</v>
      </c>
      <c r="L372" s="68">
        <v>2301816</v>
      </c>
      <c r="M372" s="70">
        <v>51940</v>
      </c>
      <c r="N372" t="s">
        <v>4222</v>
      </c>
      <c r="O372" t="s">
        <v>4767</v>
      </c>
      <c r="P372" t="s">
        <v>4029</v>
      </c>
      <c r="Q372"/>
      <c r="R372" s="82">
        <v>1052.48</v>
      </c>
      <c r="S372" s="82">
        <v>0</v>
      </c>
      <c r="T372" s="82">
        <v>0</v>
      </c>
      <c r="U372" s="82">
        <f t="shared" si="90"/>
        <v>1052.48</v>
      </c>
      <c r="W372" s="73">
        <v>24</v>
      </c>
      <c r="X372" s="22">
        <v>-350.82666666666671</v>
      </c>
      <c r="Y372" s="22">
        <f t="shared" si="89"/>
        <v>-43.853333333333332</v>
      </c>
      <c r="Z372" s="22">
        <f t="shared" si="89"/>
        <v>-43.853333333333332</v>
      </c>
      <c r="AA372" s="22">
        <f t="shared" si="89"/>
        <v>-43.853333333333332</v>
      </c>
      <c r="AB372" s="22">
        <f t="shared" si="89"/>
        <v>-43.853333333333332</v>
      </c>
      <c r="AC372" s="22">
        <f t="shared" si="89"/>
        <v>-43.853333333333332</v>
      </c>
      <c r="AD372" s="22">
        <f t="shared" si="89"/>
        <v>-43.853333333333332</v>
      </c>
      <c r="AE372" s="22">
        <f t="shared" si="89"/>
        <v>-43.853333333333332</v>
      </c>
      <c r="AF372" s="22">
        <f t="shared" si="88"/>
        <v>-43.853333333333332</v>
      </c>
      <c r="AG372" s="22">
        <f t="shared" si="88"/>
        <v>-43.853333333333332</v>
      </c>
      <c r="AH372" s="22">
        <v>0</v>
      </c>
      <c r="AI372" s="22">
        <v>0</v>
      </c>
      <c r="AJ372" s="22">
        <v>0</v>
      </c>
      <c r="AK372" s="22">
        <f t="shared" si="94"/>
        <v>-394.68000000000006</v>
      </c>
      <c r="AL372" s="22">
        <v>0</v>
      </c>
      <c r="AM372" s="22">
        <f t="shared" si="91"/>
        <v>-745.50666666666677</v>
      </c>
      <c r="AO372" s="81">
        <f t="shared" si="92"/>
        <v>306.97333333333324</v>
      </c>
      <c r="AP372" s="81">
        <f t="shared" si="93"/>
        <v>701.65333333333331</v>
      </c>
      <c r="AQ372" s="81"/>
      <c r="AR372" s="81"/>
    </row>
    <row r="373" spans="1:47" x14ac:dyDescent="0.25">
      <c r="A373" s="221">
        <v>45241</v>
      </c>
      <c r="B373" s="221"/>
      <c r="D373" s="69" t="s">
        <v>4768</v>
      </c>
      <c r="E373" s="69" t="s">
        <v>4769</v>
      </c>
      <c r="F373" s="69" t="e">
        <f>VLOOKUP(E373,#REF!,2,FALSE)</f>
        <v>#REF!</v>
      </c>
      <c r="G373" s="194" t="e">
        <f>VLOOKUP(E373,#REF!,9,FALSE)</f>
        <v>#REF!</v>
      </c>
      <c r="H373" s="194" t="e">
        <f>VLOOKUP(E373,#REF!,10,FALSE)</f>
        <v>#REF!</v>
      </c>
      <c r="I373" s="267" t="e">
        <f t="shared" si="75"/>
        <v>#REF!</v>
      </c>
      <c r="L373" s="68">
        <v>2301816</v>
      </c>
      <c r="M373" s="70">
        <v>51935</v>
      </c>
      <c r="N373" t="s">
        <v>4222</v>
      </c>
      <c r="O373" t="s">
        <v>4770</v>
      </c>
      <c r="P373" t="s">
        <v>4029</v>
      </c>
      <c r="Q373"/>
      <c r="R373" s="82">
        <v>6283.2</v>
      </c>
      <c r="S373" s="82">
        <v>0</v>
      </c>
      <c r="T373" s="82">
        <v>0</v>
      </c>
      <c r="U373" s="82">
        <f t="shared" si="90"/>
        <v>6283.2</v>
      </c>
      <c r="W373" s="73">
        <v>24</v>
      </c>
      <c r="X373" s="22">
        <v>-2094.4</v>
      </c>
      <c r="Y373" s="22">
        <f t="shared" si="89"/>
        <v>-261.8</v>
      </c>
      <c r="Z373" s="22">
        <f t="shared" si="89"/>
        <v>-261.8</v>
      </c>
      <c r="AA373" s="22">
        <f t="shared" si="89"/>
        <v>-261.8</v>
      </c>
      <c r="AB373" s="22">
        <f t="shared" si="89"/>
        <v>-261.8</v>
      </c>
      <c r="AC373" s="22">
        <f t="shared" si="89"/>
        <v>-261.8</v>
      </c>
      <c r="AD373" s="22">
        <f t="shared" si="89"/>
        <v>-261.8</v>
      </c>
      <c r="AE373" s="22">
        <f t="shared" si="89"/>
        <v>-261.8</v>
      </c>
      <c r="AF373" s="22">
        <f t="shared" si="88"/>
        <v>-261.8</v>
      </c>
      <c r="AG373" s="22">
        <f t="shared" si="88"/>
        <v>-261.8</v>
      </c>
      <c r="AH373" s="22">
        <v>0</v>
      </c>
      <c r="AI373" s="22">
        <v>0</v>
      </c>
      <c r="AJ373" s="22">
        <v>0</v>
      </c>
      <c r="AK373" s="22">
        <f t="shared" si="94"/>
        <v>-2356.2000000000003</v>
      </c>
      <c r="AL373" s="22">
        <v>0</v>
      </c>
      <c r="AM373" s="22">
        <f t="shared" si="91"/>
        <v>-4450.6000000000004</v>
      </c>
      <c r="AO373" s="81">
        <f t="shared" si="92"/>
        <v>1832.5999999999995</v>
      </c>
      <c r="AP373" s="81">
        <f t="shared" si="93"/>
        <v>4188.7999999999993</v>
      </c>
      <c r="AQ373" s="81"/>
      <c r="AR373" s="81"/>
    </row>
    <row r="374" spans="1:47" x14ac:dyDescent="0.25">
      <c r="A374" s="221">
        <v>45241</v>
      </c>
      <c r="B374" s="221"/>
      <c r="D374" s="69" t="s">
        <v>4771</v>
      </c>
      <c r="E374" s="69" t="s">
        <v>4772</v>
      </c>
      <c r="F374" s="69" t="e">
        <f>VLOOKUP(E374,#REF!,2,FALSE)</f>
        <v>#REF!</v>
      </c>
      <c r="G374" s="194" t="e">
        <f>VLOOKUP(E374,#REF!,9,FALSE)</f>
        <v>#REF!</v>
      </c>
      <c r="H374" s="194" t="e">
        <f>VLOOKUP(E374,#REF!,10,FALSE)</f>
        <v>#REF!</v>
      </c>
      <c r="I374" s="267" t="e">
        <f t="shared" si="75"/>
        <v>#REF!</v>
      </c>
      <c r="L374" s="68">
        <v>2301816</v>
      </c>
      <c r="M374" s="70">
        <v>51936</v>
      </c>
      <c r="N374" t="s">
        <v>4222</v>
      </c>
      <c r="O374" t="s">
        <v>4773</v>
      </c>
      <c r="P374" t="s">
        <v>4029</v>
      </c>
      <c r="Q374"/>
      <c r="R374" s="82">
        <v>6283.2</v>
      </c>
      <c r="S374" s="82">
        <v>0</v>
      </c>
      <c r="T374" s="82">
        <v>0</v>
      </c>
      <c r="U374" s="82">
        <f t="shared" si="90"/>
        <v>6283.2</v>
      </c>
      <c r="W374" s="73">
        <v>24</v>
      </c>
      <c r="X374" s="22">
        <v>-2094.4</v>
      </c>
      <c r="Y374" s="22">
        <f t="shared" si="89"/>
        <v>-261.8</v>
      </c>
      <c r="Z374" s="22">
        <f t="shared" si="89"/>
        <v>-261.8</v>
      </c>
      <c r="AA374" s="22">
        <f t="shared" si="89"/>
        <v>-261.8</v>
      </c>
      <c r="AB374" s="22">
        <f t="shared" si="89"/>
        <v>-261.8</v>
      </c>
      <c r="AC374" s="22">
        <f t="shared" si="89"/>
        <v>-261.8</v>
      </c>
      <c r="AD374" s="22">
        <f t="shared" si="89"/>
        <v>-261.8</v>
      </c>
      <c r="AE374" s="22">
        <f t="shared" si="89"/>
        <v>-261.8</v>
      </c>
      <c r="AF374" s="22">
        <f t="shared" si="88"/>
        <v>-261.8</v>
      </c>
      <c r="AG374" s="22">
        <f t="shared" si="88"/>
        <v>-261.8</v>
      </c>
      <c r="AH374" s="22">
        <v>0</v>
      </c>
      <c r="AI374" s="22">
        <v>0</v>
      </c>
      <c r="AJ374" s="22">
        <v>0</v>
      </c>
      <c r="AK374" s="22">
        <f t="shared" si="94"/>
        <v>-2356.2000000000003</v>
      </c>
      <c r="AL374" s="22">
        <v>0</v>
      </c>
      <c r="AM374" s="22">
        <f t="shared" si="91"/>
        <v>-4450.6000000000004</v>
      </c>
      <c r="AO374" s="81">
        <f t="shared" si="92"/>
        <v>1832.5999999999995</v>
      </c>
      <c r="AP374" s="81">
        <f t="shared" si="93"/>
        <v>4188.7999999999993</v>
      </c>
      <c r="AQ374" s="81"/>
      <c r="AR374" s="81"/>
    </row>
    <row r="375" spans="1:47" x14ac:dyDescent="0.25">
      <c r="A375" s="221">
        <v>45248</v>
      </c>
      <c r="B375" s="221"/>
      <c r="D375" s="69" t="s">
        <v>4774</v>
      </c>
      <c r="E375" s="69" t="s">
        <v>4775</v>
      </c>
      <c r="F375" s="69" t="e">
        <f>VLOOKUP(E375,#REF!,2,FALSE)</f>
        <v>#REF!</v>
      </c>
      <c r="G375" s="194" t="e">
        <f>VLOOKUP(E375,#REF!,9,FALSE)</f>
        <v>#REF!</v>
      </c>
      <c r="H375" s="194" t="e">
        <f>VLOOKUP(E375,#REF!,10,FALSE)</f>
        <v>#REF!</v>
      </c>
      <c r="I375" s="267" t="e">
        <f t="shared" ref="I375:I417" si="99">G375-U375</f>
        <v>#REF!</v>
      </c>
      <c r="L375" s="68">
        <v>2301858</v>
      </c>
      <c r="M375" s="70">
        <v>52037</v>
      </c>
      <c r="N375" t="s">
        <v>4776</v>
      </c>
      <c r="O375" t="s">
        <v>4777</v>
      </c>
      <c r="P375" t="s">
        <v>4029</v>
      </c>
      <c r="Q375"/>
      <c r="R375" s="82">
        <v>6283.2</v>
      </c>
      <c r="S375" s="82">
        <v>0</v>
      </c>
      <c r="T375" s="82">
        <v>0</v>
      </c>
      <c r="U375" s="82">
        <f t="shared" si="90"/>
        <v>6283.2</v>
      </c>
      <c r="W375" s="73">
        <v>24</v>
      </c>
      <c r="X375" s="22">
        <v>-2094.4</v>
      </c>
      <c r="Y375" s="22">
        <f t="shared" si="89"/>
        <v>-261.8</v>
      </c>
      <c r="Z375" s="22">
        <f t="shared" si="89"/>
        <v>-261.8</v>
      </c>
      <c r="AA375" s="22">
        <f t="shared" si="89"/>
        <v>-261.8</v>
      </c>
      <c r="AB375" s="22">
        <f t="shared" si="89"/>
        <v>-261.8</v>
      </c>
      <c r="AC375" s="22">
        <f t="shared" si="89"/>
        <v>-261.8</v>
      </c>
      <c r="AD375" s="22">
        <f t="shared" si="89"/>
        <v>-261.8</v>
      </c>
      <c r="AE375" s="22">
        <f t="shared" si="89"/>
        <v>-261.8</v>
      </c>
      <c r="AF375" s="22">
        <f t="shared" si="88"/>
        <v>-261.8</v>
      </c>
      <c r="AG375" s="22">
        <f t="shared" si="88"/>
        <v>-261.8</v>
      </c>
      <c r="AH375" s="22">
        <v>0</v>
      </c>
      <c r="AI375" s="22">
        <v>0</v>
      </c>
      <c r="AJ375" s="22">
        <v>0</v>
      </c>
      <c r="AK375" s="22">
        <f t="shared" si="94"/>
        <v>-2356.2000000000003</v>
      </c>
      <c r="AL375" s="22">
        <v>0</v>
      </c>
      <c r="AM375" s="22">
        <f t="shared" si="91"/>
        <v>-4450.6000000000004</v>
      </c>
      <c r="AO375" s="81">
        <f t="shared" si="92"/>
        <v>1832.5999999999995</v>
      </c>
      <c r="AP375" s="81">
        <f t="shared" si="93"/>
        <v>4188.7999999999993</v>
      </c>
      <c r="AQ375" s="81"/>
      <c r="AR375" s="81"/>
    </row>
    <row r="376" spans="1:47" x14ac:dyDescent="0.25">
      <c r="A376" s="221">
        <v>45248</v>
      </c>
      <c r="B376" s="221"/>
      <c r="D376" s="69" t="s">
        <v>4778</v>
      </c>
      <c r="E376" s="69" t="s">
        <v>4779</v>
      </c>
      <c r="F376" s="69" t="e">
        <f>VLOOKUP(E376,#REF!,2,FALSE)</f>
        <v>#REF!</v>
      </c>
      <c r="G376" s="194" t="e">
        <f>VLOOKUP(E376,#REF!,9,FALSE)</f>
        <v>#REF!</v>
      </c>
      <c r="H376" s="194" t="e">
        <f>VLOOKUP(E376,#REF!,10,FALSE)</f>
        <v>#REF!</v>
      </c>
      <c r="I376" s="267" t="e">
        <f t="shared" si="99"/>
        <v>#REF!</v>
      </c>
      <c r="L376" s="68">
        <v>2301858</v>
      </c>
      <c r="M376" s="70">
        <v>52038</v>
      </c>
      <c r="N376" t="s">
        <v>4780</v>
      </c>
      <c r="O376" t="s">
        <v>4781</v>
      </c>
      <c r="P376" t="s">
        <v>4029</v>
      </c>
      <c r="Q376"/>
      <c r="R376" s="82">
        <v>729.3</v>
      </c>
      <c r="S376" s="82">
        <v>0</v>
      </c>
      <c r="T376" s="82">
        <v>0</v>
      </c>
      <c r="U376" s="82">
        <f t="shared" si="90"/>
        <v>729.3</v>
      </c>
      <c r="W376" s="73">
        <v>24</v>
      </c>
      <c r="X376" s="22">
        <v>-243.09999999999997</v>
      </c>
      <c r="Y376" s="22">
        <f t="shared" si="89"/>
        <v>-30.387499999999999</v>
      </c>
      <c r="Z376" s="22">
        <f t="shared" si="89"/>
        <v>-30.387499999999999</v>
      </c>
      <c r="AA376" s="22">
        <f t="shared" si="89"/>
        <v>-30.387499999999999</v>
      </c>
      <c r="AB376" s="22">
        <f t="shared" si="89"/>
        <v>-30.387499999999999</v>
      </c>
      <c r="AC376" s="22">
        <f t="shared" si="89"/>
        <v>-30.387499999999999</v>
      </c>
      <c r="AD376" s="22">
        <f t="shared" si="89"/>
        <v>-30.387499999999999</v>
      </c>
      <c r="AE376" s="22">
        <f t="shared" si="89"/>
        <v>-30.387499999999999</v>
      </c>
      <c r="AF376" s="22">
        <f t="shared" si="88"/>
        <v>-30.387499999999999</v>
      </c>
      <c r="AG376" s="22">
        <f t="shared" si="88"/>
        <v>-30.387499999999999</v>
      </c>
      <c r="AH376" s="22">
        <v>0</v>
      </c>
      <c r="AI376" s="22">
        <v>0</v>
      </c>
      <c r="AJ376" s="22">
        <v>0</v>
      </c>
      <c r="AK376" s="22">
        <f t="shared" si="94"/>
        <v>-273.48749999999995</v>
      </c>
      <c r="AL376" s="22">
        <v>0</v>
      </c>
      <c r="AM376" s="22">
        <f t="shared" si="91"/>
        <v>-516.58749999999986</v>
      </c>
      <c r="AO376" s="81">
        <f t="shared" si="92"/>
        <v>212.71250000000009</v>
      </c>
      <c r="AP376" s="81">
        <f t="shared" si="93"/>
        <v>486.2</v>
      </c>
      <c r="AQ376" s="81"/>
      <c r="AR376" s="81"/>
    </row>
    <row r="377" spans="1:47" x14ac:dyDescent="0.25">
      <c r="A377" s="221">
        <v>45261</v>
      </c>
      <c r="B377" s="221"/>
      <c r="D377" s="69" t="s">
        <v>4782</v>
      </c>
      <c r="F377" s="69" t="e">
        <f>VLOOKUP(E377,#REF!,2,FALSE)</f>
        <v>#REF!</v>
      </c>
      <c r="G377" s="194" t="e">
        <f>VLOOKUP(E377,#REF!,9,FALSE)</f>
        <v>#REF!</v>
      </c>
      <c r="H377" s="194" t="e">
        <f>VLOOKUP(E377,#REF!,10,FALSE)</f>
        <v>#REF!</v>
      </c>
      <c r="I377" s="267" t="e">
        <f t="shared" si="99"/>
        <v>#REF!</v>
      </c>
      <c r="M377" s="70">
        <v>52149</v>
      </c>
      <c r="N377" t="s">
        <v>4222</v>
      </c>
      <c r="O377" t="s">
        <v>4783</v>
      </c>
      <c r="P377" t="s">
        <v>4029</v>
      </c>
      <c r="Q377"/>
      <c r="R377" s="82">
        <v>1996.8</v>
      </c>
      <c r="S377" s="82">
        <v>0</v>
      </c>
      <c r="T377" s="82">
        <v>0</v>
      </c>
      <c r="U377" s="82">
        <f t="shared" si="90"/>
        <v>1996.8</v>
      </c>
      <c r="W377" s="73">
        <v>24</v>
      </c>
      <c r="X377" s="22">
        <v>-582.4</v>
      </c>
      <c r="Y377" s="22">
        <f t="shared" si="89"/>
        <v>-83.2</v>
      </c>
      <c r="Z377" s="22">
        <f t="shared" si="89"/>
        <v>-83.2</v>
      </c>
      <c r="AA377" s="22">
        <f t="shared" si="89"/>
        <v>-83.2</v>
      </c>
      <c r="AB377" s="22">
        <f t="shared" si="89"/>
        <v>-83.2</v>
      </c>
      <c r="AC377" s="22">
        <f t="shared" si="89"/>
        <v>-83.2</v>
      </c>
      <c r="AD377" s="22">
        <f t="shared" si="89"/>
        <v>-83.2</v>
      </c>
      <c r="AE377" s="22">
        <f t="shared" si="89"/>
        <v>-83.2</v>
      </c>
      <c r="AF377" s="22">
        <f t="shared" si="88"/>
        <v>-83.2</v>
      </c>
      <c r="AG377" s="22">
        <f t="shared" si="88"/>
        <v>-83.2</v>
      </c>
      <c r="AH377" s="22">
        <v>0</v>
      </c>
      <c r="AI377" s="22">
        <v>0</v>
      </c>
      <c r="AJ377" s="22">
        <v>0</v>
      </c>
      <c r="AK377" s="22">
        <f t="shared" si="94"/>
        <v>-748.80000000000007</v>
      </c>
      <c r="AL377" s="22">
        <v>0</v>
      </c>
      <c r="AM377" s="22">
        <f t="shared" si="91"/>
        <v>-1331.2</v>
      </c>
      <c r="AO377" s="81">
        <f t="shared" si="92"/>
        <v>665.59999999999991</v>
      </c>
      <c r="AP377" s="81">
        <f t="shared" si="93"/>
        <v>1414.4</v>
      </c>
      <c r="AQ377" s="81"/>
      <c r="AR377" s="81"/>
    </row>
    <row r="378" spans="1:47" x14ac:dyDescent="0.25">
      <c r="A378" s="221">
        <v>45261</v>
      </c>
      <c r="B378" s="221"/>
      <c r="D378" s="69" t="s">
        <v>4784</v>
      </c>
      <c r="F378" s="69" t="e">
        <f>VLOOKUP(E378,#REF!,2,FALSE)</f>
        <v>#REF!</v>
      </c>
      <c r="G378" s="194" t="e">
        <f>VLOOKUP(E378,#REF!,9,FALSE)</f>
        <v>#REF!</v>
      </c>
      <c r="H378" s="194" t="e">
        <f>VLOOKUP(E378,#REF!,10,FALSE)</f>
        <v>#REF!</v>
      </c>
      <c r="I378" s="267" t="e">
        <f t="shared" si="99"/>
        <v>#REF!</v>
      </c>
      <c r="M378" s="70">
        <v>52150</v>
      </c>
      <c r="N378" t="s">
        <v>4222</v>
      </c>
      <c r="O378" t="s">
        <v>4785</v>
      </c>
      <c r="P378" t="s">
        <v>4029</v>
      </c>
      <c r="Q378"/>
      <c r="R378" s="82">
        <v>971.52</v>
      </c>
      <c r="S378" s="82">
        <v>0</v>
      </c>
      <c r="T378" s="82">
        <v>0</v>
      </c>
      <c r="U378" s="82">
        <f t="shared" si="90"/>
        <v>971.52</v>
      </c>
      <c r="W378" s="73">
        <v>24</v>
      </c>
      <c r="X378" s="22">
        <v>-283.35999999999996</v>
      </c>
      <c r="Y378" s="22">
        <f t="shared" si="89"/>
        <v>-40.479999999999997</v>
      </c>
      <c r="Z378" s="22">
        <f t="shared" si="89"/>
        <v>-40.479999999999997</v>
      </c>
      <c r="AA378" s="22">
        <f t="shared" si="89"/>
        <v>-40.479999999999997</v>
      </c>
      <c r="AB378" s="22">
        <f t="shared" si="89"/>
        <v>-40.479999999999997</v>
      </c>
      <c r="AC378" s="22">
        <f t="shared" si="89"/>
        <v>-40.479999999999997</v>
      </c>
      <c r="AD378" s="22">
        <f t="shared" si="89"/>
        <v>-40.479999999999997</v>
      </c>
      <c r="AE378" s="22">
        <f t="shared" si="89"/>
        <v>-40.479999999999997</v>
      </c>
      <c r="AF378" s="22">
        <f t="shared" si="88"/>
        <v>-40.479999999999997</v>
      </c>
      <c r="AG378" s="22">
        <f t="shared" si="88"/>
        <v>-40.479999999999997</v>
      </c>
      <c r="AH378" s="22">
        <v>0</v>
      </c>
      <c r="AI378" s="22">
        <v>0</v>
      </c>
      <c r="AJ378" s="22">
        <v>0</v>
      </c>
      <c r="AK378" s="22">
        <f t="shared" si="94"/>
        <v>-364.32</v>
      </c>
      <c r="AL378" s="22">
        <v>0</v>
      </c>
      <c r="AM378" s="22">
        <f t="shared" si="91"/>
        <v>-647.67999999999995</v>
      </c>
      <c r="AO378" s="81">
        <f t="shared" si="92"/>
        <v>323.84000000000003</v>
      </c>
      <c r="AP378" s="81">
        <f t="shared" si="93"/>
        <v>688.16000000000008</v>
      </c>
      <c r="AQ378" s="81"/>
      <c r="AR378" s="81"/>
    </row>
    <row r="379" spans="1:47" x14ac:dyDescent="0.25">
      <c r="A379" s="221">
        <v>45261</v>
      </c>
      <c r="B379" s="221"/>
      <c r="D379" s="69" t="s">
        <v>4786</v>
      </c>
      <c r="F379" s="69" t="e">
        <f>VLOOKUP(E379,#REF!,2,FALSE)</f>
        <v>#REF!</v>
      </c>
      <c r="G379" s="194" t="e">
        <f>VLOOKUP(E379,#REF!,9,FALSE)</f>
        <v>#REF!</v>
      </c>
      <c r="H379" s="194" t="e">
        <f>VLOOKUP(E379,#REF!,10,FALSE)</f>
        <v>#REF!</v>
      </c>
      <c r="I379" s="267" t="e">
        <f t="shared" si="99"/>
        <v>#REF!</v>
      </c>
      <c r="M379" s="70">
        <v>52151</v>
      </c>
      <c r="N379" t="s">
        <v>4222</v>
      </c>
      <c r="O379" t="s">
        <v>4787</v>
      </c>
      <c r="P379" t="s">
        <v>4029</v>
      </c>
      <c r="Q379"/>
      <c r="R379" s="82">
        <v>5772.8</v>
      </c>
      <c r="S379" s="82">
        <v>0</v>
      </c>
      <c r="T379" s="82">
        <v>0</v>
      </c>
      <c r="U379" s="82">
        <f t="shared" si="90"/>
        <v>5772.8</v>
      </c>
      <c r="W379" s="73">
        <v>24</v>
      </c>
      <c r="X379" s="22">
        <v>-1683.7333333333333</v>
      </c>
      <c r="Y379" s="22">
        <f t="shared" si="89"/>
        <v>-240.53333333333333</v>
      </c>
      <c r="Z379" s="22">
        <f t="shared" si="89"/>
        <v>-240.53333333333333</v>
      </c>
      <c r="AA379" s="22">
        <f t="shared" si="89"/>
        <v>-240.53333333333333</v>
      </c>
      <c r="AB379" s="22">
        <f t="shared" si="89"/>
        <v>-240.53333333333333</v>
      </c>
      <c r="AC379" s="22">
        <f t="shared" si="89"/>
        <v>-240.53333333333333</v>
      </c>
      <c r="AD379" s="22">
        <f t="shared" si="89"/>
        <v>-240.53333333333333</v>
      </c>
      <c r="AE379" s="22">
        <f t="shared" si="89"/>
        <v>-240.53333333333333</v>
      </c>
      <c r="AF379" s="22">
        <f t="shared" si="88"/>
        <v>-240.53333333333333</v>
      </c>
      <c r="AG379" s="22">
        <f t="shared" si="88"/>
        <v>-240.53333333333333</v>
      </c>
      <c r="AH379" s="22">
        <v>0</v>
      </c>
      <c r="AI379" s="22">
        <v>0</v>
      </c>
      <c r="AJ379" s="22">
        <v>0</v>
      </c>
      <c r="AK379" s="22">
        <f t="shared" si="94"/>
        <v>-2164.8000000000002</v>
      </c>
      <c r="AL379" s="22">
        <v>0</v>
      </c>
      <c r="AM379" s="22">
        <f t="shared" si="91"/>
        <v>-3848.5333333333338</v>
      </c>
      <c r="AO379" s="81">
        <f t="shared" si="92"/>
        <v>1924.2666666666664</v>
      </c>
      <c r="AP379" s="81">
        <f t="shared" si="93"/>
        <v>4089.0666666666666</v>
      </c>
      <c r="AQ379" s="81"/>
      <c r="AR379" s="81"/>
    </row>
    <row r="380" spans="1:47" x14ac:dyDescent="0.25">
      <c r="A380" s="221">
        <v>45261</v>
      </c>
      <c r="B380" s="221"/>
      <c r="D380" s="69" t="s">
        <v>4788</v>
      </c>
      <c r="F380" s="69" t="e">
        <f>VLOOKUP(E380,#REF!,2,FALSE)</f>
        <v>#REF!</v>
      </c>
      <c r="G380" s="194" t="e">
        <f>VLOOKUP(E380,#REF!,9,FALSE)</f>
        <v>#REF!</v>
      </c>
      <c r="H380" s="194" t="e">
        <f>VLOOKUP(E380,#REF!,10,FALSE)</f>
        <v>#REF!</v>
      </c>
      <c r="I380" s="267" t="e">
        <f t="shared" si="99"/>
        <v>#REF!</v>
      </c>
      <c r="M380" s="70">
        <v>52152</v>
      </c>
      <c r="N380" t="s">
        <v>4222</v>
      </c>
      <c r="O380" t="s">
        <v>4789</v>
      </c>
      <c r="P380" t="s">
        <v>4029</v>
      </c>
      <c r="Q380"/>
      <c r="R380" s="82">
        <v>2886.4</v>
      </c>
      <c r="S380" s="82">
        <v>0</v>
      </c>
      <c r="T380" s="82">
        <v>0</v>
      </c>
      <c r="U380" s="82">
        <f t="shared" si="90"/>
        <v>2886.4</v>
      </c>
      <c r="W380" s="73">
        <v>24</v>
      </c>
      <c r="X380" s="22">
        <v>-841.86666666666667</v>
      </c>
      <c r="Y380" s="22">
        <f t="shared" si="89"/>
        <v>-120.26666666666667</v>
      </c>
      <c r="Z380" s="22">
        <f t="shared" si="89"/>
        <v>-120.26666666666667</v>
      </c>
      <c r="AA380" s="22">
        <f t="shared" si="89"/>
        <v>-120.26666666666667</v>
      </c>
      <c r="AB380" s="22">
        <f t="shared" si="89"/>
        <v>-120.26666666666667</v>
      </c>
      <c r="AC380" s="22">
        <f t="shared" si="89"/>
        <v>-120.26666666666667</v>
      </c>
      <c r="AD380" s="22">
        <f t="shared" si="89"/>
        <v>-120.26666666666667</v>
      </c>
      <c r="AE380" s="22">
        <f t="shared" si="89"/>
        <v>-120.26666666666667</v>
      </c>
      <c r="AF380" s="22">
        <f t="shared" si="88"/>
        <v>-120.26666666666667</v>
      </c>
      <c r="AG380" s="22">
        <f t="shared" si="88"/>
        <v>-120.26666666666667</v>
      </c>
      <c r="AH380" s="22">
        <v>0</v>
      </c>
      <c r="AI380" s="22">
        <v>0</v>
      </c>
      <c r="AJ380" s="22">
        <v>0</v>
      </c>
      <c r="AK380" s="22">
        <f t="shared" si="94"/>
        <v>-1082.4000000000001</v>
      </c>
      <c r="AL380" s="22">
        <v>0</v>
      </c>
      <c r="AM380" s="22">
        <f t="shared" si="91"/>
        <v>-1924.2666666666669</v>
      </c>
      <c r="AO380" s="81">
        <f t="shared" si="92"/>
        <v>962.13333333333321</v>
      </c>
      <c r="AP380" s="81">
        <f t="shared" si="93"/>
        <v>2044.5333333333333</v>
      </c>
      <c r="AQ380" s="81"/>
      <c r="AR380" s="81"/>
    </row>
    <row r="381" spans="1:47" x14ac:dyDescent="0.25">
      <c r="A381" s="221">
        <v>45261</v>
      </c>
      <c r="B381" s="221"/>
      <c r="D381" s="69" t="s">
        <v>4790</v>
      </c>
      <c r="F381" s="69" t="e">
        <f>VLOOKUP(E381,#REF!,2,FALSE)</f>
        <v>#REF!</v>
      </c>
      <c r="G381" s="194" t="e">
        <f>VLOOKUP(E381,#REF!,9,FALSE)</f>
        <v>#REF!</v>
      </c>
      <c r="H381" s="194" t="e">
        <f>VLOOKUP(E381,#REF!,10,FALSE)</f>
        <v>#REF!</v>
      </c>
      <c r="I381" s="267" t="e">
        <f t="shared" si="99"/>
        <v>#REF!</v>
      </c>
      <c r="M381" s="70">
        <v>52153</v>
      </c>
      <c r="N381" t="s">
        <v>4222</v>
      </c>
      <c r="O381" t="s">
        <v>4791</v>
      </c>
      <c r="P381" t="s">
        <v>4029</v>
      </c>
      <c r="Q381"/>
      <c r="R381" s="82">
        <v>2914.56</v>
      </c>
      <c r="S381" s="82">
        <v>0</v>
      </c>
      <c r="T381" s="82">
        <v>0</v>
      </c>
      <c r="U381" s="82">
        <f t="shared" si="90"/>
        <v>2914.56</v>
      </c>
      <c r="W381" s="73">
        <v>24</v>
      </c>
      <c r="X381" s="22">
        <v>-850.08000000000015</v>
      </c>
      <c r="Y381" s="22">
        <f t="shared" si="89"/>
        <v>-121.44</v>
      </c>
      <c r="Z381" s="22">
        <f t="shared" si="89"/>
        <v>-121.44</v>
      </c>
      <c r="AA381" s="22">
        <f t="shared" si="89"/>
        <v>-121.44</v>
      </c>
      <c r="AB381" s="22">
        <f t="shared" si="89"/>
        <v>-121.44</v>
      </c>
      <c r="AC381" s="22">
        <f t="shared" si="89"/>
        <v>-121.44</v>
      </c>
      <c r="AD381" s="22">
        <f t="shared" si="89"/>
        <v>-121.44</v>
      </c>
      <c r="AE381" s="22">
        <f t="shared" si="89"/>
        <v>-121.44</v>
      </c>
      <c r="AF381" s="22">
        <f t="shared" si="88"/>
        <v>-121.44</v>
      </c>
      <c r="AG381" s="22">
        <f t="shared" si="88"/>
        <v>-121.44</v>
      </c>
      <c r="AH381" s="22">
        <v>0</v>
      </c>
      <c r="AI381" s="22">
        <v>0</v>
      </c>
      <c r="AJ381" s="22">
        <v>0</v>
      </c>
      <c r="AK381" s="22">
        <f t="shared" si="94"/>
        <v>-1092.9600000000003</v>
      </c>
      <c r="AL381" s="22">
        <v>0</v>
      </c>
      <c r="AM381" s="22">
        <f t="shared" si="91"/>
        <v>-1943.0400000000004</v>
      </c>
      <c r="AO381" s="81">
        <f t="shared" si="92"/>
        <v>971.51999999999953</v>
      </c>
      <c r="AP381" s="81">
        <f t="shared" si="93"/>
        <v>2064.4799999999996</v>
      </c>
      <c r="AQ381" s="81"/>
      <c r="AR381" s="81"/>
    </row>
    <row r="382" spans="1:47" x14ac:dyDescent="0.25">
      <c r="A382" s="221">
        <v>45261</v>
      </c>
      <c r="B382" s="221"/>
      <c r="D382" s="69" t="s">
        <v>4792</v>
      </c>
      <c r="F382" s="69" t="e">
        <f>VLOOKUP(E382,#REF!,2,FALSE)</f>
        <v>#REF!</v>
      </c>
      <c r="G382" s="194" t="e">
        <f>VLOOKUP(E382,#REF!,9,FALSE)</f>
        <v>#REF!</v>
      </c>
      <c r="H382" s="194" t="e">
        <f>VLOOKUP(E382,#REF!,10,FALSE)</f>
        <v>#REF!</v>
      </c>
      <c r="I382" s="267" t="e">
        <f t="shared" si="99"/>
        <v>#REF!</v>
      </c>
      <c r="M382" s="70">
        <v>52160</v>
      </c>
      <c r="N382" t="s">
        <v>4222</v>
      </c>
      <c r="O382" t="s">
        <v>4793</v>
      </c>
      <c r="P382" t="s">
        <v>4022</v>
      </c>
      <c r="Q382"/>
      <c r="R382" s="82">
        <v>6237</v>
      </c>
      <c r="S382" s="82">
        <v>0</v>
      </c>
      <c r="T382" s="82">
        <v>0</v>
      </c>
      <c r="U382" s="82">
        <f t="shared" si="90"/>
        <v>6237</v>
      </c>
      <c r="W382" s="73">
        <v>24</v>
      </c>
      <c r="X382" s="22">
        <v>-1819.125</v>
      </c>
      <c r="Y382" s="22">
        <f t="shared" si="89"/>
        <v>-259.875</v>
      </c>
      <c r="Z382" s="22">
        <f t="shared" si="89"/>
        <v>-259.875</v>
      </c>
      <c r="AA382" s="22">
        <f t="shared" si="89"/>
        <v>-259.875</v>
      </c>
      <c r="AB382" s="22">
        <f t="shared" si="89"/>
        <v>-259.875</v>
      </c>
      <c r="AC382" s="22">
        <f t="shared" si="89"/>
        <v>-259.875</v>
      </c>
      <c r="AD382" s="22">
        <f t="shared" si="89"/>
        <v>-259.875</v>
      </c>
      <c r="AE382" s="22">
        <f t="shared" si="89"/>
        <v>-259.875</v>
      </c>
      <c r="AF382" s="22">
        <f t="shared" si="88"/>
        <v>-259.875</v>
      </c>
      <c r="AG382" s="22">
        <f t="shared" si="88"/>
        <v>-259.875</v>
      </c>
      <c r="AH382" s="22">
        <v>0</v>
      </c>
      <c r="AI382" s="22">
        <v>0</v>
      </c>
      <c r="AJ382" s="22">
        <v>0</v>
      </c>
      <c r="AK382" s="22">
        <f t="shared" si="94"/>
        <v>-2338.875</v>
      </c>
      <c r="AL382" s="22">
        <v>0</v>
      </c>
      <c r="AM382" s="22">
        <f t="shared" si="91"/>
        <v>-4158</v>
      </c>
      <c r="AO382" s="81">
        <f t="shared" si="92"/>
        <v>2079</v>
      </c>
      <c r="AP382" s="81">
        <f t="shared" si="93"/>
        <v>4417.875</v>
      </c>
      <c r="AQ382" s="81"/>
      <c r="AR382" s="81"/>
    </row>
    <row r="383" spans="1:47" x14ac:dyDescent="0.25">
      <c r="A383" s="221">
        <v>45261</v>
      </c>
      <c r="B383" s="221"/>
      <c r="D383" s="69" t="s">
        <v>4794</v>
      </c>
      <c r="F383" s="69" t="e">
        <f>VLOOKUP(E383,#REF!,2,FALSE)</f>
        <v>#REF!</v>
      </c>
      <c r="G383" s="194" t="e">
        <f>VLOOKUP(E383,#REF!,9,FALSE)</f>
        <v>#REF!</v>
      </c>
      <c r="H383" s="194" t="e">
        <f>VLOOKUP(E383,#REF!,10,FALSE)</f>
        <v>#REF!</v>
      </c>
      <c r="I383" s="267" t="e">
        <f t="shared" si="99"/>
        <v>#REF!</v>
      </c>
      <c r="M383" s="70">
        <v>52161</v>
      </c>
      <c r="N383" t="s">
        <v>4222</v>
      </c>
      <c r="O383" t="s">
        <v>4795</v>
      </c>
      <c r="P383" t="s">
        <v>4022</v>
      </c>
      <c r="Q383"/>
      <c r="R383" s="82">
        <v>7392</v>
      </c>
      <c r="S383" s="82">
        <v>0</v>
      </c>
      <c r="T383" s="82">
        <v>0</v>
      </c>
      <c r="U383" s="82">
        <f t="shared" si="90"/>
        <v>7392</v>
      </c>
      <c r="W383" s="73">
        <v>24</v>
      </c>
      <c r="X383" s="22">
        <v>-2156</v>
      </c>
      <c r="Y383" s="22">
        <f t="shared" si="89"/>
        <v>-308</v>
      </c>
      <c r="Z383" s="22">
        <f t="shared" si="89"/>
        <v>-308</v>
      </c>
      <c r="AA383" s="22">
        <f t="shared" si="89"/>
        <v>-308</v>
      </c>
      <c r="AB383" s="22">
        <f t="shared" ref="AB383:AE405" si="100">-$U383/$W383</f>
        <v>-308</v>
      </c>
      <c r="AC383" s="22">
        <f t="shared" si="100"/>
        <v>-308</v>
      </c>
      <c r="AD383" s="22">
        <f t="shared" si="100"/>
        <v>-308</v>
      </c>
      <c r="AE383" s="22">
        <f t="shared" si="100"/>
        <v>-308</v>
      </c>
      <c r="AF383" s="22">
        <f t="shared" si="88"/>
        <v>-308</v>
      </c>
      <c r="AG383" s="22">
        <f t="shared" si="88"/>
        <v>-308</v>
      </c>
      <c r="AH383" s="22">
        <v>0</v>
      </c>
      <c r="AI383" s="22">
        <v>0</v>
      </c>
      <c r="AJ383" s="22">
        <v>0</v>
      </c>
      <c r="AK383" s="22">
        <f t="shared" si="94"/>
        <v>-2772</v>
      </c>
      <c r="AL383" s="22">
        <v>0</v>
      </c>
      <c r="AM383" s="22">
        <f t="shared" si="91"/>
        <v>-4928</v>
      </c>
      <c r="AO383" s="81">
        <f t="shared" si="92"/>
        <v>2464</v>
      </c>
      <c r="AP383" s="81">
        <f t="shared" si="93"/>
        <v>5236</v>
      </c>
      <c r="AQ383" s="81"/>
      <c r="AR383" s="81"/>
    </row>
    <row r="384" spans="1:47" x14ac:dyDescent="0.25">
      <c r="A384" s="221">
        <v>45261</v>
      </c>
      <c r="B384" s="221"/>
      <c r="D384" s="69" t="s">
        <v>4796</v>
      </c>
      <c r="F384" s="69" t="e">
        <f>VLOOKUP(E384,#REF!,2,FALSE)</f>
        <v>#REF!</v>
      </c>
      <c r="G384" s="194" t="e">
        <f>VLOOKUP(E384,#REF!,9,FALSE)</f>
        <v>#REF!</v>
      </c>
      <c r="H384" s="194" t="e">
        <f>VLOOKUP(E384,#REF!,10,FALSE)</f>
        <v>#REF!</v>
      </c>
      <c r="I384" s="267" t="e">
        <f t="shared" si="99"/>
        <v>#REF!</v>
      </c>
      <c r="M384" s="70">
        <v>52284</v>
      </c>
      <c r="N384" t="s">
        <v>4222</v>
      </c>
      <c r="O384" t="s">
        <v>4797</v>
      </c>
      <c r="P384" t="s">
        <v>4029</v>
      </c>
      <c r="Q384"/>
      <c r="R384" s="82">
        <v>5913.6</v>
      </c>
      <c r="S384" s="82">
        <v>0</v>
      </c>
      <c r="T384" s="82">
        <v>0</v>
      </c>
      <c r="U384" s="82">
        <f t="shared" si="90"/>
        <v>5913.6</v>
      </c>
      <c r="W384" s="73">
        <v>24</v>
      </c>
      <c r="X384" s="22">
        <v>-1724.8000000000002</v>
      </c>
      <c r="Y384" s="22">
        <f t="shared" ref="Y384:AA405" si="101">-$U384/$W384</f>
        <v>-246.4</v>
      </c>
      <c r="Z384" s="22">
        <f t="shared" si="101"/>
        <v>-246.4</v>
      </c>
      <c r="AA384" s="22">
        <f t="shared" si="101"/>
        <v>-246.4</v>
      </c>
      <c r="AB384" s="22">
        <f t="shared" si="100"/>
        <v>-246.4</v>
      </c>
      <c r="AC384" s="22">
        <f t="shared" si="100"/>
        <v>-246.4</v>
      </c>
      <c r="AD384" s="22">
        <f t="shared" si="100"/>
        <v>-246.4</v>
      </c>
      <c r="AE384" s="22">
        <f t="shared" si="100"/>
        <v>-246.4</v>
      </c>
      <c r="AF384" s="22">
        <f t="shared" si="88"/>
        <v>-246.4</v>
      </c>
      <c r="AG384" s="22">
        <f t="shared" si="88"/>
        <v>-246.4</v>
      </c>
      <c r="AH384" s="22">
        <v>0</v>
      </c>
      <c r="AI384" s="22">
        <v>0</v>
      </c>
      <c r="AJ384" s="22">
        <v>0</v>
      </c>
      <c r="AK384" s="22">
        <f t="shared" si="94"/>
        <v>-2217.6000000000004</v>
      </c>
      <c r="AL384" s="22">
        <v>0</v>
      </c>
      <c r="AM384" s="22">
        <f t="shared" si="91"/>
        <v>-3942.4000000000005</v>
      </c>
      <c r="AO384" s="81">
        <f t="shared" si="92"/>
        <v>1971.1999999999998</v>
      </c>
      <c r="AP384" s="81">
        <f t="shared" si="93"/>
        <v>4188.8</v>
      </c>
      <c r="AQ384" s="81">
        <v>4</v>
      </c>
      <c r="AR384" s="122">
        <v>5913.6</v>
      </c>
      <c r="AS384" s="81">
        <f t="shared" ref="AS384" si="102">U384-AR384</f>
        <v>0</v>
      </c>
      <c r="AT384" s="122">
        <f t="shared" ref="AT384" si="103">AS384/24*AQ384</f>
        <v>0</v>
      </c>
      <c r="AU384" s="81">
        <f>U384-AS384-(-AM384-AT384)-(AR384-(AR384/24*AQ384))</f>
        <v>-2956.8</v>
      </c>
    </row>
    <row r="385" spans="1:47" x14ac:dyDescent="0.25">
      <c r="A385" s="221">
        <v>45261</v>
      </c>
      <c r="B385" s="221"/>
      <c r="D385" s="69" t="s">
        <v>4798</v>
      </c>
      <c r="F385" s="69" t="e">
        <f>VLOOKUP(E385,#REF!,2,FALSE)</f>
        <v>#REF!</v>
      </c>
      <c r="G385" s="194" t="e">
        <f>VLOOKUP(E385,#REF!,9,FALSE)</f>
        <v>#REF!</v>
      </c>
      <c r="H385" s="194" t="e">
        <f>VLOOKUP(E385,#REF!,10,FALSE)</f>
        <v>#REF!</v>
      </c>
      <c r="I385" s="267" t="e">
        <f t="shared" si="99"/>
        <v>#REF!</v>
      </c>
      <c r="M385" s="70">
        <v>52285</v>
      </c>
      <c r="N385" t="s">
        <v>4222</v>
      </c>
      <c r="O385" t="s">
        <v>4799</v>
      </c>
      <c r="P385" t="s">
        <v>4029</v>
      </c>
      <c r="Q385"/>
      <c r="R385" s="82">
        <v>5068.8</v>
      </c>
      <c r="S385" s="82">
        <v>0</v>
      </c>
      <c r="T385" s="82">
        <v>0</v>
      </c>
      <c r="U385" s="82">
        <f t="shared" si="90"/>
        <v>5068.8</v>
      </c>
      <c r="W385" s="73">
        <v>24</v>
      </c>
      <c r="X385" s="22">
        <v>-1478.4</v>
      </c>
      <c r="Y385" s="22">
        <f t="shared" si="101"/>
        <v>-211.20000000000002</v>
      </c>
      <c r="Z385" s="22">
        <f t="shared" si="101"/>
        <v>-211.20000000000002</v>
      </c>
      <c r="AA385" s="22">
        <f t="shared" si="101"/>
        <v>-211.20000000000002</v>
      </c>
      <c r="AB385" s="22">
        <f t="shared" si="100"/>
        <v>-211.20000000000002</v>
      </c>
      <c r="AC385" s="22">
        <f t="shared" si="100"/>
        <v>-211.20000000000002</v>
      </c>
      <c r="AD385" s="22">
        <f t="shared" si="100"/>
        <v>-211.20000000000002</v>
      </c>
      <c r="AE385" s="22">
        <f t="shared" si="100"/>
        <v>-211.20000000000002</v>
      </c>
      <c r="AF385" s="22">
        <f t="shared" si="88"/>
        <v>-211.20000000000002</v>
      </c>
      <c r="AG385" s="22">
        <f t="shared" si="88"/>
        <v>-211.20000000000002</v>
      </c>
      <c r="AH385" s="22">
        <v>0</v>
      </c>
      <c r="AI385" s="22">
        <v>0</v>
      </c>
      <c r="AJ385" s="22">
        <v>0</v>
      </c>
      <c r="AK385" s="22">
        <f t="shared" si="94"/>
        <v>-1900.8000000000002</v>
      </c>
      <c r="AL385" s="22">
        <v>0</v>
      </c>
      <c r="AM385" s="22">
        <f t="shared" si="91"/>
        <v>-3379.2000000000003</v>
      </c>
      <c r="AO385" s="81">
        <f t="shared" si="92"/>
        <v>1689.6</v>
      </c>
      <c r="AP385" s="81">
        <f t="shared" si="93"/>
        <v>3590.4</v>
      </c>
      <c r="AQ385" s="81"/>
      <c r="AR385" s="81"/>
    </row>
    <row r="386" spans="1:47" x14ac:dyDescent="0.25">
      <c r="A386" s="221">
        <v>45261</v>
      </c>
      <c r="B386" s="221"/>
      <c r="D386" s="69" t="s">
        <v>4800</v>
      </c>
      <c r="F386" s="69" t="e">
        <f>VLOOKUP(E386,#REF!,2,FALSE)</f>
        <v>#REF!</v>
      </c>
      <c r="G386" s="194" t="e">
        <f>VLOOKUP(E386,#REF!,9,FALSE)</f>
        <v>#REF!</v>
      </c>
      <c r="H386" s="194" t="e">
        <f>VLOOKUP(E386,#REF!,10,FALSE)</f>
        <v>#REF!</v>
      </c>
      <c r="I386" s="267" t="e">
        <f t="shared" si="99"/>
        <v>#REF!</v>
      </c>
      <c r="M386" s="70">
        <v>52286</v>
      </c>
      <c r="N386" t="s">
        <v>4222</v>
      </c>
      <c r="O386" t="s">
        <v>4801</v>
      </c>
      <c r="P386" t="s">
        <v>4029</v>
      </c>
      <c r="Q386"/>
      <c r="R386" s="82">
        <v>5068.8</v>
      </c>
      <c r="S386" s="82">
        <v>0</v>
      </c>
      <c r="T386" s="82">
        <v>0</v>
      </c>
      <c r="U386" s="82">
        <f t="shared" si="90"/>
        <v>5068.8</v>
      </c>
      <c r="W386" s="73">
        <v>24</v>
      </c>
      <c r="X386" s="22">
        <v>-1478.4</v>
      </c>
      <c r="Y386" s="22">
        <f t="shared" si="101"/>
        <v>-211.20000000000002</v>
      </c>
      <c r="Z386" s="22">
        <f t="shared" si="101"/>
        <v>-211.20000000000002</v>
      </c>
      <c r="AA386" s="22">
        <f t="shared" si="101"/>
        <v>-211.20000000000002</v>
      </c>
      <c r="AB386" s="22">
        <f t="shared" si="100"/>
        <v>-211.20000000000002</v>
      </c>
      <c r="AC386" s="22">
        <f t="shared" si="100"/>
        <v>-211.20000000000002</v>
      </c>
      <c r="AD386" s="22">
        <f t="shared" si="100"/>
        <v>-211.20000000000002</v>
      </c>
      <c r="AE386" s="22">
        <f t="shared" si="100"/>
        <v>-211.20000000000002</v>
      </c>
      <c r="AF386" s="22">
        <f t="shared" si="88"/>
        <v>-211.20000000000002</v>
      </c>
      <c r="AG386" s="22">
        <f t="shared" si="88"/>
        <v>-211.20000000000002</v>
      </c>
      <c r="AH386" s="22">
        <v>0</v>
      </c>
      <c r="AI386" s="22">
        <v>0</v>
      </c>
      <c r="AJ386" s="22">
        <v>0</v>
      </c>
      <c r="AK386" s="22">
        <f t="shared" si="94"/>
        <v>-1900.8000000000002</v>
      </c>
      <c r="AL386" s="22">
        <v>0</v>
      </c>
      <c r="AM386" s="22">
        <f t="shared" si="91"/>
        <v>-3379.2000000000003</v>
      </c>
      <c r="AO386" s="81">
        <f t="shared" si="92"/>
        <v>1689.6</v>
      </c>
      <c r="AP386" s="81">
        <f t="shared" si="93"/>
        <v>3590.4</v>
      </c>
      <c r="AQ386" s="81"/>
      <c r="AR386" s="81"/>
    </row>
    <row r="387" spans="1:47" x14ac:dyDescent="0.25">
      <c r="A387" s="221">
        <v>45261</v>
      </c>
      <c r="B387" s="221"/>
      <c r="D387" s="69" t="s">
        <v>4802</v>
      </c>
      <c r="F387" s="69" t="e">
        <f>VLOOKUP(E387,#REF!,2,FALSE)</f>
        <v>#REF!</v>
      </c>
      <c r="G387" s="194" t="e">
        <f>VLOOKUP(E387,#REF!,9,FALSE)</f>
        <v>#REF!</v>
      </c>
      <c r="H387" s="194" t="e">
        <f>VLOOKUP(E387,#REF!,10,FALSE)</f>
        <v>#REF!</v>
      </c>
      <c r="I387" s="267" t="e">
        <f t="shared" si="99"/>
        <v>#REF!</v>
      </c>
      <c r="M387" s="70">
        <v>52287</v>
      </c>
      <c r="N387" t="s">
        <v>4222</v>
      </c>
      <c r="O387" t="s">
        <v>4803</v>
      </c>
      <c r="P387" t="s">
        <v>4029</v>
      </c>
      <c r="Q387"/>
      <c r="R387" s="82">
        <v>6406.4</v>
      </c>
      <c r="S387" s="82">
        <v>0</v>
      </c>
      <c r="T387" s="82">
        <v>0</v>
      </c>
      <c r="U387" s="82">
        <f t="shared" si="90"/>
        <v>6406.4</v>
      </c>
      <c r="W387" s="73">
        <v>24</v>
      </c>
      <c r="X387" s="22">
        <v>-1868.5333333333335</v>
      </c>
      <c r="Y387" s="22">
        <f t="shared" si="101"/>
        <v>-266.93333333333334</v>
      </c>
      <c r="Z387" s="22">
        <f t="shared" si="101"/>
        <v>-266.93333333333334</v>
      </c>
      <c r="AA387" s="22">
        <f t="shared" si="101"/>
        <v>-266.93333333333334</v>
      </c>
      <c r="AB387" s="22">
        <f t="shared" si="100"/>
        <v>-266.93333333333334</v>
      </c>
      <c r="AC387" s="22">
        <f t="shared" si="100"/>
        <v>-266.93333333333334</v>
      </c>
      <c r="AD387" s="22">
        <f t="shared" si="100"/>
        <v>-266.93333333333334</v>
      </c>
      <c r="AE387" s="22">
        <f t="shared" si="100"/>
        <v>-266.93333333333334</v>
      </c>
      <c r="AF387" s="22">
        <f t="shared" si="88"/>
        <v>-266.93333333333334</v>
      </c>
      <c r="AG387" s="22">
        <f t="shared" si="88"/>
        <v>-266.93333333333334</v>
      </c>
      <c r="AH387" s="22">
        <v>0</v>
      </c>
      <c r="AI387" s="22">
        <v>0</v>
      </c>
      <c r="AJ387" s="22">
        <v>0</v>
      </c>
      <c r="AK387" s="22">
        <f t="shared" si="94"/>
        <v>-2402.4</v>
      </c>
      <c r="AL387" s="22">
        <v>0</v>
      </c>
      <c r="AM387" s="22">
        <f t="shared" si="91"/>
        <v>-4270.9333333333334</v>
      </c>
      <c r="AO387" s="81">
        <f t="shared" si="92"/>
        <v>2135.4666666666662</v>
      </c>
      <c r="AP387" s="81">
        <f t="shared" si="93"/>
        <v>4537.8666666666659</v>
      </c>
      <c r="AQ387" s="81"/>
      <c r="AR387" s="81"/>
    </row>
    <row r="388" spans="1:47" x14ac:dyDescent="0.25">
      <c r="A388" s="221">
        <v>45261</v>
      </c>
      <c r="B388" s="221"/>
      <c r="D388" s="69" t="s">
        <v>4804</v>
      </c>
      <c r="F388" s="69" t="e">
        <f>VLOOKUP(E388,#REF!,2,FALSE)</f>
        <v>#REF!</v>
      </c>
      <c r="G388" s="194" t="e">
        <f>VLOOKUP(E388,#REF!,9,FALSE)</f>
        <v>#REF!</v>
      </c>
      <c r="H388" s="194" t="e">
        <f>VLOOKUP(E388,#REF!,10,FALSE)</f>
        <v>#REF!</v>
      </c>
      <c r="I388" s="267" t="e">
        <f t="shared" si="99"/>
        <v>#REF!</v>
      </c>
      <c r="M388" s="70">
        <v>52288</v>
      </c>
      <c r="N388" t="s">
        <v>4222</v>
      </c>
      <c r="O388" t="s">
        <v>4805</v>
      </c>
      <c r="P388" t="s">
        <v>4029</v>
      </c>
      <c r="Q388"/>
      <c r="R388" s="82">
        <v>8679.44</v>
      </c>
      <c r="S388" s="82">
        <v>0</v>
      </c>
      <c r="T388" s="82">
        <v>0</v>
      </c>
      <c r="U388" s="82">
        <f t="shared" si="90"/>
        <v>8679.44</v>
      </c>
      <c r="W388" s="73">
        <v>24</v>
      </c>
      <c r="X388" s="22">
        <v>-2531.5033333333336</v>
      </c>
      <c r="Y388" s="22">
        <f t="shared" si="101"/>
        <v>-361.64333333333337</v>
      </c>
      <c r="Z388" s="22">
        <f t="shared" si="101"/>
        <v>-361.64333333333337</v>
      </c>
      <c r="AA388" s="22">
        <f t="shared" si="101"/>
        <v>-361.64333333333337</v>
      </c>
      <c r="AB388" s="22">
        <f t="shared" si="100"/>
        <v>-361.64333333333337</v>
      </c>
      <c r="AC388" s="22">
        <f t="shared" si="100"/>
        <v>-361.64333333333337</v>
      </c>
      <c r="AD388" s="22">
        <f t="shared" si="100"/>
        <v>-361.64333333333337</v>
      </c>
      <c r="AE388" s="22">
        <f t="shared" si="100"/>
        <v>-361.64333333333337</v>
      </c>
      <c r="AF388" s="22">
        <f t="shared" si="88"/>
        <v>-361.64333333333337</v>
      </c>
      <c r="AG388" s="22">
        <f t="shared" si="88"/>
        <v>-361.64333333333337</v>
      </c>
      <c r="AH388" s="22">
        <v>0</v>
      </c>
      <c r="AI388" s="22">
        <v>0</v>
      </c>
      <c r="AJ388" s="22">
        <v>0</v>
      </c>
      <c r="AK388" s="22">
        <f t="shared" si="94"/>
        <v>-3254.7900000000004</v>
      </c>
      <c r="AL388" s="22">
        <v>0</v>
      </c>
      <c r="AM388" s="22">
        <f t="shared" si="91"/>
        <v>-5786.293333333334</v>
      </c>
      <c r="AO388" s="81">
        <f t="shared" si="92"/>
        <v>2893.1466666666665</v>
      </c>
      <c r="AP388" s="81">
        <f t="shared" si="93"/>
        <v>6147.9366666666665</v>
      </c>
      <c r="AQ388" s="81"/>
      <c r="AR388" s="81"/>
    </row>
    <row r="389" spans="1:47" x14ac:dyDescent="0.25">
      <c r="A389" s="221">
        <v>45261</v>
      </c>
      <c r="B389" s="221"/>
      <c r="D389" s="69" t="s">
        <v>4806</v>
      </c>
      <c r="F389" s="69" t="e">
        <f>VLOOKUP(E389,#REF!,2,FALSE)</f>
        <v>#REF!</v>
      </c>
      <c r="G389" s="194" t="e">
        <f>VLOOKUP(E389,#REF!,9,FALSE)</f>
        <v>#REF!</v>
      </c>
      <c r="H389" s="194" t="e">
        <f>VLOOKUP(E389,#REF!,10,FALSE)</f>
        <v>#REF!</v>
      </c>
      <c r="I389" s="267" t="e">
        <f t="shared" si="99"/>
        <v>#REF!</v>
      </c>
      <c r="M389" s="70">
        <v>52289</v>
      </c>
      <c r="N389" t="s">
        <v>4222</v>
      </c>
      <c r="O389" t="s">
        <v>4807</v>
      </c>
      <c r="P389" t="s">
        <v>4029</v>
      </c>
      <c r="Q389"/>
      <c r="R389" s="82">
        <v>7321.6</v>
      </c>
      <c r="S389" s="82">
        <v>0</v>
      </c>
      <c r="T389" s="82">
        <v>0</v>
      </c>
      <c r="U389" s="82">
        <f t="shared" si="90"/>
        <v>7321.6</v>
      </c>
      <c r="W389" s="73">
        <v>24</v>
      </c>
      <c r="X389" s="22">
        <v>-2135.4666666666667</v>
      </c>
      <c r="Y389" s="22">
        <f t="shared" si="101"/>
        <v>-305.06666666666666</v>
      </c>
      <c r="Z389" s="22">
        <f t="shared" si="101"/>
        <v>-305.06666666666666</v>
      </c>
      <c r="AA389" s="22">
        <f t="shared" si="101"/>
        <v>-305.06666666666666</v>
      </c>
      <c r="AB389" s="22">
        <f t="shared" si="100"/>
        <v>-305.06666666666666</v>
      </c>
      <c r="AC389" s="22">
        <f t="shared" si="100"/>
        <v>-305.06666666666666</v>
      </c>
      <c r="AD389" s="22">
        <f t="shared" si="100"/>
        <v>-305.06666666666666</v>
      </c>
      <c r="AE389" s="22">
        <f t="shared" si="100"/>
        <v>-305.06666666666666</v>
      </c>
      <c r="AF389" s="22">
        <f t="shared" si="88"/>
        <v>-305.06666666666666</v>
      </c>
      <c r="AG389" s="22">
        <f t="shared" si="88"/>
        <v>-305.06666666666666</v>
      </c>
      <c r="AH389" s="22">
        <v>0</v>
      </c>
      <c r="AI389" s="22">
        <v>0</v>
      </c>
      <c r="AJ389" s="22">
        <v>0</v>
      </c>
      <c r="AK389" s="22">
        <f t="shared" si="94"/>
        <v>-2745.6</v>
      </c>
      <c r="AL389" s="22">
        <v>0</v>
      </c>
      <c r="AM389" s="22">
        <f t="shared" si="91"/>
        <v>-4881.0666666666666</v>
      </c>
      <c r="AO389" s="81">
        <f t="shared" si="92"/>
        <v>2440.5333333333338</v>
      </c>
      <c r="AP389" s="81">
        <f t="shared" si="93"/>
        <v>5186.1333333333332</v>
      </c>
      <c r="AQ389" s="81"/>
      <c r="AR389" s="81"/>
    </row>
    <row r="390" spans="1:47" x14ac:dyDescent="0.25">
      <c r="A390" s="221">
        <v>45261</v>
      </c>
      <c r="B390" s="221"/>
      <c r="D390" s="69" t="s">
        <v>4808</v>
      </c>
      <c r="F390" s="69" t="e">
        <f>VLOOKUP(E390,#REF!,2,FALSE)</f>
        <v>#REF!</v>
      </c>
      <c r="G390" s="194" t="e">
        <f>VLOOKUP(E390,#REF!,9,FALSE)</f>
        <v>#REF!</v>
      </c>
      <c r="H390" s="194" t="e">
        <f>VLOOKUP(E390,#REF!,10,FALSE)</f>
        <v>#REF!</v>
      </c>
      <c r="I390" s="267" t="e">
        <f t="shared" si="99"/>
        <v>#REF!</v>
      </c>
      <c r="M390" s="70">
        <v>52290</v>
      </c>
      <c r="N390" t="s">
        <v>4222</v>
      </c>
      <c r="O390" t="s">
        <v>4809</v>
      </c>
      <c r="P390" t="s">
        <v>4029</v>
      </c>
      <c r="Q390"/>
      <c r="R390" s="82">
        <v>1848</v>
      </c>
      <c r="S390" s="82">
        <v>0</v>
      </c>
      <c r="T390" s="82">
        <v>0</v>
      </c>
      <c r="U390" s="82">
        <f t="shared" si="90"/>
        <v>1848</v>
      </c>
      <c r="W390" s="73">
        <v>24</v>
      </c>
      <c r="X390" s="22">
        <v>-539</v>
      </c>
      <c r="Y390" s="22">
        <f t="shared" si="101"/>
        <v>-77</v>
      </c>
      <c r="Z390" s="22">
        <f t="shared" si="101"/>
        <v>-77</v>
      </c>
      <c r="AA390" s="22">
        <f t="shared" si="101"/>
        <v>-77</v>
      </c>
      <c r="AB390" s="22">
        <f t="shared" si="100"/>
        <v>-77</v>
      </c>
      <c r="AC390" s="22">
        <f t="shared" si="100"/>
        <v>-77</v>
      </c>
      <c r="AD390" s="22">
        <f t="shared" si="100"/>
        <v>-77</v>
      </c>
      <c r="AE390" s="22">
        <f t="shared" si="100"/>
        <v>-77</v>
      </c>
      <c r="AF390" s="22">
        <f t="shared" si="88"/>
        <v>-77</v>
      </c>
      <c r="AG390" s="22">
        <f t="shared" si="88"/>
        <v>-77</v>
      </c>
      <c r="AH390" s="22">
        <v>0</v>
      </c>
      <c r="AI390" s="22">
        <v>0</v>
      </c>
      <c r="AJ390" s="22">
        <v>0</v>
      </c>
      <c r="AK390" s="22">
        <f t="shared" si="94"/>
        <v>-693</v>
      </c>
      <c r="AL390" s="22">
        <v>0</v>
      </c>
      <c r="AM390" s="22">
        <f t="shared" si="91"/>
        <v>-1232</v>
      </c>
      <c r="AO390" s="81">
        <f t="shared" si="92"/>
        <v>616</v>
      </c>
      <c r="AP390" s="81">
        <f t="shared" si="93"/>
        <v>1309</v>
      </c>
      <c r="AQ390" s="81"/>
      <c r="AR390" s="81"/>
    </row>
    <row r="391" spans="1:47" x14ac:dyDescent="0.25">
      <c r="A391" s="221">
        <v>45265</v>
      </c>
      <c r="B391" s="221"/>
      <c r="D391" s="69" t="s">
        <v>4810</v>
      </c>
      <c r="F391" s="69" t="e">
        <f>VLOOKUP(E391,#REF!,2,FALSE)</f>
        <v>#REF!</v>
      </c>
      <c r="G391" s="194" t="e">
        <f>VLOOKUP(E391,#REF!,9,FALSE)</f>
        <v>#REF!</v>
      </c>
      <c r="H391" s="194" t="e">
        <f>VLOOKUP(E391,#REF!,10,FALSE)</f>
        <v>#REF!</v>
      </c>
      <c r="I391" s="267" t="e">
        <f t="shared" si="99"/>
        <v>#REF!</v>
      </c>
      <c r="M391" s="70">
        <v>52282</v>
      </c>
      <c r="N391" t="s">
        <v>4222</v>
      </c>
      <c r="O391" t="s">
        <v>4811</v>
      </c>
      <c r="P391" t="s">
        <v>4029</v>
      </c>
      <c r="Q391"/>
      <c r="R391" s="82">
        <v>5068.8</v>
      </c>
      <c r="S391" s="82">
        <v>0</v>
      </c>
      <c r="T391" s="82">
        <v>0</v>
      </c>
      <c r="U391" s="82">
        <f t="shared" si="90"/>
        <v>5068.8</v>
      </c>
      <c r="W391" s="73">
        <v>24</v>
      </c>
      <c r="X391" s="22">
        <v>-1478.4</v>
      </c>
      <c r="Y391" s="22">
        <f t="shared" si="101"/>
        <v>-211.20000000000002</v>
      </c>
      <c r="Z391" s="22">
        <f t="shared" si="101"/>
        <v>-211.20000000000002</v>
      </c>
      <c r="AA391" s="22">
        <f t="shared" si="101"/>
        <v>-211.20000000000002</v>
      </c>
      <c r="AB391" s="22">
        <f t="shared" si="100"/>
        <v>-211.20000000000002</v>
      </c>
      <c r="AC391" s="22">
        <f t="shared" si="100"/>
        <v>-211.20000000000002</v>
      </c>
      <c r="AD391" s="22">
        <f t="shared" si="100"/>
        <v>-211.20000000000002</v>
      </c>
      <c r="AE391" s="22">
        <f t="shared" si="100"/>
        <v>-211.20000000000002</v>
      </c>
      <c r="AF391" s="22">
        <f t="shared" si="88"/>
        <v>-211.20000000000002</v>
      </c>
      <c r="AG391" s="22">
        <f t="shared" si="88"/>
        <v>-211.20000000000002</v>
      </c>
      <c r="AH391" s="22">
        <v>0</v>
      </c>
      <c r="AI391" s="22">
        <v>0</v>
      </c>
      <c r="AJ391" s="22">
        <v>0</v>
      </c>
      <c r="AK391" s="22">
        <f t="shared" si="94"/>
        <v>-1900.8000000000002</v>
      </c>
      <c r="AL391" s="22">
        <v>0</v>
      </c>
      <c r="AM391" s="22">
        <f t="shared" si="91"/>
        <v>-3379.2000000000003</v>
      </c>
      <c r="AO391" s="81">
        <f t="shared" si="92"/>
        <v>1689.6</v>
      </c>
      <c r="AP391" s="81">
        <f t="shared" si="93"/>
        <v>3590.4</v>
      </c>
      <c r="AQ391" s="81"/>
      <c r="AR391" s="81"/>
    </row>
    <row r="392" spans="1:47" x14ac:dyDescent="0.25">
      <c r="A392" s="221">
        <v>45266</v>
      </c>
      <c r="B392" s="221"/>
      <c r="D392" s="69" t="s">
        <v>4812</v>
      </c>
      <c r="F392" s="69" t="e">
        <f>VLOOKUP(E392,#REF!,2,FALSE)</f>
        <v>#REF!</v>
      </c>
      <c r="G392" s="194" t="e">
        <f>VLOOKUP(E392,#REF!,9,FALSE)</f>
        <v>#REF!</v>
      </c>
      <c r="H392" s="194" t="e">
        <f>VLOOKUP(E392,#REF!,10,FALSE)</f>
        <v>#REF!</v>
      </c>
      <c r="I392" s="267" t="e">
        <f t="shared" si="99"/>
        <v>#REF!</v>
      </c>
      <c r="M392" s="70">
        <v>52281</v>
      </c>
      <c r="N392" t="s">
        <v>4222</v>
      </c>
      <c r="O392" t="s">
        <v>4813</v>
      </c>
      <c r="P392" t="s">
        <v>4029</v>
      </c>
      <c r="Q392"/>
      <c r="R392" s="82">
        <v>10190.08</v>
      </c>
      <c r="S392" s="82">
        <v>0</v>
      </c>
      <c r="T392" s="82">
        <v>0</v>
      </c>
      <c r="U392" s="82">
        <f t="shared" si="90"/>
        <v>10190.08</v>
      </c>
      <c r="W392" s="73">
        <v>24</v>
      </c>
      <c r="X392" s="22">
        <v>-2972.1066666666666</v>
      </c>
      <c r="Y392" s="22">
        <f t="shared" si="101"/>
        <v>-424.58666666666664</v>
      </c>
      <c r="Z392" s="22">
        <f t="shared" si="101"/>
        <v>-424.58666666666664</v>
      </c>
      <c r="AA392" s="22">
        <f t="shared" si="101"/>
        <v>-424.58666666666664</v>
      </c>
      <c r="AB392" s="22">
        <f t="shared" si="100"/>
        <v>-424.58666666666664</v>
      </c>
      <c r="AC392" s="22">
        <f t="shared" si="100"/>
        <v>-424.58666666666664</v>
      </c>
      <c r="AD392" s="22">
        <f t="shared" si="100"/>
        <v>-424.58666666666664</v>
      </c>
      <c r="AE392" s="22">
        <f t="shared" si="100"/>
        <v>-424.58666666666664</v>
      </c>
      <c r="AF392" s="22">
        <f t="shared" si="88"/>
        <v>-424.58666666666664</v>
      </c>
      <c r="AG392" s="22">
        <f t="shared" si="88"/>
        <v>-424.58666666666664</v>
      </c>
      <c r="AH392" s="22">
        <v>0</v>
      </c>
      <c r="AI392" s="22">
        <v>0</v>
      </c>
      <c r="AJ392" s="22">
        <v>0</v>
      </c>
      <c r="AK392" s="22">
        <f t="shared" si="94"/>
        <v>-3821.2799999999997</v>
      </c>
      <c r="AL392" s="22">
        <v>0</v>
      </c>
      <c r="AM392" s="22">
        <f t="shared" si="91"/>
        <v>-6793.3866666666663</v>
      </c>
      <c r="AO392" s="81">
        <f t="shared" si="92"/>
        <v>3396.6933333333336</v>
      </c>
      <c r="AP392" s="81">
        <f t="shared" si="93"/>
        <v>7217.9733333333334</v>
      </c>
      <c r="AQ392" s="81"/>
      <c r="AR392" s="81"/>
    </row>
    <row r="393" spans="1:47" x14ac:dyDescent="0.25">
      <c r="A393" s="221">
        <v>45267</v>
      </c>
      <c r="B393" s="221"/>
      <c r="D393" s="69" t="s">
        <v>4814</v>
      </c>
      <c r="F393" s="69" t="e">
        <f>VLOOKUP(E393,#REF!,2,FALSE)</f>
        <v>#REF!</v>
      </c>
      <c r="G393" s="194" t="e">
        <f>VLOOKUP(E393,#REF!,9,FALSE)</f>
        <v>#REF!</v>
      </c>
      <c r="H393" s="194" t="e">
        <f>VLOOKUP(E393,#REF!,10,FALSE)</f>
        <v>#REF!</v>
      </c>
      <c r="I393" s="267" t="e">
        <f t="shared" si="99"/>
        <v>#REF!</v>
      </c>
      <c r="M393" s="70">
        <v>52283</v>
      </c>
      <c r="N393" t="s">
        <v>4222</v>
      </c>
      <c r="O393" t="s">
        <v>4815</v>
      </c>
      <c r="P393" t="s">
        <v>4029</v>
      </c>
      <c r="Q393"/>
      <c r="R393" s="82">
        <v>5068.8</v>
      </c>
      <c r="S393" s="82">
        <v>0</v>
      </c>
      <c r="T393" s="82">
        <v>0</v>
      </c>
      <c r="U393" s="82">
        <f t="shared" si="90"/>
        <v>5068.8</v>
      </c>
      <c r="W393" s="73">
        <v>24</v>
      </c>
      <c r="X393" s="22">
        <v>-1478.4</v>
      </c>
      <c r="Y393" s="22">
        <f t="shared" si="101"/>
        <v>-211.20000000000002</v>
      </c>
      <c r="Z393" s="22">
        <f t="shared" si="101"/>
        <v>-211.20000000000002</v>
      </c>
      <c r="AA393" s="22">
        <f t="shared" si="101"/>
        <v>-211.20000000000002</v>
      </c>
      <c r="AB393" s="22">
        <f t="shared" si="100"/>
        <v>-211.20000000000002</v>
      </c>
      <c r="AC393" s="22">
        <f t="shared" si="100"/>
        <v>-211.20000000000002</v>
      </c>
      <c r="AD393" s="22">
        <f t="shared" si="100"/>
        <v>-211.20000000000002</v>
      </c>
      <c r="AE393" s="22">
        <f t="shared" si="100"/>
        <v>-211.20000000000002</v>
      </c>
      <c r="AF393" s="22">
        <f t="shared" si="88"/>
        <v>-211.20000000000002</v>
      </c>
      <c r="AG393" s="22">
        <f t="shared" si="88"/>
        <v>-211.20000000000002</v>
      </c>
      <c r="AH393" s="22">
        <v>0</v>
      </c>
      <c r="AI393" s="22">
        <v>0</v>
      </c>
      <c r="AJ393" s="22">
        <v>0</v>
      </c>
      <c r="AK393" s="22">
        <f t="shared" si="94"/>
        <v>-1900.8000000000002</v>
      </c>
      <c r="AL393" s="22">
        <v>0</v>
      </c>
      <c r="AM393" s="22">
        <f t="shared" si="91"/>
        <v>-3379.2000000000003</v>
      </c>
      <c r="AO393" s="81">
        <f t="shared" si="92"/>
        <v>1689.6</v>
      </c>
      <c r="AP393" s="81">
        <f t="shared" si="93"/>
        <v>3590.4</v>
      </c>
      <c r="AQ393" s="81"/>
      <c r="AR393" s="81"/>
    </row>
    <row r="394" spans="1:47" x14ac:dyDescent="0.25">
      <c r="A394" s="221">
        <v>45267</v>
      </c>
      <c r="B394" s="221"/>
      <c r="D394" s="69" t="s">
        <v>4816</v>
      </c>
      <c r="F394" s="69" t="e">
        <f>VLOOKUP(E394,#REF!,2,FALSE)</f>
        <v>#REF!</v>
      </c>
      <c r="G394" s="194" t="e">
        <f>VLOOKUP(E394,#REF!,9,FALSE)</f>
        <v>#REF!</v>
      </c>
      <c r="H394" s="194" t="e">
        <f>VLOOKUP(E394,#REF!,10,FALSE)</f>
        <v>#REF!</v>
      </c>
      <c r="I394" s="267" t="e">
        <f t="shared" si="99"/>
        <v>#REF!</v>
      </c>
      <c r="M394" s="70">
        <v>52455</v>
      </c>
      <c r="N394" t="s">
        <v>4483</v>
      </c>
      <c r="O394" t="s">
        <v>4817</v>
      </c>
      <c r="P394" t="s">
        <v>4029</v>
      </c>
      <c r="Q394"/>
      <c r="R394" s="82">
        <v>1584</v>
      </c>
      <c r="S394" s="82">
        <v>0</v>
      </c>
      <c r="T394" s="82">
        <v>0</v>
      </c>
      <c r="U394" s="82">
        <f t="shared" si="90"/>
        <v>1584</v>
      </c>
      <c r="W394" s="73">
        <v>24</v>
      </c>
      <c r="X394" s="22">
        <v>-462</v>
      </c>
      <c r="Y394" s="22">
        <f t="shared" si="101"/>
        <v>-66</v>
      </c>
      <c r="Z394" s="22">
        <f t="shared" si="101"/>
        <v>-66</v>
      </c>
      <c r="AA394" s="22">
        <f t="shared" si="101"/>
        <v>-66</v>
      </c>
      <c r="AB394" s="22">
        <f t="shared" si="100"/>
        <v>-66</v>
      </c>
      <c r="AC394" s="22">
        <f t="shared" si="100"/>
        <v>-66</v>
      </c>
      <c r="AD394" s="22">
        <f t="shared" si="100"/>
        <v>-66</v>
      </c>
      <c r="AE394" s="22">
        <f t="shared" si="100"/>
        <v>-66</v>
      </c>
      <c r="AF394" s="22">
        <f t="shared" si="88"/>
        <v>-66</v>
      </c>
      <c r="AG394" s="22">
        <f t="shared" si="88"/>
        <v>-66</v>
      </c>
      <c r="AH394" s="22">
        <v>0</v>
      </c>
      <c r="AI394" s="22">
        <v>0</v>
      </c>
      <c r="AJ394" s="22">
        <v>0</v>
      </c>
      <c r="AK394" s="22">
        <f t="shared" si="94"/>
        <v>-594</v>
      </c>
      <c r="AL394" s="22">
        <v>0</v>
      </c>
      <c r="AM394" s="22">
        <f t="shared" si="91"/>
        <v>-1056</v>
      </c>
      <c r="AO394" s="81">
        <f t="shared" si="92"/>
        <v>528</v>
      </c>
      <c r="AP394" s="81">
        <f t="shared" si="93"/>
        <v>1122</v>
      </c>
      <c r="AQ394" s="81"/>
      <c r="AR394" s="81"/>
    </row>
    <row r="395" spans="1:47" x14ac:dyDescent="0.25">
      <c r="A395" s="221">
        <v>45272</v>
      </c>
      <c r="B395" s="221"/>
      <c r="D395" s="69" t="s">
        <v>4818</v>
      </c>
      <c r="F395" s="69" t="e">
        <f>VLOOKUP(E395,#REF!,2,FALSE)</f>
        <v>#REF!</v>
      </c>
      <c r="G395" s="194" t="e">
        <f>VLOOKUP(E395,#REF!,9,FALSE)</f>
        <v>#REF!</v>
      </c>
      <c r="H395" s="194" t="e">
        <f>VLOOKUP(E395,#REF!,10,FALSE)</f>
        <v>#REF!</v>
      </c>
      <c r="I395" s="267" t="e">
        <f t="shared" si="99"/>
        <v>#REF!</v>
      </c>
      <c r="M395" s="70">
        <v>52453</v>
      </c>
      <c r="N395" t="s">
        <v>4644</v>
      </c>
      <c r="O395" t="s">
        <v>4819</v>
      </c>
      <c r="P395" t="s">
        <v>4029</v>
      </c>
      <c r="Q395"/>
      <c r="R395" s="82">
        <v>1729.2</v>
      </c>
      <c r="S395" s="82">
        <v>0</v>
      </c>
      <c r="T395" s="82">
        <v>0</v>
      </c>
      <c r="U395" s="82">
        <f t="shared" si="90"/>
        <v>1729.2</v>
      </c>
      <c r="W395" s="73">
        <v>24</v>
      </c>
      <c r="X395" s="22">
        <v>-504.35</v>
      </c>
      <c r="Y395" s="22">
        <f t="shared" si="101"/>
        <v>-72.05</v>
      </c>
      <c r="Z395" s="22">
        <f t="shared" si="101"/>
        <v>-72.05</v>
      </c>
      <c r="AA395" s="22">
        <f t="shared" si="101"/>
        <v>-72.05</v>
      </c>
      <c r="AB395" s="22">
        <f t="shared" si="100"/>
        <v>-72.05</v>
      </c>
      <c r="AC395" s="22">
        <f t="shared" si="100"/>
        <v>-72.05</v>
      </c>
      <c r="AD395" s="22">
        <f t="shared" si="100"/>
        <v>-72.05</v>
      </c>
      <c r="AE395" s="22">
        <f t="shared" si="100"/>
        <v>-72.05</v>
      </c>
      <c r="AF395" s="22">
        <f t="shared" si="88"/>
        <v>-72.05</v>
      </c>
      <c r="AG395" s="22">
        <f t="shared" si="88"/>
        <v>-72.05</v>
      </c>
      <c r="AH395" s="22">
        <v>0</v>
      </c>
      <c r="AI395" s="22">
        <v>0</v>
      </c>
      <c r="AJ395" s="22">
        <v>0</v>
      </c>
      <c r="AK395" s="22">
        <f t="shared" si="94"/>
        <v>-648.44999999999993</v>
      </c>
      <c r="AL395" s="22">
        <v>0</v>
      </c>
      <c r="AM395" s="22">
        <f t="shared" si="91"/>
        <v>-1152.8</v>
      </c>
      <c r="AO395" s="81">
        <f t="shared" si="92"/>
        <v>576.40000000000009</v>
      </c>
      <c r="AP395" s="81">
        <f t="shared" si="93"/>
        <v>1224.8499999999999</v>
      </c>
      <c r="AQ395" s="81"/>
      <c r="AR395" s="81"/>
    </row>
    <row r="396" spans="1:47" x14ac:dyDescent="0.25">
      <c r="A396" s="221">
        <v>45273</v>
      </c>
      <c r="B396" s="221"/>
      <c r="D396" s="69" t="s">
        <v>4820</v>
      </c>
      <c r="F396" s="69" t="e">
        <f>VLOOKUP(E396,#REF!,2,FALSE)</f>
        <v>#REF!</v>
      </c>
      <c r="G396" s="194" t="e">
        <f>VLOOKUP(E396,#REF!,9,FALSE)</f>
        <v>#REF!</v>
      </c>
      <c r="H396" s="194" t="e">
        <f>VLOOKUP(E396,#REF!,10,FALSE)</f>
        <v>#REF!</v>
      </c>
      <c r="I396" s="267" t="e">
        <f t="shared" si="99"/>
        <v>#REF!</v>
      </c>
      <c r="M396" s="70">
        <v>52332</v>
      </c>
      <c r="N396" t="s">
        <v>4222</v>
      </c>
      <c r="O396" t="s">
        <v>4821</v>
      </c>
      <c r="P396" t="s">
        <v>4134</v>
      </c>
      <c r="Q396"/>
      <c r="R396" s="82">
        <v>1918.8</v>
      </c>
      <c r="S396" s="82">
        <v>0</v>
      </c>
      <c r="T396" s="82">
        <v>0</v>
      </c>
      <c r="U396" s="82">
        <f t="shared" si="90"/>
        <v>1918.8</v>
      </c>
      <c r="W396" s="73">
        <v>24</v>
      </c>
      <c r="X396" s="22">
        <v>-559.65</v>
      </c>
      <c r="Y396" s="22">
        <f t="shared" si="101"/>
        <v>-79.95</v>
      </c>
      <c r="Z396" s="22">
        <f t="shared" si="101"/>
        <v>-79.95</v>
      </c>
      <c r="AA396" s="22">
        <f t="shared" si="101"/>
        <v>-79.95</v>
      </c>
      <c r="AB396" s="22">
        <f t="shared" si="100"/>
        <v>-79.95</v>
      </c>
      <c r="AC396" s="22">
        <f t="shared" si="100"/>
        <v>-79.95</v>
      </c>
      <c r="AD396" s="22">
        <f t="shared" si="100"/>
        <v>-79.95</v>
      </c>
      <c r="AE396" s="22">
        <f t="shared" si="100"/>
        <v>-79.95</v>
      </c>
      <c r="AF396" s="22">
        <f t="shared" si="88"/>
        <v>-79.95</v>
      </c>
      <c r="AG396" s="22">
        <f t="shared" si="88"/>
        <v>-79.95</v>
      </c>
      <c r="AH396" s="22">
        <v>0</v>
      </c>
      <c r="AI396" s="22">
        <v>0</v>
      </c>
      <c r="AJ396" s="22">
        <v>0</v>
      </c>
      <c r="AK396" s="22">
        <f t="shared" si="94"/>
        <v>-719.55000000000007</v>
      </c>
      <c r="AL396" s="22">
        <v>0</v>
      </c>
      <c r="AM396" s="22">
        <f t="shared" si="91"/>
        <v>-1279.2</v>
      </c>
      <c r="AO396" s="81">
        <f t="shared" si="92"/>
        <v>639.59999999999991</v>
      </c>
      <c r="AP396" s="81">
        <f t="shared" si="93"/>
        <v>1359.15</v>
      </c>
      <c r="AQ396" s="81"/>
      <c r="AR396" s="81"/>
    </row>
    <row r="397" spans="1:47" x14ac:dyDescent="0.25">
      <c r="A397" s="221">
        <v>45273</v>
      </c>
      <c r="B397" s="221"/>
      <c r="D397" s="69" t="s">
        <v>4822</v>
      </c>
      <c r="F397" s="69" t="e">
        <f>VLOOKUP(E397,#REF!,2,FALSE)</f>
        <v>#REF!</v>
      </c>
      <c r="G397" s="194" t="e">
        <f>VLOOKUP(E397,#REF!,9,FALSE)</f>
        <v>#REF!</v>
      </c>
      <c r="H397" s="194" t="e">
        <f>VLOOKUP(E397,#REF!,10,FALSE)</f>
        <v>#REF!</v>
      </c>
      <c r="I397" s="267" t="e">
        <f t="shared" si="99"/>
        <v>#REF!</v>
      </c>
      <c r="M397" s="70">
        <v>52333</v>
      </c>
      <c r="N397" t="s">
        <v>4222</v>
      </c>
      <c r="O397" t="s">
        <v>4823</v>
      </c>
      <c r="P397" t="s">
        <v>4134</v>
      </c>
      <c r="Q397"/>
      <c r="R397" s="82">
        <v>1620</v>
      </c>
      <c r="S397" s="82">
        <v>0</v>
      </c>
      <c r="T397" s="82">
        <v>0</v>
      </c>
      <c r="U397" s="82">
        <f t="shared" si="90"/>
        <v>1620</v>
      </c>
      <c r="W397" s="73">
        <v>24</v>
      </c>
      <c r="X397" s="22">
        <v>-472.5</v>
      </c>
      <c r="Y397" s="22">
        <f t="shared" si="101"/>
        <v>-67.5</v>
      </c>
      <c r="Z397" s="22">
        <f t="shared" si="101"/>
        <v>-67.5</v>
      </c>
      <c r="AA397" s="22">
        <f t="shared" si="101"/>
        <v>-67.5</v>
      </c>
      <c r="AB397" s="22">
        <f t="shared" si="100"/>
        <v>-67.5</v>
      </c>
      <c r="AC397" s="22">
        <f t="shared" si="100"/>
        <v>-67.5</v>
      </c>
      <c r="AD397" s="22">
        <f t="shared" si="100"/>
        <v>-67.5</v>
      </c>
      <c r="AE397" s="22">
        <f t="shared" si="100"/>
        <v>-67.5</v>
      </c>
      <c r="AF397" s="22">
        <f t="shared" si="88"/>
        <v>-67.5</v>
      </c>
      <c r="AG397" s="22">
        <f t="shared" si="88"/>
        <v>-67.5</v>
      </c>
      <c r="AH397" s="22">
        <v>0</v>
      </c>
      <c r="AI397" s="22">
        <v>0</v>
      </c>
      <c r="AJ397" s="22">
        <v>0</v>
      </c>
      <c r="AK397" s="22">
        <f t="shared" si="94"/>
        <v>-607.5</v>
      </c>
      <c r="AL397" s="22">
        <v>0</v>
      </c>
      <c r="AM397" s="22">
        <f t="shared" si="91"/>
        <v>-1080</v>
      </c>
      <c r="AO397" s="81">
        <f t="shared" si="92"/>
        <v>540</v>
      </c>
      <c r="AP397" s="81">
        <f t="shared" si="93"/>
        <v>1147.5</v>
      </c>
      <c r="AQ397" s="81"/>
      <c r="AR397" s="81"/>
    </row>
    <row r="398" spans="1:47" x14ac:dyDescent="0.25">
      <c r="A398" s="221">
        <v>45273</v>
      </c>
      <c r="B398" s="221"/>
      <c r="D398" s="69" t="s">
        <v>4824</v>
      </c>
      <c r="F398" s="69" t="e">
        <f>VLOOKUP(E398,#REF!,2,FALSE)</f>
        <v>#REF!</v>
      </c>
      <c r="G398" s="194" t="e">
        <f>VLOOKUP(E398,#REF!,9,FALSE)</f>
        <v>#REF!</v>
      </c>
      <c r="H398" s="194" t="e">
        <f>VLOOKUP(E398,#REF!,10,FALSE)</f>
        <v>#REF!</v>
      </c>
      <c r="I398" s="267" t="e">
        <f t="shared" si="99"/>
        <v>#REF!</v>
      </c>
      <c r="M398" s="70">
        <v>52334</v>
      </c>
      <c r="N398" t="s">
        <v>4222</v>
      </c>
      <c r="O398" t="s">
        <v>4825</v>
      </c>
      <c r="P398" t="s">
        <v>4134</v>
      </c>
      <c r="Q398"/>
      <c r="R398" s="82">
        <v>1881</v>
      </c>
      <c r="S398" s="82">
        <v>0</v>
      </c>
      <c r="T398" s="82">
        <v>0</v>
      </c>
      <c r="U398" s="82">
        <f t="shared" si="90"/>
        <v>1881</v>
      </c>
      <c r="W398" s="73">
        <v>24</v>
      </c>
      <c r="X398" s="22">
        <v>-548.625</v>
      </c>
      <c r="Y398" s="22">
        <f t="shared" si="101"/>
        <v>-78.375</v>
      </c>
      <c r="Z398" s="22">
        <f t="shared" si="101"/>
        <v>-78.375</v>
      </c>
      <c r="AA398" s="22">
        <f t="shared" si="101"/>
        <v>-78.375</v>
      </c>
      <c r="AB398" s="22">
        <f t="shared" si="100"/>
        <v>-78.375</v>
      </c>
      <c r="AC398" s="22">
        <f t="shared" si="100"/>
        <v>-78.375</v>
      </c>
      <c r="AD398" s="22">
        <f t="shared" si="100"/>
        <v>-78.375</v>
      </c>
      <c r="AE398" s="22">
        <f t="shared" si="100"/>
        <v>-78.375</v>
      </c>
      <c r="AF398" s="22">
        <f t="shared" si="88"/>
        <v>-78.375</v>
      </c>
      <c r="AG398" s="22">
        <f t="shared" si="88"/>
        <v>-78.375</v>
      </c>
      <c r="AH398" s="22">
        <v>0</v>
      </c>
      <c r="AI398" s="22">
        <v>0</v>
      </c>
      <c r="AJ398" s="22">
        <v>0</v>
      </c>
      <c r="AK398" s="22">
        <f t="shared" si="94"/>
        <v>-705.375</v>
      </c>
      <c r="AL398" s="22">
        <v>0</v>
      </c>
      <c r="AM398" s="22">
        <f t="shared" si="91"/>
        <v>-1254</v>
      </c>
      <c r="AO398" s="81">
        <f t="shared" si="92"/>
        <v>627</v>
      </c>
      <c r="AP398" s="81">
        <f t="shared" si="93"/>
        <v>1332.375</v>
      </c>
      <c r="AQ398" s="81"/>
      <c r="AR398" s="81"/>
    </row>
    <row r="399" spans="1:47" x14ac:dyDescent="0.25">
      <c r="A399" s="221">
        <v>45273</v>
      </c>
      <c r="B399" s="221"/>
      <c r="D399" s="69" t="s">
        <v>4826</v>
      </c>
      <c r="F399" s="69" t="e">
        <f>VLOOKUP(E399,#REF!,2,FALSE)</f>
        <v>#REF!</v>
      </c>
      <c r="G399" s="194" t="e">
        <f>VLOOKUP(E399,#REF!,9,FALSE)</f>
        <v>#REF!</v>
      </c>
      <c r="H399" s="194" t="e">
        <f>VLOOKUP(E399,#REF!,10,FALSE)</f>
        <v>#REF!</v>
      </c>
      <c r="I399" s="267" t="e">
        <f t="shared" si="99"/>
        <v>#REF!</v>
      </c>
      <c r="M399" s="70">
        <v>52454</v>
      </c>
      <c r="N399" t="s">
        <v>4483</v>
      </c>
      <c r="O399" t="s">
        <v>4827</v>
      </c>
      <c r="P399" t="s">
        <v>4029</v>
      </c>
      <c r="Q399"/>
      <c r="R399" s="82">
        <v>5104</v>
      </c>
      <c r="S399" s="82">
        <v>0</v>
      </c>
      <c r="T399" s="82">
        <v>0</v>
      </c>
      <c r="U399" s="82">
        <f t="shared" si="90"/>
        <v>5104</v>
      </c>
      <c r="W399" s="73">
        <v>24</v>
      </c>
      <c r="X399" s="22">
        <v>-1488.6666666666667</v>
      </c>
      <c r="Y399" s="22">
        <f t="shared" si="101"/>
        <v>-212.66666666666666</v>
      </c>
      <c r="Z399" s="22">
        <f t="shared" si="101"/>
        <v>-212.66666666666666</v>
      </c>
      <c r="AA399" s="22">
        <f t="shared" si="101"/>
        <v>-212.66666666666666</v>
      </c>
      <c r="AB399" s="22">
        <f t="shared" si="100"/>
        <v>-212.66666666666666</v>
      </c>
      <c r="AC399" s="22">
        <f t="shared" si="100"/>
        <v>-212.66666666666666</v>
      </c>
      <c r="AD399" s="22">
        <f t="shared" si="100"/>
        <v>-212.66666666666666</v>
      </c>
      <c r="AE399" s="22">
        <f t="shared" si="100"/>
        <v>-212.66666666666666</v>
      </c>
      <c r="AF399" s="22">
        <f t="shared" si="88"/>
        <v>-212.66666666666666</v>
      </c>
      <c r="AG399" s="22">
        <f t="shared" si="88"/>
        <v>-212.66666666666666</v>
      </c>
      <c r="AH399" s="22">
        <v>0</v>
      </c>
      <c r="AI399" s="22">
        <v>0</v>
      </c>
      <c r="AJ399" s="22">
        <v>0</v>
      </c>
      <c r="AK399" s="22">
        <f t="shared" si="94"/>
        <v>-1914.0000000000002</v>
      </c>
      <c r="AL399" s="22">
        <v>0</v>
      </c>
      <c r="AM399" s="22">
        <f t="shared" si="91"/>
        <v>-3402.666666666667</v>
      </c>
      <c r="AO399" s="81">
        <f t="shared" si="92"/>
        <v>1701.333333333333</v>
      </c>
      <c r="AP399" s="81">
        <f t="shared" si="93"/>
        <v>3615.333333333333</v>
      </c>
      <c r="AQ399" s="81"/>
      <c r="AR399" s="81"/>
    </row>
    <row r="400" spans="1:47" x14ac:dyDescent="0.25">
      <c r="A400" s="221">
        <v>45278</v>
      </c>
      <c r="B400" s="221"/>
      <c r="D400" s="69" t="s">
        <v>4828</v>
      </c>
      <c r="F400" s="69" t="e">
        <f>VLOOKUP(E400,#REF!,2,FALSE)</f>
        <v>#REF!</v>
      </c>
      <c r="G400" s="194" t="e">
        <f>VLOOKUP(E400,#REF!,9,FALSE)</f>
        <v>#REF!</v>
      </c>
      <c r="H400" s="194" t="e">
        <f>VLOOKUP(E400,#REF!,10,FALSE)</f>
        <v>#REF!</v>
      </c>
      <c r="I400" s="267" t="e">
        <f t="shared" si="99"/>
        <v>#REF!</v>
      </c>
      <c r="M400" s="70">
        <v>52424</v>
      </c>
      <c r="N400" t="s">
        <v>4829</v>
      </c>
      <c r="O400" t="s">
        <v>4830</v>
      </c>
      <c r="P400" t="s">
        <v>4058</v>
      </c>
      <c r="Q400"/>
      <c r="R400" s="82">
        <v>1613.39</v>
      </c>
      <c r="S400" s="82">
        <v>0</v>
      </c>
      <c r="T400" s="82">
        <v>0</v>
      </c>
      <c r="U400" s="82">
        <f t="shared" si="90"/>
        <v>1613.39</v>
      </c>
      <c r="W400" s="73">
        <v>24</v>
      </c>
      <c r="X400" s="22">
        <v>-470.57208333333335</v>
      </c>
      <c r="Y400" s="22">
        <f t="shared" si="101"/>
        <v>-67.224583333333342</v>
      </c>
      <c r="Z400" s="22">
        <f t="shared" si="101"/>
        <v>-67.224583333333342</v>
      </c>
      <c r="AA400" s="22">
        <f t="shared" si="101"/>
        <v>-67.224583333333342</v>
      </c>
      <c r="AB400" s="22">
        <f t="shared" si="100"/>
        <v>-67.224583333333342</v>
      </c>
      <c r="AC400" s="22">
        <f t="shared" si="100"/>
        <v>-67.224583333333342</v>
      </c>
      <c r="AD400" s="22">
        <f t="shared" si="100"/>
        <v>-67.224583333333342</v>
      </c>
      <c r="AE400" s="22">
        <f t="shared" si="100"/>
        <v>-67.224583333333342</v>
      </c>
      <c r="AF400" s="22">
        <f t="shared" si="88"/>
        <v>-67.224583333333342</v>
      </c>
      <c r="AG400" s="22">
        <f t="shared" si="88"/>
        <v>-67.224583333333342</v>
      </c>
      <c r="AH400" s="22">
        <v>0</v>
      </c>
      <c r="AI400" s="22">
        <v>0</v>
      </c>
      <c r="AJ400" s="22">
        <v>0</v>
      </c>
      <c r="AK400" s="22">
        <f t="shared" si="94"/>
        <v>-605.02125000000012</v>
      </c>
      <c r="AL400" s="22">
        <v>0</v>
      </c>
      <c r="AM400" s="22">
        <f t="shared" si="91"/>
        <v>-1075.5933333333335</v>
      </c>
      <c r="AO400" s="81">
        <f t="shared" si="92"/>
        <v>537.79666666666662</v>
      </c>
      <c r="AP400" s="81">
        <f t="shared" si="93"/>
        <v>1142.8179166666669</v>
      </c>
      <c r="AQ400" s="81">
        <v>4</v>
      </c>
      <c r="AR400" s="122">
        <v>1613.39</v>
      </c>
      <c r="AS400" s="81">
        <f t="shared" ref="AS400:AS401" si="104">U400-AR400</f>
        <v>0</v>
      </c>
      <c r="AT400" s="122">
        <f t="shared" ref="AT400:AT401" si="105">AS400/24*AQ400</f>
        <v>0</v>
      </c>
      <c r="AU400" s="81">
        <f>U400-AS400-(-AM400-AT400)-(AR400-(AR400/24*AQ400))</f>
        <v>-806.69500000000016</v>
      </c>
    </row>
    <row r="401" spans="1:47" x14ac:dyDescent="0.25">
      <c r="A401" s="221">
        <v>45279</v>
      </c>
      <c r="B401" s="221"/>
      <c r="D401" s="69" t="s">
        <v>4831</v>
      </c>
      <c r="F401" s="69" t="e">
        <f>VLOOKUP(E401,#REF!,2,FALSE)</f>
        <v>#REF!</v>
      </c>
      <c r="G401" s="194" t="e">
        <f>VLOOKUP(E401,#REF!,9,FALSE)</f>
        <v>#REF!</v>
      </c>
      <c r="H401" s="194" t="e">
        <f>VLOOKUP(E401,#REF!,10,FALSE)</f>
        <v>#REF!</v>
      </c>
      <c r="I401" s="267" t="e">
        <f t="shared" si="99"/>
        <v>#REF!</v>
      </c>
      <c r="M401" s="70">
        <v>52440</v>
      </c>
      <c r="N401" t="s">
        <v>4832</v>
      </c>
      <c r="O401" t="s">
        <v>4833</v>
      </c>
      <c r="P401" t="s">
        <v>4029</v>
      </c>
      <c r="Q401"/>
      <c r="R401" s="82">
        <v>6568.38</v>
      </c>
      <c r="S401" s="82">
        <v>0</v>
      </c>
      <c r="T401" s="82">
        <v>0</v>
      </c>
      <c r="U401" s="82">
        <f t="shared" si="90"/>
        <v>6568.38</v>
      </c>
      <c r="W401" s="73">
        <v>24</v>
      </c>
      <c r="X401" s="22">
        <v>-1915.7774999999997</v>
      </c>
      <c r="Y401" s="22">
        <f t="shared" si="101"/>
        <v>-273.6825</v>
      </c>
      <c r="Z401" s="22">
        <f t="shared" si="101"/>
        <v>-273.6825</v>
      </c>
      <c r="AA401" s="22">
        <f t="shared" si="101"/>
        <v>-273.6825</v>
      </c>
      <c r="AB401" s="22">
        <f t="shared" si="100"/>
        <v>-273.6825</v>
      </c>
      <c r="AC401" s="22">
        <f t="shared" si="100"/>
        <v>-273.6825</v>
      </c>
      <c r="AD401" s="22">
        <f t="shared" si="100"/>
        <v>-273.6825</v>
      </c>
      <c r="AE401" s="22">
        <f t="shared" si="100"/>
        <v>-273.6825</v>
      </c>
      <c r="AF401" s="22">
        <f t="shared" si="88"/>
        <v>-273.6825</v>
      </c>
      <c r="AG401" s="22">
        <f t="shared" si="88"/>
        <v>-273.6825</v>
      </c>
      <c r="AH401" s="22">
        <v>0</v>
      </c>
      <c r="AI401" s="22">
        <v>0</v>
      </c>
      <c r="AJ401" s="22">
        <v>0</v>
      </c>
      <c r="AK401" s="22">
        <f t="shared" si="94"/>
        <v>-2463.1424999999995</v>
      </c>
      <c r="AL401" s="22">
        <v>0</v>
      </c>
      <c r="AM401" s="22">
        <f t="shared" si="91"/>
        <v>-4378.9199999999992</v>
      </c>
      <c r="AO401" s="81">
        <f t="shared" si="92"/>
        <v>2189.4600000000009</v>
      </c>
      <c r="AP401" s="81">
        <f t="shared" si="93"/>
        <v>4652.6025000000009</v>
      </c>
      <c r="AQ401" s="81">
        <v>4</v>
      </c>
      <c r="AR401" s="122">
        <v>6568.38</v>
      </c>
      <c r="AS401" s="81">
        <f t="shared" si="104"/>
        <v>0</v>
      </c>
      <c r="AT401" s="122">
        <f t="shared" si="105"/>
        <v>0</v>
      </c>
      <c r="AU401" s="81">
        <f>U401-AS401-(-AM401-AT401)-(AR401-(AR401/24*AQ401))</f>
        <v>-3284.1899999999987</v>
      </c>
    </row>
    <row r="402" spans="1:47" x14ac:dyDescent="0.25">
      <c r="A402" s="221">
        <v>45279</v>
      </c>
      <c r="B402" s="221"/>
      <c r="D402" s="69" t="s">
        <v>4834</v>
      </c>
      <c r="F402" s="69" t="e">
        <f>VLOOKUP(E402,#REF!,2,FALSE)</f>
        <v>#REF!</v>
      </c>
      <c r="G402" s="194" t="e">
        <f>VLOOKUP(E402,#REF!,9,FALSE)</f>
        <v>#REF!</v>
      </c>
      <c r="H402" s="194" t="e">
        <f>VLOOKUP(E402,#REF!,10,FALSE)</f>
        <v>#REF!</v>
      </c>
      <c r="I402" s="267" t="e">
        <f t="shared" si="99"/>
        <v>#REF!</v>
      </c>
      <c r="M402" s="70">
        <v>52441</v>
      </c>
      <c r="N402" t="s">
        <v>4222</v>
      </c>
      <c r="O402" t="s">
        <v>4835</v>
      </c>
      <c r="P402" t="s">
        <v>4029</v>
      </c>
      <c r="Q402"/>
      <c r="R402" s="82">
        <v>2772</v>
      </c>
      <c r="S402" s="82">
        <v>0</v>
      </c>
      <c r="T402" s="82">
        <v>0</v>
      </c>
      <c r="U402" s="82">
        <f t="shared" si="90"/>
        <v>2772</v>
      </c>
      <c r="W402" s="73">
        <v>24</v>
      </c>
      <c r="X402" s="22">
        <v>-808.5</v>
      </c>
      <c r="Y402" s="22">
        <f t="shared" si="101"/>
        <v>-115.5</v>
      </c>
      <c r="Z402" s="22">
        <f t="shared" si="101"/>
        <v>-115.5</v>
      </c>
      <c r="AA402" s="22">
        <f t="shared" si="101"/>
        <v>-115.5</v>
      </c>
      <c r="AB402" s="22">
        <f t="shared" si="100"/>
        <v>-115.5</v>
      </c>
      <c r="AC402" s="22">
        <f t="shared" si="100"/>
        <v>-115.5</v>
      </c>
      <c r="AD402" s="22">
        <f t="shared" si="100"/>
        <v>-115.5</v>
      </c>
      <c r="AE402" s="22">
        <f t="shared" si="100"/>
        <v>-115.5</v>
      </c>
      <c r="AF402" s="22">
        <f t="shared" si="88"/>
        <v>-115.5</v>
      </c>
      <c r="AG402" s="22">
        <f t="shared" si="88"/>
        <v>-115.5</v>
      </c>
      <c r="AH402" s="22">
        <v>0</v>
      </c>
      <c r="AI402" s="22">
        <v>0</v>
      </c>
      <c r="AJ402" s="22">
        <v>0</v>
      </c>
      <c r="AK402" s="22">
        <f t="shared" si="94"/>
        <v>-1039.5</v>
      </c>
      <c r="AL402" s="22">
        <v>0</v>
      </c>
      <c r="AM402" s="22">
        <f t="shared" si="91"/>
        <v>-1848</v>
      </c>
      <c r="AO402" s="81">
        <f t="shared" si="92"/>
        <v>924</v>
      </c>
      <c r="AP402" s="81">
        <f t="shared" si="93"/>
        <v>1963.5</v>
      </c>
      <c r="AQ402" s="81"/>
      <c r="AR402" s="81"/>
    </row>
    <row r="403" spans="1:47" x14ac:dyDescent="0.25">
      <c r="A403" s="221">
        <v>45282</v>
      </c>
      <c r="B403" s="221"/>
      <c r="D403" s="69" t="s">
        <v>4836</v>
      </c>
      <c r="F403" s="69" t="e">
        <f>VLOOKUP(E403,#REF!,2,FALSE)</f>
        <v>#REF!</v>
      </c>
      <c r="G403" s="194" t="e">
        <f>VLOOKUP(E403,#REF!,9,FALSE)</f>
        <v>#REF!</v>
      </c>
      <c r="H403" s="194" t="e">
        <f>VLOOKUP(E403,#REF!,10,FALSE)</f>
        <v>#REF!</v>
      </c>
      <c r="I403" s="267" t="e">
        <f t="shared" si="99"/>
        <v>#REF!</v>
      </c>
      <c r="M403" s="70">
        <v>52416</v>
      </c>
      <c r="N403" t="s">
        <v>4837</v>
      </c>
      <c r="O403" t="s">
        <v>4838</v>
      </c>
      <c r="P403" t="s">
        <v>4150</v>
      </c>
      <c r="Q403"/>
      <c r="R403" s="82">
        <v>880</v>
      </c>
      <c r="S403" s="82">
        <v>0</v>
      </c>
      <c r="T403" s="82">
        <v>0</v>
      </c>
      <c r="U403" s="82">
        <f t="shared" si="90"/>
        <v>880</v>
      </c>
      <c r="W403" s="73">
        <v>24</v>
      </c>
      <c r="X403" s="22">
        <v>-256.66666666666663</v>
      </c>
      <c r="Y403" s="22">
        <f t="shared" si="101"/>
        <v>-36.666666666666664</v>
      </c>
      <c r="Z403" s="22">
        <f t="shared" si="101"/>
        <v>-36.666666666666664</v>
      </c>
      <c r="AA403" s="22">
        <f t="shared" si="101"/>
        <v>-36.666666666666664</v>
      </c>
      <c r="AB403" s="22">
        <f t="shared" si="100"/>
        <v>-36.666666666666664</v>
      </c>
      <c r="AC403" s="22">
        <f t="shared" si="100"/>
        <v>-36.666666666666664</v>
      </c>
      <c r="AD403" s="22">
        <f t="shared" si="100"/>
        <v>-36.666666666666664</v>
      </c>
      <c r="AE403" s="22">
        <f t="shared" si="100"/>
        <v>-36.666666666666664</v>
      </c>
      <c r="AF403" s="22">
        <f t="shared" si="88"/>
        <v>-36.666666666666664</v>
      </c>
      <c r="AG403" s="22">
        <f t="shared" si="88"/>
        <v>-36.666666666666664</v>
      </c>
      <c r="AH403" s="22">
        <v>0</v>
      </c>
      <c r="AI403" s="22">
        <v>0</v>
      </c>
      <c r="AJ403" s="22">
        <v>0</v>
      </c>
      <c r="AK403" s="22">
        <f t="shared" si="94"/>
        <v>-330</v>
      </c>
      <c r="AL403" s="22">
        <v>0</v>
      </c>
      <c r="AM403" s="22">
        <f t="shared" si="91"/>
        <v>-586.66666666666663</v>
      </c>
      <c r="AO403" s="81">
        <f t="shared" si="92"/>
        <v>293.33333333333337</v>
      </c>
      <c r="AP403" s="81">
        <f t="shared" si="93"/>
        <v>623.33333333333337</v>
      </c>
      <c r="AQ403" s="81"/>
      <c r="AR403" s="81"/>
    </row>
    <row r="404" spans="1:47" x14ac:dyDescent="0.25">
      <c r="A404" s="221">
        <v>45283</v>
      </c>
      <c r="B404" s="221"/>
      <c r="D404" s="69" t="s">
        <v>4839</v>
      </c>
      <c r="F404" s="69" t="e">
        <f>VLOOKUP(E404,#REF!,2,FALSE)</f>
        <v>#REF!</v>
      </c>
      <c r="G404" s="194" t="e">
        <f>VLOOKUP(E404,#REF!,9,FALSE)</f>
        <v>#REF!</v>
      </c>
      <c r="H404" s="194" t="e">
        <f>VLOOKUP(E404,#REF!,10,FALSE)</f>
        <v>#REF!</v>
      </c>
      <c r="I404" s="267" t="e">
        <f t="shared" si="99"/>
        <v>#REF!</v>
      </c>
      <c r="M404" s="70">
        <v>52457</v>
      </c>
      <c r="N404" t="s">
        <v>4832</v>
      </c>
      <c r="O404" t="s">
        <v>4840</v>
      </c>
      <c r="P404" t="s">
        <v>4029</v>
      </c>
      <c r="Q404"/>
      <c r="R404" s="82">
        <v>1892.4</v>
      </c>
      <c r="S404" s="82">
        <v>0</v>
      </c>
      <c r="T404" s="82">
        <v>0</v>
      </c>
      <c r="U404" s="82">
        <f t="shared" si="90"/>
        <v>1892.4</v>
      </c>
      <c r="W404" s="73">
        <v>24</v>
      </c>
      <c r="X404" s="22">
        <v>-551.95000000000005</v>
      </c>
      <c r="Y404" s="22">
        <f t="shared" si="101"/>
        <v>-78.850000000000009</v>
      </c>
      <c r="Z404" s="22">
        <f t="shared" si="101"/>
        <v>-78.850000000000009</v>
      </c>
      <c r="AA404" s="22">
        <f t="shared" si="101"/>
        <v>-78.850000000000009</v>
      </c>
      <c r="AB404" s="22">
        <f t="shared" si="100"/>
        <v>-78.850000000000009</v>
      </c>
      <c r="AC404" s="22">
        <f t="shared" si="100"/>
        <v>-78.850000000000009</v>
      </c>
      <c r="AD404" s="22">
        <f t="shared" si="100"/>
        <v>-78.850000000000009</v>
      </c>
      <c r="AE404" s="22">
        <f t="shared" si="100"/>
        <v>-78.850000000000009</v>
      </c>
      <c r="AF404" s="22">
        <f t="shared" si="88"/>
        <v>-78.850000000000009</v>
      </c>
      <c r="AG404" s="22">
        <f t="shared" si="88"/>
        <v>-78.850000000000009</v>
      </c>
      <c r="AH404" s="22">
        <v>0</v>
      </c>
      <c r="AI404" s="22">
        <v>0</v>
      </c>
      <c r="AJ404" s="22">
        <v>0</v>
      </c>
      <c r="AK404" s="22">
        <f t="shared" si="94"/>
        <v>-709.65000000000009</v>
      </c>
      <c r="AL404" s="22">
        <v>0</v>
      </c>
      <c r="AM404" s="22">
        <f t="shared" si="91"/>
        <v>-1261.6000000000001</v>
      </c>
      <c r="AO404" s="81">
        <f t="shared" si="92"/>
        <v>630.79999999999995</v>
      </c>
      <c r="AP404" s="81">
        <f t="shared" si="93"/>
        <v>1340.45</v>
      </c>
      <c r="AQ404" s="81"/>
      <c r="AR404" s="81"/>
    </row>
    <row r="405" spans="1:47" x14ac:dyDescent="0.25">
      <c r="A405" s="221">
        <v>45288</v>
      </c>
      <c r="B405" s="221"/>
      <c r="D405" s="69" t="s">
        <v>4841</v>
      </c>
      <c r="F405" s="69" t="e">
        <f>VLOOKUP(E405,#REF!,2,FALSE)</f>
        <v>#REF!</v>
      </c>
      <c r="G405" s="194" t="e">
        <f>VLOOKUP(E405,#REF!,9,FALSE)</f>
        <v>#REF!</v>
      </c>
      <c r="H405" s="194" t="e">
        <f>VLOOKUP(E405,#REF!,10,FALSE)</f>
        <v>#REF!</v>
      </c>
      <c r="I405" s="267" t="e">
        <f t="shared" si="99"/>
        <v>#REF!</v>
      </c>
      <c r="M405" s="70">
        <v>52456</v>
      </c>
      <c r="N405" t="s">
        <v>4222</v>
      </c>
      <c r="O405" t="s">
        <v>4842</v>
      </c>
      <c r="P405" t="s">
        <v>4029</v>
      </c>
      <c r="Q405"/>
      <c r="R405" s="82">
        <v>1155</v>
      </c>
      <c r="S405" s="82">
        <v>0</v>
      </c>
      <c r="T405" s="82">
        <v>0</v>
      </c>
      <c r="U405" s="82">
        <f t="shared" si="90"/>
        <v>1155</v>
      </c>
      <c r="W405" s="73">
        <v>24</v>
      </c>
      <c r="X405" s="22">
        <v>-336.875</v>
      </c>
      <c r="Y405" s="22">
        <f t="shared" si="101"/>
        <v>-48.125</v>
      </c>
      <c r="Z405" s="22">
        <f t="shared" si="101"/>
        <v>-48.125</v>
      </c>
      <c r="AA405" s="22">
        <f t="shared" si="101"/>
        <v>-48.125</v>
      </c>
      <c r="AB405" s="22">
        <f t="shared" si="100"/>
        <v>-48.125</v>
      </c>
      <c r="AC405" s="22">
        <f t="shared" si="100"/>
        <v>-48.125</v>
      </c>
      <c r="AD405" s="22">
        <f t="shared" si="100"/>
        <v>-48.125</v>
      </c>
      <c r="AE405" s="22">
        <f t="shared" si="100"/>
        <v>-48.125</v>
      </c>
      <c r="AF405" s="22">
        <f t="shared" si="88"/>
        <v>-48.125</v>
      </c>
      <c r="AG405" s="22">
        <f t="shared" si="88"/>
        <v>-48.125</v>
      </c>
      <c r="AH405" s="22">
        <v>0</v>
      </c>
      <c r="AI405" s="22">
        <v>0</v>
      </c>
      <c r="AJ405" s="22">
        <v>0</v>
      </c>
      <c r="AK405" s="22">
        <f t="shared" si="94"/>
        <v>-433.125</v>
      </c>
      <c r="AL405" s="22">
        <v>0</v>
      </c>
      <c r="AM405" s="22">
        <f t="shared" si="91"/>
        <v>-770</v>
      </c>
      <c r="AO405" s="81">
        <f t="shared" si="92"/>
        <v>385</v>
      </c>
      <c r="AP405" s="81">
        <f t="shared" si="93"/>
        <v>818.125</v>
      </c>
      <c r="AQ405" s="81"/>
      <c r="AR405" s="81"/>
    </row>
    <row r="406" spans="1:47" x14ac:dyDescent="0.25">
      <c r="D406" s="69"/>
      <c r="F406" s="69" t="e">
        <f>VLOOKUP(E406,#REF!,2,FALSE)</f>
        <v>#REF!</v>
      </c>
      <c r="G406" s="194" t="e">
        <f>VLOOKUP(E406,#REF!,9,FALSE)</f>
        <v>#REF!</v>
      </c>
      <c r="H406" s="194" t="e">
        <f>VLOOKUP(E406,#REF!,10,FALSE)</f>
        <v>#REF!</v>
      </c>
      <c r="I406" s="267" t="e">
        <f t="shared" si="99"/>
        <v>#REF!</v>
      </c>
      <c r="N406"/>
      <c r="O406"/>
      <c r="P406" s="83"/>
      <c r="Q406" s="83"/>
      <c r="S406" s="82">
        <v>0</v>
      </c>
      <c r="T406" s="82">
        <v>0</v>
      </c>
      <c r="X406" s="22"/>
      <c r="Y406" s="22"/>
      <c r="Z406" s="22"/>
      <c r="AA406" s="22"/>
      <c r="AB406" s="22"/>
      <c r="AC406" s="22"/>
      <c r="AD406" s="22"/>
      <c r="AE406" s="22"/>
      <c r="AF406" s="22"/>
      <c r="AG406" s="22"/>
      <c r="AH406" s="22"/>
      <c r="AI406" s="22"/>
      <c r="AJ406" s="22"/>
      <c r="AK406" s="22"/>
      <c r="AL406" s="22">
        <v>0</v>
      </c>
      <c r="AM406" s="22"/>
      <c r="AO406" s="81"/>
      <c r="AP406" s="81"/>
      <c r="AQ406" s="81"/>
      <c r="AR406" s="81"/>
    </row>
    <row r="407" spans="1:47" x14ac:dyDescent="0.25">
      <c r="A407" s="221">
        <v>45293</v>
      </c>
      <c r="B407" s="221"/>
      <c r="D407" s="69" t="s">
        <v>4843</v>
      </c>
      <c r="F407" s="69" t="e">
        <f>VLOOKUP(E407,#REF!,2,FALSE)</f>
        <v>#REF!</v>
      </c>
      <c r="G407" s="194" t="e">
        <f>VLOOKUP(E407,#REF!,9,FALSE)</f>
        <v>#REF!</v>
      </c>
      <c r="H407" s="194" t="e">
        <f>VLOOKUP(E407,#REF!,10,FALSE)</f>
        <v>#REF!</v>
      </c>
      <c r="I407" s="267" t="e">
        <f t="shared" si="99"/>
        <v>#REF!</v>
      </c>
      <c r="M407" s="70">
        <v>52731</v>
      </c>
      <c r="N407" t="s">
        <v>4844</v>
      </c>
      <c r="O407" t="s">
        <v>4845</v>
      </c>
      <c r="P407" t="s">
        <v>4022</v>
      </c>
      <c r="Q407"/>
      <c r="R407" s="82">
        <v>4554</v>
      </c>
      <c r="S407" s="82">
        <v>0</v>
      </c>
      <c r="T407" s="82">
        <v>0</v>
      </c>
      <c r="U407" s="82">
        <f t="shared" ref="U407:U503" si="106">SUM(R407:T407)</f>
        <v>4554</v>
      </c>
      <c r="W407" s="73">
        <v>24</v>
      </c>
      <c r="X407" s="22">
        <v>-1138.5</v>
      </c>
      <c r="Y407" s="22">
        <f t="shared" ref="Y407:AG435" si="107">-$U407/$W407</f>
        <v>-189.75</v>
      </c>
      <c r="Z407" s="22">
        <f t="shared" si="107"/>
        <v>-189.75</v>
      </c>
      <c r="AA407" s="22">
        <f t="shared" si="107"/>
        <v>-189.75</v>
      </c>
      <c r="AB407" s="22">
        <f t="shared" si="107"/>
        <v>-189.75</v>
      </c>
      <c r="AC407" s="22">
        <f t="shared" si="107"/>
        <v>-189.75</v>
      </c>
      <c r="AD407" s="22">
        <f t="shared" si="107"/>
        <v>-189.75</v>
      </c>
      <c r="AE407" s="22">
        <f t="shared" si="107"/>
        <v>-189.75</v>
      </c>
      <c r="AF407" s="22">
        <f t="shared" si="107"/>
        <v>-189.75</v>
      </c>
      <c r="AG407" s="22">
        <f t="shared" si="107"/>
        <v>-189.75</v>
      </c>
      <c r="AH407" s="22">
        <v>0</v>
      </c>
      <c r="AI407" s="22">
        <v>0</v>
      </c>
      <c r="AJ407" s="22">
        <v>0</v>
      </c>
      <c r="AK407" s="22">
        <f t="shared" ref="AK407:AK416" si="108">SUM(Y407:AJ407)</f>
        <v>-1707.75</v>
      </c>
      <c r="AL407" s="22">
        <v>0</v>
      </c>
      <c r="AM407" s="22">
        <f t="shared" ref="AM407:AM503" si="109">X407+AK407+AL407</f>
        <v>-2846.25</v>
      </c>
      <c r="AO407" s="81">
        <f t="shared" ref="AO407:AO503" si="110">U407+AM407</f>
        <v>1707.75</v>
      </c>
      <c r="AP407" s="81">
        <f t="shared" ref="AP407:AP503" si="111">R407+X407</f>
        <v>3415.5</v>
      </c>
      <c r="AQ407" s="81"/>
      <c r="AR407" s="81"/>
    </row>
    <row r="408" spans="1:47" x14ac:dyDescent="0.25">
      <c r="A408" s="221">
        <v>45293</v>
      </c>
      <c r="B408" s="221"/>
      <c r="D408" s="69" t="s">
        <v>4846</v>
      </c>
      <c r="F408" s="69" t="e">
        <f>VLOOKUP(E408,#REF!,2,FALSE)</f>
        <v>#REF!</v>
      </c>
      <c r="G408" s="194" t="e">
        <f>VLOOKUP(E408,#REF!,9,FALSE)</f>
        <v>#REF!</v>
      </c>
      <c r="H408" s="194" t="e">
        <f>VLOOKUP(E408,#REF!,10,FALSE)</f>
        <v>#REF!</v>
      </c>
      <c r="I408" s="267" t="e">
        <f t="shared" si="99"/>
        <v>#REF!</v>
      </c>
      <c r="M408" s="70">
        <v>52739</v>
      </c>
      <c r="N408" t="s">
        <v>4483</v>
      </c>
      <c r="O408" t="s">
        <v>4847</v>
      </c>
      <c r="P408" t="s">
        <v>4029</v>
      </c>
      <c r="Q408"/>
      <c r="R408" s="82">
        <v>6552</v>
      </c>
      <c r="S408" s="82">
        <v>0</v>
      </c>
      <c r="T408" s="82">
        <v>0</v>
      </c>
      <c r="U408" s="82">
        <f t="shared" si="106"/>
        <v>6552</v>
      </c>
      <c r="W408" s="73">
        <v>24</v>
      </c>
      <c r="X408" s="22">
        <v>-1638</v>
      </c>
      <c r="Y408" s="22">
        <f t="shared" si="107"/>
        <v>-273</v>
      </c>
      <c r="Z408" s="22">
        <f t="shared" si="107"/>
        <v>-273</v>
      </c>
      <c r="AA408" s="22">
        <f t="shared" si="107"/>
        <v>-273</v>
      </c>
      <c r="AB408" s="22">
        <f t="shared" si="107"/>
        <v>-273</v>
      </c>
      <c r="AC408" s="22">
        <f t="shared" si="107"/>
        <v>-273</v>
      </c>
      <c r="AD408" s="22">
        <f t="shared" si="107"/>
        <v>-273</v>
      </c>
      <c r="AE408" s="22">
        <f t="shared" si="107"/>
        <v>-273</v>
      </c>
      <c r="AF408" s="22">
        <f t="shared" si="107"/>
        <v>-273</v>
      </c>
      <c r="AG408" s="22">
        <f t="shared" si="107"/>
        <v>-273</v>
      </c>
      <c r="AH408" s="22">
        <v>0</v>
      </c>
      <c r="AI408" s="22">
        <v>0</v>
      </c>
      <c r="AJ408" s="22">
        <v>0</v>
      </c>
      <c r="AK408" s="22">
        <f t="shared" si="108"/>
        <v>-2457</v>
      </c>
      <c r="AL408" s="22">
        <v>0</v>
      </c>
      <c r="AM408" s="22">
        <f t="shared" si="109"/>
        <v>-4095</v>
      </c>
      <c r="AO408" s="81">
        <f t="shared" si="110"/>
        <v>2457</v>
      </c>
      <c r="AP408" s="81">
        <f t="shared" si="111"/>
        <v>4914</v>
      </c>
      <c r="AQ408" s="81"/>
      <c r="AR408" s="81"/>
    </row>
    <row r="409" spans="1:47" x14ac:dyDescent="0.25">
      <c r="A409" s="221">
        <v>45294</v>
      </c>
      <c r="B409" s="221"/>
      <c r="D409" s="69" t="s">
        <v>4848</v>
      </c>
      <c r="F409" s="69" t="e">
        <f>VLOOKUP(E409,#REF!,2,FALSE)</f>
        <v>#REF!</v>
      </c>
      <c r="G409" s="194" t="e">
        <f>VLOOKUP(E409,#REF!,9,FALSE)</f>
        <v>#REF!</v>
      </c>
      <c r="H409" s="194" t="e">
        <f>VLOOKUP(E409,#REF!,10,FALSE)</f>
        <v>#REF!</v>
      </c>
      <c r="I409" s="267" t="e">
        <f t="shared" si="99"/>
        <v>#REF!</v>
      </c>
      <c r="M409" s="70">
        <v>52562</v>
      </c>
      <c r="N409" t="s">
        <v>4644</v>
      </c>
      <c r="O409" t="s">
        <v>4849</v>
      </c>
      <c r="P409" t="s">
        <v>4029</v>
      </c>
      <c r="Q409"/>
      <c r="R409" s="82">
        <v>1014</v>
      </c>
      <c r="S409" s="82">
        <v>0</v>
      </c>
      <c r="T409" s="82">
        <v>0</v>
      </c>
      <c r="U409" s="82">
        <f t="shared" si="106"/>
        <v>1014</v>
      </c>
      <c r="W409" s="73">
        <v>24</v>
      </c>
      <c r="X409" s="22">
        <v>-253.5</v>
      </c>
      <c r="Y409" s="22">
        <f t="shared" si="107"/>
        <v>-42.25</v>
      </c>
      <c r="Z409" s="22">
        <f t="shared" si="107"/>
        <v>-42.25</v>
      </c>
      <c r="AA409" s="22">
        <f t="shared" si="107"/>
        <v>-42.25</v>
      </c>
      <c r="AB409" s="22">
        <f t="shared" si="107"/>
        <v>-42.25</v>
      </c>
      <c r="AC409" s="22">
        <f t="shared" si="107"/>
        <v>-42.25</v>
      </c>
      <c r="AD409" s="22">
        <f t="shared" si="107"/>
        <v>-42.25</v>
      </c>
      <c r="AE409" s="22">
        <f t="shared" si="107"/>
        <v>-42.25</v>
      </c>
      <c r="AF409" s="22">
        <f t="shared" si="107"/>
        <v>-42.25</v>
      </c>
      <c r="AG409" s="22">
        <f t="shared" si="107"/>
        <v>-42.25</v>
      </c>
      <c r="AH409" s="22">
        <v>0</v>
      </c>
      <c r="AI409" s="22">
        <v>0</v>
      </c>
      <c r="AJ409" s="22">
        <v>0</v>
      </c>
      <c r="AK409" s="22">
        <f t="shared" si="108"/>
        <v>-380.25</v>
      </c>
      <c r="AL409" s="22">
        <v>0</v>
      </c>
      <c r="AM409" s="22">
        <f t="shared" si="109"/>
        <v>-633.75</v>
      </c>
      <c r="AO409" s="81">
        <f t="shared" si="110"/>
        <v>380.25</v>
      </c>
      <c r="AP409" s="81">
        <f t="shared" si="111"/>
        <v>760.5</v>
      </c>
      <c r="AQ409" s="81"/>
      <c r="AR409" s="81"/>
    </row>
    <row r="410" spans="1:47" x14ac:dyDescent="0.25">
      <c r="A410" s="221">
        <v>45296</v>
      </c>
      <c r="B410" s="221"/>
      <c r="D410" s="69" t="s">
        <v>4850</v>
      </c>
      <c r="F410" s="69" t="e">
        <f>VLOOKUP(E410,#REF!,2,FALSE)</f>
        <v>#REF!</v>
      </c>
      <c r="G410" s="194" t="e">
        <f>VLOOKUP(E410,#REF!,9,FALSE)</f>
        <v>#REF!</v>
      </c>
      <c r="H410" s="194" t="e">
        <f>VLOOKUP(E410,#REF!,10,FALSE)</f>
        <v>#REF!</v>
      </c>
      <c r="I410" s="267" t="e">
        <f t="shared" si="99"/>
        <v>#REF!</v>
      </c>
      <c r="M410" s="70">
        <v>52740</v>
      </c>
      <c r="N410" t="s">
        <v>4644</v>
      </c>
      <c r="O410" t="s">
        <v>4851</v>
      </c>
      <c r="P410" t="s">
        <v>4029</v>
      </c>
      <c r="Q410"/>
      <c r="R410" s="82">
        <v>759</v>
      </c>
      <c r="S410" s="82">
        <v>0</v>
      </c>
      <c r="T410" s="82">
        <v>0</v>
      </c>
      <c r="U410" s="82">
        <f t="shared" si="106"/>
        <v>759</v>
      </c>
      <c r="W410" s="73">
        <v>24</v>
      </c>
      <c r="X410" s="22">
        <v>-189.75</v>
      </c>
      <c r="Y410" s="22">
        <f t="shared" si="107"/>
        <v>-31.625</v>
      </c>
      <c r="Z410" s="22">
        <f t="shared" si="107"/>
        <v>-31.625</v>
      </c>
      <c r="AA410" s="22">
        <f t="shared" si="107"/>
        <v>-31.625</v>
      </c>
      <c r="AB410" s="22">
        <f t="shared" si="107"/>
        <v>-31.625</v>
      </c>
      <c r="AC410" s="22">
        <f t="shared" si="107"/>
        <v>-31.625</v>
      </c>
      <c r="AD410" s="22">
        <f t="shared" si="107"/>
        <v>-31.625</v>
      </c>
      <c r="AE410" s="22">
        <f t="shared" si="107"/>
        <v>-31.625</v>
      </c>
      <c r="AF410" s="22">
        <f t="shared" si="107"/>
        <v>-31.625</v>
      </c>
      <c r="AG410" s="22">
        <f t="shared" si="107"/>
        <v>-31.625</v>
      </c>
      <c r="AH410" s="22">
        <v>0</v>
      </c>
      <c r="AI410" s="22">
        <v>0</v>
      </c>
      <c r="AJ410" s="22">
        <v>0</v>
      </c>
      <c r="AK410" s="22">
        <f t="shared" si="108"/>
        <v>-284.625</v>
      </c>
      <c r="AL410" s="22">
        <v>0</v>
      </c>
      <c r="AM410" s="22">
        <f t="shared" si="109"/>
        <v>-474.375</v>
      </c>
      <c r="AO410" s="81">
        <f t="shared" si="110"/>
        <v>284.625</v>
      </c>
      <c r="AP410" s="81">
        <f t="shared" si="111"/>
        <v>569.25</v>
      </c>
      <c r="AQ410" s="81"/>
      <c r="AR410" s="81"/>
    </row>
    <row r="411" spans="1:47" x14ac:dyDescent="0.25">
      <c r="A411" s="221">
        <v>45296</v>
      </c>
      <c r="B411" s="221"/>
      <c r="D411" s="69" t="s">
        <v>4852</v>
      </c>
      <c r="F411" s="69" t="e">
        <f>VLOOKUP(E411,#REF!,2,FALSE)</f>
        <v>#REF!</v>
      </c>
      <c r="G411" s="194" t="e">
        <f>VLOOKUP(E411,#REF!,9,FALSE)</f>
        <v>#REF!</v>
      </c>
      <c r="H411" s="194" t="e">
        <f>VLOOKUP(E411,#REF!,10,FALSE)</f>
        <v>#REF!</v>
      </c>
      <c r="I411" s="267" t="e">
        <f t="shared" si="99"/>
        <v>#REF!</v>
      </c>
      <c r="M411" s="70">
        <v>52742</v>
      </c>
      <c r="N411" t="s">
        <v>4644</v>
      </c>
      <c r="O411" t="s">
        <v>4853</v>
      </c>
      <c r="P411" t="s">
        <v>4029</v>
      </c>
      <c r="Q411"/>
      <c r="R411" s="82">
        <v>914.1</v>
      </c>
      <c r="S411" s="82">
        <v>0</v>
      </c>
      <c r="T411" s="82">
        <v>0</v>
      </c>
      <c r="U411" s="82">
        <f t="shared" si="106"/>
        <v>914.1</v>
      </c>
      <c r="W411" s="73">
        <v>24</v>
      </c>
      <c r="X411" s="22">
        <v>-228.52500000000001</v>
      </c>
      <c r="Y411" s="22">
        <f t="shared" si="107"/>
        <v>-38.087499999999999</v>
      </c>
      <c r="Z411" s="22">
        <f t="shared" si="107"/>
        <v>-38.087499999999999</v>
      </c>
      <c r="AA411" s="22">
        <f t="shared" si="107"/>
        <v>-38.087499999999999</v>
      </c>
      <c r="AB411" s="22">
        <f t="shared" si="107"/>
        <v>-38.087499999999999</v>
      </c>
      <c r="AC411" s="22">
        <f t="shared" si="107"/>
        <v>-38.087499999999999</v>
      </c>
      <c r="AD411" s="22">
        <f t="shared" si="107"/>
        <v>-38.087499999999999</v>
      </c>
      <c r="AE411" s="22">
        <f t="shared" si="107"/>
        <v>-38.087499999999999</v>
      </c>
      <c r="AF411" s="22">
        <f t="shared" si="107"/>
        <v>-38.087499999999999</v>
      </c>
      <c r="AG411" s="22">
        <f t="shared" si="107"/>
        <v>-38.087499999999999</v>
      </c>
      <c r="AH411" s="22">
        <v>0</v>
      </c>
      <c r="AI411" s="22">
        <v>0</v>
      </c>
      <c r="AJ411" s="22">
        <v>0</v>
      </c>
      <c r="AK411" s="22">
        <f t="shared" si="108"/>
        <v>-342.78749999999997</v>
      </c>
      <c r="AL411" s="22">
        <v>0</v>
      </c>
      <c r="AM411" s="22">
        <f t="shared" si="109"/>
        <v>-571.3125</v>
      </c>
      <c r="AO411" s="81">
        <f t="shared" si="110"/>
        <v>342.78750000000002</v>
      </c>
      <c r="AP411" s="81">
        <f t="shared" si="111"/>
        <v>685.57500000000005</v>
      </c>
      <c r="AQ411" s="81"/>
      <c r="AR411" s="81"/>
    </row>
    <row r="412" spans="1:47" x14ac:dyDescent="0.25">
      <c r="A412" s="221">
        <v>45301</v>
      </c>
      <c r="B412" s="221"/>
      <c r="D412" s="69" t="s">
        <v>4854</v>
      </c>
      <c r="F412" s="69" t="e">
        <f>VLOOKUP(E412,#REF!,2,FALSE)</f>
        <v>#REF!</v>
      </c>
      <c r="G412" s="194" t="e">
        <f>VLOOKUP(E412,#REF!,9,FALSE)</f>
        <v>#REF!</v>
      </c>
      <c r="H412" s="194" t="e">
        <f>VLOOKUP(E412,#REF!,10,FALSE)</f>
        <v>#REF!</v>
      </c>
      <c r="I412" s="267" t="e">
        <f t="shared" si="99"/>
        <v>#REF!</v>
      </c>
      <c r="M412" s="70">
        <v>52733</v>
      </c>
      <c r="N412" t="s">
        <v>4844</v>
      </c>
      <c r="O412" t="s">
        <v>4855</v>
      </c>
      <c r="P412" t="s">
        <v>4022</v>
      </c>
      <c r="Q412"/>
      <c r="R412" s="82">
        <v>4554</v>
      </c>
      <c r="S412" s="82">
        <v>0</v>
      </c>
      <c r="T412" s="82">
        <v>0</v>
      </c>
      <c r="U412" s="82">
        <f t="shared" si="106"/>
        <v>4554</v>
      </c>
      <c r="W412" s="73">
        <v>24</v>
      </c>
      <c r="X412" s="22">
        <v>-1138.5</v>
      </c>
      <c r="Y412" s="22">
        <f t="shared" si="107"/>
        <v>-189.75</v>
      </c>
      <c r="Z412" s="22">
        <f t="shared" si="107"/>
        <v>-189.75</v>
      </c>
      <c r="AA412" s="22">
        <f t="shared" si="107"/>
        <v>-189.75</v>
      </c>
      <c r="AB412" s="22">
        <f t="shared" si="107"/>
        <v>-189.75</v>
      </c>
      <c r="AC412" s="22">
        <f t="shared" si="107"/>
        <v>-189.75</v>
      </c>
      <c r="AD412" s="22">
        <f t="shared" si="107"/>
        <v>-189.75</v>
      </c>
      <c r="AE412" s="22">
        <f t="shared" si="107"/>
        <v>-189.75</v>
      </c>
      <c r="AF412" s="22">
        <f t="shared" si="107"/>
        <v>-189.75</v>
      </c>
      <c r="AG412" s="22">
        <f t="shared" si="107"/>
        <v>-189.75</v>
      </c>
      <c r="AH412" s="22">
        <v>0</v>
      </c>
      <c r="AI412" s="22">
        <v>0</v>
      </c>
      <c r="AJ412" s="22">
        <v>0</v>
      </c>
      <c r="AK412" s="22">
        <f t="shared" si="108"/>
        <v>-1707.75</v>
      </c>
      <c r="AL412" s="22">
        <v>0</v>
      </c>
      <c r="AM412" s="22">
        <f t="shared" si="109"/>
        <v>-2846.25</v>
      </c>
      <c r="AO412" s="81">
        <f t="shared" si="110"/>
        <v>1707.75</v>
      </c>
      <c r="AP412" s="81">
        <f t="shared" si="111"/>
        <v>3415.5</v>
      </c>
      <c r="AQ412" s="81"/>
      <c r="AR412" s="81"/>
    </row>
    <row r="413" spans="1:47" x14ac:dyDescent="0.25">
      <c r="A413" s="221">
        <v>45313</v>
      </c>
      <c r="B413" s="221"/>
      <c r="D413" s="69" t="s">
        <v>4856</v>
      </c>
      <c r="F413" s="69" t="e">
        <f>VLOOKUP(E413,#REF!,2,FALSE)</f>
        <v>#REF!</v>
      </c>
      <c r="G413" s="194" t="e">
        <f>VLOOKUP(E413,#REF!,9,FALSE)</f>
        <v>#REF!</v>
      </c>
      <c r="H413" s="194" t="e">
        <f>VLOOKUP(E413,#REF!,10,FALSE)</f>
        <v>#REF!</v>
      </c>
      <c r="I413" s="267" t="e">
        <f t="shared" si="99"/>
        <v>#REF!</v>
      </c>
      <c r="M413" s="70">
        <v>52821</v>
      </c>
      <c r="N413" t="s">
        <v>4857</v>
      </c>
      <c r="O413" t="s">
        <v>4858</v>
      </c>
      <c r="P413" t="s">
        <v>4029</v>
      </c>
      <c r="Q413"/>
      <c r="R413" s="82">
        <v>5197.5</v>
      </c>
      <c r="S413" s="82">
        <v>0</v>
      </c>
      <c r="T413" s="82">
        <v>0</v>
      </c>
      <c r="U413" s="82">
        <f t="shared" si="106"/>
        <v>5197.5</v>
      </c>
      <c r="W413" s="73">
        <v>24</v>
      </c>
      <c r="X413" s="22">
        <v>-1299.375</v>
      </c>
      <c r="Y413" s="22">
        <f t="shared" si="107"/>
        <v>-216.5625</v>
      </c>
      <c r="Z413" s="22">
        <f t="shared" si="107"/>
        <v>-216.5625</v>
      </c>
      <c r="AA413" s="22">
        <f t="shared" si="107"/>
        <v>-216.5625</v>
      </c>
      <c r="AB413" s="22">
        <f t="shared" si="107"/>
        <v>-216.5625</v>
      </c>
      <c r="AC413" s="22">
        <f t="shared" si="107"/>
        <v>-216.5625</v>
      </c>
      <c r="AD413" s="22">
        <f t="shared" si="107"/>
        <v>-216.5625</v>
      </c>
      <c r="AE413" s="22">
        <f t="shared" si="107"/>
        <v>-216.5625</v>
      </c>
      <c r="AF413" s="22">
        <f t="shared" si="107"/>
        <v>-216.5625</v>
      </c>
      <c r="AG413" s="22">
        <f t="shared" si="107"/>
        <v>-216.5625</v>
      </c>
      <c r="AH413" s="22">
        <v>0</v>
      </c>
      <c r="AI413" s="22">
        <v>0</v>
      </c>
      <c r="AJ413" s="22">
        <v>0</v>
      </c>
      <c r="AK413" s="22">
        <f t="shared" si="108"/>
        <v>-1949.0625</v>
      </c>
      <c r="AL413" s="22">
        <v>0</v>
      </c>
      <c r="AM413" s="22">
        <f t="shared" si="109"/>
        <v>-3248.4375</v>
      </c>
      <c r="AO413" s="81">
        <f t="shared" si="110"/>
        <v>1949.0625</v>
      </c>
      <c r="AP413" s="81">
        <f t="shared" si="111"/>
        <v>3898.125</v>
      </c>
      <c r="AQ413" s="81"/>
      <c r="AR413" s="81"/>
    </row>
    <row r="414" spans="1:47" x14ac:dyDescent="0.25">
      <c r="A414" s="221">
        <v>45313</v>
      </c>
      <c r="B414" s="221"/>
      <c r="D414" s="69" t="s">
        <v>4859</v>
      </c>
      <c r="F414" s="69" t="e">
        <f>VLOOKUP(E414,#REF!,2,FALSE)</f>
        <v>#REF!</v>
      </c>
      <c r="G414" s="194" t="e">
        <f>VLOOKUP(E414,#REF!,9,FALSE)</f>
        <v>#REF!</v>
      </c>
      <c r="H414" s="194" t="e">
        <f>VLOOKUP(E414,#REF!,10,FALSE)</f>
        <v>#REF!</v>
      </c>
      <c r="I414" s="267" t="e">
        <f t="shared" si="99"/>
        <v>#REF!</v>
      </c>
      <c r="M414" s="70">
        <v>52824</v>
      </c>
      <c r="N414" t="s">
        <v>4857</v>
      </c>
      <c r="O414" t="s">
        <v>4860</v>
      </c>
      <c r="P414" t="s">
        <v>4029</v>
      </c>
      <c r="Q414"/>
      <c r="R414" s="82">
        <v>5197.5</v>
      </c>
      <c r="S414" s="82">
        <v>0</v>
      </c>
      <c r="T414" s="82">
        <v>0</v>
      </c>
      <c r="U414" s="82">
        <f t="shared" si="106"/>
        <v>5197.5</v>
      </c>
      <c r="W414" s="73">
        <v>24</v>
      </c>
      <c r="X414" s="22">
        <v>-1299.375</v>
      </c>
      <c r="Y414" s="22">
        <f t="shared" si="107"/>
        <v>-216.5625</v>
      </c>
      <c r="Z414" s="22">
        <f t="shared" si="107"/>
        <v>-216.5625</v>
      </c>
      <c r="AA414" s="22">
        <f t="shared" si="107"/>
        <v>-216.5625</v>
      </c>
      <c r="AB414" s="22">
        <f t="shared" si="107"/>
        <v>-216.5625</v>
      </c>
      <c r="AC414" s="22">
        <f t="shared" si="107"/>
        <v>-216.5625</v>
      </c>
      <c r="AD414" s="22">
        <f t="shared" si="107"/>
        <v>-216.5625</v>
      </c>
      <c r="AE414" s="22">
        <f t="shared" si="107"/>
        <v>-216.5625</v>
      </c>
      <c r="AF414" s="22">
        <f t="shared" si="107"/>
        <v>-216.5625</v>
      </c>
      <c r="AG414" s="22">
        <f t="shared" si="107"/>
        <v>-216.5625</v>
      </c>
      <c r="AH414" s="22">
        <v>0</v>
      </c>
      <c r="AI414" s="22">
        <v>0</v>
      </c>
      <c r="AJ414" s="22">
        <v>0</v>
      </c>
      <c r="AK414" s="22">
        <f t="shared" si="108"/>
        <v>-1949.0625</v>
      </c>
      <c r="AL414" s="22">
        <v>0</v>
      </c>
      <c r="AM414" s="22">
        <f t="shared" si="109"/>
        <v>-3248.4375</v>
      </c>
      <c r="AO414" s="81">
        <f t="shared" si="110"/>
        <v>1949.0625</v>
      </c>
      <c r="AP414" s="81">
        <f t="shared" si="111"/>
        <v>3898.125</v>
      </c>
      <c r="AQ414" s="81"/>
      <c r="AR414" s="81"/>
    </row>
    <row r="415" spans="1:47" x14ac:dyDescent="0.25">
      <c r="A415" s="221">
        <v>45316</v>
      </c>
      <c r="B415" s="221"/>
      <c r="D415" s="69" t="s">
        <v>4861</v>
      </c>
      <c r="F415" s="69" t="e">
        <f>VLOOKUP(E415,#REF!,2,FALSE)</f>
        <v>#REF!</v>
      </c>
      <c r="G415" s="194" t="e">
        <f>VLOOKUP(E415,#REF!,9,FALSE)</f>
        <v>#REF!</v>
      </c>
      <c r="H415" s="194" t="e">
        <f>VLOOKUP(E415,#REF!,10,FALSE)</f>
        <v>#REF!</v>
      </c>
      <c r="I415" s="267" t="e">
        <f t="shared" si="99"/>
        <v>#REF!</v>
      </c>
      <c r="M415" s="70">
        <v>52823</v>
      </c>
      <c r="N415" t="s">
        <v>4857</v>
      </c>
      <c r="O415" t="s">
        <v>4862</v>
      </c>
      <c r="P415" t="s">
        <v>4029</v>
      </c>
      <c r="Q415"/>
      <c r="R415" s="82">
        <v>5850</v>
      </c>
      <c r="S415" s="82">
        <v>0</v>
      </c>
      <c r="T415" s="82">
        <v>0</v>
      </c>
      <c r="U415" s="82">
        <f t="shared" si="106"/>
        <v>5850</v>
      </c>
      <c r="W415" s="73">
        <v>24</v>
      </c>
      <c r="X415" s="22">
        <v>-1462.5</v>
      </c>
      <c r="Y415" s="22">
        <f t="shared" si="107"/>
        <v>-243.75</v>
      </c>
      <c r="Z415" s="22">
        <f t="shared" si="107"/>
        <v>-243.75</v>
      </c>
      <c r="AA415" s="22">
        <f t="shared" si="107"/>
        <v>-243.75</v>
      </c>
      <c r="AB415" s="22">
        <f t="shared" si="107"/>
        <v>-243.75</v>
      </c>
      <c r="AC415" s="22">
        <f t="shared" si="107"/>
        <v>-243.75</v>
      </c>
      <c r="AD415" s="22">
        <f t="shared" si="107"/>
        <v>-243.75</v>
      </c>
      <c r="AE415" s="22">
        <f t="shared" si="107"/>
        <v>-243.75</v>
      </c>
      <c r="AF415" s="22">
        <f t="shared" si="107"/>
        <v>-243.75</v>
      </c>
      <c r="AG415" s="22">
        <f t="shared" si="107"/>
        <v>-243.75</v>
      </c>
      <c r="AH415" s="22">
        <v>0</v>
      </c>
      <c r="AI415" s="22">
        <v>0</v>
      </c>
      <c r="AJ415" s="22">
        <v>0</v>
      </c>
      <c r="AK415" s="22">
        <f t="shared" si="108"/>
        <v>-2193.75</v>
      </c>
      <c r="AL415" s="22">
        <v>0</v>
      </c>
      <c r="AM415" s="22">
        <f t="shared" si="109"/>
        <v>-3656.25</v>
      </c>
      <c r="AO415" s="81">
        <f t="shared" si="110"/>
        <v>2193.75</v>
      </c>
      <c r="AP415" s="81">
        <f t="shared" si="111"/>
        <v>4387.5</v>
      </c>
      <c r="AQ415" s="81"/>
      <c r="AR415" s="81"/>
    </row>
    <row r="416" spans="1:47" x14ac:dyDescent="0.25">
      <c r="A416" s="221">
        <v>45317</v>
      </c>
      <c r="B416" s="221"/>
      <c r="D416" s="69" t="s">
        <v>4863</v>
      </c>
      <c r="F416" s="69" t="e">
        <f>VLOOKUP(E416,#REF!,2,FALSE)</f>
        <v>#REF!</v>
      </c>
      <c r="G416" s="194" t="e">
        <f>VLOOKUP(E416,#REF!,9,FALSE)</f>
        <v>#REF!</v>
      </c>
      <c r="H416" s="194" t="e">
        <f>VLOOKUP(E416,#REF!,10,FALSE)</f>
        <v>#REF!</v>
      </c>
      <c r="I416" s="267" t="e">
        <f t="shared" si="99"/>
        <v>#REF!</v>
      </c>
      <c r="M416" s="70">
        <v>52820</v>
      </c>
      <c r="N416" t="s">
        <v>4857</v>
      </c>
      <c r="O416" t="s">
        <v>4864</v>
      </c>
      <c r="P416" t="s">
        <v>4029</v>
      </c>
      <c r="Q416"/>
      <c r="R416" s="82">
        <v>5850</v>
      </c>
      <c r="S416" s="82">
        <v>0</v>
      </c>
      <c r="T416" s="82">
        <v>0</v>
      </c>
      <c r="U416" s="82">
        <f t="shared" si="106"/>
        <v>5850</v>
      </c>
      <c r="W416" s="73">
        <v>24</v>
      </c>
      <c r="X416" s="22">
        <v>-1462.5</v>
      </c>
      <c r="Y416" s="22">
        <f t="shared" si="107"/>
        <v>-243.75</v>
      </c>
      <c r="Z416" s="22">
        <f t="shared" si="107"/>
        <v>-243.75</v>
      </c>
      <c r="AA416" s="22">
        <f t="shared" si="107"/>
        <v>-243.75</v>
      </c>
      <c r="AB416" s="22">
        <f t="shared" si="107"/>
        <v>-243.75</v>
      </c>
      <c r="AC416" s="22">
        <f t="shared" si="107"/>
        <v>-243.75</v>
      </c>
      <c r="AD416" s="22">
        <f t="shared" si="107"/>
        <v>-243.75</v>
      </c>
      <c r="AE416" s="22">
        <f t="shared" si="107"/>
        <v>-243.75</v>
      </c>
      <c r="AF416" s="22">
        <f t="shared" si="107"/>
        <v>-243.75</v>
      </c>
      <c r="AG416" s="22">
        <f t="shared" si="107"/>
        <v>-243.75</v>
      </c>
      <c r="AH416" s="22">
        <v>0</v>
      </c>
      <c r="AI416" s="22">
        <v>0</v>
      </c>
      <c r="AJ416" s="22">
        <v>0</v>
      </c>
      <c r="AK416" s="22">
        <f t="shared" si="108"/>
        <v>-2193.75</v>
      </c>
      <c r="AL416" s="22">
        <v>0</v>
      </c>
      <c r="AM416" s="22">
        <f t="shared" si="109"/>
        <v>-3656.25</v>
      </c>
      <c r="AO416" s="81">
        <f t="shared" si="110"/>
        <v>2193.75</v>
      </c>
      <c r="AP416" s="81">
        <f t="shared" si="111"/>
        <v>4387.5</v>
      </c>
      <c r="AQ416" s="81"/>
      <c r="AR416" s="81"/>
    </row>
    <row r="417" spans="1:47" x14ac:dyDescent="0.25">
      <c r="A417" s="221">
        <v>45317</v>
      </c>
      <c r="B417" s="221"/>
      <c r="D417" s="69" t="s">
        <v>4865</v>
      </c>
      <c r="F417" s="69" t="e">
        <f>VLOOKUP(E417,#REF!,2,FALSE)</f>
        <v>#REF!</v>
      </c>
      <c r="G417" s="194" t="e">
        <f>VLOOKUP(E417,#REF!,9,FALSE)</f>
        <v>#REF!</v>
      </c>
      <c r="H417" s="194" t="e">
        <f>VLOOKUP(E417,#REF!,10,FALSE)</f>
        <v>#REF!</v>
      </c>
      <c r="I417" s="267" t="e">
        <f t="shared" si="99"/>
        <v>#REF!</v>
      </c>
      <c r="M417" s="70">
        <v>52822</v>
      </c>
      <c r="N417" t="s">
        <v>4857</v>
      </c>
      <c r="O417" t="s">
        <v>4866</v>
      </c>
      <c r="P417" t="s">
        <v>4029</v>
      </c>
      <c r="Q417"/>
      <c r="R417" s="82">
        <v>5850</v>
      </c>
      <c r="S417" s="82">
        <v>0</v>
      </c>
      <c r="T417" s="82">
        <v>0</v>
      </c>
      <c r="U417" s="82">
        <f t="shared" si="106"/>
        <v>5850</v>
      </c>
      <c r="W417" s="73">
        <v>24</v>
      </c>
      <c r="X417" s="22">
        <v>-1462.5</v>
      </c>
      <c r="Y417" s="22">
        <f t="shared" si="107"/>
        <v>-243.75</v>
      </c>
      <c r="Z417" s="22">
        <f t="shared" si="107"/>
        <v>-243.75</v>
      </c>
      <c r="AA417" s="22">
        <f t="shared" si="107"/>
        <v>-243.75</v>
      </c>
      <c r="AB417" s="22">
        <f t="shared" si="107"/>
        <v>-243.75</v>
      </c>
      <c r="AC417" s="22">
        <f t="shared" si="107"/>
        <v>-243.75</v>
      </c>
      <c r="AD417" s="22">
        <f t="shared" si="107"/>
        <v>-243.75</v>
      </c>
      <c r="AE417" s="22">
        <f t="shared" si="107"/>
        <v>-243.75</v>
      </c>
      <c r="AF417" s="22">
        <f t="shared" si="107"/>
        <v>-243.75</v>
      </c>
      <c r="AG417" s="22">
        <f t="shared" si="107"/>
        <v>-243.75</v>
      </c>
      <c r="AH417" s="22">
        <v>0</v>
      </c>
      <c r="AI417" s="22">
        <v>0</v>
      </c>
      <c r="AJ417" s="22">
        <v>0</v>
      </c>
      <c r="AK417" s="22">
        <f t="shared" si="94"/>
        <v>-2193.75</v>
      </c>
      <c r="AL417" s="22">
        <v>0</v>
      </c>
      <c r="AM417" s="22">
        <f t="shared" si="109"/>
        <v>-3656.25</v>
      </c>
      <c r="AO417" s="81">
        <f t="shared" si="110"/>
        <v>2193.75</v>
      </c>
      <c r="AP417" s="81">
        <f t="shared" si="111"/>
        <v>4387.5</v>
      </c>
      <c r="AQ417" s="81"/>
      <c r="AR417" s="81"/>
    </row>
    <row r="418" spans="1:47" x14ac:dyDescent="0.25">
      <c r="A418" s="221">
        <v>45323</v>
      </c>
      <c r="D418" s="69" t="s">
        <v>4867</v>
      </c>
      <c r="M418">
        <v>52955</v>
      </c>
      <c r="N418" t="s">
        <v>4222</v>
      </c>
      <c r="O418" t="s">
        <v>4868</v>
      </c>
      <c r="P418" t="s">
        <v>4022</v>
      </c>
      <c r="Q418"/>
      <c r="R418" s="82">
        <v>6046.46</v>
      </c>
      <c r="S418" s="82">
        <v>0</v>
      </c>
      <c r="T418" s="82">
        <v>0</v>
      </c>
      <c r="U418" s="82">
        <f t="shared" si="106"/>
        <v>6046.46</v>
      </c>
      <c r="W418" s="73">
        <v>24</v>
      </c>
      <c r="X418" s="22">
        <v>-1259.6791666666668</v>
      </c>
      <c r="Y418" s="22">
        <f t="shared" si="107"/>
        <v>-251.93583333333333</v>
      </c>
      <c r="Z418" s="22">
        <f t="shared" si="107"/>
        <v>-251.93583333333333</v>
      </c>
      <c r="AA418" s="22">
        <f t="shared" si="107"/>
        <v>-251.93583333333333</v>
      </c>
      <c r="AB418" s="22">
        <f t="shared" si="107"/>
        <v>-251.93583333333333</v>
      </c>
      <c r="AC418" s="22">
        <f t="shared" si="107"/>
        <v>-251.93583333333333</v>
      </c>
      <c r="AD418" s="22">
        <f t="shared" si="107"/>
        <v>-251.93583333333333</v>
      </c>
      <c r="AE418" s="22">
        <f t="shared" si="107"/>
        <v>-251.93583333333333</v>
      </c>
      <c r="AF418" s="22">
        <f t="shared" si="107"/>
        <v>-251.93583333333333</v>
      </c>
      <c r="AG418" s="22">
        <f t="shared" si="107"/>
        <v>-251.93583333333333</v>
      </c>
      <c r="AH418" s="22">
        <v>0</v>
      </c>
      <c r="AI418" s="22">
        <v>0</v>
      </c>
      <c r="AJ418" s="22">
        <v>0</v>
      </c>
      <c r="AK418" s="22">
        <f t="shared" si="94"/>
        <v>-2267.4225000000006</v>
      </c>
      <c r="AL418" s="22">
        <v>0</v>
      </c>
      <c r="AM418" s="22">
        <f t="shared" si="109"/>
        <v>-3527.1016666666674</v>
      </c>
      <c r="AO418" s="81">
        <f t="shared" si="110"/>
        <v>2519.3583333333327</v>
      </c>
      <c r="AP418" s="81">
        <f t="shared" si="111"/>
        <v>4786.7808333333332</v>
      </c>
      <c r="AQ418" s="81"/>
      <c r="AR418" s="81"/>
    </row>
    <row r="419" spans="1:47" x14ac:dyDescent="0.25">
      <c r="A419" s="221">
        <v>45328</v>
      </c>
      <c r="D419" s="69" t="s">
        <v>4869</v>
      </c>
      <c r="M419">
        <v>52980</v>
      </c>
      <c r="N419" t="s">
        <v>4298</v>
      </c>
      <c r="O419" t="s">
        <v>4870</v>
      </c>
      <c r="P419" t="s">
        <v>4029</v>
      </c>
      <c r="Q419"/>
      <c r="R419" s="82">
        <v>1716</v>
      </c>
      <c r="S419" s="82">
        <v>0</v>
      </c>
      <c r="T419" s="82">
        <v>0</v>
      </c>
      <c r="U419" s="82">
        <f t="shared" si="106"/>
        <v>1716</v>
      </c>
      <c r="W419" s="73">
        <v>24</v>
      </c>
      <c r="X419" s="22">
        <v>-357.5</v>
      </c>
      <c r="Y419" s="22">
        <f t="shared" si="107"/>
        <v>-71.5</v>
      </c>
      <c r="Z419" s="22">
        <f t="shared" si="107"/>
        <v>-71.5</v>
      </c>
      <c r="AA419" s="22">
        <f t="shared" si="107"/>
        <v>-71.5</v>
      </c>
      <c r="AB419" s="22">
        <f t="shared" si="107"/>
        <v>-71.5</v>
      </c>
      <c r="AC419" s="22">
        <f t="shared" si="107"/>
        <v>-71.5</v>
      </c>
      <c r="AD419" s="22">
        <f t="shared" si="107"/>
        <v>-71.5</v>
      </c>
      <c r="AE419" s="22">
        <f t="shared" si="107"/>
        <v>-71.5</v>
      </c>
      <c r="AF419" s="22">
        <f t="shared" si="107"/>
        <v>-71.5</v>
      </c>
      <c r="AG419" s="22">
        <f t="shared" si="107"/>
        <v>-71.5</v>
      </c>
      <c r="AH419" s="22">
        <v>0</v>
      </c>
      <c r="AI419" s="22">
        <v>0</v>
      </c>
      <c r="AJ419" s="22">
        <v>0</v>
      </c>
      <c r="AK419" s="22">
        <f t="shared" si="94"/>
        <v>-643.5</v>
      </c>
      <c r="AL419" s="22">
        <v>0</v>
      </c>
      <c r="AM419" s="22">
        <f t="shared" si="109"/>
        <v>-1001</v>
      </c>
      <c r="AO419" s="81">
        <f t="shared" si="110"/>
        <v>715</v>
      </c>
      <c r="AP419" s="81">
        <f t="shared" si="111"/>
        <v>1358.5</v>
      </c>
      <c r="AQ419" s="81"/>
      <c r="AR419" s="81"/>
    </row>
    <row r="420" spans="1:47" x14ac:dyDescent="0.25">
      <c r="A420" s="221">
        <v>45328</v>
      </c>
      <c r="D420" s="69" t="s">
        <v>4871</v>
      </c>
      <c r="M420">
        <v>53165</v>
      </c>
      <c r="N420" t="s">
        <v>4483</v>
      </c>
      <c r="O420" t="s">
        <v>4872</v>
      </c>
      <c r="P420" t="s">
        <v>4022</v>
      </c>
      <c r="Q420"/>
      <c r="R420" s="82">
        <v>6237</v>
      </c>
      <c r="S420" s="82">
        <v>0</v>
      </c>
      <c r="T420" s="82">
        <v>0</v>
      </c>
      <c r="U420" s="82">
        <f t="shared" si="106"/>
        <v>6237</v>
      </c>
      <c r="W420" s="73">
        <v>24</v>
      </c>
      <c r="X420" s="22">
        <v>-1299.375</v>
      </c>
      <c r="Y420" s="22">
        <f t="shared" si="107"/>
        <v>-259.875</v>
      </c>
      <c r="Z420" s="22">
        <f t="shared" si="107"/>
        <v>-259.875</v>
      </c>
      <c r="AA420" s="22">
        <f t="shared" si="107"/>
        <v>-259.875</v>
      </c>
      <c r="AB420" s="22">
        <f t="shared" si="107"/>
        <v>-259.875</v>
      </c>
      <c r="AC420" s="22">
        <f t="shared" si="107"/>
        <v>-259.875</v>
      </c>
      <c r="AD420" s="22">
        <f t="shared" si="107"/>
        <v>-259.875</v>
      </c>
      <c r="AE420" s="22">
        <f t="shared" si="107"/>
        <v>-259.875</v>
      </c>
      <c r="AF420" s="22">
        <f t="shared" si="107"/>
        <v>-259.875</v>
      </c>
      <c r="AG420" s="22">
        <f t="shared" si="107"/>
        <v>-259.875</v>
      </c>
      <c r="AH420" s="22">
        <v>0</v>
      </c>
      <c r="AI420" s="22">
        <v>0</v>
      </c>
      <c r="AJ420" s="22">
        <v>0</v>
      </c>
      <c r="AK420" s="22">
        <f t="shared" si="94"/>
        <v>-2338.875</v>
      </c>
      <c r="AL420" s="22">
        <v>0</v>
      </c>
      <c r="AM420" s="22">
        <f t="shared" si="109"/>
        <v>-3638.25</v>
      </c>
      <c r="AO420" s="81">
        <f t="shared" si="110"/>
        <v>2598.75</v>
      </c>
      <c r="AP420" s="81">
        <f t="shared" si="111"/>
        <v>4937.625</v>
      </c>
      <c r="AQ420" s="81"/>
      <c r="AR420" s="81"/>
    </row>
    <row r="421" spans="1:47" x14ac:dyDescent="0.25">
      <c r="A421" s="221">
        <v>45328</v>
      </c>
      <c r="D421" s="69" t="s">
        <v>4873</v>
      </c>
      <c r="M421">
        <v>53166</v>
      </c>
      <c r="N421" t="s">
        <v>4483</v>
      </c>
      <c r="O421" t="s">
        <v>4874</v>
      </c>
      <c r="P421" t="s">
        <v>4022</v>
      </c>
      <c r="Q421"/>
      <c r="R421" s="82">
        <v>6237</v>
      </c>
      <c r="S421" s="82">
        <v>0</v>
      </c>
      <c r="T421" s="82">
        <v>0</v>
      </c>
      <c r="U421" s="82">
        <f t="shared" si="106"/>
        <v>6237</v>
      </c>
      <c r="W421" s="73">
        <v>24</v>
      </c>
      <c r="X421" s="22">
        <v>-1299.375</v>
      </c>
      <c r="Y421" s="22">
        <f t="shared" si="107"/>
        <v>-259.875</v>
      </c>
      <c r="Z421" s="22">
        <f t="shared" si="107"/>
        <v>-259.875</v>
      </c>
      <c r="AA421" s="22">
        <f t="shared" si="107"/>
        <v>-259.875</v>
      </c>
      <c r="AB421" s="22">
        <f t="shared" si="107"/>
        <v>-259.875</v>
      </c>
      <c r="AC421" s="22">
        <f t="shared" si="107"/>
        <v>-259.875</v>
      </c>
      <c r="AD421" s="22">
        <f t="shared" si="107"/>
        <v>-259.875</v>
      </c>
      <c r="AE421" s="22">
        <f t="shared" si="107"/>
        <v>-259.875</v>
      </c>
      <c r="AF421" s="22">
        <f t="shared" si="107"/>
        <v>-259.875</v>
      </c>
      <c r="AG421" s="22">
        <f t="shared" si="107"/>
        <v>-259.875</v>
      </c>
      <c r="AH421" s="22">
        <v>0</v>
      </c>
      <c r="AI421" s="22">
        <v>0</v>
      </c>
      <c r="AJ421" s="22">
        <v>0</v>
      </c>
      <c r="AK421" s="22">
        <f t="shared" si="94"/>
        <v>-2338.875</v>
      </c>
      <c r="AL421" s="22">
        <v>0</v>
      </c>
      <c r="AM421" s="22">
        <f t="shared" si="109"/>
        <v>-3638.25</v>
      </c>
      <c r="AO421" s="81">
        <f t="shared" si="110"/>
        <v>2598.75</v>
      </c>
      <c r="AP421" s="81">
        <f t="shared" si="111"/>
        <v>4937.625</v>
      </c>
      <c r="AQ421" s="81"/>
      <c r="AR421" s="81"/>
    </row>
    <row r="422" spans="1:47" x14ac:dyDescent="0.25">
      <c r="A422" s="221">
        <v>45328</v>
      </c>
      <c r="D422" s="69" t="s">
        <v>4875</v>
      </c>
      <c r="M422">
        <v>53167</v>
      </c>
      <c r="N422" t="s">
        <v>4483</v>
      </c>
      <c r="O422" t="s">
        <v>4876</v>
      </c>
      <c r="P422" t="s">
        <v>4022</v>
      </c>
      <c r="Q422"/>
      <c r="R422" s="82">
        <v>6237</v>
      </c>
      <c r="S422" s="82">
        <v>0</v>
      </c>
      <c r="T422" s="82">
        <v>0</v>
      </c>
      <c r="U422" s="82">
        <f t="shared" si="106"/>
        <v>6237</v>
      </c>
      <c r="W422" s="73">
        <v>24</v>
      </c>
      <c r="X422" s="22">
        <v>-1299.375</v>
      </c>
      <c r="Y422" s="22">
        <f t="shared" si="107"/>
        <v>-259.875</v>
      </c>
      <c r="Z422" s="22">
        <f t="shared" si="107"/>
        <v>-259.875</v>
      </c>
      <c r="AA422" s="22">
        <f t="shared" si="107"/>
        <v>-259.875</v>
      </c>
      <c r="AB422" s="22">
        <f t="shared" si="107"/>
        <v>-259.875</v>
      </c>
      <c r="AC422" s="22">
        <f t="shared" si="107"/>
        <v>-259.875</v>
      </c>
      <c r="AD422" s="22">
        <f t="shared" si="107"/>
        <v>-259.875</v>
      </c>
      <c r="AE422" s="22">
        <f t="shared" si="107"/>
        <v>-259.875</v>
      </c>
      <c r="AF422" s="22">
        <f t="shared" si="107"/>
        <v>-259.875</v>
      </c>
      <c r="AG422" s="22">
        <f t="shared" si="107"/>
        <v>-259.875</v>
      </c>
      <c r="AH422" s="22">
        <v>0</v>
      </c>
      <c r="AI422" s="22">
        <v>0</v>
      </c>
      <c r="AJ422" s="22">
        <v>0</v>
      </c>
      <c r="AK422" s="22">
        <f t="shared" si="94"/>
        <v>-2338.875</v>
      </c>
      <c r="AL422" s="22">
        <v>0</v>
      </c>
      <c r="AM422" s="22">
        <f t="shared" si="109"/>
        <v>-3638.25</v>
      </c>
      <c r="AO422" s="81">
        <f t="shared" si="110"/>
        <v>2598.75</v>
      </c>
      <c r="AP422" s="81">
        <f t="shared" si="111"/>
        <v>4937.625</v>
      </c>
      <c r="AQ422" s="81"/>
      <c r="AR422" s="81"/>
    </row>
    <row r="423" spans="1:47" x14ac:dyDescent="0.25">
      <c r="A423" s="221">
        <v>45328</v>
      </c>
      <c r="D423" s="69" t="s">
        <v>4877</v>
      </c>
      <c r="M423">
        <v>53168</v>
      </c>
      <c r="N423" t="s">
        <v>4483</v>
      </c>
      <c r="O423" t="s">
        <v>4878</v>
      </c>
      <c r="P423" t="s">
        <v>4022</v>
      </c>
      <c r="Q423"/>
      <c r="R423" s="82">
        <v>6877.2</v>
      </c>
      <c r="S423" s="82">
        <v>0</v>
      </c>
      <c r="T423" s="82">
        <v>0</v>
      </c>
      <c r="U423" s="82">
        <f t="shared" si="106"/>
        <v>6877.2</v>
      </c>
      <c r="W423" s="73">
        <v>24</v>
      </c>
      <c r="X423" s="22">
        <v>-1432.75</v>
      </c>
      <c r="Y423" s="22">
        <f t="shared" si="107"/>
        <v>-286.55</v>
      </c>
      <c r="Z423" s="22">
        <f t="shared" si="107"/>
        <v>-286.55</v>
      </c>
      <c r="AA423" s="22">
        <f t="shared" si="107"/>
        <v>-286.55</v>
      </c>
      <c r="AB423" s="22">
        <f t="shared" si="107"/>
        <v>-286.55</v>
      </c>
      <c r="AC423" s="22">
        <f t="shared" si="107"/>
        <v>-286.55</v>
      </c>
      <c r="AD423" s="22">
        <f t="shared" si="107"/>
        <v>-286.55</v>
      </c>
      <c r="AE423" s="22">
        <f t="shared" si="107"/>
        <v>-286.55</v>
      </c>
      <c r="AF423" s="22">
        <f t="shared" si="107"/>
        <v>-286.55</v>
      </c>
      <c r="AG423" s="22">
        <f t="shared" si="107"/>
        <v>-286.55</v>
      </c>
      <c r="AH423" s="22">
        <v>0</v>
      </c>
      <c r="AI423" s="22">
        <v>0</v>
      </c>
      <c r="AJ423" s="22">
        <v>0</v>
      </c>
      <c r="AK423" s="22">
        <f t="shared" si="94"/>
        <v>-2578.9500000000003</v>
      </c>
      <c r="AL423" s="22">
        <v>0</v>
      </c>
      <c r="AM423" s="22">
        <f t="shared" si="109"/>
        <v>-4011.7000000000003</v>
      </c>
      <c r="AO423" s="81">
        <f t="shared" si="110"/>
        <v>2865.4999999999995</v>
      </c>
      <c r="AP423" s="81">
        <f t="shared" si="111"/>
        <v>5444.45</v>
      </c>
      <c r="AQ423" s="81"/>
      <c r="AR423" s="81"/>
    </row>
    <row r="424" spans="1:47" x14ac:dyDescent="0.25">
      <c r="A424" s="221">
        <v>45329</v>
      </c>
      <c r="D424" s="69" t="s">
        <v>4879</v>
      </c>
      <c r="M424">
        <v>52979</v>
      </c>
      <c r="N424" t="s">
        <v>4087</v>
      </c>
      <c r="O424" t="s">
        <v>4880</v>
      </c>
      <c r="P424" t="s">
        <v>4029</v>
      </c>
      <c r="Q424"/>
      <c r="R424" s="82">
        <v>742.5</v>
      </c>
      <c r="S424" s="82">
        <v>0</v>
      </c>
      <c r="T424" s="82">
        <v>0</v>
      </c>
      <c r="U424" s="82">
        <f t="shared" si="106"/>
        <v>742.5</v>
      </c>
      <c r="W424" s="73">
        <v>24</v>
      </c>
      <c r="X424" s="22">
        <v>-154.6875</v>
      </c>
      <c r="Y424" s="22">
        <f t="shared" si="107"/>
        <v>-30.9375</v>
      </c>
      <c r="Z424" s="22">
        <f t="shared" si="107"/>
        <v>-30.9375</v>
      </c>
      <c r="AA424" s="22">
        <f t="shared" si="107"/>
        <v>-30.9375</v>
      </c>
      <c r="AB424" s="22">
        <f t="shared" si="107"/>
        <v>-30.9375</v>
      </c>
      <c r="AC424" s="22">
        <f t="shared" si="107"/>
        <v>-30.9375</v>
      </c>
      <c r="AD424" s="22">
        <f t="shared" si="107"/>
        <v>-30.9375</v>
      </c>
      <c r="AE424" s="22">
        <f t="shared" si="107"/>
        <v>-30.9375</v>
      </c>
      <c r="AF424" s="22">
        <f t="shared" si="107"/>
        <v>-30.9375</v>
      </c>
      <c r="AG424" s="22">
        <f t="shared" si="107"/>
        <v>-30.9375</v>
      </c>
      <c r="AH424" s="22">
        <v>0</v>
      </c>
      <c r="AI424" s="22">
        <v>0</v>
      </c>
      <c r="AJ424" s="22">
        <v>0</v>
      </c>
      <c r="AK424" s="22">
        <f t="shared" si="94"/>
        <v>-278.4375</v>
      </c>
      <c r="AL424" s="22">
        <v>0</v>
      </c>
      <c r="AM424" s="22">
        <f t="shared" si="109"/>
        <v>-433.125</v>
      </c>
      <c r="AO424" s="81">
        <f t="shared" si="110"/>
        <v>309.375</v>
      </c>
      <c r="AP424" s="81">
        <f t="shared" si="111"/>
        <v>587.8125</v>
      </c>
      <c r="AQ424" s="81"/>
      <c r="AR424" s="81"/>
    </row>
    <row r="425" spans="1:47" x14ac:dyDescent="0.25">
      <c r="A425" s="221">
        <v>45329</v>
      </c>
      <c r="D425" s="69" t="s">
        <v>4881</v>
      </c>
      <c r="M425">
        <v>53105</v>
      </c>
      <c r="N425" t="s">
        <v>4222</v>
      </c>
      <c r="O425" t="s">
        <v>4882</v>
      </c>
      <c r="P425" t="s">
        <v>4029</v>
      </c>
      <c r="Q425"/>
      <c r="R425" s="82">
        <v>4867.5</v>
      </c>
      <c r="S425" s="82">
        <v>0</v>
      </c>
      <c r="T425" s="82">
        <v>0</v>
      </c>
      <c r="U425" s="82">
        <f t="shared" si="106"/>
        <v>4867.5</v>
      </c>
      <c r="W425" s="73">
        <v>24</v>
      </c>
      <c r="X425" s="22">
        <v>-1014.0625</v>
      </c>
      <c r="Y425" s="22">
        <f t="shared" si="107"/>
        <v>-202.8125</v>
      </c>
      <c r="Z425" s="22">
        <f t="shared" si="107"/>
        <v>-202.8125</v>
      </c>
      <c r="AA425" s="22">
        <f t="shared" si="107"/>
        <v>-202.8125</v>
      </c>
      <c r="AB425" s="22">
        <f t="shared" si="107"/>
        <v>-202.8125</v>
      </c>
      <c r="AC425" s="22">
        <f t="shared" si="107"/>
        <v>-202.8125</v>
      </c>
      <c r="AD425" s="22">
        <f t="shared" si="107"/>
        <v>-202.8125</v>
      </c>
      <c r="AE425" s="22">
        <f t="shared" si="107"/>
        <v>-202.8125</v>
      </c>
      <c r="AF425" s="22">
        <f t="shared" si="107"/>
        <v>-202.8125</v>
      </c>
      <c r="AG425" s="22">
        <f t="shared" si="107"/>
        <v>-202.8125</v>
      </c>
      <c r="AH425" s="22">
        <v>0</v>
      </c>
      <c r="AI425" s="22">
        <v>0</v>
      </c>
      <c r="AJ425" s="22">
        <v>0</v>
      </c>
      <c r="AK425" s="22">
        <f t="shared" ref="AK425:AK438" si="112">SUM(Y425:AJ425)</f>
        <v>-1825.3125</v>
      </c>
      <c r="AL425" s="22">
        <v>0</v>
      </c>
      <c r="AM425" s="22">
        <f t="shared" si="109"/>
        <v>-2839.375</v>
      </c>
      <c r="AO425" s="81">
        <f t="shared" si="110"/>
        <v>2028.125</v>
      </c>
      <c r="AP425" s="81">
        <f t="shared" si="111"/>
        <v>3853.4375</v>
      </c>
      <c r="AQ425" s="81">
        <v>2</v>
      </c>
      <c r="AR425" s="122">
        <v>4867.5</v>
      </c>
      <c r="AS425" s="81">
        <f t="shared" ref="AS425" si="113">U425-AR425</f>
        <v>0</v>
      </c>
      <c r="AT425" s="122">
        <f t="shared" ref="AT425" si="114">AS425/24*AQ425</f>
        <v>0</v>
      </c>
      <c r="AU425" s="81">
        <f>U425-AS425-(-AM425-AT425)-(AR425-(AR425/24*AQ425))</f>
        <v>-2433.75</v>
      </c>
    </row>
    <row r="426" spans="1:47" x14ac:dyDescent="0.25">
      <c r="A426" s="221">
        <v>45336</v>
      </c>
      <c r="D426" s="69" t="s">
        <v>4883</v>
      </c>
      <c r="M426">
        <v>53164</v>
      </c>
      <c r="N426" t="s">
        <v>4483</v>
      </c>
      <c r="O426" t="s">
        <v>4884</v>
      </c>
      <c r="P426" t="s">
        <v>4022</v>
      </c>
      <c r="Q426"/>
      <c r="R426" s="82">
        <v>5313</v>
      </c>
      <c r="S426" s="82">
        <v>0</v>
      </c>
      <c r="T426" s="82">
        <v>0</v>
      </c>
      <c r="U426" s="82">
        <f t="shared" si="106"/>
        <v>5313</v>
      </c>
      <c r="W426" s="73">
        <v>24</v>
      </c>
      <c r="X426" s="22">
        <v>-1106.875</v>
      </c>
      <c r="Y426" s="22">
        <f t="shared" si="107"/>
        <v>-221.375</v>
      </c>
      <c r="Z426" s="22">
        <f t="shared" si="107"/>
        <v>-221.375</v>
      </c>
      <c r="AA426" s="22">
        <f t="shared" si="107"/>
        <v>-221.375</v>
      </c>
      <c r="AB426" s="22">
        <f t="shared" si="107"/>
        <v>-221.375</v>
      </c>
      <c r="AC426" s="22">
        <f t="shared" si="107"/>
        <v>-221.375</v>
      </c>
      <c r="AD426" s="22">
        <f t="shared" si="107"/>
        <v>-221.375</v>
      </c>
      <c r="AE426" s="22">
        <f t="shared" si="107"/>
        <v>-221.375</v>
      </c>
      <c r="AF426" s="22">
        <f t="shared" si="107"/>
        <v>-221.375</v>
      </c>
      <c r="AG426" s="22">
        <f t="shared" si="107"/>
        <v>-221.375</v>
      </c>
      <c r="AH426" s="22">
        <v>0</v>
      </c>
      <c r="AI426" s="22">
        <v>0</v>
      </c>
      <c r="AJ426" s="22">
        <v>0</v>
      </c>
      <c r="AK426" s="22">
        <f t="shared" si="112"/>
        <v>-1992.375</v>
      </c>
      <c r="AL426" s="22">
        <v>0</v>
      </c>
      <c r="AM426" s="22">
        <f t="shared" si="109"/>
        <v>-3099.25</v>
      </c>
      <c r="AO426" s="81">
        <f t="shared" si="110"/>
        <v>2213.75</v>
      </c>
      <c r="AP426" s="81">
        <f t="shared" si="111"/>
        <v>4206.125</v>
      </c>
      <c r="AQ426" s="81"/>
      <c r="AR426" s="81"/>
    </row>
    <row r="427" spans="1:47" x14ac:dyDescent="0.25">
      <c r="A427" s="221">
        <v>45341</v>
      </c>
      <c r="D427" s="69" t="s">
        <v>4885</v>
      </c>
      <c r="M427">
        <v>53163</v>
      </c>
      <c r="N427" t="s">
        <v>4222</v>
      </c>
      <c r="O427" t="s">
        <v>4886</v>
      </c>
      <c r="P427" t="s">
        <v>4022</v>
      </c>
      <c r="Q427"/>
      <c r="R427" s="82">
        <v>5676</v>
      </c>
      <c r="S427" s="82">
        <v>0</v>
      </c>
      <c r="T427" s="82">
        <v>0</v>
      </c>
      <c r="U427" s="82">
        <f t="shared" si="106"/>
        <v>5676</v>
      </c>
      <c r="W427" s="73">
        <v>24</v>
      </c>
      <c r="X427" s="22">
        <v>-1182.5</v>
      </c>
      <c r="Y427" s="22">
        <f t="shared" si="107"/>
        <v>-236.5</v>
      </c>
      <c r="Z427" s="22">
        <f t="shared" si="107"/>
        <v>-236.5</v>
      </c>
      <c r="AA427" s="22">
        <f t="shared" si="107"/>
        <v>-236.5</v>
      </c>
      <c r="AB427" s="22">
        <f t="shared" si="107"/>
        <v>-236.5</v>
      </c>
      <c r="AC427" s="22">
        <f t="shared" si="107"/>
        <v>-236.5</v>
      </c>
      <c r="AD427" s="22">
        <f t="shared" si="107"/>
        <v>-236.5</v>
      </c>
      <c r="AE427" s="22">
        <f t="shared" si="107"/>
        <v>-236.5</v>
      </c>
      <c r="AF427" s="22">
        <f t="shared" si="107"/>
        <v>-236.5</v>
      </c>
      <c r="AG427" s="22">
        <f t="shared" si="107"/>
        <v>-236.5</v>
      </c>
      <c r="AH427" s="22">
        <v>0</v>
      </c>
      <c r="AI427" s="22">
        <v>0</v>
      </c>
      <c r="AJ427" s="22">
        <v>0</v>
      </c>
      <c r="AK427" s="22">
        <f t="shared" si="112"/>
        <v>-2128.5</v>
      </c>
      <c r="AL427" s="22">
        <v>0</v>
      </c>
      <c r="AM427" s="22">
        <f t="shared" si="109"/>
        <v>-3311</v>
      </c>
      <c r="AO427" s="81">
        <f t="shared" si="110"/>
        <v>2365</v>
      </c>
      <c r="AP427" s="81">
        <f t="shared" si="111"/>
        <v>4493.5</v>
      </c>
      <c r="AQ427" s="81"/>
      <c r="AR427" s="81"/>
    </row>
    <row r="428" spans="1:47" x14ac:dyDescent="0.25">
      <c r="A428" s="221">
        <v>45344</v>
      </c>
      <c r="D428" s="69" t="s">
        <v>4887</v>
      </c>
      <c r="M428">
        <v>53110</v>
      </c>
      <c r="N428" t="s">
        <v>4298</v>
      </c>
      <c r="O428" t="s">
        <v>4888</v>
      </c>
      <c r="P428" t="s">
        <v>4029</v>
      </c>
      <c r="Q428"/>
      <c r="R428" s="82">
        <v>2846.25</v>
      </c>
      <c r="S428" s="82">
        <v>0</v>
      </c>
      <c r="T428" s="82">
        <v>0</v>
      </c>
      <c r="U428" s="82">
        <f t="shared" si="106"/>
        <v>2846.25</v>
      </c>
      <c r="W428" s="73">
        <v>24</v>
      </c>
      <c r="X428" s="22">
        <v>-592.96875</v>
      </c>
      <c r="Y428" s="22">
        <f t="shared" si="107"/>
        <v>-118.59375</v>
      </c>
      <c r="Z428" s="22">
        <f t="shared" si="107"/>
        <v>-118.59375</v>
      </c>
      <c r="AA428" s="22">
        <f t="shared" si="107"/>
        <v>-118.59375</v>
      </c>
      <c r="AB428" s="22">
        <f t="shared" si="107"/>
        <v>-118.59375</v>
      </c>
      <c r="AC428" s="22">
        <f t="shared" si="107"/>
        <v>-118.59375</v>
      </c>
      <c r="AD428" s="22">
        <f t="shared" si="107"/>
        <v>-118.59375</v>
      </c>
      <c r="AE428" s="22">
        <f t="shared" si="107"/>
        <v>-118.59375</v>
      </c>
      <c r="AF428" s="22">
        <f t="shared" si="107"/>
        <v>-118.59375</v>
      </c>
      <c r="AG428" s="22">
        <f t="shared" si="107"/>
        <v>-118.59375</v>
      </c>
      <c r="AH428" s="22">
        <v>0</v>
      </c>
      <c r="AI428" s="22">
        <v>0</v>
      </c>
      <c r="AJ428" s="22">
        <v>0</v>
      </c>
      <c r="AK428" s="22">
        <f t="shared" si="112"/>
        <v>-1067.34375</v>
      </c>
      <c r="AL428" s="22">
        <v>0</v>
      </c>
      <c r="AM428" s="22">
        <f t="shared" si="109"/>
        <v>-1660.3125</v>
      </c>
      <c r="AO428" s="81">
        <f t="shared" si="110"/>
        <v>1185.9375</v>
      </c>
      <c r="AP428" s="81">
        <f t="shared" si="111"/>
        <v>2253.28125</v>
      </c>
      <c r="AQ428" s="81"/>
      <c r="AR428" s="81"/>
    </row>
    <row r="429" spans="1:47" x14ac:dyDescent="0.25">
      <c r="A429" s="221">
        <v>45352</v>
      </c>
      <c r="D429" s="69" t="s">
        <v>4889</v>
      </c>
      <c r="M429" s="70">
        <v>53247</v>
      </c>
      <c r="N429" t="s">
        <v>4890</v>
      </c>
      <c r="O429" t="s">
        <v>4891</v>
      </c>
      <c r="P429" s="83" t="s">
        <v>4029</v>
      </c>
      <c r="Q429" s="83"/>
      <c r="R429" s="82">
        <v>7365.6</v>
      </c>
      <c r="S429" s="82">
        <v>0</v>
      </c>
      <c r="T429" s="82">
        <v>0</v>
      </c>
      <c r="U429" s="82">
        <f t="shared" si="106"/>
        <v>7365.6</v>
      </c>
      <c r="W429" s="73">
        <v>24</v>
      </c>
      <c r="X429" s="22">
        <v>-1227.6000000000001</v>
      </c>
      <c r="Y429" s="22">
        <f t="shared" si="107"/>
        <v>-306.90000000000003</v>
      </c>
      <c r="Z429" s="22">
        <f t="shared" si="107"/>
        <v>-306.90000000000003</v>
      </c>
      <c r="AA429" s="22">
        <f t="shared" si="107"/>
        <v>-306.90000000000003</v>
      </c>
      <c r="AB429" s="22">
        <f t="shared" si="107"/>
        <v>-306.90000000000003</v>
      </c>
      <c r="AC429" s="22">
        <f t="shared" si="107"/>
        <v>-306.90000000000003</v>
      </c>
      <c r="AD429" s="22">
        <f t="shared" si="107"/>
        <v>-306.90000000000003</v>
      </c>
      <c r="AE429" s="22">
        <f t="shared" si="107"/>
        <v>-306.90000000000003</v>
      </c>
      <c r="AF429" s="22">
        <f t="shared" si="107"/>
        <v>-306.90000000000003</v>
      </c>
      <c r="AG429" s="22">
        <f t="shared" si="107"/>
        <v>-306.90000000000003</v>
      </c>
      <c r="AH429" s="22">
        <v>0</v>
      </c>
      <c r="AI429" s="22">
        <v>0</v>
      </c>
      <c r="AJ429" s="22">
        <v>0</v>
      </c>
      <c r="AK429" s="22">
        <f t="shared" si="112"/>
        <v>-2762.1000000000004</v>
      </c>
      <c r="AL429" s="22">
        <v>0</v>
      </c>
      <c r="AM429" s="22">
        <f t="shared" si="109"/>
        <v>-3989.7000000000007</v>
      </c>
      <c r="AO429" s="81">
        <f t="shared" si="110"/>
        <v>3375.8999999999996</v>
      </c>
      <c r="AP429" s="81">
        <f t="shared" si="111"/>
        <v>6138</v>
      </c>
      <c r="AQ429" s="81"/>
      <c r="AR429" s="81"/>
    </row>
    <row r="430" spans="1:47" x14ac:dyDescent="0.25">
      <c r="A430" s="221">
        <v>45357</v>
      </c>
      <c r="D430" s="69" t="s">
        <v>4892</v>
      </c>
      <c r="M430" s="70">
        <v>53188</v>
      </c>
      <c r="N430" t="s">
        <v>4298</v>
      </c>
      <c r="O430" t="s">
        <v>4893</v>
      </c>
      <c r="P430" s="83" t="s">
        <v>4029</v>
      </c>
      <c r="Q430" s="83"/>
      <c r="R430" s="82">
        <v>2850.38</v>
      </c>
      <c r="S430" s="82">
        <v>0</v>
      </c>
      <c r="T430" s="82">
        <v>0</v>
      </c>
      <c r="U430" s="82">
        <f t="shared" si="106"/>
        <v>2850.38</v>
      </c>
      <c r="W430" s="73">
        <v>24</v>
      </c>
      <c r="X430" s="22">
        <v>-475.06333333333333</v>
      </c>
      <c r="Y430" s="22">
        <f t="shared" si="107"/>
        <v>-118.76583333333333</v>
      </c>
      <c r="Z430" s="22">
        <f t="shared" si="107"/>
        <v>-118.76583333333333</v>
      </c>
      <c r="AA430" s="22">
        <f t="shared" si="107"/>
        <v>-118.76583333333333</v>
      </c>
      <c r="AB430" s="22">
        <f t="shared" si="107"/>
        <v>-118.76583333333333</v>
      </c>
      <c r="AC430" s="22">
        <f t="shared" si="107"/>
        <v>-118.76583333333333</v>
      </c>
      <c r="AD430" s="22">
        <f t="shared" si="107"/>
        <v>-118.76583333333333</v>
      </c>
      <c r="AE430" s="22">
        <f t="shared" si="107"/>
        <v>-118.76583333333333</v>
      </c>
      <c r="AF430" s="22">
        <f t="shared" si="107"/>
        <v>-118.76583333333333</v>
      </c>
      <c r="AG430" s="22">
        <f t="shared" si="107"/>
        <v>-118.76583333333333</v>
      </c>
      <c r="AH430" s="22">
        <v>0</v>
      </c>
      <c r="AI430" s="22">
        <v>0</v>
      </c>
      <c r="AJ430" s="22">
        <v>0</v>
      </c>
      <c r="AK430" s="22">
        <f t="shared" si="112"/>
        <v>-1068.8925000000002</v>
      </c>
      <c r="AL430" s="22">
        <v>0</v>
      </c>
      <c r="AM430" s="22">
        <f t="shared" si="109"/>
        <v>-1543.9558333333334</v>
      </c>
      <c r="AO430" s="81">
        <f t="shared" si="110"/>
        <v>1306.4241666666667</v>
      </c>
      <c r="AP430" s="81">
        <f t="shared" si="111"/>
        <v>2375.3166666666666</v>
      </c>
      <c r="AQ430" s="81"/>
      <c r="AR430" s="81"/>
    </row>
    <row r="431" spans="1:47" x14ac:dyDescent="0.25">
      <c r="A431" s="221">
        <v>45359</v>
      </c>
      <c r="D431" s="69" t="s">
        <v>4894</v>
      </c>
      <c r="M431" s="70">
        <v>53240</v>
      </c>
      <c r="N431" t="s">
        <v>4895</v>
      </c>
      <c r="O431" t="s">
        <v>4896</v>
      </c>
      <c r="P431" s="83" t="s">
        <v>4029</v>
      </c>
      <c r="Q431" s="83"/>
      <c r="R431" s="82">
        <v>3841.2</v>
      </c>
      <c r="S431" s="82">
        <v>0</v>
      </c>
      <c r="T431" s="82">
        <v>0</v>
      </c>
      <c r="U431" s="82">
        <f t="shared" ref="U431:U437" si="115">SUM(R431:T431)</f>
        <v>3841.2</v>
      </c>
      <c r="W431" s="73">
        <v>24</v>
      </c>
      <c r="X431" s="22">
        <v>-640.19999999999993</v>
      </c>
      <c r="Y431" s="22">
        <f t="shared" si="107"/>
        <v>-160.04999999999998</v>
      </c>
      <c r="Z431" s="22">
        <f t="shared" si="107"/>
        <v>-160.04999999999998</v>
      </c>
      <c r="AA431" s="22">
        <f t="shared" si="107"/>
        <v>-160.04999999999998</v>
      </c>
      <c r="AB431" s="22">
        <f t="shared" si="107"/>
        <v>-160.04999999999998</v>
      </c>
      <c r="AC431" s="22">
        <f t="shared" si="107"/>
        <v>-160.04999999999998</v>
      </c>
      <c r="AD431" s="22">
        <f t="shared" si="107"/>
        <v>-160.04999999999998</v>
      </c>
      <c r="AE431" s="22">
        <f t="shared" si="107"/>
        <v>-160.04999999999998</v>
      </c>
      <c r="AF431" s="22">
        <f t="shared" si="107"/>
        <v>-160.04999999999998</v>
      </c>
      <c r="AG431" s="22">
        <f t="shared" si="107"/>
        <v>-160.04999999999998</v>
      </c>
      <c r="AH431" s="22">
        <v>0</v>
      </c>
      <c r="AI431" s="22">
        <v>0</v>
      </c>
      <c r="AJ431" s="22">
        <v>0</v>
      </c>
      <c r="AK431" s="22">
        <f t="shared" ref="AK431:AK437" si="116">SUM(Y431:AJ431)</f>
        <v>-1440.4499999999998</v>
      </c>
      <c r="AL431" s="22">
        <v>0</v>
      </c>
      <c r="AM431" s="22">
        <f t="shared" si="109"/>
        <v>-2080.6499999999996</v>
      </c>
      <c r="AO431" s="81">
        <f t="shared" si="110"/>
        <v>1760.5500000000002</v>
      </c>
      <c r="AP431" s="81">
        <f t="shared" si="111"/>
        <v>3201</v>
      </c>
      <c r="AQ431" s="81"/>
      <c r="AR431" s="81"/>
    </row>
    <row r="432" spans="1:47" x14ac:dyDescent="0.25">
      <c r="A432" s="221">
        <v>45359</v>
      </c>
      <c r="D432" s="69" t="s">
        <v>4897</v>
      </c>
      <c r="M432" s="70">
        <v>53241</v>
      </c>
      <c r="N432" t="s">
        <v>4895</v>
      </c>
      <c r="O432" t="s">
        <v>4898</v>
      </c>
      <c r="P432" s="83" t="s">
        <v>4029</v>
      </c>
      <c r="Q432" s="83"/>
      <c r="R432" s="82">
        <v>5761.8</v>
      </c>
      <c r="S432" s="82">
        <v>0</v>
      </c>
      <c r="T432" s="82">
        <v>0</v>
      </c>
      <c r="U432" s="82">
        <f t="shared" si="115"/>
        <v>5761.8</v>
      </c>
      <c r="W432" s="73">
        <v>24</v>
      </c>
      <c r="X432" s="22">
        <v>-960.30000000000007</v>
      </c>
      <c r="Y432" s="22">
        <f t="shared" si="107"/>
        <v>-240.07500000000002</v>
      </c>
      <c r="Z432" s="22">
        <f t="shared" si="107"/>
        <v>-240.07500000000002</v>
      </c>
      <c r="AA432" s="22">
        <f t="shared" si="107"/>
        <v>-240.07500000000002</v>
      </c>
      <c r="AB432" s="22">
        <f t="shared" si="107"/>
        <v>-240.07500000000002</v>
      </c>
      <c r="AC432" s="22">
        <f t="shared" si="107"/>
        <v>-240.07500000000002</v>
      </c>
      <c r="AD432" s="22">
        <f t="shared" si="107"/>
        <v>-240.07500000000002</v>
      </c>
      <c r="AE432" s="22">
        <f t="shared" si="107"/>
        <v>-240.07500000000002</v>
      </c>
      <c r="AF432" s="22">
        <f t="shared" si="107"/>
        <v>-240.07500000000002</v>
      </c>
      <c r="AG432" s="22">
        <f t="shared" si="107"/>
        <v>-240.07500000000002</v>
      </c>
      <c r="AH432" s="22">
        <v>0</v>
      </c>
      <c r="AI432" s="22">
        <v>0</v>
      </c>
      <c r="AJ432" s="22">
        <v>0</v>
      </c>
      <c r="AK432" s="22">
        <f t="shared" si="116"/>
        <v>-2160.6750000000002</v>
      </c>
      <c r="AL432" s="22">
        <v>0</v>
      </c>
      <c r="AM432" s="22">
        <f t="shared" si="109"/>
        <v>-3120.9750000000004</v>
      </c>
      <c r="AO432" s="81">
        <f t="shared" si="110"/>
        <v>2640.8249999999998</v>
      </c>
      <c r="AP432" s="81">
        <f t="shared" si="111"/>
        <v>4801.5</v>
      </c>
      <c r="AQ432" s="81"/>
      <c r="AR432" s="81"/>
    </row>
    <row r="433" spans="1:44" x14ac:dyDescent="0.25">
      <c r="A433" s="221">
        <v>45360</v>
      </c>
      <c r="D433" s="69" t="s">
        <v>4899</v>
      </c>
      <c r="M433" s="70">
        <v>53242</v>
      </c>
      <c r="N433" t="s">
        <v>4895</v>
      </c>
      <c r="O433" t="s">
        <v>4900</v>
      </c>
      <c r="P433" s="83" t="s">
        <v>4029</v>
      </c>
      <c r="Q433" s="83"/>
      <c r="R433" s="82">
        <v>3154.8</v>
      </c>
      <c r="S433" s="82">
        <v>0</v>
      </c>
      <c r="T433" s="82">
        <v>0</v>
      </c>
      <c r="U433" s="82">
        <f t="shared" si="115"/>
        <v>3154.8</v>
      </c>
      <c r="W433" s="73">
        <v>24</v>
      </c>
      <c r="X433" s="22">
        <v>-525.80000000000007</v>
      </c>
      <c r="Y433" s="22">
        <f t="shared" si="107"/>
        <v>-131.45000000000002</v>
      </c>
      <c r="Z433" s="22">
        <f t="shared" si="107"/>
        <v>-131.45000000000002</v>
      </c>
      <c r="AA433" s="22">
        <f t="shared" si="107"/>
        <v>-131.45000000000002</v>
      </c>
      <c r="AB433" s="22">
        <f t="shared" si="107"/>
        <v>-131.45000000000002</v>
      </c>
      <c r="AC433" s="22">
        <f t="shared" si="107"/>
        <v>-131.45000000000002</v>
      </c>
      <c r="AD433" s="22">
        <f t="shared" si="107"/>
        <v>-131.45000000000002</v>
      </c>
      <c r="AE433" s="22">
        <f t="shared" si="107"/>
        <v>-131.45000000000002</v>
      </c>
      <c r="AF433" s="22">
        <f t="shared" si="107"/>
        <v>-131.45000000000002</v>
      </c>
      <c r="AG433" s="22">
        <f t="shared" si="107"/>
        <v>-131.45000000000002</v>
      </c>
      <c r="AH433" s="22">
        <v>0</v>
      </c>
      <c r="AI433" s="22">
        <v>0</v>
      </c>
      <c r="AJ433" s="22">
        <v>0</v>
      </c>
      <c r="AK433" s="22">
        <f t="shared" si="116"/>
        <v>-1183.0500000000002</v>
      </c>
      <c r="AL433" s="22">
        <v>0</v>
      </c>
      <c r="AM433" s="22">
        <f t="shared" si="109"/>
        <v>-1708.8500000000004</v>
      </c>
      <c r="AO433" s="81">
        <f t="shared" si="110"/>
        <v>1445.9499999999998</v>
      </c>
      <c r="AP433" s="81">
        <f t="shared" si="111"/>
        <v>2629</v>
      </c>
      <c r="AQ433" s="81"/>
      <c r="AR433" s="81"/>
    </row>
    <row r="434" spans="1:44" x14ac:dyDescent="0.25">
      <c r="A434" s="221">
        <v>45360</v>
      </c>
      <c r="D434" s="69" t="s">
        <v>4901</v>
      </c>
      <c r="M434" s="70">
        <v>53243</v>
      </c>
      <c r="N434" t="s">
        <v>4895</v>
      </c>
      <c r="O434" t="s">
        <v>4902</v>
      </c>
      <c r="P434" s="83" t="s">
        <v>4029</v>
      </c>
      <c r="Q434" s="83"/>
      <c r="R434" s="82">
        <v>3346.2</v>
      </c>
      <c r="S434" s="82">
        <v>0</v>
      </c>
      <c r="T434" s="82">
        <v>0</v>
      </c>
      <c r="U434" s="82">
        <f t="shared" si="115"/>
        <v>3346.2</v>
      </c>
      <c r="W434" s="73">
        <v>24</v>
      </c>
      <c r="X434" s="22">
        <v>-557.69999999999993</v>
      </c>
      <c r="Y434" s="22">
        <f t="shared" si="107"/>
        <v>-139.42499999999998</v>
      </c>
      <c r="Z434" s="22">
        <f t="shared" si="107"/>
        <v>-139.42499999999998</v>
      </c>
      <c r="AA434" s="22">
        <f t="shared" si="107"/>
        <v>-139.42499999999998</v>
      </c>
      <c r="AB434" s="22">
        <f t="shared" si="107"/>
        <v>-139.42499999999998</v>
      </c>
      <c r="AC434" s="22">
        <f t="shared" si="107"/>
        <v>-139.42499999999998</v>
      </c>
      <c r="AD434" s="22">
        <f t="shared" si="107"/>
        <v>-139.42499999999998</v>
      </c>
      <c r="AE434" s="22">
        <f t="shared" si="107"/>
        <v>-139.42499999999998</v>
      </c>
      <c r="AF434" s="22">
        <f t="shared" si="107"/>
        <v>-139.42499999999998</v>
      </c>
      <c r="AG434" s="22">
        <f t="shared" si="107"/>
        <v>-139.42499999999998</v>
      </c>
      <c r="AH434" s="22">
        <v>0</v>
      </c>
      <c r="AI434" s="22">
        <v>0</v>
      </c>
      <c r="AJ434" s="22">
        <v>0</v>
      </c>
      <c r="AK434" s="22">
        <f t="shared" si="116"/>
        <v>-1254.8249999999998</v>
      </c>
      <c r="AL434" s="22">
        <v>0</v>
      </c>
      <c r="AM434" s="22">
        <f t="shared" si="109"/>
        <v>-1812.5249999999996</v>
      </c>
      <c r="AO434" s="81">
        <f t="shared" si="110"/>
        <v>1533.6750000000002</v>
      </c>
      <c r="AP434" s="81">
        <f t="shared" si="111"/>
        <v>2788.5</v>
      </c>
      <c r="AQ434" s="81"/>
      <c r="AR434" s="81"/>
    </row>
    <row r="435" spans="1:44" x14ac:dyDescent="0.25">
      <c r="A435" s="221">
        <v>45362</v>
      </c>
      <c r="D435" s="69" t="s">
        <v>4903</v>
      </c>
      <c r="M435" s="70">
        <v>53238</v>
      </c>
      <c r="N435" t="s">
        <v>4895</v>
      </c>
      <c r="O435" t="s">
        <v>4904</v>
      </c>
      <c r="P435" s="83" t="s">
        <v>4029</v>
      </c>
      <c r="Q435" s="83"/>
      <c r="R435" s="82">
        <v>8845.2000000000007</v>
      </c>
      <c r="S435" s="82">
        <v>0</v>
      </c>
      <c r="T435" s="82">
        <v>0</v>
      </c>
      <c r="U435" s="82">
        <f t="shared" si="115"/>
        <v>8845.2000000000007</v>
      </c>
      <c r="W435" s="73">
        <v>24</v>
      </c>
      <c r="X435" s="22">
        <v>-1474.2</v>
      </c>
      <c r="Y435" s="22">
        <f t="shared" si="107"/>
        <v>-368.55</v>
      </c>
      <c r="Z435" s="22">
        <f t="shared" si="107"/>
        <v>-368.55</v>
      </c>
      <c r="AA435" s="22">
        <f t="shared" si="107"/>
        <v>-368.55</v>
      </c>
      <c r="AB435" s="22">
        <f t="shared" ref="Y435:AG442" si="117">-$U435/$W435</f>
        <v>-368.55</v>
      </c>
      <c r="AC435" s="22">
        <f t="shared" si="117"/>
        <v>-368.55</v>
      </c>
      <c r="AD435" s="22">
        <f t="shared" si="117"/>
        <v>-368.55</v>
      </c>
      <c r="AE435" s="22">
        <f t="shared" si="117"/>
        <v>-368.55</v>
      </c>
      <c r="AF435" s="22">
        <f t="shared" si="117"/>
        <v>-368.55</v>
      </c>
      <c r="AG435" s="22">
        <f t="shared" si="117"/>
        <v>-368.55</v>
      </c>
      <c r="AH435" s="22">
        <v>0</v>
      </c>
      <c r="AI435" s="22">
        <v>0</v>
      </c>
      <c r="AJ435" s="22">
        <v>0</v>
      </c>
      <c r="AK435" s="22">
        <f t="shared" si="116"/>
        <v>-3316.9500000000007</v>
      </c>
      <c r="AL435" s="22">
        <v>0</v>
      </c>
      <c r="AM435" s="22">
        <f t="shared" si="109"/>
        <v>-4791.1500000000005</v>
      </c>
      <c r="AO435" s="81">
        <f t="shared" si="110"/>
        <v>4054.05</v>
      </c>
      <c r="AP435" s="81">
        <f t="shared" si="111"/>
        <v>7371.0000000000009</v>
      </c>
      <c r="AQ435" s="81"/>
      <c r="AR435" s="81"/>
    </row>
    <row r="436" spans="1:44" x14ac:dyDescent="0.25">
      <c r="A436" s="221">
        <v>45362</v>
      </c>
      <c r="D436" s="69" t="s">
        <v>4905</v>
      </c>
      <c r="M436" s="70">
        <v>53245</v>
      </c>
      <c r="N436" t="s">
        <v>4895</v>
      </c>
      <c r="O436" t="s">
        <v>4906</v>
      </c>
      <c r="P436" s="83" t="s">
        <v>4029</v>
      </c>
      <c r="Q436" s="83"/>
      <c r="R436" s="82">
        <v>5019.3</v>
      </c>
      <c r="S436" s="82">
        <v>0</v>
      </c>
      <c r="T436" s="82">
        <v>0</v>
      </c>
      <c r="U436" s="82">
        <f t="shared" si="115"/>
        <v>5019.3</v>
      </c>
      <c r="W436" s="73">
        <v>24</v>
      </c>
      <c r="X436" s="22">
        <v>-836.55000000000007</v>
      </c>
      <c r="Y436" s="22">
        <f t="shared" si="117"/>
        <v>-209.13750000000002</v>
      </c>
      <c r="Z436" s="22">
        <f t="shared" si="117"/>
        <v>-209.13750000000002</v>
      </c>
      <c r="AA436" s="22">
        <f t="shared" si="117"/>
        <v>-209.13750000000002</v>
      </c>
      <c r="AB436" s="22">
        <f t="shared" si="117"/>
        <v>-209.13750000000002</v>
      </c>
      <c r="AC436" s="22">
        <f t="shared" si="117"/>
        <v>-209.13750000000002</v>
      </c>
      <c r="AD436" s="22">
        <f t="shared" si="117"/>
        <v>-209.13750000000002</v>
      </c>
      <c r="AE436" s="22">
        <f t="shared" si="117"/>
        <v>-209.13750000000002</v>
      </c>
      <c r="AF436" s="22">
        <f t="shared" si="117"/>
        <v>-209.13750000000002</v>
      </c>
      <c r="AG436" s="22">
        <f t="shared" si="117"/>
        <v>-209.13750000000002</v>
      </c>
      <c r="AH436" s="22">
        <v>0</v>
      </c>
      <c r="AI436" s="22">
        <v>0</v>
      </c>
      <c r="AJ436" s="22">
        <v>0</v>
      </c>
      <c r="AK436" s="22">
        <f t="shared" si="116"/>
        <v>-1882.2375000000002</v>
      </c>
      <c r="AL436" s="22">
        <v>0</v>
      </c>
      <c r="AM436" s="22">
        <f t="shared" si="109"/>
        <v>-2718.7875000000004</v>
      </c>
      <c r="AO436" s="81">
        <f t="shared" si="110"/>
        <v>2300.5124999999998</v>
      </c>
      <c r="AP436" s="81">
        <f t="shared" si="111"/>
        <v>4182.75</v>
      </c>
      <c r="AQ436" s="81"/>
      <c r="AR436" s="81"/>
    </row>
    <row r="437" spans="1:44" x14ac:dyDescent="0.25">
      <c r="A437" s="221">
        <v>45362</v>
      </c>
      <c r="D437" s="69" t="s">
        <v>4907</v>
      </c>
      <c r="M437" s="70">
        <v>53246</v>
      </c>
      <c r="N437" t="s">
        <v>4895</v>
      </c>
      <c r="O437" t="s">
        <v>4908</v>
      </c>
      <c r="P437" s="83" t="s">
        <v>4029</v>
      </c>
      <c r="Q437" s="83"/>
      <c r="R437" s="82">
        <v>4732.2</v>
      </c>
      <c r="S437" s="82">
        <v>0</v>
      </c>
      <c r="T437" s="82">
        <v>0</v>
      </c>
      <c r="U437" s="82">
        <f t="shared" si="115"/>
        <v>4732.2</v>
      </c>
      <c r="W437" s="73">
        <v>24</v>
      </c>
      <c r="X437" s="22">
        <v>-788.69999999999993</v>
      </c>
      <c r="Y437" s="22">
        <f t="shared" si="117"/>
        <v>-197.17499999999998</v>
      </c>
      <c r="Z437" s="22">
        <f t="shared" si="117"/>
        <v>-197.17499999999998</v>
      </c>
      <c r="AA437" s="22">
        <f t="shared" si="117"/>
        <v>-197.17499999999998</v>
      </c>
      <c r="AB437" s="22">
        <f t="shared" si="117"/>
        <v>-197.17499999999998</v>
      </c>
      <c r="AC437" s="22">
        <f t="shared" si="117"/>
        <v>-197.17499999999998</v>
      </c>
      <c r="AD437" s="22">
        <f t="shared" si="117"/>
        <v>-197.17499999999998</v>
      </c>
      <c r="AE437" s="22">
        <f t="shared" si="117"/>
        <v>-197.17499999999998</v>
      </c>
      <c r="AF437" s="22">
        <f t="shared" si="117"/>
        <v>-197.17499999999998</v>
      </c>
      <c r="AG437" s="22">
        <f t="shared" si="117"/>
        <v>-197.17499999999998</v>
      </c>
      <c r="AH437" s="22">
        <v>0</v>
      </c>
      <c r="AI437" s="22">
        <v>0</v>
      </c>
      <c r="AJ437" s="22">
        <v>0</v>
      </c>
      <c r="AK437" s="22">
        <f t="shared" si="116"/>
        <v>-1774.5749999999998</v>
      </c>
      <c r="AL437" s="22">
        <v>0</v>
      </c>
      <c r="AM437" s="22">
        <f t="shared" si="109"/>
        <v>-2563.2749999999996</v>
      </c>
      <c r="AO437" s="81">
        <f t="shared" si="110"/>
        <v>2168.9250000000002</v>
      </c>
      <c r="AP437" s="81">
        <f t="shared" si="111"/>
        <v>3943.5</v>
      </c>
      <c r="AQ437" s="81"/>
      <c r="AR437" s="81"/>
    </row>
    <row r="438" spans="1:44" x14ac:dyDescent="0.25">
      <c r="A438" s="221">
        <v>45365</v>
      </c>
      <c r="D438" s="69" t="s">
        <v>4909</v>
      </c>
      <c r="M438" s="70">
        <v>53407</v>
      </c>
      <c r="N438" t="s">
        <v>4910</v>
      </c>
      <c r="O438" t="s">
        <v>4911</v>
      </c>
      <c r="P438" s="83" t="s">
        <v>4029</v>
      </c>
      <c r="Q438" s="83"/>
      <c r="R438" s="82">
        <v>2850.38</v>
      </c>
      <c r="S438" s="82">
        <v>0</v>
      </c>
      <c r="T438" s="82">
        <v>0</v>
      </c>
      <c r="U438" s="82">
        <f t="shared" si="106"/>
        <v>2850.38</v>
      </c>
      <c r="W438" s="73">
        <v>24</v>
      </c>
      <c r="X438" s="22">
        <v>-475.06333333333333</v>
      </c>
      <c r="Y438" s="22">
        <f t="shared" si="117"/>
        <v>-118.76583333333333</v>
      </c>
      <c r="Z438" s="22">
        <f t="shared" si="117"/>
        <v>-118.76583333333333</v>
      </c>
      <c r="AA438" s="22">
        <f t="shared" si="117"/>
        <v>-118.76583333333333</v>
      </c>
      <c r="AB438" s="22">
        <f t="shared" si="117"/>
        <v>-118.76583333333333</v>
      </c>
      <c r="AC438" s="22">
        <f t="shared" si="117"/>
        <v>-118.76583333333333</v>
      </c>
      <c r="AD438" s="22">
        <f t="shared" si="117"/>
        <v>-118.76583333333333</v>
      </c>
      <c r="AE438" s="22">
        <f t="shared" si="117"/>
        <v>-118.76583333333333</v>
      </c>
      <c r="AF438" s="22">
        <f t="shared" si="117"/>
        <v>-118.76583333333333</v>
      </c>
      <c r="AG438" s="22">
        <f t="shared" si="117"/>
        <v>-118.76583333333333</v>
      </c>
      <c r="AH438" s="22">
        <v>0</v>
      </c>
      <c r="AI438" s="22">
        <v>0</v>
      </c>
      <c r="AJ438" s="22">
        <v>0</v>
      </c>
      <c r="AK438" s="22">
        <f t="shared" si="112"/>
        <v>-1068.8925000000002</v>
      </c>
      <c r="AL438" s="22">
        <v>0</v>
      </c>
      <c r="AM438" s="22">
        <f t="shared" si="109"/>
        <v>-1543.9558333333334</v>
      </c>
      <c r="AO438" s="81">
        <f t="shared" si="110"/>
        <v>1306.4241666666667</v>
      </c>
      <c r="AP438" s="81">
        <f t="shared" si="111"/>
        <v>2375.3166666666666</v>
      </c>
      <c r="AQ438" s="81"/>
      <c r="AR438" s="81"/>
    </row>
    <row r="439" spans="1:44" x14ac:dyDescent="0.25">
      <c r="A439" s="221">
        <v>45365</v>
      </c>
      <c r="D439" s="69" t="s">
        <v>4912</v>
      </c>
      <c r="M439" s="70">
        <v>53409</v>
      </c>
      <c r="N439" t="s">
        <v>4298</v>
      </c>
      <c r="O439" t="s">
        <v>4913</v>
      </c>
      <c r="P439" s="83" t="s">
        <v>4029</v>
      </c>
      <c r="Q439" s="83"/>
      <c r="R439" s="82">
        <v>3105</v>
      </c>
      <c r="S439" s="82">
        <v>0</v>
      </c>
      <c r="T439" s="82">
        <v>0</v>
      </c>
      <c r="U439" s="82">
        <f t="shared" ref="U439:U442" si="118">SUM(R439:T439)</f>
        <v>3105</v>
      </c>
      <c r="W439" s="73">
        <v>24</v>
      </c>
      <c r="X439" s="22">
        <v>-517.5</v>
      </c>
      <c r="Y439" s="22">
        <f t="shared" si="117"/>
        <v>-129.375</v>
      </c>
      <c r="Z439" s="22">
        <f t="shared" si="117"/>
        <v>-129.375</v>
      </c>
      <c r="AA439" s="22">
        <f t="shared" si="117"/>
        <v>-129.375</v>
      </c>
      <c r="AB439" s="22">
        <f t="shared" si="117"/>
        <v>-129.375</v>
      </c>
      <c r="AC439" s="22">
        <f t="shared" si="117"/>
        <v>-129.375</v>
      </c>
      <c r="AD439" s="22">
        <f t="shared" si="117"/>
        <v>-129.375</v>
      </c>
      <c r="AE439" s="22">
        <f t="shared" si="117"/>
        <v>-129.375</v>
      </c>
      <c r="AF439" s="22">
        <f t="shared" si="117"/>
        <v>-129.375</v>
      </c>
      <c r="AG439" s="22">
        <f t="shared" si="117"/>
        <v>-129.375</v>
      </c>
      <c r="AH439" s="22">
        <v>0</v>
      </c>
      <c r="AI439" s="22">
        <v>0</v>
      </c>
      <c r="AJ439" s="22">
        <v>0</v>
      </c>
      <c r="AK439" s="22">
        <f t="shared" ref="AK439:AK448" si="119">SUM(Y439:AJ439)</f>
        <v>-1164.375</v>
      </c>
      <c r="AL439" s="22">
        <v>0</v>
      </c>
      <c r="AM439" s="22">
        <f t="shared" si="109"/>
        <v>-1681.875</v>
      </c>
      <c r="AO439" s="81">
        <f t="shared" si="110"/>
        <v>1423.125</v>
      </c>
      <c r="AP439" s="81">
        <f t="shared" si="111"/>
        <v>2587.5</v>
      </c>
      <c r="AQ439" s="81"/>
      <c r="AR439" s="81"/>
    </row>
    <row r="440" spans="1:44" x14ac:dyDescent="0.25">
      <c r="A440" s="221">
        <v>45369</v>
      </c>
      <c r="D440" s="69" t="s">
        <v>4914</v>
      </c>
      <c r="M440" s="70">
        <v>53516</v>
      </c>
      <c r="N440" t="s">
        <v>4298</v>
      </c>
      <c r="O440" t="s">
        <v>4915</v>
      </c>
      <c r="P440" s="83" t="s">
        <v>4134</v>
      </c>
      <c r="Q440" s="83"/>
      <c r="R440" s="82">
        <v>908.54</v>
      </c>
      <c r="S440" s="82">
        <v>0</v>
      </c>
      <c r="T440" s="82">
        <v>0</v>
      </c>
      <c r="U440" s="82">
        <f t="shared" si="118"/>
        <v>908.54</v>
      </c>
      <c r="W440" s="73">
        <v>24</v>
      </c>
      <c r="X440" s="22">
        <v>-151.42333333333332</v>
      </c>
      <c r="Y440" s="22">
        <f t="shared" si="117"/>
        <v>-37.855833333333329</v>
      </c>
      <c r="Z440" s="22">
        <f t="shared" si="117"/>
        <v>-37.855833333333329</v>
      </c>
      <c r="AA440" s="22">
        <f t="shared" si="117"/>
        <v>-37.855833333333329</v>
      </c>
      <c r="AB440" s="22">
        <f t="shared" si="117"/>
        <v>-37.855833333333329</v>
      </c>
      <c r="AC440" s="22">
        <f t="shared" si="117"/>
        <v>-37.855833333333329</v>
      </c>
      <c r="AD440" s="22">
        <f t="shared" si="117"/>
        <v>-37.855833333333329</v>
      </c>
      <c r="AE440" s="22">
        <f t="shared" si="117"/>
        <v>-37.855833333333329</v>
      </c>
      <c r="AF440" s="22">
        <f t="shared" si="117"/>
        <v>-37.855833333333329</v>
      </c>
      <c r="AG440" s="22">
        <f t="shared" si="117"/>
        <v>-37.855833333333329</v>
      </c>
      <c r="AH440" s="22">
        <v>0</v>
      </c>
      <c r="AI440" s="22">
        <v>0</v>
      </c>
      <c r="AJ440" s="22">
        <v>0</v>
      </c>
      <c r="AK440" s="22">
        <f t="shared" si="119"/>
        <v>-340.70249999999999</v>
      </c>
      <c r="AL440" s="22">
        <v>0</v>
      </c>
      <c r="AM440" s="22">
        <f t="shared" si="109"/>
        <v>-492.12583333333328</v>
      </c>
      <c r="AO440" s="81">
        <f t="shared" si="110"/>
        <v>416.41416666666669</v>
      </c>
      <c r="AP440" s="81">
        <f t="shared" si="111"/>
        <v>757.11666666666667</v>
      </c>
      <c r="AQ440" s="81"/>
      <c r="AR440" s="81"/>
    </row>
    <row r="441" spans="1:44" x14ac:dyDescent="0.25">
      <c r="A441" s="221">
        <v>45370</v>
      </c>
      <c r="D441" s="69" t="s">
        <v>4916</v>
      </c>
      <c r="M441" s="70">
        <v>53410</v>
      </c>
      <c r="N441" t="s">
        <v>4895</v>
      </c>
      <c r="O441" t="s">
        <v>4917</v>
      </c>
      <c r="P441" s="83" t="s">
        <v>4029</v>
      </c>
      <c r="Q441" s="83"/>
      <c r="R441" s="82">
        <v>2592</v>
      </c>
      <c r="S441" s="82">
        <v>0</v>
      </c>
      <c r="T441" s="82">
        <v>0</v>
      </c>
      <c r="U441" s="82">
        <f t="shared" si="118"/>
        <v>2592</v>
      </c>
      <c r="W441" s="73">
        <v>24</v>
      </c>
      <c r="X441" s="22">
        <v>-432</v>
      </c>
      <c r="Y441" s="22">
        <f t="shared" si="117"/>
        <v>-108</v>
      </c>
      <c r="Z441" s="22">
        <f t="shared" si="117"/>
        <v>-108</v>
      </c>
      <c r="AA441" s="22">
        <f t="shared" si="117"/>
        <v>-108</v>
      </c>
      <c r="AB441" s="22">
        <f t="shared" si="117"/>
        <v>-108</v>
      </c>
      <c r="AC441" s="22">
        <f t="shared" si="117"/>
        <v>-108</v>
      </c>
      <c r="AD441" s="22">
        <f t="shared" si="117"/>
        <v>-108</v>
      </c>
      <c r="AE441" s="22">
        <f t="shared" si="117"/>
        <v>-108</v>
      </c>
      <c r="AF441" s="22">
        <f t="shared" si="117"/>
        <v>-108</v>
      </c>
      <c r="AG441" s="22">
        <f t="shared" si="117"/>
        <v>-108</v>
      </c>
      <c r="AH441" s="22">
        <v>0</v>
      </c>
      <c r="AI441" s="22">
        <v>0</v>
      </c>
      <c r="AJ441" s="22">
        <v>0</v>
      </c>
      <c r="AK441" s="22">
        <f t="shared" si="119"/>
        <v>-972</v>
      </c>
      <c r="AL441" s="22">
        <v>0</v>
      </c>
      <c r="AM441" s="22">
        <f t="shared" si="109"/>
        <v>-1404</v>
      </c>
      <c r="AO441" s="81">
        <f t="shared" si="110"/>
        <v>1188</v>
      </c>
      <c r="AP441" s="81">
        <f t="shared" si="111"/>
        <v>2160</v>
      </c>
      <c r="AQ441" s="81"/>
      <c r="AR441" s="81"/>
    </row>
    <row r="442" spans="1:44" x14ac:dyDescent="0.25">
      <c r="A442" s="221">
        <v>45377</v>
      </c>
      <c r="D442" s="69" t="s">
        <v>4918</v>
      </c>
      <c r="M442" s="70">
        <v>53465</v>
      </c>
      <c r="N442" t="s">
        <v>4919</v>
      </c>
      <c r="O442" t="s">
        <v>4920</v>
      </c>
      <c r="P442" s="83" t="s">
        <v>4029</v>
      </c>
      <c r="Q442" s="83"/>
      <c r="R442" s="82">
        <v>4455</v>
      </c>
      <c r="S442" s="82">
        <v>0</v>
      </c>
      <c r="T442" s="82">
        <v>0</v>
      </c>
      <c r="U442" s="82">
        <f t="shared" si="118"/>
        <v>4455</v>
      </c>
      <c r="W442" s="73">
        <v>24</v>
      </c>
      <c r="X442" s="22">
        <v>-742.5</v>
      </c>
      <c r="Y442" s="22">
        <f t="shared" si="117"/>
        <v>-185.625</v>
      </c>
      <c r="Z442" s="22">
        <f t="shared" si="117"/>
        <v>-185.625</v>
      </c>
      <c r="AA442" s="22">
        <f t="shared" si="117"/>
        <v>-185.625</v>
      </c>
      <c r="AB442" s="22">
        <f t="shared" si="117"/>
        <v>-185.625</v>
      </c>
      <c r="AC442" s="22">
        <f t="shared" si="117"/>
        <v>-185.625</v>
      </c>
      <c r="AD442" s="22">
        <f t="shared" si="117"/>
        <v>-185.625</v>
      </c>
      <c r="AE442" s="22">
        <f t="shared" si="117"/>
        <v>-185.625</v>
      </c>
      <c r="AF442" s="22">
        <f t="shared" si="117"/>
        <v>-185.625</v>
      </c>
      <c r="AG442" s="22">
        <f t="shared" si="117"/>
        <v>-185.625</v>
      </c>
      <c r="AH442" s="22">
        <v>0</v>
      </c>
      <c r="AI442" s="22">
        <v>0</v>
      </c>
      <c r="AJ442" s="22">
        <v>0</v>
      </c>
      <c r="AK442" s="22">
        <f t="shared" si="119"/>
        <v>-1670.625</v>
      </c>
      <c r="AL442" s="22">
        <v>0</v>
      </c>
      <c r="AM442" s="22">
        <f t="shared" si="109"/>
        <v>-2413.125</v>
      </c>
      <c r="AO442" s="81">
        <f t="shared" si="110"/>
        <v>2041.875</v>
      </c>
      <c r="AP442" s="81">
        <f t="shared" si="111"/>
        <v>3712.5</v>
      </c>
      <c r="AQ442" s="81"/>
      <c r="AR442" s="81"/>
    </row>
    <row r="443" spans="1:44" x14ac:dyDescent="0.25">
      <c r="A443" s="221"/>
      <c r="D443" s="69"/>
      <c r="N443"/>
      <c r="O443"/>
      <c r="P443" s="83"/>
      <c r="Q443" s="83"/>
      <c r="S443" s="82">
        <v>0</v>
      </c>
      <c r="T443" s="82">
        <v>0</v>
      </c>
      <c r="X443" s="22"/>
      <c r="Y443" s="22"/>
      <c r="Z443" s="22"/>
      <c r="AA443" s="22"/>
      <c r="AB443" s="22"/>
      <c r="AC443" s="22"/>
      <c r="AD443" s="22"/>
      <c r="AE443" s="22"/>
      <c r="AF443" s="22"/>
      <c r="AG443" s="22"/>
      <c r="AH443" s="22"/>
      <c r="AI443" s="22"/>
      <c r="AJ443" s="22"/>
      <c r="AK443" s="22"/>
      <c r="AL443" s="22">
        <v>0</v>
      </c>
      <c r="AM443" s="22"/>
      <c r="AO443" s="81"/>
      <c r="AP443" s="81"/>
      <c r="AQ443" s="81"/>
      <c r="AR443" s="81"/>
    </row>
    <row r="444" spans="1:44" x14ac:dyDescent="0.25">
      <c r="A444" s="221">
        <v>45383</v>
      </c>
      <c r="D444" s="69" t="s">
        <v>4921</v>
      </c>
      <c r="M444" s="70">
        <v>53620</v>
      </c>
      <c r="N444" t="s">
        <v>4919</v>
      </c>
      <c r="O444" s="109" t="s">
        <v>4922</v>
      </c>
      <c r="P444" s="83" t="s">
        <v>4029</v>
      </c>
      <c r="Q444" s="83"/>
      <c r="R444" s="82">
        <v>3630</v>
      </c>
      <c r="S444" s="82">
        <v>0</v>
      </c>
      <c r="T444" s="82">
        <v>0</v>
      </c>
      <c r="U444" s="82">
        <f t="shared" ref="U444:U445" si="120">SUM(R444:T444)</f>
        <v>3630</v>
      </c>
      <c r="W444" s="73">
        <v>24</v>
      </c>
      <c r="X444" s="22">
        <v>-453.75</v>
      </c>
      <c r="Y444" s="22">
        <f t="shared" ref="Y444:AG455" si="121">-$U444/$W444</f>
        <v>-151.25</v>
      </c>
      <c r="Z444" s="22">
        <f t="shared" si="121"/>
        <v>-151.25</v>
      </c>
      <c r="AA444" s="22">
        <f t="shared" si="121"/>
        <v>-151.25</v>
      </c>
      <c r="AB444" s="22">
        <f t="shared" si="121"/>
        <v>-151.25</v>
      </c>
      <c r="AC444" s="22">
        <f t="shared" si="121"/>
        <v>-151.25</v>
      </c>
      <c r="AD444" s="22">
        <f t="shared" si="121"/>
        <v>-151.25</v>
      </c>
      <c r="AE444" s="22">
        <f t="shared" si="121"/>
        <v>-151.25</v>
      </c>
      <c r="AF444" s="22">
        <f t="shared" si="121"/>
        <v>-151.25</v>
      </c>
      <c r="AG444" s="22">
        <f t="shared" si="121"/>
        <v>-151.25</v>
      </c>
      <c r="AH444" s="22">
        <v>0</v>
      </c>
      <c r="AI444" s="22">
        <v>0</v>
      </c>
      <c r="AJ444" s="22">
        <v>0</v>
      </c>
      <c r="AK444" s="22">
        <f t="shared" ref="AK444:AK445" si="122">SUM(Y444:AJ444)</f>
        <v>-1361.25</v>
      </c>
      <c r="AL444" s="22">
        <v>0</v>
      </c>
      <c r="AM444" s="22">
        <f t="shared" ref="AM444:AM448" si="123">X444+AK444+AL444</f>
        <v>-1815</v>
      </c>
      <c r="AO444" s="81">
        <f t="shared" ref="AO444:AO448" si="124">U444+AM444</f>
        <v>1815</v>
      </c>
      <c r="AP444" s="81">
        <f t="shared" ref="AP444:AP448" si="125">R444+X444</f>
        <v>3176.25</v>
      </c>
      <c r="AQ444" s="81"/>
      <c r="AR444" s="81"/>
    </row>
    <row r="445" spans="1:44" x14ac:dyDescent="0.25">
      <c r="A445" s="221">
        <v>45383</v>
      </c>
      <c r="D445" s="69" t="s">
        <v>4923</v>
      </c>
      <c r="M445" s="70">
        <v>53725</v>
      </c>
      <c r="N445" t="s">
        <v>4895</v>
      </c>
      <c r="O445" s="109">
        <v>2403456</v>
      </c>
      <c r="P445" s="83" t="s">
        <v>4022</v>
      </c>
      <c r="Q445" s="83"/>
      <c r="R445" s="82">
        <v>4966.5</v>
      </c>
      <c r="S445" s="82">
        <v>0</v>
      </c>
      <c r="T445" s="82">
        <v>0</v>
      </c>
      <c r="U445" s="82">
        <f t="shared" si="120"/>
        <v>4966.5</v>
      </c>
      <c r="W445" s="73">
        <v>24</v>
      </c>
      <c r="X445" s="22">
        <v>-620.8125</v>
      </c>
      <c r="Y445" s="22">
        <f t="shared" si="121"/>
        <v>-206.9375</v>
      </c>
      <c r="Z445" s="22">
        <f t="shared" si="121"/>
        <v>-206.9375</v>
      </c>
      <c r="AA445" s="22">
        <f t="shared" si="121"/>
        <v>-206.9375</v>
      </c>
      <c r="AB445" s="22">
        <f t="shared" si="121"/>
        <v>-206.9375</v>
      </c>
      <c r="AC445" s="22">
        <f t="shared" si="121"/>
        <v>-206.9375</v>
      </c>
      <c r="AD445" s="22">
        <f t="shared" si="121"/>
        <v>-206.9375</v>
      </c>
      <c r="AE445" s="22">
        <f t="shared" si="121"/>
        <v>-206.9375</v>
      </c>
      <c r="AF445" s="22">
        <f t="shared" si="121"/>
        <v>-206.9375</v>
      </c>
      <c r="AG445" s="22">
        <f t="shared" si="121"/>
        <v>-206.9375</v>
      </c>
      <c r="AH445" s="22">
        <v>0</v>
      </c>
      <c r="AI445" s="22">
        <v>0</v>
      </c>
      <c r="AJ445" s="22">
        <v>0</v>
      </c>
      <c r="AK445" s="22">
        <f t="shared" si="122"/>
        <v>-1862.4375</v>
      </c>
      <c r="AL445" s="22">
        <v>0</v>
      </c>
      <c r="AM445" s="22">
        <f t="shared" si="123"/>
        <v>-2483.25</v>
      </c>
      <c r="AO445" s="81">
        <f t="shared" si="124"/>
        <v>2483.25</v>
      </c>
      <c r="AP445" s="81">
        <f t="shared" si="125"/>
        <v>4345.6875</v>
      </c>
      <c r="AQ445" s="81"/>
      <c r="AR445" s="81"/>
    </row>
    <row r="446" spans="1:44" x14ac:dyDescent="0.25">
      <c r="A446" s="221">
        <v>45397</v>
      </c>
      <c r="D446" s="69" t="s">
        <v>4924</v>
      </c>
      <c r="M446" s="70">
        <v>53668</v>
      </c>
      <c r="N446" t="s">
        <v>4895</v>
      </c>
      <c r="O446" s="109" t="s">
        <v>4925</v>
      </c>
      <c r="P446" s="83" t="s">
        <v>4029</v>
      </c>
      <c r="Q446" s="83"/>
      <c r="R446" s="82">
        <v>4950</v>
      </c>
      <c r="S446" s="82">
        <v>0</v>
      </c>
      <c r="T446" s="82">
        <v>0</v>
      </c>
      <c r="U446" s="82">
        <f t="shared" ref="U446:U448" si="126">SUM(R446:T446)</f>
        <v>4950</v>
      </c>
      <c r="W446" s="73">
        <v>24</v>
      </c>
      <c r="X446" s="22">
        <v>-618.75</v>
      </c>
      <c r="Y446" s="22">
        <f t="shared" si="121"/>
        <v>-206.25</v>
      </c>
      <c r="Z446" s="22">
        <f t="shared" si="121"/>
        <v>-206.25</v>
      </c>
      <c r="AA446" s="22">
        <f t="shared" si="121"/>
        <v>-206.25</v>
      </c>
      <c r="AB446" s="22">
        <f t="shared" si="121"/>
        <v>-206.25</v>
      </c>
      <c r="AC446" s="22">
        <f t="shared" si="121"/>
        <v>-206.25</v>
      </c>
      <c r="AD446" s="22">
        <f t="shared" si="121"/>
        <v>-206.25</v>
      </c>
      <c r="AE446" s="22">
        <f t="shared" si="121"/>
        <v>-206.25</v>
      </c>
      <c r="AF446" s="22">
        <f t="shared" si="121"/>
        <v>-206.25</v>
      </c>
      <c r="AG446" s="22">
        <f t="shared" si="121"/>
        <v>-206.25</v>
      </c>
      <c r="AH446" s="22">
        <v>0</v>
      </c>
      <c r="AI446" s="22">
        <v>0</v>
      </c>
      <c r="AJ446" s="22">
        <v>0</v>
      </c>
      <c r="AK446" s="22">
        <f t="shared" si="119"/>
        <v>-1856.25</v>
      </c>
      <c r="AL446" s="22">
        <v>0</v>
      </c>
      <c r="AM446" s="22">
        <f t="shared" si="123"/>
        <v>-2475</v>
      </c>
      <c r="AO446" s="81">
        <f t="shared" si="124"/>
        <v>2475</v>
      </c>
      <c r="AP446" s="81">
        <f t="shared" si="125"/>
        <v>4331.25</v>
      </c>
      <c r="AQ446" s="81"/>
      <c r="AR446" s="81"/>
    </row>
    <row r="447" spans="1:44" x14ac:dyDescent="0.25">
      <c r="A447" s="221">
        <v>45397</v>
      </c>
      <c r="D447" s="69" t="s">
        <v>4926</v>
      </c>
      <c r="M447" s="70">
        <v>53673</v>
      </c>
      <c r="N447" t="s">
        <v>4895</v>
      </c>
      <c r="O447" s="109" t="s">
        <v>4927</v>
      </c>
      <c r="P447" s="83" t="s">
        <v>4029</v>
      </c>
      <c r="Q447" s="83"/>
      <c r="R447" s="82">
        <v>1980</v>
      </c>
      <c r="S447" s="82">
        <v>0</v>
      </c>
      <c r="T447" s="82">
        <v>0</v>
      </c>
      <c r="U447" s="82">
        <f t="shared" si="126"/>
        <v>1980</v>
      </c>
      <c r="W447" s="73">
        <v>24</v>
      </c>
      <c r="X447" s="22">
        <v>-247.5</v>
      </c>
      <c r="Y447" s="22">
        <f t="shared" si="121"/>
        <v>-82.5</v>
      </c>
      <c r="Z447" s="22">
        <f t="shared" si="121"/>
        <v>-82.5</v>
      </c>
      <c r="AA447" s="22">
        <f t="shared" si="121"/>
        <v>-82.5</v>
      </c>
      <c r="AB447" s="22">
        <f t="shared" si="121"/>
        <v>-82.5</v>
      </c>
      <c r="AC447" s="22">
        <f t="shared" si="121"/>
        <v>-82.5</v>
      </c>
      <c r="AD447" s="22">
        <f t="shared" si="121"/>
        <v>-82.5</v>
      </c>
      <c r="AE447" s="22">
        <f t="shared" si="121"/>
        <v>-82.5</v>
      </c>
      <c r="AF447" s="22">
        <f t="shared" si="121"/>
        <v>-82.5</v>
      </c>
      <c r="AG447" s="22">
        <f t="shared" si="121"/>
        <v>-82.5</v>
      </c>
      <c r="AH447" s="22">
        <v>0</v>
      </c>
      <c r="AI447" s="22">
        <v>0</v>
      </c>
      <c r="AJ447" s="22">
        <v>0</v>
      </c>
      <c r="AK447" s="22">
        <f t="shared" si="119"/>
        <v>-742.5</v>
      </c>
      <c r="AL447" s="22">
        <v>0</v>
      </c>
      <c r="AM447" s="22">
        <f t="shared" si="123"/>
        <v>-990</v>
      </c>
      <c r="AO447" s="81">
        <f t="shared" si="124"/>
        <v>990</v>
      </c>
      <c r="AP447" s="81">
        <f t="shared" si="125"/>
        <v>1732.5</v>
      </c>
      <c r="AQ447" s="81"/>
      <c r="AR447" s="81"/>
    </row>
    <row r="448" spans="1:44" x14ac:dyDescent="0.25">
      <c r="A448" s="221">
        <v>45397</v>
      </c>
      <c r="D448" s="69" t="s">
        <v>4928</v>
      </c>
      <c r="M448" s="70">
        <v>53675</v>
      </c>
      <c r="N448" t="s">
        <v>4222</v>
      </c>
      <c r="O448" s="109" t="s">
        <v>4929</v>
      </c>
      <c r="P448" s="83" t="s">
        <v>4029</v>
      </c>
      <c r="Q448" s="83"/>
      <c r="R448" s="82">
        <v>990</v>
      </c>
      <c r="S448" s="82">
        <v>0</v>
      </c>
      <c r="T448" s="82">
        <v>0</v>
      </c>
      <c r="U448" s="82">
        <f t="shared" si="126"/>
        <v>990</v>
      </c>
      <c r="W448" s="73">
        <v>24</v>
      </c>
      <c r="X448" s="22">
        <v>-123.75</v>
      </c>
      <c r="Y448" s="22">
        <f t="shared" si="121"/>
        <v>-41.25</v>
      </c>
      <c r="Z448" s="22">
        <f t="shared" si="121"/>
        <v>-41.25</v>
      </c>
      <c r="AA448" s="22">
        <f t="shared" si="121"/>
        <v>-41.25</v>
      </c>
      <c r="AB448" s="22">
        <f t="shared" si="121"/>
        <v>-41.25</v>
      </c>
      <c r="AC448" s="22">
        <f t="shared" si="121"/>
        <v>-41.25</v>
      </c>
      <c r="AD448" s="22">
        <f t="shared" si="121"/>
        <v>-41.25</v>
      </c>
      <c r="AE448" s="22">
        <f t="shared" si="121"/>
        <v>-41.25</v>
      </c>
      <c r="AF448" s="22">
        <f t="shared" si="121"/>
        <v>-41.25</v>
      </c>
      <c r="AG448" s="22">
        <f t="shared" si="121"/>
        <v>-41.25</v>
      </c>
      <c r="AH448" s="22">
        <v>0</v>
      </c>
      <c r="AI448" s="22">
        <v>0</v>
      </c>
      <c r="AJ448" s="22">
        <v>0</v>
      </c>
      <c r="AK448" s="22">
        <f t="shared" si="119"/>
        <v>-371.25</v>
      </c>
      <c r="AL448" s="22">
        <v>0</v>
      </c>
      <c r="AM448" s="22">
        <f t="shared" si="123"/>
        <v>-495</v>
      </c>
      <c r="AO448" s="81">
        <f t="shared" si="124"/>
        <v>495</v>
      </c>
      <c r="AP448" s="81">
        <f t="shared" si="125"/>
        <v>866.25</v>
      </c>
      <c r="AQ448" s="81"/>
      <c r="AR448" s="81"/>
    </row>
    <row r="449" spans="1:44" x14ac:dyDescent="0.25">
      <c r="A449" s="221">
        <v>45398</v>
      </c>
      <c r="D449" s="69" t="s">
        <v>4930</v>
      </c>
      <c r="M449" s="70">
        <v>53669</v>
      </c>
      <c r="N449" t="s">
        <v>4895</v>
      </c>
      <c r="O449" s="109" t="s">
        <v>4931</v>
      </c>
      <c r="P449" s="83" t="s">
        <v>4029</v>
      </c>
      <c r="Q449" s="83"/>
      <c r="R449" s="82">
        <v>3690</v>
      </c>
      <c r="S449" s="82">
        <v>0</v>
      </c>
      <c r="T449" s="82">
        <v>0</v>
      </c>
      <c r="U449" s="82">
        <f t="shared" si="106"/>
        <v>3690</v>
      </c>
      <c r="W449" s="73">
        <v>24</v>
      </c>
      <c r="X449" s="22">
        <v>-461.25</v>
      </c>
      <c r="Y449" s="22">
        <f t="shared" si="121"/>
        <v>-153.75</v>
      </c>
      <c r="Z449" s="22">
        <f t="shared" si="121"/>
        <v>-153.75</v>
      </c>
      <c r="AA449" s="22">
        <f t="shared" si="121"/>
        <v>-153.75</v>
      </c>
      <c r="AB449" s="22">
        <f t="shared" si="121"/>
        <v>-153.75</v>
      </c>
      <c r="AC449" s="22">
        <f t="shared" si="121"/>
        <v>-153.75</v>
      </c>
      <c r="AD449" s="22">
        <f t="shared" si="121"/>
        <v>-153.75</v>
      </c>
      <c r="AE449" s="22">
        <f t="shared" si="121"/>
        <v>-153.75</v>
      </c>
      <c r="AF449" s="22">
        <f t="shared" si="121"/>
        <v>-153.75</v>
      </c>
      <c r="AG449" s="22">
        <f t="shared" si="121"/>
        <v>-153.75</v>
      </c>
      <c r="AH449" s="22">
        <v>0</v>
      </c>
      <c r="AI449" s="22">
        <v>0</v>
      </c>
      <c r="AJ449" s="22">
        <v>0</v>
      </c>
      <c r="AK449" s="22">
        <f t="shared" ref="AK449:AK512" si="127">SUM(Y449:AJ449)</f>
        <v>-1383.75</v>
      </c>
      <c r="AL449" s="22">
        <v>0</v>
      </c>
      <c r="AM449" s="22">
        <f t="shared" si="109"/>
        <v>-1845</v>
      </c>
      <c r="AO449" s="81">
        <f t="shared" si="110"/>
        <v>1845</v>
      </c>
      <c r="AP449" s="81">
        <f t="shared" si="111"/>
        <v>3228.75</v>
      </c>
      <c r="AQ449" s="81"/>
      <c r="AR449" s="81"/>
    </row>
    <row r="450" spans="1:44" x14ac:dyDescent="0.25">
      <c r="A450" s="221">
        <v>45398</v>
      </c>
      <c r="D450" s="69" t="s">
        <v>4932</v>
      </c>
      <c r="M450" s="70">
        <v>53670</v>
      </c>
      <c r="N450" t="s">
        <v>4895</v>
      </c>
      <c r="O450" s="109" t="s">
        <v>4933</v>
      </c>
      <c r="P450" s="83" t="s">
        <v>4029</v>
      </c>
      <c r="Q450" s="83"/>
      <c r="R450" s="82">
        <v>1476</v>
      </c>
      <c r="S450" s="82">
        <v>0</v>
      </c>
      <c r="T450" s="82">
        <v>0</v>
      </c>
      <c r="U450" s="82">
        <f t="shared" ref="U450:U502" si="128">SUM(R450:T450)</f>
        <v>1476</v>
      </c>
      <c r="W450" s="73">
        <v>24</v>
      </c>
      <c r="X450" s="22">
        <v>-184.5</v>
      </c>
      <c r="Y450" s="22">
        <f t="shared" si="121"/>
        <v>-61.5</v>
      </c>
      <c r="Z450" s="22">
        <f t="shared" si="121"/>
        <v>-61.5</v>
      </c>
      <c r="AA450" s="22">
        <f t="shared" si="121"/>
        <v>-61.5</v>
      </c>
      <c r="AB450" s="22">
        <f t="shared" si="121"/>
        <v>-61.5</v>
      </c>
      <c r="AC450" s="22">
        <f t="shared" si="121"/>
        <v>-61.5</v>
      </c>
      <c r="AD450" s="22">
        <f t="shared" si="121"/>
        <v>-61.5</v>
      </c>
      <c r="AE450" s="22">
        <f t="shared" si="121"/>
        <v>-61.5</v>
      </c>
      <c r="AF450" s="22">
        <f t="shared" si="121"/>
        <v>-61.5</v>
      </c>
      <c r="AG450" s="22">
        <f t="shared" si="121"/>
        <v>-61.5</v>
      </c>
      <c r="AH450" s="22">
        <v>0</v>
      </c>
      <c r="AI450" s="22">
        <v>0</v>
      </c>
      <c r="AJ450" s="22">
        <v>0</v>
      </c>
      <c r="AK450" s="22">
        <f t="shared" si="127"/>
        <v>-553.5</v>
      </c>
      <c r="AL450" s="22">
        <v>0</v>
      </c>
      <c r="AM450" s="22">
        <f t="shared" si="109"/>
        <v>-738</v>
      </c>
      <c r="AO450" s="81">
        <f t="shared" si="110"/>
        <v>738</v>
      </c>
      <c r="AP450" s="81">
        <f t="shared" si="111"/>
        <v>1291.5</v>
      </c>
      <c r="AQ450" s="81"/>
      <c r="AR450" s="81"/>
    </row>
    <row r="451" spans="1:44" x14ac:dyDescent="0.25">
      <c r="A451" s="221">
        <v>45398</v>
      </c>
      <c r="D451" s="69" t="s">
        <v>4934</v>
      </c>
      <c r="M451" s="70">
        <v>53671</v>
      </c>
      <c r="N451" t="s">
        <v>4895</v>
      </c>
      <c r="O451" s="109" t="s">
        <v>4935</v>
      </c>
      <c r="P451" s="83" t="s">
        <v>4029</v>
      </c>
      <c r="Q451" s="83"/>
      <c r="R451" s="82">
        <v>1476</v>
      </c>
      <c r="S451" s="82">
        <v>0</v>
      </c>
      <c r="T451" s="82">
        <v>0</v>
      </c>
      <c r="U451" s="82">
        <f t="shared" si="128"/>
        <v>1476</v>
      </c>
      <c r="W451" s="73">
        <v>24</v>
      </c>
      <c r="X451" s="22">
        <v>-184.5</v>
      </c>
      <c r="Y451" s="22">
        <f t="shared" si="121"/>
        <v>-61.5</v>
      </c>
      <c r="Z451" s="22">
        <f t="shared" si="121"/>
        <v>-61.5</v>
      </c>
      <c r="AA451" s="22">
        <f t="shared" si="121"/>
        <v>-61.5</v>
      </c>
      <c r="AB451" s="22">
        <f t="shared" si="121"/>
        <v>-61.5</v>
      </c>
      <c r="AC451" s="22">
        <f t="shared" si="121"/>
        <v>-61.5</v>
      </c>
      <c r="AD451" s="22">
        <f t="shared" si="121"/>
        <v>-61.5</v>
      </c>
      <c r="AE451" s="22">
        <f t="shared" si="121"/>
        <v>-61.5</v>
      </c>
      <c r="AF451" s="22">
        <f t="shared" si="121"/>
        <v>-61.5</v>
      </c>
      <c r="AG451" s="22">
        <f t="shared" si="121"/>
        <v>-61.5</v>
      </c>
      <c r="AH451" s="22">
        <v>0</v>
      </c>
      <c r="AI451" s="22">
        <v>0</v>
      </c>
      <c r="AJ451" s="22">
        <v>0</v>
      </c>
      <c r="AK451" s="22">
        <f t="shared" si="127"/>
        <v>-553.5</v>
      </c>
      <c r="AL451" s="22">
        <v>0</v>
      </c>
      <c r="AM451" s="22">
        <f t="shared" si="109"/>
        <v>-738</v>
      </c>
      <c r="AO451" s="81">
        <f t="shared" si="110"/>
        <v>738</v>
      </c>
      <c r="AP451" s="81">
        <f t="shared" si="111"/>
        <v>1291.5</v>
      </c>
      <c r="AQ451" s="81"/>
      <c r="AR451" s="81"/>
    </row>
    <row r="452" spans="1:44" x14ac:dyDescent="0.25">
      <c r="A452" s="221">
        <v>45398</v>
      </c>
      <c r="D452" s="69" t="s">
        <v>4936</v>
      </c>
      <c r="M452" s="70">
        <v>53672</v>
      </c>
      <c r="N452" t="s">
        <v>4895</v>
      </c>
      <c r="O452" s="109" t="s">
        <v>4937</v>
      </c>
      <c r="P452" s="83" t="s">
        <v>4029</v>
      </c>
      <c r="Q452" s="83"/>
      <c r="R452" s="82">
        <v>1476</v>
      </c>
      <c r="S452" s="82">
        <v>0</v>
      </c>
      <c r="T452" s="82">
        <v>0</v>
      </c>
      <c r="U452" s="82">
        <f t="shared" si="128"/>
        <v>1476</v>
      </c>
      <c r="W452" s="73">
        <v>24</v>
      </c>
      <c r="X452" s="22">
        <v>-184.5</v>
      </c>
      <c r="Y452" s="22">
        <f t="shared" si="121"/>
        <v>-61.5</v>
      </c>
      <c r="Z452" s="22">
        <f t="shared" si="121"/>
        <v>-61.5</v>
      </c>
      <c r="AA452" s="22">
        <f t="shared" si="121"/>
        <v>-61.5</v>
      </c>
      <c r="AB452" s="22">
        <f t="shared" si="121"/>
        <v>-61.5</v>
      </c>
      <c r="AC452" s="22">
        <f t="shared" si="121"/>
        <v>-61.5</v>
      </c>
      <c r="AD452" s="22">
        <f t="shared" si="121"/>
        <v>-61.5</v>
      </c>
      <c r="AE452" s="22">
        <f t="shared" si="121"/>
        <v>-61.5</v>
      </c>
      <c r="AF452" s="22">
        <f t="shared" si="121"/>
        <v>-61.5</v>
      </c>
      <c r="AG452" s="22">
        <f t="shared" si="121"/>
        <v>-61.5</v>
      </c>
      <c r="AH452" s="22">
        <v>0</v>
      </c>
      <c r="AI452" s="22">
        <v>0</v>
      </c>
      <c r="AJ452" s="22">
        <v>0</v>
      </c>
      <c r="AK452" s="22">
        <f t="shared" si="127"/>
        <v>-553.5</v>
      </c>
      <c r="AL452" s="22">
        <v>0</v>
      </c>
      <c r="AM452" s="22">
        <f t="shared" si="109"/>
        <v>-738</v>
      </c>
      <c r="AO452" s="81">
        <f t="shared" si="110"/>
        <v>738</v>
      </c>
      <c r="AP452" s="81">
        <f t="shared" si="111"/>
        <v>1291.5</v>
      </c>
      <c r="AQ452" s="81"/>
      <c r="AR452" s="81"/>
    </row>
    <row r="453" spans="1:44" x14ac:dyDescent="0.25">
      <c r="A453" s="221">
        <v>45401</v>
      </c>
      <c r="D453" s="69" t="s">
        <v>4938</v>
      </c>
      <c r="M453" s="70">
        <v>53667</v>
      </c>
      <c r="N453" t="s">
        <v>4895</v>
      </c>
      <c r="O453" s="109" t="s">
        <v>4939</v>
      </c>
      <c r="P453" s="83" t="s">
        <v>4029</v>
      </c>
      <c r="Q453" s="83"/>
      <c r="R453" s="82">
        <v>1728</v>
      </c>
      <c r="S453" s="82">
        <v>0</v>
      </c>
      <c r="T453" s="82">
        <v>0</v>
      </c>
      <c r="U453" s="82">
        <f t="shared" si="128"/>
        <v>1728</v>
      </c>
      <c r="W453" s="73">
        <v>24</v>
      </c>
      <c r="X453" s="22">
        <v>-216</v>
      </c>
      <c r="Y453" s="22">
        <f t="shared" si="121"/>
        <v>-72</v>
      </c>
      <c r="Z453" s="22">
        <f t="shared" si="121"/>
        <v>-72</v>
      </c>
      <c r="AA453" s="22">
        <f t="shared" si="121"/>
        <v>-72</v>
      </c>
      <c r="AB453" s="22">
        <f t="shared" si="121"/>
        <v>-72</v>
      </c>
      <c r="AC453" s="22">
        <f t="shared" si="121"/>
        <v>-72</v>
      </c>
      <c r="AD453" s="22">
        <f t="shared" si="121"/>
        <v>-72</v>
      </c>
      <c r="AE453" s="22">
        <f t="shared" si="121"/>
        <v>-72</v>
      </c>
      <c r="AF453" s="22">
        <f t="shared" si="121"/>
        <v>-72</v>
      </c>
      <c r="AG453" s="22">
        <f t="shared" si="121"/>
        <v>-72</v>
      </c>
      <c r="AH453" s="22">
        <v>0</v>
      </c>
      <c r="AI453" s="22">
        <v>0</v>
      </c>
      <c r="AJ453" s="22">
        <v>0</v>
      </c>
      <c r="AK453" s="22">
        <f t="shared" si="127"/>
        <v>-648</v>
      </c>
      <c r="AL453" s="22">
        <v>0</v>
      </c>
      <c r="AM453" s="22">
        <f t="shared" si="109"/>
        <v>-864</v>
      </c>
      <c r="AO453" s="81">
        <f t="shared" si="110"/>
        <v>864</v>
      </c>
      <c r="AP453" s="81">
        <f t="shared" si="111"/>
        <v>1512</v>
      </c>
      <c r="AQ453" s="81"/>
      <c r="AR453" s="81"/>
    </row>
    <row r="454" spans="1:44" x14ac:dyDescent="0.25">
      <c r="A454" s="221">
        <v>45404</v>
      </c>
      <c r="D454" s="69" t="s">
        <v>4940</v>
      </c>
      <c r="M454" s="70">
        <v>53676</v>
      </c>
      <c r="N454" t="s">
        <v>4919</v>
      </c>
      <c r="O454" s="109" t="s">
        <v>4941</v>
      </c>
      <c r="P454" s="83" t="s">
        <v>4029</v>
      </c>
      <c r="Q454" s="83"/>
      <c r="R454" s="82">
        <v>1105.6500000000001</v>
      </c>
      <c r="S454" s="82">
        <v>0</v>
      </c>
      <c r="T454" s="82">
        <v>0</v>
      </c>
      <c r="U454" s="82">
        <f t="shared" si="128"/>
        <v>1105.6500000000001</v>
      </c>
      <c r="W454" s="73">
        <v>24</v>
      </c>
      <c r="X454" s="22">
        <v>-138.20625000000001</v>
      </c>
      <c r="Y454" s="22">
        <f t="shared" si="121"/>
        <v>-46.068750000000001</v>
      </c>
      <c r="Z454" s="22">
        <f t="shared" si="121"/>
        <v>-46.068750000000001</v>
      </c>
      <c r="AA454" s="22">
        <f t="shared" si="121"/>
        <v>-46.068750000000001</v>
      </c>
      <c r="AB454" s="22">
        <f t="shared" si="121"/>
        <v>-46.068750000000001</v>
      </c>
      <c r="AC454" s="22">
        <f t="shared" si="121"/>
        <v>-46.068750000000001</v>
      </c>
      <c r="AD454" s="22">
        <f t="shared" si="121"/>
        <v>-46.068750000000001</v>
      </c>
      <c r="AE454" s="22">
        <f t="shared" si="121"/>
        <v>-46.068750000000001</v>
      </c>
      <c r="AF454" s="22">
        <f t="shared" si="121"/>
        <v>-46.068750000000001</v>
      </c>
      <c r="AG454" s="22">
        <f t="shared" si="121"/>
        <v>-46.068750000000001</v>
      </c>
      <c r="AH454" s="22">
        <v>0</v>
      </c>
      <c r="AI454" s="22">
        <v>0</v>
      </c>
      <c r="AJ454" s="22">
        <v>0</v>
      </c>
      <c r="AK454" s="22">
        <f t="shared" si="127"/>
        <v>-414.61875000000009</v>
      </c>
      <c r="AL454" s="22">
        <v>0</v>
      </c>
      <c r="AM454" s="22">
        <f t="shared" si="109"/>
        <v>-552.82500000000005</v>
      </c>
      <c r="AO454" s="81">
        <f t="shared" si="110"/>
        <v>552.82500000000005</v>
      </c>
      <c r="AP454" s="81">
        <f t="shared" si="111"/>
        <v>967.44375000000014</v>
      </c>
      <c r="AQ454" s="81"/>
      <c r="AR454" s="81"/>
    </row>
    <row r="455" spans="1:44" x14ac:dyDescent="0.25">
      <c r="A455" s="221">
        <v>45404</v>
      </c>
      <c r="D455" s="69" t="s">
        <v>4942</v>
      </c>
      <c r="M455" s="70">
        <v>53704</v>
      </c>
      <c r="N455" t="s">
        <v>4483</v>
      </c>
      <c r="O455" s="109">
        <v>124301294</v>
      </c>
      <c r="P455" s="83" t="s">
        <v>4134</v>
      </c>
      <c r="Q455" s="83"/>
      <c r="R455" s="82">
        <v>5595.59</v>
      </c>
      <c r="S455" s="82">
        <v>0</v>
      </c>
      <c r="T455" s="82">
        <v>0</v>
      </c>
      <c r="U455" s="82">
        <f t="shared" si="128"/>
        <v>5595.59</v>
      </c>
      <c r="W455" s="73">
        <v>24</v>
      </c>
      <c r="X455" s="22">
        <v>-699.44875000000002</v>
      </c>
      <c r="Y455" s="22">
        <f t="shared" si="121"/>
        <v>-233.14958333333334</v>
      </c>
      <c r="Z455" s="22">
        <f t="shared" si="121"/>
        <v>-233.14958333333334</v>
      </c>
      <c r="AA455" s="22">
        <f t="shared" si="121"/>
        <v>-233.14958333333334</v>
      </c>
      <c r="AB455" s="22">
        <f t="shared" si="121"/>
        <v>-233.14958333333334</v>
      </c>
      <c r="AC455" s="22">
        <f t="shared" si="121"/>
        <v>-233.14958333333334</v>
      </c>
      <c r="AD455" s="22">
        <f t="shared" si="121"/>
        <v>-233.14958333333334</v>
      </c>
      <c r="AE455" s="22">
        <f t="shared" si="121"/>
        <v>-233.14958333333334</v>
      </c>
      <c r="AF455" s="22">
        <f t="shared" si="121"/>
        <v>-233.14958333333334</v>
      </c>
      <c r="AG455" s="22">
        <f t="shared" si="121"/>
        <v>-233.14958333333334</v>
      </c>
      <c r="AH455" s="22">
        <v>0</v>
      </c>
      <c r="AI455" s="22">
        <v>0</v>
      </c>
      <c r="AJ455" s="22">
        <v>0</v>
      </c>
      <c r="AK455" s="22">
        <f t="shared" si="127"/>
        <v>-2098.3462500000001</v>
      </c>
      <c r="AL455" s="22">
        <v>0</v>
      </c>
      <c r="AM455" s="22">
        <f t="shared" si="109"/>
        <v>-2797.7950000000001</v>
      </c>
      <c r="AO455" s="81">
        <f t="shared" si="110"/>
        <v>2797.7950000000001</v>
      </c>
      <c r="AP455" s="81">
        <f t="shared" si="111"/>
        <v>4896.1412500000006</v>
      </c>
      <c r="AQ455" s="81"/>
      <c r="AR455" s="81"/>
    </row>
    <row r="456" spans="1:44" x14ac:dyDescent="0.25">
      <c r="N456"/>
      <c r="O456"/>
      <c r="P456" s="83"/>
      <c r="Q456" s="83"/>
      <c r="R456" s="82">
        <v>0</v>
      </c>
      <c r="S456" s="82">
        <v>0</v>
      </c>
      <c r="T456" s="82">
        <v>0</v>
      </c>
      <c r="U456" s="82">
        <f t="shared" si="128"/>
        <v>0</v>
      </c>
      <c r="W456" s="73">
        <v>24</v>
      </c>
      <c r="X456" s="22">
        <v>0</v>
      </c>
      <c r="Y456" s="22">
        <v>0</v>
      </c>
      <c r="Z456" s="22">
        <v>0</v>
      </c>
      <c r="AA456" s="22">
        <v>0</v>
      </c>
      <c r="AB456" s="22">
        <v>0</v>
      </c>
      <c r="AC456" s="22">
        <v>0</v>
      </c>
      <c r="AD456" s="22">
        <v>0</v>
      </c>
      <c r="AE456" s="22">
        <v>0</v>
      </c>
      <c r="AF456" s="22">
        <v>0</v>
      </c>
      <c r="AG456" s="22">
        <v>0</v>
      </c>
      <c r="AH456" s="22">
        <v>0</v>
      </c>
      <c r="AI456" s="22">
        <v>0</v>
      </c>
      <c r="AJ456" s="22">
        <v>0</v>
      </c>
      <c r="AK456" s="22">
        <f t="shared" si="127"/>
        <v>0</v>
      </c>
      <c r="AL456" s="22">
        <v>0</v>
      </c>
      <c r="AM456" s="22">
        <f t="shared" si="109"/>
        <v>0</v>
      </c>
      <c r="AO456" s="81">
        <f t="shared" si="110"/>
        <v>0</v>
      </c>
      <c r="AP456" s="81">
        <f t="shared" si="111"/>
        <v>0</v>
      </c>
      <c r="AQ456" s="81"/>
      <c r="AR456" s="81"/>
    </row>
    <row r="457" spans="1:44" x14ac:dyDescent="0.25">
      <c r="A457" s="221">
        <v>45413</v>
      </c>
      <c r="D457" s="69" t="s">
        <v>4943</v>
      </c>
      <c r="L457" s="70">
        <v>2400595</v>
      </c>
      <c r="M457" s="70">
        <v>53863</v>
      </c>
      <c r="N457" t="s">
        <v>4483</v>
      </c>
      <c r="O457" s="109" t="s">
        <v>4944</v>
      </c>
      <c r="P457" s="83" t="s">
        <v>4029</v>
      </c>
      <c r="Q457" s="83"/>
      <c r="R457" s="82">
        <v>3276</v>
      </c>
      <c r="S457" s="82">
        <v>0</v>
      </c>
      <c r="T457" s="82">
        <v>0</v>
      </c>
      <c r="U457" s="82">
        <f t="shared" si="128"/>
        <v>3276</v>
      </c>
      <c r="W457" s="73">
        <v>24</v>
      </c>
      <c r="X457" s="22">
        <v>-273</v>
      </c>
      <c r="Y457" s="22">
        <f t="shared" ref="Y457:AG484" si="129">-$U457/$W457</f>
        <v>-136.5</v>
      </c>
      <c r="Z457" s="22">
        <f t="shared" si="129"/>
        <v>-136.5</v>
      </c>
      <c r="AA457" s="22">
        <f t="shared" si="129"/>
        <v>-136.5</v>
      </c>
      <c r="AB457" s="22">
        <f t="shared" si="129"/>
        <v>-136.5</v>
      </c>
      <c r="AC457" s="22">
        <f t="shared" si="129"/>
        <v>-136.5</v>
      </c>
      <c r="AD457" s="22">
        <f t="shared" si="129"/>
        <v>-136.5</v>
      </c>
      <c r="AE457" s="22">
        <f t="shared" si="129"/>
        <v>-136.5</v>
      </c>
      <c r="AF457" s="22">
        <f t="shared" si="129"/>
        <v>-136.5</v>
      </c>
      <c r="AG457" s="22">
        <f t="shared" si="129"/>
        <v>-136.5</v>
      </c>
      <c r="AH457" s="22">
        <v>0</v>
      </c>
      <c r="AI457" s="22">
        <v>0</v>
      </c>
      <c r="AJ457" s="22">
        <v>0</v>
      </c>
      <c r="AK457" s="22">
        <f t="shared" si="127"/>
        <v>-1228.5</v>
      </c>
      <c r="AL457" s="22">
        <v>0</v>
      </c>
      <c r="AM457" s="22">
        <f t="shared" si="109"/>
        <v>-1501.5</v>
      </c>
      <c r="AO457" s="81">
        <f t="shared" si="110"/>
        <v>1774.5</v>
      </c>
      <c r="AP457" s="81">
        <f t="shared" si="111"/>
        <v>3003</v>
      </c>
      <c r="AQ457" s="81"/>
      <c r="AR457" s="81"/>
    </row>
    <row r="458" spans="1:44" x14ac:dyDescent="0.25">
      <c r="A458" s="221">
        <v>45413</v>
      </c>
      <c r="D458" s="69" t="s">
        <v>4945</v>
      </c>
      <c r="L458" s="70">
        <v>2400595</v>
      </c>
      <c r="M458" s="70">
        <v>53864</v>
      </c>
      <c r="N458" t="s">
        <v>4483</v>
      </c>
      <c r="O458" s="109" t="s">
        <v>4946</v>
      </c>
      <c r="P458" s="83" t="s">
        <v>4029</v>
      </c>
      <c r="Q458" s="83"/>
      <c r="R458" s="82">
        <v>3276</v>
      </c>
      <c r="S458" s="82">
        <v>0</v>
      </c>
      <c r="T458" s="82">
        <v>0</v>
      </c>
      <c r="U458" s="82">
        <f t="shared" si="128"/>
        <v>3276</v>
      </c>
      <c r="W458" s="73">
        <v>24</v>
      </c>
      <c r="X458" s="22">
        <v>-273</v>
      </c>
      <c r="Y458" s="22">
        <f t="shared" si="129"/>
        <v>-136.5</v>
      </c>
      <c r="Z458" s="22">
        <f t="shared" si="129"/>
        <v>-136.5</v>
      </c>
      <c r="AA458" s="22">
        <f t="shared" si="129"/>
        <v>-136.5</v>
      </c>
      <c r="AB458" s="22">
        <f t="shared" si="129"/>
        <v>-136.5</v>
      </c>
      <c r="AC458" s="22">
        <f t="shared" si="129"/>
        <v>-136.5</v>
      </c>
      <c r="AD458" s="22">
        <f t="shared" si="129"/>
        <v>-136.5</v>
      </c>
      <c r="AE458" s="22">
        <f t="shared" si="129"/>
        <v>-136.5</v>
      </c>
      <c r="AF458" s="22">
        <f t="shared" si="129"/>
        <v>-136.5</v>
      </c>
      <c r="AG458" s="22">
        <f t="shared" si="129"/>
        <v>-136.5</v>
      </c>
      <c r="AH458" s="22">
        <v>0</v>
      </c>
      <c r="AI458" s="22">
        <v>0</v>
      </c>
      <c r="AJ458" s="22">
        <v>0</v>
      </c>
      <c r="AK458" s="22">
        <f t="shared" si="127"/>
        <v>-1228.5</v>
      </c>
      <c r="AL458" s="22">
        <v>0</v>
      </c>
      <c r="AM458" s="22">
        <f t="shared" si="109"/>
        <v>-1501.5</v>
      </c>
      <c r="AO458" s="81">
        <f t="shared" si="110"/>
        <v>1774.5</v>
      </c>
      <c r="AP458" s="81">
        <f t="shared" si="111"/>
        <v>3003</v>
      </c>
      <c r="AQ458" s="81"/>
      <c r="AR458" s="81"/>
    </row>
    <row r="459" spans="1:44" x14ac:dyDescent="0.25">
      <c r="A459" s="221">
        <v>45413</v>
      </c>
      <c r="D459" s="69" t="s">
        <v>4947</v>
      </c>
      <c r="L459" s="70">
        <v>2400548</v>
      </c>
      <c r="M459" s="70">
        <v>53865</v>
      </c>
      <c r="N459" t="s">
        <v>4895</v>
      </c>
      <c r="O459" s="109" t="s">
        <v>4948</v>
      </c>
      <c r="P459" s="83" t="s">
        <v>4029</v>
      </c>
      <c r="Q459" s="83"/>
      <c r="R459" s="82">
        <v>3465</v>
      </c>
      <c r="S459" s="82">
        <v>0</v>
      </c>
      <c r="T459" s="82">
        <v>0</v>
      </c>
      <c r="U459" s="82">
        <f t="shared" si="128"/>
        <v>3465</v>
      </c>
      <c r="W459" s="73">
        <v>24</v>
      </c>
      <c r="X459" s="22">
        <v>-288.75</v>
      </c>
      <c r="Y459" s="22">
        <f t="shared" si="129"/>
        <v>-144.375</v>
      </c>
      <c r="Z459" s="22">
        <f t="shared" si="129"/>
        <v>-144.375</v>
      </c>
      <c r="AA459" s="22">
        <f t="shared" si="129"/>
        <v>-144.375</v>
      </c>
      <c r="AB459" s="22">
        <f t="shared" si="129"/>
        <v>-144.375</v>
      </c>
      <c r="AC459" s="22">
        <f t="shared" si="129"/>
        <v>-144.375</v>
      </c>
      <c r="AD459" s="22">
        <f t="shared" si="129"/>
        <v>-144.375</v>
      </c>
      <c r="AE459" s="22">
        <f t="shared" si="129"/>
        <v>-144.375</v>
      </c>
      <c r="AF459" s="22">
        <f t="shared" si="129"/>
        <v>-144.375</v>
      </c>
      <c r="AG459" s="22">
        <f t="shared" si="129"/>
        <v>-144.375</v>
      </c>
      <c r="AH459" s="22">
        <v>0</v>
      </c>
      <c r="AI459" s="22">
        <v>0</v>
      </c>
      <c r="AJ459" s="22">
        <v>0</v>
      </c>
      <c r="AK459" s="22">
        <f t="shared" si="127"/>
        <v>-1299.375</v>
      </c>
      <c r="AL459" s="22">
        <v>0</v>
      </c>
      <c r="AM459" s="22">
        <f t="shared" si="109"/>
        <v>-1588.125</v>
      </c>
      <c r="AO459" s="81">
        <f t="shared" si="110"/>
        <v>1876.875</v>
      </c>
      <c r="AP459" s="81">
        <f t="shared" si="111"/>
        <v>3176.25</v>
      </c>
      <c r="AQ459" s="81"/>
      <c r="AR459" s="81"/>
    </row>
    <row r="460" spans="1:44" x14ac:dyDescent="0.25">
      <c r="A460" s="221">
        <v>45413</v>
      </c>
      <c r="D460" s="69" t="s">
        <v>4949</v>
      </c>
      <c r="L460" s="70">
        <v>2400547</v>
      </c>
      <c r="M460" s="70">
        <v>53867</v>
      </c>
      <c r="N460" t="s">
        <v>4919</v>
      </c>
      <c r="O460" s="109" t="s">
        <v>4950</v>
      </c>
      <c r="P460" s="83" t="s">
        <v>4029</v>
      </c>
      <c r="Q460" s="83"/>
      <c r="R460" s="82">
        <v>1445.4</v>
      </c>
      <c r="S460" s="82">
        <v>0</v>
      </c>
      <c r="T460" s="82">
        <v>0</v>
      </c>
      <c r="U460" s="82">
        <f t="shared" si="128"/>
        <v>1445.4</v>
      </c>
      <c r="W460" s="73">
        <v>24</v>
      </c>
      <c r="X460" s="22">
        <v>-120.45</v>
      </c>
      <c r="Y460" s="22">
        <f t="shared" si="129"/>
        <v>-60.225000000000001</v>
      </c>
      <c r="Z460" s="22">
        <f t="shared" si="129"/>
        <v>-60.225000000000001</v>
      </c>
      <c r="AA460" s="22">
        <f t="shared" si="129"/>
        <v>-60.225000000000001</v>
      </c>
      <c r="AB460" s="22">
        <f t="shared" si="129"/>
        <v>-60.225000000000001</v>
      </c>
      <c r="AC460" s="22">
        <f t="shared" si="129"/>
        <v>-60.225000000000001</v>
      </c>
      <c r="AD460" s="22">
        <f t="shared" si="129"/>
        <v>-60.225000000000001</v>
      </c>
      <c r="AE460" s="22">
        <f t="shared" si="129"/>
        <v>-60.225000000000001</v>
      </c>
      <c r="AF460" s="22">
        <f t="shared" si="129"/>
        <v>-60.225000000000001</v>
      </c>
      <c r="AG460" s="22">
        <f t="shared" si="129"/>
        <v>-60.225000000000001</v>
      </c>
      <c r="AH460" s="22">
        <v>0</v>
      </c>
      <c r="AI460" s="22">
        <v>0</v>
      </c>
      <c r="AJ460" s="22">
        <v>0</v>
      </c>
      <c r="AK460" s="22">
        <f t="shared" si="127"/>
        <v>-542.02500000000009</v>
      </c>
      <c r="AL460" s="22">
        <v>0</v>
      </c>
      <c r="AM460" s="22">
        <f t="shared" si="109"/>
        <v>-662.47500000000014</v>
      </c>
      <c r="AO460" s="81">
        <f t="shared" si="110"/>
        <v>782.92499999999995</v>
      </c>
      <c r="AP460" s="81">
        <f t="shared" si="111"/>
        <v>1324.95</v>
      </c>
      <c r="AQ460" s="81"/>
      <c r="AR460" s="81"/>
    </row>
    <row r="461" spans="1:44" x14ac:dyDescent="0.25">
      <c r="A461" s="221">
        <v>45413</v>
      </c>
      <c r="D461" s="69" t="s">
        <v>4951</v>
      </c>
      <c r="L461" s="70">
        <v>2400632</v>
      </c>
      <c r="M461" s="70">
        <v>53907</v>
      </c>
      <c r="N461" t="s">
        <v>4895</v>
      </c>
      <c r="O461" s="109">
        <v>124301460</v>
      </c>
      <c r="P461" s="83" t="s">
        <v>4134</v>
      </c>
      <c r="Q461" s="83"/>
      <c r="R461" s="82">
        <v>4550.3500000000004</v>
      </c>
      <c r="S461" s="82">
        <v>0</v>
      </c>
      <c r="T461" s="82">
        <v>0</v>
      </c>
      <c r="U461" s="82">
        <f t="shared" si="128"/>
        <v>4550.3500000000004</v>
      </c>
      <c r="W461" s="73">
        <v>24</v>
      </c>
      <c r="X461" s="22">
        <v>-379.19583333333338</v>
      </c>
      <c r="Y461" s="22">
        <f t="shared" si="129"/>
        <v>-189.59791666666669</v>
      </c>
      <c r="Z461" s="22">
        <f t="shared" si="129"/>
        <v>-189.59791666666669</v>
      </c>
      <c r="AA461" s="22">
        <f t="shared" si="129"/>
        <v>-189.59791666666669</v>
      </c>
      <c r="AB461" s="22">
        <f t="shared" si="129"/>
        <v>-189.59791666666669</v>
      </c>
      <c r="AC461" s="22">
        <f t="shared" si="129"/>
        <v>-189.59791666666669</v>
      </c>
      <c r="AD461" s="22">
        <f t="shared" si="129"/>
        <v>-189.59791666666669</v>
      </c>
      <c r="AE461" s="22">
        <f t="shared" si="129"/>
        <v>-189.59791666666669</v>
      </c>
      <c r="AF461" s="22">
        <f t="shared" si="129"/>
        <v>-189.59791666666669</v>
      </c>
      <c r="AG461" s="22">
        <f t="shared" si="129"/>
        <v>-189.59791666666669</v>
      </c>
      <c r="AH461" s="22">
        <v>0</v>
      </c>
      <c r="AI461" s="22">
        <v>0</v>
      </c>
      <c r="AJ461" s="22">
        <v>0</v>
      </c>
      <c r="AK461" s="22">
        <f t="shared" si="127"/>
        <v>-1706.3812499999999</v>
      </c>
      <c r="AL461" s="22">
        <v>0</v>
      </c>
      <c r="AM461" s="22">
        <f t="shared" si="109"/>
        <v>-2085.5770833333331</v>
      </c>
      <c r="AO461" s="81">
        <f t="shared" si="110"/>
        <v>2464.7729166666672</v>
      </c>
      <c r="AP461" s="81">
        <f t="shared" si="111"/>
        <v>4171.1541666666672</v>
      </c>
      <c r="AQ461" s="81"/>
      <c r="AR461" s="81"/>
    </row>
    <row r="462" spans="1:44" x14ac:dyDescent="0.25">
      <c r="A462" s="221">
        <v>45413</v>
      </c>
      <c r="D462" s="69" t="s">
        <v>4952</v>
      </c>
      <c r="L462" s="70">
        <v>2400632</v>
      </c>
      <c r="M462" s="70">
        <v>53908</v>
      </c>
      <c r="N462" t="s">
        <v>4895</v>
      </c>
      <c r="O462" s="109">
        <v>124301461</v>
      </c>
      <c r="P462" s="83" t="s">
        <v>4134</v>
      </c>
      <c r="Q462" s="83"/>
      <c r="R462" s="82">
        <v>6370.49</v>
      </c>
      <c r="S462" s="82">
        <v>0</v>
      </c>
      <c r="T462" s="82">
        <v>0</v>
      </c>
      <c r="U462" s="82">
        <f t="shared" si="128"/>
        <v>6370.49</v>
      </c>
      <c r="W462" s="73">
        <v>24</v>
      </c>
      <c r="X462" s="22">
        <v>-530.87416666666661</v>
      </c>
      <c r="Y462" s="22">
        <f t="shared" si="129"/>
        <v>-265.43708333333331</v>
      </c>
      <c r="Z462" s="22">
        <f t="shared" si="129"/>
        <v>-265.43708333333331</v>
      </c>
      <c r="AA462" s="22">
        <f t="shared" si="129"/>
        <v>-265.43708333333331</v>
      </c>
      <c r="AB462" s="22">
        <f t="shared" si="129"/>
        <v>-265.43708333333331</v>
      </c>
      <c r="AC462" s="22">
        <f t="shared" si="129"/>
        <v>-265.43708333333331</v>
      </c>
      <c r="AD462" s="22">
        <f t="shared" si="129"/>
        <v>-265.43708333333331</v>
      </c>
      <c r="AE462" s="22">
        <f t="shared" si="129"/>
        <v>-265.43708333333331</v>
      </c>
      <c r="AF462" s="22">
        <f t="shared" si="129"/>
        <v>-265.43708333333331</v>
      </c>
      <c r="AG462" s="22">
        <f t="shared" si="129"/>
        <v>-265.43708333333331</v>
      </c>
      <c r="AH462" s="22">
        <v>0</v>
      </c>
      <c r="AI462" s="22">
        <v>0</v>
      </c>
      <c r="AJ462" s="22">
        <v>0</v>
      </c>
      <c r="AK462" s="22">
        <f t="shared" si="127"/>
        <v>-2388.9337499999997</v>
      </c>
      <c r="AL462" s="22">
        <v>0</v>
      </c>
      <c r="AM462" s="22">
        <f t="shared" si="109"/>
        <v>-2919.8079166666662</v>
      </c>
      <c r="AO462" s="81">
        <f t="shared" si="110"/>
        <v>3450.6820833333336</v>
      </c>
      <c r="AP462" s="81">
        <f t="shared" si="111"/>
        <v>5839.6158333333333</v>
      </c>
      <c r="AQ462" s="81"/>
      <c r="AR462" s="81"/>
    </row>
    <row r="463" spans="1:44" x14ac:dyDescent="0.25">
      <c r="A463" s="221">
        <v>45413</v>
      </c>
      <c r="D463" s="69" t="s">
        <v>4953</v>
      </c>
      <c r="L463" s="70">
        <v>2400632</v>
      </c>
      <c r="M463" s="70">
        <v>53909</v>
      </c>
      <c r="N463" t="s">
        <v>4895</v>
      </c>
      <c r="O463" s="109">
        <v>124301462</v>
      </c>
      <c r="P463" s="83" t="s">
        <v>4134</v>
      </c>
      <c r="Q463" s="83"/>
      <c r="R463" s="82">
        <v>5460.42</v>
      </c>
      <c r="S463" s="82">
        <v>0</v>
      </c>
      <c r="T463" s="82">
        <v>0</v>
      </c>
      <c r="U463" s="82">
        <f t="shared" si="128"/>
        <v>5460.42</v>
      </c>
      <c r="W463" s="73">
        <v>24</v>
      </c>
      <c r="X463" s="22">
        <v>-455.03500000000003</v>
      </c>
      <c r="Y463" s="22">
        <f t="shared" si="129"/>
        <v>-227.51750000000001</v>
      </c>
      <c r="Z463" s="22">
        <f t="shared" si="129"/>
        <v>-227.51750000000001</v>
      </c>
      <c r="AA463" s="22">
        <f t="shared" si="129"/>
        <v>-227.51750000000001</v>
      </c>
      <c r="AB463" s="22">
        <f t="shared" si="129"/>
        <v>-227.51750000000001</v>
      </c>
      <c r="AC463" s="22">
        <f t="shared" si="129"/>
        <v>-227.51750000000001</v>
      </c>
      <c r="AD463" s="22">
        <f t="shared" si="129"/>
        <v>-227.51750000000001</v>
      </c>
      <c r="AE463" s="22">
        <f t="shared" si="129"/>
        <v>-227.51750000000001</v>
      </c>
      <c r="AF463" s="22">
        <f t="shared" si="129"/>
        <v>-227.51750000000001</v>
      </c>
      <c r="AG463" s="22">
        <f t="shared" si="129"/>
        <v>-227.51750000000001</v>
      </c>
      <c r="AH463" s="22">
        <v>0</v>
      </c>
      <c r="AI463" s="22">
        <v>0</v>
      </c>
      <c r="AJ463" s="22">
        <v>0</v>
      </c>
      <c r="AK463" s="22">
        <f t="shared" si="127"/>
        <v>-2047.6574999999998</v>
      </c>
      <c r="AL463" s="22">
        <v>0</v>
      </c>
      <c r="AM463" s="22">
        <f t="shared" si="109"/>
        <v>-2502.6924999999997</v>
      </c>
      <c r="AO463" s="81">
        <f t="shared" si="110"/>
        <v>2957.7275000000004</v>
      </c>
      <c r="AP463" s="81">
        <f t="shared" si="111"/>
        <v>5005.3850000000002</v>
      </c>
      <c r="AQ463" s="81"/>
      <c r="AR463" s="81"/>
    </row>
    <row r="464" spans="1:44" x14ac:dyDescent="0.25">
      <c r="A464" s="221">
        <v>45413</v>
      </c>
      <c r="D464" s="69" t="s">
        <v>4954</v>
      </c>
      <c r="L464" s="70">
        <v>2400632</v>
      </c>
      <c r="M464" s="70">
        <v>53910</v>
      </c>
      <c r="N464" t="s">
        <v>4895</v>
      </c>
      <c r="O464" s="109">
        <v>124301463</v>
      </c>
      <c r="P464" s="83" t="s">
        <v>4134</v>
      </c>
      <c r="Q464" s="83"/>
      <c r="R464" s="82">
        <v>4550.3500000000004</v>
      </c>
      <c r="S464" s="82">
        <v>0</v>
      </c>
      <c r="T464" s="82">
        <v>0</v>
      </c>
      <c r="U464" s="82">
        <f t="shared" si="128"/>
        <v>4550.3500000000004</v>
      </c>
      <c r="W464" s="73">
        <v>24</v>
      </c>
      <c r="X464" s="22">
        <v>-379.19583333333338</v>
      </c>
      <c r="Y464" s="22">
        <f t="shared" si="129"/>
        <v>-189.59791666666669</v>
      </c>
      <c r="Z464" s="22">
        <f t="shared" si="129"/>
        <v>-189.59791666666669</v>
      </c>
      <c r="AA464" s="22">
        <f t="shared" si="129"/>
        <v>-189.59791666666669</v>
      </c>
      <c r="AB464" s="22">
        <f t="shared" si="129"/>
        <v>-189.59791666666669</v>
      </c>
      <c r="AC464" s="22">
        <f t="shared" si="129"/>
        <v>-189.59791666666669</v>
      </c>
      <c r="AD464" s="22">
        <f t="shared" si="129"/>
        <v>-189.59791666666669</v>
      </c>
      <c r="AE464" s="22">
        <f t="shared" si="129"/>
        <v>-189.59791666666669</v>
      </c>
      <c r="AF464" s="22">
        <f t="shared" si="129"/>
        <v>-189.59791666666669</v>
      </c>
      <c r="AG464" s="22">
        <f t="shared" si="129"/>
        <v>-189.59791666666669</v>
      </c>
      <c r="AH464" s="22">
        <v>0</v>
      </c>
      <c r="AI464" s="22">
        <v>0</v>
      </c>
      <c r="AJ464" s="22">
        <v>0</v>
      </c>
      <c r="AK464" s="22">
        <f t="shared" si="127"/>
        <v>-1706.3812499999999</v>
      </c>
      <c r="AL464" s="22">
        <v>0</v>
      </c>
      <c r="AM464" s="22">
        <f t="shared" si="109"/>
        <v>-2085.5770833333331</v>
      </c>
      <c r="AO464" s="81">
        <f t="shared" si="110"/>
        <v>2464.7729166666672</v>
      </c>
      <c r="AP464" s="81">
        <f t="shared" si="111"/>
        <v>4171.1541666666672</v>
      </c>
      <c r="AQ464" s="81"/>
      <c r="AR464" s="81"/>
    </row>
    <row r="465" spans="1:44" x14ac:dyDescent="0.25">
      <c r="A465" s="221">
        <v>45413</v>
      </c>
      <c r="D465" s="69" t="s">
        <v>4955</v>
      </c>
      <c r="L465" s="70">
        <v>2400632</v>
      </c>
      <c r="M465" s="70">
        <v>53911</v>
      </c>
      <c r="N465" t="s">
        <v>4895</v>
      </c>
      <c r="O465" s="109">
        <v>124301464</v>
      </c>
      <c r="P465" s="83" t="s">
        <v>4134</v>
      </c>
      <c r="Q465" s="83"/>
      <c r="R465" s="82">
        <v>6370.49</v>
      </c>
      <c r="S465" s="82">
        <v>0</v>
      </c>
      <c r="T465" s="82">
        <v>0</v>
      </c>
      <c r="U465" s="82">
        <f t="shared" si="128"/>
        <v>6370.49</v>
      </c>
      <c r="W465" s="73">
        <v>24</v>
      </c>
      <c r="X465" s="22">
        <v>-530.87416666666661</v>
      </c>
      <c r="Y465" s="22">
        <f t="shared" si="129"/>
        <v>-265.43708333333331</v>
      </c>
      <c r="Z465" s="22">
        <f t="shared" si="129"/>
        <v>-265.43708333333331</v>
      </c>
      <c r="AA465" s="22">
        <f t="shared" si="129"/>
        <v>-265.43708333333331</v>
      </c>
      <c r="AB465" s="22">
        <f t="shared" si="129"/>
        <v>-265.43708333333331</v>
      </c>
      <c r="AC465" s="22">
        <f t="shared" si="129"/>
        <v>-265.43708333333331</v>
      </c>
      <c r="AD465" s="22">
        <f t="shared" si="129"/>
        <v>-265.43708333333331</v>
      </c>
      <c r="AE465" s="22">
        <f t="shared" si="129"/>
        <v>-265.43708333333331</v>
      </c>
      <c r="AF465" s="22">
        <f t="shared" si="129"/>
        <v>-265.43708333333331</v>
      </c>
      <c r="AG465" s="22">
        <f t="shared" si="129"/>
        <v>-265.43708333333331</v>
      </c>
      <c r="AH465" s="22">
        <v>0</v>
      </c>
      <c r="AI465" s="22">
        <v>0</v>
      </c>
      <c r="AJ465" s="22">
        <v>0</v>
      </c>
      <c r="AK465" s="22">
        <f t="shared" si="127"/>
        <v>-2388.9337499999997</v>
      </c>
      <c r="AL465" s="22">
        <v>0</v>
      </c>
      <c r="AM465" s="22">
        <f t="shared" si="109"/>
        <v>-2919.8079166666662</v>
      </c>
      <c r="AO465" s="81">
        <f t="shared" si="110"/>
        <v>3450.6820833333336</v>
      </c>
      <c r="AP465" s="81">
        <f t="shared" si="111"/>
        <v>5839.6158333333333</v>
      </c>
      <c r="AQ465" s="81"/>
      <c r="AR465" s="81"/>
    </row>
    <row r="466" spans="1:44" x14ac:dyDescent="0.25">
      <c r="A466" s="221">
        <v>45413</v>
      </c>
      <c r="D466" s="69" t="s">
        <v>4956</v>
      </c>
      <c r="L466" s="70">
        <v>2400630</v>
      </c>
      <c r="M466" s="70">
        <v>53914</v>
      </c>
      <c r="N466" t="s">
        <v>4957</v>
      </c>
      <c r="O466" s="109" t="s">
        <v>4958</v>
      </c>
      <c r="P466" s="83" t="s">
        <v>4029</v>
      </c>
      <c r="Q466" s="83"/>
      <c r="R466" s="82">
        <v>6879.6</v>
      </c>
      <c r="S466" s="82">
        <v>0</v>
      </c>
      <c r="T466" s="82">
        <v>0</v>
      </c>
      <c r="U466" s="82">
        <f t="shared" si="128"/>
        <v>6879.6</v>
      </c>
      <c r="W466" s="73">
        <v>24</v>
      </c>
      <c r="X466" s="22">
        <v>-573.30000000000007</v>
      </c>
      <c r="Y466" s="22">
        <f t="shared" si="129"/>
        <v>-286.65000000000003</v>
      </c>
      <c r="Z466" s="22">
        <f t="shared" si="129"/>
        <v>-286.65000000000003</v>
      </c>
      <c r="AA466" s="22">
        <f t="shared" si="129"/>
        <v>-286.65000000000003</v>
      </c>
      <c r="AB466" s="22">
        <f t="shared" si="129"/>
        <v>-286.65000000000003</v>
      </c>
      <c r="AC466" s="22">
        <f t="shared" si="129"/>
        <v>-286.65000000000003</v>
      </c>
      <c r="AD466" s="22">
        <f t="shared" si="129"/>
        <v>-286.65000000000003</v>
      </c>
      <c r="AE466" s="22">
        <f t="shared" si="129"/>
        <v>-286.65000000000003</v>
      </c>
      <c r="AF466" s="22">
        <f t="shared" si="129"/>
        <v>-286.65000000000003</v>
      </c>
      <c r="AG466" s="22">
        <f t="shared" si="129"/>
        <v>-286.65000000000003</v>
      </c>
      <c r="AH466" s="22">
        <v>0</v>
      </c>
      <c r="AI466" s="22">
        <v>0</v>
      </c>
      <c r="AJ466" s="22">
        <v>0</v>
      </c>
      <c r="AK466" s="22">
        <f t="shared" si="127"/>
        <v>-2579.8500000000004</v>
      </c>
      <c r="AL466" s="22">
        <v>0</v>
      </c>
      <c r="AM466" s="22">
        <f t="shared" si="109"/>
        <v>-3153.1500000000005</v>
      </c>
      <c r="AO466" s="81">
        <f t="shared" si="110"/>
        <v>3726.45</v>
      </c>
      <c r="AP466" s="81">
        <f t="shared" si="111"/>
        <v>6306.3</v>
      </c>
      <c r="AQ466" s="81"/>
      <c r="AR466" s="81"/>
    </row>
    <row r="467" spans="1:44" x14ac:dyDescent="0.25">
      <c r="A467" s="221">
        <v>45423</v>
      </c>
      <c r="D467" s="69" t="s">
        <v>4959</v>
      </c>
      <c r="L467" s="70">
        <v>2400630</v>
      </c>
      <c r="M467" s="70">
        <v>53915</v>
      </c>
      <c r="N467" t="s">
        <v>4895</v>
      </c>
      <c r="O467" s="109" t="s">
        <v>4960</v>
      </c>
      <c r="P467" s="83" t="s">
        <v>4029</v>
      </c>
      <c r="Q467" s="83"/>
      <c r="R467" s="82">
        <v>1728</v>
      </c>
      <c r="S467" s="82">
        <v>0</v>
      </c>
      <c r="T467" s="82">
        <v>0</v>
      </c>
      <c r="U467" s="82">
        <f t="shared" si="128"/>
        <v>1728</v>
      </c>
      <c r="W467" s="73">
        <v>24</v>
      </c>
      <c r="X467" s="22">
        <v>-144</v>
      </c>
      <c r="Y467" s="22">
        <f t="shared" si="129"/>
        <v>-72</v>
      </c>
      <c r="Z467" s="22">
        <f t="shared" si="129"/>
        <v>-72</v>
      </c>
      <c r="AA467" s="22">
        <f t="shared" si="129"/>
        <v>-72</v>
      </c>
      <c r="AB467" s="22">
        <f t="shared" si="129"/>
        <v>-72</v>
      </c>
      <c r="AC467" s="22">
        <f t="shared" si="129"/>
        <v>-72</v>
      </c>
      <c r="AD467" s="22">
        <f t="shared" si="129"/>
        <v>-72</v>
      </c>
      <c r="AE467" s="22">
        <f t="shared" si="129"/>
        <v>-72</v>
      </c>
      <c r="AF467" s="22">
        <f t="shared" si="129"/>
        <v>-72</v>
      </c>
      <c r="AG467" s="22">
        <f t="shared" si="129"/>
        <v>-72</v>
      </c>
      <c r="AH467" s="22">
        <v>0</v>
      </c>
      <c r="AI467" s="22">
        <v>0</v>
      </c>
      <c r="AJ467" s="22">
        <v>0</v>
      </c>
      <c r="AK467" s="22">
        <f t="shared" si="127"/>
        <v>-648</v>
      </c>
      <c r="AL467" s="22">
        <v>0</v>
      </c>
      <c r="AM467" s="22">
        <f t="shared" si="109"/>
        <v>-792</v>
      </c>
      <c r="AO467" s="81">
        <f t="shared" si="110"/>
        <v>936</v>
      </c>
      <c r="AP467" s="81">
        <f t="shared" si="111"/>
        <v>1584</v>
      </c>
      <c r="AQ467" s="81"/>
      <c r="AR467" s="81"/>
    </row>
    <row r="468" spans="1:44" x14ac:dyDescent="0.25">
      <c r="A468" s="221">
        <v>45418</v>
      </c>
      <c r="D468" s="69" t="s">
        <v>4961</v>
      </c>
      <c r="L468" s="70">
        <v>2400630</v>
      </c>
      <c r="M468" s="70">
        <v>53921</v>
      </c>
      <c r="N468" t="s">
        <v>4919</v>
      </c>
      <c r="O468" s="109" t="s">
        <v>4962</v>
      </c>
      <c r="P468" s="83" t="s">
        <v>4029</v>
      </c>
      <c r="Q468" s="83"/>
      <c r="R468" s="82">
        <v>1620</v>
      </c>
      <c r="S468" s="82">
        <v>0</v>
      </c>
      <c r="T468" s="82">
        <v>0</v>
      </c>
      <c r="U468" s="82">
        <f t="shared" si="128"/>
        <v>1620</v>
      </c>
      <c r="W468" s="73">
        <v>24</v>
      </c>
      <c r="X468" s="22">
        <v>-135</v>
      </c>
      <c r="Y468" s="22">
        <f t="shared" si="129"/>
        <v>-67.5</v>
      </c>
      <c r="Z468" s="22">
        <f t="shared" si="129"/>
        <v>-67.5</v>
      </c>
      <c r="AA468" s="22">
        <f t="shared" si="129"/>
        <v>-67.5</v>
      </c>
      <c r="AB468" s="22">
        <f t="shared" si="129"/>
        <v>-67.5</v>
      </c>
      <c r="AC468" s="22">
        <f t="shared" si="129"/>
        <v>-67.5</v>
      </c>
      <c r="AD468" s="22">
        <f t="shared" si="129"/>
        <v>-67.5</v>
      </c>
      <c r="AE468" s="22">
        <f t="shared" si="129"/>
        <v>-67.5</v>
      </c>
      <c r="AF468" s="22">
        <f t="shared" si="129"/>
        <v>-67.5</v>
      </c>
      <c r="AG468" s="22">
        <f t="shared" si="129"/>
        <v>-67.5</v>
      </c>
      <c r="AH468" s="22">
        <v>0</v>
      </c>
      <c r="AI468" s="22">
        <v>0</v>
      </c>
      <c r="AJ468" s="22">
        <v>0</v>
      </c>
      <c r="AK468" s="22">
        <f t="shared" si="127"/>
        <v>-607.5</v>
      </c>
      <c r="AL468" s="22">
        <v>0</v>
      </c>
      <c r="AM468" s="22">
        <f t="shared" si="109"/>
        <v>-742.5</v>
      </c>
      <c r="AO468" s="81">
        <f t="shared" si="110"/>
        <v>877.5</v>
      </c>
      <c r="AP468" s="81">
        <f t="shared" si="111"/>
        <v>1485</v>
      </c>
      <c r="AQ468" s="81"/>
      <c r="AR468" s="81"/>
    </row>
    <row r="469" spans="1:44" x14ac:dyDescent="0.25">
      <c r="A469" s="221">
        <v>45418</v>
      </c>
      <c r="D469" s="69" t="s">
        <v>4963</v>
      </c>
      <c r="L469" s="70">
        <v>2400630</v>
      </c>
      <c r="M469" s="70">
        <v>53922</v>
      </c>
      <c r="N469" t="s">
        <v>4964</v>
      </c>
      <c r="O469" s="109" t="s">
        <v>4965</v>
      </c>
      <c r="P469" s="83" t="s">
        <v>4029</v>
      </c>
      <c r="Q469" s="83"/>
      <c r="R469" s="82">
        <v>975</v>
      </c>
      <c r="S469" s="82">
        <v>0</v>
      </c>
      <c r="T469" s="82">
        <v>0</v>
      </c>
      <c r="U469" s="82">
        <f t="shared" si="128"/>
        <v>975</v>
      </c>
      <c r="W469" s="73">
        <v>24</v>
      </c>
      <c r="X469" s="22">
        <v>-81.25</v>
      </c>
      <c r="Y469" s="22">
        <f t="shared" si="129"/>
        <v>-40.625</v>
      </c>
      <c r="Z469" s="22">
        <f t="shared" si="129"/>
        <v>-40.625</v>
      </c>
      <c r="AA469" s="22">
        <f t="shared" si="129"/>
        <v>-40.625</v>
      </c>
      <c r="AB469" s="22">
        <f t="shared" si="129"/>
        <v>-40.625</v>
      </c>
      <c r="AC469" s="22">
        <f t="shared" si="129"/>
        <v>-40.625</v>
      </c>
      <c r="AD469" s="22">
        <f t="shared" si="129"/>
        <v>-40.625</v>
      </c>
      <c r="AE469" s="22">
        <f t="shared" si="129"/>
        <v>-40.625</v>
      </c>
      <c r="AF469" s="22">
        <f t="shared" si="129"/>
        <v>-40.625</v>
      </c>
      <c r="AG469" s="22">
        <f t="shared" si="129"/>
        <v>-40.625</v>
      </c>
      <c r="AH469" s="22">
        <v>0</v>
      </c>
      <c r="AI469" s="22">
        <v>0</v>
      </c>
      <c r="AJ469" s="22">
        <v>0</v>
      </c>
      <c r="AK469" s="22">
        <f t="shared" si="127"/>
        <v>-365.625</v>
      </c>
      <c r="AL469" s="22">
        <v>0</v>
      </c>
      <c r="AM469" s="22">
        <f t="shared" si="109"/>
        <v>-446.875</v>
      </c>
      <c r="AO469" s="81">
        <f t="shared" si="110"/>
        <v>528.125</v>
      </c>
      <c r="AP469" s="81">
        <f t="shared" si="111"/>
        <v>893.75</v>
      </c>
      <c r="AQ469" s="81"/>
      <c r="AR469" s="81"/>
    </row>
    <row r="470" spans="1:44" x14ac:dyDescent="0.25">
      <c r="A470" s="221">
        <v>45421</v>
      </c>
      <c r="D470" s="69" t="s">
        <v>4966</v>
      </c>
      <c r="L470" s="70">
        <v>2400634</v>
      </c>
      <c r="M470" s="70">
        <v>53923</v>
      </c>
      <c r="N470" t="s">
        <v>4895</v>
      </c>
      <c r="O470" s="109" t="s">
        <v>4967</v>
      </c>
      <c r="P470" s="83" t="s">
        <v>4029</v>
      </c>
      <c r="Q470" s="83"/>
      <c r="R470" s="82">
        <v>5742</v>
      </c>
      <c r="S470" s="82">
        <v>0</v>
      </c>
      <c r="T470" s="82">
        <v>0</v>
      </c>
      <c r="U470" s="82">
        <f t="shared" si="128"/>
        <v>5742</v>
      </c>
      <c r="W470" s="73">
        <v>24</v>
      </c>
      <c r="X470" s="22">
        <v>-478.5</v>
      </c>
      <c r="Y470" s="22">
        <f t="shared" si="129"/>
        <v>-239.25</v>
      </c>
      <c r="Z470" s="22">
        <f t="shared" si="129"/>
        <v>-239.25</v>
      </c>
      <c r="AA470" s="22">
        <f t="shared" si="129"/>
        <v>-239.25</v>
      </c>
      <c r="AB470" s="22">
        <f t="shared" si="129"/>
        <v>-239.25</v>
      </c>
      <c r="AC470" s="22">
        <f t="shared" si="129"/>
        <v>-239.25</v>
      </c>
      <c r="AD470" s="22">
        <f t="shared" si="129"/>
        <v>-239.25</v>
      </c>
      <c r="AE470" s="22">
        <f t="shared" si="129"/>
        <v>-239.25</v>
      </c>
      <c r="AF470" s="22">
        <f t="shared" si="129"/>
        <v>-239.25</v>
      </c>
      <c r="AG470" s="22">
        <f t="shared" si="129"/>
        <v>-239.25</v>
      </c>
      <c r="AH470" s="22">
        <v>0</v>
      </c>
      <c r="AI470" s="22">
        <v>0</v>
      </c>
      <c r="AJ470" s="22">
        <v>0</v>
      </c>
      <c r="AK470" s="22">
        <f t="shared" si="127"/>
        <v>-2153.25</v>
      </c>
      <c r="AL470" s="22">
        <v>0</v>
      </c>
      <c r="AM470" s="22">
        <f t="shared" si="109"/>
        <v>-2631.75</v>
      </c>
      <c r="AO470" s="81">
        <f t="shared" si="110"/>
        <v>3110.25</v>
      </c>
      <c r="AP470" s="81">
        <f t="shared" si="111"/>
        <v>5263.5</v>
      </c>
      <c r="AQ470" s="81"/>
      <c r="AR470" s="81"/>
    </row>
    <row r="471" spans="1:44" x14ac:dyDescent="0.25">
      <c r="A471" s="221">
        <v>45414</v>
      </c>
      <c r="D471" s="69" t="s">
        <v>4968</v>
      </c>
      <c r="L471" s="70">
        <v>2400630</v>
      </c>
      <c r="M471" s="70">
        <v>53924</v>
      </c>
      <c r="N471" t="s">
        <v>4919</v>
      </c>
      <c r="O471" s="109" t="s">
        <v>4969</v>
      </c>
      <c r="P471" s="83" t="s">
        <v>4029</v>
      </c>
      <c r="Q471" s="83"/>
      <c r="R471" s="82">
        <v>1386</v>
      </c>
      <c r="S471" s="82">
        <v>0</v>
      </c>
      <c r="T471" s="82">
        <v>0</v>
      </c>
      <c r="U471" s="82">
        <f t="shared" si="128"/>
        <v>1386</v>
      </c>
      <c r="W471" s="73">
        <v>24</v>
      </c>
      <c r="X471" s="22">
        <v>-115.5</v>
      </c>
      <c r="Y471" s="22">
        <f t="shared" si="129"/>
        <v>-57.75</v>
      </c>
      <c r="Z471" s="22">
        <f t="shared" si="129"/>
        <v>-57.75</v>
      </c>
      <c r="AA471" s="22">
        <f t="shared" si="129"/>
        <v>-57.75</v>
      </c>
      <c r="AB471" s="22">
        <f t="shared" si="129"/>
        <v>-57.75</v>
      </c>
      <c r="AC471" s="22">
        <f t="shared" si="129"/>
        <v>-57.75</v>
      </c>
      <c r="AD471" s="22">
        <f t="shared" si="129"/>
        <v>-57.75</v>
      </c>
      <c r="AE471" s="22">
        <f t="shared" si="129"/>
        <v>-57.75</v>
      </c>
      <c r="AF471" s="22">
        <f t="shared" si="129"/>
        <v>-57.75</v>
      </c>
      <c r="AG471" s="22">
        <f t="shared" si="129"/>
        <v>-57.75</v>
      </c>
      <c r="AH471" s="22">
        <v>0</v>
      </c>
      <c r="AI471" s="22">
        <v>0</v>
      </c>
      <c r="AJ471" s="22">
        <v>0</v>
      </c>
      <c r="AK471" s="22">
        <f t="shared" si="127"/>
        <v>-519.75</v>
      </c>
      <c r="AL471" s="22">
        <v>0</v>
      </c>
      <c r="AM471" s="22">
        <f t="shared" si="109"/>
        <v>-635.25</v>
      </c>
      <c r="AO471" s="81">
        <f t="shared" si="110"/>
        <v>750.75</v>
      </c>
      <c r="AP471" s="81">
        <f t="shared" si="111"/>
        <v>1270.5</v>
      </c>
      <c r="AQ471" s="81"/>
      <c r="AR471" s="81"/>
    </row>
    <row r="472" spans="1:44" x14ac:dyDescent="0.25">
      <c r="A472" s="221">
        <v>45425</v>
      </c>
      <c r="D472" s="69" t="s">
        <v>4970</v>
      </c>
      <c r="L472" s="70">
        <v>2400651</v>
      </c>
      <c r="M472" s="70">
        <v>53961</v>
      </c>
      <c r="N472" t="s">
        <v>4895</v>
      </c>
      <c r="O472" s="109">
        <v>124301605</v>
      </c>
      <c r="P472" s="83" t="s">
        <v>4134</v>
      </c>
      <c r="Q472" s="83"/>
      <c r="R472" s="82">
        <v>1372.8</v>
      </c>
      <c r="S472" s="82">
        <v>0</v>
      </c>
      <c r="T472" s="82">
        <v>0</v>
      </c>
      <c r="U472" s="82">
        <f t="shared" si="128"/>
        <v>1372.8</v>
      </c>
      <c r="W472" s="73">
        <v>24</v>
      </c>
      <c r="X472" s="22">
        <v>-114.39999999999999</v>
      </c>
      <c r="Y472" s="22">
        <f t="shared" si="129"/>
        <v>-57.199999999999996</v>
      </c>
      <c r="Z472" s="22">
        <f t="shared" si="129"/>
        <v>-57.199999999999996</v>
      </c>
      <c r="AA472" s="22">
        <f t="shared" si="129"/>
        <v>-57.199999999999996</v>
      </c>
      <c r="AB472" s="22">
        <f t="shared" si="129"/>
        <v>-57.199999999999996</v>
      </c>
      <c r="AC472" s="22">
        <f t="shared" si="129"/>
        <v>-57.199999999999996</v>
      </c>
      <c r="AD472" s="22">
        <f t="shared" si="129"/>
        <v>-57.199999999999996</v>
      </c>
      <c r="AE472" s="22">
        <f t="shared" si="129"/>
        <v>-57.199999999999996</v>
      </c>
      <c r="AF472" s="22">
        <f t="shared" si="129"/>
        <v>-57.199999999999996</v>
      </c>
      <c r="AG472" s="22">
        <f t="shared" si="129"/>
        <v>-57.199999999999996</v>
      </c>
      <c r="AH472" s="22">
        <v>0</v>
      </c>
      <c r="AI472" s="22">
        <v>0</v>
      </c>
      <c r="AJ472" s="22">
        <v>0</v>
      </c>
      <c r="AK472" s="22">
        <f t="shared" si="127"/>
        <v>-514.79999999999995</v>
      </c>
      <c r="AL472" s="22">
        <v>0</v>
      </c>
      <c r="AM472" s="22">
        <f t="shared" si="109"/>
        <v>-629.19999999999993</v>
      </c>
      <c r="AO472" s="81">
        <f t="shared" si="110"/>
        <v>743.6</v>
      </c>
      <c r="AP472" s="81">
        <f t="shared" si="111"/>
        <v>1258.3999999999999</v>
      </c>
      <c r="AQ472" s="81"/>
      <c r="AR472" s="81"/>
    </row>
    <row r="473" spans="1:44" x14ac:dyDescent="0.25">
      <c r="A473" s="221">
        <v>45422</v>
      </c>
      <c r="D473" s="69" t="s">
        <v>4971</v>
      </c>
      <c r="L473" s="70">
        <v>2400651</v>
      </c>
      <c r="M473" s="70">
        <v>53962</v>
      </c>
      <c r="N473" t="s">
        <v>4895</v>
      </c>
      <c r="O473" s="109">
        <v>124301576</v>
      </c>
      <c r="P473" s="83" t="s">
        <v>4134</v>
      </c>
      <c r="Q473" s="83"/>
      <c r="R473" s="82">
        <v>1372.8</v>
      </c>
      <c r="S473" s="82">
        <v>0</v>
      </c>
      <c r="T473" s="82">
        <v>0</v>
      </c>
      <c r="U473" s="82">
        <f t="shared" si="128"/>
        <v>1372.8</v>
      </c>
      <c r="W473" s="73">
        <v>24</v>
      </c>
      <c r="X473" s="22">
        <v>-114.39999999999999</v>
      </c>
      <c r="Y473" s="22">
        <f t="shared" si="129"/>
        <v>-57.199999999999996</v>
      </c>
      <c r="Z473" s="22">
        <f t="shared" si="129"/>
        <v>-57.199999999999996</v>
      </c>
      <c r="AA473" s="22">
        <f t="shared" si="129"/>
        <v>-57.199999999999996</v>
      </c>
      <c r="AB473" s="22">
        <f t="shared" si="129"/>
        <v>-57.199999999999996</v>
      </c>
      <c r="AC473" s="22">
        <f t="shared" si="129"/>
        <v>-57.199999999999996</v>
      </c>
      <c r="AD473" s="22">
        <f t="shared" si="129"/>
        <v>-57.199999999999996</v>
      </c>
      <c r="AE473" s="22">
        <f t="shared" si="129"/>
        <v>-57.199999999999996</v>
      </c>
      <c r="AF473" s="22">
        <f t="shared" si="129"/>
        <v>-57.199999999999996</v>
      </c>
      <c r="AG473" s="22">
        <f t="shared" si="129"/>
        <v>-57.199999999999996</v>
      </c>
      <c r="AH473" s="22">
        <v>0</v>
      </c>
      <c r="AI473" s="22">
        <v>0</v>
      </c>
      <c r="AJ473" s="22">
        <v>0</v>
      </c>
      <c r="AK473" s="22">
        <f t="shared" si="127"/>
        <v>-514.79999999999995</v>
      </c>
      <c r="AL473" s="22">
        <v>0</v>
      </c>
      <c r="AM473" s="22">
        <f t="shared" si="109"/>
        <v>-629.19999999999993</v>
      </c>
      <c r="AO473" s="81">
        <f t="shared" si="110"/>
        <v>743.6</v>
      </c>
      <c r="AP473" s="81">
        <f t="shared" si="111"/>
        <v>1258.3999999999999</v>
      </c>
      <c r="AQ473" s="81"/>
      <c r="AR473" s="81"/>
    </row>
    <row r="474" spans="1:44" x14ac:dyDescent="0.25">
      <c r="A474" s="221">
        <v>45422</v>
      </c>
      <c r="D474" s="69" t="s">
        <v>4972</v>
      </c>
      <c r="L474" s="70">
        <v>2400651</v>
      </c>
      <c r="M474" s="70">
        <v>53964</v>
      </c>
      <c r="N474" t="s">
        <v>4895</v>
      </c>
      <c r="O474" s="109">
        <v>124301575</v>
      </c>
      <c r="P474" s="83" t="s">
        <v>4134</v>
      </c>
      <c r="Q474" s="83"/>
      <c r="R474" s="82">
        <v>1501.5</v>
      </c>
      <c r="S474" s="82">
        <v>0</v>
      </c>
      <c r="T474" s="82">
        <v>0</v>
      </c>
      <c r="U474" s="82">
        <f t="shared" si="128"/>
        <v>1501.5</v>
      </c>
      <c r="W474" s="73">
        <v>24</v>
      </c>
      <c r="X474" s="22">
        <v>-125.125</v>
      </c>
      <c r="Y474" s="22">
        <f t="shared" si="129"/>
        <v>-62.5625</v>
      </c>
      <c r="Z474" s="22">
        <f t="shared" si="129"/>
        <v>-62.5625</v>
      </c>
      <c r="AA474" s="22">
        <f t="shared" si="129"/>
        <v>-62.5625</v>
      </c>
      <c r="AB474" s="22">
        <f t="shared" si="129"/>
        <v>-62.5625</v>
      </c>
      <c r="AC474" s="22">
        <f t="shared" si="129"/>
        <v>-62.5625</v>
      </c>
      <c r="AD474" s="22">
        <f t="shared" si="129"/>
        <v>-62.5625</v>
      </c>
      <c r="AE474" s="22">
        <f t="shared" si="129"/>
        <v>-62.5625</v>
      </c>
      <c r="AF474" s="22">
        <f t="shared" si="129"/>
        <v>-62.5625</v>
      </c>
      <c r="AG474" s="22">
        <f t="shared" si="129"/>
        <v>-62.5625</v>
      </c>
      <c r="AH474" s="22">
        <v>0</v>
      </c>
      <c r="AI474" s="22">
        <v>0</v>
      </c>
      <c r="AJ474" s="22">
        <v>0</v>
      </c>
      <c r="AK474" s="22">
        <f t="shared" si="127"/>
        <v>-563.0625</v>
      </c>
      <c r="AL474" s="22">
        <v>0</v>
      </c>
      <c r="AM474" s="22">
        <f t="shared" si="109"/>
        <v>-688.1875</v>
      </c>
      <c r="AO474" s="81">
        <f t="shared" si="110"/>
        <v>813.3125</v>
      </c>
      <c r="AP474" s="81">
        <f t="shared" si="111"/>
        <v>1376.375</v>
      </c>
      <c r="AQ474" s="81"/>
      <c r="AR474" s="81"/>
    </row>
    <row r="475" spans="1:44" x14ac:dyDescent="0.25">
      <c r="A475" s="221">
        <v>45421</v>
      </c>
      <c r="D475" s="69" t="s">
        <v>4973</v>
      </c>
      <c r="L475" s="70">
        <v>2400676</v>
      </c>
      <c r="M475" s="70">
        <v>53990</v>
      </c>
      <c r="N475" t="s">
        <v>4895</v>
      </c>
      <c r="O475" s="109" t="s">
        <v>4974</v>
      </c>
      <c r="P475" s="83" t="s">
        <v>4029</v>
      </c>
      <c r="Q475" s="83"/>
      <c r="R475" s="82">
        <v>5148</v>
      </c>
      <c r="S475" s="82">
        <v>0</v>
      </c>
      <c r="T475" s="82">
        <v>0</v>
      </c>
      <c r="U475" s="82">
        <f t="shared" si="128"/>
        <v>5148</v>
      </c>
      <c r="W475" s="73">
        <v>24</v>
      </c>
      <c r="X475" s="22">
        <v>-429</v>
      </c>
      <c r="Y475" s="22">
        <f t="shared" si="129"/>
        <v>-214.5</v>
      </c>
      <c r="Z475" s="22">
        <f t="shared" si="129"/>
        <v>-214.5</v>
      </c>
      <c r="AA475" s="22">
        <f t="shared" si="129"/>
        <v>-214.5</v>
      </c>
      <c r="AB475" s="22">
        <f t="shared" si="129"/>
        <v>-214.5</v>
      </c>
      <c r="AC475" s="22">
        <f t="shared" si="129"/>
        <v>-214.5</v>
      </c>
      <c r="AD475" s="22">
        <f t="shared" si="129"/>
        <v>-214.5</v>
      </c>
      <c r="AE475" s="22">
        <f t="shared" si="129"/>
        <v>-214.5</v>
      </c>
      <c r="AF475" s="22">
        <f t="shared" si="129"/>
        <v>-214.5</v>
      </c>
      <c r="AG475" s="22">
        <f t="shared" si="129"/>
        <v>-214.5</v>
      </c>
      <c r="AH475" s="22">
        <v>0</v>
      </c>
      <c r="AI475" s="22">
        <v>0</v>
      </c>
      <c r="AJ475" s="22">
        <v>0</v>
      </c>
      <c r="AK475" s="22">
        <f t="shared" si="127"/>
        <v>-1930.5</v>
      </c>
      <c r="AL475" s="22">
        <v>0</v>
      </c>
      <c r="AM475" s="22">
        <f t="shared" si="109"/>
        <v>-2359.5</v>
      </c>
      <c r="AO475" s="81">
        <f t="shared" si="110"/>
        <v>2788.5</v>
      </c>
      <c r="AP475" s="81">
        <f t="shared" si="111"/>
        <v>4719</v>
      </c>
      <c r="AQ475" s="81"/>
      <c r="AR475" s="81"/>
    </row>
    <row r="476" spans="1:44" x14ac:dyDescent="0.25">
      <c r="A476" s="221">
        <v>45429</v>
      </c>
      <c r="D476" s="69" t="s">
        <v>4975</v>
      </c>
      <c r="L476" s="70">
        <v>2400693</v>
      </c>
      <c r="M476" s="70">
        <v>54034</v>
      </c>
      <c r="N476" t="s">
        <v>4857</v>
      </c>
      <c r="O476" s="109">
        <v>124301697</v>
      </c>
      <c r="P476" s="83" t="s">
        <v>4134</v>
      </c>
      <c r="Q476" s="83"/>
      <c r="R476" s="82">
        <v>6606.6</v>
      </c>
      <c r="S476" s="82">
        <v>0</v>
      </c>
      <c r="T476" s="82">
        <v>0</v>
      </c>
      <c r="U476" s="82">
        <f t="shared" si="128"/>
        <v>6606.6</v>
      </c>
      <c r="W476" s="73">
        <v>24</v>
      </c>
      <c r="X476" s="22">
        <v>-550.55000000000007</v>
      </c>
      <c r="Y476" s="22">
        <f t="shared" si="129"/>
        <v>-275.27500000000003</v>
      </c>
      <c r="Z476" s="22">
        <f t="shared" si="129"/>
        <v>-275.27500000000003</v>
      </c>
      <c r="AA476" s="22">
        <f t="shared" si="129"/>
        <v>-275.27500000000003</v>
      </c>
      <c r="AB476" s="22">
        <f t="shared" si="129"/>
        <v>-275.27500000000003</v>
      </c>
      <c r="AC476" s="22">
        <f t="shared" si="129"/>
        <v>-275.27500000000003</v>
      </c>
      <c r="AD476" s="22">
        <f t="shared" si="129"/>
        <v>-275.27500000000003</v>
      </c>
      <c r="AE476" s="22">
        <f t="shared" si="129"/>
        <v>-275.27500000000003</v>
      </c>
      <c r="AF476" s="22">
        <f t="shared" si="129"/>
        <v>-275.27500000000003</v>
      </c>
      <c r="AG476" s="22">
        <f t="shared" si="129"/>
        <v>-275.27500000000003</v>
      </c>
      <c r="AH476" s="22">
        <v>0</v>
      </c>
      <c r="AI476" s="22">
        <v>0</v>
      </c>
      <c r="AJ476" s="22">
        <v>0</v>
      </c>
      <c r="AK476" s="22">
        <f t="shared" si="127"/>
        <v>-2477.4750000000004</v>
      </c>
      <c r="AL476" s="22">
        <v>0</v>
      </c>
      <c r="AM476" s="22">
        <f t="shared" si="109"/>
        <v>-3028.0250000000005</v>
      </c>
      <c r="AO476" s="81">
        <f t="shared" si="110"/>
        <v>3578.5749999999998</v>
      </c>
      <c r="AP476" s="81">
        <f t="shared" si="111"/>
        <v>6056.05</v>
      </c>
      <c r="AQ476" s="81"/>
      <c r="AR476" s="81"/>
    </row>
    <row r="477" spans="1:44" x14ac:dyDescent="0.25">
      <c r="A477" s="221">
        <v>45421</v>
      </c>
      <c r="D477" s="69" t="s">
        <v>4976</v>
      </c>
      <c r="L477" s="70">
        <v>2400690</v>
      </c>
      <c r="M477" s="70">
        <v>54035</v>
      </c>
      <c r="N477" t="s">
        <v>4895</v>
      </c>
      <c r="O477" s="109">
        <v>152874</v>
      </c>
      <c r="P477" s="83" t="s">
        <v>4150</v>
      </c>
      <c r="Q477" s="83"/>
      <c r="R477" s="82">
        <v>6720</v>
      </c>
      <c r="S477" s="82">
        <v>0</v>
      </c>
      <c r="T477" s="82">
        <v>0</v>
      </c>
      <c r="U477" s="82">
        <f t="shared" si="128"/>
        <v>6720</v>
      </c>
      <c r="W477" s="73">
        <v>24</v>
      </c>
      <c r="X477" s="22">
        <v>-560</v>
      </c>
      <c r="Y477" s="22">
        <f t="shared" si="129"/>
        <v>-280</v>
      </c>
      <c r="Z477" s="22">
        <f t="shared" si="129"/>
        <v>-280</v>
      </c>
      <c r="AA477" s="22">
        <f t="shared" si="129"/>
        <v>-280</v>
      </c>
      <c r="AB477" s="22">
        <f t="shared" si="129"/>
        <v>-280</v>
      </c>
      <c r="AC477" s="22">
        <f t="shared" si="129"/>
        <v>-280</v>
      </c>
      <c r="AD477" s="22">
        <f t="shared" si="129"/>
        <v>-280</v>
      </c>
      <c r="AE477" s="22">
        <f t="shared" si="129"/>
        <v>-280</v>
      </c>
      <c r="AF477" s="22">
        <f t="shared" si="129"/>
        <v>-280</v>
      </c>
      <c r="AG477" s="22">
        <f t="shared" si="129"/>
        <v>-280</v>
      </c>
      <c r="AH477" s="22">
        <v>0</v>
      </c>
      <c r="AI477" s="22">
        <v>0</v>
      </c>
      <c r="AJ477" s="22">
        <v>0</v>
      </c>
      <c r="AK477" s="22">
        <f t="shared" si="127"/>
        <v>-2520</v>
      </c>
      <c r="AL477" s="22">
        <v>0</v>
      </c>
      <c r="AM477" s="22">
        <f t="shared" si="109"/>
        <v>-3080</v>
      </c>
      <c r="AO477" s="81">
        <f t="shared" si="110"/>
        <v>3640</v>
      </c>
      <c r="AP477" s="81">
        <f t="shared" si="111"/>
        <v>6160</v>
      </c>
      <c r="AQ477" s="81"/>
      <c r="AR477" s="81"/>
    </row>
    <row r="478" spans="1:44" x14ac:dyDescent="0.25">
      <c r="A478" s="221">
        <v>45436</v>
      </c>
      <c r="D478" s="69" t="s">
        <v>4977</v>
      </c>
      <c r="L478" s="70">
        <v>2400701</v>
      </c>
      <c r="M478" s="70">
        <v>54042</v>
      </c>
      <c r="N478" t="s">
        <v>4978</v>
      </c>
      <c r="O478" s="109">
        <v>124301773</v>
      </c>
      <c r="P478" s="83" t="s">
        <v>4134</v>
      </c>
      <c r="Q478" s="83"/>
      <c r="R478" s="82">
        <v>2078.6999999999998</v>
      </c>
      <c r="S478" s="82">
        <v>0</v>
      </c>
      <c r="T478" s="82">
        <v>0</v>
      </c>
      <c r="U478" s="82">
        <f t="shared" si="128"/>
        <v>2078.6999999999998</v>
      </c>
      <c r="W478" s="73">
        <v>24</v>
      </c>
      <c r="X478" s="22">
        <v>-173.22499999999999</v>
      </c>
      <c r="Y478" s="22">
        <f t="shared" si="129"/>
        <v>-86.612499999999997</v>
      </c>
      <c r="Z478" s="22">
        <f t="shared" si="129"/>
        <v>-86.612499999999997</v>
      </c>
      <c r="AA478" s="22">
        <f t="shared" si="129"/>
        <v>-86.612499999999997</v>
      </c>
      <c r="AB478" s="22">
        <f t="shared" si="129"/>
        <v>-86.612499999999997</v>
      </c>
      <c r="AC478" s="22">
        <f t="shared" si="129"/>
        <v>-86.612499999999997</v>
      </c>
      <c r="AD478" s="22">
        <f t="shared" si="129"/>
        <v>-86.612499999999997</v>
      </c>
      <c r="AE478" s="22">
        <f t="shared" si="129"/>
        <v>-86.612499999999997</v>
      </c>
      <c r="AF478" s="22">
        <f t="shared" si="129"/>
        <v>-86.612499999999997</v>
      </c>
      <c r="AG478" s="22">
        <f t="shared" si="129"/>
        <v>-86.612499999999997</v>
      </c>
      <c r="AH478" s="22">
        <v>0</v>
      </c>
      <c r="AI478" s="22">
        <v>0</v>
      </c>
      <c r="AJ478" s="22">
        <v>0</v>
      </c>
      <c r="AK478" s="22">
        <f t="shared" si="127"/>
        <v>-779.51249999999982</v>
      </c>
      <c r="AL478" s="22">
        <v>0</v>
      </c>
      <c r="AM478" s="22">
        <f t="shared" si="109"/>
        <v>-952.73749999999984</v>
      </c>
      <c r="AO478" s="81">
        <f t="shared" si="110"/>
        <v>1125.9625000000001</v>
      </c>
      <c r="AP478" s="81">
        <f t="shared" si="111"/>
        <v>1905.4749999999999</v>
      </c>
      <c r="AQ478" s="81"/>
      <c r="AR478" s="81"/>
    </row>
    <row r="479" spans="1:44" x14ac:dyDescent="0.25">
      <c r="A479" s="221">
        <v>45435</v>
      </c>
      <c r="D479" s="69" t="s">
        <v>4979</v>
      </c>
      <c r="L479" s="70">
        <v>2400700</v>
      </c>
      <c r="M479" s="70">
        <v>54068</v>
      </c>
      <c r="N479" t="s">
        <v>4483</v>
      </c>
      <c r="O479" s="109" t="s">
        <v>4980</v>
      </c>
      <c r="P479" s="83" t="s">
        <v>4029</v>
      </c>
      <c r="Q479" s="83"/>
      <c r="R479" s="82">
        <v>1079.33</v>
      </c>
      <c r="S479" s="82">
        <v>0</v>
      </c>
      <c r="T479" s="82">
        <v>0</v>
      </c>
      <c r="U479" s="82">
        <f t="shared" si="128"/>
        <v>1079.33</v>
      </c>
      <c r="W479" s="73">
        <v>24</v>
      </c>
      <c r="X479" s="22">
        <v>-89.944166666666661</v>
      </c>
      <c r="Y479" s="22">
        <f t="shared" si="129"/>
        <v>-44.97208333333333</v>
      </c>
      <c r="Z479" s="22">
        <f t="shared" si="129"/>
        <v>-44.97208333333333</v>
      </c>
      <c r="AA479" s="22">
        <f t="shared" si="129"/>
        <v>-44.97208333333333</v>
      </c>
      <c r="AB479" s="22">
        <f t="shared" si="129"/>
        <v>-44.97208333333333</v>
      </c>
      <c r="AC479" s="22">
        <f t="shared" si="129"/>
        <v>-44.97208333333333</v>
      </c>
      <c r="AD479" s="22">
        <f t="shared" si="129"/>
        <v>-44.97208333333333</v>
      </c>
      <c r="AE479" s="22">
        <f t="shared" si="129"/>
        <v>-44.97208333333333</v>
      </c>
      <c r="AF479" s="22">
        <f t="shared" si="129"/>
        <v>-44.97208333333333</v>
      </c>
      <c r="AG479" s="22">
        <f t="shared" si="129"/>
        <v>-44.97208333333333</v>
      </c>
      <c r="AH479" s="22">
        <v>0</v>
      </c>
      <c r="AI479" s="22">
        <v>0</v>
      </c>
      <c r="AJ479" s="22">
        <v>0</v>
      </c>
      <c r="AK479" s="22">
        <f t="shared" si="127"/>
        <v>-404.74874999999997</v>
      </c>
      <c r="AL479" s="22">
        <v>0</v>
      </c>
      <c r="AM479" s="22">
        <f t="shared" si="109"/>
        <v>-494.69291666666663</v>
      </c>
      <c r="AO479" s="81">
        <f t="shared" si="110"/>
        <v>584.63708333333329</v>
      </c>
      <c r="AP479" s="81">
        <f t="shared" si="111"/>
        <v>989.38583333333327</v>
      </c>
      <c r="AQ479" s="81"/>
      <c r="AR479" s="81"/>
    </row>
    <row r="480" spans="1:44" x14ac:dyDescent="0.25">
      <c r="A480" s="221">
        <v>45432</v>
      </c>
      <c r="D480" s="69" t="s">
        <v>4981</v>
      </c>
      <c r="L480" s="70">
        <v>2400700</v>
      </c>
      <c r="M480" s="70">
        <v>54071</v>
      </c>
      <c r="N480" t="s">
        <v>4483</v>
      </c>
      <c r="O480" s="109" t="s">
        <v>4982</v>
      </c>
      <c r="P480" s="83" t="s">
        <v>4029</v>
      </c>
      <c r="Q480" s="83"/>
      <c r="R480" s="82">
        <v>7103.25</v>
      </c>
      <c r="S480" s="82">
        <v>0</v>
      </c>
      <c r="T480" s="82">
        <v>0</v>
      </c>
      <c r="U480" s="82">
        <f t="shared" si="128"/>
        <v>7103.25</v>
      </c>
      <c r="W480" s="73">
        <v>24</v>
      </c>
      <c r="X480" s="22">
        <v>-591.9375</v>
      </c>
      <c r="Y480" s="22">
        <f t="shared" si="129"/>
        <v>-295.96875</v>
      </c>
      <c r="Z480" s="22">
        <f t="shared" si="129"/>
        <v>-295.96875</v>
      </c>
      <c r="AA480" s="22">
        <f t="shared" si="129"/>
        <v>-295.96875</v>
      </c>
      <c r="AB480" s="22">
        <f t="shared" si="129"/>
        <v>-295.96875</v>
      </c>
      <c r="AC480" s="22">
        <f t="shared" si="129"/>
        <v>-295.96875</v>
      </c>
      <c r="AD480" s="22">
        <f t="shared" si="129"/>
        <v>-295.96875</v>
      </c>
      <c r="AE480" s="22">
        <f t="shared" si="129"/>
        <v>-295.96875</v>
      </c>
      <c r="AF480" s="22">
        <f t="shared" si="129"/>
        <v>-295.96875</v>
      </c>
      <c r="AG480" s="22">
        <f t="shared" si="129"/>
        <v>-295.96875</v>
      </c>
      <c r="AH480" s="22">
        <v>0</v>
      </c>
      <c r="AI480" s="22">
        <v>0</v>
      </c>
      <c r="AJ480" s="22">
        <v>0</v>
      </c>
      <c r="AK480" s="22">
        <f t="shared" si="127"/>
        <v>-2663.71875</v>
      </c>
      <c r="AL480" s="22">
        <v>0</v>
      </c>
      <c r="AM480" s="22">
        <f t="shared" si="109"/>
        <v>-3255.65625</v>
      </c>
      <c r="AO480" s="81">
        <f t="shared" si="110"/>
        <v>3847.59375</v>
      </c>
      <c r="AP480" s="81">
        <f t="shared" si="111"/>
        <v>6511.3125</v>
      </c>
      <c r="AQ480" s="81"/>
      <c r="AR480" s="81"/>
    </row>
    <row r="481" spans="1:44" x14ac:dyDescent="0.25">
      <c r="A481" s="221">
        <v>45433</v>
      </c>
      <c r="D481" s="69" t="s">
        <v>4983</v>
      </c>
      <c r="L481" s="70">
        <v>2400700</v>
      </c>
      <c r="M481" s="70">
        <v>54073</v>
      </c>
      <c r="N481" t="s">
        <v>4483</v>
      </c>
      <c r="O481" s="109" t="s">
        <v>4984</v>
      </c>
      <c r="P481" s="83" t="s">
        <v>4029</v>
      </c>
      <c r="Q481" s="83"/>
      <c r="R481" s="82">
        <v>6006</v>
      </c>
      <c r="S481" s="82">
        <v>0</v>
      </c>
      <c r="T481" s="82">
        <v>0</v>
      </c>
      <c r="U481" s="82">
        <f t="shared" si="128"/>
        <v>6006</v>
      </c>
      <c r="W481" s="73">
        <v>24</v>
      </c>
      <c r="X481" s="22">
        <v>-500.5</v>
      </c>
      <c r="Y481" s="22">
        <f t="shared" si="129"/>
        <v>-250.25</v>
      </c>
      <c r="Z481" s="22">
        <f t="shared" si="129"/>
        <v>-250.25</v>
      </c>
      <c r="AA481" s="22">
        <f t="shared" si="129"/>
        <v>-250.25</v>
      </c>
      <c r="AB481" s="22">
        <f t="shared" si="129"/>
        <v>-250.25</v>
      </c>
      <c r="AC481" s="22">
        <f t="shared" si="129"/>
        <v>-250.25</v>
      </c>
      <c r="AD481" s="22">
        <f t="shared" si="129"/>
        <v>-250.25</v>
      </c>
      <c r="AE481" s="22">
        <f t="shared" si="129"/>
        <v>-250.25</v>
      </c>
      <c r="AF481" s="22">
        <f t="shared" si="129"/>
        <v>-250.25</v>
      </c>
      <c r="AG481" s="22">
        <f t="shared" si="129"/>
        <v>-250.25</v>
      </c>
      <c r="AH481" s="22">
        <v>0</v>
      </c>
      <c r="AI481" s="22">
        <v>0</v>
      </c>
      <c r="AJ481" s="22">
        <v>0</v>
      </c>
      <c r="AK481" s="22">
        <f t="shared" si="127"/>
        <v>-2252.25</v>
      </c>
      <c r="AL481" s="22">
        <v>0</v>
      </c>
      <c r="AM481" s="22">
        <f t="shared" si="109"/>
        <v>-2752.75</v>
      </c>
      <c r="AO481" s="81">
        <f t="shared" si="110"/>
        <v>3253.25</v>
      </c>
      <c r="AP481" s="81">
        <f t="shared" si="111"/>
        <v>5505.5</v>
      </c>
      <c r="AQ481" s="81"/>
      <c r="AR481" s="81"/>
    </row>
    <row r="482" spans="1:44" x14ac:dyDescent="0.25">
      <c r="A482" s="221">
        <v>45427</v>
      </c>
      <c r="D482" s="69" t="s">
        <v>4985</v>
      </c>
      <c r="L482" s="70">
        <v>2400700</v>
      </c>
      <c r="M482" s="70">
        <v>54075</v>
      </c>
      <c r="N482" t="s">
        <v>4919</v>
      </c>
      <c r="O482" s="109" t="s">
        <v>4986</v>
      </c>
      <c r="P482" s="83" t="s">
        <v>4029</v>
      </c>
      <c r="Q482" s="83"/>
      <c r="R482" s="82">
        <v>5400</v>
      </c>
      <c r="S482" s="82">
        <v>0</v>
      </c>
      <c r="T482" s="82">
        <v>0</v>
      </c>
      <c r="U482" s="82">
        <f t="shared" si="128"/>
        <v>5400</v>
      </c>
      <c r="W482" s="73">
        <v>24</v>
      </c>
      <c r="X482" s="22">
        <v>-450</v>
      </c>
      <c r="Y482" s="22">
        <f t="shared" si="129"/>
        <v>-225</v>
      </c>
      <c r="Z482" s="22">
        <f t="shared" si="129"/>
        <v>-225</v>
      </c>
      <c r="AA482" s="22">
        <f t="shared" si="129"/>
        <v>-225</v>
      </c>
      <c r="AB482" s="22">
        <f t="shared" si="129"/>
        <v>-225</v>
      </c>
      <c r="AC482" s="22">
        <f t="shared" si="129"/>
        <v>-225</v>
      </c>
      <c r="AD482" s="22">
        <f t="shared" si="129"/>
        <v>-225</v>
      </c>
      <c r="AE482" s="22">
        <f t="shared" si="129"/>
        <v>-225</v>
      </c>
      <c r="AF482" s="22">
        <f t="shared" si="129"/>
        <v>-225</v>
      </c>
      <c r="AG482" s="22">
        <f t="shared" si="129"/>
        <v>-225</v>
      </c>
      <c r="AH482" s="22">
        <v>0</v>
      </c>
      <c r="AI482" s="22">
        <v>0</v>
      </c>
      <c r="AJ482" s="22">
        <v>0</v>
      </c>
      <c r="AK482" s="22">
        <f t="shared" si="127"/>
        <v>-2025</v>
      </c>
      <c r="AL482" s="22">
        <v>0</v>
      </c>
      <c r="AM482" s="22">
        <f t="shared" si="109"/>
        <v>-2475</v>
      </c>
      <c r="AO482" s="81">
        <f t="shared" si="110"/>
        <v>2925</v>
      </c>
      <c r="AP482" s="81">
        <f t="shared" si="111"/>
        <v>4950</v>
      </c>
      <c r="AQ482" s="81"/>
      <c r="AR482" s="81"/>
    </row>
    <row r="483" spans="1:44" x14ac:dyDescent="0.25">
      <c r="A483" s="221">
        <v>45440</v>
      </c>
      <c r="D483" s="69" t="s">
        <v>4987</v>
      </c>
      <c r="L483" s="70">
        <v>2400700</v>
      </c>
      <c r="M483" s="70">
        <v>54077</v>
      </c>
      <c r="N483" t="s">
        <v>4483</v>
      </c>
      <c r="O483" s="109" t="s">
        <v>4988</v>
      </c>
      <c r="P483" s="83" t="s">
        <v>4029</v>
      </c>
      <c r="Q483" s="83"/>
      <c r="R483" s="82">
        <v>6475.98</v>
      </c>
      <c r="S483" s="82">
        <v>0</v>
      </c>
      <c r="T483" s="82">
        <v>0</v>
      </c>
      <c r="U483" s="82">
        <f t="shared" si="128"/>
        <v>6475.98</v>
      </c>
      <c r="W483" s="73">
        <v>24</v>
      </c>
      <c r="X483" s="22">
        <v>-539.66499999999996</v>
      </c>
      <c r="Y483" s="22">
        <f t="shared" si="129"/>
        <v>-269.83249999999998</v>
      </c>
      <c r="Z483" s="22">
        <f t="shared" si="129"/>
        <v>-269.83249999999998</v>
      </c>
      <c r="AA483" s="22">
        <f t="shared" si="129"/>
        <v>-269.83249999999998</v>
      </c>
      <c r="AB483" s="22">
        <f t="shared" si="129"/>
        <v>-269.83249999999998</v>
      </c>
      <c r="AC483" s="22">
        <f t="shared" si="129"/>
        <v>-269.83249999999998</v>
      </c>
      <c r="AD483" s="22">
        <f t="shared" si="129"/>
        <v>-269.83249999999998</v>
      </c>
      <c r="AE483" s="22">
        <f t="shared" si="129"/>
        <v>-269.83249999999998</v>
      </c>
      <c r="AF483" s="22">
        <f t="shared" si="129"/>
        <v>-269.83249999999998</v>
      </c>
      <c r="AG483" s="22">
        <f t="shared" si="129"/>
        <v>-269.83249999999998</v>
      </c>
      <c r="AH483" s="22">
        <v>0</v>
      </c>
      <c r="AI483" s="22">
        <v>0</v>
      </c>
      <c r="AJ483" s="22">
        <v>0</v>
      </c>
      <c r="AK483" s="22">
        <f t="shared" si="127"/>
        <v>-2428.4924999999998</v>
      </c>
      <c r="AL483" s="22">
        <v>0</v>
      </c>
      <c r="AM483" s="22">
        <f t="shared" si="109"/>
        <v>-2968.1574999999998</v>
      </c>
      <c r="AO483" s="81">
        <f t="shared" si="110"/>
        <v>3507.8224999999998</v>
      </c>
      <c r="AP483" s="81">
        <f t="shared" si="111"/>
        <v>5936.3149999999996</v>
      </c>
      <c r="AQ483" s="81"/>
      <c r="AR483" s="81"/>
    </row>
    <row r="484" spans="1:44" x14ac:dyDescent="0.25">
      <c r="A484" s="221">
        <v>45428</v>
      </c>
      <c r="D484" s="69" t="s">
        <v>4989</v>
      </c>
      <c r="L484" s="70">
        <v>2400691</v>
      </c>
      <c r="M484" s="70">
        <v>54098</v>
      </c>
      <c r="N484" t="s">
        <v>4895</v>
      </c>
      <c r="O484" s="109">
        <v>2405289</v>
      </c>
      <c r="P484" s="83" t="s">
        <v>4022</v>
      </c>
      <c r="Q484" s="83"/>
      <c r="R484" s="82">
        <v>7920</v>
      </c>
      <c r="S484" s="82">
        <v>0</v>
      </c>
      <c r="T484" s="82">
        <v>0</v>
      </c>
      <c r="U484" s="82">
        <f t="shared" si="128"/>
        <v>7920</v>
      </c>
      <c r="W484" s="73">
        <v>24</v>
      </c>
      <c r="X484" s="22">
        <v>-660</v>
      </c>
      <c r="Y484" s="22">
        <f t="shared" si="129"/>
        <v>-330</v>
      </c>
      <c r="Z484" s="22">
        <f t="shared" si="129"/>
        <v>-330</v>
      </c>
      <c r="AA484" s="22">
        <f t="shared" si="129"/>
        <v>-330</v>
      </c>
      <c r="AB484" s="22">
        <f t="shared" si="129"/>
        <v>-330</v>
      </c>
      <c r="AC484" s="22">
        <f t="shared" si="129"/>
        <v>-330</v>
      </c>
      <c r="AD484" s="22">
        <f t="shared" si="129"/>
        <v>-330</v>
      </c>
      <c r="AE484" s="22">
        <f t="shared" si="129"/>
        <v>-330</v>
      </c>
      <c r="AF484" s="22">
        <f t="shared" si="129"/>
        <v>-330</v>
      </c>
      <c r="AG484" s="22">
        <f t="shared" si="129"/>
        <v>-330</v>
      </c>
      <c r="AH484" s="22">
        <v>0</v>
      </c>
      <c r="AI484" s="22">
        <v>0</v>
      </c>
      <c r="AJ484" s="22">
        <v>0</v>
      </c>
      <c r="AK484" s="22">
        <f t="shared" si="127"/>
        <v>-2970</v>
      </c>
      <c r="AL484" s="22">
        <v>0</v>
      </c>
      <c r="AM484" s="22">
        <f t="shared" si="109"/>
        <v>-3630</v>
      </c>
      <c r="AO484" s="81">
        <f t="shared" si="110"/>
        <v>4290</v>
      </c>
      <c r="AP484" s="81">
        <f t="shared" si="111"/>
        <v>7260</v>
      </c>
      <c r="AQ484" s="81"/>
      <c r="AR484" s="81"/>
    </row>
    <row r="485" spans="1:44" x14ac:dyDescent="0.25">
      <c r="N485"/>
      <c r="O485"/>
      <c r="P485" s="83"/>
      <c r="Q485" s="83"/>
      <c r="R485" s="82">
        <v>0</v>
      </c>
      <c r="S485" s="82">
        <v>0</v>
      </c>
      <c r="T485" s="82">
        <v>0</v>
      </c>
      <c r="U485" s="82">
        <f t="shared" si="128"/>
        <v>0</v>
      </c>
      <c r="W485" s="73">
        <v>24</v>
      </c>
      <c r="X485" s="22">
        <v>0</v>
      </c>
      <c r="Y485" s="22">
        <v>0</v>
      </c>
      <c r="Z485" s="22">
        <v>0</v>
      </c>
      <c r="AA485" s="22">
        <v>0</v>
      </c>
      <c r="AB485" s="22">
        <v>0</v>
      </c>
      <c r="AC485" s="22">
        <v>0</v>
      </c>
      <c r="AD485" s="22">
        <v>0</v>
      </c>
      <c r="AE485" s="22">
        <v>0</v>
      </c>
      <c r="AF485" s="22">
        <v>0</v>
      </c>
      <c r="AG485" s="22">
        <v>0</v>
      </c>
      <c r="AH485" s="22">
        <v>0</v>
      </c>
      <c r="AI485" s="22">
        <v>0</v>
      </c>
      <c r="AJ485" s="22">
        <v>0</v>
      </c>
      <c r="AK485" s="22">
        <f t="shared" si="127"/>
        <v>0</v>
      </c>
      <c r="AL485" s="22">
        <v>0</v>
      </c>
      <c r="AM485" s="22">
        <f t="shared" si="109"/>
        <v>0</v>
      </c>
      <c r="AO485" s="81">
        <f t="shared" si="110"/>
        <v>0</v>
      </c>
      <c r="AP485" s="81">
        <f t="shared" si="111"/>
        <v>0</v>
      </c>
      <c r="AQ485" s="81"/>
      <c r="AR485" s="81"/>
    </row>
    <row r="486" spans="1:44" x14ac:dyDescent="0.25">
      <c r="A486" s="221">
        <v>45455</v>
      </c>
      <c r="D486" s="71" t="s">
        <v>4990</v>
      </c>
      <c r="L486" s="70">
        <v>2400791</v>
      </c>
      <c r="M486" s="70">
        <v>54308</v>
      </c>
      <c r="N486" t="s">
        <v>4895</v>
      </c>
      <c r="O486" t="s">
        <v>4991</v>
      </c>
      <c r="P486" s="83" t="s">
        <v>4029</v>
      </c>
      <c r="Q486" s="83"/>
      <c r="R486" s="82">
        <v>7603.2</v>
      </c>
      <c r="S486" s="82">
        <v>0</v>
      </c>
      <c r="T486" s="82">
        <v>0</v>
      </c>
      <c r="U486" s="82">
        <f t="shared" si="128"/>
        <v>7603.2</v>
      </c>
      <c r="W486" s="73">
        <v>24</v>
      </c>
      <c r="X486" s="22">
        <v>-316.8</v>
      </c>
      <c r="Y486" s="22">
        <f t="shared" ref="Y486:AG502" si="130">-$U486/$W486</f>
        <v>-316.8</v>
      </c>
      <c r="Z486" s="22">
        <f t="shared" si="130"/>
        <v>-316.8</v>
      </c>
      <c r="AA486" s="22">
        <f t="shared" si="130"/>
        <v>-316.8</v>
      </c>
      <c r="AB486" s="22">
        <f t="shared" si="130"/>
        <v>-316.8</v>
      </c>
      <c r="AC486" s="22">
        <f t="shared" si="130"/>
        <v>-316.8</v>
      </c>
      <c r="AD486" s="22">
        <f t="shared" si="130"/>
        <v>-316.8</v>
      </c>
      <c r="AE486" s="22">
        <f t="shared" si="130"/>
        <v>-316.8</v>
      </c>
      <c r="AF486" s="22">
        <f t="shared" si="130"/>
        <v>-316.8</v>
      </c>
      <c r="AG486" s="22">
        <f t="shared" si="130"/>
        <v>-316.8</v>
      </c>
      <c r="AH486" s="22">
        <v>0</v>
      </c>
      <c r="AI486" s="22">
        <v>0</v>
      </c>
      <c r="AJ486" s="22">
        <v>0</v>
      </c>
      <c r="AK486" s="22">
        <f t="shared" si="127"/>
        <v>-2851.2000000000003</v>
      </c>
      <c r="AL486" s="22">
        <v>0</v>
      </c>
      <c r="AM486" s="22">
        <f t="shared" si="109"/>
        <v>-3168.0000000000005</v>
      </c>
      <c r="AO486" s="81">
        <f t="shared" si="110"/>
        <v>4435.1999999999989</v>
      </c>
      <c r="AP486" s="81">
        <f t="shared" si="111"/>
        <v>7286.4</v>
      </c>
      <c r="AQ486" s="81"/>
      <c r="AR486" s="81"/>
    </row>
    <row r="487" spans="1:44" x14ac:dyDescent="0.25">
      <c r="A487" s="221">
        <v>45455</v>
      </c>
      <c r="D487" s="71" t="s">
        <v>4992</v>
      </c>
      <c r="L487" s="70">
        <v>2400791</v>
      </c>
      <c r="M487" s="70">
        <v>54309</v>
      </c>
      <c r="N487" t="s">
        <v>4895</v>
      </c>
      <c r="O487" t="s">
        <v>4993</v>
      </c>
      <c r="P487" s="83" t="s">
        <v>4029</v>
      </c>
      <c r="Q487" s="83"/>
      <c r="R487" s="82">
        <v>3801.6</v>
      </c>
      <c r="S487" s="82">
        <v>0</v>
      </c>
      <c r="T487" s="82">
        <v>0</v>
      </c>
      <c r="U487" s="82">
        <f t="shared" si="128"/>
        <v>3801.6</v>
      </c>
      <c r="W487" s="73">
        <v>24</v>
      </c>
      <c r="X487" s="22">
        <v>-158.4</v>
      </c>
      <c r="Y487" s="22">
        <f t="shared" si="130"/>
        <v>-158.4</v>
      </c>
      <c r="Z487" s="22">
        <f t="shared" si="130"/>
        <v>-158.4</v>
      </c>
      <c r="AA487" s="22">
        <f t="shared" si="130"/>
        <v>-158.4</v>
      </c>
      <c r="AB487" s="22">
        <f t="shared" si="130"/>
        <v>-158.4</v>
      </c>
      <c r="AC487" s="22">
        <f t="shared" si="130"/>
        <v>-158.4</v>
      </c>
      <c r="AD487" s="22">
        <f t="shared" si="130"/>
        <v>-158.4</v>
      </c>
      <c r="AE487" s="22">
        <f t="shared" si="130"/>
        <v>-158.4</v>
      </c>
      <c r="AF487" s="22">
        <f t="shared" si="130"/>
        <v>-158.4</v>
      </c>
      <c r="AG487" s="22">
        <f t="shared" si="130"/>
        <v>-158.4</v>
      </c>
      <c r="AH487" s="22">
        <v>0</v>
      </c>
      <c r="AI487" s="22">
        <v>0</v>
      </c>
      <c r="AJ487" s="22">
        <v>0</v>
      </c>
      <c r="AK487" s="22">
        <f t="shared" si="127"/>
        <v>-1425.6000000000001</v>
      </c>
      <c r="AL487" s="22">
        <v>0</v>
      </c>
      <c r="AM487" s="22">
        <f t="shared" si="109"/>
        <v>-1584.0000000000002</v>
      </c>
      <c r="AO487" s="81">
        <f t="shared" si="110"/>
        <v>2217.5999999999995</v>
      </c>
      <c r="AP487" s="81">
        <f t="shared" si="111"/>
        <v>3643.2</v>
      </c>
      <c r="AQ487" s="81"/>
      <c r="AR487" s="81"/>
    </row>
    <row r="488" spans="1:44" x14ac:dyDescent="0.25">
      <c r="A488" s="221">
        <v>45455</v>
      </c>
      <c r="D488" s="71" t="s">
        <v>4994</v>
      </c>
      <c r="L488" s="70">
        <v>2400791</v>
      </c>
      <c r="M488" s="70">
        <v>54310</v>
      </c>
      <c r="N488" t="s">
        <v>4895</v>
      </c>
      <c r="O488" t="s">
        <v>4995</v>
      </c>
      <c r="P488" s="83" t="s">
        <v>4029</v>
      </c>
      <c r="Q488" s="83"/>
      <c r="R488" s="82">
        <v>3352.8</v>
      </c>
      <c r="S488" s="82">
        <v>0</v>
      </c>
      <c r="T488" s="82">
        <v>0</v>
      </c>
      <c r="U488" s="82">
        <f t="shared" si="128"/>
        <v>3352.8</v>
      </c>
      <c r="W488" s="73">
        <v>24</v>
      </c>
      <c r="X488" s="22">
        <v>-139.70000000000002</v>
      </c>
      <c r="Y488" s="22">
        <f t="shared" si="130"/>
        <v>-139.70000000000002</v>
      </c>
      <c r="Z488" s="22">
        <f t="shared" si="130"/>
        <v>-139.70000000000002</v>
      </c>
      <c r="AA488" s="22">
        <f t="shared" si="130"/>
        <v>-139.70000000000002</v>
      </c>
      <c r="AB488" s="22">
        <f t="shared" si="130"/>
        <v>-139.70000000000002</v>
      </c>
      <c r="AC488" s="22">
        <f t="shared" si="130"/>
        <v>-139.70000000000002</v>
      </c>
      <c r="AD488" s="22">
        <f t="shared" si="130"/>
        <v>-139.70000000000002</v>
      </c>
      <c r="AE488" s="22">
        <f t="shared" si="130"/>
        <v>-139.70000000000002</v>
      </c>
      <c r="AF488" s="22">
        <f t="shared" si="130"/>
        <v>-139.70000000000002</v>
      </c>
      <c r="AG488" s="22">
        <f t="shared" si="130"/>
        <v>-139.70000000000002</v>
      </c>
      <c r="AH488" s="22">
        <v>0</v>
      </c>
      <c r="AI488" s="22">
        <v>0</v>
      </c>
      <c r="AJ488" s="22">
        <v>0</v>
      </c>
      <c r="AK488" s="22">
        <f t="shared" si="127"/>
        <v>-1257.3000000000002</v>
      </c>
      <c r="AL488" s="22">
        <v>0</v>
      </c>
      <c r="AM488" s="22">
        <f t="shared" si="109"/>
        <v>-1397.0000000000002</v>
      </c>
      <c r="AO488" s="81">
        <f t="shared" si="110"/>
        <v>1955.8</v>
      </c>
      <c r="AP488" s="81">
        <f t="shared" si="111"/>
        <v>3213.1000000000004</v>
      </c>
      <c r="AQ488" s="81"/>
      <c r="AR488" s="81"/>
    </row>
    <row r="489" spans="1:44" x14ac:dyDescent="0.25">
      <c r="A489" s="221">
        <v>45453</v>
      </c>
      <c r="D489" s="71" t="s">
        <v>4996</v>
      </c>
      <c r="L489" s="70">
        <v>2400792</v>
      </c>
      <c r="M489" s="70">
        <v>54311</v>
      </c>
      <c r="N489" t="s">
        <v>4895</v>
      </c>
      <c r="O489" t="s">
        <v>4997</v>
      </c>
      <c r="P489" s="83" t="s">
        <v>4029</v>
      </c>
      <c r="Q489" s="83"/>
      <c r="R489" s="82">
        <v>6237</v>
      </c>
      <c r="S489" s="82">
        <v>0</v>
      </c>
      <c r="T489" s="82">
        <v>0</v>
      </c>
      <c r="U489" s="82">
        <f t="shared" si="128"/>
        <v>6237</v>
      </c>
      <c r="W489" s="73">
        <v>24</v>
      </c>
      <c r="X489" s="22">
        <v>-259.875</v>
      </c>
      <c r="Y489" s="22">
        <f t="shared" si="130"/>
        <v>-259.875</v>
      </c>
      <c r="Z489" s="22">
        <f t="shared" si="130"/>
        <v>-259.875</v>
      </c>
      <c r="AA489" s="22">
        <f t="shared" si="130"/>
        <v>-259.875</v>
      </c>
      <c r="AB489" s="22">
        <f t="shared" si="130"/>
        <v>-259.875</v>
      </c>
      <c r="AC489" s="22">
        <f t="shared" si="130"/>
        <v>-259.875</v>
      </c>
      <c r="AD489" s="22">
        <f t="shared" si="130"/>
        <v>-259.875</v>
      </c>
      <c r="AE489" s="22">
        <f t="shared" si="130"/>
        <v>-259.875</v>
      </c>
      <c r="AF489" s="22">
        <f t="shared" si="130"/>
        <v>-259.875</v>
      </c>
      <c r="AG489" s="22">
        <f t="shared" si="130"/>
        <v>-259.875</v>
      </c>
      <c r="AH489" s="22">
        <v>0</v>
      </c>
      <c r="AI489" s="22">
        <v>0</v>
      </c>
      <c r="AJ489" s="22">
        <v>0</v>
      </c>
      <c r="AK489" s="22">
        <f t="shared" si="127"/>
        <v>-2338.875</v>
      </c>
      <c r="AL489" s="22">
        <v>0</v>
      </c>
      <c r="AM489" s="22">
        <f t="shared" si="109"/>
        <v>-2598.75</v>
      </c>
      <c r="AO489" s="81">
        <f t="shared" si="110"/>
        <v>3638.25</v>
      </c>
      <c r="AP489" s="81">
        <f t="shared" si="111"/>
        <v>5977.125</v>
      </c>
      <c r="AQ489" s="81"/>
      <c r="AR489" s="81"/>
    </row>
    <row r="490" spans="1:44" x14ac:dyDescent="0.25">
      <c r="A490" s="221">
        <v>45444</v>
      </c>
      <c r="D490" s="71" t="s">
        <v>4998</v>
      </c>
      <c r="L490" s="70">
        <v>2400793</v>
      </c>
      <c r="M490" s="70">
        <v>54327</v>
      </c>
      <c r="N490" t="s">
        <v>4895</v>
      </c>
      <c r="O490">
        <v>124301865</v>
      </c>
      <c r="P490" s="83" t="s">
        <v>4134</v>
      </c>
      <c r="Q490" s="83"/>
      <c r="R490" s="82">
        <v>1658.8</v>
      </c>
      <c r="S490" s="82">
        <v>0</v>
      </c>
      <c r="T490" s="82">
        <v>0</v>
      </c>
      <c r="U490" s="82">
        <f t="shared" si="128"/>
        <v>1658.8</v>
      </c>
      <c r="W490" s="73">
        <v>24</v>
      </c>
      <c r="X490" s="22">
        <v>-69.11666666666666</v>
      </c>
      <c r="Y490" s="22">
        <f t="shared" si="130"/>
        <v>-69.11666666666666</v>
      </c>
      <c r="Z490" s="22">
        <f t="shared" si="130"/>
        <v>-69.11666666666666</v>
      </c>
      <c r="AA490" s="22">
        <f t="shared" si="130"/>
        <v>-69.11666666666666</v>
      </c>
      <c r="AB490" s="22">
        <f t="shared" si="130"/>
        <v>-69.11666666666666</v>
      </c>
      <c r="AC490" s="22">
        <f t="shared" si="130"/>
        <v>-69.11666666666666</v>
      </c>
      <c r="AD490" s="22">
        <f t="shared" si="130"/>
        <v>-69.11666666666666</v>
      </c>
      <c r="AE490" s="22">
        <f t="shared" si="130"/>
        <v>-69.11666666666666</v>
      </c>
      <c r="AF490" s="22">
        <f t="shared" si="130"/>
        <v>-69.11666666666666</v>
      </c>
      <c r="AG490" s="22">
        <f t="shared" si="130"/>
        <v>-69.11666666666666</v>
      </c>
      <c r="AH490" s="22">
        <v>0</v>
      </c>
      <c r="AI490" s="22">
        <v>0</v>
      </c>
      <c r="AJ490" s="22">
        <v>0</v>
      </c>
      <c r="AK490" s="22">
        <f t="shared" si="127"/>
        <v>-622.04999999999995</v>
      </c>
      <c r="AL490" s="22">
        <v>0</v>
      </c>
      <c r="AM490" s="22">
        <f t="shared" si="109"/>
        <v>-691.16666666666663</v>
      </c>
      <c r="AO490" s="81">
        <f t="shared" si="110"/>
        <v>967.63333333333333</v>
      </c>
      <c r="AP490" s="81">
        <f t="shared" si="111"/>
        <v>1589.6833333333334</v>
      </c>
      <c r="AQ490" s="81"/>
      <c r="AR490" s="81"/>
    </row>
    <row r="491" spans="1:44" x14ac:dyDescent="0.25">
      <c r="A491" s="221">
        <v>45458</v>
      </c>
      <c r="D491" s="71" t="s">
        <v>4999</v>
      </c>
      <c r="L491" s="70">
        <v>2400816</v>
      </c>
      <c r="M491" s="70">
        <v>54341</v>
      </c>
      <c r="N491" t="s">
        <v>5000</v>
      </c>
      <c r="O491">
        <v>153377</v>
      </c>
      <c r="P491" s="83" t="s">
        <v>4150</v>
      </c>
      <c r="Q491" s="83"/>
      <c r="R491" s="82">
        <v>960</v>
      </c>
      <c r="S491" s="82">
        <v>0</v>
      </c>
      <c r="T491" s="82">
        <v>0</v>
      </c>
      <c r="U491" s="82">
        <f t="shared" si="128"/>
        <v>960</v>
      </c>
      <c r="W491" s="73">
        <v>24</v>
      </c>
      <c r="X491" s="22">
        <v>-40</v>
      </c>
      <c r="Y491" s="22">
        <f t="shared" si="130"/>
        <v>-40</v>
      </c>
      <c r="Z491" s="22">
        <f t="shared" si="130"/>
        <v>-40</v>
      </c>
      <c r="AA491" s="22">
        <f t="shared" si="130"/>
        <v>-40</v>
      </c>
      <c r="AB491" s="22">
        <f t="shared" si="130"/>
        <v>-40</v>
      </c>
      <c r="AC491" s="22">
        <f t="shared" si="130"/>
        <v>-40</v>
      </c>
      <c r="AD491" s="22">
        <f t="shared" si="130"/>
        <v>-40</v>
      </c>
      <c r="AE491" s="22">
        <f t="shared" si="130"/>
        <v>-40</v>
      </c>
      <c r="AF491" s="22">
        <f t="shared" si="130"/>
        <v>-40</v>
      </c>
      <c r="AG491" s="22">
        <f t="shared" si="130"/>
        <v>-40</v>
      </c>
      <c r="AH491" s="22">
        <v>0</v>
      </c>
      <c r="AI491" s="22">
        <v>0</v>
      </c>
      <c r="AJ491" s="22">
        <v>0</v>
      </c>
      <c r="AK491" s="22">
        <f t="shared" si="127"/>
        <v>-360</v>
      </c>
      <c r="AL491" s="22">
        <v>0</v>
      </c>
      <c r="AM491" s="22">
        <f t="shared" si="109"/>
        <v>-400</v>
      </c>
      <c r="AO491" s="81">
        <f t="shared" si="110"/>
        <v>560</v>
      </c>
      <c r="AP491" s="81">
        <f t="shared" si="111"/>
        <v>920</v>
      </c>
      <c r="AQ491" s="81"/>
      <c r="AR491" s="81"/>
    </row>
    <row r="492" spans="1:44" x14ac:dyDescent="0.25">
      <c r="A492" s="221">
        <v>45444</v>
      </c>
      <c r="D492" s="71" t="s">
        <v>5001</v>
      </c>
      <c r="L492" s="70">
        <v>2400816</v>
      </c>
      <c r="M492" s="70">
        <v>54362</v>
      </c>
      <c r="N492" t="s">
        <v>4895</v>
      </c>
      <c r="O492">
        <v>153155</v>
      </c>
      <c r="P492" s="83" t="s">
        <v>4150</v>
      </c>
      <c r="Q492" s="83"/>
      <c r="R492" s="82">
        <v>4800</v>
      </c>
      <c r="S492" s="82">
        <v>0</v>
      </c>
      <c r="T492" s="82">
        <v>0</v>
      </c>
      <c r="U492" s="82">
        <f t="shared" si="128"/>
        <v>4800</v>
      </c>
      <c r="W492" s="73">
        <v>24</v>
      </c>
      <c r="X492" s="22">
        <v>-200</v>
      </c>
      <c r="Y492" s="22">
        <f t="shared" si="130"/>
        <v>-200</v>
      </c>
      <c r="Z492" s="22">
        <f t="shared" si="130"/>
        <v>-200</v>
      </c>
      <c r="AA492" s="22">
        <f t="shared" si="130"/>
        <v>-200</v>
      </c>
      <c r="AB492" s="22">
        <f t="shared" si="130"/>
        <v>-200</v>
      </c>
      <c r="AC492" s="22">
        <f t="shared" si="130"/>
        <v>-200</v>
      </c>
      <c r="AD492" s="22">
        <f t="shared" si="130"/>
        <v>-200</v>
      </c>
      <c r="AE492" s="22">
        <f t="shared" si="130"/>
        <v>-200</v>
      </c>
      <c r="AF492" s="22">
        <f t="shared" si="130"/>
        <v>-200</v>
      </c>
      <c r="AG492" s="22">
        <f t="shared" si="130"/>
        <v>-200</v>
      </c>
      <c r="AH492" s="22">
        <v>0</v>
      </c>
      <c r="AI492" s="22">
        <v>0</v>
      </c>
      <c r="AJ492" s="22">
        <v>0</v>
      </c>
      <c r="AK492" s="22">
        <f t="shared" si="127"/>
        <v>-1800</v>
      </c>
      <c r="AL492" s="22">
        <v>0</v>
      </c>
      <c r="AM492" s="22">
        <f t="shared" si="109"/>
        <v>-2000</v>
      </c>
      <c r="AO492" s="81">
        <f t="shared" si="110"/>
        <v>2800</v>
      </c>
      <c r="AP492" s="81">
        <f t="shared" si="111"/>
        <v>4600</v>
      </c>
      <c r="AQ492" s="81"/>
      <c r="AR492" s="81"/>
    </row>
    <row r="493" spans="1:44" x14ac:dyDescent="0.25">
      <c r="A493" s="221">
        <v>45464</v>
      </c>
      <c r="D493" s="71" t="s">
        <v>5002</v>
      </c>
      <c r="L493" s="70">
        <v>2400829</v>
      </c>
      <c r="M493" s="70">
        <v>54412</v>
      </c>
      <c r="N493" t="s">
        <v>4895</v>
      </c>
      <c r="O493">
        <v>2406405</v>
      </c>
      <c r="P493" s="83" t="s">
        <v>4022</v>
      </c>
      <c r="Q493" s="83"/>
      <c r="R493" s="82">
        <v>3630</v>
      </c>
      <c r="S493" s="82">
        <v>0</v>
      </c>
      <c r="T493" s="82">
        <v>0</v>
      </c>
      <c r="U493" s="82">
        <f t="shared" si="128"/>
        <v>3630</v>
      </c>
      <c r="W493" s="73">
        <v>24</v>
      </c>
      <c r="X493" s="22">
        <v>-151.25</v>
      </c>
      <c r="Y493" s="22">
        <f t="shared" si="130"/>
        <v>-151.25</v>
      </c>
      <c r="Z493" s="22">
        <f t="shared" si="130"/>
        <v>-151.25</v>
      </c>
      <c r="AA493" s="22">
        <f t="shared" si="130"/>
        <v>-151.25</v>
      </c>
      <c r="AB493" s="22">
        <f t="shared" si="130"/>
        <v>-151.25</v>
      </c>
      <c r="AC493" s="22">
        <f t="shared" si="130"/>
        <v>-151.25</v>
      </c>
      <c r="AD493" s="22">
        <f t="shared" si="130"/>
        <v>-151.25</v>
      </c>
      <c r="AE493" s="22">
        <f t="shared" si="130"/>
        <v>-151.25</v>
      </c>
      <c r="AF493" s="22">
        <f t="shared" si="130"/>
        <v>-151.25</v>
      </c>
      <c r="AG493" s="22">
        <f t="shared" si="130"/>
        <v>-151.25</v>
      </c>
      <c r="AH493" s="22">
        <v>0</v>
      </c>
      <c r="AI493" s="22">
        <v>0</v>
      </c>
      <c r="AJ493" s="22">
        <v>0</v>
      </c>
      <c r="AK493" s="22">
        <f t="shared" si="127"/>
        <v>-1361.25</v>
      </c>
      <c r="AL493" s="22">
        <v>0</v>
      </c>
      <c r="AM493" s="22">
        <f t="shared" si="109"/>
        <v>-1512.5</v>
      </c>
      <c r="AO493" s="81">
        <f t="shared" si="110"/>
        <v>2117.5</v>
      </c>
      <c r="AP493" s="81">
        <f t="shared" si="111"/>
        <v>3478.75</v>
      </c>
      <c r="AQ493" s="81"/>
      <c r="AR493" s="81"/>
    </row>
    <row r="494" spans="1:44" x14ac:dyDescent="0.25">
      <c r="A494" s="221">
        <v>45464</v>
      </c>
      <c r="D494" s="71" t="s">
        <v>5003</v>
      </c>
      <c r="L494" s="70">
        <v>2400829</v>
      </c>
      <c r="M494" s="70">
        <v>54413</v>
      </c>
      <c r="N494" t="s">
        <v>4895</v>
      </c>
      <c r="O494">
        <v>2406404</v>
      </c>
      <c r="P494" s="83" t="s">
        <v>4022</v>
      </c>
      <c r="Q494" s="83"/>
      <c r="R494" s="82">
        <v>4356</v>
      </c>
      <c r="S494" s="82">
        <v>0</v>
      </c>
      <c r="T494" s="82">
        <v>0</v>
      </c>
      <c r="U494" s="82">
        <f t="shared" si="128"/>
        <v>4356</v>
      </c>
      <c r="W494" s="73">
        <v>24</v>
      </c>
      <c r="X494" s="22">
        <v>-181.5</v>
      </c>
      <c r="Y494" s="22">
        <f t="shared" si="130"/>
        <v>-181.5</v>
      </c>
      <c r="Z494" s="22">
        <f t="shared" si="130"/>
        <v>-181.5</v>
      </c>
      <c r="AA494" s="22">
        <f t="shared" si="130"/>
        <v>-181.5</v>
      </c>
      <c r="AB494" s="22">
        <f t="shared" si="130"/>
        <v>-181.5</v>
      </c>
      <c r="AC494" s="22">
        <f t="shared" si="130"/>
        <v>-181.5</v>
      </c>
      <c r="AD494" s="22">
        <f t="shared" si="130"/>
        <v>-181.5</v>
      </c>
      <c r="AE494" s="22">
        <f t="shared" si="130"/>
        <v>-181.5</v>
      </c>
      <c r="AF494" s="22">
        <f t="shared" si="130"/>
        <v>-181.5</v>
      </c>
      <c r="AG494" s="22">
        <f t="shared" si="130"/>
        <v>-181.5</v>
      </c>
      <c r="AH494" s="22">
        <v>0</v>
      </c>
      <c r="AI494" s="22">
        <v>0</v>
      </c>
      <c r="AJ494" s="22">
        <v>0</v>
      </c>
      <c r="AK494" s="22">
        <f t="shared" si="127"/>
        <v>-1633.5</v>
      </c>
      <c r="AL494" s="22">
        <v>0</v>
      </c>
      <c r="AM494" s="22">
        <f t="shared" si="109"/>
        <v>-1815</v>
      </c>
      <c r="AO494" s="81">
        <f t="shared" si="110"/>
        <v>2541</v>
      </c>
      <c r="AP494" s="81">
        <f t="shared" si="111"/>
        <v>4174.5</v>
      </c>
      <c r="AQ494" s="81"/>
      <c r="AR494" s="81"/>
    </row>
    <row r="495" spans="1:44" x14ac:dyDescent="0.25">
      <c r="A495" s="221">
        <v>45465</v>
      </c>
      <c r="D495" s="71" t="s">
        <v>5004</v>
      </c>
      <c r="L495" s="70">
        <v>2400830</v>
      </c>
      <c r="M495" s="70">
        <v>54419</v>
      </c>
      <c r="N495" t="s">
        <v>4895</v>
      </c>
      <c r="O495">
        <v>124302176</v>
      </c>
      <c r="P495" s="83" t="s">
        <v>4134</v>
      </c>
      <c r="Q495" s="83"/>
      <c r="R495" s="82">
        <v>5105.1000000000004</v>
      </c>
      <c r="S495" s="82">
        <v>0</v>
      </c>
      <c r="T495" s="82">
        <v>0</v>
      </c>
      <c r="U495" s="82">
        <f t="shared" si="128"/>
        <v>5105.1000000000004</v>
      </c>
      <c r="W495" s="73">
        <v>24</v>
      </c>
      <c r="X495" s="22">
        <v>-212.71250000000001</v>
      </c>
      <c r="Y495" s="22">
        <f t="shared" si="130"/>
        <v>-212.71250000000001</v>
      </c>
      <c r="Z495" s="22">
        <f t="shared" si="130"/>
        <v>-212.71250000000001</v>
      </c>
      <c r="AA495" s="22">
        <f t="shared" si="130"/>
        <v>-212.71250000000001</v>
      </c>
      <c r="AB495" s="22">
        <f t="shared" si="130"/>
        <v>-212.71250000000001</v>
      </c>
      <c r="AC495" s="22">
        <f t="shared" si="130"/>
        <v>-212.71250000000001</v>
      </c>
      <c r="AD495" s="22">
        <f t="shared" si="130"/>
        <v>-212.71250000000001</v>
      </c>
      <c r="AE495" s="22">
        <f t="shared" si="130"/>
        <v>-212.71250000000001</v>
      </c>
      <c r="AF495" s="22">
        <f t="shared" si="130"/>
        <v>-212.71250000000001</v>
      </c>
      <c r="AG495" s="22">
        <f t="shared" si="130"/>
        <v>-212.71250000000001</v>
      </c>
      <c r="AH495" s="22">
        <v>0</v>
      </c>
      <c r="AI495" s="22">
        <v>0</v>
      </c>
      <c r="AJ495" s="22">
        <v>0</v>
      </c>
      <c r="AK495" s="22">
        <f t="shared" si="127"/>
        <v>-1914.4125000000004</v>
      </c>
      <c r="AL495" s="22">
        <v>0</v>
      </c>
      <c r="AM495" s="22">
        <f t="shared" si="109"/>
        <v>-2127.1250000000005</v>
      </c>
      <c r="AO495" s="81">
        <f t="shared" si="110"/>
        <v>2977.9749999999999</v>
      </c>
      <c r="AP495" s="81">
        <f t="shared" si="111"/>
        <v>4892.3875000000007</v>
      </c>
      <c r="AQ495" s="81"/>
      <c r="AR495" s="81"/>
    </row>
    <row r="496" spans="1:44" x14ac:dyDescent="0.25">
      <c r="A496" s="221">
        <v>45465</v>
      </c>
      <c r="D496" s="71" t="s">
        <v>5005</v>
      </c>
      <c r="L496" s="70">
        <v>2400830</v>
      </c>
      <c r="M496" s="70">
        <v>54420</v>
      </c>
      <c r="N496" t="s">
        <v>5006</v>
      </c>
      <c r="O496">
        <v>124302174</v>
      </c>
      <c r="P496" s="83" t="s">
        <v>4134</v>
      </c>
      <c r="Q496" s="83"/>
      <c r="R496" s="82">
        <v>729.3</v>
      </c>
      <c r="S496" s="82">
        <v>0</v>
      </c>
      <c r="T496" s="82">
        <v>0</v>
      </c>
      <c r="U496" s="82">
        <f t="shared" si="128"/>
        <v>729.3</v>
      </c>
      <c r="W496" s="73">
        <v>24</v>
      </c>
      <c r="X496" s="22">
        <v>-30.387499999999999</v>
      </c>
      <c r="Y496" s="22">
        <f t="shared" si="130"/>
        <v>-30.387499999999999</v>
      </c>
      <c r="Z496" s="22">
        <f t="shared" si="130"/>
        <v>-30.387499999999999</v>
      </c>
      <c r="AA496" s="22">
        <f t="shared" si="130"/>
        <v>-30.387499999999999</v>
      </c>
      <c r="AB496" s="22">
        <f t="shared" si="130"/>
        <v>-30.387499999999999</v>
      </c>
      <c r="AC496" s="22">
        <f t="shared" si="130"/>
        <v>-30.387499999999999</v>
      </c>
      <c r="AD496" s="22">
        <f t="shared" si="130"/>
        <v>-30.387499999999999</v>
      </c>
      <c r="AE496" s="22">
        <f t="shared" si="130"/>
        <v>-30.387499999999999</v>
      </c>
      <c r="AF496" s="22">
        <f t="shared" si="130"/>
        <v>-30.387499999999999</v>
      </c>
      <c r="AG496" s="22">
        <f t="shared" si="130"/>
        <v>-30.387499999999999</v>
      </c>
      <c r="AH496" s="22">
        <v>0</v>
      </c>
      <c r="AI496" s="22">
        <v>0</v>
      </c>
      <c r="AJ496" s="22">
        <v>0</v>
      </c>
      <c r="AK496" s="22">
        <f t="shared" si="127"/>
        <v>-273.48749999999995</v>
      </c>
      <c r="AL496" s="22">
        <v>0</v>
      </c>
      <c r="AM496" s="22">
        <f t="shared" si="109"/>
        <v>-303.87499999999994</v>
      </c>
      <c r="AO496" s="81">
        <f t="shared" si="110"/>
        <v>425.42500000000001</v>
      </c>
      <c r="AP496" s="81">
        <f t="shared" si="111"/>
        <v>698.91249999999991</v>
      </c>
      <c r="AQ496" s="81"/>
      <c r="AR496" s="81"/>
    </row>
    <row r="497" spans="1:44" x14ac:dyDescent="0.25">
      <c r="A497" s="221">
        <v>45464</v>
      </c>
      <c r="D497" s="71" t="s">
        <v>5005</v>
      </c>
      <c r="L497" s="70">
        <v>2400830</v>
      </c>
      <c r="M497" s="70">
        <v>54421</v>
      </c>
      <c r="N497" t="s">
        <v>4895</v>
      </c>
      <c r="O497">
        <v>124302154</v>
      </c>
      <c r="P497" s="83" t="s">
        <v>4134</v>
      </c>
      <c r="Q497" s="83"/>
      <c r="R497" s="82">
        <v>5105.1000000000004</v>
      </c>
      <c r="S497" s="82">
        <v>0</v>
      </c>
      <c r="T497" s="82">
        <v>0</v>
      </c>
      <c r="U497" s="82">
        <f t="shared" si="128"/>
        <v>5105.1000000000004</v>
      </c>
      <c r="W497" s="73">
        <v>24</v>
      </c>
      <c r="X497" s="22">
        <v>-212.71250000000001</v>
      </c>
      <c r="Y497" s="22">
        <f t="shared" si="130"/>
        <v>-212.71250000000001</v>
      </c>
      <c r="Z497" s="22">
        <f t="shared" si="130"/>
        <v>-212.71250000000001</v>
      </c>
      <c r="AA497" s="22">
        <f t="shared" si="130"/>
        <v>-212.71250000000001</v>
      </c>
      <c r="AB497" s="22">
        <f t="shared" si="130"/>
        <v>-212.71250000000001</v>
      </c>
      <c r="AC497" s="22">
        <f t="shared" si="130"/>
        <v>-212.71250000000001</v>
      </c>
      <c r="AD497" s="22">
        <f t="shared" si="130"/>
        <v>-212.71250000000001</v>
      </c>
      <c r="AE497" s="22">
        <f t="shared" si="130"/>
        <v>-212.71250000000001</v>
      </c>
      <c r="AF497" s="22">
        <f t="shared" si="130"/>
        <v>-212.71250000000001</v>
      </c>
      <c r="AG497" s="22">
        <f t="shared" si="130"/>
        <v>-212.71250000000001</v>
      </c>
      <c r="AH497" s="22">
        <v>0</v>
      </c>
      <c r="AI497" s="22">
        <v>0</v>
      </c>
      <c r="AJ497" s="22">
        <v>0</v>
      </c>
      <c r="AK497" s="22">
        <f t="shared" si="127"/>
        <v>-1914.4125000000004</v>
      </c>
      <c r="AL497" s="22">
        <v>0</v>
      </c>
      <c r="AM497" s="22">
        <f t="shared" si="109"/>
        <v>-2127.1250000000005</v>
      </c>
      <c r="AO497" s="81">
        <f t="shared" si="110"/>
        <v>2977.9749999999999</v>
      </c>
      <c r="AP497" s="81">
        <f t="shared" si="111"/>
        <v>4892.3875000000007</v>
      </c>
      <c r="AQ497" s="81"/>
      <c r="AR497" s="81"/>
    </row>
    <row r="498" spans="1:44" x14ac:dyDescent="0.25">
      <c r="A498" s="221">
        <v>45464</v>
      </c>
      <c r="D498" s="71" t="s">
        <v>5007</v>
      </c>
      <c r="L498" s="70">
        <v>2400830</v>
      </c>
      <c r="M498" s="70">
        <v>54422</v>
      </c>
      <c r="N498" t="s">
        <v>4895</v>
      </c>
      <c r="O498">
        <v>124302153</v>
      </c>
      <c r="P498" s="83" t="s">
        <v>4134</v>
      </c>
      <c r="Q498" s="83"/>
      <c r="R498" s="82">
        <v>5105.1000000000004</v>
      </c>
      <c r="S498" s="82">
        <v>0</v>
      </c>
      <c r="T498" s="82">
        <v>0</v>
      </c>
      <c r="U498" s="82">
        <f t="shared" si="128"/>
        <v>5105.1000000000004</v>
      </c>
      <c r="W498" s="73">
        <v>24</v>
      </c>
      <c r="X498" s="22">
        <v>-212.71250000000001</v>
      </c>
      <c r="Y498" s="22">
        <f t="shared" si="130"/>
        <v>-212.71250000000001</v>
      </c>
      <c r="Z498" s="22">
        <f t="shared" si="130"/>
        <v>-212.71250000000001</v>
      </c>
      <c r="AA498" s="22">
        <f t="shared" si="130"/>
        <v>-212.71250000000001</v>
      </c>
      <c r="AB498" s="22">
        <f t="shared" si="130"/>
        <v>-212.71250000000001</v>
      </c>
      <c r="AC498" s="22">
        <f t="shared" si="130"/>
        <v>-212.71250000000001</v>
      </c>
      <c r="AD498" s="22">
        <f t="shared" si="130"/>
        <v>-212.71250000000001</v>
      </c>
      <c r="AE498" s="22">
        <f t="shared" si="130"/>
        <v>-212.71250000000001</v>
      </c>
      <c r="AF498" s="22">
        <f t="shared" si="130"/>
        <v>-212.71250000000001</v>
      </c>
      <c r="AG498" s="22">
        <f t="shared" si="130"/>
        <v>-212.71250000000001</v>
      </c>
      <c r="AH498" s="22">
        <v>0</v>
      </c>
      <c r="AI498" s="22">
        <v>0</v>
      </c>
      <c r="AJ498" s="22">
        <v>0</v>
      </c>
      <c r="AK498" s="22">
        <f t="shared" si="127"/>
        <v>-1914.4125000000004</v>
      </c>
      <c r="AL498" s="22">
        <v>0</v>
      </c>
      <c r="AM498" s="22">
        <f t="shared" si="109"/>
        <v>-2127.1250000000005</v>
      </c>
      <c r="AO498" s="81">
        <f t="shared" si="110"/>
        <v>2977.9749999999999</v>
      </c>
      <c r="AP498" s="81">
        <f t="shared" si="111"/>
        <v>4892.3875000000007</v>
      </c>
      <c r="AQ498" s="81"/>
      <c r="AR498" s="81"/>
    </row>
    <row r="499" spans="1:44" x14ac:dyDescent="0.25">
      <c r="A499" s="221">
        <v>45464</v>
      </c>
      <c r="D499" s="71" t="s">
        <v>5008</v>
      </c>
      <c r="L499" s="70">
        <v>2400830</v>
      </c>
      <c r="M499" s="70">
        <v>54423</v>
      </c>
      <c r="N499" t="s">
        <v>4895</v>
      </c>
      <c r="O499">
        <v>124302155</v>
      </c>
      <c r="P499" s="83" t="s">
        <v>4134</v>
      </c>
      <c r="Q499" s="83"/>
      <c r="R499" s="82">
        <v>5834.4</v>
      </c>
      <c r="S499" s="82">
        <v>0</v>
      </c>
      <c r="T499" s="82">
        <v>0</v>
      </c>
      <c r="U499" s="82">
        <f t="shared" si="128"/>
        <v>5834.4</v>
      </c>
      <c r="W499" s="73">
        <v>24</v>
      </c>
      <c r="X499" s="22">
        <v>-243.1</v>
      </c>
      <c r="Y499" s="22">
        <f t="shared" si="130"/>
        <v>-243.1</v>
      </c>
      <c r="Z499" s="22">
        <f t="shared" si="130"/>
        <v>-243.1</v>
      </c>
      <c r="AA499" s="22">
        <f t="shared" si="130"/>
        <v>-243.1</v>
      </c>
      <c r="AB499" s="22">
        <f t="shared" si="130"/>
        <v>-243.1</v>
      </c>
      <c r="AC499" s="22">
        <f t="shared" si="130"/>
        <v>-243.1</v>
      </c>
      <c r="AD499" s="22">
        <f t="shared" si="130"/>
        <v>-243.1</v>
      </c>
      <c r="AE499" s="22">
        <f t="shared" si="130"/>
        <v>-243.1</v>
      </c>
      <c r="AF499" s="22">
        <f t="shared" si="130"/>
        <v>-243.1</v>
      </c>
      <c r="AG499" s="22">
        <f t="shared" si="130"/>
        <v>-243.1</v>
      </c>
      <c r="AH499" s="22">
        <v>0</v>
      </c>
      <c r="AI499" s="22">
        <v>0</v>
      </c>
      <c r="AJ499" s="22">
        <v>0</v>
      </c>
      <c r="AK499" s="22">
        <f t="shared" si="127"/>
        <v>-2187.8999999999996</v>
      </c>
      <c r="AL499" s="22">
        <v>0</v>
      </c>
      <c r="AM499" s="22">
        <f t="shared" si="109"/>
        <v>-2430.9999999999995</v>
      </c>
      <c r="AO499" s="81">
        <f t="shared" si="110"/>
        <v>3403.4</v>
      </c>
      <c r="AP499" s="81">
        <f t="shared" si="111"/>
        <v>5591.2999999999993</v>
      </c>
      <c r="AQ499" s="81"/>
      <c r="AR499" s="81"/>
    </row>
    <row r="500" spans="1:44" x14ac:dyDescent="0.25">
      <c r="A500" s="221">
        <v>45461</v>
      </c>
      <c r="D500" s="71" t="s">
        <v>5009</v>
      </c>
      <c r="L500" s="70">
        <v>2400828</v>
      </c>
      <c r="M500" s="70">
        <v>54430</v>
      </c>
      <c r="N500" t="s">
        <v>4919</v>
      </c>
      <c r="O500" t="s">
        <v>5010</v>
      </c>
      <c r="P500" s="83" t="s">
        <v>4029</v>
      </c>
      <c r="Q500" s="83"/>
      <c r="R500" s="82">
        <v>2890.8</v>
      </c>
      <c r="S500" s="82">
        <v>0</v>
      </c>
      <c r="T500" s="82">
        <v>0</v>
      </c>
      <c r="U500" s="82">
        <f t="shared" si="128"/>
        <v>2890.8</v>
      </c>
      <c r="W500" s="73">
        <v>24</v>
      </c>
      <c r="X500" s="22">
        <v>-120.45</v>
      </c>
      <c r="Y500" s="22">
        <f t="shared" si="130"/>
        <v>-120.45</v>
      </c>
      <c r="Z500" s="22">
        <f t="shared" si="130"/>
        <v>-120.45</v>
      </c>
      <c r="AA500" s="22">
        <f t="shared" si="130"/>
        <v>-120.45</v>
      </c>
      <c r="AB500" s="22">
        <f t="shared" si="130"/>
        <v>-120.45</v>
      </c>
      <c r="AC500" s="22">
        <f t="shared" si="130"/>
        <v>-120.45</v>
      </c>
      <c r="AD500" s="22">
        <f t="shared" si="130"/>
        <v>-120.45</v>
      </c>
      <c r="AE500" s="22">
        <f t="shared" si="130"/>
        <v>-120.45</v>
      </c>
      <c r="AF500" s="22">
        <f t="shared" si="130"/>
        <v>-120.45</v>
      </c>
      <c r="AG500" s="22">
        <f t="shared" si="130"/>
        <v>-120.45</v>
      </c>
      <c r="AH500" s="22">
        <v>0</v>
      </c>
      <c r="AI500" s="22">
        <v>0</v>
      </c>
      <c r="AJ500" s="22">
        <v>0</v>
      </c>
      <c r="AK500" s="22">
        <f t="shared" si="127"/>
        <v>-1084.0500000000002</v>
      </c>
      <c r="AL500" s="22">
        <v>0</v>
      </c>
      <c r="AM500" s="22">
        <f t="shared" si="109"/>
        <v>-1204.5000000000002</v>
      </c>
      <c r="AO500" s="81">
        <f t="shared" si="110"/>
        <v>1686.3</v>
      </c>
      <c r="AP500" s="81">
        <f t="shared" si="111"/>
        <v>2770.3500000000004</v>
      </c>
      <c r="AQ500" s="81"/>
      <c r="AR500" s="81"/>
    </row>
    <row r="501" spans="1:44" x14ac:dyDescent="0.25">
      <c r="A501" s="221">
        <v>45447</v>
      </c>
      <c r="D501" s="71" t="s">
        <v>5011</v>
      </c>
      <c r="L501" s="70">
        <v>2400828</v>
      </c>
      <c r="M501" s="70">
        <v>54433</v>
      </c>
      <c r="N501" t="s">
        <v>4895</v>
      </c>
      <c r="O501" t="s">
        <v>5012</v>
      </c>
      <c r="P501" s="83" t="s">
        <v>4029</v>
      </c>
      <c r="Q501" s="83"/>
      <c r="R501" s="82">
        <v>1728</v>
      </c>
      <c r="S501" s="82">
        <v>0</v>
      </c>
      <c r="T501" s="82">
        <v>0</v>
      </c>
      <c r="U501" s="82">
        <f t="shared" si="128"/>
        <v>1728</v>
      </c>
      <c r="W501" s="73">
        <v>24</v>
      </c>
      <c r="X501" s="22">
        <v>-72</v>
      </c>
      <c r="Y501" s="22">
        <f t="shared" si="130"/>
        <v>-72</v>
      </c>
      <c r="Z501" s="22">
        <f t="shared" si="130"/>
        <v>-72</v>
      </c>
      <c r="AA501" s="22">
        <f t="shared" si="130"/>
        <v>-72</v>
      </c>
      <c r="AB501" s="22">
        <f t="shared" si="130"/>
        <v>-72</v>
      </c>
      <c r="AC501" s="22">
        <f t="shared" si="130"/>
        <v>-72</v>
      </c>
      <c r="AD501" s="22">
        <f t="shared" si="130"/>
        <v>-72</v>
      </c>
      <c r="AE501" s="22">
        <f t="shared" si="130"/>
        <v>-72</v>
      </c>
      <c r="AF501" s="22">
        <f t="shared" si="130"/>
        <v>-72</v>
      </c>
      <c r="AG501" s="22">
        <f t="shared" si="130"/>
        <v>-72</v>
      </c>
      <c r="AH501" s="22">
        <v>0</v>
      </c>
      <c r="AI501" s="22">
        <v>0</v>
      </c>
      <c r="AJ501" s="22">
        <v>0</v>
      </c>
      <c r="AK501" s="22">
        <f t="shared" si="127"/>
        <v>-648</v>
      </c>
      <c r="AL501" s="22">
        <v>0</v>
      </c>
      <c r="AM501" s="22">
        <f t="shared" si="109"/>
        <v>-720</v>
      </c>
      <c r="AO501" s="81">
        <f t="shared" si="110"/>
        <v>1008</v>
      </c>
      <c r="AP501" s="81">
        <f t="shared" si="111"/>
        <v>1656</v>
      </c>
      <c r="AQ501" s="81"/>
      <c r="AR501" s="81"/>
    </row>
    <row r="502" spans="1:44" x14ac:dyDescent="0.25">
      <c r="A502" s="221">
        <v>45457</v>
      </c>
      <c r="D502" s="71" t="s">
        <v>5013</v>
      </c>
      <c r="L502" s="70">
        <v>2400791</v>
      </c>
      <c r="M502" s="70">
        <v>54443</v>
      </c>
      <c r="N502" t="s">
        <v>4298</v>
      </c>
      <c r="O502" t="s">
        <v>5014</v>
      </c>
      <c r="P502" s="83" t="s">
        <v>4029</v>
      </c>
      <c r="Q502" s="83"/>
      <c r="R502" s="82">
        <v>1518</v>
      </c>
      <c r="S502" s="82">
        <v>0</v>
      </c>
      <c r="T502" s="82">
        <v>0</v>
      </c>
      <c r="U502" s="82">
        <f t="shared" si="128"/>
        <v>1518</v>
      </c>
      <c r="W502" s="73">
        <v>24</v>
      </c>
      <c r="X502" s="22">
        <v>-63.25</v>
      </c>
      <c r="Y502" s="22">
        <f t="shared" si="130"/>
        <v>-63.25</v>
      </c>
      <c r="Z502" s="22">
        <f t="shared" si="130"/>
        <v>-63.25</v>
      </c>
      <c r="AA502" s="22">
        <f t="shared" si="130"/>
        <v>-63.25</v>
      </c>
      <c r="AB502" s="22">
        <f t="shared" si="130"/>
        <v>-63.25</v>
      </c>
      <c r="AC502" s="22">
        <f t="shared" si="130"/>
        <v>-63.25</v>
      </c>
      <c r="AD502" s="22">
        <f t="shared" si="130"/>
        <v>-63.25</v>
      </c>
      <c r="AE502" s="22">
        <f t="shared" si="130"/>
        <v>-63.25</v>
      </c>
      <c r="AF502" s="22">
        <f t="shared" si="130"/>
        <v>-63.25</v>
      </c>
      <c r="AG502" s="22">
        <f t="shared" si="130"/>
        <v>-63.25</v>
      </c>
      <c r="AH502" s="22">
        <v>0</v>
      </c>
      <c r="AI502" s="22">
        <v>0</v>
      </c>
      <c r="AJ502" s="22">
        <v>0</v>
      </c>
      <c r="AK502" s="22">
        <f t="shared" si="127"/>
        <v>-569.25</v>
      </c>
      <c r="AL502" s="22">
        <v>0</v>
      </c>
      <c r="AM502" s="22">
        <f t="shared" si="109"/>
        <v>-632.5</v>
      </c>
      <c r="AO502" s="81">
        <f t="shared" si="110"/>
        <v>885.5</v>
      </c>
      <c r="AP502" s="81">
        <f t="shared" si="111"/>
        <v>1454.75</v>
      </c>
      <c r="AQ502" s="81"/>
      <c r="AR502" s="81"/>
    </row>
    <row r="503" spans="1:44" x14ac:dyDescent="0.25">
      <c r="A503" s="221">
        <v>45457</v>
      </c>
      <c r="D503" s="71" t="s">
        <v>5015</v>
      </c>
      <c r="L503" s="70">
        <v>2400791</v>
      </c>
      <c r="M503" s="70">
        <v>54444</v>
      </c>
      <c r="N503" t="s">
        <v>4895</v>
      </c>
      <c r="O503" t="s">
        <v>5016</v>
      </c>
      <c r="P503" s="83" t="s">
        <v>4029</v>
      </c>
      <c r="Q503" s="83"/>
      <c r="R503" s="82">
        <v>742.5</v>
      </c>
      <c r="S503" s="82">
        <v>0</v>
      </c>
      <c r="T503" s="82">
        <v>0</v>
      </c>
      <c r="U503" s="82">
        <f t="shared" si="106"/>
        <v>742.5</v>
      </c>
      <c r="W503" s="73">
        <v>24</v>
      </c>
      <c r="X503" s="22">
        <v>-30.9375</v>
      </c>
      <c r="Y503" s="22">
        <f t="shared" ref="Y503:AG518" si="131">-$U503/$W503</f>
        <v>-30.9375</v>
      </c>
      <c r="Z503" s="22">
        <f t="shared" si="131"/>
        <v>-30.9375</v>
      </c>
      <c r="AA503" s="22">
        <f t="shared" si="131"/>
        <v>-30.9375</v>
      </c>
      <c r="AB503" s="22">
        <f t="shared" si="131"/>
        <v>-30.9375</v>
      </c>
      <c r="AC503" s="22">
        <f t="shared" si="131"/>
        <v>-30.9375</v>
      </c>
      <c r="AD503" s="22">
        <f t="shared" si="131"/>
        <v>-30.9375</v>
      </c>
      <c r="AE503" s="22">
        <f t="shared" si="131"/>
        <v>-30.9375</v>
      </c>
      <c r="AF503" s="22">
        <f t="shared" si="131"/>
        <v>-30.9375</v>
      </c>
      <c r="AG503" s="22">
        <f t="shared" si="131"/>
        <v>-30.9375</v>
      </c>
      <c r="AH503" s="22">
        <v>0</v>
      </c>
      <c r="AI503" s="22">
        <v>0</v>
      </c>
      <c r="AJ503" s="22">
        <v>0</v>
      </c>
      <c r="AK503" s="22">
        <f t="shared" si="127"/>
        <v>-278.4375</v>
      </c>
      <c r="AL503" s="22">
        <v>0</v>
      </c>
      <c r="AM503" s="22">
        <f t="shared" si="109"/>
        <v>-309.375</v>
      </c>
      <c r="AO503" s="81">
        <f t="shared" si="110"/>
        <v>433.125</v>
      </c>
      <c r="AP503" s="81">
        <f t="shared" si="111"/>
        <v>711.5625</v>
      </c>
      <c r="AQ503" s="81"/>
      <c r="AR503" s="81"/>
    </row>
    <row r="504" spans="1:44" x14ac:dyDescent="0.25">
      <c r="A504" s="221"/>
      <c r="N504"/>
      <c r="O504"/>
      <c r="P504" s="83"/>
      <c r="Q504" s="83"/>
      <c r="S504" s="74"/>
      <c r="X504" s="22"/>
      <c r="Y504" s="22"/>
      <c r="Z504" s="22"/>
      <c r="AA504" s="22"/>
      <c r="AB504" s="22"/>
      <c r="AC504" s="22"/>
      <c r="AD504" s="22"/>
      <c r="AE504" s="22"/>
      <c r="AF504" s="22"/>
      <c r="AG504" s="22"/>
      <c r="AH504" s="22"/>
      <c r="AI504" s="22"/>
      <c r="AJ504" s="22"/>
      <c r="AK504" s="22"/>
      <c r="AL504" s="22"/>
      <c r="AM504" s="22"/>
      <c r="AO504" s="81"/>
      <c r="AP504" s="81"/>
      <c r="AQ504" s="81"/>
      <c r="AR504" s="81"/>
    </row>
    <row r="505" spans="1:44" x14ac:dyDescent="0.25">
      <c r="A505" s="221">
        <v>45474</v>
      </c>
      <c r="D505" s="71" t="s">
        <v>5017</v>
      </c>
      <c r="L505" s="70">
        <v>2400909</v>
      </c>
      <c r="M505" s="70">
        <v>54623</v>
      </c>
      <c r="N505" t="s">
        <v>4919</v>
      </c>
      <c r="O505" t="s">
        <v>5018</v>
      </c>
      <c r="P505" s="83" t="s">
        <v>4029</v>
      </c>
      <c r="Q505" s="83"/>
      <c r="R505" s="82">
        <v>0</v>
      </c>
      <c r="S505" s="74">
        <v>5197.5</v>
      </c>
      <c r="T505" s="82">
        <v>0</v>
      </c>
      <c r="U505" s="82">
        <f t="shared" ref="U505:U530" si="132">SUM(R505:T505)</f>
        <v>5197.5</v>
      </c>
      <c r="W505" s="73">
        <v>24</v>
      </c>
      <c r="X505" s="22">
        <v>0</v>
      </c>
      <c r="Y505" s="22">
        <f t="shared" si="131"/>
        <v>-216.5625</v>
      </c>
      <c r="Z505" s="22">
        <f t="shared" si="131"/>
        <v>-216.5625</v>
      </c>
      <c r="AA505" s="22">
        <f t="shared" si="131"/>
        <v>-216.5625</v>
      </c>
      <c r="AB505" s="22">
        <f t="shared" si="131"/>
        <v>-216.5625</v>
      </c>
      <c r="AC505" s="22">
        <f t="shared" si="131"/>
        <v>-216.5625</v>
      </c>
      <c r="AD505" s="22">
        <f t="shared" si="131"/>
        <v>-216.5625</v>
      </c>
      <c r="AE505" s="22">
        <f t="shared" si="131"/>
        <v>-216.5625</v>
      </c>
      <c r="AF505" s="22">
        <f t="shared" si="131"/>
        <v>-216.5625</v>
      </c>
      <c r="AG505" s="22">
        <f t="shared" si="131"/>
        <v>-216.5625</v>
      </c>
      <c r="AH505" s="22">
        <v>0</v>
      </c>
      <c r="AI505" s="22">
        <v>0</v>
      </c>
      <c r="AJ505" s="22">
        <v>0</v>
      </c>
      <c r="AK505" s="22">
        <f t="shared" si="127"/>
        <v>-1949.0625</v>
      </c>
      <c r="AL505" s="22">
        <v>0</v>
      </c>
      <c r="AM505" s="22">
        <f t="shared" ref="AM505:AM530" si="133">X505+AK505+AL505</f>
        <v>-1949.0625</v>
      </c>
      <c r="AO505" s="81">
        <f t="shared" ref="AO505:AO530" si="134">U505+AM505</f>
        <v>3248.4375</v>
      </c>
      <c r="AP505" s="81">
        <f t="shared" ref="AP505:AP530" si="135">R505+X505</f>
        <v>0</v>
      </c>
      <c r="AQ505" s="81"/>
      <c r="AR505" s="81"/>
    </row>
    <row r="506" spans="1:44" x14ac:dyDescent="0.25">
      <c r="A506" s="221">
        <v>45474</v>
      </c>
      <c r="D506" s="71" t="s">
        <v>5019</v>
      </c>
      <c r="L506" s="70">
        <v>2400909</v>
      </c>
      <c r="M506" s="70">
        <v>54637</v>
      </c>
      <c r="N506" t="s">
        <v>4895</v>
      </c>
      <c r="O506" t="s">
        <v>5020</v>
      </c>
      <c r="P506" s="83" t="s">
        <v>4029</v>
      </c>
      <c r="Q506" s="83"/>
      <c r="R506" s="82">
        <v>0</v>
      </c>
      <c r="S506" s="74">
        <v>2886</v>
      </c>
      <c r="T506" s="82">
        <v>0</v>
      </c>
      <c r="U506" s="82">
        <f t="shared" si="132"/>
        <v>2886</v>
      </c>
      <c r="W506" s="73">
        <v>24</v>
      </c>
      <c r="X506" s="22">
        <v>0</v>
      </c>
      <c r="Y506" s="22">
        <f t="shared" si="131"/>
        <v>-120.25</v>
      </c>
      <c r="Z506" s="22">
        <f t="shared" si="131"/>
        <v>-120.25</v>
      </c>
      <c r="AA506" s="22">
        <f t="shared" si="131"/>
        <v>-120.25</v>
      </c>
      <c r="AB506" s="22">
        <f t="shared" si="131"/>
        <v>-120.25</v>
      </c>
      <c r="AC506" s="22">
        <f t="shared" si="131"/>
        <v>-120.25</v>
      </c>
      <c r="AD506" s="22">
        <f t="shared" si="131"/>
        <v>-120.25</v>
      </c>
      <c r="AE506" s="22">
        <f t="shared" si="131"/>
        <v>-120.25</v>
      </c>
      <c r="AF506" s="22">
        <f t="shared" si="131"/>
        <v>-120.25</v>
      </c>
      <c r="AG506" s="22">
        <f t="shared" si="131"/>
        <v>-120.25</v>
      </c>
      <c r="AH506" s="22">
        <v>0</v>
      </c>
      <c r="AI506" s="22">
        <v>0</v>
      </c>
      <c r="AJ506" s="22">
        <v>0</v>
      </c>
      <c r="AK506" s="22">
        <f t="shared" si="127"/>
        <v>-1082.25</v>
      </c>
      <c r="AL506" s="22">
        <v>0</v>
      </c>
      <c r="AM506" s="22">
        <f t="shared" si="133"/>
        <v>-1082.25</v>
      </c>
      <c r="AO506" s="81">
        <f t="shared" si="134"/>
        <v>1803.75</v>
      </c>
      <c r="AP506" s="81">
        <f t="shared" si="135"/>
        <v>0</v>
      </c>
      <c r="AQ506" s="81"/>
      <c r="AR506" s="81"/>
    </row>
    <row r="507" spans="1:44" x14ac:dyDescent="0.25">
      <c r="A507" s="221">
        <v>45476</v>
      </c>
      <c r="D507" s="71" t="s">
        <v>5021</v>
      </c>
      <c r="L507" s="70">
        <v>2400909</v>
      </c>
      <c r="M507" s="70">
        <v>54638</v>
      </c>
      <c r="N507" t="s">
        <v>4895</v>
      </c>
      <c r="O507" t="s">
        <v>5022</v>
      </c>
      <c r="P507" s="83" t="s">
        <v>4029</v>
      </c>
      <c r="Q507" s="83"/>
      <c r="R507" s="82">
        <v>0</v>
      </c>
      <c r="S507" s="74">
        <v>5148</v>
      </c>
      <c r="T507" s="82">
        <v>0</v>
      </c>
      <c r="U507" s="82">
        <f t="shared" si="132"/>
        <v>5148</v>
      </c>
      <c r="W507" s="73">
        <v>24</v>
      </c>
      <c r="X507" s="22">
        <v>0</v>
      </c>
      <c r="Y507" s="22">
        <f t="shared" si="131"/>
        <v>-214.5</v>
      </c>
      <c r="Z507" s="22">
        <f t="shared" si="131"/>
        <v>-214.5</v>
      </c>
      <c r="AA507" s="22">
        <f t="shared" si="131"/>
        <v>-214.5</v>
      </c>
      <c r="AB507" s="22">
        <f t="shared" si="131"/>
        <v>-214.5</v>
      </c>
      <c r="AC507" s="22">
        <f t="shared" si="131"/>
        <v>-214.5</v>
      </c>
      <c r="AD507" s="22">
        <f t="shared" si="131"/>
        <v>-214.5</v>
      </c>
      <c r="AE507" s="22">
        <f t="shared" si="131"/>
        <v>-214.5</v>
      </c>
      <c r="AF507" s="22">
        <f t="shared" si="131"/>
        <v>-214.5</v>
      </c>
      <c r="AG507" s="22">
        <f t="shared" si="131"/>
        <v>-214.5</v>
      </c>
      <c r="AH507" s="22">
        <v>0</v>
      </c>
      <c r="AI507" s="22">
        <v>0</v>
      </c>
      <c r="AJ507" s="22">
        <v>0</v>
      </c>
      <c r="AK507" s="22">
        <f t="shared" si="127"/>
        <v>-1930.5</v>
      </c>
      <c r="AL507" s="22">
        <v>0</v>
      </c>
      <c r="AM507" s="22">
        <f t="shared" si="133"/>
        <v>-1930.5</v>
      </c>
      <c r="AO507" s="81">
        <f t="shared" si="134"/>
        <v>3217.5</v>
      </c>
      <c r="AP507" s="81">
        <f t="shared" si="135"/>
        <v>0</v>
      </c>
      <c r="AQ507" s="81"/>
      <c r="AR507" s="81"/>
    </row>
    <row r="508" spans="1:44" x14ac:dyDescent="0.25">
      <c r="A508" s="221">
        <v>45495</v>
      </c>
      <c r="D508" s="71" t="s">
        <v>5023</v>
      </c>
      <c r="L508" s="70">
        <v>2400909</v>
      </c>
      <c r="M508" s="70">
        <v>54694</v>
      </c>
      <c r="N508" t="s">
        <v>4483</v>
      </c>
      <c r="O508" t="s">
        <v>5024</v>
      </c>
      <c r="P508" s="83" t="s">
        <v>4029</v>
      </c>
      <c r="Q508" s="83"/>
      <c r="R508" s="82">
        <v>0</v>
      </c>
      <c r="S508" s="74">
        <v>9360</v>
      </c>
      <c r="T508" s="82">
        <v>0</v>
      </c>
      <c r="U508" s="82">
        <f t="shared" si="132"/>
        <v>9360</v>
      </c>
      <c r="W508" s="73">
        <v>24</v>
      </c>
      <c r="X508" s="22">
        <v>0</v>
      </c>
      <c r="Y508" s="22">
        <f t="shared" si="131"/>
        <v>-390</v>
      </c>
      <c r="Z508" s="22">
        <f t="shared" si="131"/>
        <v>-390</v>
      </c>
      <c r="AA508" s="22">
        <f t="shared" si="131"/>
        <v>-390</v>
      </c>
      <c r="AB508" s="22">
        <f t="shared" si="131"/>
        <v>-390</v>
      </c>
      <c r="AC508" s="22">
        <f t="shared" si="131"/>
        <v>-390</v>
      </c>
      <c r="AD508" s="22">
        <f t="shared" si="131"/>
        <v>-390</v>
      </c>
      <c r="AE508" s="22">
        <f t="shared" si="131"/>
        <v>-390</v>
      </c>
      <c r="AF508" s="22">
        <f t="shared" si="131"/>
        <v>-390</v>
      </c>
      <c r="AG508" s="22">
        <f t="shared" si="131"/>
        <v>-390</v>
      </c>
      <c r="AH508" s="22">
        <v>0</v>
      </c>
      <c r="AI508" s="22">
        <v>0</v>
      </c>
      <c r="AJ508" s="22">
        <v>0</v>
      </c>
      <c r="AK508" s="22">
        <f t="shared" si="127"/>
        <v>-3510</v>
      </c>
      <c r="AL508" s="22">
        <v>0</v>
      </c>
      <c r="AM508" s="22">
        <f t="shared" si="133"/>
        <v>-3510</v>
      </c>
      <c r="AO508" s="81">
        <f t="shared" si="134"/>
        <v>5850</v>
      </c>
      <c r="AP508" s="81">
        <f t="shared" si="135"/>
        <v>0</v>
      </c>
      <c r="AQ508" s="81"/>
      <c r="AR508" s="81"/>
    </row>
    <row r="509" spans="1:44" x14ac:dyDescent="0.25">
      <c r="A509" s="221">
        <v>45495</v>
      </c>
      <c r="D509" s="71" t="s">
        <v>5025</v>
      </c>
      <c r="L509" s="70">
        <v>2400909</v>
      </c>
      <c r="M509" s="70">
        <v>54695</v>
      </c>
      <c r="N509" t="s">
        <v>4483</v>
      </c>
      <c r="O509" t="s">
        <v>5026</v>
      </c>
      <c r="P509" s="83" t="s">
        <v>4029</v>
      </c>
      <c r="Q509" s="83"/>
      <c r="R509" s="82">
        <v>0</v>
      </c>
      <c r="S509" s="74">
        <v>9360</v>
      </c>
      <c r="T509" s="82">
        <v>0</v>
      </c>
      <c r="U509" s="82">
        <f t="shared" si="132"/>
        <v>9360</v>
      </c>
      <c r="W509" s="73">
        <v>24</v>
      </c>
      <c r="X509" s="22">
        <v>0</v>
      </c>
      <c r="Y509" s="22">
        <f t="shared" si="131"/>
        <v>-390</v>
      </c>
      <c r="Z509" s="22">
        <f t="shared" si="131"/>
        <v>-390</v>
      </c>
      <c r="AA509" s="22">
        <f t="shared" si="131"/>
        <v>-390</v>
      </c>
      <c r="AB509" s="22">
        <f t="shared" si="131"/>
        <v>-390</v>
      </c>
      <c r="AC509" s="22">
        <f t="shared" si="131"/>
        <v>-390</v>
      </c>
      <c r="AD509" s="22">
        <f t="shared" si="131"/>
        <v>-390</v>
      </c>
      <c r="AE509" s="22">
        <f t="shared" si="131"/>
        <v>-390</v>
      </c>
      <c r="AF509" s="22">
        <f t="shared" si="131"/>
        <v>-390</v>
      </c>
      <c r="AG509" s="22">
        <f t="shared" si="131"/>
        <v>-390</v>
      </c>
      <c r="AH509" s="22">
        <v>0</v>
      </c>
      <c r="AI509" s="22">
        <v>0</v>
      </c>
      <c r="AJ509" s="22">
        <v>0</v>
      </c>
      <c r="AK509" s="22">
        <f t="shared" si="127"/>
        <v>-3510</v>
      </c>
      <c r="AL509" s="22">
        <v>0</v>
      </c>
      <c r="AM509" s="22">
        <f t="shared" si="133"/>
        <v>-3510</v>
      </c>
      <c r="AO509" s="81">
        <f t="shared" si="134"/>
        <v>5850</v>
      </c>
      <c r="AP509" s="81">
        <f t="shared" si="135"/>
        <v>0</v>
      </c>
      <c r="AQ509" s="81"/>
      <c r="AR509" s="81"/>
    </row>
    <row r="510" spans="1:44" x14ac:dyDescent="0.25">
      <c r="A510" s="221">
        <v>45495</v>
      </c>
      <c r="D510" s="71" t="s">
        <v>5027</v>
      </c>
      <c r="L510" s="70">
        <v>2400970</v>
      </c>
      <c r="M510" s="70">
        <v>54783</v>
      </c>
      <c r="N510" t="s">
        <v>5028</v>
      </c>
      <c r="O510" t="s">
        <v>5029</v>
      </c>
      <c r="P510" s="83" t="s">
        <v>4029</v>
      </c>
      <c r="Q510" s="83"/>
      <c r="R510" s="82">
        <v>0</v>
      </c>
      <c r="S510" s="74">
        <v>858</v>
      </c>
      <c r="T510" s="82">
        <v>0</v>
      </c>
      <c r="U510" s="82">
        <f t="shared" si="132"/>
        <v>858</v>
      </c>
      <c r="W510" s="73">
        <v>24</v>
      </c>
      <c r="X510" s="22">
        <v>0</v>
      </c>
      <c r="Y510" s="22">
        <f t="shared" si="131"/>
        <v>-35.75</v>
      </c>
      <c r="Z510" s="22">
        <f t="shared" si="131"/>
        <v>-35.75</v>
      </c>
      <c r="AA510" s="22">
        <f t="shared" si="131"/>
        <v>-35.75</v>
      </c>
      <c r="AB510" s="22">
        <f t="shared" si="131"/>
        <v>-35.75</v>
      </c>
      <c r="AC510" s="22">
        <f t="shared" si="131"/>
        <v>-35.75</v>
      </c>
      <c r="AD510" s="22">
        <f t="shared" si="131"/>
        <v>-35.75</v>
      </c>
      <c r="AE510" s="22">
        <f t="shared" si="131"/>
        <v>-35.75</v>
      </c>
      <c r="AF510" s="22">
        <f t="shared" si="131"/>
        <v>-35.75</v>
      </c>
      <c r="AG510" s="22">
        <f t="shared" si="131"/>
        <v>-35.75</v>
      </c>
      <c r="AH510" s="22">
        <v>0</v>
      </c>
      <c r="AI510" s="22">
        <v>0</v>
      </c>
      <c r="AJ510" s="22">
        <v>0</v>
      </c>
      <c r="AK510" s="22">
        <f t="shared" si="127"/>
        <v>-321.75</v>
      </c>
      <c r="AL510" s="22">
        <v>0</v>
      </c>
      <c r="AM510" s="22">
        <f t="shared" si="133"/>
        <v>-321.75</v>
      </c>
      <c r="AO510" s="81">
        <f t="shared" si="134"/>
        <v>536.25</v>
      </c>
      <c r="AP510" s="81">
        <f t="shared" si="135"/>
        <v>0</v>
      </c>
      <c r="AQ510" s="81"/>
      <c r="AR510" s="81"/>
    </row>
    <row r="511" spans="1:44" x14ac:dyDescent="0.25">
      <c r="A511" s="221">
        <v>45496</v>
      </c>
      <c r="D511" s="71" t="s">
        <v>5030</v>
      </c>
      <c r="L511" s="70">
        <v>2400970</v>
      </c>
      <c r="M511" s="70">
        <v>54784</v>
      </c>
      <c r="N511" t="s">
        <v>5031</v>
      </c>
      <c r="O511" t="s">
        <v>5032</v>
      </c>
      <c r="P511" s="83" t="s">
        <v>4029</v>
      </c>
      <c r="Q511" s="83"/>
      <c r="R511" s="82">
        <v>0</v>
      </c>
      <c r="S511" s="74">
        <v>6568.38</v>
      </c>
      <c r="T511" s="82">
        <v>0</v>
      </c>
      <c r="U511" s="82">
        <f t="shared" si="132"/>
        <v>6568.38</v>
      </c>
      <c r="W511" s="73">
        <v>24</v>
      </c>
      <c r="X511" s="22">
        <v>0</v>
      </c>
      <c r="Y511" s="22">
        <f t="shared" si="131"/>
        <v>-273.6825</v>
      </c>
      <c r="Z511" s="22">
        <f t="shared" si="131"/>
        <v>-273.6825</v>
      </c>
      <c r="AA511" s="22">
        <f t="shared" si="131"/>
        <v>-273.6825</v>
      </c>
      <c r="AB511" s="22">
        <f t="shared" si="131"/>
        <v>-273.6825</v>
      </c>
      <c r="AC511" s="22">
        <f t="shared" si="131"/>
        <v>-273.6825</v>
      </c>
      <c r="AD511" s="22">
        <f t="shared" si="131"/>
        <v>-273.6825</v>
      </c>
      <c r="AE511" s="22">
        <f t="shared" si="131"/>
        <v>-273.6825</v>
      </c>
      <c r="AF511" s="22">
        <f t="shared" si="131"/>
        <v>-273.6825</v>
      </c>
      <c r="AG511" s="22">
        <f t="shared" si="131"/>
        <v>-273.6825</v>
      </c>
      <c r="AH511" s="22">
        <v>0</v>
      </c>
      <c r="AI511" s="22">
        <v>0</v>
      </c>
      <c r="AJ511" s="22">
        <v>0</v>
      </c>
      <c r="AK511" s="22">
        <f t="shared" si="127"/>
        <v>-2463.1424999999995</v>
      </c>
      <c r="AL511" s="22">
        <v>0</v>
      </c>
      <c r="AM511" s="22">
        <f t="shared" si="133"/>
        <v>-2463.1424999999995</v>
      </c>
      <c r="AO511" s="81">
        <f t="shared" si="134"/>
        <v>4105.2375000000011</v>
      </c>
      <c r="AP511" s="81">
        <f t="shared" si="135"/>
        <v>0</v>
      </c>
      <c r="AQ511" s="81"/>
      <c r="AR511" s="81"/>
    </row>
    <row r="512" spans="1:44" x14ac:dyDescent="0.25">
      <c r="A512" s="221">
        <v>45491</v>
      </c>
      <c r="D512" s="71" t="s">
        <v>5033</v>
      </c>
      <c r="L512" s="70">
        <v>2400970</v>
      </c>
      <c r="M512" s="70">
        <v>54785</v>
      </c>
      <c r="N512" t="s">
        <v>4895</v>
      </c>
      <c r="O512" t="s">
        <v>5034</v>
      </c>
      <c r="P512" s="83" t="s">
        <v>4029</v>
      </c>
      <c r="Q512" s="83"/>
      <c r="R512" s="82">
        <v>0</v>
      </c>
      <c r="S512" s="74">
        <v>6825</v>
      </c>
      <c r="T512" s="82">
        <v>0</v>
      </c>
      <c r="U512" s="82">
        <f t="shared" si="132"/>
        <v>6825</v>
      </c>
      <c r="W512" s="73">
        <v>24</v>
      </c>
      <c r="X512" s="22">
        <v>0</v>
      </c>
      <c r="Y512" s="22">
        <f t="shared" si="131"/>
        <v>-284.375</v>
      </c>
      <c r="Z512" s="22">
        <f t="shared" si="131"/>
        <v>-284.375</v>
      </c>
      <c r="AA512" s="22">
        <f t="shared" si="131"/>
        <v>-284.375</v>
      </c>
      <c r="AB512" s="22">
        <f t="shared" si="131"/>
        <v>-284.375</v>
      </c>
      <c r="AC512" s="22">
        <f t="shared" si="131"/>
        <v>-284.375</v>
      </c>
      <c r="AD512" s="22">
        <f t="shared" si="131"/>
        <v>-284.375</v>
      </c>
      <c r="AE512" s="22">
        <f t="shared" si="131"/>
        <v>-284.375</v>
      </c>
      <c r="AF512" s="22">
        <f t="shared" si="131"/>
        <v>-284.375</v>
      </c>
      <c r="AG512" s="22">
        <f t="shared" si="131"/>
        <v>-284.375</v>
      </c>
      <c r="AH512" s="22">
        <v>0</v>
      </c>
      <c r="AI512" s="22">
        <v>0</v>
      </c>
      <c r="AJ512" s="22">
        <v>0</v>
      </c>
      <c r="AK512" s="22">
        <f t="shared" si="127"/>
        <v>-2559.375</v>
      </c>
      <c r="AL512" s="22">
        <v>0</v>
      </c>
      <c r="AM512" s="22">
        <f t="shared" si="133"/>
        <v>-2559.375</v>
      </c>
      <c r="AO512" s="81">
        <f t="shared" si="134"/>
        <v>4265.625</v>
      </c>
      <c r="AP512" s="81">
        <f t="shared" si="135"/>
        <v>0</v>
      </c>
      <c r="AQ512" s="81"/>
      <c r="AR512" s="81"/>
    </row>
    <row r="513" spans="1:44" x14ac:dyDescent="0.25">
      <c r="N513"/>
      <c r="O513"/>
      <c r="P513" s="83"/>
      <c r="Q513" s="83"/>
      <c r="S513" s="74"/>
      <c r="X513" s="22"/>
      <c r="Y513" s="22"/>
      <c r="Z513" s="22"/>
      <c r="AA513" s="22"/>
      <c r="AB513" s="22"/>
      <c r="AC513" s="22"/>
      <c r="AD513" s="22"/>
      <c r="AE513" s="22"/>
      <c r="AF513" s="22"/>
      <c r="AG513" s="22"/>
      <c r="AH513" s="22"/>
      <c r="AI513" s="22"/>
      <c r="AJ513" s="22"/>
      <c r="AK513" s="22"/>
      <c r="AL513" s="22"/>
      <c r="AM513" s="22"/>
      <c r="AO513" s="81"/>
      <c r="AP513" s="81"/>
      <c r="AQ513" s="81"/>
      <c r="AR513" s="81"/>
    </row>
    <row r="514" spans="1:44" x14ac:dyDescent="0.25">
      <c r="A514" s="270">
        <v>45510</v>
      </c>
      <c r="D514" s="71" t="s">
        <v>5035</v>
      </c>
      <c r="L514" s="70">
        <v>2401044</v>
      </c>
      <c r="M514">
        <v>54987</v>
      </c>
      <c r="N514" t="s">
        <v>4644</v>
      </c>
      <c r="O514" t="s">
        <v>5036</v>
      </c>
      <c r="P514" t="s">
        <v>4029</v>
      </c>
      <c r="Q514"/>
      <c r="R514" s="82">
        <v>0</v>
      </c>
      <c r="S514" s="74">
        <v>1485</v>
      </c>
      <c r="T514" s="82">
        <v>0</v>
      </c>
      <c r="U514" s="82">
        <f t="shared" si="132"/>
        <v>1485</v>
      </c>
      <c r="W514" s="73">
        <v>24</v>
      </c>
      <c r="X514" s="22">
        <v>0</v>
      </c>
      <c r="Y514" s="22">
        <v>0</v>
      </c>
      <c r="Z514" s="22">
        <f t="shared" si="131"/>
        <v>-61.875</v>
      </c>
      <c r="AA514" s="22">
        <f t="shared" si="131"/>
        <v>-61.875</v>
      </c>
      <c r="AB514" s="22">
        <f t="shared" si="131"/>
        <v>-61.875</v>
      </c>
      <c r="AC514" s="22">
        <f t="shared" si="131"/>
        <v>-61.875</v>
      </c>
      <c r="AD514" s="22">
        <f t="shared" si="131"/>
        <v>-61.875</v>
      </c>
      <c r="AE514" s="22">
        <f t="shared" si="131"/>
        <v>-61.875</v>
      </c>
      <c r="AF514" s="22">
        <f t="shared" si="131"/>
        <v>-61.875</v>
      </c>
      <c r="AG514" s="22">
        <f t="shared" si="131"/>
        <v>-61.875</v>
      </c>
      <c r="AH514" s="22">
        <v>0</v>
      </c>
      <c r="AI514" s="22">
        <v>0</v>
      </c>
      <c r="AJ514" s="22">
        <v>0</v>
      </c>
      <c r="AK514" s="22">
        <f t="shared" ref="AK514:AK530" si="136">SUM(Y514:AJ514)</f>
        <v>-495</v>
      </c>
      <c r="AL514" s="22">
        <v>0</v>
      </c>
      <c r="AM514" s="22">
        <f t="shared" si="133"/>
        <v>-495</v>
      </c>
      <c r="AO514" s="81">
        <f t="shared" si="134"/>
        <v>990</v>
      </c>
      <c r="AP514" s="81">
        <f t="shared" si="135"/>
        <v>0</v>
      </c>
      <c r="AQ514" s="81"/>
      <c r="AR514" s="81"/>
    </row>
    <row r="515" spans="1:44" x14ac:dyDescent="0.25">
      <c r="A515" s="270">
        <v>45516</v>
      </c>
      <c r="D515" s="71" t="s">
        <v>5037</v>
      </c>
      <c r="L515" s="70">
        <v>2401044</v>
      </c>
      <c r="M515">
        <v>54989</v>
      </c>
      <c r="N515" t="s">
        <v>4832</v>
      </c>
      <c r="O515" t="s">
        <v>5038</v>
      </c>
      <c r="P515" t="s">
        <v>4029</v>
      </c>
      <c r="Q515"/>
      <c r="R515" s="82">
        <v>0</v>
      </c>
      <c r="S515" s="74">
        <v>924</v>
      </c>
      <c r="T515" s="82">
        <v>0</v>
      </c>
      <c r="U515" s="82">
        <f t="shared" si="132"/>
        <v>924</v>
      </c>
      <c r="W515" s="73">
        <v>24</v>
      </c>
      <c r="X515" s="22">
        <v>0</v>
      </c>
      <c r="Y515" s="22">
        <v>0</v>
      </c>
      <c r="Z515" s="22">
        <f t="shared" si="131"/>
        <v>-38.5</v>
      </c>
      <c r="AA515" s="22">
        <f t="shared" si="131"/>
        <v>-38.5</v>
      </c>
      <c r="AB515" s="22">
        <f t="shared" si="131"/>
        <v>-38.5</v>
      </c>
      <c r="AC515" s="22">
        <f t="shared" si="131"/>
        <v>-38.5</v>
      </c>
      <c r="AD515" s="22">
        <f t="shared" si="131"/>
        <v>-38.5</v>
      </c>
      <c r="AE515" s="22">
        <f t="shared" si="131"/>
        <v>-38.5</v>
      </c>
      <c r="AF515" s="22">
        <f t="shared" si="131"/>
        <v>-38.5</v>
      </c>
      <c r="AG515" s="22">
        <f t="shared" si="131"/>
        <v>-38.5</v>
      </c>
      <c r="AH515" s="22">
        <v>0</v>
      </c>
      <c r="AI515" s="22">
        <v>0</v>
      </c>
      <c r="AJ515" s="22">
        <v>0</v>
      </c>
      <c r="AK515" s="22">
        <f t="shared" si="136"/>
        <v>-308</v>
      </c>
      <c r="AL515" s="22">
        <v>0</v>
      </c>
      <c r="AM515" s="22">
        <f t="shared" si="133"/>
        <v>-308</v>
      </c>
      <c r="AO515" s="81">
        <f t="shared" si="134"/>
        <v>616</v>
      </c>
      <c r="AP515" s="81">
        <f t="shared" si="135"/>
        <v>0</v>
      </c>
      <c r="AQ515" s="81"/>
      <c r="AR515" s="81"/>
    </row>
    <row r="516" spans="1:44" x14ac:dyDescent="0.25">
      <c r="A516" s="270">
        <v>45505</v>
      </c>
      <c r="D516" s="71" t="s">
        <v>5039</v>
      </c>
      <c r="L516" s="70">
        <v>2401044</v>
      </c>
      <c r="M516">
        <v>54996</v>
      </c>
      <c r="N516" t="s">
        <v>4483</v>
      </c>
      <c r="O516" t="s">
        <v>5040</v>
      </c>
      <c r="P516" t="s">
        <v>4029</v>
      </c>
      <c r="Q516"/>
      <c r="R516" s="82">
        <v>0</v>
      </c>
      <c r="S516" s="74">
        <v>4410</v>
      </c>
      <c r="T516" s="82">
        <v>0</v>
      </c>
      <c r="U516" s="82">
        <f t="shared" si="132"/>
        <v>4410</v>
      </c>
      <c r="W516" s="73">
        <v>24</v>
      </c>
      <c r="X516" s="22">
        <v>0</v>
      </c>
      <c r="Y516" s="22">
        <v>0</v>
      </c>
      <c r="Z516" s="22">
        <f t="shared" si="131"/>
        <v>-183.75</v>
      </c>
      <c r="AA516" s="22">
        <f t="shared" si="131"/>
        <v>-183.75</v>
      </c>
      <c r="AB516" s="22">
        <f t="shared" si="131"/>
        <v>-183.75</v>
      </c>
      <c r="AC516" s="22">
        <f t="shared" si="131"/>
        <v>-183.75</v>
      </c>
      <c r="AD516" s="22">
        <f t="shared" si="131"/>
        <v>-183.75</v>
      </c>
      <c r="AE516" s="22">
        <f t="shared" si="131"/>
        <v>-183.75</v>
      </c>
      <c r="AF516" s="22">
        <f t="shared" si="131"/>
        <v>-183.75</v>
      </c>
      <c r="AG516" s="22">
        <f t="shared" si="131"/>
        <v>-183.75</v>
      </c>
      <c r="AH516" s="22">
        <v>0</v>
      </c>
      <c r="AI516" s="22">
        <v>0</v>
      </c>
      <c r="AJ516" s="22">
        <v>0</v>
      </c>
      <c r="AK516" s="22">
        <f t="shared" si="136"/>
        <v>-1470</v>
      </c>
      <c r="AL516" s="22">
        <v>0</v>
      </c>
      <c r="AM516" s="22">
        <f t="shared" si="133"/>
        <v>-1470</v>
      </c>
      <c r="AO516" s="81">
        <f t="shared" si="134"/>
        <v>2940</v>
      </c>
      <c r="AP516" s="81">
        <f t="shared" si="135"/>
        <v>0</v>
      </c>
      <c r="AQ516" s="81"/>
      <c r="AR516" s="81"/>
    </row>
    <row r="517" spans="1:44" x14ac:dyDescent="0.25">
      <c r="A517" s="270">
        <v>45505</v>
      </c>
      <c r="D517" s="71" t="s">
        <v>5041</v>
      </c>
      <c r="L517" s="70">
        <v>2401044</v>
      </c>
      <c r="M517">
        <v>54997</v>
      </c>
      <c r="N517" t="s">
        <v>4087</v>
      </c>
      <c r="O517" t="s">
        <v>5042</v>
      </c>
      <c r="P517" t="s">
        <v>4029</v>
      </c>
      <c r="Q517"/>
      <c r="R517" s="82">
        <v>0</v>
      </c>
      <c r="S517" s="74">
        <v>6336</v>
      </c>
      <c r="T517" s="82">
        <v>0</v>
      </c>
      <c r="U517" s="82">
        <f t="shared" si="132"/>
        <v>6336</v>
      </c>
      <c r="W517" s="73">
        <v>24</v>
      </c>
      <c r="X517" s="22">
        <v>0</v>
      </c>
      <c r="Y517" s="22">
        <v>0</v>
      </c>
      <c r="Z517" s="22">
        <f t="shared" si="131"/>
        <v>-264</v>
      </c>
      <c r="AA517" s="22">
        <f t="shared" si="131"/>
        <v>-264</v>
      </c>
      <c r="AB517" s="22">
        <f t="shared" si="131"/>
        <v>-264</v>
      </c>
      <c r="AC517" s="22">
        <f t="shared" si="131"/>
        <v>-264</v>
      </c>
      <c r="AD517" s="22">
        <f t="shared" si="131"/>
        <v>-264</v>
      </c>
      <c r="AE517" s="22">
        <f t="shared" si="131"/>
        <v>-264</v>
      </c>
      <c r="AF517" s="22">
        <f t="shared" si="131"/>
        <v>-264</v>
      </c>
      <c r="AG517" s="22">
        <f t="shared" si="131"/>
        <v>-264</v>
      </c>
      <c r="AH517" s="22">
        <v>0</v>
      </c>
      <c r="AI517" s="22">
        <v>0</v>
      </c>
      <c r="AJ517" s="22">
        <v>0</v>
      </c>
      <c r="AK517" s="22">
        <f t="shared" si="136"/>
        <v>-2112</v>
      </c>
      <c r="AL517" s="22">
        <v>0</v>
      </c>
      <c r="AM517" s="22">
        <f t="shared" si="133"/>
        <v>-2112</v>
      </c>
      <c r="AO517" s="81">
        <f t="shared" si="134"/>
        <v>4224</v>
      </c>
      <c r="AP517" s="81">
        <f t="shared" si="135"/>
        <v>0</v>
      </c>
      <c r="AQ517" s="81"/>
      <c r="AR517" s="81"/>
    </row>
    <row r="518" spans="1:44" x14ac:dyDescent="0.25">
      <c r="A518" s="270">
        <v>45505</v>
      </c>
      <c r="D518" s="71" t="s">
        <v>5043</v>
      </c>
      <c r="L518" s="70">
        <v>2401044</v>
      </c>
      <c r="M518">
        <v>54998</v>
      </c>
      <c r="N518" t="s">
        <v>5044</v>
      </c>
      <c r="O518" t="s">
        <v>5045</v>
      </c>
      <c r="P518" t="s">
        <v>4029</v>
      </c>
      <c r="Q518"/>
      <c r="R518" s="82">
        <v>0</v>
      </c>
      <c r="S518" s="74">
        <v>3517.8</v>
      </c>
      <c r="T518" s="82">
        <v>0</v>
      </c>
      <c r="U518" s="82">
        <f t="shared" si="132"/>
        <v>3517.8</v>
      </c>
      <c r="W518" s="73">
        <v>24</v>
      </c>
      <c r="X518" s="22">
        <v>0</v>
      </c>
      <c r="Y518" s="22">
        <v>0</v>
      </c>
      <c r="Z518" s="22">
        <f t="shared" si="131"/>
        <v>-146.57500000000002</v>
      </c>
      <c r="AA518" s="22">
        <f t="shared" si="131"/>
        <v>-146.57500000000002</v>
      </c>
      <c r="AB518" s="22">
        <f t="shared" si="131"/>
        <v>-146.57500000000002</v>
      </c>
      <c r="AC518" s="22">
        <f t="shared" si="131"/>
        <v>-146.57500000000002</v>
      </c>
      <c r="AD518" s="22">
        <f t="shared" si="131"/>
        <v>-146.57500000000002</v>
      </c>
      <c r="AE518" s="22">
        <f t="shared" si="131"/>
        <v>-146.57500000000002</v>
      </c>
      <c r="AF518" s="22">
        <f t="shared" si="131"/>
        <v>-146.57500000000002</v>
      </c>
      <c r="AG518" s="22">
        <f t="shared" si="131"/>
        <v>-146.57500000000002</v>
      </c>
      <c r="AH518" s="22">
        <v>0</v>
      </c>
      <c r="AI518" s="22">
        <v>0</v>
      </c>
      <c r="AJ518" s="22">
        <v>0</v>
      </c>
      <c r="AK518" s="22">
        <f t="shared" si="136"/>
        <v>-1172.6000000000001</v>
      </c>
      <c r="AL518" s="22">
        <v>0</v>
      </c>
      <c r="AM518" s="22">
        <f t="shared" si="133"/>
        <v>-1172.6000000000001</v>
      </c>
      <c r="AO518" s="81">
        <f t="shared" si="134"/>
        <v>2345.1999999999998</v>
      </c>
      <c r="AP518" s="81">
        <f t="shared" si="135"/>
        <v>0</v>
      </c>
      <c r="AQ518" s="81"/>
      <c r="AR518" s="81"/>
    </row>
    <row r="519" spans="1:44" x14ac:dyDescent="0.25">
      <c r="A519" s="270">
        <v>45505</v>
      </c>
      <c r="D519" s="71" t="s">
        <v>5046</v>
      </c>
      <c r="L519" s="70">
        <v>2401042</v>
      </c>
      <c r="M519">
        <v>55016</v>
      </c>
      <c r="N519" t="s">
        <v>4483</v>
      </c>
      <c r="O519">
        <v>2407468</v>
      </c>
      <c r="P519" t="s">
        <v>4022</v>
      </c>
      <c r="Q519"/>
      <c r="R519" s="82">
        <v>0</v>
      </c>
      <c r="S519" s="74">
        <v>7020</v>
      </c>
      <c r="T519" s="82">
        <v>0</v>
      </c>
      <c r="U519" s="82">
        <f t="shared" si="132"/>
        <v>7020</v>
      </c>
      <c r="W519" s="73">
        <v>24</v>
      </c>
      <c r="X519" s="22">
        <v>0</v>
      </c>
      <c r="Y519" s="22">
        <v>0</v>
      </c>
      <c r="Z519" s="22">
        <f t="shared" ref="Z519:AG534" si="137">-$U519/$W519</f>
        <v>-292.5</v>
      </c>
      <c r="AA519" s="22">
        <f t="shared" si="137"/>
        <v>-292.5</v>
      </c>
      <c r="AB519" s="22">
        <f t="shared" si="137"/>
        <v>-292.5</v>
      </c>
      <c r="AC519" s="22">
        <f t="shared" si="137"/>
        <v>-292.5</v>
      </c>
      <c r="AD519" s="22">
        <f t="shared" si="137"/>
        <v>-292.5</v>
      </c>
      <c r="AE519" s="22">
        <f t="shared" si="137"/>
        <v>-292.5</v>
      </c>
      <c r="AF519" s="22">
        <f t="shared" si="137"/>
        <v>-292.5</v>
      </c>
      <c r="AG519" s="22">
        <f t="shared" si="137"/>
        <v>-292.5</v>
      </c>
      <c r="AH519" s="22">
        <v>0</v>
      </c>
      <c r="AI519" s="22">
        <v>0</v>
      </c>
      <c r="AJ519" s="22">
        <v>0</v>
      </c>
      <c r="AK519" s="22">
        <f t="shared" si="136"/>
        <v>-2340</v>
      </c>
      <c r="AL519" s="22">
        <v>0</v>
      </c>
      <c r="AM519" s="22">
        <f t="shared" si="133"/>
        <v>-2340</v>
      </c>
      <c r="AO519" s="81">
        <f t="shared" si="134"/>
        <v>4680</v>
      </c>
      <c r="AP519" s="81">
        <f t="shared" si="135"/>
        <v>0</v>
      </c>
      <c r="AQ519" s="81"/>
      <c r="AR519" s="81"/>
    </row>
    <row r="520" spans="1:44" x14ac:dyDescent="0.25">
      <c r="A520" s="270">
        <v>45506</v>
      </c>
      <c r="D520" s="71" t="s">
        <v>5047</v>
      </c>
      <c r="L520" s="70">
        <v>2401044</v>
      </c>
      <c r="M520">
        <v>55086</v>
      </c>
      <c r="N520" t="s">
        <v>4087</v>
      </c>
      <c r="O520" t="s">
        <v>5048</v>
      </c>
      <c r="P520" t="s">
        <v>4029</v>
      </c>
      <c r="Q520"/>
      <c r="R520" s="82">
        <v>0</v>
      </c>
      <c r="S520" s="133">
        <v>4860</v>
      </c>
      <c r="T520" s="82">
        <v>0</v>
      </c>
      <c r="U520" s="82">
        <f t="shared" si="132"/>
        <v>4860</v>
      </c>
      <c r="W520" s="73">
        <v>24</v>
      </c>
      <c r="X520" s="22">
        <v>0</v>
      </c>
      <c r="Y520" s="22">
        <v>0</v>
      </c>
      <c r="Z520" s="22">
        <f t="shared" si="137"/>
        <v>-202.5</v>
      </c>
      <c r="AA520" s="22">
        <f t="shared" si="137"/>
        <v>-202.5</v>
      </c>
      <c r="AB520" s="22">
        <f t="shared" si="137"/>
        <v>-202.5</v>
      </c>
      <c r="AC520" s="22">
        <f t="shared" si="137"/>
        <v>-202.5</v>
      </c>
      <c r="AD520" s="22">
        <f t="shared" si="137"/>
        <v>-202.5</v>
      </c>
      <c r="AE520" s="22">
        <f t="shared" si="137"/>
        <v>-202.5</v>
      </c>
      <c r="AF520" s="22">
        <f t="shared" si="137"/>
        <v>-202.5</v>
      </c>
      <c r="AG520" s="22">
        <f t="shared" si="137"/>
        <v>-202.5</v>
      </c>
      <c r="AH520" s="22">
        <v>0</v>
      </c>
      <c r="AI520" s="22">
        <v>0</v>
      </c>
      <c r="AJ520" s="22">
        <v>0</v>
      </c>
      <c r="AK520" s="22">
        <f t="shared" si="136"/>
        <v>-1620</v>
      </c>
      <c r="AL520" s="22">
        <v>0</v>
      </c>
      <c r="AM520" s="22">
        <f t="shared" si="133"/>
        <v>-1620</v>
      </c>
      <c r="AO520" s="81">
        <f t="shared" si="134"/>
        <v>3240</v>
      </c>
      <c r="AP520" s="81">
        <f t="shared" si="135"/>
        <v>0</v>
      </c>
      <c r="AQ520" s="81"/>
      <c r="AR520" s="81"/>
    </row>
    <row r="521" spans="1:44" x14ac:dyDescent="0.25">
      <c r="A521" s="270">
        <v>45523</v>
      </c>
      <c r="D521" s="71" t="s">
        <v>5049</v>
      </c>
      <c r="L521" s="70">
        <v>2401087</v>
      </c>
      <c r="M521">
        <v>55090</v>
      </c>
      <c r="N521" t="s">
        <v>4919</v>
      </c>
      <c r="O521" t="s">
        <v>5050</v>
      </c>
      <c r="P521" t="s">
        <v>4029</v>
      </c>
      <c r="Q521"/>
      <c r="R521" s="82">
        <v>0</v>
      </c>
      <c r="S521" s="134">
        <v>808.5</v>
      </c>
      <c r="T521" s="82">
        <v>0</v>
      </c>
      <c r="U521" s="82">
        <f t="shared" si="132"/>
        <v>808.5</v>
      </c>
      <c r="W521" s="73">
        <v>24</v>
      </c>
      <c r="X521" s="22">
        <v>0</v>
      </c>
      <c r="Y521" s="22">
        <v>0</v>
      </c>
      <c r="Z521" s="22">
        <f t="shared" si="137"/>
        <v>-33.6875</v>
      </c>
      <c r="AA521" s="22">
        <f t="shared" si="137"/>
        <v>-33.6875</v>
      </c>
      <c r="AB521" s="22">
        <f t="shared" si="137"/>
        <v>-33.6875</v>
      </c>
      <c r="AC521" s="22">
        <f t="shared" si="137"/>
        <v>-33.6875</v>
      </c>
      <c r="AD521" s="22">
        <f t="shared" si="137"/>
        <v>-33.6875</v>
      </c>
      <c r="AE521" s="22">
        <f t="shared" si="137"/>
        <v>-33.6875</v>
      </c>
      <c r="AF521" s="22">
        <f t="shared" si="137"/>
        <v>-33.6875</v>
      </c>
      <c r="AG521" s="22">
        <f t="shared" si="137"/>
        <v>-33.6875</v>
      </c>
      <c r="AH521" s="22">
        <v>0</v>
      </c>
      <c r="AI521" s="22">
        <v>0</v>
      </c>
      <c r="AJ521" s="22">
        <v>0</v>
      </c>
      <c r="AK521" s="22">
        <f t="shared" si="136"/>
        <v>-269.5</v>
      </c>
      <c r="AL521" s="22">
        <v>0</v>
      </c>
      <c r="AM521" s="22">
        <f t="shared" si="133"/>
        <v>-269.5</v>
      </c>
      <c r="AO521" s="81">
        <f t="shared" si="134"/>
        <v>539</v>
      </c>
      <c r="AP521" s="81">
        <f t="shared" si="135"/>
        <v>0</v>
      </c>
      <c r="AQ521" s="81"/>
      <c r="AR521" s="81"/>
    </row>
    <row r="522" spans="1:44" x14ac:dyDescent="0.25">
      <c r="A522" s="270">
        <v>45523</v>
      </c>
      <c r="D522" s="71" t="s">
        <v>5051</v>
      </c>
      <c r="L522" s="70">
        <v>2401087</v>
      </c>
      <c r="M522">
        <v>55091</v>
      </c>
      <c r="N522" t="s">
        <v>4483</v>
      </c>
      <c r="O522" t="s">
        <v>5052</v>
      </c>
      <c r="P522" t="s">
        <v>4029</v>
      </c>
      <c r="Q522"/>
      <c r="R522" s="82">
        <v>0</v>
      </c>
      <c r="S522" s="133">
        <v>1617</v>
      </c>
      <c r="T522" s="82">
        <v>0</v>
      </c>
      <c r="U522" s="82">
        <f t="shared" si="132"/>
        <v>1617</v>
      </c>
      <c r="W522" s="73">
        <v>24</v>
      </c>
      <c r="X522" s="22">
        <v>0</v>
      </c>
      <c r="Y522" s="22">
        <v>0</v>
      </c>
      <c r="Z522" s="22">
        <f t="shared" si="137"/>
        <v>-67.375</v>
      </c>
      <c r="AA522" s="22">
        <f t="shared" si="137"/>
        <v>-67.375</v>
      </c>
      <c r="AB522" s="22">
        <f t="shared" si="137"/>
        <v>-67.375</v>
      </c>
      <c r="AC522" s="22">
        <f t="shared" si="137"/>
        <v>-67.375</v>
      </c>
      <c r="AD522" s="22">
        <f t="shared" si="137"/>
        <v>-67.375</v>
      </c>
      <c r="AE522" s="22">
        <f t="shared" si="137"/>
        <v>-67.375</v>
      </c>
      <c r="AF522" s="22">
        <f t="shared" si="137"/>
        <v>-67.375</v>
      </c>
      <c r="AG522" s="22">
        <f t="shared" si="137"/>
        <v>-67.375</v>
      </c>
      <c r="AH522" s="22">
        <v>0</v>
      </c>
      <c r="AI522" s="22">
        <v>0</v>
      </c>
      <c r="AJ522" s="22">
        <v>0</v>
      </c>
      <c r="AK522" s="22">
        <f t="shared" si="136"/>
        <v>-539</v>
      </c>
      <c r="AL522" s="22">
        <v>0</v>
      </c>
      <c r="AM522" s="22">
        <f t="shared" si="133"/>
        <v>-539</v>
      </c>
      <c r="AO522" s="81">
        <f t="shared" si="134"/>
        <v>1078</v>
      </c>
      <c r="AP522" s="81">
        <f t="shared" si="135"/>
        <v>0</v>
      </c>
      <c r="AQ522" s="81"/>
      <c r="AR522" s="81"/>
    </row>
    <row r="523" spans="1:44" x14ac:dyDescent="0.25">
      <c r="A523" s="270">
        <v>45523</v>
      </c>
      <c r="D523" s="71" t="s">
        <v>5053</v>
      </c>
      <c r="L523" s="70">
        <v>2401087</v>
      </c>
      <c r="M523">
        <v>55100</v>
      </c>
      <c r="N523" t="s">
        <v>4895</v>
      </c>
      <c r="O523" t="s">
        <v>5054</v>
      </c>
      <c r="P523" t="s">
        <v>4029</v>
      </c>
      <c r="Q523"/>
      <c r="R523" s="82">
        <v>0</v>
      </c>
      <c r="S523" s="133">
        <v>8112</v>
      </c>
      <c r="T523" s="82">
        <v>0</v>
      </c>
      <c r="U523" s="82">
        <f t="shared" si="132"/>
        <v>8112</v>
      </c>
      <c r="W523" s="73">
        <v>24</v>
      </c>
      <c r="X523" s="22">
        <v>0</v>
      </c>
      <c r="Y523" s="22">
        <v>0</v>
      </c>
      <c r="Z523" s="22">
        <f t="shared" si="137"/>
        <v>-338</v>
      </c>
      <c r="AA523" s="22">
        <f t="shared" si="137"/>
        <v>-338</v>
      </c>
      <c r="AB523" s="22">
        <f t="shared" si="137"/>
        <v>-338</v>
      </c>
      <c r="AC523" s="22">
        <f t="shared" si="137"/>
        <v>-338</v>
      </c>
      <c r="AD523" s="22">
        <f t="shared" si="137"/>
        <v>-338</v>
      </c>
      <c r="AE523" s="22">
        <f t="shared" si="137"/>
        <v>-338</v>
      </c>
      <c r="AF523" s="22">
        <f t="shared" si="137"/>
        <v>-338</v>
      </c>
      <c r="AG523" s="22">
        <f t="shared" si="137"/>
        <v>-338</v>
      </c>
      <c r="AH523" s="22">
        <v>0</v>
      </c>
      <c r="AI523" s="22">
        <v>0</v>
      </c>
      <c r="AJ523" s="22">
        <v>0</v>
      </c>
      <c r="AK523" s="22">
        <f t="shared" si="136"/>
        <v>-2704</v>
      </c>
      <c r="AL523" s="22">
        <v>0</v>
      </c>
      <c r="AM523" s="22">
        <f t="shared" si="133"/>
        <v>-2704</v>
      </c>
      <c r="AO523" s="81">
        <f t="shared" si="134"/>
        <v>5408</v>
      </c>
      <c r="AP523" s="81">
        <f t="shared" si="135"/>
        <v>0</v>
      </c>
      <c r="AQ523" s="81"/>
      <c r="AR523" s="81"/>
    </row>
    <row r="524" spans="1:44" x14ac:dyDescent="0.25">
      <c r="A524" s="270">
        <v>45523</v>
      </c>
      <c r="D524" s="71" t="s">
        <v>5055</v>
      </c>
      <c r="L524" s="70">
        <v>2401087</v>
      </c>
      <c r="M524">
        <v>55101</v>
      </c>
      <c r="N524" t="s">
        <v>4895</v>
      </c>
      <c r="O524" t="s">
        <v>5056</v>
      </c>
      <c r="P524" t="s">
        <v>4029</v>
      </c>
      <c r="Q524"/>
      <c r="R524" s="82">
        <v>0</v>
      </c>
      <c r="S524" s="133">
        <v>4455</v>
      </c>
      <c r="T524" s="82">
        <v>0</v>
      </c>
      <c r="U524" s="82">
        <f t="shared" si="132"/>
        <v>4455</v>
      </c>
      <c r="W524" s="73">
        <v>24</v>
      </c>
      <c r="X524" s="22">
        <v>0</v>
      </c>
      <c r="Y524" s="22">
        <v>0</v>
      </c>
      <c r="Z524" s="22">
        <f t="shared" si="137"/>
        <v>-185.625</v>
      </c>
      <c r="AA524" s="22">
        <f t="shared" si="137"/>
        <v>-185.625</v>
      </c>
      <c r="AB524" s="22">
        <f t="shared" si="137"/>
        <v>-185.625</v>
      </c>
      <c r="AC524" s="22">
        <f t="shared" si="137"/>
        <v>-185.625</v>
      </c>
      <c r="AD524" s="22">
        <f t="shared" si="137"/>
        <v>-185.625</v>
      </c>
      <c r="AE524" s="22">
        <f t="shared" si="137"/>
        <v>-185.625</v>
      </c>
      <c r="AF524" s="22">
        <f t="shared" si="137"/>
        <v>-185.625</v>
      </c>
      <c r="AG524" s="22">
        <f t="shared" si="137"/>
        <v>-185.625</v>
      </c>
      <c r="AH524" s="22">
        <v>0</v>
      </c>
      <c r="AI524" s="22">
        <v>0</v>
      </c>
      <c r="AJ524" s="22">
        <v>0</v>
      </c>
      <c r="AK524" s="22">
        <f t="shared" si="136"/>
        <v>-1485</v>
      </c>
      <c r="AL524" s="22">
        <v>0</v>
      </c>
      <c r="AM524" s="22">
        <f t="shared" si="133"/>
        <v>-1485</v>
      </c>
      <c r="AO524" s="81">
        <f t="shared" si="134"/>
        <v>2970</v>
      </c>
      <c r="AP524" s="81">
        <f t="shared" si="135"/>
        <v>0</v>
      </c>
      <c r="AQ524" s="81"/>
      <c r="AR524" s="81"/>
    </row>
    <row r="525" spans="1:44" x14ac:dyDescent="0.25">
      <c r="A525" s="270">
        <v>45516</v>
      </c>
      <c r="D525" s="71" t="s">
        <v>5057</v>
      </c>
      <c r="L525" s="70">
        <v>2401087</v>
      </c>
      <c r="M525">
        <v>55102</v>
      </c>
      <c r="N525" t="s">
        <v>4895</v>
      </c>
      <c r="O525" t="s">
        <v>5058</v>
      </c>
      <c r="P525" t="s">
        <v>4029</v>
      </c>
      <c r="Q525"/>
      <c r="R525" s="82">
        <v>0</v>
      </c>
      <c r="S525" s="133">
        <v>6699</v>
      </c>
      <c r="T525" s="82">
        <v>0</v>
      </c>
      <c r="U525" s="82">
        <f t="shared" si="132"/>
        <v>6699</v>
      </c>
      <c r="W525" s="73">
        <v>24</v>
      </c>
      <c r="X525" s="22">
        <v>0</v>
      </c>
      <c r="Y525" s="22">
        <v>0</v>
      </c>
      <c r="Z525" s="22">
        <f t="shared" si="137"/>
        <v>-279.125</v>
      </c>
      <c r="AA525" s="22">
        <f t="shared" si="137"/>
        <v>-279.125</v>
      </c>
      <c r="AB525" s="22">
        <f t="shared" si="137"/>
        <v>-279.125</v>
      </c>
      <c r="AC525" s="22">
        <f t="shared" si="137"/>
        <v>-279.125</v>
      </c>
      <c r="AD525" s="22">
        <f t="shared" si="137"/>
        <v>-279.125</v>
      </c>
      <c r="AE525" s="22">
        <f t="shared" si="137"/>
        <v>-279.125</v>
      </c>
      <c r="AF525" s="22">
        <f t="shared" si="137"/>
        <v>-279.125</v>
      </c>
      <c r="AG525" s="22">
        <f t="shared" si="137"/>
        <v>-279.125</v>
      </c>
      <c r="AH525" s="22">
        <v>0</v>
      </c>
      <c r="AI525" s="22">
        <v>0</v>
      </c>
      <c r="AJ525" s="22">
        <v>0</v>
      </c>
      <c r="AK525" s="22">
        <f t="shared" si="136"/>
        <v>-2233</v>
      </c>
      <c r="AL525" s="22">
        <v>0</v>
      </c>
      <c r="AM525" s="22">
        <f t="shared" si="133"/>
        <v>-2233</v>
      </c>
      <c r="AO525" s="81">
        <f t="shared" si="134"/>
        <v>4466</v>
      </c>
      <c r="AP525" s="81">
        <f t="shared" si="135"/>
        <v>0</v>
      </c>
      <c r="AQ525" s="81"/>
      <c r="AR525" s="81"/>
    </row>
    <row r="526" spans="1:44" x14ac:dyDescent="0.25">
      <c r="A526" s="270">
        <v>45514</v>
      </c>
      <c r="D526" s="71" t="s">
        <v>5059</v>
      </c>
      <c r="L526" s="70">
        <v>2401087</v>
      </c>
      <c r="M526">
        <v>55103</v>
      </c>
      <c r="N526" t="s">
        <v>4895</v>
      </c>
      <c r="O526" t="s">
        <v>5060</v>
      </c>
      <c r="P526" t="s">
        <v>4029</v>
      </c>
      <c r="Q526"/>
      <c r="R526" s="82">
        <v>0</v>
      </c>
      <c r="S526" s="133">
        <v>5742</v>
      </c>
      <c r="T526" s="82">
        <v>0</v>
      </c>
      <c r="U526" s="82">
        <f t="shared" si="132"/>
        <v>5742</v>
      </c>
      <c r="W526" s="73">
        <v>24</v>
      </c>
      <c r="X526" s="22">
        <v>0</v>
      </c>
      <c r="Y526" s="22">
        <v>0</v>
      </c>
      <c r="Z526" s="22">
        <f t="shared" si="137"/>
        <v>-239.25</v>
      </c>
      <c r="AA526" s="22">
        <f t="shared" si="137"/>
        <v>-239.25</v>
      </c>
      <c r="AB526" s="22">
        <f t="shared" si="137"/>
        <v>-239.25</v>
      </c>
      <c r="AC526" s="22">
        <f t="shared" si="137"/>
        <v>-239.25</v>
      </c>
      <c r="AD526" s="22">
        <f t="shared" si="137"/>
        <v>-239.25</v>
      </c>
      <c r="AE526" s="22">
        <f t="shared" si="137"/>
        <v>-239.25</v>
      </c>
      <c r="AF526" s="22">
        <f t="shared" si="137"/>
        <v>-239.25</v>
      </c>
      <c r="AG526" s="22">
        <f t="shared" si="137"/>
        <v>-239.25</v>
      </c>
      <c r="AH526" s="22">
        <v>0</v>
      </c>
      <c r="AI526" s="22">
        <v>0</v>
      </c>
      <c r="AJ526" s="22">
        <v>0</v>
      </c>
      <c r="AK526" s="22">
        <f t="shared" si="136"/>
        <v>-1914</v>
      </c>
      <c r="AL526" s="22">
        <v>0</v>
      </c>
      <c r="AM526" s="22">
        <f t="shared" si="133"/>
        <v>-1914</v>
      </c>
      <c r="AO526" s="81">
        <f t="shared" si="134"/>
        <v>3828</v>
      </c>
      <c r="AP526" s="81">
        <f t="shared" si="135"/>
        <v>0</v>
      </c>
      <c r="AQ526" s="81"/>
      <c r="AR526" s="81"/>
    </row>
    <row r="527" spans="1:44" x14ac:dyDescent="0.25">
      <c r="A527" s="270">
        <v>45517</v>
      </c>
      <c r="D527" s="71" t="s">
        <v>5061</v>
      </c>
      <c r="L527" s="70">
        <v>2401087</v>
      </c>
      <c r="M527">
        <v>55104</v>
      </c>
      <c r="N527" t="s">
        <v>4895</v>
      </c>
      <c r="O527" t="s">
        <v>5062</v>
      </c>
      <c r="P527" t="s">
        <v>4029</v>
      </c>
      <c r="Q527"/>
      <c r="R527" s="82">
        <v>0</v>
      </c>
      <c r="S527" s="133">
        <v>3144.96</v>
      </c>
      <c r="T527" s="82">
        <v>0</v>
      </c>
      <c r="U527" s="82">
        <f t="shared" si="132"/>
        <v>3144.96</v>
      </c>
      <c r="W527" s="73">
        <v>24</v>
      </c>
      <c r="X527" s="22">
        <v>0</v>
      </c>
      <c r="Y527" s="22">
        <v>0</v>
      </c>
      <c r="Z527" s="22">
        <f t="shared" si="137"/>
        <v>-131.04</v>
      </c>
      <c r="AA527" s="22">
        <f t="shared" si="137"/>
        <v>-131.04</v>
      </c>
      <c r="AB527" s="22">
        <f t="shared" si="137"/>
        <v>-131.04</v>
      </c>
      <c r="AC527" s="22">
        <f t="shared" si="137"/>
        <v>-131.04</v>
      </c>
      <c r="AD527" s="22">
        <f t="shared" si="137"/>
        <v>-131.04</v>
      </c>
      <c r="AE527" s="22">
        <f t="shared" si="137"/>
        <v>-131.04</v>
      </c>
      <c r="AF527" s="22">
        <f t="shared" si="137"/>
        <v>-131.04</v>
      </c>
      <c r="AG527" s="22">
        <f t="shared" si="137"/>
        <v>-131.04</v>
      </c>
      <c r="AH527" s="22">
        <v>0</v>
      </c>
      <c r="AI527" s="22">
        <v>0</v>
      </c>
      <c r="AJ527" s="22">
        <v>0</v>
      </c>
      <c r="AK527" s="22">
        <f t="shared" si="136"/>
        <v>-1048.32</v>
      </c>
      <c r="AL527" s="22">
        <v>0</v>
      </c>
      <c r="AM527" s="22">
        <f t="shared" si="133"/>
        <v>-1048.32</v>
      </c>
      <c r="AO527" s="81">
        <f t="shared" si="134"/>
        <v>2096.6400000000003</v>
      </c>
      <c r="AP527" s="81">
        <f t="shared" si="135"/>
        <v>0</v>
      </c>
      <c r="AQ527" s="81"/>
      <c r="AR527" s="81"/>
    </row>
    <row r="528" spans="1:44" x14ac:dyDescent="0.25">
      <c r="A528" s="270">
        <v>45517</v>
      </c>
      <c r="D528" s="71" t="s">
        <v>5063</v>
      </c>
      <c r="L528" s="70">
        <v>2401087</v>
      </c>
      <c r="M528">
        <v>55105</v>
      </c>
      <c r="N528" t="s">
        <v>4483</v>
      </c>
      <c r="O528" t="s">
        <v>5064</v>
      </c>
      <c r="P528" t="s">
        <v>4029</v>
      </c>
      <c r="Q528"/>
      <c r="R528" s="82">
        <v>0</v>
      </c>
      <c r="S528" s="133">
        <v>4323</v>
      </c>
      <c r="T528" s="82">
        <v>0</v>
      </c>
      <c r="U528" s="82">
        <f t="shared" si="132"/>
        <v>4323</v>
      </c>
      <c r="W528" s="73">
        <v>24</v>
      </c>
      <c r="X528" s="22">
        <v>0</v>
      </c>
      <c r="Y528" s="22">
        <v>0</v>
      </c>
      <c r="Z528" s="22">
        <f t="shared" si="137"/>
        <v>-180.125</v>
      </c>
      <c r="AA528" s="22">
        <f t="shared" si="137"/>
        <v>-180.125</v>
      </c>
      <c r="AB528" s="22">
        <f t="shared" si="137"/>
        <v>-180.125</v>
      </c>
      <c r="AC528" s="22">
        <f t="shared" si="137"/>
        <v>-180.125</v>
      </c>
      <c r="AD528" s="22">
        <f t="shared" si="137"/>
        <v>-180.125</v>
      </c>
      <c r="AE528" s="22">
        <f t="shared" si="137"/>
        <v>-180.125</v>
      </c>
      <c r="AF528" s="22">
        <f t="shared" si="137"/>
        <v>-180.125</v>
      </c>
      <c r="AG528" s="22">
        <f t="shared" si="137"/>
        <v>-180.125</v>
      </c>
      <c r="AH528" s="22">
        <v>0</v>
      </c>
      <c r="AI528" s="22">
        <v>0</v>
      </c>
      <c r="AJ528" s="22">
        <v>0</v>
      </c>
      <c r="AK528" s="22">
        <f t="shared" si="136"/>
        <v>-1441</v>
      </c>
      <c r="AL528" s="22">
        <v>0</v>
      </c>
      <c r="AM528" s="22">
        <f t="shared" si="133"/>
        <v>-1441</v>
      </c>
      <c r="AO528" s="81">
        <f t="shared" si="134"/>
        <v>2882</v>
      </c>
      <c r="AP528" s="81">
        <f t="shared" si="135"/>
        <v>0</v>
      </c>
      <c r="AQ528" s="81"/>
      <c r="AR528" s="81"/>
    </row>
    <row r="529" spans="1:44" x14ac:dyDescent="0.25">
      <c r="A529" s="270">
        <v>45533</v>
      </c>
      <c r="D529" s="71" t="s">
        <v>5065</v>
      </c>
      <c r="L529" s="70">
        <v>2401087</v>
      </c>
      <c r="M529">
        <v>55187</v>
      </c>
      <c r="N529" t="s">
        <v>4483</v>
      </c>
      <c r="O529" t="s">
        <v>5066</v>
      </c>
      <c r="P529" t="s">
        <v>4029</v>
      </c>
      <c r="Q529"/>
      <c r="R529" s="82">
        <v>0</v>
      </c>
      <c r="S529" s="133">
        <v>6546.18</v>
      </c>
      <c r="T529" s="82">
        <v>0</v>
      </c>
      <c r="U529" s="82">
        <f t="shared" si="132"/>
        <v>6546.18</v>
      </c>
      <c r="W529" s="73">
        <v>24</v>
      </c>
      <c r="X529" s="22">
        <v>0</v>
      </c>
      <c r="Y529" s="22">
        <v>0</v>
      </c>
      <c r="Z529" s="22">
        <f t="shared" si="137"/>
        <v>-272.75749999999999</v>
      </c>
      <c r="AA529" s="22">
        <f t="shared" si="137"/>
        <v>-272.75749999999999</v>
      </c>
      <c r="AB529" s="22">
        <f t="shared" si="137"/>
        <v>-272.75749999999999</v>
      </c>
      <c r="AC529" s="22">
        <f t="shared" si="137"/>
        <v>-272.75749999999999</v>
      </c>
      <c r="AD529" s="22">
        <f t="shared" si="137"/>
        <v>-272.75749999999999</v>
      </c>
      <c r="AE529" s="22">
        <f t="shared" si="137"/>
        <v>-272.75749999999999</v>
      </c>
      <c r="AF529" s="22">
        <f t="shared" si="137"/>
        <v>-272.75749999999999</v>
      </c>
      <c r="AG529" s="22">
        <f t="shared" si="137"/>
        <v>-272.75749999999999</v>
      </c>
      <c r="AH529" s="22">
        <v>0</v>
      </c>
      <c r="AI529" s="22">
        <v>0</v>
      </c>
      <c r="AJ529" s="22">
        <v>0</v>
      </c>
      <c r="AK529" s="22">
        <f t="shared" si="136"/>
        <v>-2182.06</v>
      </c>
      <c r="AL529" s="22">
        <v>0</v>
      </c>
      <c r="AM529" s="22">
        <f t="shared" si="133"/>
        <v>-2182.06</v>
      </c>
      <c r="AO529" s="81">
        <f t="shared" si="134"/>
        <v>4364.1200000000008</v>
      </c>
      <c r="AP529" s="81">
        <f t="shared" si="135"/>
        <v>0</v>
      </c>
      <c r="AQ529" s="81"/>
      <c r="AR529" s="81"/>
    </row>
    <row r="530" spans="1:44" x14ac:dyDescent="0.25">
      <c r="A530" s="270">
        <v>45516</v>
      </c>
      <c r="D530" s="71" t="s">
        <v>5067</v>
      </c>
      <c r="L530" s="70">
        <v>2401088</v>
      </c>
      <c r="M530">
        <v>55205</v>
      </c>
      <c r="N530" t="s">
        <v>4483</v>
      </c>
      <c r="O530">
        <v>2408217</v>
      </c>
      <c r="P530" t="s">
        <v>4022</v>
      </c>
      <c r="Q530"/>
      <c r="R530" s="82">
        <v>0</v>
      </c>
      <c r="S530" s="133">
        <v>5346</v>
      </c>
      <c r="T530" s="82">
        <v>0</v>
      </c>
      <c r="U530" s="82">
        <f t="shared" si="132"/>
        <v>5346</v>
      </c>
      <c r="W530" s="73">
        <v>24</v>
      </c>
      <c r="X530" s="22">
        <v>0</v>
      </c>
      <c r="Y530" s="22">
        <v>0</v>
      </c>
      <c r="Z530" s="22">
        <f t="shared" si="137"/>
        <v>-222.75</v>
      </c>
      <c r="AA530" s="22">
        <f t="shared" si="137"/>
        <v>-222.75</v>
      </c>
      <c r="AB530" s="22">
        <f t="shared" si="137"/>
        <v>-222.75</v>
      </c>
      <c r="AC530" s="22">
        <f t="shared" si="137"/>
        <v>-222.75</v>
      </c>
      <c r="AD530" s="22">
        <f t="shared" si="137"/>
        <v>-222.75</v>
      </c>
      <c r="AE530" s="22">
        <f t="shared" si="137"/>
        <v>-222.75</v>
      </c>
      <c r="AF530" s="22">
        <f t="shared" si="137"/>
        <v>-222.75</v>
      </c>
      <c r="AG530" s="22">
        <f t="shared" si="137"/>
        <v>-222.75</v>
      </c>
      <c r="AH530" s="22">
        <v>0</v>
      </c>
      <c r="AI530" s="22">
        <v>0</v>
      </c>
      <c r="AJ530" s="22">
        <v>0</v>
      </c>
      <c r="AK530" s="22">
        <f t="shared" si="136"/>
        <v>-1782</v>
      </c>
      <c r="AL530" s="22">
        <v>0</v>
      </c>
      <c r="AM530" s="22">
        <f t="shared" si="133"/>
        <v>-1782</v>
      </c>
      <c r="AO530" s="81">
        <f t="shared" si="134"/>
        <v>3564</v>
      </c>
      <c r="AP530" s="81">
        <f t="shared" si="135"/>
        <v>0</v>
      </c>
      <c r="AQ530" s="81"/>
      <c r="AR530" s="81"/>
    </row>
    <row r="531" spans="1:44" x14ac:dyDescent="0.25">
      <c r="A531" s="270"/>
      <c r="M531"/>
      <c r="N531"/>
      <c r="O531"/>
      <c r="P531"/>
      <c r="Q531"/>
      <c r="S531" s="133"/>
      <c r="X531" s="22"/>
      <c r="Y531" s="22"/>
      <c r="Z531" s="22"/>
      <c r="AA531" s="22"/>
      <c r="AB531" s="22"/>
      <c r="AC531" s="22"/>
      <c r="AD531" s="22"/>
      <c r="AE531" s="22"/>
      <c r="AF531" s="22"/>
      <c r="AG531" s="22"/>
      <c r="AH531" s="22"/>
      <c r="AI531" s="22"/>
      <c r="AJ531" s="22"/>
      <c r="AK531" s="22"/>
      <c r="AL531" s="22"/>
      <c r="AM531" s="22"/>
      <c r="AO531" s="81"/>
      <c r="AP531" s="81"/>
      <c r="AQ531" s="81"/>
      <c r="AR531" s="81"/>
    </row>
    <row r="532" spans="1:44" x14ac:dyDescent="0.25">
      <c r="A532" s="221">
        <v>45537</v>
      </c>
      <c r="D532" s="71" t="s">
        <v>5068</v>
      </c>
      <c r="L532" s="70">
        <v>2401087</v>
      </c>
      <c r="M532" s="70">
        <v>55164</v>
      </c>
      <c r="N532" t="s">
        <v>4483</v>
      </c>
      <c r="O532" s="109" t="s">
        <v>5069</v>
      </c>
      <c r="P532" t="s">
        <v>4029</v>
      </c>
      <c r="Q532"/>
      <c r="R532" s="82">
        <v>0</v>
      </c>
      <c r="S532" s="271">
        <v>1091.03</v>
      </c>
      <c r="T532" s="82">
        <v>0</v>
      </c>
      <c r="U532" s="82">
        <f t="shared" ref="U532:U550" si="138">SUM(R532:T532)</f>
        <v>1091.03</v>
      </c>
      <c r="W532" s="73">
        <v>24</v>
      </c>
      <c r="X532" s="22">
        <v>0</v>
      </c>
      <c r="Y532" s="22">
        <v>0</v>
      </c>
      <c r="Z532" s="22">
        <v>0</v>
      </c>
      <c r="AA532" s="22">
        <f t="shared" si="137"/>
        <v>-45.459583333333335</v>
      </c>
      <c r="AB532" s="22">
        <f t="shared" si="137"/>
        <v>-45.459583333333335</v>
      </c>
      <c r="AC532" s="22">
        <f t="shared" si="137"/>
        <v>-45.459583333333335</v>
      </c>
      <c r="AD532" s="22">
        <f t="shared" si="137"/>
        <v>-45.459583333333335</v>
      </c>
      <c r="AE532" s="22">
        <f t="shared" si="137"/>
        <v>-45.459583333333335</v>
      </c>
      <c r="AF532" s="22">
        <f t="shared" si="137"/>
        <v>-45.459583333333335</v>
      </c>
      <c r="AG532" s="22">
        <f t="shared" si="137"/>
        <v>-45.459583333333335</v>
      </c>
      <c r="AH532" s="22">
        <v>0</v>
      </c>
      <c r="AI532" s="22">
        <v>0</v>
      </c>
      <c r="AJ532" s="22">
        <v>0</v>
      </c>
      <c r="AK532" s="22">
        <f t="shared" ref="AK532:AK550" si="139">SUM(Y532:AJ532)</f>
        <v>-318.21708333333333</v>
      </c>
      <c r="AL532" s="22">
        <v>0</v>
      </c>
      <c r="AM532" s="22">
        <f t="shared" ref="AM532:AM550" si="140">X532+AK532+AL532</f>
        <v>-318.21708333333333</v>
      </c>
      <c r="AO532" s="81">
        <f t="shared" ref="AO532:AO550" si="141">U532+AM532</f>
        <v>772.81291666666664</v>
      </c>
      <c r="AP532" s="81">
        <f t="shared" ref="AP532:AP550" si="142">R532+X532</f>
        <v>0</v>
      </c>
      <c r="AQ532" s="81"/>
      <c r="AR532" s="81"/>
    </row>
    <row r="533" spans="1:44" x14ac:dyDescent="0.25">
      <c r="A533" s="221">
        <v>45555</v>
      </c>
      <c r="D533" s="71" t="s">
        <v>5070</v>
      </c>
      <c r="L533" s="70">
        <v>2401197</v>
      </c>
      <c r="M533" s="70">
        <v>55426</v>
      </c>
      <c r="N533" t="s">
        <v>4483</v>
      </c>
      <c r="O533" s="109">
        <v>99168</v>
      </c>
      <c r="P533" t="s">
        <v>4054</v>
      </c>
      <c r="Q533"/>
      <c r="R533" s="82">
        <v>0</v>
      </c>
      <c r="S533" s="271">
        <v>9609.6</v>
      </c>
      <c r="T533" s="82">
        <v>0</v>
      </c>
      <c r="U533" s="82">
        <f t="shared" si="138"/>
        <v>9609.6</v>
      </c>
      <c r="W533" s="73">
        <v>24</v>
      </c>
      <c r="X533" s="22">
        <v>0</v>
      </c>
      <c r="Y533" s="22">
        <v>0</v>
      </c>
      <c r="Z533" s="22">
        <v>0</v>
      </c>
      <c r="AA533" s="22">
        <f t="shared" si="137"/>
        <v>-400.40000000000003</v>
      </c>
      <c r="AB533" s="22">
        <f t="shared" si="137"/>
        <v>-400.40000000000003</v>
      </c>
      <c r="AC533" s="22">
        <f t="shared" si="137"/>
        <v>-400.40000000000003</v>
      </c>
      <c r="AD533" s="22">
        <f t="shared" si="137"/>
        <v>-400.40000000000003</v>
      </c>
      <c r="AE533" s="22">
        <f t="shared" si="137"/>
        <v>-400.40000000000003</v>
      </c>
      <c r="AF533" s="22">
        <f t="shared" si="137"/>
        <v>-400.40000000000003</v>
      </c>
      <c r="AG533" s="22">
        <f t="shared" si="137"/>
        <v>-400.40000000000003</v>
      </c>
      <c r="AH533" s="22">
        <v>0</v>
      </c>
      <c r="AI533" s="22">
        <v>0</v>
      </c>
      <c r="AJ533" s="22">
        <v>0</v>
      </c>
      <c r="AK533" s="22">
        <f t="shared" si="139"/>
        <v>-2802.8</v>
      </c>
      <c r="AL533" s="22">
        <v>0</v>
      </c>
      <c r="AM533" s="22">
        <f t="shared" si="140"/>
        <v>-2802.8</v>
      </c>
      <c r="AO533" s="81">
        <f t="shared" si="141"/>
        <v>6806.8</v>
      </c>
      <c r="AP533" s="81">
        <f t="shared" si="142"/>
        <v>0</v>
      </c>
      <c r="AQ533" s="81"/>
      <c r="AR533" s="81"/>
    </row>
    <row r="534" spans="1:44" x14ac:dyDescent="0.25">
      <c r="A534" s="221">
        <v>45561</v>
      </c>
      <c r="D534" s="71" t="s">
        <v>5071</v>
      </c>
      <c r="L534" s="70">
        <v>2401199</v>
      </c>
      <c r="M534" s="70">
        <v>55428</v>
      </c>
      <c r="N534" t="s">
        <v>4895</v>
      </c>
      <c r="O534" s="109" t="s">
        <v>5072</v>
      </c>
      <c r="P534" t="s">
        <v>4029</v>
      </c>
      <c r="Q534"/>
      <c r="R534" s="82">
        <v>0</v>
      </c>
      <c r="S534" s="271">
        <v>6699</v>
      </c>
      <c r="T534" s="82">
        <v>0</v>
      </c>
      <c r="U534" s="82">
        <f t="shared" si="138"/>
        <v>6699</v>
      </c>
      <c r="W534" s="73">
        <v>24</v>
      </c>
      <c r="X534" s="22">
        <v>0</v>
      </c>
      <c r="Y534" s="22">
        <v>0</v>
      </c>
      <c r="Z534" s="22">
        <v>0</v>
      </c>
      <c r="AA534" s="22">
        <f t="shared" si="137"/>
        <v>-279.125</v>
      </c>
      <c r="AB534" s="22">
        <f t="shared" si="137"/>
        <v>-279.125</v>
      </c>
      <c r="AC534" s="22">
        <f t="shared" si="137"/>
        <v>-279.125</v>
      </c>
      <c r="AD534" s="22">
        <f t="shared" si="137"/>
        <v>-279.125</v>
      </c>
      <c r="AE534" s="22">
        <f t="shared" si="137"/>
        <v>-279.125</v>
      </c>
      <c r="AF534" s="22">
        <f t="shared" si="137"/>
        <v>-279.125</v>
      </c>
      <c r="AG534" s="22">
        <f t="shared" si="137"/>
        <v>-279.125</v>
      </c>
      <c r="AH534" s="22">
        <v>0</v>
      </c>
      <c r="AI534" s="22">
        <v>0</v>
      </c>
      <c r="AJ534" s="22">
        <v>0</v>
      </c>
      <c r="AK534" s="22">
        <f t="shared" si="139"/>
        <v>-1953.875</v>
      </c>
      <c r="AL534" s="22">
        <v>0</v>
      </c>
      <c r="AM534" s="22">
        <f t="shared" si="140"/>
        <v>-1953.875</v>
      </c>
      <c r="AO534" s="81">
        <f t="shared" si="141"/>
        <v>4745.125</v>
      </c>
      <c r="AP534" s="81">
        <f t="shared" si="142"/>
        <v>0</v>
      </c>
      <c r="AQ534" s="81"/>
      <c r="AR534" s="81"/>
    </row>
    <row r="535" spans="1:44" x14ac:dyDescent="0.25">
      <c r="A535" s="221">
        <v>45559</v>
      </c>
      <c r="D535" s="71" t="s">
        <v>5073</v>
      </c>
      <c r="L535" s="70">
        <v>2401196</v>
      </c>
      <c r="M535" s="70">
        <v>55430</v>
      </c>
      <c r="N535" t="s">
        <v>5074</v>
      </c>
      <c r="O535" s="109" t="s">
        <v>5075</v>
      </c>
      <c r="P535" t="s">
        <v>4029</v>
      </c>
      <c r="Q535"/>
      <c r="R535" s="82">
        <v>0</v>
      </c>
      <c r="S535">
        <v>823.68</v>
      </c>
      <c r="T535" s="82">
        <v>0</v>
      </c>
      <c r="U535" s="82">
        <f t="shared" si="138"/>
        <v>823.68</v>
      </c>
      <c r="W535" s="73">
        <v>24</v>
      </c>
      <c r="X535" s="22">
        <v>0</v>
      </c>
      <c r="Y535" s="22">
        <v>0</v>
      </c>
      <c r="Z535" s="22">
        <v>0</v>
      </c>
      <c r="AA535" s="22">
        <f t="shared" ref="AA535:AG552" si="143">-$U535/$W535</f>
        <v>-34.32</v>
      </c>
      <c r="AB535" s="22">
        <f t="shared" si="143"/>
        <v>-34.32</v>
      </c>
      <c r="AC535" s="22">
        <f t="shared" si="143"/>
        <v>-34.32</v>
      </c>
      <c r="AD535" s="22">
        <f t="shared" si="143"/>
        <v>-34.32</v>
      </c>
      <c r="AE535" s="22">
        <f t="shared" si="143"/>
        <v>-34.32</v>
      </c>
      <c r="AF535" s="22">
        <f t="shared" si="143"/>
        <v>-34.32</v>
      </c>
      <c r="AG535" s="22">
        <f t="shared" si="143"/>
        <v>-34.32</v>
      </c>
      <c r="AH535" s="22">
        <v>0</v>
      </c>
      <c r="AI535" s="22">
        <v>0</v>
      </c>
      <c r="AJ535" s="22">
        <v>0</v>
      </c>
      <c r="AK535" s="22">
        <f t="shared" si="139"/>
        <v>-240.23999999999998</v>
      </c>
      <c r="AL535" s="22">
        <v>0</v>
      </c>
      <c r="AM535" s="22">
        <f t="shared" si="140"/>
        <v>-240.23999999999998</v>
      </c>
      <c r="AO535" s="81">
        <f t="shared" si="141"/>
        <v>583.43999999999994</v>
      </c>
      <c r="AP535" s="81">
        <f t="shared" si="142"/>
        <v>0</v>
      </c>
      <c r="AQ535" s="81"/>
      <c r="AR535" s="81"/>
    </row>
    <row r="536" spans="1:44" x14ac:dyDescent="0.25">
      <c r="A536" s="221">
        <v>45558</v>
      </c>
      <c r="D536" s="71" t="s">
        <v>5076</v>
      </c>
      <c r="L536" s="70">
        <v>2401196</v>
      </c>
      <c r="M536" s="70">
        <v>55432</v>
      </c>
      <c r="N536" t="s">
        <v>5077</v>
      </c>
      <c r="O536" s="109" t="s">
        <v>5078</v>
      </c>
      <c r="P536" t="s">
        <v>4029</v>
      </c>
      <c r="Q536"/>
      <c r="R536" s="82">
        <v>0</v>
      </c>
      <c r="S536" s="271">
        <v>1032.9000000000001</v>
      </c>
      <c r="T536" s="82">
        <v>0</v>
      </c>
      <c r="U536" s="82">
        <f t="shared" si="138"/>
        <v>1032.9000000000001</v>
      </c>
      <c r="W536" s="73">
        <v>24</v>
      </c>
      <c r="X536" s="22">
        <v>0</v>
      </c>
      <c r="Y536" s="22">
        <v>0</v>
      </c>
      <c r="Z536" s="22">
        <v>0</v>
      </c>
      <c r="AA536" s="22">
        <f t="shared" si="143"/>
        <v>-43.037500000000001</v>
      </c>
      <c r="AB536" s="22">
        <f t="shared" si="143"/>
        <v>-43.037500000000001</v>
      </c>
      <c r="AC536" s="22">
        <f t="shared" si="143"/>
        <v>-43.037500000000001</v>
      </c>
      <c r="AD536" s="22">
        <f t="shared" si="143"/>
        <v>-43.037500000000001</v>
      </c>
      <c r="AE536" s="22">
        <f t="shared" si="143"/>
        <v>-43.037500000000001</v>
      </c>
      <c r="AF536" s="22">
        <f t="shared" si="143"/>
        <v>-43.037500000000001</v>
      </c>
      <c r="AG536" s="22">
        <f t="shared" si="143"/>
        <v>-43.037500000000001</v>
      </c>
      <c r="AH536" s="22">
        <v>0</v>
      </c>
      <c r="AI536" s="22">
        <v>0</v>
      </c>
      <c r="AJ536" s="22">
        <v>0</v>
      </c>
      <c r="AK536" s="22">
        <f t="shared" si="139"/>
        <v>-301.26250000000005</v>
      </c>
      <c r="AL536" s="22">
        <v>0</v>
      </c>
      <c r="AM536" s="22">
        <f t="shared" si="140"/>
        <v>-301.26250000000005</v>
      </c>
      <c r="AO536" s="81">
        <f t="shared" si="141"/>
        <v>731.63750000000005</v>
      </c>
      <c r="AP536" s="81">
        <f t="shared" si="142"/>
        <v>0</v>
      </c>
      <c r="AQ536" s="81"/>
      <c r="AR536" s="81"/>
    </row>
    <row r="537" spans="1:44" x14ac:dyDescent="0.25">
      <c r="A537" s="221">
        <v>45548</v>
      </c>
      <c r="D537" s="71" t="s">
        <v>5079</v>
      </c>
      <c r="L537" s="70">
        <v>2401199</v>
      </c>
      <c r="M537" s="70">
        <v>55444</v>
      </c>
      <c r="N537" t="s">
        <v>5080</v>
      </c>
      <c r="O537" s="109" t="s">
        <v>5081</v>
      </c>
      <c r="P537" t="s">
        <v>4029</v>
      </c>
      <c r="Q537"/>
      <c r="R537" s="82">
        <v>0</v>
      </c>
      <c r="S537" s="271">
        <v>5241.6000000000004</v>
      </c>
      <c r="T537" s="82">
        <v>0</v>
      </c>
      <c r="U537" s="82">
        <f t="shared" si="138"/>
        <v>5241.6000000000004</v>
      </c>
      <c r="W537" s="73">
        <v>24</v>
      </c>
      <c r="X537" s="22">
        <v>0</v>
      </c>
      <c r="Y537" s="22">
        <v>0</v>
      </c>
      <c r="Z537" s="22">
        <v>0</v>
      </c>
      <c r="AA537" s="22">
        <f t="shared" si="143"/>
        <v>-218.4</v>
      </c>
      <c r="AB537" s="22">
        <f t="shared" si="143"/>
        <v>-218.4</v>
      </c>
      <c r="AC537" s="22">
        <f t="shared" si="143"/>
        <v>-218.4</v>
      </c>
      <c r="AD537" s="22">
        <f t="shared" si="143"/>
        <v>-218.4</v>
      </c>
      <c r="AE537" s="22">
        <f t="shared" si="143"/>
        <v>-218.4</v>
      </c>
      <c r="AF537" s="22">
        <f t="shared" si="143"/>
        <v>-218.4</v>
      </c>
      <c r="AG537" s="22">
        <f t="shared" si="143"/>
        <v>-218.4</v>
      </c>
      <c r="AH537" s="22">
        <v>0</v>
      </c>
      <c r="AI537" s="22">
        <v>0</v>
      </c>
      <c r="AJ537" s="22">
        <v>0</v>
      </c>
      <c r="AK537" s="22">
        <f t="shared" si="139"/>
        <v>-1528.8000000000002</v>
      </c>
      <c r="AL537" s="22">
        <v>0</v>
      </c>
      <c r="AM537" s="22">
        <f t="shared" si="140"/>
        <v>-1528.8000000000002</v>
      </c>
      <c r="AO537" s="81">
        <f t="shared" si="141"/>
        <v>3712.8</v>
      </c>
      <c r="AP537" s="81">
        <f t="shared" si="142"/>
        <v>0</v>
      </c>
      <c r="AQ537" s="81"/>
      <c r="AR537" s="81"/>
    </row>
    <row r="538" spans="1:44" x14ac:dyDescent="0.25">
      <c r="A538" s="221">
        <v>45556</v>
      </c>
      <c r="D538" s="71" t="s">
        <v>5082</v>
      </c>
      <c r="L538" s="70">
        <v>2401200</v>
      </c>
      <c r="M538" s="70">
        <v>55472</v>
      </c>
      <c r="N538" t="s">
        <v>4483</v>
      </c>
      <c r="O538" s="109">
        <v>124303483</v>
      </c>
      <c r="P538" t="s">
        <v>4134</v>
      </c>
      <c r="Q538"/>
      <c r="R538" s="82">
        <v>0</v>
      </c>
      <c r="S538" s="271">
        <v>4547.3999999999996</v>
      </c>
      <c r="T538" s="82">
        <v>0</v>
      </c>
      <c r="U538" s="82">
        <f t="shared" si="138"/>
        <v>4547.3999999999996</v>
      </c>
      <c r="W538" s="73">
        <v>24</v>
      </c>
      <c r="X538" s="22">
        <v>0</v>
      </c>
      <c r="Y538" s="22">
        <v>0</v>
      </c>
      <c r="Z538" s="22">
        <v>0</v>
      </c>
      <c r="AA538" s="22">
        <f t="shared" si="143"/>
        <v>-189.47499999999999</v>
      </c>
      <c r="AB538" s="22">
        <f t="shared" si="143"/>
        <v>-189.47499999999999</v>
      </c>
      <c r="AC538" s="22">
        <f t="shared" si="143"/>
        <v>-189.47499999999999</v>
      </c>
      <c r="AD538" s="22">
        <f t="shared" si="143"/>
        <v>-189.47499999999999</v>
      </c>
      <c r="AE538" s="22">
        <f t="shared" si="143"/>
        <v>-189.47499999999999</v>
      </c>
      <c r="AF538" s="22">
        <f t="shared" si="143"/>
        <v>-189.47499999999999</v>
      </c>
      <c r="AG538" s="22">
        <f t="shared" si="143"/>
        <v>-189.47499999999999</v>
      </c>
      <c r="AH538" s="22">
        <v>0</v>
      </c>
      <c r="AI538" s="22">
        <v>0</v>
      </c>
      <c r="AJ538" s="22">
        <v>0</v>
      </c>
      <c r="AK538" s="22">
        <f t="shared" si="139"/>
        <v>-1326.3249999999998</v>
      </c>
      <c r="AL538" s="22">
        <v>0</v>
      </c>
      <c r="AM538" s="22">
        <f t="shared" si="140"/>
        <v>-1326.3249999999998</v>
      </c>
      <c r="AO538" s="81">
        <f t="shared" si="141"/>
        <v>3221.0749999999998</v>
      </c>
      <c r="AP538" s="81">
        <f t="shared" si="142"/>
        <v>0</v>
      </c>
      <c r="AQ538" s="81"/>
      <c r="AR538" s="81"/>
    </row>
    <row r="539" spans="1:44" x14ac:dyDescent="0.25">
      <c r="A539" s="221">
        <v>45556</v>
      </c>
      <c r="D539" s="71" t="s">
        <v>5083</v>
      </c>
      <c r="L539" s="70">
        <v>2401200</v>
      </c>
      <c r="M539" s="70">
        <v>55473</v>
      </c>
      <c r="N539" t="s">
        <v>4483</v>
      </c>
      <c r="O539" s="109">
        <v>124303484</v>
      </c>
      <c r="P539" t="s">
        <v>4134</v>
      </c>
      <c r="Q539"/>
      <c r="R539" s="82">
        <v>0</v>
      </c>
      <c r="S539" s="271">
        <v>5305.3</v>
      </c>
      <c r="T539" s="82">
        <v>0</v>
      </c>
      <c r="U539" s="82">
        <f t="shared" si="138"/>
        <v>5305.3</v>
      </c>
      <c r="W539" s="73">
        <v>24</v>
      </c>
      <c r="X539" s="22">
        <v>0</v>
      </c>
      <c r="Y539" s="22">
        <v>0</v>
      </c>
      <c r="Z539" s="22">
        <v>0</v>
      </c>
      <c r="AA539" s="22">
        <f t="shared" si="143"/>
        <v>-221.05416666666667</v>
      </c>
      <c r="AB539" s="22">
        <f t="shared" si="143"/>
        <v>-221.05416666666667</v>
      </c>
      <c r="AC539" s="22">
        <f t="shared" si="143"/>
        <v>-221.05416666666667</v>
      </c>
      <c r="AD539" s="22">
        <f t="shared" si="143"/>
        <v>-221.05416666666667</v>
      </c>
      <c r="AE539" s="22">
        <f t="shared" si="143"/>
        <v>-221.05416666666667</v>
      </c>
      <c r="AF539" s="22">
        <f t="shared" si="143"/>
        <v>-221.05416666666667</v>
      </c>
      <c r="AG539" s="22">
        <f t="shared" si="143"/>
        <v>-221.05416666666667</v>
      </c>
      <c r="AH539" s="22">
        <v>0</v>
      </c>
      <c r="AI539" s="22">
        <v>0</v>
      </c>
      <c r="AJ539" s="22">
        <v>0</v>
      </c>
      <c r="AK539" s="22">
        <f t="shared" si="139"/>
        <v>-1547.3791666666671</v>
      </c>
      <c r="AL539" s="22">
        <v>0</v>
      </c>
      <c r="AM539" s="22">
        <f t="shared" si="140"/>
        <v>-1547.3791666666671</v>
      </c>
      <c r="AO539" s="81">
        <f t="shared" si="141"/>
        <v>3757.9208333333331</v>
      </c>
      <c r="AP539" s="81">
        <f t="shared" si="142"/>
        <v>0</v>
      </c>
      <c r="AQ539" s="81"/>
      <c r="AR539" s="81"/>
    </row>
    <row r="540" spans="1:44" x14ac:dyDescent="0.25">
      <c r="A540" s="221">
        <v>45549</v>
      </c>
      <c r="D540" s="71" t="s">
        <v>5084</v>
      </c>
      <c r="L540" s="70">
        <v>2401200</v>
      </c>
      <c r="M540" s="70">
        <v>55474</v>
      </c>
      <c r="N540" t="s">
        <v>4483</v>
      </c>
      <c r="O540" s="109">
        <v>124303401</v>
      </c>
      <c r="P540" t="s">
        <v>4134</v>
      </c>
      <c r="Q540"/>
      <c r="R540" s="82">
        <v>0</v>
      </c>
      <c r="S540" s="271">
        <v>6306.3</v>
      </c>
      <c r="T540" s="82">
        <v>0</v>
      </c>
      <c r="U540" s="82">
        <f t="shared" si="138"/>
        <v>6306.3</v>
      </c>
      <c r="W540" s="73">
        <v>24</v>
      </c>
      <c r="X540" s="22">
        <v>0</v>
      </c>
      <c r="Y540" s="22">
        <v>0</v>
      </c>
      <c r="Z540" s="22">
        <v>0</v>
      </c>
      <c r="AA540" s="22">
        <f t="shared" si="143"/>
        <v>-262.76249999999999</v>
      </c>
      <c r="AB540" s="22">
        <f t="shared" si="143"/>
        <v>-262.76249999999999</v>
      </c>
      <c r="AC540" s="22">
        <f t="shared" si="143"/>
        <v>-262.76249999999999</v>
      </c>
      <c r="AD540" s="22">
        <f t="shared" si="143"/>
        <v>-262.76249999999999</v>
      </c>
      <c r="AE540" s="22">
        <f t="shared" si="143"/>
        <v>-262.76249999999999</v>
      </c>
      <c r="AF540" s="22">
        <f t="shared" si="143"/>
        <v>-262.76249999999999</v>
      </c>
      <c r="AG540" s="22">
        <f t="shared" si="143"/>
        <v>-262.76249999999999</v>
      </c>
      <c r="AH540" s="22">
        <v>0</v>
      </c>
      <c r="AI540" s="22">
        <v>0</v>
      </c>
      <c r="AJ540" s="22">
        <v>0</v>
      </c>
      <c r="AK540" s="22">
        <f t="shared" si="139"/>
        <v>-1839.3375000000001</v>
      </c>
      <c r="AL540" s="22">
        <v>0</v>
      </c>
      <c r="AM540" s="22">
        <f t="shared" si="140"/>
        <v>-1839.3375000000001</v>
      </c>
      <c r="AO540" s="81">
        <f t="shared" si="141"/>
        <v>4466.9624999999996</v>
      </c>
      <c r="AP540" s="81">
        <f t="shared" si="142"/>
        <v>0</v>
      </c>
      <c r="AQ540" s="81"/>
      <c r="AR540" s="81"/>
    </row>
    <row r="541" spans="1:44" x14ac:dyDescent="0.25">
      <c r="A541" s="221">
        <v>45553</v>
      </c>
      <c r="D541" s="71" t="s">
        <v>5085</v>
      </c>
      <c r="L541" s="70">
        <v>2401200</v>
      </c>
      <c r="M541" s="70">
        <v>55475</v>
      </c>
      <c r="N541" t="s">
        <v>4483</v>
      </c>
      <c r="O541" s="109">
        <v>124303428</v>
      </c>
      <c r="P541" t="s">
        <v>4134</v>
      </c>
      <c r="Q541"/>
      <c r="R541" s="82">
        <v>0</v>
      </c>
      <c r="S541" s="271">
        <v>5405.4</v>
      </c>
      <c r="T541" s="82">
        <v>0</v>
      </c>
      <c r="U541" s="82">
        <f t="shared" si="138"/>
        <v>5405.4</v>
      </c>
      <c r="W541" s="73">
        <v>24</v>
      </c>
      <c r="X541" s="22">
        <v>0</v>
      </c>
      <c r="Y541" s="22">
        <v>0</v>
      </c>
      <c r="Z541" s="22">
        <v>0</v>
      </c>
      <c r="AA541" s="22">
        <f t="shared" si="143"/>
        <v>-225.22499999999999</v>
      </c>
      <c r="AB541" s="22">
        <f t="shared" si="143"/>
        <v>-225.22499999999999</v>
      </c>
      <c r="AC541" s="22">
        <f t="shared" si="143"/>
        <v>-225.22499999999999</v>
      </c>
      <c r="AD541" s="22">
        <f t="shared" si="143"/>
        <v>-225.22499999999999</v>
      </c>
      <c r="AE541" s="22">
        <f t="shared" si="143"/>
        <v>-225.22499999999999</v>
      </c>
      <c r="AF541" s="22">
        <f t="shared" si="143"/>
        <v>-225.22499999999999</v>
      </c>
      <c r="AG541" s="22">
        <f t="shared" si="143"/>
        <v>-225.22499999999999</v>
      </c>
      <c r="AH541" s="22">
        <v>0</v>
      </c>
      <c r="AI541" s="22">
        <v>0</v>
      </c>
      <c r="AJ541" s="22">
        <v>0</v>
      </c>
      <c r="AK541" s="22">
        <f t="shared" si="139"/>
        <v>-1576.5749999999998</v>
      </c>
      <c r="AL541" s="22">
        <v>0</v>
      </c>
      <c r="AM541" s="22">
        <f t="shared" si="140"/>
        <v>-1576.5749999999998</v>
      </c>
      <c r="AO541" s="81">
        <f t="shared" si="141"/>
        <v>3828.8249999999998</v>
      </c>
      <c r="AP541" s="81">
        <f t="shared" si="142"/>
        <v>0</v>
      </c>
      <c r="AQ541" s="81"/>
      <c r="AR541" s="81"/>
    </row>
    <row r="542" spans="1:44" x14ac:dyDescent="0.25">
      <c r="A542" s="221">
        <v>45553</v>
      </c>
      <c r="D542" s="71" t="s">
        <v>5086</v>
      </c>
      <c r="L542" s="70">
        <v>2401200</v>
      </c>
      <c r="M542" s="70">
        <v>55476</v>
      </c>
      <c r="N542" t="s">
        <v>4483</v>
      </c>
      <c r="O542" s="109">
        <v>124303427</v>
      </c>
      <c r="P542" t="s">
        <v>4134</v>
      </c>
      <c r="Q542"/>
      <c r="R542" s="82">
        <v>0</v>
      </c>
      <c r="S542" s="271">
        <v>6306.3</v>
      </c>
      <c r="T542" s="82">
        <v>0</v>
      </c>
      <c r="U542" s="82">
        <f t="shared" si="138"/>
        <v>6306.3</v>
      </c>
      <c r="W542" s="73">
        <v>24</v>
      </c>
      <c r="X542" s="22">
        <v>0</v>
      </c>
      <c r="Y542" s="22">
        <v>0</v>
      </c>
      <c r="Z542" s="22">
        <v>0</v>
      </c>
      <c r="AA542" s="22">
        <f t="shared" si="143"/>
        <v>-262.76249999999999</v>
      </c>
      <c r="AB542" s="22">
        <f t="shared" si="143"/>
        <v>-262.76249999999999</v>
      </c>
      <c r="AC542" s="22">
        <f t="shared" si="143"/>
        <v>-262.76249999999999</v>
      </c>
      <c r="AD542" s="22">
        <f t="shared" si="143"/>
        <v>-262.76249999999999</v>
      </c>
      <c r="AE542" s="22">
        <f t="shared" si="143"/>
        <v>-262.76249999999999</v>
      </c>
      <c r="AF542" s="22">
        <f t="shared" si="143"/>
        <v>-262.76249999999999</v>
      </c>
      <c r="AG542" s="22">
        <f t="shared" si="143"/>
        <v>-262.76249999999999</v>
      </c>
      <c r="AH542" s="22">
        <v>0</v>
      </c>
      <c r="AI542" s="22">
        <v>0</v>
      </c>
      <c r="AJ542" s="22">
        <v>0</v>
      </c>
      <c r="AK542" s="22">
        <f t="shared" si="139"/>
        <v>-1839.3375000000001</v>
      </c>
      <c r="AL542" s="22">
        <v>0</v>
      </c>
      <c r="AM542" s="22">
        <f t="shared" si="140"/>
        <v>-1839.3375000000001</v>
      </c>
      <c r="AO542" s="81">
        <f t="shared" si="141"/>
        <v>4466.9624999999996</v>
      </c>
      <c r="AP542" s="81">
        <f t="shared" si="142"/>
        <v>0</v>
      </c>
      <c r="AQ542" s="81"/>
      <c r="AR542" s="81"/>
    </row>
    <row r="543" spans="1:44" x14ac:dyDescent="0.25">
      <c r="A543" s="221">
        <v>45536</v>
      </c>
      <c r="D543" s="71" t="s">
        <v>5087</v>
      </c>
      <c r="L543" s="70">
        <v>2401196</v>
      </c>
      <c r="M543" s="70">
        <v>55518</v>
      </c>
      <c r="N543" t="s">
        <v>5088</v>
      </c>
      <c r="O543" s="109" t="s">
        <v>5089</v>
      </c>
      <c r="P543" t="s">
        <v>4029</v>
      </c>
      <c r="Q543"/>
      <c r="R543" s="82">
        <v>0</v>
      </c>
      <c r="S543" s="271">
        <v>5821.2</v>
      </c>
      <c r="T543" s="82">
        <v>0</v>
      </c>
      <c r="U543" s="82">
        <f t="shared" si="138"/>
        <v>5821.2</v>
      </c>
      <c r="W543" s="73">
        <v>24</v>
      </c>
      <c r="X543" s="22">
        <v>0</v>
      </c>
      <c r="Y543" s="22">
        <v>0</v>
      </c>
      <c r="Z543" s="22">
        <v>0</v>
      </c>
      <c r="AA543" s="22">
        <f t="shared" si="143"/>
        <v>-242.54999999999998</v>
      </c>
      <c r="AB543" s="22">
        <f t="shared" si="143"/>
        <v>-242.54999999999998</v>
      </c>
      <c r="AC543" s="22">
        <f t="shared" si="143"/>
        <v>-242.54999999999998</v>
      </c>
      <c r="AD543" s="22">
        <f t="shared" si="143"/>
        <v>-242.54999999999998</v>
      </c>
      <c r="AE543" s="22">
        <f t="shared" si="143"/>
        <v>-242.54999999999998</v>
      </c>
      <c r="AF543" s="22">
        <f t="shared" si="143"/>
        <v>-242.54999999999998</v>
      </c>
      <c r="AG543" s="22">
        <f t="shared" si="143"/>
        <v>-242.54999999999998</v>
      </c>
      <c r="AH543" s="22">
        <v>0</v>
      </c>
      <c r="AI543" s="22">
        <v>0</v>
      </c>
      <c r="AJ543" s="22">
        <v>0</v>
      </c>
      <c r="AK543" s="22">
        <f t="shared" si="139"/>
        <v>-1697.85</v>
      </c>
      <c r="AL543" s="22">
        <v>0</v>
      </c>
      <c r="AM543" s="22">
        <f t="shared" si="140"/>
        <v>-1697.85</v>
      </c>
      <c r="AO543" s="81">
        <f t="shared" si="141"/>
        <v>4123.3500000000004</v>
      </c>
      <c r="AP543" s="81">
        <f t="shared" si="142"/>
        <v>0</v>
      </c>
      <c r="AQ543" s="81"/>
      <c r="AR543" s="81"/>
    </row>
    <row r="544" spans="1:44" x14ac:dyDescent="0.25">
      <c r="A544" s="221"/>
      <c r="N544"/>
      <c r="O544" s="109"/>
      <c r="P544"/>
      <c r="Q544"/>
      <c r="S544" s="271"/>
      <c r="X544" s="22"/>
      <c r="Y544" s="22"/>
      <c r="Z544" s="22"/>
      <c r="AA544" s="22"/>
      <c r="AB544" s="22"/>
      <c r="AC544" s="22"/>
      <c r="AD544" s="22"/>
      <c r="AE544" s="22"/>
      <c r="AF544" s="22"/>
      <c r="AG544" s="22"/>
      <c r="AH544" s="22"/>
      <c r="AI544" s="22"/>
      <c r="AJ544" s="22"/>
      <c r="AK544" s="22"/>
      <c r="AL544" s="22"/>
      <c r="AM544" s="22"/>
      <c r="AO544" s="81"/>
      <c r="AP544" s="81"/>
      <c r="AQ544" s="81"/>
      <c r="AR544" s="81"/>
    </row>
    <row r="545" spans="1:44" x14ac:dyDescent="0.25">
      <c r="A545" s="270">
        <v>45567</v>
      </c>
      <c r="D545" s="71" t="s">
        <v>5090</v>
      </c>
      <c r="L545" s="70">
        <v>2401268</v>
      </c>
      <c r="M545">
        <v>55715</v>
      </c>
      <c r="N545" t="s">
        <v>4895</v>
      </c>
      <c r="O545" s="271" t="s">
        <v>5091</v>
      </c>
      <c r="P545" t="s">
        <v>4029</v>
      </c>
      <c r="Q545"/>
      <c r="R545" s="82">
        <v>0</v>
      </c>
      <c r="S545" s="271">
        <v>6072</v>
      </c>
      <c r="T545" s="82">
        <v>0</v>
      </c>
      <c r="U545" s="82">
        <f t="shared" ref="U545:U546" si="144">SUM(R545:T545)</f>
        <v>6072</v>
      </c>
      <c r="W545" s="73">
        <v>24</v>
      </c>
      <c r="X545" s="22">
        <v>0</v>
      </c>
      <c r="Y545" s="22">
        <v>0</v>
      </c>
      <c r="Z545" s="22">
        <v>0</v>
      </c>
      <c r="AA545" s="22">
        <v>0</v>
      </c>
      <c r="AB545" s="22">
        <f t="shared" si="143"/>
        <v>-253</v>
      </c>
      <c r="AC545" s="22">
        <f t="shared" si="143"/>
        <v>-253</v>
      </c>
      <c r="AD545" s="22">
        <f t="shared" si="143"/>
        <v>-253</v>
      </c>
      <c r="AE545" s="22">
        <f t="shared" si="143"/>
        <v>-253</v>
      </c>
      <c r="AF545" s="22">
        <f t="shared" si="143"/>
        <v>-253</v>
      </c>
      <c r="AG545" s="22">
        <f t="shared" si="143"/>
        <v>-253</v>
      </c>
      <c r="AH545" s="22">
        <v>0</v>
      </c>
      <c r="AI545" s="22">
        <v>0</v>
      </c>
      <c r="AJ545" s="22">
        <v>0</v>
      </c>
      <c r="AK545" s="22">
        <f t="shared" ref="AK545:AK546" si="145">SUM(Y545:AJ545)</f>
        <v>-1518</v>
      </c>
      <c r="AL545" s="22">
        <v>0</v>
      </c>
      <c r="AM545" s="22">
        <f t="shared" ref="AM545:AM546" si="146">X545+AK545+AL545</f>
        <v>-1518</v>
      </c>
      <c r="AO545" s="81">
        <f t="shared" ref="AO545:AO546" si="147">U545+AM545</f>
        <v>4554</v>
      </c>
      <c r="AP545" s="81">
        <f t="shared" ref="AP545:AP546" si="148">R545+X545</f>
        <v>0</v>
      </c>
      <c r="AQ545" s="81"/>
      <c r="AR545" s="81"/>
    </row>
    <row r="546" spans="1:44" x14ac:dyDescent="0.25">
      <c r="A546" s="270">
        <v>45568</v>
      </c>
      <c r="D546" s="71" t="s">
        <v>5092</v>
      </c>
      <c r="L546" s="70">
        <v>2401268</v>
      </c>
      <c r="M546">
        <v>55714</v>
      </c>
      <c r="N546" t="s">
        <v>4919</v>
      </c>
      <c r="O546" s="271" t="s">
        <v>5093</v>
      </c>
      <c r="P546" t="s">
        <v>4029</v>
      </c>
      <c r="Q546"/>
      <c r="R546" s="82">
        <v>0</v>
      </c>
      <c r="S546" s="271">
        <v>2808</v>
      </c>
      <c r="T546" s="82">
        <v>0</v>
      </c>
      <c r="U546" s="82">
        <f t="shared" si="144"/>
        <v>2808</v>
      </c>
      <c r="W546" s="73">
        <v>24</v>
      </c>
      <c r="X546" s="22">
        <v>0</v>
      </c>
      <c r="Y546" s="22">
        <v>0</v>
      </c>
      <c r="Z546" s="22">
        <v>0</v>
      </c>
      <c r="AA546" s="22">
        <v>0</v>
      </c>
      <c r="AB546" s="22">
        <f t="shared" si="143"/>
        <v>-117</v>
      </c>
      <c r="AC546" s="22">
        <f t="shared" si="143"/>
        <v>-117</v>
      </c>
      <c r="AD546" s="22">
        <f t="shared" si="143"/>
        <v>-117</v>
      </c>
      <c r="AE546" s="22">
        <f t="shared" si="143"/>
        <v>-117</v>
      </c>
      <c r="AF546" s="22">
        <f t="shared" si="143"/>
        <v>-117</v>
      </c>
      <c r="AG546" s="22">
        <f t="shared" si="143"/>
        <v>-117</v>
      </c>
      <c r="AH546" s="22">
        <v>0</v>
      </c>
      <c r="AI546" s="22">
        <v>0</v>
      </c>
      <c r="AJ546" s="22">
        <v>0</v>
      </c>
      <c r="AK546" s="22">
        <f t="shared" si="145"/>
        <v>-702</v>
      </c>
      <c r="AL546" s="22">
        <v>0</v>
      </c>
      <c r="AM546" s="22">
        <f t="shared" si="146"/>
        <v>-702</v>
      </c>
      <c r="AO546" s="81">
        <f t="shared" si="147"/>
        <v>2106</v>
      </c>
      <c r="AP546" s="81">
        <f t="shared" si="148"/>
        <v>0</v>
      </c>
      <c r="AQ546" s="81"/>
      <c r="AR546" s="81"/>
    </row>
    <row r="547" spans="1:44" x14ac:dyDescent="0.25">
      <c r="A547" s="270">
        <v>45573</v>
      </c>
      <c r="D547" s="71" t="s">
        <v>5094</v>
      </c>
      <c r="L547" s="70">
        <v>2401268</v>
      </c>
      <c r="M547">
        <v>55712</v>
      </c>
      <c r="N547" t="s">
        <v>5095</v>
      </c>
      <c r="O547" s="271" t="s">
        <v>5096</v>
      </c>
      <c r="P547" t="s">
        <v>4029</v>
      </c>
      <c r="Q547"/>
      <c r="R547" s="82">
        <v>0</v>
      </c>
      <c r="S547" s="271">
        <v>4694.6499999999996</v>
      </c>
      <c r="T547" s="82">
        <v>0</v>
      </c>
      <c r="U547" s="82">
        <f t="shared" si="138"/>
        <v>4694.6499999999996</v>
      </c>
      <c r="W547" s="73">
        <v>24</v>
      </c>
      <c r="X547" s="22">
        <v>0</v>
      </c>
      <c r="Y547" s="22">
        <v>0</v>
      </c>
      <c r="Z547" s="22">
        <v>0</v>
      </c>
      <c r="AA547" s="22">
        <v>0</v>
      </c>
      <c r="AB547" s="22">
        <f t="shared" si="143"/>
        <v>-195.61041666666665</v>
      </c>
      <c r="AC547" s="22">
        <f t="shared" si="143"/>
        <v>-195.61041666666665</v>
      </c>
      <c r="AD547" s="22">
        <f t="shared" si="143"/>
        <v>-195.61041666666665</v>
      </c>
      <c r="AE547" s="22">
        <f t="shared" si="143"/>
        <v>-195.61041666666665</v>
      </c>
      <c r="AF547" s="22">
        <f t="shared" si="143"/>
        <v>-195.61041666666665</v>
      </c>
      <c r="AG547" s="22">
        <f t="shared" si="143"/>
        <v>-195.61041666666665</v>
      </c>
      <c r="AH547" s="22">
        <v>0</v>
      </c>
      <c r="AI547" s="22">
        <v>0</v>
      </c>
      <c r="AJ547" s="22">
        <v>0</v>
      </c>
      <c r="AK547" s="22">
        <f t="shared" si="139"/>
        <v>-1173.6624999999999</v>
      </c>
      <c r="AL547" s="22">
        <v>0</v>
      </c>
      <c r="AM547" s="22">
        <f t="shared" si="140"/>
        <v>-1173.6624999999999</v>
      </c>
      <c r="AO547" s="81">
        <f t="shared" si="141"/>
        <v>3520.9874999999997</v>
      </c>
      <c r="AP547" s="81">
        <f t="shared" si="142"/>
        <v>0</v>
      </c>
      <c r="AQ547" s="81"/>
      <c r="AR547" s="81"/>
    </row>
    <row r="548" spans="1:44" x14ac:dyDescent="0.25">
      <c r="A548" s="270">
        <v>45575</v>
      </c>
      <c r="D548" s="71" t="s">
        <v>5097</v>
      </c>
      <c r="L548" s="70">
        <v>2401299</v>
      </c>
      <c r="M548">
        <v>55832</v>
      </c>
      <c r="N548" t="s">
        <v>4895</v>
      </c>
      <c r="O548" s="271" t="s">
        <v>5098</v>
      </c>
      <c r="P548" t="s">
        <v>4029</v>
      </c>
      <c r="Q548"/>
      <c r="R548" s="82">
        <v>0</v>
      </c>
      <c r="S548" s="271">
        <v>3828</v>
      </c>
      <c r="T548" s="82">
        <v>0</v>
      </c>
      <c r="U548" s="82">
        <f t="shared" si="138"/>
        <v>3828</v>
      </c>
      <c r="W548" s="73">
        <v>24</v>
      </c>
      <c r="X548" s="22">
        <v>0</v>
      </c>
      <c r="Y548" s="22">
        <v>0</v>
      </c>
      <c r="Z548" s="22">
        <v>0</v>
      </c>
      <c r="AA548" s="22">
        <v>0</v>
      </c>
      <c r="AB548" s="22">
        <f t="shared" si="143"/>
        <v>-159.5</v>
      </c>
      <c r="AC548" s="22">
        <f t="shared" si="143"/>
        <v>-159.5</v>
      </c>
      <c r="AD548" s="22">
        <f t="shared" si="143"/>
        <v>-159.5</v>
      </c>
      <c r="AE548" s="22">
        <f t="shared" si="143"/>
        <v>-159.5</v>
      </c>
      <c r="AF548" s="22">
        <f t="shared" si="143"/>
        <v>-159.5</v>
      </c>
      <c r="AG548" s="22">
        <f t="shared" si="143"/>
        <v>-159.5</v>
      </c>
      <c r="AH548" s="22">
        <v>0</v>
      </c>
      <c r="AI548" s="22">
        <v>0</v>
      </c>
      <c r="AJ548" s="22">
        <v>0</v>
      </c>
      <c r="AK548" s="22">
        <f t="shared" si="139"/>
        <v>-957</v>
      </c>
      <c r="AL548" s="22">
        <v>0</v>
      </c>
      <c r="AM548" s="22">
        <f t="shared" si="140"/>
        <v>-957</v>
      </c>
      <c r="AO548" s="81">
        <f t="shared" si="141"/>
        <v>2871</v>
      </c>
      <c r="AP548" s="81">
        <f t="shared" si="142"/>
        <v>0</v>
      </c>
      <c r="AQ548" s="81"/>
      <c r="AR548" s="81"/>
    </row>
    <row r="549" spans="1:44" x14ac:dyDescent="0.25">
      <c r="A549" s="270">
        <v>45582</v>
      </c>
      <c r="D549" s="71" t="s">
        <v>5099</v>
      </c>
      <c r="L549" s="70">
        <v>2401299</v>
      </c>
      <c r="M549">
        <v>55835</v>
      </c>
      <c r="N549" t="s">
        <v>4895</v>
      </c>
      <c r="O549" s="271" t="s">
        <v>5100</v>
      </c>
      <c r="P549" t="s">
        <v>4029</v>
      </c>
      <c r="Q549"/>
      <c r="R549" s="82">
        <v>0</v>
      </c>
      <c r="S549" s="271">
        <v>6336</v>
      </c>
      <c r="T549" s="82">
        <v>0</v>
      </c>
      <c r="U549" s="82">
        <f t="shared" si="138"/>
        <v>6336</v>
      </c>
      <c r="W549" s="73">
        <v>24</v>
      </c>
      <c r="X549" s="22">
        <v>0</v>
      </c>
      <c r="Y549" s="22">
        <v>0</v>
      </c>
      <c r="Z549" s="22">
        <v>0</v>
      </c>
      <c r="AA549" s="22">
        <v>0</v>
      </c>
      <c r="AB549" s="22">
        <f t="shared" si="143"/>
        <v>-264</v>
      </c>
      <c r="AC549" s="22">
        <f t="shared" si="143"/>
        <v>-264</v>
      </c>
      <c r="AD549" s="22">
        <f t="shared" si="143"/>
        <v>-264</v>
      </c>
      <c r="AE549" s="22">
        <f t="shared" si="143"/>
        <v>-264</v>
      </c>
      <c r="AF549" s="22">
        <f t="shared" si="143"/>
        <v>-264</v>
      </c>
      <c r="AG549" s="22">
        <f t="shared" si="143"/>
        <v>-264</v>
      </c>
      <c r="AH549" s="22">
        <v>0</v>
      </c>
      <c r="AI549" s="22">
        <v>0</v>
      </c>
      <c r="AJ549" s="22">
        <v>0</v>
      </c>
      <c r="AK549" s="22">
        <f t="shared" si="139"/>
        <v>-1584</v>
      </c>
      <c r="AL549" s="22">
        <v>0</v>
      </c>
      <c r="AM549" s="22">
        <f t="shared" si="140"/>
        <v>-1584</v>
      </c>
      <c r="AO549" s="81">
        <f t="shared" si="141"/>
        <v>4752</v>
      </c>
      <c r="AP549" s="81">
        <f t="shared" si="142"/>
        <v>0</v>
      </c>
      <c r="AQ549" s="81"/>
      <c r="AR549" s="81"/>
    </row>
    <row r="550" spans="1:44" x14ac:dyDescent="0.25">
      <c r="A550" s="270">
        <v>45588</v>
      </c>
      <c r="D550" s="71" t="s">
        <v>5101</v>
      </c>
      <c r="L550" s="70">
        <v>2401299</v>
      </c>
      <c r="M550">
        <v>55831</v>
      </c>
      <c r="N550" t="s">
        <v>4919</v>
      </c>
      <c r="O550" s="271" t="s">
        <v>5102</v>
      </c>
      <c r="P550" t="s">
        <v>4029</v>
      </c>
      <c r="Q550"/>
      <c r="R550" s="82">
        <v>0</v>
      </c>
      <c r="S550" s="271">
        <v>1485</v>
      </c>
      <c r="T550" s="82">
        <v>0</v>
      </c>
      <c r="U550" s="82">
        <f t="shared" si="138"/>
        <v>1485</v>
      </c>
      <c r="W550" s="73">
        <v>24</v>
      </c>
      <c r="X550" s="22">
        <v>0</v>
      </c>
      <c r="Y550" s="22">
        <v>0</v>
      </c>
      <c r="Z550" s="22">
        <v>0</v>
      </c>
      <c r="AA550" s="22">
        <v>0</v>
      </c>
      <c r="AB550" s="22">
        <f t="shared" si="143"/>
        <v>-61.875</v>
      </c>
      <c r="AC550" s="22">
        <f t="shared" si="143"/>
        <v>-61.875</v>
      </c>
      <c r="AD550" s="22">
        <f t="shared" si="143"/>
        <v>-61.875</v>
      </c>
      <c r="AE550" s="22">
        <f t="shared" si="143"/>
        <v>-61.875</v>
      </c>
      <c r="AF550" s="22">
        <f t="shared" si="143"/>
        <v>-61.875</v>
      </c>
      <c r="AG550" s="22">
        <f t="shared" si="143"/>
        <v>-61.875</v>
      </c>
      <c r="AH550" s="22">
        <v>0</v>
      </c>
      <c r="AI550" s="22">
        <v>0</v>
      </c>
      <c r="AJ550" s="22">
        <v>0</v>
      </c>
      <c r="AK550" s="22">
        <f t="shared" si="139"/>
        <v>-371.25</v>
      </c>
      <c r="AL550" s="22">
        <v>0</v>
      </c>
      <c r="AM550" s="22">
        <f t="shared" si="140"/>
        <v>-371.25</v>
      </c>
      <c r="AO550" s="81">
        <f t="shared" si="141"/>
        <v>1113.75</v>
      </c>
      <c r="AP550" s="81">
        <f t="shared" si="142"/>
        <v>0</v>
      </c>
      <c r="AQ550" s="81"/>
      <c r="AR550" s="81"/>
    </row>
    <row r="551" spans="1:44" x14ac:dyDescent="0.25">
      <c r="A551" s="270"/>
      <c r="M551"/>
      <c r="N551"/>
      <c r="O551" s="271"/>
      <c r="P551"/>
      <c r="Q551"/>
      <c r="S551" s="271"/>
      <c r="X551" s="22"/>
      <c r="Y551" s="22"/>
      <c r="Z551" s="22"/>
      <c r="AA551" s="22"/>
      <c r="AB551" s="22"/>
      <c r="AC551" s="22"/>
      <c r="AD551" s="22"/>
      <c r="AE551" s="22"/>
      <c r="AF551" s="22"/>
      <c r="AG551" s="22"/>
      <c r="AH551" s="22"/>
      <c r="AI551" s="22"/>
      <c r="AJ551" s="22"/>
      <c r="AK551" s="22"/>
      <c r="AL551" s="22"/>
      <c r="AM551" s="22"/>
      <c r="AO551" s="81"/>
      <c r="AP551" s="81"/>
      <c r="AQ551" s="81"/>
      <c r="AR551" s="81"/>
    </row>
    <row r="552" spans="1:44" x14ac:dyDescent="0.25">
      <c r="A552" s="270">
        <v>45597</v>
      </c>
      <c r="D552" s="71" t="s">
        <v>5103</v>
      </c>
      <c r="L552" s="70">
        <v>2401324</v>
      </c>
      <c r="M552">
        <v>55997</v>
      </c>
      <c r="N552" t="s">
        <v>5104</v>
      </c>
      <c r="O552">
        <v>2410347</v>
      </c>
      <c r="P552" t="s">
        <v>4022</v>
      </c>
      <c r="Q552"/>
      <c r="R552" s="82">
        <v>0</v>
      </c>
      <c r="S552" s="74">
        <v>997.43</v>
      </c>
      <c r="T552" s="82">
        <v>0</v>
      </c>
      <c r="U552" s="82">
        <f t="shared" ref="U552:U594" si="149">SUM(R552:T552)</f>
        <v>997.43</v>
      </c>
      <c r="W552" s="73">
        <v>24</v>
      </c>
      <c r="X552" s="22">
        <v>0</v>
      </c>
      <c r="Y552" s="22">
        <v>0</v>
      </c>
      <c r="Z552" s="22">
        <v>0</v>
      </c>
      <c r="AA552" s="22">
        <v>0</v>
      </c>
      <c r="AB552" s="22">
        <v>0</v>
      </c>
      <c r="AC552" s="22">
        <f t="shared" si="143"/>
        <v>-41.559583333333329</v>
      </c>
      <c r="AD552" s="22">
        <f t="shared" si="143"/>
        <v>-41.559583333333329</v>
      </c>
      <c r="AE552" s="22">
        <f t="shared" si="143"/>
        <v>-41.559583333333329</v>
      </c>
      <c r="AF552" s="22">
        <f t="shared" si="143"/>
        <v>-41.559583333333329</v>
      </c>
      <c r="AG552" s="22">
        <f t="shared" si="143"/>
        <v>-41.559583333333329</v>
      </c>
      <c r="AH552" s="22">
        <v>0</v>
      </c>
      <c r="AI552" s="22">
        <v>0</v>
      </c>
      <c r="AJ552" s="22">
        <v>0</v>
      </c>
      <c r="AK552" s="22">
        <f t="shared" ref="AK552:AK594" si="150">SUM(Y552:AJ552)</f>
        <v>-207.79791666666665</v>
      </c>
      <c r="AL552" s="22">
        <v>0</v>
      </c>
      <c r="AM552" s="22">
        <f t="shared" ref="AM552:AM594" si="151">X552+AK552+AL552</f>
        <v>-207.79791666666665</v>
      </c>
      <c r="AO552" s="81">
        <f t="shared" ref="AO552:AO594" si="152">U552+AM552</f>
        <v>789.6320833333333</v>
      </c>
      <c r="AP552" s="81">
        <f t="shared" ref="AP552:AP594" si="153">R552+X552</f>
        <v>0</v>
      </c>
      <c r="AQ552" s="81"/>
      <c r="AR552" s="81"/>
    </row>
    <row r="553" spans="1:44" x14ac:dyDescent="0.25">
      <c r="A553" s="270">
        <v>45597</v>
      </c>
      <c r="D553" s="71" t="s">
        <v>5105</v>
      </c>
      <c r="L553" s="70">
        <v>2401324</v>
      </c>
      <c r="M553">
        <v>55998</v>
      </c>
      <c r="N553" t="s">
        <v>5106</v>
      </c>
      <c r="O553">
        <v>2410330</v>
      </c>
      <c r="P553" t="s">
        <v>4022</v>
      </c>
      <c r="Q553"/>
      <c r="R553" s="82">
        <v>0</v>
      </c>
      <c r="S553" s="74">
        <v>997.43</v>
      </c>
      <c r="T553" s="82">
        <v>0</v>
      </c>
      <c r="U553" s="82">
        <f t="shared" si="149"/>
        <v>997.43</v>
      </c>
      <c r="W553" s="73">
        <v>24</v>
      </c>
      <c r="X553" s="22">
        <v>0</v>
      </c>
      <c r="Y553" s="22">
        <v>0</v>
      </c>
      <c r="Z553" s="22">
        <v>0</v>
      </c>
      <c r="AA553" s="22">
        <v>0</v>
      </c>
      <c r="AB553" s="22">
        <v>0</v>
      </c>
      <c r="AC553" s="22">
        <f t="shared" ref="AC553:AG576" si="154">-$U553/$W553</f>
        <v>-41.559583333333329</v>
      </c>
      <c r="AD553" s="22">
        <f t="shared" si="154"/>
        <v>-41.559583333333329</v>
      </c>
      <c r="AE553" s="22">
        <f t="shared" si="154"/>
        <v>-41.559583333333329</v>
      </c>
      <c r="AF553" s="22">
        <f t="shared" si="154"/>
        <v>-41.559583333333329</v>
      </c>
      <c r="AG553" s="22">
        <f t="shared" si="154"/>
        <v>-41.559583333333329</v>
      </c>
      <c r="AH553" s="22">
        <v>0</v>
      </c>
      <c r="AI553" s="22">
        <v>0</v>
      </c>
      <c r="AJ553" s="22">
        <v>0</v>
      </c>
      <c r="AK553" s="22">
        <f t="shared" si="150"/>
        <v>-207.79791666666665</v>
      </c>
      <c r="AL553" s="22">
        <v>0</v>
      </c>
      <c r="AM553" s="22">
        <f t="shared" si="151"/>
        <v>-207.79791666666665</v>
      </c>
      <c r="AO553" s="81">
        <f t="shared" si="152"/>
        <v>789.6320833333333</v>
      </c>
      <c r="AP553" s="81">
        <f t="shared" si="153"/>
        <v>0</v>
      </c>
      <c r="AQ553" s="81"/>
      <c r="AR553" s="81"/>
    </row>
    <row r="554" spans="1:44" x14ac:dyDescent="0.25">
      <c r="A554" s="270">
        <v>45597</v>
      </c>
      <c r="D554" s="71" t="s">
        <v>5107</v>
      </c>
      <c r="L554" s="70">
        <v>2401352</v>
      </c>
      <c r="M554">
        <v>56025</v>
      </c>
      <c r="N554" t="s">
        <v>4483</v>
      </c>
      <c r="O554" t="s">
        <v>5108</v>
      </c>
      <c r="P554" t="s">
        <v>4029</v>
      </c>
      <c r="Q554"/>
      <c r="R554" s="82">
        <v>0</v>
      </c>
      <c r="S554" s="74">
        <v>6048</v>
      </c>
      <c r="T554" s="82">
        <v>0</v>
      </c>
      <c r="U554" s="82">
        <f t="shared" si="149"/>
        <v>6048</v>
      </c>
      <c r="W554" s="73">
        <v>24</v>
      </c>
      <c r="X554" s="22">
        <v>0</v>
      </c>
      <c r="Y554" s="22">
        <v>0</v>
      </c>
      <c r="Z554" s="22">
        <v>0</v>
      </c>
      <c r="AA554" s="22">
        <v>0</v>
      </c>
      <c r="AB554" s="22">
        <v>0</v>
      </c>
      <c r="AC554" s="22">
        <f t="shared" si="154"/>
        <v>-252</v>
      </c>
      <c r="AD554" s="22">
        <f t="shared" si="154"/>
        <v>-252</v>
      </c>
      <c r="AE554" s="22">
        <f t="shared" si="154"/>
        <v>-252</v>
      </c>
      <c r="AF554" s="22">
        <f t="shared" si="154"/>
        <v>-252</v>
      </c>
      <c r="AG554" s="22">
        <f t="shared" si="154"/>
        <v>-252</v>
      </c>
      <c r="AH554" s="22">
        <v>0</v>
      </c>
      <c r="AI554" s="22">
        <v>0</v>
      </c>
      <c r="AJ554" s="22">
        <v>0</v>
      </c>
      <c r="AK554" s="22">
        <f t="shared" si="150"/>
        <v>-1260</v>
      </c>
      <c r="AL554" s="22">
        <v>0</v>
      </c>
      <c r="AM554" s="22">
        <f t="shared" si="151"/>
        <v>-1260</v>
      </c>
      <c r="AO554" s="81">
        <f t="shared" si="152"/>
        <v>4788</v>
      </c>
      <c r="AP554" s="81">
        <f t="shared" si="153"/>
        <v>0</v>
      </c>
      <c r="AQ554" s="81"/>
      <c r="AR554" s="81"/>
    </row>
    <row r="555" spans="1:44" x14ac:dyDescent="0.25">
      <c r="A555" s="270">
        <v>45597</v>
      </c>
      <c r="D555" s="71" t="s">
        <v>5109</v>
      </c>
      <c r="L555" s="70">
        <v>2401321</v>
      </c>
      <c r="M555">
        <v>56057</v>
      </c>
      <c r="N555" t="s">
        <v>4895</v>
      </c>
      <c r="O555">
        <v>124304007</v>
      </c>
      <c r="P555" t="s">
        <v>4134</v>
      </c>
      <c r="Q555"/>
      <c r="R555" s="82">
        <v>0</v>
      </c>
      <c r="S555" s="74">
        <v>2745.6</v>
      </c>
      <c r="T555" s="82">
        <v>0</v>
      </c>
      <c r="U555" s="82">
        <f t="shared" si="149"/>
        <v>2745.6</v>
      </c>
      <c r="W555" s="73">
        <v>24</v>
      </c>
      <c r="X555" s="22">
        <v>0</v>
      </c>
      <c r="Y555" s="22">
        <v>0</v>
      </c>
      <c r="Z555" s="22">
        <v>0</v>
      </c>
      <c r="AA555" s="22">
        <v>0</v>
      </c>
      <c r="AB555" s="22">
        <v>0</v>
      </c>
      <c r="AC555" s="22">
        <f t="shared" si="154"/>
        <v>-114.39999999999999</v>
      </c>
      <c r="AD555" s="22">
        <f t="shared" si="154"/>
        <v>-114.39999999999999</v>
      </c>
      <c r="AE555" s="22">
        <f t="shared" si="154"/>
        <v>-114.39999999999999</v>
      </c>
      <c r="AF555" s="22">
        <f t="shared" si="154"/>
        <v>-114.39999999999999</v>
      </c>
      <c r="AG555" s="22">
        <f t="shared" si="154"/>
        <v>-114.39999999999999</v>
      </c>
      <c r="AH555" s="22">
        <v>0</v>
      </c>
      <c r="AI555" s="22">
        <v>0</v>
      </c>
      <c r="AJ555" s="22">
        <v>0</v>
      </c>
      <c r="AK555" s="22">
        <f t="shared" si="150"/>
        <v>-572</v>
      </c>
      <c r="AL555" s="22">
        <v>0</v>
      </c>
      <c r="AM555" s="22">
        <f t="shared" si="151"/>
        <v>-572</v>
      </c>
      <c r="AO555" s="81">
        <f t="shared" si="152"/>
        <v>2173.6</v>
      </c>
      <c r="AP555" s="81">
        <f t="shared" si="153"/>
        <v>0</v>
      </c>
      <c r="AQ555" s="81"/>
      <c r="AR555" s="81"/>
    </row>
    <row r="556" spans="1:44" x14ac:dyDescent="0.25">
      <c r="A556" s="270">
        <v>45597</v>
      </c>
      <c r="D556" s="71" t="s">
        <v>5110</v>
      </c>
      <c r="L556" s="70">
        <v>2401321</v>
      </c>
      <c r="M556">
        <v>56058</v>
      </c>
      <c r="N556" t="s">
        <v>5111</v>
      </c>
      <c r="O556">
        <v>124303632</v>
      </c>
      <c r="P556" t="s">
        <v>4134</v>
      </c>
      <c r="Q556"/>
      <c r="R556" s="82">
        <v>0</v>
      </c>
      <c r="S556" s="74">
        <v>6406.4</v>
      </c>
      <c r="T556" s="82">
        <v>0</v>
      </c>
      <c r="U556" s="82">
        <f t="shared" si="149"/>
        <v>6406.4</v>
      </c>
      <c r="W556" s="73">
        <v>24</v>
      </c>
      <c r="X556" s="22">
        <v>0</v>
      </c>
      <c r="Y556" s="22">
        <v>0</v>
      </c>
      <c r="Z556" s="22">
        <v>0</v>
      </c>
      <c r="AA556" s="22">
        <v>0</v>
      </c>
      <c r="AB556" s="22">
        <v>0</v>
      </c>
      <c r="AC556" s="22">
        <f t="shared" si="154"/>
        <v>-266.93333333333334</v>
      </c>
      <c r="AD556" s="22">
        <f t="shared" si="154"/>
        <v>-266.93333333333334</v>
      </c>
      <c r="AE556" s="22">
        <f t="shared" si="154"/>
        <v>-266.93333333333334</v>
      </c>
      <c r="AF556" s="22">
        <f t="shared" si="154"/>
        <v>-266.93333333333334</v>
      </c>
      <c r="AG556" s="22">
        <f t="shared" si="154"/>
        <v>-266.93333333333334</v>
      </c>
      <c r="AH556" s="22">
        <v>0</v>
      </c>
      <c r="AI556" s="22">
        <v>0</v>
      </c>
      <c r="AJ556" s="22">
        <v>0</v>
      </c>
      <c r="AK556" s="22">
        <f t="shared" si="150"/>
        <v>-1334.6666666666667</v>
      </c>
      <c r="AL556" s="22">
        <v>0</v>
      </c>
      <c r="AM556" s="22">
        <f t="shared" si="151"/>
        <v>-1334.6666666666667</v>
      </c>
      <c r="AO556" s="81">
        <f t="shared" si="152"/>
        <v>5071.7333333333327</v>
      </c>
      <c r="AP556" s="81">
        <f t="shared" si="153"/>
        <v>0</v>
      </c>
      <c r="AQ556" s="81"/>
      <c r="AR556" s="81"/>
    </row>
    <row r="557" spans="1:44" x14ac:dyDescent="0.25">
      <c r="A557" s="270">
        <v>45597</v>
      </c>
      <c r="D557" s="71" t="s">
        <v>5112</v>
      </c>
      <c r="L557" s="70">
        <v>2401321</v>
      </c>
      <c r="M557">
        <v>56059</v>
      </c>
      <c r="N557" t="s">
        <v>4483</v>
      </c>
      <c r="O557">
        <v>124303534</v>
      </c>
      <c r="P557" t="s">
        <v>4134</v>
      </c>
      <c r="Q557"/>
      <c r="R557" s="82">
        <v>0</v>
      </c>
      <c r="S557" s="74">
        <v>5405.4</v>
      </c>
      <c r="T557" s="82">
        <v>0</v>
      </c>
      <c r="U557" s="82">
        <f t="shared" si="149"/>
        <v>5405.4</v>
      </c>
      <c r="W557" s="73">
        <v>24</v>
      </c>
      <c r="X557" s="22">
        <v>0</v>
      </c>
      <c r="Y557" s="22">
        <v>0</v>
      </c>
      <c r="Z557" s="22">
        <v>0</v>
      </c>
      <c r="AA557" s="22">
        <v>0</v>
      </c>
      <c r="AB557" s="22">
        <v>0</v>
      </c>
      <c r="AC557" s="22">
        <f t="shared" si="154"/>
        <v>-225.22499999999999</v>
      </c>
      <c r="AD557" s="22">
        <f t="shared" si="154"/>
        <v>-225.22499999999999</v>
      </c>
      <c r="AE557" s="22">
        <f t="shared" si="154"/>
        <v>-225.22499999999999</v>
      </c>
      <c r="AF557" s="22">
        <f t="shared" si="154"/>
        <v>-225.22499999999999</v>
      </c>
      <c r="AG557" s="22">
        <f t="shared" si="154"/>
        <v>-225.22499999999999</v>
      </c>
      <c r="AH557" s="22">
        <v>0</v>
      </c>
      <c r="AI557" s="22">
        <v>0</v>
      </c>
      <c r="AJ557" s="22">
        <v>0</v>
      </c>
      <c r="AK557" s="22">
        <f t="shared" si="150"/>
        <v>-1126.125</v>
      </c>
      <c r="AL557" s="22">
        <v>0</v>
      </c>
      <c r="AM557" s="22">
        <f t="shared" si="151"/>
        <v>-1126.125</v>
      </c>
      <c r="AO557" s="81">
        <f t="shared" si="152"/>
        <v>4279.2749999999996</v>
      </c>
      <c r="AP557" s="81">
        <f t="shared" si="153"/>
        <v>0</v>
      </c>
      <c r="AQ557" s="81"/>
      <c r="AR557" s="81"/>
    </row>
    <row r="558" spans="1:44" x14ac:dyDescent="0.25">
      <c r="A558" s="270">
        <v>45603</v>
      </c>
      <c r="D558" s="71" t="s">
        <v>5113</v>
      </c>
      <c r="L558" s="70">
        <v>2401398</v>
      </c>
      <c r="M558">
        <v>56226</v>
      </c>
      <c r="N558" t="s">
        <v>5114</v>
      </c>
      <c r="O558">
        <v>124304143</v>
      </c>
      <c r="P558" t="s">
        <v>4134</v>
      </c>
      <c r="Q558"/>
      <c r="R558" s="82">
        <v>0</v>
      </c>
      <c r="S558" s="74">
        <v>3146</v>
      </c>
      <c r="T558" s="82">
        <v>0</v>
      </c>
      <c r="U558" s="82">
        <f t="shared" si="149"/>
        <v>3146</v>
      </c>
      <c r="W558" s="73">
        <v>24</v>
      </c>
      <c r="X558" s="22">
        <v>0</v>
      </c>
      <c r="Y558" s="22">
        <v>0</v>
      </c>
      <c r="Z558" s="22">
        <v>0</v>
      </c>
      <c r="AA558" s="22">
        <v>0</v>
      </c>
      <c r="AB558" s="22">
        <v>0</v>
      </c>
      <c r="AC558" s="22">
        <f t="shared" si="154"/>
        <v>-131.08333333333334</v>
      </c>
      <c r="AD558" s="22">
        <f t="shared" si="154"/>
        <v>-131.08333333333334</v>
      </c>
      <c r="AE558" s="22">
        <f t="shared" si="154"/>
        <v>-131.08333333333334</v>
      </c>
      <c r="AF558" s="22">
        <f t="shared" si="154"/>
        <v>-131.08333333333334</v>
      </c>
      <c r="AG558" s="22">
        <f t="shared" si="154"/>
        <v>-131.08333333333334</v>
      </c>
      <c r="AH558" s="22">
        <v>0</v>
      </c>
      <c r="AI558" s="22">
        <v>0</v>
      </c>
      <c r="AJ558" s="22">
        <v>0</v>
      </c>
      <c r="AK558" s="22">
        <f t="shared" si="150"/>
        <v>-655.41666666666674</v>
      </c>
      <c r="AL558" s="22">
        <v>0</v>
      </c>
      <c r="AM558" s="22">
        <f t="shared" si="151"/>
        <v>-655.41666666666674</v>
      </c>
      <c r="AO558" s="81">
        <f t="shared" si="152"/>
        <v>2490.583333333333</v>
      </c>
      <c r="AP558" s="81">
        <f t="shared" si="153"/>
        <v>0</v>
      </c>
      <c r="AQ558" s="81"/>
      <c r="AR558" s="81"/>
    </row>
    <row r="559" spans="1:44" x14ac:dyDescent="0.25">
      <c r="A559" s="270">
        <v>45603</v>
      </c>
      <c r="D559" s="71" t="s">
        <v>5115</v>
      </c>
      <c r="L559" s="70">
        <v>2401398</v>
      </c>
      <c r="M559">
        <v>56227</v>
      </c>
      <c r="N559" t="s">
        <v>5114</v>
      </c>
      <c r="O559">
        <v>124304144</v>
      </c>
      <c r="P559" t="s">
        <v>4134</v>
      </c>
      <c r="Q559"/>
      <c r="R559" s="82">
        <v>0</v>
      </c>
      <c r="S559" s="74">
        <v>5789.77</v>
      </c>
      <c r="T559" s="82">
        <v>0</v>
      </c>
      <c r="U559" s="82">
        <f t="shared" si="149"/>
        <v>5789.77</v>
      </c>
      <c r="W559" s="73">
        <v>24</v>
      </c>
      <c r="X559" s="22">
        <v>0</v>
      </c>
      <c r="Y559" s="22">
        <v>0</v>
      </c>
      <c r="Z559" s="22">
        <v>0</v>
      </c>
      <c r="AA559" s="22">
        <v>0</v>
      </c>
      <c r="AB559" s="22">
        <v>0</v>
      </c>
      <c r="AC559" s="22">
        <f t="shared" si="154"/>
        <v>-241.24041666666668</v>
      </c>
      <c r="AD559" s="22">
        <f t="shared" si="154"/>
        <v>-241.24041666666668</v>
      </c>
      <c r="AE559" s="22">
        <f t="shared" si="154"/>
        <v>-241.24041666666668</v>
      </c>
      <c r="AF559" s="22">
        <f t="shared" si="154"/>
        <v>-241.24041666666668</v>
      </c>
      <c r="AG559" s="22">
        <f t="shared" si="154"/>
        <v>-241.24041666666668</v>
      </c>
      <c r="AH559" s="22">
        <v>0</v>
      </c>
      <c r="AI559" s="22">
        <v>0</v>
      </c>
      <c r="AJ559" s="22">
        <v>0</v>
      </c>
      <c r="AK559" s="22">
        <f t="shared" si="150"/>
        <v>-1206.2020833333333</v>
      </c>
      <c r="AL559" s="22">
        <v>0</v>
      </c>
      <c r="AM559" s="22">
        <f t="shared" si="151"/>
        <v>-1206.2020833333333</v>
      </c>
      <c r="AO559" s="81">
        <f t="shared" si="152"/>
        <v>4583.5679166666669</v>
      </c>
      <c r="AP559" s="81">
        <f t="shared" si="153"/>
        <v>0</v>
      </c>
      <c r="AQ559" s="81"/>
      <c r="AR559" s="81"/>
    </row>
    <row r="560" spans="1:44" x14ac:dyDescent="0.25">
      <c r="A560" s="270">
        <v>45604</v>
      </c>
      <c r="D560" s="71" t="s">
        <v>5116</v>
      </c>
      <c r="L560" s="70">
        <v>2401352</v>
      </c>
      <c r="M560">
        <v>56020</v>
      </c>
      <c r="N560" t="s">
        <v>5117</v>
      </c>
      <c r="O560" t="s">
        <v>5118</v>
      </c>
      <c r="P560" t="s">
        <v>4029</v>
      </c>
      <c r="Q560"/>
      <c r="R560" s="82">
        <v>0</v>
      </c>
      <c r="S560" s="74">
        <v>841.5</v>
      </c>
      <c r="T560" s="82">
        <v>0</v>
      </c>
      <c r="U560" s="82">
        <f t="shared" si="149"/>
        <v>841.5</v>
      </c>
      <c r="W560" s="73">
        <v>24</v>
      </c>
      <c r="X560" s="22">
        <v>0</v>
      </c>
      <c r="Y560" s="22">
        <v>0</v>
      </c>
      <c r="Z560" s="22">
        <v>0</v>
      </c>
      <c r="AA560" s="22">
        <v>0</v>
      </c>
      <c r="AB560" s="22">
        <v>0</v>
      </c>
      <c r="AC560" s="22">
        <f t="shared" si="154"/>
        <v>-35.0625</v>
      </c>
      <c r="AD560" s="22">
        <f t="shared" si="154"/>
        <v>-35.0625</v>
      </c>
      <c r="AE560" s="22">
        <f t="shared" si="154"/>
        <v>-35.0625</v>
      </c>
      <c r="AF560" s="22">
        <f t="shared" si="154"/>
        <v>-35.0625</v>
      </c>
      <c r="AG560" s="22">
        <f t="shared" si="154"/>
        <v>-35.0625</v>
      </c>
      <c r="AH560" s="22">
        <v>0</v>
      </c>
      <c r="AI560" s="22">
        <v>0</v>
      </c>
      <c r="AJ560" s="22">
        <v>0</v>
      </c>
      <c r="AK560" s="22">
        <f t="shared" si="150"/>
        <v>-175.3125</v>
      </c>
      <c r="AL560" s="22">
        <v>0</v>
      </c>
      <c r="AM560" s="22">
        <f t="shared" si="151"/>
        <v>-175.3125</v>
      </c>
      <c r="AO560" s="81">
        <f t="shared" si="152"/>
        <v>666.1875</v>
      </c>
      <c r="AP560" s="81">
        <f t="shared" si="153"/>
        <v>0</v>
      </c>
      <c r="AQ560" s="81"/>
      <c r="AR560" s="81"/>
    </row>
    <row r="561" spans="1:44" x14ac:dyDescent="0.25">
      <c r="A561" s="270">
        <v>45604</v>
      </c>
      <c r="D561" s="71" t="s">
        <v>5113</v>
      </c>
      <c r="L561" s="70">
        <v>2401398</v>
      </c>
      <c r="M561">
        <v>56026</v>
      </c>
      <c r="N561" t="s">
        <v>4957</v>
      </c>
      <c r="O561" t="s">
        <v>5119</v>
      </c>
      <c r="P561" t="s">
        <v>4029</v>
      </c>
      <c r="Q561"/>
      <c r="R561" s="82">
        <v>0</v>
      </c>
      <c r="S561" s="74">
        <v>5105.1000000000004</v>
      </c>
      <c r="T561" s="82">
        <v>0</v>
      </c>
      <c r="U561" s="82">
        <f t="shared" si="149"/>
        <v>5105.1000000000004</v>
      </c>
      <c r="W561" s="73">
        <v>24</v>
      </c>
      <c r="X561" s="22">
        <v>0</v>
      </c>
      <c r="Y561" s="22">
        <v>0</v>
      </c>
      <c r="Z561" s="22">
        <v>0</v>
      </c>
      <c r="AA561" s="22">
        <v>0</v>
      </c>
      <c r="AB561" s="22">
        <v>0</v>
      </c>
      <c r="AC561" s="22">
        <f t="shared" si="154"/>
        <v>-212.71250000000001</v>
      </c>
      <c r="AD561" s="22">
        <f t="shared" si="154"/>
        <v>-212.71250000000001</v>
      </c>
      <c r="AE561" s="22">
        <f t="shared" si="154"/>
        <v>-212.71250000000001</v>
      </c>
      <c r="AF561" s="22">
        <f t="shared" si="154"/>
        <v>-212.71250000000001</v>
      </c>
      <c r="AG561" s="22">
        <f t="shared" si="154"/>
        <v>-212.71250000000001</v>
      </c>
      <c r="AH561" s="22">
        <v>0</v>
      </c>
      <c r="AI561" s="22">
        <v>0</v>
      </c>
      <c r="AJ561" s="22">
        <v>0</v>
      </c>
      <c r="AK561" s="22">
        <f t="shared" si="150"/>
        <v>-1063.5625</v>
      </c>
      <c r="AL561" s="22">
        <v>0</v>
      </c>
      <c r="AM561" s="22">
        <f t="shared" si="151"/>
        <v>-1063.5625</v>
      </c>
      <c r="AO561" s="81">
        <f t="shared" si="152"/>
        <v>4041.5375000000004</v>
      </c>
      <c r="AP561" s="81">
        <f t="shared" si="153"/>
        <v>0</v>
      </c>
      <c r="AQ561" s="81"/>
      <c r="AR561" s="81"/>
    </row>
    <row r="562" spans="1:44" x14ac:dyDescent="0.25">
      <c r="A562" s="270">
        <v>45605</v>
      </c>
      <c r="D562" s="71" t="s">
        <v>5120</v>
      </c>
      <c r="L562" s="70">
        <v>2401352</v>
      </c>
      <c r="M562">
        <v>56018</v>
      </c>
      <c r="N562" t="s">
        <v>4483</v>
      </c>
      <c r="O562" t="s">
        <v>5121</v>
      </c>
      <c r="P562" t="s">
        <v>4029</v>
      </c>
      <c r="Q562"/>
      <c r="R562" s="82">
        <v>0</v>
      </c>
      <c r="S562" s="74">
        <v>6552</v>
      </c>
      <c r="T562" s="82">
        <v>0</v>
      </c>
      <c r="U562" s="82">
        <f t="shared" si="149"/>
        <v>6552</v>
      </c>
      <c r="W562" s="73">
        <v>24</v>
      </c>
      <c r="X562" s="22">
        <v>0</v>
      </c>
      <c r="Y562" s="22">
        <v>0</v>
      </c>
      <c r="Z562" s="22">
        <v>0</v>
      </c>
      <c r="AA562" s="22">
        <v>0</v>
      </c>
      <c r="AB562" s="22">
        <v>0</v>
      </c>
      <c r="AC562" s="22">
        <f t="shared" si="154"/>
        <v>-273</v>
      </c>
      <c r="AD562" s="22">
        <f t="shared" si="154"/>
        <v>-273</v>
      </c>
      <c r="AE562" s="22">
        <f t="shared" si="154"/>
        <v>-273</v>
      </c>
      <c r="AF562" s="22">
        <f t="shared" si="154"/>
        <v>-273</v>
      </c>
      <c r="AG562" s="22">
        <f t="shared" si="154"/>
        <v>-273</v>
      </c>
      <c r="AH562" s="22">
        <v>0</v>
      </c>
      <c r="AI562" s="22">
        <v>0</v>
      </c>
      <c r="AJ562" s="22">
        <v>0</v>
      </c>
      <c r="AK562" s="22">
        <f t="shared" si="150"/>
        <v>-1365</v>
      </c>
      <c r="AL562" s="22">
        <v>0</v>
      </c>
      <c r="AM562" s="22">
        <f t="shared" si="151"/>
        <v>-1365</v>
      </c>
      <c r="AO562" s="81">
        <f t="shared" si="152"/>
        <v>5187</v>
      </c>
      <c r="AP562" s="81">
        <f t="shared" si="153"/>
        <v>0</v>
      </c>
      <c r="AQ562" s="81"/>
      <c r="AR562" s="81"/>
    </row>
    <row r="563" spans="1:44" x14ac:dyDescent="0.25">
      <c r="A563" s="270">
        <v>45605</v>
      </c>
      <c r="D563" s="71" t="s">
        <v>5122</v>
      </c>
      <c r="L563" s="70">
        <v>2401397</v>
      </c>
      <c r="M563">
        <v>56241</v>
      </c>
      <c r="N563" t="s">
        <v>5114</v>
      </c>
      <c r="O563">
        <v>2411157</v>
      </c>
      <c r="P563" t="s">
        <v>4022</v>
      </c>
      <c r="Q563"/>
      <c r="R563" s="82">
        <v>0</v>
      </c>
      <c r="S563" s="74">
        <v>2178</v>
      </c>
      <c r="T563" s="82">
        <v>0</v>
      </c>
      <c r="U563" s="82">
        <f t="shared" si="149"/>
        <v>2178</v>
      </c>
      <c r="W563" s="73">
        <v>24</v>
      </c>
      <c r="X563" s="22">
        <v>0</v>
      </c>
      <c r="Y563" s="22">
        <v>0</v>
      </c>
      <c r="Z563" s="22">
        <v>0</v>
      </c>
      <c r="AA563" s="22">
        <v>0</v>
      </c>
      <c r="AB563" s="22">
        <v>0</v>
      </c>
      <c r="AC563" s="22">
        <f t="shared" si="154"/>
        <v>-90.75</v>
      </c>
      <c r="AD563" s="22">
        <f t="shared" si="154"/>
        <v>-90.75</v>
      </c>
      <c r="AE563" s="22">
        <f t="shared" si="154"/>
        <v>-90.75</v>
      </c>
      <c r="AF563" s="22">
        <f t="shared" si="154"/>
        <v>-90.75</v>
      </c>
      <c r="AG563" s="22">
        <f t="shared" si="154"/>
        <v>-90.75</v>
      </c>
      <c r="AH563" s="22">
        <v>0</v>
      </c>
      <c r="AI563" s="22">
        <v>0</v>
      </c>
      <c r="AJ563" s="22">
        <v>0</v>
      </c>
      <c r="AK563" s="22">
        <f t="shared" si="150"/>
        <v>-453.75</v>
      </c>
      <c r="AL563" s="22">
        <v>0</v>
      </c>
      <c r="AM563" s="22">
        <f t="shared" si="151"/>
        <v>-453.75</v>
      </c>
      <c r="AO563" s="81">
        <f t="shared" si="152"/>
        <v>1724.25</v>
      </c>
      <c r="AP563" s="81">
        <f t="shared" si="153"/>
        <v>0</v>
      </c>
      <c r="AQ563" s="81"/>
      <c r="AR563" s="81"/>
    </row>
    <row r="564" spans="1:44" x14ac:dyDescent="0.25">
      <c r="A564" s="270">
        <v>45607</v>
      </c>
      <c r="D564" s="71" t="s">
        <v>5123</v>
      </c>
      <c r="L564" s="70">
        <v>2401396</v>
      </c>
      <c r="M564">
        <v>56163</v>
      </c>
      <c r="N564" t="s">
        <v>4298</v>
      </c>
      <c r="O564" t="s">
        <v>5124</v>
      </c>
      <c r="P564" t="s">
        <v>4029</v>
      </c>
      <c r="Q564"/>
      <c r="R564" s="82">
        <v>0</v>
      </c>
      <c r="S564" s="74">
        <v>3316.95</v>
      </c>
      <c r="T564" s="82">
        <v>0</v>
      </c>
      <c r="U564" s="82">
        <f t="shared" si="149"/>
        <v>3316.95</v>
      </c>
      <c r="W564" s="73">
        <v>24</v>
      </c>
      <c r="X564" s="22">
        <v>0</v>
      </c>
      <c r="Y564" s="22">
        <v>0</v>
      </c>
      <c r="Z564" s="22">
        <v>0</v>
      </c>
      <c r="AA564" s="22">
        <v>0</v>
      </c>
      <c r="AB564" s="22">
        <v>0</v>
      </c>
      <c r="AC564" s="22">
        <f t="shared" si="154"/>
        <v>-138.20624999999998</v>
      </c>
      <c r="AD564" s="22">
        <f t="shared" si="154"/>
        <v>-138.20624999999998</v>
      </c>
      <c r="AE564" s="22">
        <f t="shared" si="154"/>
        <v>-138.20624999999998</v>
      </c>
      <c r="AF564" s="22">
        <f t="shared" si="154"/>
        <v>-138.20624999999998</v>
      </c>
      <c r="AG564" s="22">
        <f t="shared" si="154"/>
        <v>-138.20624999999998</v>
      </c>
      <c r="AH564" s="22">
        <v>0</v>
      </c>
      <c r="AI564" s="22">
        <v>0</v>
      </c>
      <c r="AJ564" s="22">
        <v>0</v>
      </c>
      <c r="AK564" s="22">
        <f t="shared" si="150"/>
        <v>-691.03124999999989</v>
      </c>
      <c r="AL564" s="22">
        <v>0</v>
      </c>
      <c r="AM564" s="22">
        <f t="shared" si="151"/>
        <v>-691.03124999999989</v>
      </c>
      <c r="AO564" s="81">
        <f t="shared" si="152"/>
        <v>2625.9187499999998</v>
      </c>
      <c r="AP564" s="81">
        <f t="shared" si="153"/>
        <v>0</v>
      </c>
      <c r="AQ564" s="81"/>
      <c r="AR564" s="81"/>
    </row>
    <row r="565" spans="1:44" x14ac:dyDescent="0.25">
      <c r="A565" s="270">
        <v>45607</v>
      </c>
      <c r="D565" s="71" t="s">
        <v>5125</v>
      </c>
      <c r="L565" s="70">
        <v>2401396</v>
      </c>
      <c r="M565">
        <v>56164</v>
      </c>
      <c r="N565" t="s">
        <v>5126</v>
      </c>
      <c r="O565" t="s">
        <v>5127</v>
      </c>
      <c r="P565" t="s">
        <v>4029</v>
      </c>
      <c r="Q565"/>
      <c r="R565" s="82">
        <v>0</v>
      </c>
      <c r="S565" s="74">
        <v>8190</v>
      </c>
      <c r="T565" s="82">
        <v>0</v>
      </c>
      <c r="U565" s="82">
        <f t="shared" si="149"/>
        <v>8190</v>
      </c>
      <c r="W565" s="73">
        <v>24</v>
      </c>
      <c r="X565" s="22">
        <v>0</v>
      </c>
      <c r="Y565" s="22">
        <v>0</v>
      </c>
      <c r="Z565" s="22">
        <v>0</v>
      </c>
      <c r="AA565" s="22">
        <v>0</v>
      </c>
      <c r="AB565" s="22">
        <v>0</v>
      </c>
      <c r="AC565" s="22">
        <f t="shared" si="154"/>
        <v>-341.25</v>
      </c>
      <c r="AD565" s="22">
        <f t="shared" si="154"/>
        <v>-341.25</v>
      </c>
      <c r="AE565" s="22">
        <f t="shared" si="154"/>
        <v>-341.25</v>
      </c>
      <c r="AF565" s="22">
        <f t="shared" si="154"/>
        <v>-341.25</v>
      </c>
      <c r="AG565" s="22">
        <f t="shared" si="154"/>
        <v>-341.25</v>
      </c>
      <c r="AH565" s="22">
        <v>0</v>
      </c>
      <c r="AI565" s="22">
        <v>0</v>
      </c>
      <c r="AJ565" s="22">
        <v>0</v>
      </c>
      <c r="AK565" s="22">
        <f t="shared" si="150"/>
        <v>-1706.25</v>
      </c>
      <c r="AL565" s="22">
        <v>0</v>
      </c>
      <c r="AM565" s="22">
        <f t="shared" si="151"/>
        <v>-1706.25</v>
      </c>
      <c r="AO565" s="81">
        <f t="shared" si="152"/>
        <v>6483.75</v>
      </c>
      <c r="AP565" s="81">
        <f t="shared" si="153"/>
        <v>0</v>
      </c>
      <c r="AQ565" s="81"/>
      <c r="AR565" s="81"/>
    </row>
    <row r="566" spans="1:44" x14ac:dyDescent="0.25">
      <c r="A566" s="270">
        <v>45607</v>
      </c>
      <c r="D566" s="71" t="s">
        <v>5128</v>
      </c>
      <c r="L566" s="70">
        <v>2401396</v>
      </c>
      <c r="M566">
        <v>56165</v>
      </c>
      <c r="N566" t="s">
        <v>5126</v>
      </c>
      <c r="O566" t="s">
        <v>5129</v>
      </c>
      <c r="P566" t="s">
        <v>4029</v>
      </c>
      <c r="Q566"/>
      <c r="R566" s="82">
        <v>0</v>
      </c>
      <c r="S566" s="74">
        <v>8190</v>
      </c>
      <c r="T566" s="82">
        <v>0</v>
      </c>
      <c r="U566" s="82">
        <f t="shared" si="149"/>
        <v>8190</v>
      </c>
      <c r="W566" s="73">
        <v>24</v>
      </c>
      <c r="X566" s="22">
        <v>0</v>
      </c>
      <c r="Y566" s="22">
        <v>0</v>
      </c>
      <c r="Z566" s="22">
        <v>0</v>
      </c>
      <c r="AA566" s="22">
        <v>0</v>
      </c>
      <c r="AB566" s="22">
        <v>0</v>
      </c>
      <c r="AC566" s="22">
        <f t="shared" si="154"/>
        <v>-341.25</v>
      </c>
      <c r="AD566" s="22">
        <f t="shared" si="154"/>
        <v>-341.25</v>
      </c>
      <c r="AE566" s="22">
        <f t="shared" si="154"/>
        <v>-341.25</v>
      </c>
      <c r="AF566" s="22">
        <f t="shared" si="154"/>
        <v>-341.25</v>
      </c>
      <c r="AG566" s="22">
        <f t="shared" si="154"/>
        <v>-341.25</v>
      </c>
      <c r="AH566" s="22">
        <v>0</v>
      </c>
      <c r="AI566" s="22">
        <v>0</v>
      </c>
      <c r="AJ566" s="22">
        <v>0</v>
      </c>
      <c r="AK566" s="22">
        <f t="shared" si="150"/>
        <v>-1706.25</v>
      </c>
      <c r="AL566" s="22">
        <v>0</v>
      </c>
      <c r="AM566" s="22">
        <f t="shared" si="151"/>
        <v>-1706.25</v>
      </c>
      <c r="AO566" s="81">
        <f t="shared" si="152"/>
        <v>6483.75</v>
      </c>
      <c r="AP566" s="81">
        <f t="shared" si="153"/>
        <v>0</v>
      </c>
      <c r="AQ566" s="81"/>
      <c r="AR566" s="81"/>
    </row>
    <row r="567" spans="1:44" x14ac:dyDescent="0.25">
      <c r="A567" s="270">
        <v>45607</v>
      </c>
      <c r="D567" s="71" t="s">
        <v>5130</v>
      </c>
      <c r="L567" s="70">
        <v>2401398</v>
      </c>
      <c r="M567">
        <v>56228</v>
      </c>
      <c r="N567" t="s">
        <v>5114</v>
      </c>
      <c r="O567">
        <v>124304186</v>
      </c>
      <c r="P567" t="s">
        <v>4134</v>
      </c>
      <c r="Q567"/>
      <c r="R567" s="82">
        <v>0</v>
      </c>
      <c r="S567" s="74">
        <v>629.20000000000005</v>
      </c>
      <c r="T567" s="82">
        <v>0</v>
      </c>
      <c r="U567" s="82">
        <f t="shared" si="149"/>
        <v>629.20000000000005</v>
      </c>
      <c r="W567" s="73">
        <v>24</v>
      </c>
      <c r="X567" s="22">
        <v>0</v>
      </c>
      <c r="Y567" s="22">
        <v>0</v>
      </c>
      <c r="Z567" s="22">
        <v>0</v>
      </c>
      <c r="AA567" s="22">
        <v>0</v>
      </c>
      <c r="AB567" s="22">
        <v>0</v>
      </c>
      <c r="AC567" s="22">
        <f t="shared" si="154"/>
        <v>-26.216666666666669</v>
      </c>
      <c r="AD567" s="22">
        <f t="shared" si="154"/>
        <v>-26.216666666666669</v>
      </c>
      <c r="AE567" s="22">
        <f t="shared" si="154"/>
        <v>-26.216666666666669</v>
      </c>
      <c r="AF567" s="22">
        <f t="shared" si="154"/>
        <v>-26.216666666666669</v>
      </c>
      <c r="AG567" s="22">
        <f t="shared" si="154"/>
        <v>-26.216666666666669</v>
      </c>
      <c r="AH567" s="22">
        <v>0</v>
      </c>
      <c r="AI567" s="22">
        <v>0</v>
      </c>
      <c r="AJ567" s="22">
        <v>0</v>
      </c>
      <c r="AK567" s="22">
        <f t="shared" si="150"/>
        <v>-131.08333333333334</v>
      </c>
      <c r="AL567" s="22">
        <v>0</v>
      </c>
      <c r="AM567" s="22">
        <f t="shared" si="151"/>
        <v>-131.08333333333334</v>
      </c>
      <c r="AO567" s="81">
        <f t="shared" si="152"/>
        <v>498.11666666666667</v>
      </c>
      <c r="AP567" s="81">
        <f t="shared" si="153"/>
        <v>0</v>
      </c>
      <c r="AQ567" s="81"/>
      <c r="AR567" s="81"/>
    </row>
    <row r="568" spans="1:44" x14ac:dyDescent="0.25">
      <c r="A568" s="270">
        <v>45614</v>
      </c>
      <c r="D568" s="71" t="s">
        <v>5131</v>
      </c>
      <c r="L568" s="70">
        <v>2401396</v>
      </c>
      <c r="M568">
        <v>56166</v>
      </c>
      <c r="N568" t="s">
        <v>4483</v>
      </c>
      <c r="O568" t="s">
        <v>5132</v>
      </c>
      <c r="P568" t="s">
        <v>4029</v>
      </c>
      <c r="Q568"/>
      <c r="R568" s="82">
        <v>0</v>
      </c>
      <c r="S568" s="74">
        <v>7392</v>
      </c>
      <c r="T568" s="82">
        <v>0</v>
      </c>
      <c r="U568" s="82">
        <f t="shared" si="149"/>
        <v>7392</v>
      </c>
      <c r="W568" s="73">
        <v>24</v>
      </c>
      <c r="X568" s="22">
        <v>0</v>
      </c>
      <c r="Y568" s="22">
        <v>0</v>
      </c>
      <c r="Z568" s="22">
        <v>0</v>
      </c>
      <c r="AA568" s="22">
        <v>0</v>
      </c>
      <c r="AB568" s="22">
        <v>0</v>
      </c>
      <c r="AC568" s="22">
        <f t="shared" si="154"/>
        <v>-308</v>
      </c>
      <c r="AD568" s="22">
        <f t="shared" si="154"/>
        <v>-308</v>
      </c>
      <c r="AE568" s="22">
        <f t="shared" si="154"/>
        <v>-308</v>
      </c>
      <c r="AF568" s="22">
        <f t="shared" si="154"/>
        <v>-308</v>
      </c>
      <c r="AG568" s="22">
        <f t="shared" si="154"/>
        <v>-308</v>
      </c>
      <c r="AH568" s="22">
        <v>0</v>
      </c>
      <c r="AI568" s="22">
        <v>0</v>
      </c>
      <c r="AJ568" s="22">
        <v>0</v>
      </c>
      <c r="AK568" s="22">
        <f t="shared" si="150"/>
        <v>-1540</v>
      </c>
      <c r="AL568" s="22">
        <v>0</v>
      </c>
      <c r="AM568" s="22">
        <f t="shared" si="151"/>
        <v>-1540</v>
      </c>
      <c r="AO568" s="81">
        <f t="shared" si="152"/>
        <v>5852</v>
      </c>
      <c r="AP568" s="81">
        <f t="shared" si="153"/>
        <v>0</v>
      </c>
      <c r="AQ568" s="81"/>
      <c r="AR568" s="81"/>
    </row>
    <row r="569" spans="1:44" x14ac:dyDescent="0.25">
      <c r="A569" s="270">
        <v>45614</v>
      </c>
      <c r="D569" s="71" t="s">
        <v>5133</v>
      </c>
      <c r="L569" s="70">
        <v>2401398</v>
      </c>
      <c r="M569">
        <v>56229</v>
      </c>
      <c r="N569" t="s">
        <v>5114</v>
      </c>
      <c r="O569">
        <v>124304296</v>
      </c>
      <c r="P569" t="s">
        <v>4134</v>
      </c>
      <c r="Q569"/>
      <c r="R569" s="82">
        <v>0</v>
      </c>
      <c r="S569" s="74">
        <v>4664.66</v>
      </c>
      <c r="T569" s="82">
        <v>0</v>
      </c>
      <c r="U569" s="82">
        <f t="shared" si="149"/>
        <v>4664.66</v>
      </c>
      <c r="W569" s="73">
        <v>24</v>
      </c>
      <c r="X569" s="22">
        <v>0</v>
      </c>
      <c r="Y569" s="22">
        <v>0</v>
      </c>
      <c r="Z569" s="22">
        <v>0</v>
      </c>
      <c r="AA569" s="22">
        <v>0</v>
      </c>
      <c r="AB569" s="22">
        <v>0</v>
      </c>
      <c r="AC569" s="22">
        <f t="shared" si="154"/>
        <v>-194.36083333333332</v>
      </c>
      <c r="AD569" s="22">
        <f t="shared" si="154"/>
        <v>-194.36083333333332</v>
      </c>
      <c r="AE569" s="22">
        <f t="shared" si="154"/>
        <v>-194.36083333333332</v>
      </c>
      <c r="AF569" s="22">
        <f t="shared" si="154"/>
        <v>-194.36083333333332</v>
      </c>
      <c r="AG569" s="22">
        <f t="shared" si="154"/>
        <v>-194.36083333333332</v>
      </c>
      <c r="AH569" s="22">
        <v>0</v>
      </c>
      <c r="AI569" s="22">
        <v>0</v>
      </c>
      <c r="AJ569" s="22">
        <v>0</v>
      </c>
      <c r="AK569" s="22">
        <f t="shared" si="150"/>
        <v>-971.80416666666656</v>
      </c>
      <c r="AL569" s="22">
        <v>0</v>
      </c>
      <c r="AM569" s="22">
        <f t="shared" si="151"/>
        <v>-971.80416666666656</v>
      </c>
      <c r="AO569" s="81">
        <f t="shared" si="152"/>
        <v>3692.8558333333331</v>
      </c>
      <c r="AP569" s="81">
        <f t="shared" si="153"/>
        <v>0</v>
      </c>
      <c r="AQ569" s="81"/>
      <c r="AR569" s="81"/>
    </row>
    <row r="570" spans="1:44" x14ac:dyDescent="0.25">
      <c r="A570" s="270">
        <v>45617</v>
      </c>
      <c r="D570" s="71" t="s">
        <v>5134</v>
      </c>
      <c r="L570" s="70">
        <v>2401396</v>
      </c>
      <c r="M570">
        <v>56161</v>
      </c>
      <c r="N570" t="s">
        <v>4644</v>
      </c>
      <c r="O570" t="s">
        <v>5135</v>
      </c>
      <c r="P570" t="s">
        <v>4029</v>
      </c>
      <c r="Q570"/>
      <c r="R570" s="82">
        <v>0</v>
      </c>
      <c r="S570" s="74">
        <v>1386</v>
      </c>
      <c r="T570" s="82">
        <v>0</v>
      </c>
      <c r="U570" s="82">
        <f t="shared" si="149"/>
        <v>1386</v>
      </c>
      <c r="W570" s="73">
        <v>24</v>
      </c>
      <c r="X570" s="22">
        <v>0</v>
      </c>
      <c r="Y570" s="22">
        <v>0</v>
      </c>
      <c r="Z570" s="22">
        <v>0</v>
      </c>
      <c r="AA570" s="22">
        <v>0</v>
      </c>
      <c r="AB570" s="22">
        <v>0</v>
      </c>
      <c r="AC570" s="22">
        <f t="shared" si="154"/>
        <v>-57.75</v>
      </c>
      <c r="AD570" s="22">
        <f t="shared" si="154"/>
        <v>-57.75</v>
      </c>
      <c r="AE570" s="22">
        <f t="shared" si="154"/>
        <v>-57.75</v>
      </c>
      <c r="AF570" s="22">
        <f t="shared" si="154"/>
        <v>-57.75</v>
      </c>
      <c r="AG570" s="22">
        <f t="shared" si="154"/>
        <v>-57.75</v>
      </c>
      <c r="AH570" s="22">
        <v>0</v>
      </c>
      <c r="AI570" s="22">
        <v>0</v>
      </c>
      <c r="AJ570" s="22">
        <v>0</v>
      </c>
      <c r="AK570" s="22">
        <f t="shared" si="150"/>
        <v>-288.75</v>
      </c>
      <c r="AL570" s="22">
        <v>0</v>
      </c>
      <c r="AM570" s="22">
        <f t="shared" si="151"/>
        <v>-288.75</v>
      </c>
      <c r="AO570" s="81">
        <f t="shared" si="152"/>
        <v>1097.25</v>
      </c>
      <c r="AP570" s="81">
        <f t="shared" si="153"/>
        <v>0</v>
      </c>
      <c r="AQ570" s="81"/>
      <c r="AR570" s="81"/>
    </row>
    <row r="571" spans="1:44" x14ac:dyDescent="0.25">
      <c r="A571" s="270">
        <v>45617</v>
      </c>
      <c r="D571" s="71" t="s">
        <v>5136</v>
      </c>
      <c r="L571" s="70">
        <v>2401396</v>
      </c>
      <c r="M571">
        <v>56162</v>
      </c>
      <c r="N571" t="s">
        <v>4644</v>
      </c>
      <c r="O571" t="s">
        <v>5137</v>
      </c>
      <c r="P571" t="s">
        <v>4029</v>
      </c>
      <c r="Q571"/>
      <c r="R571" s="82">
        <v>0</v>
      </c>
      <c r="S571" s="74">
        <v>1782</v>
      </c>
      <c r="T571" s="82">
        <v>0</v>
      </c>
      <c r="U571" s="82">
        <f t="shared" si="149"/>
        <v>1782</v>
      </c>
      <c r="W571" s="73">
        <v>24</v>
      </c>
      <c r="X571" s="22">
        <v>0</v>
      </c>
      <c r="Y571" s="22">
        <v>0</v>
      </c>
      <c r="Z571" s="22">
        <v>0</v>
      </c>
      <c r="AA571" s="22">
        <v>0</v>
      </c>
      <c r="AB571" s="22">
        <v>0</v>
      </c>
      <c r="AC571" s="22">
        <f t="shared" si="154"/>
        <v>-74.25</v>
      </c>
      <c r="AD571" s="22">
        <f t="shared" si="154"/>
        <v>-74.25</v>
      </c>
      <c r="AE571" s="22">
        <f t="shared" si="154"/>
        <v>-74.25</v>
      </c>
      <c r="AF571" s="22">
        <f t="shared" si="154"/>
        <v>-74.25</v>
      </c>
      <c r="AG571" s="22">
        <f t="shared" si="154"/>
        <v>-74.25</v>
      </c>
      <c r="AH571" s="22">
        <v>0</v>
      </c>
      <c r="AI571" s="22">
        <v>0</v>
      </c>
      <c r="AJ571" s="22">
        <v>0</v>
      </c>
      <c r="AK571" s="22">
        <f t="shared" si="150"/>
        <v>-371.25</v>
      </c>
      <c r="AL571" s="22">
        <v>0</v>
      </c>
      <c r="AM571" s="22">
        <f t="shared" si="151"/>
        <v>-371.25</v>
      </c>
      <c r="AO571" s="81">
        <f t="shared" si="152"/>
        <v>1410.75</v>
      </c>
      <c r="AP571" s="81">
        <f t="shared" si="153"/>
        <v>0</v>
      </c>
      <c r="AQ571" s="81"/>
      <c r="AR571" s="81"/>
    </row>
    <row r="572" spans="1:44" x14ac:dyDescent="0.25">
      <c r="A572" s="270">
        <v>45621</v>
      </c>
      <c r="D572" s="71" t="s">
        <v>5138</v>
      </c>
      <c r="L572" s="70">
        <v>2401426</v>
      </c>
      <c r="M572">
        <v>56231</v>
      </c>
      <c r="N572" t="s">
        <v>4895</v>
      </c>
      <c r="O572">
        <v>124304395</v>
      </c>
      <c r="P572" t="s">
        <v>4134</v>
      </c>
      <c r="Q572"/>
      <c r="R572" s="82">
        <v>0</v>
      </c>
      <c r="S572" s="74">
        <v>772.2</v>
      </c>
      <c r="T572" s="82">
        <v>0</v>
      </c>
      <c r="U572" s="82">
        <f t="shared" si="149"/>
        <v>772.2</v>
      </c>
      <c r="W572" s="73">
        <v>24</v>
      </c>
      <c r="X572" s="22">
        <v>0</v>
      </c>
      <c r="Y572" s="22">
        <v>0</v>
      </c>
      <c r="Z572" s="22">
        <v>0</v>
      </c>
      <c r="AA572" s="22">
        <v>0</v>
      </c>
      <c r="AB572" s="22">
        <v>0</v>
      </c>
      <c r="AC572" s="22">
        <f t="shared" si="154"/>
        <v>-32.175000000000004</v>
      </c>
      <c r="AD572" s="22">
        <f t="shared" si="154"/>
        <v>-32.175000000000004</v>
      </c>
      <c r="AE572" s="22">
        <f t="shared" si="154"/>
        <v>-32.175000000000004</v>
      </c>
      <c r="AF572" s="22">
        <f t="shared" si="154"/>
        <v>-32.175000000000004</v>
      </c>
      <c r="AG572" s="22">
        <f t="shared" si="154"/>
        <v>-32.175000000000004</v>
      </c>
      <c r="AH572" s="22">
        <v>0</v>
      </c>
      <c r="AI572" s="22">
        <v>0</v>
      </c>
      <c r="AJ572" s="22">
        <v>0</v>
      </c>
      <c r="AK572" s="22">
        <f t="shared" si="150"/>
        <v>-160.87500000000003</v>
      </c>
      <c r="AL572" s="22">
        <v>0</v>
      </c>
      <c r="AM572" s="22">
        <f t="shared" si="151"/>
        <v>-160.87500000000003</v>
      </c>
      <c r="AO572" s="81">
        <f t="shared" si="152"/>
        <v>611.32500000000005</v>
      </c>
      <c r="AP572" s="81">
        <f t="shared" si="153"/>
        <v>0</v>
      </c>
      <c r="AQ572" s="81"/>
      <c r="AR572" s="81"/>
    </row>
    <row r="573" spans="1:44" x14ac:dyDescent="0.25">
      <c r="A573" s="270">
        <v>45621</v>
      </c>
      <c r="D573" s="71" t="s">
        <v>5139</v>
      </c>
      <c r="L573" s="70">
        <v>2401426</v>
      </c>
      <c r="M573">
        <v>56232</v>
      </c>
      <c r="N573" t="s">
        <v>4895</v>
      </c>
      <c r="O573">
        <v>124304397</v>
      </c>
      <c r="P573" t="s">
        <v>4134</v>
      </c>
      <c r="Q573"/>
      <c r="R573" s="82">
        <v>0</v>
      </c>
      <c r="S573" s="74">
        <v>772.2</v>
      </c>
      <c r="T573" s="82">
        <v>0</v>
      </c>
      <c r="U573" s="82">
        <f t="shared" si="149"/>
        <v>772.2</v>
      </c>
      <c r="W573" s="73">
        <v>24</v>
      </c>
      <c r="X573" s="22">
        <v>0</v>
      </c>
      <c r="Y573" s="22">
        <v>0</v>
      </c>
      <c r="Z573" s="22">
        <v>0</v>
      </c>
      <c r="AA573" s="22">
        <v>0</v>
      </c>
      <c r="AB573" s="22">
        <v>0</v>
      </c>
      <c r="AC573" s="22">
        <f t="shared" si="154"/>
        <v>-32.175000000000004</v>
      </c>
      <c r="AD573" s="22">
        <f t="shared" si="154"/>
        <v>-32.175000000000004</v>
      </c>
      <c r="AE573" s="22">
        <f t="shared" si="154"/>
        <v>-32.175000000000004</v>
      </c>
      <c r="AF573" s="22">
        <f t="shared" si="154"/>
        <v>-32.175000000000004</v>
      </c>
      <c r="AG573" s="22">
        <f t="shared" si="154"/>
        <v>-32.175000000000004</v>
      </c>
      <c r="AH573" s="22">
        <v>0</v>
      </c>
      <c r="AI573" s="22">
        <v>0</v>
      </c>
      <c r="AJ573" s="22">
        <v>0</v>
      </c>
      <c r="AK573" s="22">
        <f t="shared" si="150"/>
        <v>-160.87500000000003</v>
      </c>
      <c r="AL573" s="22">
        <v>0</v>
      </c>
      <c r="AM573" s="22">
        <f t="shared" si="151"/>
        <v>-160.87500000000003</v>
      </c>
      <c r="AO573" s="81">
        <f t="shared" si="152"/>
        <v>611.32500000000005</v>
      </c>
      <c r="AP573" s="81">
        <f t="shared" si="153"/>
        <v>0</v>
      </c>
      <c r="AQ573" s="81"/>
      <c r="AR573" s="81"/>
    </row>
    <row r="574" spans="1:44" x14ac:dyDescent="0.25">
      <c r="A574" s="270">
        <v>45621</v>
      </c>
      <c r="D574" s="71" t="s">
        <v>5140</v>
      </c>
      <c r="L574" s="70">
        <v>2401426</v>
      </c>
      <c r="M574">
        <v>56233</v>
      </c>
      <c r="N574" t="s">
        <v>4895</v>
      </c>
      <c r="O574">
        <v>124304396</v>
      </c>
      <c r="P574" t="s">
        <v>4134</v>
      </c>
      <c r="Q574"/>
      <c r="R574" s="82">
        <v>0</v>
      </c>
      <c r="S574" s="74">
        <v>772.2</v>
      </c>
      <c r="T574" s="82">
        <v>0</v>
      </c>
      <c r="U574" s="82">
        <f t="shared" si="149"/>
        <v>772.2</v>
      </c>
      <c r="W574" s="73">
        <v>24</v>
      </c>
      <c r="X574" s="22">
        <v>0</v>
      </c>
      <c r="Y574" s="22">
        <v>0</v>
      </c>
      <c r="Z574" s="22">
        <v>0</v>
      </c>
      <c r="AA574" s="22">
        <v>0</v>
      </c>
      <c r="AB574" s="22">
        <v>0</v>
      </c>
      <c r="AC574" s="22">
        <f t="shared" si="154"/>
        <v>-32.175000000000004</v>
      </c>
      <c r="AD574" s="22">
        <f t="shared" si="154"/>
        <v>-32.175000000000004</v>
      </c>
      <c r="AE574" s="22">
        <f t="shared" si="154"/>
        <v>-32.175000000000004</v>
      </c>
      <c r="AF574" s="22">
        <f t="shared" si="154"/>
        <v>-32.175000000000004</v>
      </c>
      <c r="AG574" s="22">
        <f t="shared" si="154"/>
        <v>-32.175000000000004</v>
      </c>
      <c r="AH574" s="22">
        <v>0</v>
      </c>
      <c r="AI574" s="22">
        <v>0</v>
      </c>
      <c r="AJ574" s="22">
        <v>0</v>
      </c>
      <c r="AK574" s="22">
        <f t="shared" si="150"/>
        <v>-160.87500000000003</v>
      </c>
      <c r="AL574" s="22">
        <v>0</v>
      </c>
      <c r="AM574" s="22">
        <f t="shared" si="151"/>
        <v>-160.87500000000003</v>
      </c>
      <c r="AO574" s="81">
        <f t="shared" si="152"/>
        <v>611.32500000000005</v>
      </c>
      <c r="AP574" s="81">
        <f t="shared" si="153"/>
        <v>0</v>
      </c>
      <c r="AQ574" s="81"/>
      <c r="AR574" s="81"/>
    </row>
    <row r="575" spans="1:44" x14ac:dyDescent="0.25">
      <c r="A575" s="270">
        <v>45622</v>
      </c>
      <c r="D575" s="71" t="s">
        <v>5141</v>
      </c>
      <c r="L575" s="70">
        <v>2401416</v>
      </c>
      <c r="M575">
        <v>56182</v>
      </c>
      <c r="N575" t="s">
        <v>4919</v>
      </c>
      <c r="O575" t="s">
        <v>5142</v>
      </c>
      <c r="P575" t="s">
        <v>4029</v>
      </c>
      <c r="Q575"/>
      <c r="R575" s="82">
        <v>0</v>
      </c>
      <c r="S575" s="74">
        <v>742.5</v>
      </c>
      <c r="T575" s="82">
        <v>0</v>
      </c>
      <c r="U575" s="82">
        <f t="shared" si="149"/>
        <v>742.5</v>
      </c>
      <c r="W575" s="73">
        <v>24</v>
      </c>
      <c r="X575" s="22">
        <v>0</v>
      </c>
      <c r="Y575" s="22">
        <v>0</v>
      </c>
      <c r="Z575" s="22">
        <v>0</v>
      </c>
      <c r="AA575" s="22">
        <v>0</v>
      </c>
      <c r="AB575" s="22">
        <v>0</v>
      </c>
      <c r="AC575" s="22">
        <f t="shared" si="154"/>
        <v>-30.9375</v>
      </c>
      <c r="AD575" s="22">
        <f t="shared" si="154"/>
        <v>-30.9375</v>
      </c>
      <c r="AE575" s="22">
        <f t="shared" si="154"/>
        <v>-30.9375</v>
      </c>
      <c r="AF575" s="22">
        <f t="shared" si="154"/>
        <v>-30.9375</v>
      </c>
      <c r="AG575" s="22">
        <f t="shared" si="154"/>
        <v>-30.9375</v>
      </c>
      <c r="AH575" s="22">
        <v>0</v>
      </c>
      <c r="AI575" s="22">
        <v>0</v>
      </c>
      <c r="AJ575" s="22">
        <v>0</v>
      </c>
      <c r="AK575" s="22">
        <f t="shared" si="150"/>
        <v>-154.6875</v>
      </c>
      <c r="AL575" s="22">
        <v>0</v>
      </c>
      <c r="AM575" s="22">
        <f t="shared" si="151"/>
        <v>-154.6875</v>
      </c>
      <c r="AO575" s="81">
        <f t="shared" si="152"/>
        <v>587.8125</v>
      </c>
      <c r="AP575" s="81">
        <f t="shared" si="153"/>
        <v>0</v>
      </c>
      <c r="AQ575" s="81"/>
      <c r="AR575" s="81"/>
    </row>
    <row r="576" spans="1:44" x14ac:dyDescent="0.25">
      <c r="A576" s="270">
        <v>45625</v>
      </c>
      <c r="D576" s="71" t="s">
        <v>5143</v>
      </c>
      <c r="L576" s="70">
        <v>2401396</v>
      </c>
      <c r="M576">
        <v>56175</v>
      </c>
      <c r="N576" t="s">
        <v>5144</v>
      </c>
      <c r="O576" t="s">
        <v>5145</v>
      </c>
      <c r="P576" t="s">
        <v>4029</v>
      </c>
      <c r="Q576"/>
      <c r="R576" s="82">
        <v>0</v>
      </c>
      <c r="S576" s="74">
        <v>1155</v>
      </c>
      <c r="T576" s="82">
        <v>0</v>
      </c>
      <c r="U576" s="82">
        <f t="shared" si="149"/>
        <v>1155</v>
      </c>
      <c r="W576" s="73">
        <v>24</v>
      </c>
      <c r="X576" s="22">
        <v>0</v>
      </c>
      <c r="Y576" s="22">
        <v>0</v>
      </c>
      <c r="Z576" s="22">
        <v>0</v>
      </c>
      <c r="AA576" s="22">
        <v>0</v>
      </c>
      <c r="AB576" s="22">
        <v>0</v>
      </c>
      <c r="AC576" s="22">
        <f t="shared" si="154"/>
        <v>-48.125</v>
      </c>
      <c r="AD576" s="22">
        <f t="shared" si="154"/>
        <v>-48.125</v>
      </c>
      <c r="AE576" s="22">
        <f t="shared" si="154"/>
        <v>-48.125</v>
      </c>
      <c r="AF576" s="22">
        <f t="shared" si="154"/>
        <v>-48.125</v>
      </c>
      <c r="AG576" s="22">
        <f t="shared" si="154"/>
        <v>-48.125</v>
      </c>
      <c r="AH576" s="22">
        <v>0</v>
      </c>
      <c r="AI576" s="22">
        <v>0</v>
      </c>
      <c r="AJ576" s="22">
        <v>0</v>
      </c>
      <c r="AK576" s="22">
        <f t="shared" si="150"/>
        <v>-240.625</v>
      </c>
      <c r="AL576" s="22">
        <v>0</v>
      </c>
      <c r="AM576" s="22">
        <f t="shared" si="151"/>
        <v>-240.625</v>
      </c>
      <c r="AO576" s="81">
        <f t="shared" si="152"/>
        <v>914.375</v>
      </c>
      <c r="AP576" s="81">
        <f t="shared" si="153"/>
        <v>0</v>
      </c>
      <c r="AQ576" s="81"/>
      <c r="AR576" s="81"/>
    </row>
    <row r="577" spans="1:44" x14ac:dyDescent="0.25">
      <c r="A577" s="270"/>
      <c r="M577"/>
      <c r="N577"/>
      <c r="O577"/>
      <c r="P577"/>
      <c r="Q577"/>
      <c r="S577" s="74"/>
      <c r="X577" s="22"/>
      <c r="Y577" s="22"/>
      <c r="Z577" s="22"/>
      <c r="AA577" s="22"/>
      <c r="AB577" s="22"/>
      <c r="AC577" s="22"/>
      <c r="AD577" s="22"/>
      <c r="AE577" s="22"/>
      <c r="AF577" s="22"/>
      <c r="AG577" s="22"/>
      <c r="AH577" s="22"/>
      <c r="AI577" s="22"/>
      <c r="AJ577" s="22"/>
      <c r="AK577" s="22"/>
      <c r="AL577" s="22"/>
      <c r="AM577" s="22"/>
      <c r="AO577" s="81"/>
      <c r="AP577" s="81"/>
      <c r="AQ577" s="81"/>
      <c r="AR577" s="81"/>
    </row>
    <row r="578" spans="1:44" x14ac:dyDescent="0.25">
      <c r="A578" s="272">
        <v>45627</v>
      </c>
      <c r="D578" s="85" t="s">
        <v>5146</v>
      </c>
      <c r="F578" s="71"/>
      <c r="G578" s="197"/>
      <c r="H578" s="197"/>
      <c r="I578" s="71"/>
      <c r="L578" s="85">
        <v>2401397</v>
      </c>
      <c r="M578" s="85">
        <v>56453</v>
      </c>
      <c r="N578" s="85" t="s">
        <v>5114</v>
      </c>
      <c r="O578" s="85">
        <v>2411158</v>
      </c>
      <c r="P578" s="85" t="s">
        <v>4022</v>
      </c>
      <c r="Q578" s="85"/>
      <c r="R578" s="82">
        <v>0</v>
      </c>
      <c r="S578" s="273">
        <v>6340.95</v>
      </c>
      <c r="T578" s="82">
        <v>0</v>
      </c>
      <c r="U578" s="82">
        <f t="shared" si="149"/>
        <v>6340.95</v>
      </c>
      <c r="W578" s="73">
        <v>24</v>
      </c>
      <c r="X578" s="122">
        <v>0</v>
      </c>
      <c r="Y578" s="122">
        <v>0</v>
      </c>
      <c r="Z578" s="122">
        <v>0</v>
      </c>
      <c r="AA578" s="122">
        <v>0</v>
      </c>
      <c r="AB578" s="122">
        <v>0</v>
      </c>
      <c r="AC578" s="122">
        <v>0</v>
      </c>
      <c r="AD578" s="22">
        <f t="shared" ref="AD578:AG614" si="155">-$U578/$W578</f>
        <v>-264.20625000000001</v>
      </c>
      <c r="AE578" s="22">
        <f t="shared" si="155"/>
        <v>-264.20625000000001</v>
      </c>
      <c r="AF578" s="22">
        <f t="shared" si="155"/>
        <v>-264.20625000000001</v>
      </c>
      <c r="AG578" s="22">
        <f t="shared" si="155"/>
        <v>-264.20625000000001</v>
      </c>
      <c r="AH578" s="122">
        <v>0</v>
      </c>
      <c r="AI578" s="122">
        <v>0</v>
      </c>
      <c r="AJ578" s="122">
        <v>0</v>
      </c>
      <c r="AK578" s="122">
        <f t="shared" si="150"/>
        <v>-1056.825</v>
      </c>
      <c r="AL578" s="122">
        <v>0</v>
      </c>
      <c r="AM578" s="122">
        <f t="shared" si="151"/>
        <v>-1056.825</v>
      </c>
      <c r="AO578" s="81">
        <f t="shared" si="152"/>
        <v>5284.125</v>
      </c>
      <c r="AP578" s="81">
        <f t="shared" si="153"/>
        <v>0</v>
      </c>
      <c r="AQ578" s="81"/>
      <c r="AR578" s="81"/>
    </row>
    <row r="579" spans="1:44" x14ac:dyDescent="0.25">
      <c r="A579" s="272">
        <v>45627</v>
      </c>
      <c r="D579" s="85" t="s">
        <v>5147</v>
      </c>
      <c r="F579" s="71"/>
      <c r="G579" s="197"/>
      <c r="H579" s="197"/>
      <c r="I579" s="71"/>
      <c r="L579" s="85">
        <v>2401521</v>
      </c>
      <c r="M579" s="85">
        <v>56453</v>
      </c>
      <c r="N579" s="85" t="s">
        <v>5114</v>
      </c>
      <c r="O579" s="85">
        <v>2411158</v>
      </c>
      <c r="P579" s="85" t="s">
        <v>4022</v>
      </c>
      <c r="Q579" s="85"/>
      <c r="R579" s="82">
        <v>0</v>
      </c>
      <c r="S579" s="85">
        <v>905.85</v>
      </c>
      <c r="T579" s="82">
        <v>0</v>
      </c>
      <c r="U579" s="82">
        <f t="shared" si="149"/>
        <v>905.85</v>
      </c>
      <c r="W579" s="73">
        <v>24</v>
      </c>
      <c r="X579" s="122">
        <v>0</v>
      </c>
      <c r="Y579" s="122">
        <v>0</v>
      </c>
      <c r="Z579" s="122">
        <v>0</v>
      </c>
      <c r="AA579" s="122">
        <v>0</v>
      </c>
      <c r="AB579" s="122">
        <v>0</v>
      </c>
      <c r="AC579" s="122">
        <v>0</v>
      </c>
      <c r="AD579" s="22">
        <f t="shared" si="155"/>
        <v>-37.743749999999999</v>
      </c>
      <c r="AE579" s="22">
        <f t="shared" si="155"/>
        <v>-37.743749999999999</v>
      </c>
      <c r="AF579" s="22">
        <f t="shared" si="155"/>
        <v>-37.743749999999999</v>
      </c>
      <c r="AG579" s="22">
        <f t="shared" si="155"/>
        <v>-37.743749999999999</v>
      </c>
      <c r="AH579" s="122">
        <v>0</v>
      </c>
      <c r="AI579" s="122">
        <v>0</v>
      </c>
      <c r="AJ579" s="122">
        <v>0</v>
      </c>
      <c r="AK579" s="122">
        <f t="shared" si="150"/>
        <v>-150.97499999999999</v>
      </c>
      <c r="AL579" s="122">
        <v>0</v>
      </c>
      <c r="AM579" s="122">
        <f t="shared" si="151"/>
        <v>-150.97499999999999</v>
      </c>
      <c r="AO579" s="81">
        <f t="shared" si="152"/>
        <v>754.875</v>
      </c>
      <c r="AP579" s="81">
        <f t="shared" si="153"/>
        <v>0</v>
      </c>
      <c r="AQ579" s="81"/>
      <c r="AR579" s="81"/>
    </row>
    <row r="580" spans="1:44" x14ac:dyDescent="0.25">
      <c r="A580" s="272">
        <v>45629</v>
      </c>
      <c r="D580" s="69" t="s">
        <v>5148</v>
      </c>
      <c r="F580" s="71"/>
      <c r="G580" s="197"/>
      <c r="H580" s="197"/>
      <c r="I580" s="71"/>
      <c r="L580" s="85">
        <v>2401492</v>
      </c>
      <c r="M580" s="85">
        <v>56406</v>
      </c>
      <c r="N580" s="85" t="s">
        <v>5149</v>
      </c>
      <c r="O580" s="85">
        <v>2412061</v>
      </c>
      <c r="P580" s="85" t="s">
        <v>4022</v>
      </c>
      <c r="Q580" s="85"/>
      <c r="R580" s="82">
        <v>0</v>
      </c>
      <c r="S580" s="273">
        <v>1372.8</v>
      </c>
      <c r="T580" s="82">
        <v>0</v>
      </c>
      <c r="U580" s="82">
        <f t="shared" si="149"/>
        <v>1372.8</v>
      </c>
      <c r="W580" s="73">
        <v>24</v>
      </c>
      <c r="X580" s="122">
        <v>0</v>
      </c>
      <c r="Y580" s="122">
        <v>0</v>
      </c>
      <c r="Z580" s="122">
        <v>0</v>
      </c>
      <c r="AA580" s="122">
        <v>0</v>
      </c>
      <c r="AB580" s="122">
        <v>0</v>
      </c>
      <c r="AC580" s="122">
        <v>0</v>
      </c>
      <c r="AD580" s="22">
        <f t="shared" si="155"/>
        <v>-57.199999999999996</v>
      </c>
      <c r="AE580" s="22">
        <f t="shared" si="155"/>
        <v>-57.199999999999996</v>
      </c>
      <c r="AF580" s="22">
        <f t="shared" si="155"/>
        <v>-57.199999999999996</v>
      </c>
      <c r="AG580" s="22">
        <f t="shared" si="155"/>
        <v>-57.199999999999996</v>
      </c>
      <c r="AH580" s="122">
        <v>0</v>
      </c>
      <c r="AI580" s="122">
        <v>0</v>
      </c>
      <c r="AJ580" s="122">
        <v>0</v>
      </c>
      <c r="AK580" s="122">
        <f t="shared" si="150"/>
        <v>-228.79999999999998</v>
      </c>
      <c r="AL580" s="122">
        <v>0</v>
      </c>
      <c r="AM580" s="122">
        <f t="shared" si="151"/>
        <v>-228.79999999999998</v>
      </c>
      <c r="AO580" s="81">
        <f t="shared" si="152"/>
        <v>1144</v>
      </c>
      <c r="AP580" s="81">
        <f t="shared" si="153"/>
        <v>0</v>
      </c>
      <c r="AQ580" s="81"/>
      <c r="AR580" s="81"/>
    </row>
    <row r="581" spans="1:44" x14ac:dyDescent="0.25">
      <c r="A581" s="272">
        <v>45629</v>
      </c>
      <c r="D581" s="69" t="s">
        <v>5150</v>
      </c>
      <c r="F581" s="71"/>
      <c r="G581" s="197"/>
      <c r="H581" s="197"/>
      <c r="I581" s="71"/>
      <c r="L581" s="85">
        <v>2401492</v>
      </c>
      <c r="M581" s="85">
        <v>56408</v>
      </c>
      <c r="N581" s="85" t="s">
        <v>5151</v>
      </c>
      <c r="O581" s="85">
        <v>2412062</v>
      </c>
      <c r="P581" s="85" t="s">
        <v>4022</v>
      </c>
      <c r="Q581" s="85"/>
      <c r="R581" s="82">
        <v>0</v>
      </c>
      <c r="S581" s="273">
        <v>1372.8</v>
      </c>
      <c r="T581" s="82">
        <v>0</v>
      </c>
      <c r="U581" s="82">
        <f t="shared" si="149"/>
        <v>1372.8</v>
      </c>
      <c r="W581" s="73">
        <v>24</v>
      </c>
      <c r="X581" s="122">
        <v>0</v>
      </c>
      <c r="Y581" s="122">
        <v>0</v>
      </c>
      <c r="Z581" s="122">
        <v>0</v>
      </c>
      <c r="AA581" s="122">
        <v>0</v>
      </c>
      <c r="AB581" s="122">
        <v>0</v>
      </c>
      <c r="AC581" s="122">
        <v>0</v>
      </c>
      <c r="AD581" s="22">
        <f t="shared" si="155"/>
        <v>-57.199999999999996</v>
      </c>
      <c r="AE581" s="22">
        <f t="shared" si="155"/>
        <v>-57.199999999999996</v>
      </c>
      <c r="AF581" s="22">
        <f t="shared" si="155"/>
        <v>-57.199999999999996</v>
      </c>
      <c r="AG581" s="22">
        <f t="shared" si="155"/>
        <v>-57.199999999999996</v>
      </c>
      <c r="AH581" s="122">
        <v>0</v>
      </c>
      <c r="AI581" s="122">
        <v>0</v>
      </c>
      <c r="AJ581" s="122">
        <v>0</v>
      </c>
      <c r="AK581" s="122">
        <f t="shared" si="150"/>
        <v>-228.79999999999998</v>
      </c>
      <c r="AL581" s="122">
        <v>0</v>
      </c>
      <c r="AM581" s="122">
        <f t="shared" si="151"/>
        <v>-228.79999999999998</v>
      </c>
      <c r="AO581" s="81">
        <f t="shared" si="152"/>
        <v>1144</v>
      </c>
      <c r="AP581" s="81">
        <f t="shared" si="153"/>
        <v>0</v>
      </c>
      <c r="AQ581" s="81"/>
      <c r="AR581" s="81"/>
    </row>
    <row r="582" spans="1:44" x14ac:dyDescent="0.25">
      <c r="A582" s="272">
        <v>45630</v>
      </c>
      <c r="D582" s="85" t="s">
        <v>5152</v>
      </c>
      <c r="F582" s="71"/>
      <c r="G582" s="197"/>
      <c r="H582" s="197"/>
      <c r="I582" s="71"/>
      <c r="L582" s="85">
        <v>2401487</v>
      </c>
      <c r="M582" s="85">
        <v>56388</v>
      </c>
      <c r="N582" s="85" t="s">
        <v>4483</v>
      </c>
      <c r="O582" s="85">
        <v>241204027</v>
      </c>
      <c r="P582" s="85" t="s">
        <v>5153</v>
      </c>
      <c r="Q582" s="85"/>
      <c r="R582" s="82">
        <v>0</v>
      </c>
      <c r="S582" s="273">
        <v>7488</v>
      </c>
      <c r="T582" s="82">
        <v>0</v>
      </c>
      <c r="U582" s="82">
        <f t="shared" si="149"/>
        <v>7488</v>
      </c>
      <c r="W582" s="73">
        <v>24</v>
      </c>
      <c r="X582" s="122">
        <v>0</v>
      </c>
      <c r="Y582" s="122">
        <v>0</v>
      </c>
      <c r="Z582" s="122">
        <v>0</v>
      </c>
      <c r="AA582" s="122">
        <v>0</v>
      </c>
      <c r="AB582" s="122">
        <v>0</v>
      </c>
      <c r="AC582" s="122">
        <v>0</v>
      </c>
      <c r="AD582" s="22">
        <f t="shared" si="155"/>
        <v>-312</v>
      </c>
      <c r="AE582" s="22">
        <f t="shared" si="155"/>
        <v>-312</v>
      </c>
      <c r="AF582" s="22">
        <f t="shared" si="155"/>
        <v>-312</v>
      </c>
      <c r="AG582" s="22">
        <f t="shared" si="155"/>
        <v>-312</v>
      </c>
      <c r="AH582" s="122">
        <v>0</v>
      </c>
      <c r="AI582" s="122">
        <v>0</v>
      </c>
      <c r="AJ582" s="122">
        <v>0</v>
      </c>
      <c r="AK582" s="122">
        <f t="shared" si="150"/>
        <v>-1248</v>
      </c>
      <c r="AL582" s="122">
        <v>0</v>
      </c>
      <c r="AM582" s="122">
        <f t="shared" si="151"/>
        <v>-1248</v>
      </c>
      <c r="AO582" s="81">
        <f t="shared" si="152"/>
        <v>6240</v>
      </c>
      <c r="AP582" s="81">
        <f t="shared" si="153"/>
        <v>0</v>
      </c>
      <c r="AQ582" s="81"/>
      <c r="AR582" s="81"/>
    </row>
    <row r="583" spans="1:44" x14ac:dyDescent="0.25">
      <c r="A583" s="272">
        <v>45632</v>
      </c>
      <c r="D583" s="85" t="s">
        <v>5154</v>
      </c>
      <c r="F583" s="71"/>
      <c r="G583" s="197"/>
      <c r="H583" s="197"/>
      <c r="I583" s="71"/>
      <c r="L583" s="85">
        <v>2401493</v>
      </c>
      <c r="M583" s="85">
        <v>56422</v>
      </c>
      <c r="N583" s="85" t="s">
        <v>4483</v>
      </c>
      <c r="O583" s="85">
        <v>124304629</v>
      </c>
      <c r="P583" s="85" t="s">
        <v>4134</v>
      </c>
      <c r="Q583" s="85"/>
      <c r="R583" s="82">
        <v>0</v>
      </c>
      <c r="S583" s="273">
        <v>6306.3</v>
      </c>
      <c r="T583" s="82">
        <v>0</v>
      </c>
      <c r="U583" s="82">
        <f t="shared" si="149"/>
        <v>6306.3</v>
      </c>
      <c r="W583" s="73">
        <v>24</v>
      </c>
      <c r="X583" s="122">
        <v>0</v>
      </c>
      <c r="Y583" s="122">
        <v>0</v>
      </c>
      <c r="Z583" s="122">
        <v>0</v>
      </c>
      <c r="AA583" s="122">
        <v>0</v>
      </c>
      <c r="AB583" s="122">
        <v>0</v>
      </c>
      <c r="AC583" s="122">
        <v>0</v>
      </c>
      <c r="AD583" s="22">
        <f t="shared" si="155"/>
        <v>-262.76249999999999</v>
      </c>
      <c r="AE583" s="22">
        <f t="shared" si="155"/>
        <v>-262.76249999999999</v>
      </c>
      <c r="AF583" s="22">
        <f t="shared" si="155"/>
        <v>-262.76249999999999</v>
      </c>
      <c r="AG583" s="22">
        <f t="shared" si="155"/>
        <v>-262.76249999999999</v>
      </c>
      <c r="AH583" s="122">
        <v>0</v>
      </c>
      <c r="AI583" s="122">
        <v>0</v>
      </c>
      <c r="AJ583" s="122">
        <v>0</v>
      </c>
      <c r="AK583" s="122">
        <f t="shared" si="150"/>
        <v>-1051.05</v>
      </c>
      <c r="AL583" s="122">
        <v>0</v>
      </c>
      <c r="AM583" s="122">
        <f t="shared" si="151"/>
        <v>-1051.05</v>
      </c>
      <c r="AO583" s="81">
        <f t="shared" si="152"/>
        <v>5255.25</v>
      </c>
      <c r="AP583" s="81">
        <f t="shared" si="153"/>
        <v>0</v>
      </c>
      <c r="AQ583" s="81"/>
      <c r="AR583" s="81"/>
    </row>
    <row r="584" spans="1:44" x14ac:dyDescent="0.25">
      <c r="A584" s="272">
        <v>45636</v>
      </c>
      <c r="D584" s="85" t="s">
        <v>5155</v>
      </c>
      <c r="F584" s="71"/>
      <c r="G584" s="197"/>
      <c r="H584" s="197"/>
      <c r="I584" s="71"/>
      <c r="L584" s="85">
        <v>2401492</v>
      </c>
      <c r="M584" s="85">
        <v>56409</v>
      </c>
      <c r="N584" s="85" t="s">
        <v>5114</v>
      </c>
      <c r="O584" s="85">
        <v>2412158</v>
      </c>
      <c r="P584" s="85" t="s">
        <v>4022</v>
      </c>
      <c r="Q584" s="85"/>
      <c r="R584" s="82">
        <v>0</v>
      </c>
      <c r="S584" s="273">
        <v>8019</v>
      </c>
      <c r="T584" s="82">
        <v>0</v>
      </c>
      <c r="U584" s="82">
        <f t="shared" si="149"/>
        <v>8019</v>
      </c>
      <c r="W584" s="73">
        <v>24</v>
      </c>
      <c r="X584" s="122">
        <v>0</v>
      </c>
      <c r="Y584" s="122">
        <v>0</v>
      </c>
      <c r="Z584" s="122">
        <v>0</v>
      </c>
      <c r="AA584" s="122">
        <v>0</v>
      </c>
      <c r="AB584" s="122">
        <v>0</v>
      </c>
      <c r="AC584" s="122">
        <v>0</v>
      </c>
      <c r="AD584" s="22">
        <f t="shared" si="155"/>
        <v>-334.125</v>
      </c>
      <c r="AE584" s="22">
        <f t="shared" si="155"/>
        <v>-334.125</v>
      </c>
      <c r="AF584" s="22">
        <f t="shared" si="155"/>
        <v>-334.125</v>
      </c>
      <c r="AG584" s="22">
        <f t="shared" si="155"/>
        <v>-334.125</v>
      </c>
      <c r="AH584" s="122">
        <v>0</v>
      </c>
      <c r="AI584" s="122">
        <v>0</v>
      </c>
      <c r="AJ584" s="122">
        <v>0</v>
      </c>
      <c r="AK584" s="122">
        <f t="shared" si="150"/>
        <v>-1336.5</v>
      </c>
      <c r="AL584" s="122">
        <v>0</v>
      </c>
      <c r="AM584" s="122">
        <f t="shared" si="151"/>
        <v>-1336.5</v>
      </c>
      <c r="AO584" s="81">
        <f t="shared" si="152"/>
        <v>6682.5</v>
      </c>
      <c r="AP584" s="81">
        <f t="shared" si="153"/>
        <v>0</v>
      </c>
      <c r="AQ584" s="81"/>
      <c r="AR584" s="81"/>
    </row>
    <row r="585" spans="1:44" x14ac:dyDescent="0.25">
      <c r="A585" s="272">
        <v>45636</v>
      </c>
      <c r="D585" s="85" t="s">
        <v>5156</v>
      </c>
      <c r="F585" s="71"/>
      <c r="G585" s="197"/>
      <c r="H585" s="197"/>
      <c r="I585" s="71"/>
      <c r="L585" s="85">
        <v>2401492</v>
      </c>
      <c r="M585" s="85">
        <v>56410</v>
      </c>
      <c r="N585" s="85" t="s">
        <v>5114</v>
      </c>
      <c r="O585" s="85">
        <v>2412157</v>
      </c>
      <c r="P585" s="85" t="s">
        <v>4022</v>
      </c>
      <c r="Q585" s="85"/>
      <c r="R585" s="82">
        <v>0</v>
      </c>
      <c r="S585" s="273">
        <v>7246.8</v>
      </c>
      <c r="T585" s="82">
        <v>0</v>
      </c>
      <c r="U585" s="82">
        <f t="shared" si="149"/>
        <v>7246.8</v>
      </c>
      <c r="W585" s="73">
        <v>24</v>
      </c>
      <c r="X585" s="122">
        <v>0</v>
      </c>
      <c r="Y585" s="122">
        <v>0</v>
      </c>
      <c r="Z585" s="122">
        <v>0</v>
      </c>
      <c r="AA585" s="122">
        <v>0</v>
      </c>
      <c r="AB585" s="122">
        <v>0</v>
      </c>
      <c r="AC585" s="122">
        <v>0</v>
      </c>
      <c r="AD585" s="22">
        <f t="shared" si="155"/>
        <v>-301.95</v>
      </c>
      <c r="AE585" s="22">
        <f t="shared" si="155"/>
        <v>-301.95</v>
      </c>
      <c r="AF585" s="22">
        <f t="shared" si="155"/>
        <v>-301.95</v>
      </c>
      <c r="AG585" s="22">
        <f t="shared" si="155"/>
        <v>-301.95</v>
      </c>
      <c r="AH585" s="122">
        <v>0</v>
      </c>
      <c r="AI585" s="122">
        <v>0</v>
      </c>
      <c r="AJ585" s="122">
        <v>0</v>
      </c>
      <c r="AK585" s="122">
        <f t="shared" si="150"/>
        <v>-1207.8</v>
      </c>
      <c r="AL585" s="122">
        <v>0</v>
      </c>
      <c r="AM585" s="122">
        <f t="shared" si="151"/>
        <v>-1207.8</v>
      </c>
      <c r="AO585" s="81">
        <f t="shared" si="152"/>
        <v>6039</v>
      </c>
      <c r="AP585" s="81">
        <f t="shared" si="153"/>
        <v>0</v>
      </c>
      <c r="AQ585" s="81"/>
      <c r="AR585" s="81"/>
    </row>
    <row r="586" spans="1:44" x14ac:dyDescent="0.25">
      <c r="A586" s="272">
        <v>45638</v>
      </c>
      <c r="D586" s="85" t="s">
        <v>5147</v>
      </c>
      <c r="F586" s="71"/>
      <c r="G586" s="197"/>
      <c r="H586" s="197"/>
      <c r="I586" s="71"/>
      <c r="L586" s="85">
        <v>2401521</v>
      </c>
      <c r="M586" s="85">
        <v>56447</v>
      </c>
      <c r="N586" s="85" t="s">
        <v>5114</v>
      </c>
      <c r="O586" s="85">
        <v>2412213</v>
      </c>
      <c r="P586" s="85" t="s">
        <v>4022</v>
      </c>
      <c r="Q586" s="85"/>
      <c r="R586" s="82">
        <v>0</v>
      </c>
      <c r="S586" s="273">
        <v>6340.95</v>
      </c>
      <c r="T586" s="82">
        <v>0</v>
      </c>
      <c r="U586" s="82">
        <f t="shared" si="149"/>
        <v>6340.95</v>
      </c>
      <c r="W586" s="73">
        <v>24</v>
      </c>
      <c r="X586" s="122">
        <v>0</v>
      </c>
      <c r="Y586" s="122">
        <v>0</v>
      </c>
      <c r="Z586" s="122">
        <v>0</v>
      </c>
      <c r="AA586" s="122">
        <v>0</v>
      </c>
      <c r="AB586" s="122">
        <v>0</v>
      </c>
      <c r="AC586" s="122">
        <v>0</v>
      </c>
      <c r="AD586" s="22">
        <f t="shared" si="155"/>
        <v>-264.20625000000001</v>
      </c>
      <c r="AE586" s="22">
        <f t="shared" si="155"/>
        <v>-264.20625000000001</v>
      </c>
      <c r="AF586" s="22">
        <f t="shared" si="155"/>
        <v>-264.20625000000001</v>
      </c>
      <c r="AG586" s="22">
        <f t="shared" si="155"/>
        <v>-264.20625000000001</v>
      </c>
      <c r="AH586" s="122">
        <v>0</v>
      </c>
      <c r="AI586" s="122">
        <v>0</v>
      </c>
      <c r="AJ586" s="122">
        <v>0</v>
      </c>
      <c r="AK586" s="122">
        <f t="shared" si="150"/>
        <v>-1056.825</v>
      </c>
      <c r="AL586" s="122">
        <v>0</v>
      </c>
      <c r="AM586" s="122">
        <f t="shared" si="151"/>
        <v>-1056.825</v>
      </c>
      <c r="AO586" s="81">
        <f t="shared" si="152"/>
        <v>5284.125</v>
      </c>
      <c r="AP586" s="81">
        <f t="shared" si="153"/>
        <v>0</v>
      </c>
      <c r="AQ586" s="81"/>
      <c r="AR586" s="81"/>
    </row>
    <row r="587" spans="1:44" x14ac:dyDescent="0.25">
      <c r="A587" s="272">
        <v>45638</v>
      </c>
      <c r="D587" s="85" t="s">
        <v>5157</v>
      </c>
      <c r="F587" s="71"/>
      <c r="G587" s="197"/>
      <c r="H587" s="197"/>
      <c r="I587" s="71"/>
      <c r="L587" s="85">
        <v>2401523</v>
      </c>
      <c r="M587" s="85">
        <v>56467</v>
      </c>
      <c r="N587" s="85" t="s">
        <v>4483</v>
      </c>
      <c r="O587" s="85">
        <v>124304725</v>
      </c>
      <c r="P587" s="85" t="s">
        <v>4134</v>
      </c>
      <c r="Q587" s="85"/>
      <c r="R587" s="82">
        <v>0</v>
      </c>
      <c r="S587" s="273">
        <v>6319.81</v>
      </c>
      <c r="T587" s="82">
        <v>0</v>
      </c>
      <c r="U587" s="82">
        <f t="shared" si="149"/>
        <v>6319.81</v>
      </c>
      <c r="W587" s="73">
        <v>24</v>
      </c>
      <c r="X587" s="122">
        <v>0</v>
      </c>
      <c r="Y587" s="122">
        <v>0</v>
      </c>
      <c r="Z587" s="122">
        <v>0</v>
      </c>
      <c r="AA587" s="122">
        <v>0</v>
      </c>
      <c r="AB587" s="122">
        <v>0</v>
      </c>
      <c r="AC587" s="122">
        <v>0</v>
      </c>
      <c r="AD587" s="22">
        <f t="shared" si="155"/>
        <v>-263.32541666666668</v>
      </c>
      <c r="AE587" s="22">
        <f t="shared" si="155"/>
        <v>-263.32541666666668</v>
      </c>
      <c r="AF587" s="22">
        <f t="shared" si="155"/>
        <v>-263.32541666666668</v>
      </c>
      <c r="AG587" s="22">
        <f t="shared" si="155"/>
        <v>-263.32541666666668</v>
      </c>
      <c r="AH587" s="122">
        <v>0</v>
      </c>
      <c r="AI587" s="122">
        <v>0</v>
      </c>
      <c r="AJ587" s="122">
        <v>0</v>
      </c>
      <c r="AK587" s="122">
        <f t="shared" si="150"/>
        <v>-1053.3016666666667</v>
      </c>
      <c r="AL587" s="122">
        <v>0</v>
      </c>
      <c r="AM587" s="122">
        <f t="shared" si="151"/>
        <v>-1053.3016666666667</v>
      </c>
      <c r="AO587" s="81">
        <f t="shared" si="152"/>
        <v>5266.5083333333332</v>
      </c>
      <c r="AP587" s="81">
        <f t="shared" si="153"/>
        <v>0</v>
      </c>
      <c r="AQ587" s="81"/>
      <c r="AR587" s="81"/>
    </row>
    <row r="588" spans="1:44" x14ac:dyDescent="0.25">
      <c r="A588" s="272">
        <v>45646</v>
      </c>
      <c r="D588" s="85" t="s">
        <v>5158</v>
      </c>
      <c r="F588" s="71"/>
      <c r="G588" s="197"/>
      <c r="H588" s="197"/>
      <c r="I588" s="71"/>
      <c r="L588" s="85">
        <v>2401490</v>
      </c>
      <c r="M588" s="85">
        <v>56402</v>
      </c>
      <c r="N588" s="85" t="s">
        <v>5114</v>
      </c>
      <c r="O588" s="85" t="s">
        <v>5159</v>
      </c>
      <c r="P588" s="85" t="s">
        <v>4029</v>
      </c>
      <c r="Q588" s="85"/>
      <c r="R588" s="82">
        <v>0</v>
      </c>
      <c r="S588" s="273">
        <v>1056</v>
      </c>
      <c r="T588" s="82">
        <v>0</v>
      </c>
      <c r="U588" s="82">
        <f t="shared" si="149"/>
        <v>1056</v>
      </c>
      <c r="W588" s="73">
        <v>24</v>
      </c>
      <c r="X588" s="122">
        <v>0</v>
      </c>
      <c r="Y588" s="122">
        <v>0</v>
      </c>
      <c r="Z588" s="122">
        <v>0</v>
      </c>
      <c r="AA588" s="122">
        <v>0</v>
      </c>
      <c r="AB588" s="122">
        <v>0</v>
      </c>
      <c r="AC588" s="122">
        <v>0</v>
      </c>
      <c r="AD588" s="22">
        <f t="shared" si="155"/>
        <v>-44</v>
      </c>
      <c r="AE588" s="22">
        <f t="shared" si="155"/>
        <v>-44</v>
      </c>
      <c r="AF588" s="22">
        <f t="shared" si="155"/>
        <v>-44</v>
      </c>
      <c r="AG588" s="22">
        <f t="shared" si="155"/>
        <v>-44</v>
      </c>
      <c r="AH588" s="122">
        <v>0</v>
      </c>
      <c r="AI588" s="122">
        <v>0</v>
      </c>
      <c r="AJ588" s="122">
        <v>0</v>
      </c>
      <c r="AK588" s="122">
        <f t="shared" si="150"/>
        <v>-176</v>
      </c>
      <c r="AL588" s="122">
        <v>0</v>
      </c>
      <c r="AM588" s="122">
        <f t="shared" si="151"/>
        <v>-176</v>
      </c>
      <c r="AO588" s="81">
        <f t="shared" si="152"/>
        <v>880</v>
      </c>
      <c r="AP588" s="81">
        <f t="shared" si="153"/>
        <v>0</v>
      </c>
      <c r="AQ588" s="81"/>
      <c r="AR588" s="81"/>
    </row>
    <row r="589" spans="1:44" x14ac:dyDescent="0.25">
      <c r="A589" s="272">
        <v>45649</v>
      </c>
      <c r="D589" s="85" t="s">
        <v>5160</v>
      </c>
      <c r="F589" s="71"/>
      <c r="G589" s="197"/>
      <c r="H589" s="197"/>
      <c r="I589" s="71"/>
      <c r="L589" s="85">
        <v>2401490</v>
      </c>
      <c r="M589" s="85">
        <v>56433</v>
      </c>
      <c r="N589" s="85" t="s">
        <v>5114</v>
      </c>
      <c r="O589" s="85" t="s">
        <v>5161</v>
      </c>
      <c r="P589" s="85" t="s">
        <v>4029</v>
      </c>
      <c r="Q589" s="85"/>
      <c r="R589" s="82">
        <v>0</v>
      </c>
      <c r="S589" s="273">
        <v>7371</v>
      </c>
      <c r="T589" s="82">
        <v>0</v>
      </c>
      <c r="U589" s="82">
        <f t="shared" si="149"/>
        <v>7371</v>
      </c>
      <c r="W589" s="73">
        <v>24</v>
      </c>
      <c r="X589" s="122">
        <v>0</v>
      </c>
      <c r="Y589" s="122">
        <v>0</v>
      </c>
      <c r="Z589" s="122">
        <v>0</v>
      </c>
      <c r="AA589" s="122">
        <v>0</v>
      </c>
      <c r="AB589" s="122">
        <v>0</v>
      </c>
      <c r="AC589" s="122">
        <v>0</v>
      </c>
      <c r="AD589" s="22">
        <f t="shared" si="155"/>
        <v>-307.125</v>
      </c>
      <c r="AE589" s="22">
        <f t="shared" si="155"/>
        <v>-307.125</v>
      </c>
      <c r="AF589" s="22">
        <f t="shared" si="155"/>
        <v>-307.125</v>
      </c>
      <c r="AG589" s="22">
        <f t="shared" si="155"/>
        <v>-307.125</v>
      </c>
      <c r="AH589" s="122">
        <v>0</v>
      </c>
      <c r="AI589" s="122">
        <v>0</v>
      </c>
      <c r="AJ589" s="122">
        <v>0</v>
      </c>
      <c r="AK589" s="122">
        <f t="shared" si="150"/>
        <v>-1228.5</v>
      </c>
      <c r="AL589" s="122">
        <v>0</v>
      </c>
      <c r="AM589" s="122">
        <f t="shared" si="151"/>
        <v>-1228.5</v>
      </c>
      <c r="AO589" s="81">
        <f t="shared" si="152"/>
        <v>6142.5</v>
      </c>
      <c r="AP589" s="81">
        <f t="shared" si="153"/>
        <v>0</v>
      </c>
      <c r="AQ589" s="81"/>
      <c r="AR589" s="81"/>
    </row>
    <row r="590" spans="1:44" x14ac:dyDescent="0.25">
      <c r="A590" s="272">
        <v>45649</v>
      </c>
      <c r="D590" s="85" t="s">
        <v>5162</v>
      </c>
      <c r="F590" s="71"/>
      <c r="G590" s="197"/>
      <c r="H590" s="197"/>
      <c r="I590" s="71"/>
      <c r="L590" s="85">
        <v>2401490</v>
      </c>
      <c r="M590" s="85">
        <v>56434</v>
      </c>
      <c r="N590" s="85" t="s">
        <v>5114</v>
      </c>
      <c r="O590" s="85" t="s">
        <v>5163</v>
      </c>
      <c r="P590" s="85" t="s">
        <v>4029</v>
      </c>
      <c r="Q590" s="85"/>
      <c r="R590" s="82">
        <v>0</v>
      </c>
      <c r="S590" s="273">
        <v>6318</v>
      </c>
      <c r="T590" s="82">
        <v>0</v>
      </c>
      <c r="U590" s="82">
        <f t="shared" si="149"/>
        <v>6318</v>
      </c>
      <c r="W590" s="73">
        <v>24</v>
      </c>
      <c r="X590" s="122">
        <v>0</v>
      </c>
      <c r="Y590" s="122">
        <v>0</v>
      </c>
      <c r="Z590" s="122">
        <v>0</v>
      </c>
      <c r="AA590" s="122">
        <v>0</v>
      </c>
      <c r="AB590" s="122">
        <v>0</v>
      </c>
      <c r="AC590" s="122">
        <v>0</v>
      </c>
      <c r="AD590" s="22">
        <f t="shared" si="155"/>
        <v>-263.25</v>
      </c>
      <c r="AE590" s="22">
        <f t="shared" si="155"/>
        <v>-263.25</v>
      </c>
      <c r="AF590" s="22">
        <f t="shared" si="155"/>
        <v>-263.25</v>
      </c>
      <c r="AG590" s="22">
        <f t="shared" si="155"/>
        <v>-263.25</v>
      </c>
      <c r="AH590" s="122">
        <v>0</v>
      </c>
      <c r="AI590" s="122">
        <v>0</v>
      </c>
      <c r="AJ590" s="122">
        <v>0</v>
      </c>
      <c r="AK590" s="122">
        <f t="shared" si="150"/>
        <v>-1053</v>
      </c>
      <c r="AL590" s="122">
        <v>0</v>
      </c>
      <c r="AM590" s="122">
        <f t="shared" si="151"/>
        <v>-1053</v>
      </c>
      <c r="AO590" s="81">
        <f t="shared" si="152"/>
        <v>5265</v>
      </c>
      <c r="AP590" s="81">
        <f t="shared" si="153"/>
        <v>0</v>
      </c>
      <c r="AQ590" s="81"/>
      <c r="AR590" s="81"/>
    </row>
    <row r="591" spans="1:44" x14ac:dyDescent="0.25">
      <c r="A591" s="272">
        <v>45650</v>
      </c>
      <c r="D591" s="85" t="s">
        <v>5164</v>
      </c>
      <c r="F591" s="71"/>
      <c r="G591" s="197"/>
      <c r="H591" s="197"/>
      <c r="I591" s="71"/>
      <c r="L591" s="85">
        <v>2401493</v>
      </c>
      <c r="M591" s="85">
        <v>56466</v>
      </c>
      <c r="N591" s="85" t="s">
        <v>5114</v>
      </c>
      <c r="O591" s="85">
        <v>124304887</v>
      </c>
      <c r="P591" s="85" t="s">
        <v>4134</v>
      </c>
      <c r="Q591" s="85"/>
      <c r="R591" s="82">
        <v>0</v>
      </c>
      <c r="S591" s="273">
        <v>4964.96</v>
      </c>
      <c r="T591" s="82">
        <v>0</v>
      </c>
      <c r="U591" s="82">
        <f t="shared" si="149"/>
        <v>4964.96</v>
      </c>
      <c r="W591" s="73">
        <v>24</v>
      </c>
      <c r="X591" s="122">
        <v>0</v>
      </c>
      <c r="Y591" s="122">
        <v>0</v>
      </c>
      <c r="Z591" s="122">
        <v>0</v>
      </c>
      <c r="AA591" s="122">
        <v>0</v>
      </c>
      <c r="AB591" s="122">
        <v>0</v>
      </c>
      <c r="AC591" s="122">
        <v>0</v>
      </c>
      <c r="AD591" s="22">
        <f t="shared" si="155"/>
        <v>-206.87333333333333</v>
      </c>
      <c r="AE591" s="22">
        <f t="shared" si="155"/>
        <v>-206.87333333333333</v>
      </c>
      <c r="AF591" s="22">
        <f t="shared" si="155"/>
        <v>-206.87333333333333</v>
      </c>
      <c r="AG591" s="22">
        <f t="shared" si="155"/>
        <v>-206.87333333333333</v>
      </c>
      <c r="AH591" s="122">
        <v>0</v>
      </c>
      <c r="AI591" s="122">
        <v>0</v>
      </c>
      <c r="AJ591" s="122">
        <v>0</v>
      </c>
      <c r="AK591" s="122">
        <f t="shared" si="150"/>
        <v>-827.49333333333334</v>
      </c>
      <c r="AL591" s="122">
        <v>0</v>
      </c>
      <c r="AM591" s="122">
        <f t="shared" si="151"/>
        <v>-827.49333333333334</v>
      </c>
      <c r="AO591" s="81">
        <f t="shared" si="152"/>
        <v>4137.4666666666672</v>
      </c>
      <c r="AP591" s="81">
        <f t="shared" si="153"/>
        <v>0</v>
      </c>
      <c r="AQ591" s="81"/>
      <c r="AR591" s="81"/>
    </row>
    <row r="592" spans="1:44" x14ac:dyDescent="0.25">
      <c r="A592" s="272">
        <v>45652</v>
      </c>
      <c r="D592" s="85" t="s">
        <v>5165</v>
      </c>
      <c r="F592" s="71"/>
      <c r="G592" s="197"/>
      <c r="H592" s="197"/>
      <c r="I592" s="71"/>
      <c r="L592" s="85">
        <v>2401493</v>
      </c>
      <c r="M592" s="85">
        <v>56525</v>
      </c>
      <c r="N592" s="85" t="s">
        <v>5114</v>
      </c>
      <c r="O592" s="85">
        <v>124304920</v>
      </c>
      <c r="P592" s="85" t="s">
        <v>4134</v>
      </c>
      <c r="Q592" s="85"/>
      <c r="R592" s="82">
        <v>0</v>
      </c>
      <c r="S592" s="273">
        <v>5228.51</v>
      </c>
      <c r="T592" s="82">
        <v>0</v>
      </c>
      <c r="U592" s="82">
        <f t="shared" si="149"/>
        <v>5228.51</v>
      </c>
      <c r="W592" s="73">
        <v>24</v>
      </c>
      <c r="X592" s="122">
        <v>0</v>
      </c>
      <c r="Y592" s="122">
        <v>0</v>
      </c>
      <c r="Z592" s="122">
        <v>0</v>
      </c>
      <c r="AA592" s="122">
        <v>0</v>
      </c>
      <c r="AB592" s="122">
        <v>0</v>
      </c>
      <c r="AC592" s="122">
        <v>0</v>
      </c>
      <c r="AD592" s="22">
        <f t="shared" si="155"/>
        <v>-217.85458333333335</v>
      </c>
      <c r="AE592" s="22">
        <f t="shared" si="155"/>
        <v>-217.85458333333335</v>
      </c>
      <c r="AF592" s="22">
        <f t="shared" si="155"/>
        <v>-217.85458333333335</v>
      </c>
      <c r="AG592" s="22">
        <f t="shared" si="155"/>
        <v>-217.85458333333335</v>
      </c>
      <c r="AH592" s="122">
        <v>0</v>
      </c>
      <c r="AI592" s="122">
        <v>0</v>
      </c>
      <c r="AJ592" s="122">
        <v>0</v>
      </c>
      <c r="AK592" s="122">
        <f t="shared" si="150"/>
        <v>-871.41833333333341</v>
      </c>
      <c r="AL592" s="122">
        <v>0</v>
      </c>
      <c r="AM592" s="122">
        <f t="shared" si="151"/>
        <v>-871.41833333333341</v>
      </c>
      <c r="AO592" s="81">
        <f t="shared" si="152"/>
        <v>4357.0916666666672</v>
      </c>
      <c r="AP592" s="81">
        <f t="shared" si="153"/>
        <v>0</v>
      </c>
      <c r="AQ592" s="81"/>
      <c r="AR592" s="81"/>
    </row>
    <row r="593" spans="1:44" x14ac:dyDescent="0.25">
      <c r="A593" s="272">
        <v>45652</v>
      </c>
      <c r="D593" s="85" t="s">
        <v>5166</v>
      </c>
      <c r="F593" s="71"/>
      <c r="G593" s="197"/>
      <c r="H593" s="197"/>
      <c r="I593" s="71"/>
      <c r="L593" s="85">
        <v>2401523</v>
      </c>
      <c r="M593" s="85">
        <v>56526</v>
      </c>
      <c r="N593" s="85" t="s">
        <v>5114</v>
      </c>
      <c r="O593" s="85">
        <v>124304921</v>
      </c>
      <c r="P593" s="85" t="s">
        <v>4134</v>
      </c>
      <c r="Q593" s="85"/>
      <c r="R593" s="82">
        <v>0</v>
      </c>
      <c r="S593" s="273">
        <v>6388.2</v>
      </c>
      <c r="T593" s="82">
        <v>0</v>
      </c>
      <c r="U593" s="82">
        <f t="shared" si="149"/>
        <v>6388.2</v>
      </c>
      <c r="W593" s="73">
        <v>24</v>
      </c>
      <c r="X593" s="122">
        <v>0</v>
      </c>
      <c r="Y593" s="122">
        <v>0</v>
      </c>
      <c r="Z593" s="122">
        <v>0</v>
      </c>
      <c r="AA593" s="122">
        <v>0</v>
      </c>
      <c r="AB593" s="122">
        <v>0</v>
      </c>
      <c r="AC593" s="122">
        <v>0</v>
      </c>
      <c r="AD593" s="22">
        <f t="shared" si="155"/>
        <v>-266.17500000000001</v>
      </c>
      <c r="AE593" s="22">
        <f t="shared" si="155"/>
        <v>-266.17500000000001</v>
      </c>
      <c r="AF593" s="22">
        <f t="shared" si="155"/>
        <v>-266.17500000000001</v>
      </c>
      <c r="AG593" s="22">
        <f t="shared" si="155"/>
        <v>-266.17500000000001</v>
      </c>
      <c r="AH593" s="122">
        <v>0</v>
      </c>
      <c r="AI593" s="122">
        <v>0</v>
      </c>
      <c r="AJ593" s="122">
        <v>0</v>
      </c>
      <c r="AK593" s="122">
        <f t="shared" si="150"/>
        <v>-1064.7</v>
      </c>
      <c r="AL593" s="122">
        <v>0</v>
      </c>
      <c r="AM593" s="122">
        <f t="shared" si="151"/>
        <v>-1064.7</v>
      </c>
      <c r="AO593" s="81">
        <f t="shared" si="152"/>
        <v>5323.5</v>
      </c>
      <c r="AP593" s="81">
        <f t="shared" si="153"/>
        <v>0</v>
      </c>
      <c r="AQ593" s="81"/>
      <c r="AR593" s="81"/>
    </row>
    <row r="594" spans="1:44" x14ac:dyDescent="0.25">
      <c r="A594" s="272">
        <v>45652</v>
      </c>
      <c r="D594" s="85" t="s">
        <v>5166</v>
      </c>
      <c r="F594" s="71"/>
      <c r="G594" s="197"/>
      <c r="H594" s="197"/>
      <c r="I594" s="71"/>
      <c r="L594" s="85">
        <v>2401523</v>
      </c>
      <c r="M594" s="85">
        <v>56526</v>
      </c>
      <c r="N594" s="85" t="s">
        <v>5114</v>
      </c>
      <c r="O594" s="85">
        <v>124304921</v>
      </c>
      <c r="P594" s="85" t="s">
        <v>4134</v>
      </c>
      <c r="Q594" s="85"/>
      <c r="R594" s="82">
        <v>0</v>
      </c>
      <c r="S594" s="273">
        <v>1263.5999999999999</v>
      </c>
      <c r="T594" s="82">
        <v>0</v>
      </c>
      <c r="U594" s="82">
        <f t="shared" si="149"/>
        <v>1263.5999999999999</v>
      </c>
      <c r="W594" s="73">
        <v>24</v>
      </c>
      <c r="X594" s="122">
        <v>0</v>
      </c>
      <c r="Y594" s="122">
        <v>0</v>
      </c>
      <c r="Z594" s="122">
        <v>0</v>
      </c>
      <c r="AA594" s="122">
        <v>0</v>
      </c>
      <c r="AB594" s="122">
        <v>0</v>
      </c>
      <c r="AC594" s="122">
        <v>0</v>
      </c>
      <c r="AD594" s="22">
        <f t="shared" si="155"/>
        <v>-52.65</v>
      </c>
      <c r="AE594" s="22">
        <f t="shared" si="155"/>
        <v>-52.65</v>
      </c>
      <c r="AF594" s="22">
        <f t="shared" si="155"/>
        <v>-52.65</v>
      </c>
      <c r="AG594" s="22">
        <f t="shared" si="155"/>
        <v>-52.65</v>
      </c>
      <c r="AH594" s="122">
        <v>0</v>
      </c>
      <c r="AI594" s="122">
        <v>0</v>
      </c>
      <c r="AJ594" s="122">
        <v>0</v>
      </c>
      <c r="AK594" s="122">
        <f t="shared" si="150"/>
        <v>-210.6</v>
      </c>
      <c r="AL594" s="122">
        <v>0</v>
      </c>
      <c r="AM594" s="122">
        <f t="shared" si="151"/>
        <v>-210.6</v>
      </c>
      <c r="AO594" s="81">
        <f t="shared" si="152"/>
        <v>1053</v>
      </c>
      <c r="AP594" s="81">
        <f t="shared" si="153"/>
        <v>0</v>
      </c>
      <c r="AQ594" s="81"/>
      <c r="AR594" s="81"/>
    </row>
    <row r="595" spans="1:44" x14ac:dyDescent="0.25">
      <c r="A595" s="272"/>
      <c r="D595" s="85"/>
      <c r="F595" s="71"/>
      <c r="G595" s="197"/>
      <c r="H595" s="197"/>
      <c r="I595" s="71"/>
      <c r="L595" s="85"/>
      <c r="M595" s="85"/>
      <c r="N595" s="85"/>
      <c r="O595" s="85"/>
      <c r="P595" s="85"/>
      <c r="Q595" s="85"/>
      <c r="S595" s="273"/>
      <c r="X595" s="122"/>
      <c r="Y595" s="122"/>
      <c r="Z595" s="122"/>
      <c r="AA595" s="122"/>
      <c r="AB595" s="122"/>
      <c r="AC595" s="122"/>
      <c r="AD595" s="22"/>
      <c r="AE595" s="122"/>
      <c r="AF595" s="122"/>
      <c r="AG595" s="122"/>
      <c r="AH595" s="122"/>
      <c r="AI595" s="122"/>
      <c r="AJ595" s="122"/>
      <c r="AK595" s="122"/>
      <c r="AL595" s="122"/>
      <c r="AM595" s="122"/>
      <c r="AO595" s="81"/>
      <c r="AP595" s="81"/>
      <c r="AQ595" s="81"/>
      <c r="AR595" s="81"/>
    </row>
    <row r="596" spans="1:44" x14ac:dyDescent="0.25">
      <c r="A596" s="272">
        <v>45658</v>
      </c>
      <c r="D596" s="71" t="s">
        <v>5167</v>
      </c>
      <c r="L596" s="70">
        <v>2500025</v>
      </c>
      <c r="M596">
        <v>56720</v>
      </c>
      <c r="N596" t="s">
        <v>4087</v>
      </c>
      <c r="O596" t="s">
        <v>5168</v>
      </c>
      <c r="P596" t="s">
        <v>4029</v>
      </c>
      <c r="Q596"/>
      <c r="R596" s="82">
        <v>0</v>
      </c>
      <c r="S596" s="135">
        <v>1895.4</v>
      </c>
      <c r="T596" s="82">
        <v>0</v>
      </c>
      <c r="U596" s="82">
        <f t="shared" ref="U596:U599" si="156">SUM(R596:T596)</f>
        <v>1895.4</v>
      </c>
      <c r="W596" s="73">
        <v>24</v>
      </c>
      <c r="X596" s="22">
        <v>0</v>
      </c>
      <c r="Y596" s="22">
        <v>0</v>
      </c>
      <c r="Z596" s="22">
        <v>0</v>
      </c>
      <c r="AA596" s="22">
        <v>0</v>
      </c>
      <c r="AB596" s="22">
        <v>0</v>
      </c>
      <c r="AC596" s="22">
        <v>0</v>
      </c>
      <c r="AD596" s="22">
        <v>0</v>
      </c>
      <c r="AE596" s="22">
        <f t="shared" ref="AE596:AG619" si="157">-$U596/$W596</f>
        <v>-78.975000000000009</v>
      </c>
      <c r="AF596" s="22">
        <f t="shared" si="157"/>
        <v>-78.975000000000009</v>
      </c>
      <c r="AG596" s="22">
        <f t="shared" si="157"/>
        <v>-78.975000000000009</v>
      </c>
      <c r="AH596" s="22">
        <v>0</v>
      </c>
      <c r="AI596" s="22">
        <v>0</v>
      </c>
      <c r="AJ596" s="22">
        <v>0</v>
      </c>
      <c r="AK596" s="22">
        <f t="shared" ref="AK596:AK599" si="158">SUM(Y596:AJ596)</f>
        <v>-236.92500000000001</v>
      </c>
      <c r="AL596" s="22">
        <v>0</v>
      </c>
      <c r="AM596" s="22">
        <f t="shared" ref="AM596:AM599" si="159">X596+AK596+AL596</f>
        <v>-236.92500000000001</v>
      </c>
      <c r="AO596" s="81">
        <f t="shared" ref="AO596:AO599" si="160">U596+AM596</f>
        <v>1658.4750000000001</v>
      </c>
      <c r="AP596" s="81">
        <f t="shared" ref="AP596:AP599" si="161">R596+X596</f>
        <v>0</v>
      </c>
      <c r="AQ596" s="81"/>
      <c r="AR596" s="81"/>
    </row>
    <row r="597" spans="1:44" x14ac:dyDescent="0.25">
      <c r="A597" s="272">
        <v>45659</v>
      </c>
      <c r="D597" s="71" t="s">
        <v>5169</v>
      </c>
      <c r="L597" s="70">
        <v>2401524</v>
      </c>
      <c r="M597">
        <v>56744</v>
      </c>
      <c r="N597" t="s">
        <v>5170</v>
      </c>
      <c r="O597" t="s">
        <v>5171</v>
      </c>
      <c r="P597" t="s">
        <v>4029</v>
      </c>
      <c r="Q597"/>
      <c r="R597" s="82">
        <v>0</v>
      </c>
      <c r="S597" s="135">
        <v>825</v>
      </c>
      <c r="T597" s="82">
        <v>0</v>
      </c>
      <c r="U597" s="82">
        <f t="shared" si="156"/>
        <v>825</v>
      </c>
      <c r="W597" s="73">
        <v>24</v>
      </c>
      <c r="X597" s="22">
        <v>0</v>
      </c>
      <c r="Y597" s="22">
        <v>0</v>
      </c>
      <c r="Z597" s="22">
        <v>0</v>
      </c>
      <c r="AA597" s="22">
        <v>0</v>
      </c>
      <c r="AB597" s="22">
        <v>0</v>
      </c>
      <c r="AC597" s="22">
        <v>0</v>
      </c>
      <c r="AD597" s="22">
        <v>0</v>
      </c>
      <c r="AE597" s="22">
        <f t="shared" si="157"/>
        <v>-34.375</v>
      </c>
      <c r="AF597" s="22">
        <f t="shared" si="157"/>
        <v>-34.375</v>
      </c>
      <c r="AG597" s="22">
        <f t="shared" si="157"/>
        <v>-34.375</v>
      </c>
      <c r="AH597" s="22">
        <v>0</v>
      </c>
      <c r="AI597" s="22">
        <v>0</v>
      </c>
      <c r="AJ597" s="22">
        <v>0</v>
      </c>
      <c r="AK597" s="22">
        <f t="shared" si="158"/>
        <v>-103.125</v>
      </c>
      <c r="AL597" s="22">
        <v>0</v>
      </c>
      <c r="AM597" s="22">
        <f t="shared" si="159"/>
        <v>-103.125</v>
      </c>
      <c r="AO597" s="81">
        <f t="shared" si="160"/>
        <v>721.875</v>
      </c>
      <c r="AP597" s="81">
        <f t="shared" si="161"/>
        <v>0</v>
      </c>
      <c r="AQ597" s="81"/>
      <c r="AR597" s="81"/>
    </row>
    <row r="598" spans="1:44" x14ac:dyDescent="0.25">
      <c r="A598" s="272">
        <v>45667</v>
      </c>
      <c r="D598" s="71" t="s">
        <v>5172</v>
      </c>
      <c r="L598" s="70">
        <v>2500025</v>
      </c>
      <c r="M598">
        <v>56743</v>
      </c>
      <c r="N598" t="s">
        <v>4087</v>
      </c>
      <c r="O598" t="s">
        <v>5173</v>
      </c>
      <c r="P598" t="s">
        <v>4029</v>
      </c>
      <c r="Q598"/>
      <c r="R598" s="82">
        <v>0</v>
      </c>
      <c r="S598" s="135">
        <v>7909.2</v>
      </c>
      <c r="T598" s="82">
        <v>0</v>
      </c>
      <c r="U598" s="82">
        <f t="shared" si="156"/>
        <v>7909.2</v>
      </c>
      <c r="W598" s="73">
        <v>24</v>
      </c>
      <c r="X598" s="22">
        <v>0</v>
      </c>
      <c r="Y598" s="22">
        <v>0</v>
      </c>
      <c r="Z598" s="22">
        <v>0</v>
      </c>
      <c r="AA598" s="22">
        <v>0</v>
      </c>
      <c r="AB598" s="22">
        <v>0</v>
      </c>
      <c r="AC598" s="22">
        <v>0</v>
      </c>
      <c r="AD598" s="22">
        <v>0</v>
      </c>
      <c r="AE598" s="22">
        <f t="shared" si="157"/>
        <v>-329.55</v>
      </c>
      <c r="AF598" s="22">
        <f t="shared" si="157"/>
        <v>-329.55</v>
      </c>
      <c r="AG598" s="22">
        <f t="shared" si="157"/>
        <v>-329.55</v>
      </c>
      <c r="AH598" s="22">
        <v>0</v>
      </c>
      <c r="AI598" s="22">
        <v>0</v>
      </c>
      <c r="AJ598" s="22">
        <v>0</v>
      </c>
      <c r="AK598" s="22">
        <f t="shared" si="158"/>
        <v>-988.65000000000009</v>
      </c>
      <c r="AL598" s="22">
        <v>0</v>
      </c>
      <c r="AM598" s="22">
        <f t="shared" si="159"/>
        <v>-988.65000000000009</v>
      </c>
      <c r="AO598" s="81">
        <f t="shared" si="160"/>
        <v>6920.5499999999993</v>
      </c>
      <c r="AP598" s="81">
        <f t="shared" si="161"/>
        <v>0</v>
      </c>
      <c r="AQ598" s="81"/>
      <c r="AR598" s="81"/>
    </row>
    <row r="599" spans="1:44" x14ac:dyDescent="0.25">
      <c r="A599" s="272">
        <v>45681</v>
      </c>
      <c r="D599" s="71" t="s">
        <v>5174</v>
      </c>
      <c r="L599" s="70">
        <v>2500099</v>
      </c>
      <c r="M599">
        <v>56833</v>
      </c>
      <c r="N599" t="s">
        <v>4087</v>
      </c>
      <c r="O599" t="s">
        <v>5175</v>
      </c>
      <c r="P599" t="s">
        <v>4029</v>
      </c>
      <c r="Q599"/>
      <c r="R599" s="82">
        <v>0</v>
      </c>
      <c r="S599" s="135">
        <v>1155</v>
      </c>
      <c r="T599" s="82">
        <v>0</v>
      </c>
      <c r="U599" s="82">
        <f t="shared" si="156"/>
        <v>1155</v>
      </c>
      <c r="W599" s="73">
        <v>24</v>
      </c>
      <c r="X599" s="22">
        <v>0</v>
      </c>
      <c r="Y599" s="22">
        <v>0</v>
      </c>
      <c r="Z599" s="22">
        <v>0</v>
      </c>
      <c r="AA599" s="22">
        <v>0</v>
      </c>
      <c r="AB599" s="22">
        <v>0</v>
      </c>
      <c r="AC599" s="22">
        <v>0</v>
      </c>
      <c r="AD599" s="22">
        <v>0</v>
      </c>
      <c r="AE599" s="22">
        <f t="shared" si="157"/>
        <v>-48.125</v>
      </c>
      <c r="AF599" s="22">
        <f t="shared" si="157"/>
        <v>-48.125</v>
      </c>
      <c r="AG599" s="22">
        <f t="shared" si="157"/>
        <v>-48.125</v>
      </c>
      <c r="AH599" s="22">
        <v>0</v>
      </c>
      <c r="AI599" s="22">
        <v>0</v>
      </c>
      <c r="AJ599" s="22">
        <v>0</v>
      </c>
      <c r="AK599" s="22">
        <f t="shared" si="158"/>
        <v>-144.375</v>
      </c>
      <c r="AL599" s="22">
        <v>0</v>
      </c>
      <c r="AM599" s="22">
        <f t="shared" si="159"/>
        <v>-144.375</v>
      </c>
      <c r="AO599" s="81">
        <f t="shared" si="160"/>
        <v>1010.625</v>
      </c>
      <c r="AP599" s="81">
        <f t="shared" si="161"/>
        <v>0</v>
      </c>
      <c r="AQ599" s="81"/>
      <c r="AR599" s="81"/>
    </row>
    <row r="600" spans="1:44" x14ac:dyDescent="0.25">
      <c r="A600" s="272"/>
      <c r="M600"/>
      <c r="N600"/>
      <c r="O600"/>
      <c r="P600"/>
      <c r="Q600"/>
      <c r="S600" s="135"/>
      <c r="X600" s="22"/>
      <c r="Y600" s="22"/>
      <c r="Z600" s="22"/>
      <c r="AA600" s="22"/>
      <c r="AB600" s="22"/>
      <c r="AC600" s="22"/>
      <c r="AD600" s="22"/>
      <c r="AE600" s="22"/>
      <c r="AF600" s="22"/>
      <c r="AG600" s="22"/>
      <c r="AH600" s="22"/>
      <c r="AI600" s="22"/>
      <c r="AJ600" s="22"/>
      <c r="AK600" s="22"/>
      <c r="AL600" s="22"/>
      <c r="AM600" s="22"/>
      <c r="AO600" s="81"/>
      <c r="AP600" s="81"/>
      <c r="AQ600" s="81"/>
      <c r="AR600" s="81"/>
    </row>
    <row r="601" spans="1:44" x14ac:dyDescent="0.25">
      <c r="A601" s="221">
        <v>45692</v>
      </c>
      <c r="D601" s="85" t="s">
        <v>5176</v>
      </c>
      <c r="L601" s="70">
        <v>2500099</v>
      </c>
      <c r="M601" s="70">
        <v>56870</v>
      </c>
      <c r="N601" t="s">
        <v>4087</v>
      </c>
      <c r="O601" t="s">
        <v>5177</v>
      </c>
      <c r="P601" s="83" t="s">
        <v>4029</v>
      </c>
      <c r="Q601" s="83"/>
      <c r="R601" s="82">
        <v>0</v>
      </c>
      <c r="S601" s="133">
        <v>4620</v>
      </c>
      <c r="T601" s="82">
        <v>0</v>
      </c>
      <c r="U601" s="82">
        <f t="shared" ref="U601:U606" si="162">SUM(R601:T601)</f>
        <v>4620</v>
      </c>
      <c r="W601" s="73">
        <v>24</v>
      </c>
      <c r="X601" s="22">
        <v>0</v>
      </c>
      <c r="Y601" s="22">
        <v>0</v>
      </c>
      <c r="Z601" s="22">
        <v>0</v>
      </c>
      <c r="AA601" s="22">
        <v>0</v>
      </c>
      <c r="AB601" s="22">
        <v>0</v>
      </c>
      <c r="AC601" s="22">
        <v>0</v>
      </c>
      <c r="AD601" s="22">
        <f t="shared" si="155"/>
        <v>-192.5</v>
      </c>
      <c r="AE601" s="22">
        <v>0</v>
      </c>
      <c r="AF601" s="22">
        <f t="shared" si="157"/>
        <v>-192.5</v>
      </c>
      <c r="AG601" s="22">
        <f t="shared" si="157"/>
        <v>-192.5</v>
      </c>
      <c r="AH601" s="22">
        <v>0</v>
      </c>
      <c r="AI601" s="22">
        <v>0</v>
      </c>
      <c r="AJ601" s="22">
        <v>0</v>
      </c>
      <c r="AK601" s="22">
        <f t="shared" ref="AK601:AK606" si="163">SUM(Y601:AJ601)</f>
        <v>-577.5</v>
      </c>
      <c r="AL601" s="22">
        <v>0</v>
      </c>
      <c r="AM601" s="22">
        <f t="shared" ref="AM601:AM606" si="164">X601+AK601+AL601</f>
        <v>-577.5</v>
      </c>
      <c r="AO601" s="81">
        <f t="shared" ref="AO601:AO606" si="165">U601+AM601</f>
        <v>4042.5</v>
      </c>
      <c r="AP601" s="81">
        <f t="shared" ref="AP601:AP606" si="166">R601+X601</f>
        <v>0</v>
      </c>
      <c r="AQ601" s="81"/>
      <c r="AR601" s="81"/>
    </row>
    <row r="602" spans="1:44" x14ac:dyDescent="0.25">
      <c r="A602" s="221">
        <v>45699</v>
      </c>
      <c r="D602" s="85" t="s">
        <v>5178</v>
      </c>
      <c r="L602" s="70">
        <v>2500153</v>
      </c>
      <c r="M602" s="70">
        <v>56986</v>
      </c>
      <c r="N602" t="s">
        <v>5126</v>
      </c>
      <c r="O602" t="s">
        <v>5179</v>
      </c>
      <c r="P602" s="83" t="s">
        <v>4029</v>
      </c>
      <c r="Q602" s="83"/>
      <c r="R602" s="82">
        <v>0</v>
      </c>
      <c r="S602" s="133">
        <v>1713.6</v>
      </c>
      <c r="T602" s="82">
        <v>0</v>
      </c>
      <c r="U602" s="82">
        <f t="shared" si="162"/>
        <v>1713.6</v>
      </c>
      <c r="W602" s="73">
        <v>24</v>
      </c>
      <c r="X602" s="22">
        <v>0</v>
      </c>
      <c r="Y602" s="22">
        <v>0</v>
      </c>
      <c r="Z602" s="22">
        <v>0</v>
      </c>
      <c r="AA602" s="22">
        <v>0</v>
      </c>
      <c r="AB602" s="22">
        <v>0</v>
      </c>
      <c r="AC602" s="22">
        <v>0</v>
      </c>
      <c r="AD602" s="22">
        <f t="shared" si="155"/>
        <v>-71.399999999999991</v>
      </c>
      <c r="AE602" s="22">
        <v>0</v>
      </c>
      <c r="AF602" s="22">
        <f t="shared" si="157"/>
        <v>-71.399999999999991</v>
      </c>
      <c r="AG602" s="22">
        <f t="shared" si="157"/>
        <v>-71.399999999999991</v>
      </c>
      <c r="AH602" s="22">
        <v>0</v>
      </c>
      <c r="AI602" s="22">
        <v>0</v>
      </c>
      <c r="AJ602" s="22">
        <v>0</v>
      </c>
      <c r="AK602" s="22">
        <f t="shared" si="163"/>
        <v>-214.2</v>
      </c>
      <c r="AL602" s="22">
        <v>0</v>
      </c>
      <c r="AM602" s="22">
        <f t="shared" si="164"/>
        <v>-214.2</v>
      </c>
      <c r="AO602" s="81">
        <f t="shared" si="165"/>
        <v>1499.3999999999999</v>
      </c>
      <c r="AP602" s="81">
        <f t="shared" si="166"/>
        <v>0</v>
      </c>
      <c r="AQ602" s="81"/>
      <c r="AR602" s="81"/>
    </row>
    <row r="603" spans="1:44" x14ac:dyDescent="0.25">
      <c r="A603" s="221">
        <v>45710</v>
      </c>
      <c r="D603" s="85" t="s">
        <v>5180</v>
      </c>
      <c r="L603" s="70">
        <v>2500151</v>
      </c>
      <c r="M603" s="70">
        <v>57082</v>
      </c>
      <c r="N603" t="s">
        <v>4087</v>
      </c>
      <c r="O603">
        <v>125300702</v>
      </c>
      <c r="P603" s="83" t="s">
        <v>4134</v>
      </c>
      <c r="Q603" s="83"/>
      <c r="R603" s="82">
        <v>0</v>
      </c>
      <c r="S603" s="133">
        <v>3546.4</v>
      </c>
      <c r="T603" s="82">
        <v>0</v>
      </c>
      <c r="U603" s="82">
        <f t="shared" si="162"/>
        <v>3546.4</v>
      </c>
      <c r="W603" s="73">
        <v>24</v>
      </c>
      <c r="X603" s="22">
        <v>0</v>
      </c>
      <c r="Y603" s="22">
        <v>0</v>
      </c>
      <c r="Z603" s="22">
        <v>0</v>
      </c>
      <c r="AA603" s="22">
        <v>0</v>
      </c>
      <c r="AB603" s="22">
        <v>0</v>
      </c>
      <c r="AC603" s="22">
        <v>0</v>
      </c>
      <c r="AD603" s="22">
        <f t="shared" si="155"/>
        <v>-147.76666666666668</v>
      </c>
      <c r="AE603" s="22">
        <v>0</v>
      </c>
      <c r="AF603" s="22">
        <f t="shared" si="157"/>
        <v>-147.76666666666668</v>
      </c>
      <c r="AG603" s="22">
        <f t="shared" si="157"/>
        <v>-147.76666666666668</v>
      </c>
      <c r="AH603" s="22">
        <v>0</v>
      </c>
      <c r="AI603" s="22">
        <v>0</v>
      </c>
      <c r="AJ603" s="22">
        <v>0</v>
      </c>
      <c r="AK603" s="22">
        <f t="shared" si="163"/>
        <v>-443.30000000000007</v>
      </c>
      <c r="AL603" s="22">
        <v>0</v>
      </c>
      <c r="AM603" s="22">
        <f t="shared" si="164"/>
        <v>-443.30000000000007</v>
      </c>
      <c r="AO603" s="81">
        <f t="shared" si="165"/>
        <v>3103.1</v>
      </c>
      <c r="AP603" s="81">
        <f t="shared" si="166"/>
        <v>0</v>
      </c>
      <c r="AQ603" s="81"/>
      <c r="AR603" s="81"/>
    </row>
    <row r="604" spans="1:44" x14ac:dyDescent="0.25">
      <c r="A604" s="221">
        <v>45710</v>
      </c>
      <c r="D604" s="85" t="s">
        <v>5181</v>
      </c>
      <c r="L604" s="70">
        <v>2500151</v>
      </c>
      <c r="M604" s="70">
        <v>57083</v>
      </c>
      <c r="N604" t="s">
        <v>4087</v>
      </c>
      <c r="O604">
        <v>125300703</v>
      </c>
      <c r="P604" s="83" t="s">
        <v>4134</v>
      </c>
      <c r="Q604" s="83"/>
      <c r="R604" s="82">
        <v>0</v>
      </c>
      <c r="S604" s="133">
        <v>3734.65</v>
      </c>
      <c r="T604" s="82">
        <v>0</v>
      </c>
      <c r="U604" s="82">
        <f t="shared" si="162"/>
        <v>3734.65</v>
      </c>
      <c r="W604" s="73">
        <v>24</v>
      </c>
      <c r="X604" s="22">
        <v>0</v>
      </c>
      <c r="Y604" s="22">
        <v>0</v>
      </c>
      <c r="Z604" s="22">
        <v>0</v>
      </c>
      <c r="AA604" s="22">
        <v>0</v>
      </c>
      <c r="AB604" s="22">
        <v>0</v>
      </c>
      <c r="AC604" s="22">
        <v>0</v>
      </c>
      <c r="AD604" s="22">
        <f t="shared" si="155"/>
        <v>-155.61041666666668</v>
      </c>
      <c r="AE604" s="22">
        <v>0</v>
      </c>
      <c r="AF604" s="22">
        <f t="shared" si="157"/>
        <v>-155.61041666666668</v>
      </c>
      <c r="AG604" s="22">
        <f t="shared" si="157"/>
        <v>-155.61041666666668</v>
      </c>
      <c r="AH604" s="22">
        <v>0</v>
      </c>
      <c r="AI604" s="22">
        <v>0</v>
      </c>
      <c r="AJ604" s="22">
        <v>0</v>
      </c>
      <c r="AK604" s="22">
        <f t="shared" si="163"/>
        <v>-466.83125000000007</v>
      </c>
      <c r="AL604" s="22">
        <v>0</v>
      </c>
      <c r="AM604" s="22">
        <f t="shared" si="164"/>
        <v>-466.83125000000007</v>
      </c>
      <c r="AO604" s="81">
        <f t="shared" si="165"/>
        <v>3267.8187499999999</v>
      </c>
      <c r="AP604" s="81">
        <f t="shared" si="166"/>
        <v>0</v>
      </c>
      <c r="AQ604" s="81"/>
      <c r="AR604" s="81"/>
    </row>
    <row r="605" spans="1:44" x14ac:dyDescent="0.25">
      <c r="A605" s="221">
        <v>45712</v>
      </c>
      <c r="D605" s="85" t="s">
        <v>5182</v>
      </c>
      <c r="L605" s="70">
        <v>2500181</v>
      </c>
      <c r="M605" s="70">
        <v>57053</v>
      </c>
      <c r="N605" t="s">
        <v>5114</v>
      </c>
      <c r="O605">
        <v>2502319</v>
      </c>
      <c r="P605" s="83" t="s">
        <v>4022</v>
      </c>
      <c r="Q605" s="83"/>
      <c r="R605" s="82">
        <v>0</v>
      </c>
      <c r="S605" s="133">
        <v>5717.25</v>
      </c>
      <c r="T605" s="82">
        <v>0</v>
      </c>
      <c r="U605" s="82">
        <f t="shared" si="162"/>
        <v>5717.25</v>
      </c>
      <c r="W605" s="73">
        <v>24</v>
      </c>
      <c r="X605" s="22">
        <v>0</v>
      </c>
      <c r="Y605" s="22">
        <v>0</v>
      </c>
      <c r="Z605" s="22">
        <v>0</v>
      </c>
      <c r="AA605" s="22">
        <v>0</v>
      </c>
      <c r="AB605" s="22">
        <v>0</v>
      </c>
      <c r="AC605" s="22">
        <v>0</v>
      </c>
      <c r="AD605" s="22">
        <f t="shared" si="155"/>
        <v>-238.21875</v>
      </c>
      <c r="AE605" s="22">
        <v>0</v>
      </c>
      <c r="AF605" s="22">
        <f t="shared" si="157"/>
        <v>-238.21875</v>
      </c>
      <c r="AG605" s="22">
        <f t="shared" si="157"/>
        <v>-238.21875</v>
      </c>
      <c r="AH605" s="22">
        <v>0</v>
      </c>
      <c r="AI605" s="22">
        <v>0</v>
      </c>
      <c r="AJ605" s="22">
        <v>0</v>
      </c>
      <c r="AK605" s="22">
        <f t="shared" si="163"/>
        <v>-714.65625</v>
      </c>
      <c r="AL605" s="22">
        <v>0</v>
      </c>
      <c r="AM605" s="22">
        <f t="shared" si="164"/>
        <v>-714.65625</v>
      </c>
      <c r="AO605" s="81">
        <f t="shared" si="165"/>
        <v>5002.59375</v>
      </c>
      <c r="AP605" s="81">
        <f t="shared" si="166"/>
        <v>0</v>
      </c>
      <c r="AQ605" s="81"/>
      <c r="AR605" s="81"/>
    </row>
    <row r="606" spans="1:44" x14ac:dyDescent="0.25">
      <c r="A606" s="221">
        <v>45712</v>
      </c>
      <c r="D606" s="85" t="s">
        <v>5183</v>
      </c>
      <c r="L606" s="70">
        <v>2500181</v>
      </c>
      <c r="M606" s="70">
        <v>57054</v>
      </c>
      <c r="N606" t="s">
        <v>5114</v>
      </c>
      <c r="O606">
        <v>2502318</v>
      </c>
      <c r="P606" s="83" t="s">
        <v>4022</v>
      </c>
      <c r="Q606" s="83"/>
      <c r="R606" s="82">
        <v>0</v>
      </c>
      <c r="S606" s="133">
        <v>8316</v>
      </c>
      <c r="T606" s="82">
        <v>0</v>
      </c>
      <c r="U606" s="82">
        <f t="shared" si="162"/>
        <v>8316</v>
      </c>
      <c r="W606" s="73">
        <v>24</v>
      </c>
      <c r="X606" s="22">
        <v>0</v>
      </c>
      <c r="Y606" s="22">
        <v>0</v>
      </c>
      <c r="Z606" s="22">
        <v>0</v>
      </c>
      <c r="AA606" s="22">
        <v>0</v>
      </c>
      <c r="AB606" s="22">
        <v>0</v>
      </c>
      <c r="AC606" s="22">
        <v>0</v>
      </c>
      <c r="AD606" s="22">
        <f t="shared" si="155"/>
        <v>-346.5</v>
      </c>
      <c r="AE606" s="22">
        <v>0</v>
      </c>
      <c r="AF606" s="22">
        <f t="shared" si="157"/>
        <v>-346.5</v>
      </c>
      <c r="AG606" s="22">
        <f t="shared" si="157"/>
        <v>-346.5</v>
      </c>
      <c r="AH606" s="22">
        <v>0</v>
      </c>
      <c r="AI606" s="22">
        <v>0</v>
      </c>
      <c r="AJ606" s="22">
        <v>0</v>
      </c>
      <c r="AK606" s="22">
        <f t="shared" si="163"/>
        <v>-1039.5</v>
      </c>
      <c r="AL606" s="22">
        <v>0</v>
      </c>
      <c r="AM606" s="22">
        <f t="shared" si="164"/>
        <v>-1039.5</v>
      </c>
      <c r="AO606" s="81">
        <f t="shared" si="165"/>
        <v>7276.5</v>
      </c>
      <c r="AP606" s="81">
        <f t="shared" si="166"/>
        <v>0</v>
      </c>
      <c r="AQ606" s="81"/>
      <c r="AR606" s="81"/>
    </row>
    <row r="607" spans="1:44" x14ac:dyDescent="0.25">
      <c r="N607"/>
      <c r="O607"/>
      <c r="P607" s="83"/>
      <c r="Q607" s="83"/>
      <c r="S607" s="74"/>
      <c r="X607" s="22"/>
      <c r="Y607" s="22"/>
      <c r="Z607" s="22"/>
      <c r="AA607" s="22"/>
      <c r="AB607" s="22"/>
      <c r="AC607" s="22"/>
      <c r="AD607" s="22"/>
      <c r="AE607" s="22"/>
      <c r="AF607" s="22"/>
      <c r="AG607" s="22"/>
      <c r="AH607" s="22"/>
      <c r="AI607" s="22"/>
      <c r="AJ607" s="22"/>
      <c r="AK607" s="22"/>
      <c r="AL607" s="22"/>
      <c r="AM607" s="22"/>
      <c r="AO607" s="81"/>
      <c r="AP607" s="81"/>
      <c r="AQ607" s="81"/>
      <c r="AR607" s="81"/>
    </row>
    <row r="608" spans="1:44" x14ac:dyDescent="0.25">
      <c r="A608" s="270">
        <v>45715</v>
      </c>
      <c r="D608" s="71" t="s">
        <v>5184</v>
      </c>
      <c r="L608" s="70">
        <v>2500252</v>
      </c>
      <c r="M608">
        <v>57232</v>
      </c>
      <c r="N608" t="s">
        <v>4483</v>
      </c>
      <c r="O608">
        <v>125300819</v>
      </c>
      <c r="P608" t="s">
        <v>4134</v>
      </c>
      <c r="Q608"/>
      <c r="R608" s="82">
        <v>0</v>
      </c>
      <c r="S608" s="133">
        <v>864.44</v>
      </c>
      <c r="T608" s="82">
        <v>0</v>
      </c>
      <c r="U608" s="82">
        <f t="shared" ref="U608:U614" si="167">SUM(R608:T608)</f>
        <v>864.44</v>
      </c>
      <c r="W608" s="73">
        <v>24</v>
      </c>
      <c r="X608" s="22">
        <v>0</v>
      </c>
      <c r="Y608" s="22">
        <v>0</v>
      </c>
      <c r="Z608" s="22">
        <v>0</v>
      </c>
      <c r="AA608" s="22">
        <v>0</v>
      </c>
      <c r="AB608" s="22">
        <v>0</v>
      </c>
      <c r="AC608" s="22">
        <v>0</v>
      </c>
      <c r="AD608" s="22">
        <f t="shared" si="155"/>
        <v>-36.018333333333338</v>
      </c>
      <c r="AE608" s="22">
        <v>0</v>
      </c>
      <c r="AF608" s="22">
        <v>0</v>
      </c>
      <c r="AG608" s="22">
        <f t="shared" si="157"/>
        <v>-36.018333333333338</v>
      </c>
      <c r="AH608" s="22">
        <v>0</v>
      </c>
      <c r="AI608" s="22">
        <v>0</v>
      </c>
      <c r="AJ608" s="22">
        <v>0</v>
      </c>
      <c r="AK608" s="22">
        <f t="shared" ref="AK608:AK614" si="168">SUM(Y608:AJ608)</f>
        <v>-72.036666666666676</v>
      </c>
      <c r="AL608" s="22">
        <v>0</v>
      </c>
      <c r="AM608" s="22">
        <f t="shared" ref="AM608:AM614" si="169">X608+AK608+AL608</f>
        <v>-72.036666666666676</v>
      </c>
      <c r="AO608" s="81">
        <f t="shared" ref="AO608:AO614" si="170">U608+AM608</f>
        <v>792.40333333333342</v>
      </c>
      <c r="AP608" s="81">
        <f t="shared" ref="AP608:AP614" si="171">R608+X608</f>
        <v>0</v>
      </c>
      <c r="AQ608" s="81"/>
      <c r="AR608" s="81"/>
    </row>
    <row r="609" spans="1:44" x14ac:dyDescent="0.25">
      <c r="A609" s="270">
        <v>45715</v>
      </c>
      <c r="D609" s="71" t="s">
        <v>5185</v>
      </c>
      <c r="L609" s="70">
        <v>2500252</v>
      </c>
      <c r="M609">
        <v>57233</v>
      </c>
      <c r="N609" t="s">
        <v>4483</v>
      </c>
      <c r="O609">
        <v>125300820</v>
      </c>
      <c r="P609" t="s">
        <v>4134</v>
      </c>
      <c r="Q609"/>
      <c r="R609" s="82">
        <v>0</v>
      </c>
      <c r="S609" s="133">
        <v>864.44</v>
      </c>
      <c r="T609" s="82">
        <v>0</v>
      </c>
      <c r="U609" s="82">
        <f t="shared" si="167"/>
        <v>864.44</v>
      </c>
      <c r="W609" s="73">
        <v>24</v>
      </c>
      <c r="X609" s="22">
        <v>0</v>
      </c>
      <c r="Y609" s="22">
        <v>0</v>
      </c>
      <c r="Z609" s="22">
        <v>0</v>
      </c>
      <c r="AA609" s="22">
        <v>0</v>
      </c>
      <c r="AB609" s="22">
        <v>0</v>
      </c>
      <c r="AC609" s="22">
        <v>0</v>
      </c>
      <c r="AD609" s="22">
        <f t="shared" si="155"/>
        <v>-36.018333333333338</v>
      </c>
      <c r="AE609" s="22">
        <v>0</v>
      </c>
      <c r="AF609" s="22">
        <v>0</v>
      </c>
      <c r="AG609" s="22">
        <f t="shared" si="157"/>
        <v>-36.018333333333338</v>
      </c>
      <c r="AH609" s="22">
        <v>0</v>
      </c>
      <c r="AI609" s="22">
        <v>0</v>
      </c>
      <c r="AJ609" s="22">
        <v>0</v>
      </c>
      <c r="AK609" s="22">
        <f t="shared" si="168"/>
        <v>-72.036666666666676</v>
      </c>
      <c r="AL609" s="22">
        <v>0</v>
      </c>
      <c r="AM609" s="22">
        <f t="shared" si="169"/>
        <v>-72.036666666666676</v>
      </c>
      <c r="AO609" s="81">
        <f t="shared" si="170"/>
        <v>792.40333333333342</v>
      </c>
      <c r="AP609" s="81">
        <f t="shared" si="171"/>
        <v>0</v>
      </c>
      <c r="AQ609" s="81"/>
      <c r="AR609" s="81"/>
    </row>
    <row r="610" spans="1:44" x14ac:dyDescent="0.25">
      <c r="A610" s="270">
        <v>45715</v>
      </c>
      <c r="D610" s="71" t="s">
        <v>5186</v>
      </c>
      <c r="L610" s="70">
        <v>2500252</v>
      </c>
      <c r="M610">
        <v>57234</v>
      </c>
      <c r="N610" t="s">
        <v>4483</v>
      </c>
      <c r="O610">
        <v>125300816</v>
      </c>
      <c r="P610" t="s">
        <v>4134</v>
      </c>
      <c r="Q610"/>
      <c r="R610" s="82">
        <v>0</v>
      </c>
      <c r="S610" s="133">
        <v>2593.3200000000002</v>
      </c>
      <c r="T610" s="82">
        <v>0</v>
      </c>
      <c r="U610" s="82">
        <f t="shared" si="167"/>
        <v>2593.3200000000002</v>
      </c>
      <c r="W610" s="73">
        <v>24</v>
      </c>
      <c r="X610" s="22">
        <v>0</v>
      </c>
      <c r="Y610" s="22">
        <v>0</v>
      </c>
      <c r="Z610" s="22">
        <v>0</v>
      </c>
      <c r="AA610" s="22">
        <v>0</v>
      </c>
      <c r="AB610" s="22">
        <v>0</v>
      </c>
      <c r="AC610" s="22">
        <v>0</v>
      </c>
      <c r="AD610" s="22">
        <f t="shared" si="155"/>
        <v>-108.05500000000001</v>
      </c>
      <c r="AE610" s="22">
        <v>0</v>
      </c>
      <c r="AF610" s="22">
        <v>0</v>
      </c>
      <c r="AG610" s="22">
        <f t="shared" si="157"/>
        <v>-108.05500000000001</v>
      </c>
      <c r="AH610" s="22">
        <v>0</v>
      </c>
      <c r="AI610" s="22">
        <v>0</v>
      </c>
      <c r="AJ610" s="22">
        <v>0</v>
      </c>
      <c r="AK610" s="22">
        <f t="shared" si="168"/>
        <v>-216.11</v>
      </c>
      <c r="AL610" s="22">
        <v>0</v>
      </c>
      <c r="AM610" s="22">
        <f t="shared" si="169"/>
        <v>-216.11</v>
      </c>
      <c r="AO610" s="81">
        <f t="shared" si="170"/>
        <v>2377.21</v>
      </c>
      <c r="AP610" s="81">
        <f t="shared" si="171"/>
        <v>0</v>
      </c>
      <c r="AQ610" s="81"/>
      <c r="AR610" s="81"/>
    </row>
    <row r="611" spans="1:44" x14ac:dyDescent="0.25">
      <c r="A611" s="270">
        <v>45715</v>
      </c>
      <c r="D611" s="71" t="s">
        <v>5187</v>
      </c>
      <c r="L611" s="70">
        <v>2500252</v>
      </c>
      <c r="M611">
        <v>57235</v>
      </c>
      <c r="N611" t="s">
        <v>4483</v>
      </c>
      <c r="O611">
        <v>152300818</v>
      </c>
      <c r="P611" t="s">
        <v>4134</v>
      </c>
      <c r="Q611"/>
      <c r="R611" s="82">
        <v>0</v>
      </c>
      <c r="S611" s="133">
        <v>2808</v>
      </c>
      <c r="T611" s="82">
        <v>0</v>
      </c>
      <c r="U611" s="82">
        <f t="shared" si="167"/>
        <v>2808</v>
      </c>
      <c r="W611" s="73">
        <v>24</v>
      </c>
      <c r="X611" s="22">
        <v>0</v>
      </c>
      <c r="Y611" s="22">
        <v>0</v>
      </c>
      <c r="Z611" s="22">
        <v>0</v>
      </c>
      <c r="AA611" s="22">
        <v>0</v>
      </c>
      <c r="AB611" s="22">
        <v>0</v>
      </c>
      <c r="AC611" s="22">
        <v>0</v>
      </c>
      <c r="AD611" s="22">
        <f t="shared" si="155"/>
        <v>-117</v>
      </c>
      <c r="AE611" s="22">
        <v>0</v>
      </c>
      <c r="AF611" s="22">
        <v>0</v>
      </c>
      <c r="AG611" s="22">
        <f t="shared" si="157"/>
        <v>-117</v>
      </c>
      <c r="AH611" s="22">
        <v>0</v>
      </c>
      <c r="AI611" s="22">
        <v>0</v>
      </c>
      <c r="AJ611" s="22">
        <v>0</v>
      </c>
      <c r="AK611" s="22">
        <f t="shared" si="168"/>
        <v>-234</v>
      </c>
      <c r="AL611" s="22">
        <v>0</v>
      </c>
      <c r="AM611" s="22">
        <f t="shared" si="169"/>
        <v>-234</v>
      </c>
      <c r="AO611" s="81">
        <f t="shared" si="170"/>
        <v>2574</v>
      </c>
      <c r="AP611" s="81">
        <f t="shared" si="171"/>
        <v>0</v>
      </c>
      <c r="AQ611" s="81"/>
      <c r="AR611" s="81"/>
    </row>
    <row r="612" spans="1:44" x14ac:dyDescent="0.25">
      <c r="A612" s="270">
        <v>45715</v>
      </c>
      <c r="D612" s="71" t="s">
        <v>5188</v>
      </c>
      <c r="L612" s="70">
        <v>2500252</v>
      </c>
      <c r="M612">
        <v>57236</v>
      </c>
      <c r="N612" t="s">
        <v>4483</v>
      </c>
      <c r="O612">
        <v>125300815</v>
      </c>
      <c r="P612" t="s">
        <v>4134</v>
      </c>
      <c r="Q612"/>
      <c r="R612" s="82">
        <v>0</v>
      </c>
      <c r="S612" s="133">
        <v>2593.3200000000002</v>
      </c>
      <c r="T612" s="82">
        <v>0</v>
      </c>
      <c r="U612" s="82">
        <f t="shared" si="167"/>
        <v>2593.3200000000002</v>
      </c>
      <c r="W612" s="73">
        <v>24</v>
      </c>
      <c r="X612" s="22">
        <v>0</v>
      </c>
      <c r="Y612" s="22">
        <v>0</v>
      </c>
      <c r="Z612" s="22">
        <v>0</v>
      </c>
      <c r="AA612" s="22">
        <v>0</v>
      </c>
      <c r="AB612" s="22">
        <v>0</v>
      </c>
      <c r="AC612" s="22">
        <v>0</v>
      </c>
      <c r="AD612" s="22">
        <f t="shared" si="155"/>
        <v>-108.05500000000001</v>
      </c>
      <c r="AE612" s="22">
        <v>0</v>
      </c>
      <c r="AF612" s="22">
        <v>0</v>
      </c>
      <c r="AG612" s="22">
        <f t="shared" si="157"/>
        <v>-108.05500000000001</v>
      </c>
      <c r="AH612" s="22">
        <v>0</v>
      </c>
      <c r="AI612" s="22">
        <v>0</v>
      </c>
      <c r="AJ612" s="22">
        <v>0</v>
      </c>
      <c r="AK612" s="22">
        <f t="shared" si="168"/>
        <v>-216.11</v>
      </c>
      <c r="AL612" s="22">
        <v>0</v>
      </c>
      <c r="AM612" s="22">
        <f t="shared" si="169"/>
        <v>-216.11</v>
      </c>
      <c r="AO612" s="81">
        <f t="shared" si="170"/>
        <v>2377.21</v>
      </c>
      <c r="AP612" s="81">
        <f t="shared" si="171"/>
        <v>0</v>
      </c>
      <c r="AQ612" s="81"/>
      <c r="AR612" s="81"/>
    </row>
    <row r="613" spans="1:44" x14ac:dyDescent="0.25">
      <c r="A613" s="270">
        <v>45715</v>
      </c>
      <c r="D613" s="71" t="s">
        <v>5189</v>
      </c>
      <c r="L613" s="70">
        <v>2500252</v>
      </c>
      <c r="M613">
        <v>57237</v>
      </c>
      <c r="N613" t="s">
        <v>4483</v>
      </c>
      <c r="O613">
        <v>125300817</v>
      </c>
      <c r="P613" t="s">
        <v>4134</v>
      </c>
      <c r="Q613"/>
      <c r="R613" s="82">
        <v>0</v>
      </c>
      <c r="S613" s="133">
        <v>811.2</v>
      </c>
      <c r="T613" s="82">
        <v>0</v>
      </c>
      <c r="U613" s="82">
        <f t="shared" si="167"/>
        <v>811.2</v>
      </c>
      <c r="W613" s="73">
        <v>24</v>
      </c>
      <c r="X613" s="22">
        <v>0</v>
      </c>
      <c r="Y613" s="22">
        <v>0</v>
      </c>
      <c r="Z613" s="22">
        <v>0</v>
      </c>
      <c r="AA613" s="22">
        <v>0</v>
      </c>
      <c r="AB613" s="22">
        <v>0</v>
      </c>
      <c r="AC613" s="22">
        <v>0</v>
      </c>
      <c r="AD613" s="22">
        <f t="shared" si="155"/>
        <v>-33.800000000000004</v>
      </c>
      <c r="AE613" s="22">
        <v>0</v>
      </c>
      <c r="AF613" s="22">
        <v>0</v>
      </c>
      <c r="AG613" s="22">
        <f t="shared" si="157"/>
        <v>-33.800000000000004</v>
      </c>
      <c r="AH613" s="22">
        <v>0</v>
      </c>
      <c r="AI613" s="22">
        <v>0</v>
      </c>
      <c r="AJ613" s="22">
        <v>0</v>
      </c>
      <c r="AK613" s="22">
        <f t="shared" si="168"/>
        <v>-67.600000000000009</v>
      </c>
      <c r="AL613" s="22">
        <v>0</v>
      </c>
      <c r="AM613" s="22">
        <f t="shared" si="169"/>
        <v>-67.600000000000009</v>
      </c>
      <c r="AO613" s="81">
        <f t="shared" si="170"/>
        <v>743.6</v>
      </c>
      <c r="AP613" s="81">
        <f t="shared" si="171"/>
        <v>0</v>
      </c>
      <c r="AQ613" s="81"/>
      <c r="AR613" s="81"/>
    </row>
    <row r="614" spans="1:44" x14ac:dyDescent="0.25">
      <c r="A614" s="270">
        <v>45715</v>
      </c>
      <c r="D614" s="71" t="s">
        <v>5190</v>
      </c>
      <c r="L614" s="70">
        <v>2500252</v>
      </c>
      <c r="M614">
        <v>57238</v>
      </c>
      <c r="N614" t="s">
        <v>4483</v>
      </c>
      <c r="O614">
        <v>125300821</v>
      </c>
      <c r="P614" t="s">
        <v>4134</v>
      </c>
      <c r="Q614"/>
      <c r="R614" s="82">
        <v>0</v>
      </c>
      <c r="S614" s="133">
        <v>5678.4</v>
      </c>
      <c r="T614" s="82">
        <v>0</v>
      </c>
      <c r="U614" s="82">
        <f t="shared" si="167"/>
        <v>5678.4</v>
      </c>
      <c r="W614" s="73">
        <v>24</v>
      </c>
      <c r="X614" s="22">
        <v>0</v>
      </c>
      <c r="Y614" s="22">
        <v>0</v>
      </c>
      <c r="Z614" s="22">
        <v>0</v>
      </c>
      <c r="AA614" s="22">
        <v>0</v>
      </c>
      <c r="AB614" s="22">
        <v>0</v>
      </c>
      <c r="AC614" s="22">
        <v>0</v>
      </c>
      <c r="AD614" s="22">
        <f t="shared" si="155"/>
        <v>-236.6</v>
      </c>
      <c r="AE614" s="22">
        <v>0</v>
      </c>
      <c r="AF614" s="22">
        <v>0</v>
      </c>
      <c r="AG614" s="22">
        <f t="shared" si="157"/>
        <v>-236.6</v>
      </c>
      <c r="AH614" s="22">
        <v>0</v>
      </c>
      <c r="AI614" s="22">
        <v>0</v>
      </c>
      <c r="AJ614" s="22">
        <v>0</v>
      </c>
      <c r="AK614" s="22">
        <f t="shared" si="168"/>
        <v>-473.2</v>
      </c>
      <c r="AL614" s="22">
        <v>0</v>
      </c>
      <c r="AM614" s="22">
        <f t="shared" si="169"/>
        <v>-473.2</v>
      </c>
      <c r="AO614" s="81">
        <f t="shared" si="170"/>
        <v>5205.2</v>
      </c>
      <c r="AP614" s="81">
        <f t="shared" si="171"/>
        <v>0</v>
      </c>
      <c r="AQ614" s="81"/>
      <c r="AR614" s="81"/>
    </row>
    <row r="615" spans="1:44" x14ac:dyDescent="0.25">
      <c r="N615"/>
      <c r="O615"/>
      <c r="P615" s="83"/>
      <c r="Q615" s="83"/>
      <c r="S615" s="74"/>
      <c r="X615" s="22"/>
      <c r="Y615" s="22"/>
      <c r="Z615" s="22"/>
      <c r="AA615" s="22"/>
      <c r="AB615" s="22"/>
      <c r="AC615" s="22"/>
      <c r="AD615" s="22"/>
      <c r="AE615" s="22"/>
      <c r="AF615" s="22"/>
      <c r="AG615" s="22"/>
      <c r="AH615" s="22"/>
      <c r="AI615" s="22"/>
      <c r="AJ615" s="22"/>
      <c r="AK615" s="22"/>
      <c r="AL615" s="22"/>
      <c r="AM615" s="22"/>
      <c r="AO615" s="81"/>
      <c r="AP615" s="81"/>
      <c r="AQ615" s="81"/>
      <c r="AR615" s="81"/>
    </row>
    <row r="616" spans="1:44" x14ac:dyDescent="0.25">
      <c r="A616" s="221">
        <v>45717</v>
      </c>
      <c r="D616" s="71" t="s">
        <v>5191</v>
      </c>
      <c r="L616" s="70">
        <v>2500370</v>
      </c>
      <c r="M616" s="70">
        <v>57423</v>
      </c>
      <c r="N616" t="s">
        <v>5192</v>
      </c>
      <c r="O616">
        <v>2503249</v>
      </c>
      <c r="P616" t="s">
        <v>4022</v>
      </c>
      <c r="Q616"/>
      <c r="R616" s="82">
        <v>0</v>
      </c>
      <c r="S616" s="271">
        <v>8395.92</v>
      </c>
      <c r="T616" s="82">
        <v>0</v>
      </c>
      <c r="U616" s="82">
        <f t="shared" ref="U616:U634" si="172">SUM(R616:T616)</f>
        <v>8395.92</v>
      </c>
      <c r="W616" s="73">
        <v>24</v>
      </c>
      <c r="X616" s="22">
        <v>0</v>
      </c>
      <c r="Y616" s="22">
        <v>0</v>
      </c>
      <c r="Z616" s="22">
        <v>0</v>
      </c>
      <c r="AA616" s="22">
        <v>0</v>
      </c>
      <c r="AB616" s="22">
        <v>0</v>
      </c>
      <c r="AC616" s="22">
        <v>0</v>
      </c>
      <c r="AD616" s="22">
        <v>0</v>
      </c>
      <c r="AE616" s="22">
        <v>0</v>
      </c>
      <c r="AF616" s="22">
        <v>0</v>
      </c>
      <c r="AG616" s="22">
        <f t="shared" si="157"/>
        <v>-349.83</v>
      </c>
      <c r="AH616" s="22">
        <v>0</v>
      </c>
      <c r="AI616" s="22">
        <v>0</v>
      </c>
      <c r="AJ616" s="22">
        <v>0</v>
      </c>
      <c r="AK616" s="22">
        <f t="shared" ref="AK616:AK634" si="173">SUM(Y616:AJ616)</f>
        <v>-349.83</v>
      </c>
      <c r="AL616" s="22">
        <v>0</v>
      </c>
      <c r="AM616" s="22">
        <f t="shared" ref="AM616:AM634" si="174">X616+AK616+AL616</f>
        <v>-349.83</v>
      </c>
      <c r="AO616" s="81">
        <f t="shared" ref="AO616:AO634" si="175">U616+AM616</f>
        <v>8046.09</v>
      </c>
      <c r="AP616" s="81">
        <f t="shared" ref="AP616:AP634" si="176">R616+X616</f>
        <v>0</v>
      </c>
      <c r="AQ616" s="81"/>
      <c r="AR616" s="81"/>
    </row>
    <row r="617" spans="1:44" x14ac:dyDescent="0.25">
      <c r="A617" s="221">
        <v>45717</v>
      </c>
      <c r="D617" s="71" t="s">
        <v>5193</v>
      </c>
      <c r="L617" s="70">
        <v>2500329</v>
      </c>
      <c r="M617" s="70">
        <v>57424</v>
      </c>
      <c r="N617" t="s">
        <v>4483</v>
      </c>
      <c r="O617">
        <v>2503113</v>
      </c>
      <c r="P617" t="s">
        <v>4022</v>
      </c>
      <c r="Q617"/>
      <c r="R617" s="82">
        <v>0</v>
      </c>
      <c r="S617" s="271">
        <v>7128</v>
      </c>
      <c r="T617" s="82">
        <v>0</v>
      </c>
      <c r="U617" s="82">
        <f t="shared" si="172"/>
        <v>7128</v>
      </c>
      <c r="W617" s="73">
        <v>24</v>
      </c>
      <c r="X617" s="22">
        <v>0</v>
      </c>
      <c r="Y617" s="22">
        <v>0</v>
      </c>
      <c r="Z617" s="22">
        <v>0</v>
      </c>
      <c r="AA617" s="22">
        <v>0</v>
      </c>
      <c r="AB617" s="22">
        <v>0</v>
      </c>
      <c r="AC617" s="22">
        <v>0</v>
      </c>
      <c r="AD617" s="22">
        <v>0</v>
      </c>
      <c r="AE617" s="22">
        <v>0</v>
      </c>
      <c r="AF617" s="22">
        <v>0</v>
      </c>
      <c r="AG617" s="22">
        <f t="shared" si="157"/>
        <v>-297</v>
      </c>
      <c r="AH617" s="22">
        <v>0</v>
      </c>
      <c r="AI617" s="22">
        <v>0</v>
      </c>
      <c r="AJ617" s="22">
        <v>0</v>
      </c>
      <c r="AK617" s="22">
        <f t="shared" si="173"/>
        <v>-297</v>
      </c>
      <c r="AL617" s="22">
        <v>0</v>
      </c>
      <c r="AM617" s="22">
        <f t="shared" si="174"/>
        <v>-297</v>
      </c>
      <c r="AO617" s="81">
        <f t="shared" si="175"/>
        <v>6831</v>
      </c>
      <c r="AP617" s="81">
        <f t="shared" si="176"/>
        <v>0</v>
      </c>
      <c r="AQ617" s="81"/>
      <c r="AR617" s="81"/>
    </row>
    <row r="618" spans="1:44" x14ac:dyDescent="0.25">
      <c r="A618" s="221">
        <v>45717</v>
      </c>
      <c r="D618" s="71" t="s">
        <v>5194</v>
      </c>
      <c r="L618" s="70">
        <v>2500329</v>
      </c>
      <c r="M618" s="70">
        <v>57425</v>
      </c>
      <c r="N618" t="s">
        <v>4483</v>
      </c>
      <c r="O618">
        <v>2503114</v>
      </c>
      <c r="P618" t="s">
        <v>4022</v>
      </c>
      <c r="Q618"/>
      <c r="R618" s="82">
        <v>0</v>
      </c>
      <c r="S618" s="271">
        <v>6534</v>
      </c>
      <c r="T618" s="82">
        <v>0</v>
      </c>
      <c r="U618" s="82">
        <f t="shared" si="172"/>
        <v>6534</v>
      </c>
      <c r="W618" s="73">
        <v>24</v>
      </c>
      <c r="X618" s="22">
        <v>0</v>
      </c>
      <c r="Y618" s="22">
        <v>0</v>
      </c>
      <c r="Z618" s="22">
        <v>0</v>
      </c>
      <c r="AA618" s="22">
        <v>0</v>
      </c>
      <c r="AB618" s="22">
        <v>0</v>
      </c>
      <c r="AC618" s="22">
        <v>0</v>
      </c>
      <c r="AD618" s="22">
        <v>0</v>
      </c>
      <c r="AE618" s="22">
        <v>0</v>
      </c>
      <c r="AF618" s="22">
        <v>0</v>
      </c>
      <c r="AG618" s="22">
        <f t="shared" si="157"/>
        <v>-272.25</v>
      </c>
      <c r="AH618" s="22">
        <v>0</v>
      </c>
      <c r="AI618" s="22">
        <v>0</v>
      </c>
      <c r="AJ618" s="22">
        <v>0</v>
      </c>
      <c r="AK618" s="22">
        <f t="shared" si="173"/>
        <v>-272.25</v>
      </c>
      <c r="AL618" s="22">
        <v>0</v>
      </c>
      <c r="AM618" s="22">
        <f t="shared" si="174"/>
        <v>-272.25</v>
      </c>
      <c r="AO618" s="81">
        <f t="shared" si="175"/>
        <v>6261.75</v>
      </c>
      <c r="AP618" s="81">
        <f t="shared" si="176"/>
        <v>0</v>
      </c>
      <c r="AQ618" s="81"/>
      <c r="AR618" s="81"/>
    </row>
    <row r="619" spans="1:44" x14ac:dyDescent="0.25">
      <c r="A619" s="221">
        <v>45717</v>
      </c>
      <c r="D619" s="71" t="s">
        <v>5195</v>
      </c>
      <c r="L619" s="70">
        <v>2500329</v>
      </c>
      <c r="M619" s="70">
        <v>57426</v>
      </c>
      <c r="N619" t="s">
        <v>4483</v>
      </c>
      <c r="O619">
        <v>2503115</v>
      </c>
      <c r="P619" t="s">
        <v>4022</v>
      </c>
      <c r="Q619"/>
      <c r="R619" s="82">
        <v>0</v>
      </c>
      <c r="S619" s="271">
        <v>5717.25</v>
      </c>
      <c r="T619" s="82">
        <v>0</v>
      </c>
      <c r="U619" s="82">
        <f t="shared" si="172"/>
        <v>5717.25</v>
      </c>
      <c r="W619" s="73">
        <v>24</v>
      </c>
      <c r="X619" s="22">
        <v>0</v>
      </c>
      <c r="Y619" s="22">
        <v>0</v>
      </c>
      <c r="Z619" s="22">
        <v>0</v>
      </c>
      <c r="AA619" s="22">
        <v>0</v>
      </c>
      <c r="AB619" s="22">
        <v>0</v>
      </c>
      <c r="AC619" s="22">
        <v>0</v>
      </c>
      <c r="AD619" s="22">
        <v>0</v>
      </c>
      <c r="AE619" s="22">
        <v>0</v>
      </c>
      <c r="AF619" s="22">
        <v>0</v>
      </c>
      <c r="AG619" s="22">
        <f t="shared" si="157"/>
        <v>-238.21875</v>
      </c>
      <c r="AH619" s="22">
        <v>0</v>
      </c>
      <c r="AI619" s="22">
        <v>0</v>
      </c>
      <c r="AJ619" s="22">
        <v>0</v>
      </c>
      <c r="AK619" s="22">
        <f t="shared" si="173"/>
        <v>-238.21875</v>
      </c>
      <c r="AL619" s="22">
        <v>0</v>
      </c>
      <c r="AM619" s="22">
        <f t="shared" si="174"/>
        <v>-238.21875</v>
      </c>
      <c r="AO619" s="81">
        <f t="shared" si="175"/>
        <v>5479.03125</v>
      </c>
      <c r="AP619" s="81">
        <f t="shared" si="176"/>
        <v>0</v>
      </c>
      <c r="AQ619" s="81"/>
      <c r="AR619" s="81"/>
    </row>
    <row r="620" spans="1:44" x14ac:dyDescent="0.25">
      <c r="A620" s="221">
        <v>45717</v>
      </c>
      <c r="D620" s="71" t="s">
        <v>5196</v>
      </c>
      <c r="L620" s="70">
        <v>2500329</v>
      </c>
      <c r="M620" s="70">
        <v>57427</v>
      </c>
      <c r="N620" t="s">
        <v>4483</v>
      </c>
      <c r="O620">
        <v>2503041</v>
      </c>
      <c r="P620" t="s">
        <v>4022</v>
      </c>
      <c r="Q620"/>
      <c r="R620" s="82">
        <v>0</v>
      </c>
      <c r="S620" s="271">
        <v>6098.4</v>
      </c>
      <c r="T620" s="82">
        <v>0</v>
      </c>
      <c r="U620" s="82">
        <f t="shared" si="172"/>
        <v>6098.4</v>
      </c>
      <c r="W620" s="73">
        <v>24</v>
      </c>
      <c r="X620" s="22">
        <v>0</v>
      </c>
      <c r="Y620" s="22">
        <v>0</v>
      </c>
      <c r="Z620" s="22">
        <v>0</v>
      </c>
      <c r="AA620" s="22">
        <v>0</v>
      </c>
      <c r="AB620" s="22">
        <v>0</v>
      </c>
      <c r="AC620" s="22">
        <v>0</v>
      </c>
      <c r="AD620" s="22">
        <v>0</v>
      </c>
      <c r="AE620" s="22">
        <v>0</v>
      </c>
      <c r="AF620" s="22">
        <v>0</v>
      </c>
      <c r="AG620" s="22">
        <f t="shared" ref="AG620:AG634" si="177">-$U620/$W620</f>
        <v>-254.1</v>
      </c>
      <c r="AH620" s="22">
        <v>0</v>
      </c>
      <c r="AI620" s="22">
        <v>0</v>
      </c>
      <c r="AJ620" s="22">
        <v>0</v>
      </c>
      <c r="AK620" s="22">
        <f t="shared" si="173"/>
        <v>-254.1</v>
      </c>
      <c r="AL620" s="22">
        <v>0</v>
      </c>
      <c r="AM620" s="22">
        <f t="shared" si="174"/>
        <v>-254.1</v>
      </c>
      <c r="AO620" s="81">
        <f t="shared" si="175"/>
        <v>5844.2999999999993</v>
      </c>
      <c r="AP620" s="81">
        <f t="shared" si="176"/>
        <v>0</v>
      </c>
      <c r="AQ620" s="81"/>
      <c r="AR620" s="81"/>
    </row>
    <row r="621" spans="1:44" x14ac:dyDescent="0.25">
      <c r="A621" s="221">
        <v>45717</v>
      </c>
      <c r="D621" s="71" t="s">
        <v>5197</v>
      </c>
      <c r="L621" s="70">
        <v>2500329</v>
      </c>
      <c r="M621" s="70">
        <v>57428</v>
      </c>
      <c r="N621" t="s">
        <v>4483</v>
      </c>
      <c r="O621">
        <v>2503042</v>
      </c>
      <c r="P621" t="s">
        <v>4022</v>
      </c>
      <c r="Q621"/>
      <c r="R621" s="82">
        <v>0</v>
      </c>
      <c r="S621" s="271">
        <v>6098.4</v>
      </c>
      <c r="T621" s="82">
        <v>0</v>
      </c>
      <c r="U621" s="82">
        <f t="shared" si="172"/>
        <v>6098.4</v>
      </c>
      <c r="W621" s="73">
        <v>24</v>
      </c>
      <c r="X621" s="22">
        <v>0</v>
      </c>
      <c r="Y621" s="22">
        <v>0</v>
      </c>
      <c r="Z621" s="22">
        <v>0</v>
      </c>
      <c r="AA621" s="22">
        <v>0</v>
      </c>
      <c r="AB621" s="22">
        <v>0</v>
      </c>
      <c r="AC621" s="22">
        <v>0</v>
      </c>
      <c r="AD621" s="22">
        <v>0</v>
      </c>
      <c r="AE621" s="22">
        <v>0</v>
      </c>
      <c r="AF621" s="22">
        <v>0</v>
      </c>
      <c r="AG621" s="22">
        <f t="shared" si="177"/>
        <v>-254.1</v>
      </c>
      <c r="AH621" s="22">
        <v>0</v>
      </c>
      <c r="AI621" s="22">
        <v>0</v>
      </c>
      <c r="AJ621" s="22">
        <v>0</v>
      </c>
      <c r="AK621" s="22">
        <f t="shared" si="173"/>
        <v>-254.1</v>
      </c>
      <c r="AL621" s="22">
        <v>0</v>
      </c>
      <c r="AM621" s="22">
        <f t="shared" si="174"/>
        <v>-254.1</v>
      </c>
      <c r="AO621" s="81">
        <f t="shared" si="175"/>
        <v>5844.2999999999993</v>
      </c>
      <c r="AP621" s="81">
        <f t="shared" si="176"/>
        <v>0</v>
      </c>
      <c r="AQ621" s="81"/>
      <c r="AR621" s="81"/>
    </row>
    <row r="622" spans="1:44" x14ac:dyDescent="0.25">
      <c r="A622" s="221">
        <v>45717</v>
      </c>
      <c r="D622" s="71" t="s">
        <v>5198</v>
      </c>
      <c r="L622" s="70">
        <v>2500329</v>
      </c>
      <c r="M622" s="70">
        <v>57429</v>
      </c>
      <c r="N622" t="s">
        <v>4483</v>
      </c>
      <c r="O622">
        <v>2503043</v>
      </c>
      <c r="P622" t="s">
        <v>4022</v>
      </c>
      <c r="Q622"/>
      <c r="R622" s="82">
        <v>0</v>
      </c>
      <c r="S622" s="271">
        <v>8316</v>
      </c>
      <c r="T622" s="82">
        <v>0</v>
      </c>
      <c r="U622" s="82">
        <f t="shared" si="172"/>
        <v>8316</v>
      </c>
      <c r="W622" s="73">
        <v>24</v>
      </c>
      <c r="X622" s="22">
        <v>0</v>
      </c>
      <c r="Y622" s="22">
        <v>0</v>
      </c>
      <c r="Z622" s="22">
        <v>0</v>
      </c>
      <c r="AA622" s="22">
        <v>0</v>
      </c>
      <c r="AB622" s="22">
        <v>0</v>
      </c>
      <c r="AC622" s="22">
        <v>0</v>
      </c>
      <c r="AD622" s="22">
        <v>0</v>
      </c>
      <c r="AE622" s="22">
        <v>0</v>
      </c>
      <c r="AF622" s="22">
        <v>0</v>
      </c>
      <c r="AG622" s="22">
        <f t="shared" si="177"/>
        <v>-346.5</v>
      </c>
      <c r="AH622" s="22">
        <v>0</v>
      </c>
      <c r="AI622" s="22">
        <v>0</v>
      </c>
      <c r="AJ622" s="22">
        <v>0</v>
      </c>
      <c r="AK622" s="22">
        <f t="shared" si="173"/>
        <v>-346.5</v>
      </c>
      <c r="AL622" s="22">
        <v>0</v>
      </c>
      <c r="AM622" s="22">
        <f t="shared" si="174"/>
        <v>-346.5</v>
      </c>
      <c r="AO622" s="81">
        <f t="shared" si="175"/>
        <v>7969.5</v>
      </c>
      <c r="AP622" s="81">
        <f t="shared" si="176"/>
        <v>0</v>
      </c>
      <c r="AQ622" s="81"/>
      <c r="AR622" s="81"/>
    </row>
    <row r="623" spans="1:44" x14ac:dyDescent="0.25">
      <c r="A623" s="221">
        <v>45717</v>
      </c>
      <c r="D623" s="71" t="s">
        <v>5199</v>
      </c>
      <c r="L623" s="70">
        <v>2500329</v>
      </c>
      <c r="M623" s="70">
        <v>57430</v>
      </c>
      <c r="N623" t="s">
        <v>4483</v>
      </c>
      <c r="O623">
        <v>2503044</v>
      </c>
      <c r="P623" t="s">
        <v>4022</v>
      </c>
      <c r="Q623"/>
      <c r="R623" s="82">
        <v>0</v>
      </c>
      <c r="S623" s="271">
        <v>6098.4</v>
      </c>
      <c r="T623" s="82">
        <v>0</v>
      </c>
      <c r="U623" s="82">
        <f t="shared" si="172"/>
        <v>6098.4</v>
      </c>
      <c r="W623" s="73">
        <v>24</v>
      </c>
      <c r="X623" s="22">
        <v>0</v>
      </c>
      <c r="Y623" s="22">
        <v>0</v>
      </c>
      <c r="Z623" s="22">
        <v>0</v>
      </c>
      <c r="AA623" s="22">
        <v>0</v>
      </c>
      <c r="AB623" s="22">
        <v>0</v>
      </c>
      <c r="AC623" s="22">
        <v>0</v>
      </c>
      <c r="AD623" s="22">
        <v>0</v>
      </c>
      <c r="AE623" s="22">
        <v>0</v>
      </c>
      <c r="AF623" s="22">
        <v>0</v>
      </c>
      <c r="AG623" s="22">
        <f t="shared" si="177"/>
        <v>-254.1</v>
      </c>
      <c r="AH623" s="22">
        <v>0</v>
      </c>
      <c r="AI623" s="22">
        <v>0</v>
      </c>
      <c r="AJ623" s="22">
        <v>0</v>
      </c>
      <c r="AK623" s="22">
        <f t="shared" si="173"/>
        <v>-254.1</v>
      </c>
      <c r="AL623" s="22">
        <v>0</v>
      </c>
      <c r="AM623" s="22">
        <f t="shared" si="174"/>
        <v>-254.1</v>
      </c>
      <c r="AO623" s="81">
        <f t="shared" si="175"/>
        <v>5844.2999999999993</v>
      </c>
      <c r="AP623" s="81">
        <f t="shared" si="176"/>
        <v>0</v>
      </c>
      <c r="AQ623" s="81"/>
      <c r="AR623" s="81"/>
    </row>
    <row r="624" spans="1:44" x14ac:dyDescent="0.25">
      <c r="A624" s="221">
        <v>45722</v>
      </c>
      <c r="D624" s="71" t="s">
        <v>5200</v>
      </c>
      <c r="L624" s="70">
        <v>2500252</v>
      </c>
      <c r="M624" s="70">
        <v>57405</v>
      </c>
      <c r="N624" t="s">
        <v>4087</v>
      </c>
      <c r="O624">
        <v>125300939</v>
      </c>
      <c r="P624" t="s">
        <v>4134</v>
      </c>
      <c r="Q624"/>
      <c r="R624" s="82">
        <v>0</v>
      </c>
      <c r="S624" s="271">
        <v>5393.36</v>
      </c>
      <c r="T624" s="82">
        <v>0</v>
      </c>
      <c r="U624" s="82">
        <f t="shared" si="172"/>
        <v>5393.36</v>
      </c>
      <c r="W624" s="73">
        <v>24</v>
      </c>
      <c r="X624" s="22">
        <v>0</v>
      </c>
      <c r="Y624" s="22">
        <v>0</v>
      </c>
      <c r="Z624" s="22">
        <v>0</v>
      </c>
      <c r="AA624" s="22">
        <v>0</v>
      </c>
      <c r="AB624" s="22">
        <v>0</v>
      </c>
      <c r="AC624" s="22">
        <v>0</v>
      </c>
      <c r="AD624" s="22">
        <v>0</v>
      </c>
      <c r="AE624" s="22">
        <v>0</v>
      </c>
      <c r="AF624" s="22">
        <v>0</v>
      </c>
      <c r="AG624" s="22">
        <f t="shared" si="177"/>
        <v>-224.72333333333333</v>
      </c>
      <c r="AH624" s="22">
        <v>0</v>
      </c>
      <c r="AI624" s="22">
        <v>0</v>
      </c>
      <c r="AJ624" s="22">
        <v>0</v>
      </c>
      <c r="AK624" s="22">
        <f t="shared" si="173"/>
        <v>-224.72333333333333</v>
      </c>
      <c r="AL624" s="22">
        <v>0</v>
      </c>
      <c r="AM624" s="22">
        <f t="shared" si="174"/>
        <v>-224.72333333333333</v>
      </c>
      <c r="AO624" s="81">
        <f t="shared" si="175"/>
        <v>5168.6366666666663</v>
      </c>
      <c r="AP624" s="81">
        <f t="shared" si="176"/>
        <v>0</v>
      </c>
      <c r="AQ624" s="81"/>
      <c r="AR624" s="81"/>
    </row>
    <row r="625" spans="1:44" x14ac:dyDescent="0.25">
      <c r="A625" s="221">
        <v>45723</v>
      </c>
      <c r="D625" s="71" t="s">
        <v>5201</v>
      </c>
      <c r="L625" s="70">
        <v>2500252</v>
      </c>
      <c r="M625" s="70">
        <v>57231</v>
      </c>
      <c r="N625" t="s">
        <v>4483</v>
      </c>
      <c r="O625">
        <v>125300949</v>
      </c>
      <c r="P625" t="s">
        <v>4134</v>
      </c>
      <c r="Q625"/>
      <c r="R625" s="82">
        <v>0</v>
      </c>
      <c r="S625" s="271">
        <v>702</v>
      </c>
      <c r="T625" s="82">
        <v>0</v>
      </c>
      <c r="U625" s="82">
        <f t="shared" si="172"/>
        <v>702</v>
      </c>
      <c r="W625" s="73">
        <v>24</v>
      </c>
      <c r="X625" s="22">
        <v>0</v>
      </c>
      <c r="Y625" s="22">
        <v>0</v>
      </c>
      <c r="Z625" s="22">
        <v>0</v>
      </c>
      <c r="AA625" s="22">
        <v>0</v>
      </c>
      <c r="AB625" s="22">
        <v>0</v>
      </c>
      <c r="AC625" s="22">
        <v>0</v>
      </c>
      <c r="AD625" s="22">
        <v>0</v>
      </c>
      <c r="AE625" s="22">
        <v>0</v>
      </c>
      <c r="AF625" s="22">
        <v>0</v>
      </c>
      <c r="AG625" s="22">
        <f t="shared" si="177"/>
        <v>-29.25</v>
      </c>
      <c r="AH625" s="22">
        <v>0</v>
      </c>
      <c r="AI625" s="22">
        <v>0</v>
      </c>
      <c r="AJ625" s="22">
        <v>0</v>
      </c>
      <c r="AK625" s="22">
        <f t="shared" si="173"/>
        <v>-29.25</v>
      </c>
      <c r="AL625" s="22">
        <v>0</v>
      </c>
      <c r="AM625" s="22">
        <f t="shared" si="174"/>
        <v>-29.25</v>
      </c>
      <c r="AO625" s="81">
        <f t="shared" si="175"/>
        <v>672.75</v>
      </c>
      <c r="AP625" s="81">
        <f t="shared" si="176"/>
        <v>0</v>
      </c>
      <c r="AQ625" s="81"/>
      <c r="AR625" s="81"/>
    </row>
    <row r="626" spans="1:44" x14ac:dyDescent="0.25">
      <c r="A626" s="221">
        <v>45726</v>
      </c>
      <c r="D626" s="71" t="s">
        <v>5202</v>
      </c>
      <c r="L626" s="70">
        <v>2500252</v>
      </c>
      <c r="M626" s="70">
        <v>57227</v>
      </c>
      <c r="N626" t="s">
        <v>5203</v>
      </c>
      <c r="O626">
        <v>125300983</v>
      </c>
      <c r="P626" t="s">
        <v>4134</v>
      </c>
      <c r="Q626"/>
      <c r="R626" s="82">
        <v>0</v>
      </c>
      <c r="S626" s="271">
        <v>950.4</v>
      </c>
      <c r="T626" s="82">
        <v>0</v>
      </c>
      <c r="U626" s="82">
        <f t="shared" si="172"/>
        <v>950.4</v>
      </c>
      <c r="W626" s="73">
        <v>24</v>
      </c>
      <c r="X626" s="22">
        <v>0</v>
      </c>
      <c r="Y626" s="22">
        <v>0</v>
      </c>
      <c r="Z626" s="22">
        <v>0</v>
      </c>
      <c r="AA626" s="22">
        <v>0</v>
      </c>
      <c r="AB626" s="22">
        <v>0</v>
      </c>
      <c r="AC626" s="22">
        <v>0</v>
      </c>
      <c r="AD626" s="22">
        <v>0</v>
      </c>
      <c r="AE626" s="22">
        <v>0</v>
      </c>
      <c r="AF626" s="22">
        <v>0</v>
      </c>
      <c r="AG626" s="22">
        <f t="shared" si="177"/>
        <v>-39.6</v>
      </c>
      <c r="AH626" s="22">
        <v>0</v>
      </c>
      <c r="AI626" s="22">
        <v>0</v>
      </c>
      <c r="AJ626" s="22">
        <v>0</v>
      </c>
      <c r="AK626" s="22">
        <f t="shared" si="173"/>
        <v>-39.6</v>
      </c>
      <c r="AL626" s="22">
        <v>0</v>
      </c>
      <c r="AM626" s="22">
        <f t="shared" si="174"/>
        <v>-39.6</v>
      </c>
      <c r="AO626" s="81">
        <f t="shared" si="175"/>
        <v>910.8</v>
      </c>
      <c r="AP626" s="81">
        <f t="shared" si="176"/>
        <v>0</v>
      </c>
      <c r="AQ626" s="81"/>
      <c r="AR626" s="81"/>
    </row>
    <row r="627" spans="1:44" x14ac:dyDescent="0.25">
      <c r="A627" s="221">
        <v>45726</v>
      </c>
      <c r="D627" s="71" t="s">
        <v>5202</v>
      </c>
      <c r="L627" s="70">
        <v>2500252</v>
      </c>
      <c r="M627" s="70">
        <v>57227</v>
      </c>
      <c r="N627" t="s">
        <v>4483</v>
      </c>
      <c r="O627">
        <v>125300983</v>
      </c>
      <c r="P627" t="s">
        <v>4134</v>
      </c>
      <c r="Q627"/>
      <c r="R627" s="82">
        <v>0</v>
      </c>
      <c r="S627" s="271">
        <v>3861</v>
      </c>
      <c r="T627" s="82">
        <v>0</v>
      </c>
      <c r="U627" s="82">
        <f t="shared" si="172"/>
        <v>3861</v>
      </c>
      <c r="W627" s="73">
        <v>24</v>
      </c>
      <c r="X627" s="22">
        <v>0</v>
      </c>
      <c r="Y627" s="22">
        <v>0</v>
      </c>
      <c r="Z627" s="22">
        <v>0</v>
      </c>
      <c r="AA627" s="22">
        <v>0</v>
      </c>
      <c r="AB627" s="22">
        <v>0</v>
      </c>
      <c r="AC627" s="22">
        <v>0</v>
      </c>
      <c r="AD627" s="22">
        <v>0</v>
      </c>
      <c r="AE627" s="22">
        <v>0</v>
      </c>
      <c r="AF627" s="22">
        <v>0</v>
      </c>
      <c r="AG627" s="22">
        <f t="shared" si="177"/>
        <v>-160.875</v>
      </c>
      <c r="AH627" s="22">
        <v>0</v>
      </c>
      <c r="AI627" s="22">
        <v>0</v>
      </c>
      <c r="AJ627" s="22">
        <v>0</v>
      </c>
      <c r="AK627" s="22">
        <f t="shared" si="173"/>
        <v>-160.875</v>
      </c>
      <c r="AL627" s="22">
        <v>0</v>
      </c>
      <c r="AM627" s="22">
        <f t="shared" si="174"/>
        <v>-160.875</v>
      </c>
      <c r="AO627" s="81">
        <f t="shared" si="175"/>
        <v>3700.125</v>
      </c>
      <c r="AP627" s="81">
        <f t="shared" si="176"/>
        <v>0</v>
      </c>
      <c r="AQ627" s="81"/>
      <c r="AR627" s="81"/>
    </row>
    <row r="628" spans="1:44" x14ac:dyDescent="0.25">
      <c r="A628" s="221">
        <v>45726</v>
      </c>
      <c r="D628" s="71" t="s">
        <v>5204</v>
      </c>
      <c r="L628" s="70">
        <v>2500369</v>
      </c>
      <c r="M628" s="70">
        <v>57432</v>
      </c>
      <c r="N628" t="s">
        <v>4483</v>
      </c>
      <c r="O628">
        <v>125300981</v>
      </c>
      <c r="P628" t="s">
        <v>4134</v>
      </c>
      <c r="Q628"/>
      <c r="R628" s="82">
        <v>0</v>
      </c>
      <c r="S628" s="271">
        <v>7301.84</v>
      </c>
      <c r="T628" s="82">
        <v>0</v>
      </c>
      <c r="U628" s="82">
        <f t="shared" si="172"/>
        <v>7301.84</v>
      </c>
      <c r="W628" s="73">
        <v>24</v>
      </c>
      <c r="X628" s="22">
        <v>0</v>
      </c>
      <c r="Y628" s="22">
        <v>0</v>
      </c>
      <c r="Z628" s="22">
        <v>0</v>
      </c>
      <c r="AA628" s="22">
        <v>0</v>
      </c>
      <c r="AB628" s="22">
        <v>0</v>
      </c>
      <c r="AC628" s="22">
        <v>0</v>
      </c>
      <c r="AD628" s="22">
        <v>0</v>
      </c>
      <c r="AE628" s="22">
        <v>0</v>
      </c>
      <c r="AF628" s="22">
        <v>0</v>
      </c>
      <c r="AG628" s="22">
        <f t="shared" si="177"/>
        <v>-304.24333333333334</v>
      </c>
      <c r="AH628" s="22">
        <v>0</v>
      </c>
      <c r="AI628" s="22">
        <v>0</v>
      </c>
      <c r="AJ628" s="22">
        <v>0</v>
      </c>
      <c r="AK628" s="22">
        <f t="shared" si="173"/>
        <v>-304.24333333333334</v>
      </c>
      <c r="AL628" s="22">
        <v>0</v>
      </c>
      <c r="AM628" s="22">
        <f t="shared" si="174"/>
        <v>-304.24333333333334</v>
      </c>
      <c r="AO628" s="81">
        <f t="shared" si="175"/>
        <v>6997.5966666666664</v>
      </c>
      <c r="AP628" s="81">
        <f t="shared" si="176"/>
        <v>0</v>
      </c>
      <c r="AQ628" s="81"/>
      <c r="AR628" s="81"/>
    </row>
    <row r="629" spans="1:44" x14ac:dyDescent="0.25">
      <c r="A629" s="221">
        <v>45728</v>
      </c>
      <c r="D629" s="71" t="s">
        <v>5205</v>
      </c>
      <c r="L629" s="70">
        <v>2500252</v>
      </c>
      <c r="M629" s="70">
        <v>57228</v>
      </c>
      <c r="N629" t="s">
        <v>4087</v>
      </c>
      <c r="O629">
        <v>125301033</v>
      </c>
      <c r="P629" t="s">
        <v>4134</v>
      </c>
      <c r="Q629"/>
      <c r="R629" s="82">
        <v>0</v>
      </c>
      <c r="S629" s="271">
        <v>981.76</v>
      </c>
      <c r="T629" s="82">
        <v>0</v>
      </c>
      <c r="U629" s="82">
        <f t="shared" si="172"/>
        <v>981.76</v>
      </c>
      <c r="W629" s="73">
        <v>24</v>
      </c>
      <c r="X629" s="22">
        <v>0</v>
      </c>
      <c r="Y629" s="22">
        <v>0</v>
      </c>
      <c r="Z629" s="22">
        <v>0</v>
      </c>
      <c r="AA629" s="22">
        <v>0</v>
      </c>
      <c r="AB629" s="22">
        <v>0</v>
      </c>
      <c r="AC629" s="22">
        <v>0</v>
      </c>
      <c r="AD629" s="22">
        <v>0</v>
      </c>
      <c r="AE629" s="22">
        <v>0</v>
      </c>
      <c r="AF629" s="22">
        <v>0</v>
      </c>
      <c r="AG629" s="22">
        <f t="shared" si="177"/>
        <v>-40.906666666666666</v>
      </c>
      <c r="AH629" s="22">
        <v>0</v>
      </c>
      <c r="AI629" s="22">
        <v>0</v>
      </c>
      <c r="AJ629" s="22">
        <v>0</v>
      </c>
      <c r="AK629" s="22">
        <f t="shared" si="173"/>
        <v>-40.906666666666666</v>
      </c>
      <c r="AL629" s="22">
        <v>0</v>
      </c>
      <c r="AM629" s="22">
        <f t="shared" si="174"/>
        <v>-40.906666666666666</v>
      </c>
      <c r="AO629" s="81">
        <f t="shared" si="175"/>
        <v>940.85333333333335</v>
      </c>
      <c r="AP629" s="81">
        <f t="shared" si="176"/>
        <v>0</v>
      </c>
      <c r="AQ629" s="81"/>
      <c r="AR629" s="81"/>
    </row>
    <row r="630" spans="1:44" x14ac:dyDescent="0.25">
      <c r="A630" s="221">
        <v>45728</v>
      </c>
      <c r="D630" s="71" t="s">
        <v>5205</v>
      </c>
      <c r="L630" s="70">
        <v>2500252</v>
      </c>
      <c r="M630" s="70">
        <v>57228</v>
      </c>
      <c r="N630" t="s">
        <v>4087</v>
      </c>
      <c r="O630">
        <v>125301033</v>
      </c>
      <c r="P630" t="s">
        <v>4134</v>
      </c>
      <c r="Q630"/>
      <c r="R630" s="82">
        <v>0</v>
      </c>
      <c r="S630" s="271">
        <v>3988.4</v>
      </c>
      <c r="T630" s="82">
        <v>0</v>
      </c>
      <c r="U630" s="82">
        <f t="shared" si="172"/>
        <v>3988.4</v>
      </c>
      <c r="W630" s="73">
        <v>24</v>
      </c>
      <c r="X630" s="22">
        <v>0</v>
      </c>
      <c r="Y630" s="22">
        <v>0</v>
      </c>
      <c r="Z630" s="22">
        <v>0</v>
      </c>
      <c r="AA630" s="22">
        <v>0</v>
      </c>
      <c r="AB630" s="22">
        <v>0</v>
      </c>
      <c r="AC630" s="22">
        <v>0</v>
      </c>
      <c r="AD630" s="22">
        <v>0</v>
      </c>
      <c r="AE630" s="22">
        <v>0</v>
      </c>
      <c r="AF630" s="22">
        <v>0</v>
      </c>
      <c r="AG630" s="22">
        <f t="shared" si="177"/>
        <v>-166.18333333333334</v>
      </c>
      <c r="AH630" s="22">
        <v>0</v>
      </c>
      <c r="AI630" s="22">
        <v>0</v>
      </c>
      <c r="AJ630" s="22">
        <v>0</v>
      </c>
      <c r="AK630" s="22">
        <f t="shared" si="173"/>
        <v>-166.18333333333334</v>
      </c>
      <c r="AL630" s="22">
        <v>0</v>
      </c>
      <c r="AM630" s="22">
        <f t="shared" si="174"/>
        <v>-166.18333333333334</v>
      </c>
      <c r="AO630" s="81">
        <f t="shared" si="175"/>
        <v>3822.2166666666667</v>
      </c>
      <c r="AP630" s="81">
        <f t="shared" si="176"/>
        <v>0</v>
      </c>
      <c r="AQ630" s="81"/>
      <c r="AR630" s="81"/>
    </row>
    <row r="631" spans="1:44" x14ac:dyDescent="0.25">
      <c r="A631" s="221">
        <v>45730</v>
      </c>
      <c r="D631" s="71" t="s">
        <v>5206</v>
      </c>
      <c r="L631" s="70">
        <v>2500330</v>
      </c>
      <c r="M631" s="70">
        <v>57435</v>
      </c>
      <c r="N631" t="s">
        <v>4483</v>
      </c>
      <c r="O631" t="s">
        <v>5207</v>
      </c>
      <c r="P631" t="s">
        <v>4029</v>
      </c>
      <c r="Q631"/>
      <c r="R631" s="82">
        <v>0</v>
      </c>
      <c r="S631" s="271">
        <v>6535.62</v>
      </c>
      <c r="T631" s="82">
        <v>0</v>
      </c>
      <c r="U631" s="82">
        <f t="shared" si="172"/>
        <v>6535.62</v>
      </c>
      <c r="W631" s="73">
        <v>24</v>
      </c>
      <c r="X631" s="22">
        <v>0</v>
      </c>
      <c r="Y631" s="22">
        <v>0</v>
      </c>
      <c r="Z631" s="22">
        <v>0</v>
      </c>
      <c r="AA631" s="22">
        <v>0</v>
      </c>
      <c r="AB631" s="22">
        <v>0</v>
      </c>
      <c r="AC631" s="22">
        <v>0</v>
      </c>
      <c r="AD631" s="22">
        <v>0</v>
      </c>
      <c r="AE631" s="22">
        <v>0</v>
      </c>
      <c r="AF631" s="22">
        <v>0</v>
      </c>
      <c r="AG631" s="22">
        <f t="shared" si="177"/>
        <v>-272.3175</v>
      </c>
      <c r="AH631" s="22">
        <v>0</v>
      </c>
      <c r="AI631" s="22">
        <v>0</v>
      </c>
      <c r="AJ631" s="22">
        <v>0</v>
      </c>
      <c r="AK631" s="22">
        <f t="shared" si="173"/>
        <v>-272.3175</v>
      </c>
      <c r="AL631" s="22">
        <v>0</v>
      </c>
      <c r="AM631" s="22">
        <f t="shared" si="174"/>
        <v>-272.3175</v>
      </c>
      <c r="AO631" s="81">
        <f t="shared" si="175"/>
        <v>6263.3024999999998</v>
      </c>
      <c r="AP631" s="81">
        <f t="shared" si="176"/>
        <v>0</v>
      </c>
      <c r="AQ631" s="81"/>
      <c r="AR631" s="81"/>
    </row>
    <row r="632" spans="1:44" x14ac:dyDescent="0.25">
      <c r="A632" s="221">
        <v>45733</v>
      </c>
      <c r="D632" s="71" t="s">
        <v>5208</v>
      </c>
      <c r="L632" s="70">
        <v>2500330</v>
      </c>
      <c r="M632" s="70">
        <v>57433</v>
      </c>
      <c r="N632" t="s">
        <v>4483</v>
      </c>
      <c r="O632" t="s">
        <v>5209</v>
      </c>
      <c r="P632" t="s">
        <v>4029</v>
      </c>
      <c r="Q632"/>
      <c r="R632" s="82">
        <v>0</v>
      </c>
      <c r="S632" s="271">
        <v>7145.81</v>
      </c>
      <c r="T632" s="82">
        <v>0</v>
      </c>
      <c r="U632" s="82">
        <f t="shared" si="172"/>
        <v>7145.81</v>
      </c>
      <c r="W632" s="73">
        <v>24</v>
      </c>
      <c r="X632" s="22">
        <v>0</v>
      </c>
      <c r="Y632" s="22">
        <v>0</v>
      </c>
      <c r="Z632" s="22">
        <v>0</v>
      </c>
      <c r="AA632" s="22">
        <v>0</v>
      </c>
      <c r="AB632" s="22">
        <v>0</v>
      </c>
      <c r="AC632" s="22">
        <v>0</v>
      </c>
      <c r="AD632" s="22">
        <v>0</v>
      </c>
      <c r="AE632" s="22">
        <v>0</v>
      </c>
      <c r="AF632" s="22">
        <v>0</v>
      </c>
      <c r="AG632" s="22">
        <f t="shared" si="177"/>
        <v>-297.74208333333337</v>
      </c>
      <c r="AH632" s="22">
        <v>0</v>
      </c>
      <c r="AI632" s="22">
        <v>0</v>
      </c>
      <c r="AJ632" s="22">
        <v>0</v>
      </c>
      <c r="AK632" s="22">
        <f t="shared" si="173"/>
        <v>-297.74208333333337</v>
      </c>
      <c r="AL632" s="22">
        <v>0</v>
      </c>
      <c r="AM632" s="22">
        <f t="shared" si="174"/>
        <v>-297.74208333333337</v>
      </c>
      <c r="AO632" s="81">
        <f t="shared" si="175"/>
        <v>6848.0679166666669</v>
      </c>
      <c r="AP632" s="81">
        <f t="shared" si="176"/>
        <v>0</v>
      </c>
      <c r="AQ632" s="81"/>
      <c r="AR632" s="81"/>
    </row>
    <row r="633" spans="1:44" x14ac:dyDescent="0.25">
      <c r="A633" s="221">
        <v>45733</v>
      </c>
      <c r="D633" s="71" t="s">
        <v>5210</v>
      </c>
      <c r="L633" s="70">
        <v>2500330</v>
      </c>
      <c r="M633" s="70">
        <v>57434</v>
      </c>
      <c r="N633" t="s">
        <v>4483</v>
      </c>
      <c r="O633" t="s">
        <v>5211</v>
      </c>
      <c r="P633" t="s">
        <v>4029</v>
      </c>
      <c r="Q633"/>
      <c r="R633" s="82">
        <v>0</v>
      </c>
      <c r="S633" s="271">
        <v>6808.62</v>
      </c>
      <c r="T633" s="82">
        <v>0</v>
      </c>
      <c r="U633" s="82">
        <f t="shared" si="172"/>
        <v>6808.62</v>
      </c>
      <c r="W633" s="73">
        <v>24</v>
      </c>
      <c r="X633" s="22">
        <v>0</v>
      </c>
      <c r="Y633" s="22">
        <v>0</v>
      </c>
      <c r="Z633" s="22">
        <v>0</v>
      </c>
      <c r="AA633" s="22">
        <v>0</v>
      </c>
      <c r="AB633" s="22">
        <v>0</v>
      </c>
      <c r="AC633" s="22">
        <v>0</v>
      </c>
      <c r="AD633" s="22">
        <v>0</v>
      </c>
      <c r="AE633" s="22">
        <v>0</v>
      </c>
      <c r="AF633" s="22">
        <v>0</v>
      </c>
      <c r="AG633" s="22">
        <f t="shared" si="177"/>
        <v>-283.6925</v>
      </c>
      <c r="AH633" s="22">
        <v>0</v>
      </c>
      <c r="AI633" s="22">
        <v>0</v>
      </c>
      <c r="AJ633" s="22">
        <v>0</v>
      </c>
      <c r="AK633" s="22">
        <f t="shared" si="173"/>
        <v>-283.6925</v>
      </c>
      <c r="AL633" s="22">
        <v>0</v>
      </c>
      <c r="AM633" s="22">
        <f t="shared" si="174"/>
        <v>-283.6925</v>
      </c>
      <c r="AO633" s="81">
        <f t="shared" si="175"/>
        <v>6524.9274999999998</v>
      </c>
      <c r="AP633" s="81">
        <f t="shared" si="176"/>
        <v>0</v>
      </c>
      <c r="AQ633" s="81"/>
      <c r="AR633" s="81"/>
    </row>
    <row r="634" spans="1:44" x14ac:dyDescent="0.25">
      <c r="A634" s="221">
        <v>45740</v>
      </c>
      <c r="D634" s="71" t="s">
        <v>5212</v>
      </c>
      <c r="L634" s="70">
        <v>2500369</v>
      </c>
      <c r="M634" s="70">
        <v>57431</v>
      </c>
      <c r="N634" t="s">
        <v>4483</v>
      </c>
      <c r="O634">
        <v>125301262</v>
      </c>
      <c r="P634" t="s">
        <v>4134</v>
      </c>
      <c r="Q634"/>
      <c r="R634" s="82">
        <v>0</v>
      </c>
      <c r="S634" s="271">
        <v>6115.2</v>
      </c>
      <c r="T634" s="82">
        <v>0</v>
      </c>
      <c r="U634" s="82">
        <f t="shared" si="172"/>
        <v>6115.2</v>
      </c>
      <c r="W634" s="73">
        <v>24</v>
      </c>
      <c r="X634" s="22">
        <v>0</v>
      </c>
      <c r="Y634" s="22">
        <v>0</v>
      </c>
      <c r="Z634" s="22">
        <v>0</v>
      </c>
      <c r="AA634" s="22">
        <v>0</v>
      </c>
      <c r="AB634" s="22">
        <v>0</v>
      </c>
      <c r="AC634" s="22">
        <v>0</v>
      </c>
      <c r="AD634" s="22">
        <v>0</v>
      </c>
      <c r="AE634" s="22">
        <v>0</v>
      </c>
      <c r="AF634" s="22">
        <v>0</v>
      </c>
      <c r="AG634" s="22">
        <f t="shared" si="177"/>
        <v>-254.79999999999998</v>
      </c>
      <c r="AH634" s="22">
        <v>0</v>
      </c>
      <c r="AI634" s="22">
        <v>0</v>
      </c>
      <c r="AJ634" s="22">
        <v>0</v>
      </c>
      <c r="AK634" s="22">
        <f t="shared" si="173"/>
        <v>-254.79999999999998</v>
      </c>
      <c r="AL634" s="22">
        <v>0</v>
      </c>
      <c r="AM634" s="22">
        <f t="shared" si="174"/>
        <v>-254.79999999999998</v>
      </c>
      <c r="AO634" s="81">
        <f t="shared" si="175"/>
        <v>5860.4</v>
      </c>
      <c r="AP634" s="81">
        <f t="shared" si="176"/>
        <v>0</v>
      </c>
      <c r="AQ634" s="81"/>
      <c r="AR634" s="81"/>
    </row>
    <row r="635" spans="1:44" x14ac:dyDescent="0.25">
      <c r="A635" s="221"/>
      <c r="N635"/>
      <c r="O635"/>
      <c r="P635"/>
      <c r="Q635"/>
      <c r="S635" s="271"/>
      <c r="X635" s="22"/>
      <c r="Y635" s="22"/>
      <c r="Z635" s="22"/>
      <c r="AA635" s="22"/>
      <c r="AB635" s="22"/>
      <c r="AC635" s="22"/>
      <c r="AD635" s="22"/>
      <c r="AE635" s="22"/>
      <c r="AF635" s="22"/>
      <c r="AG635" s="22"/>
      <c r="AH635" s="22"/>
      <c r="AI635" s="22"/>
      <c r="AJ635" s="22"/>
      <c r="AK635" s="22"/>
      <c r="AL635" s="22"/>
      <c r="AM635" s="22"/>
      <c r="AO635" s="81"/>
      <c r="AP635" s="81"/>
      <c r="AQ635" s="81"/>
      <c r="AR635" s="81"/>
    </row>
    <row r="636" spans="1:44" x14ac:dyDescent="0.25">
      <c r="A636" s="270">
        <v>45748</v>
      </c>
      <c r="D636" s="71" t="s">
        <v>5213</v>
      </c>
      <c r="L636" s="70">
        <v>2500448</v>
      </c>
      <c r="M636">
        <v>57613</v>
      </c>
      <c r="N636" t="s">
        <v>5114</v>
      </c>
      <c r="O636" s="109">
        <v>2503426</v>
      </c>
      <c r="P636" t="s">
        <v>4022</v>
      </c>
      <c r="Q636"/>
      <c r="R636" s="82">
        <v>0</v>
      </c>
      <c r="S636" s="198">
        <v>8316</v>
      </c>
      <c r="T636" s="82">
        <v>0</v>
      </c>
      <c r="U636" s="82">
        <f t="shared" ref="U636:U660" si="178">SUM(R636:T636)</f>
        <v>8316</v>
      </c>
      <c r="W636" s="73">
        <v>24</v>
      </c>
      <c r="X636" s="22">
        <v>0</v>
      </c>
      <c r="Y636" s="22">
        <v>0</v>
      </c>
      <c r="Z636" s="22">
        <v>0</v>
      </c>
      <c r="AA636" s="22">
        <v>0</v>
      </c>
      <c r="AB636" s="22">
        <v>0</v>
      </c>
      <c r="AC636" s="22">
        <v>0</v>
      </c>
      <c r="AD636" s="22">
        <v>0</v>
      </c>
      <c r="AE636" s="22">
        <v>0</v>
      </c>
      <c r="AF636" s="22">
        <v>0</v>
      </c>
      <c r="AG636" s="22">
        <v>0</v>
      </c>
      <c r="AH636" s="22">
        <f t="shared" ref="AH636:AJ660" si="179">-$U636/$W636</f>
        <v>-346.5</v>
      </c>
      <c r="AI636" s="22">
        <f t="shared" si="179"/>
        <v>-346.5</v>
      </c>
      <c r="AJ636" s="22">
        <f t="shared" si="179"/>
        <v>-346.5</v>
      </c>
      <c r="AK636" s="22">
        <f t="shared" ref="AK636:AK660" si="180">SUM(Y636:AJ636)</f>
        <v>-1039.5</v>
      </c>
      <c r="AL636" s="22">
        <v>0</v>
      </c>
      <c r="AM636" s="22">
        <f t="shared" ref="AM636:AM660" si="181">X636+AK636+AL636</f>
        <v>-1039.5</v>
      </c>
      <c r="AO636" s="81">
        <f t="shared" ref="AO636:AO660" si="182">U636+AM636</f>
        <v>7276.5</v>
      </c>
      <c r="AP636" s="81">
        <f t="shared" ref="AP636:AP660" si="183">R636+X636</f>
        <v>0</v>
      </c>
      <c r="AQ636" s="81"/>
      <c r="AR636" s="81"/>
    </row>
    <row r="637" spans="1:44" x14ac:dyDescent="0.25">
      <c r="A637" s="270">
        <v>45748</v>
      </c>
      <c r="D637" s="71" t="s">
        <v>5214</v>
      </c>
      <c r="L637" s="70">
        <v>2500448</v>
      </c>
      <c r="M637">
        <v>57614</v>
      </c>
      <c r="N637" t="s">
        <v>5114</v>
      </c>
      <c r="O637" s="109">
        <v>2503427</v>
      </c>
      <c r="P637" t="s">
        <v>4022</v>
      </c>
      <c r="Q637"/>
      <c r="R637" s="82">
        <v>0</v>
      </c>
      <c r="S637" s="198">
        <v>5775</v>
      </c>
      <c r="T637" s="82">
        <v>0</v>
      </c>
      <c r="U637" s="82">
        <f t="shared" si="178"/>
        <v>5775</v>
      </c>
      <c r="W637" s="73">
        <v>24</v>
      </c>
      <c r="X637" s="22">
        <v>0</v>
      </c>
      <c r="Y637" s="22">
        <v>0</v>
      </c>
      <c r="Z637" s="22">
        <v>0</v>
      </c>
      <c r="AA637" s="22">
        <v>0</v>
      </c>
      <c r="AB637" s="22">
        <v>0</v>
      </c>
      <c r="AC637" s="22">
        <v>0</v>
      </c>
      <c r="AD637" s="22">
        <v>0</v>
      </c>
      <c r="AE637" s="22">
        <v>0</v>
      </c>
      <c r="AF637" s="22">
        <v>0</v>
      </c>
      <c r="AG637" s="22">
        <v>0</v>
      </c>
      <c r="AH637" s="22">
        <f t="shared" si="179"/>
        <v>-240.625</v>
      </c>
      <c r="AI637" s="22">
        <f t="shared" si="179"/>
        <v>-240.625</v>
      </c>
      <c r="AJ637" s="22">
        <f t="shared" si="179"/>
        <v>-240.625</v>
      </c>
      <c r="AK637" s="22">
        <f t="shared" si="180"/>
        <v>-721.875</v>
      </c>
      <c r="AL637" s="22">
        <v>0</v>
      </c>
      <c r="AM637" s="22">
        <f t="shared" si="181"/>
        <v>-721.875</v>
      </c>
      <c r="AO637" s="81">
        <f t="shared" si="182"/>
        <v>5053.125</v>
      </c>
      <c r="AP637" s="81">
        <f t="shared" si="183"/>
        <v>0</v>
      </c>
      <c r="AQ637" s="81"/>
      <c r="AR637" s="81"/>
    </row>
    <row r="638" spans="1:44" x14ac:dyDescent="0.25">
      <c r="A638" s="270">
        <v>45752</v>
      </c>
      <c r="D638" s="71" t="s">
        <v>5215</v>
      </c>
      <c r="L638" s="70">
        <v>2500434</v>
      </c>
      <c r="M638">
        <v>57640</v>
      </c>
      <c r="N638" t="s">
        <v>5114</v>
      </c>
      <c r="O638" s="109" t="s">
        <v>5216</v>
      </c>
      <c r="P638" t="s">
        <v>4029</v>
      </c>
      <c r="Q638"/>
      <c r="R638" s="82">
        <v>0</v>
      </c>
      <c r="S638" s="198">
        <v>5967</v>
      </c>
      <c r="T638" s="82">
        <v>0</v>
      </c>
      <c r="U638" s="82">
        <f t="shared" si="178"/>
        <v>5967</v>
      </c>
      <c r="W638" s="73">
        <v>24</v>
      </c>
      <c r="X638" s="22">
        <v>0</v>
      </c>
      <c r="Y638" s="22">
        <v>0</v>
      </c>
      <c r="Z638" s="22">
        <v>0</v>
      </c>
      <c r="AA638" s="22">
        <v>0</v>
      </c>
      <c r="AB638" s="22">
        <v>0</v>
      </c>
      <c r="AC638" s="22">
        <v>0</v>
      </c>
      <c r="AD638" s="22">
        <v>0</v>
      </c>
      <c r="AE638" s="22">
        <v>0</v>
      </c>
      <c r="AF638" s="22">
        <v>0</v>
      </c>
      <c r="AG638" s="22">
        <v>0</v>
      </c>
      <c r="AH638" s="22">
        <f t="shared" si="179"/>
        <v>-248.625</v>
      </c>
      <c r="AI638" s="22">
        <f t="shared" si="179"/>
        <v>-248.625</v>
      </c>
      <c r="AJ638" s="22">
        <f t="shared" si="179"/>
        <v>-248.625</v>
      </c>
      <c r="AK638" s="22">
        <f t="shared" si="180"/>
        <v>-745.875</v>
      </c>
      <c r="AL638" s="22">
        <v>0</v>
      </c>
      <c r="AM638" s="22">
        <f t="shared" si="181"/>
        <v>-745.875</v>
      </c>
      <c r="AO638" s="81">
        <f t="shared" si="182"/>
        <v>5221.125</v>
      </c>
      <c r="AP638" s="81">
        <f t="shared" si="183"/>
        <v>0</v>
      </c>
      <c r="AQ638" s="81"/>
      <c r="AR638" s="81"/>
    </row>
    <row r="639" spans="1:44" x14ac:dyDescent="0.25">
      <c r="A639" s="270">
        <v>45758</v>
      </c>
      <c r="D639" s="71" t="s">
        <v>5217</v>
      </c>
      <c r="L639" s="70">
        <v>2500440</v>
      </c>
      <c r="M639">
        <v>57612</v>
      </c>
      <c r="N639" t="s">
        <v>4483</v>
      </c>
      <c r="O639" s="109" t="s">
        <v>5218</v>
      </c>
      <c r="P639" t="s">
        <v>5153</v>
      </c>
      <c r="Q639"/>
      <c r="R639" s="82">
        <v>0</v>
      </c>
      <c r="S639" s="198">
        <v>6135.36</v>
      </c>
      <c r="T639" s="82">
        <v>0</v>
      </c>
      <c r="U639" s="82">
        <f t="shared" si="178"/>
        <v>6135.36</v>
      </c>
      <c r="W639" s="73">
        <v>24</v>
      </c>
      <c r="X639" s="22">
        <v>0</v>
      </c>
      <c r="Y639" s="22">
        <v>0</v>
      </c>
      <c r="Z639" s="22">
        <v>0</v>
      </c>
      <c r="AA639" s="22">
        <v>0</v>
      </c>
      <c r="AB639" s="22">
        <v>0</v>
      </c>
      <c r="AC639" s="22">
        <v>0</v>
      </c>
      <c r="AD639" s="22">
        <v>0</v>
      </c>
      <c r="AE639" s="22">
        <v>0</v>
      </c>
      <c r="AF639" s="22">
        <v>0</v>
      </c>
      <c r="AG639" s="22">
        <v>0</v>
      </c>
      <c r="AH639" s="22">
        <f t="shared" si="179"/>
        <v>-255.64</v>
      </c>
      <c r="AI639" s="22">
        <f t="shared" si="179"/>
        <v>-255.64</v>
      </c>
      <c r="AJ639" s="22">
        <f t="shared" si="179"/>
        <v>-255.64</v>
      </c>
      <c r="AK639" s="22">
        <f t="shared" si="180"/>
        <v>-766.92</v>
      </c>
      <c r="AL639" s="22">
        <v>0</v>
      </c>
      <c r="AM639" s="22">
        <f t="shared" si="181"/>
        <v>-766.92</v>
      </c>
      <c r="AO639" s="81">
        <f t="shared" si="182"/>
        <v>5368.44</v>
      </c>
      <c r="AP639" s="81">
        <f t="shared" si="183"/>
        <v>0</v>
      </c>
      <c r="AQ639" s="81"/>
      <c r="AR639" s="81"/>
    </row>
    <row r="640" spans="1:44" x14ac:dyDescent="0.25">
      <c r="A640" s="270">
        <v>45758</v>
      </c>
      <c r="D640" s="71" t="s">
        <v>5219</v>
      </c>
      <c r="L640" s="70">
        <v>2500434</v>
      </c>
      <c r="M640">
        <v>57635</v>
      </c>
      <c r="N640" t="s">
        <v>4483</v>
      </c>
      <c r="O640" s="109" t="s">
        <v>5220</v>
      </c>
      <c r="P640" t="s">
        <v>4029</v>
      </c>
      <c r="Q640"/>
      <c r="R640" s="82">
        <v>0</v>
      </c>
      <c r="S640" s="198">
        <v>9360</v>
      </c>
      <c r="T640" s="82">
        <v>0</v>
      </c>
      <c r="U640" s="82">
        <f t="shared" si="178"/>
        <v>9360</v>
      </c>
      <c r="W640" s="73">
        <v>24</v>
      </c>
      <c r="X640" s="22">
        <v>0</v>
      </c>
      <c r="Y640" s="22">
        <v>0</v>
      </c>
      <c r="Z640" s="22">
        <v>0</v>
      </c>
      <c r="AA640" s="22">
        <v>0</v>
      </c>
      <c r="AB640" s="22">
        <v>0</v>
      </c>
      <c r="AC640" s="22">
        <v>0</v>
      </c>
      <c r="AD640" s="22">
        <v>0</v>
      </c>
      <c r="AE640" s="22">
        <v>0</v>
      </c>
      <c r="AF640" s="22">
        <v>0</v>
      </c>
      <c r="AG640" s="22">
        <v>0</v>
      </c>
      <c r="AH640" s="22">
        <f t="shared" si="179"/>
        <v>-390</v>
      </c>
      <c r="AI640" s="22">
        <f t="shared" si="179"/>
        <v>-390</v>
      </c>
      <c r="AJ640" s="22">
        <f t="shared" si="179"/>
        <v>-390</v>
      </c>
      <c r="AK640" s="22">
        <f t="shared" si="180"/>
        <v>-1170</v>
      </c>
      <c r="AL640" s="22">
        <v>0</v>
      </c>
      <c r="AM640" s="22">
        <f t="shared" si="181"/>
        <v>-1170</v>
      </c>
      <c r="AO640" s="81">
        <f t="shared" si="182"/>
        <v>8190</v>
      </c>
      <c r="AP640" s="81">
        <f t="shared" si="183"/>
        <v>0</v>
      </c>
      <c r="AQ640" s="81"/>
      <c r="AR640" s="81"/>
    </row>
    <row r="641" spans="1:44" x14ac:dyDescent="0.25">
      <c r="A641" s="270">
        <v>45758</v>
      </c>
      <c r="D641" s="71" t="s">
        <v>5221</v>
      </c>
      <c r="L641" s="70">
        <v>2500434</v>
      </c>
      <c r="M641">
        <v>57636</v>
      </c>
      <c r="N641" t="s">
        <v>5222</v>
      </c>
      <c r="O641" s="109" t="s">
        <v>5223</v>
      </c>
      <c r="P641" t="s">
        <v>4029</v>
      </c>
      <c r="Q641"/>
      <c r="R641" s="82">
        <v>0</v>
      </c>
      <c r="S641" s="198">
        <v>1092</v>
      </c>
      <c r="T641" s="82">
        <v>0</v>
      </c>
      <c r="U641" s="82">
        <f t="shared" si="178"/>
        <v>1092</v>
      </c>
      <c r="W641" s="73">
        <v>24</v>
      </c>
      <c r="X641" s="22">
        <v>0</v>
      </c>
      <c r="Y641" s="22">
        <v>0</v>
      </c>
      <c r="Z641" s="22">
        <v>0</v>
      </c>
      <c r="AA641" s="22">
        <v>0</v>
      </c>
      <c r="AB641" s="22">
        <v>0</v>
      </c>
      <c r="AC641" s="22">
        <v>0</v>
      </c>
      <c r="AD641" s="22">
        <v>0</v>
      </c>
      <c r="AE641" s="22">
        <v>0</v>
      </c>
      <c r="AF641" s="22">
        <v>0</v>
      </c>
      <c r="AG641" s="22">
        <v>0</v>
      </c>
      <c r="AH641" s="22">
        <f t="shared" si="179"/>
        <v>-45.5</v>
      </c>
      <c r="AI641" s="22">
        <f t="shared" si="179"/>
        <v>-45.5</v>
      </c>
      <c r="AJ641" s="22">
        <f t="shared" si="179"/>
        <v>-45.5</v>
      </c>
      <c r="AK641" s="22">
        <f t="shared" si="180"/>
        <v>-136.5</v>
      </c>
      <c r="AL641" s="22">
        <v>0</v>
      </c>
      <c r="AM641" s="22">
        <f t="shared" si="181"/>
        <v>-136.5</v>
      </c>
      <c r="AO641" s="81">
        <f t="shared" si="182"/>
        <v>955.5</v>
      </c>
      <c r="AP641" s="81">
        <f t="shared" si="183"/>
        <v>0</v>
      </c>
      <c r="AQ641" s="81"/>
      <c r="AR641" s="81"/>
    </row>
    <row r="642" spans="1:44" x14ac:dyDescent="0.25">
      <c r="A642" s="270">
        <v>45758</v>
      </c>
      <c r="D642" s="71" t="s">
        <v>5224</v>
      </c>
      <c r="L642" s="70">
        <v>2500434</v>
      </c>
      <c r="M642">
        <v>57638</v>
      </c>
      <c r="N642" t="s">
        <v>5114</v>
      </c>
      <c r="O642" s="109" t="s">
        <v>5225</v>
      </c>
      <c r="P642" t="s">
        <v>4029</v>
      </c>
      <c r="Q642"/>
      <c r="R642" s="82">
        <v>0</v>
      </c>
      <c r="S642" s="198">
        <v>8845.2000000000007</v>
      </c>
      <c r="T642" s="82">
        <v>0</v>
      </c>
      <c r="U642" s="82">
        <f t="shared" si="178"/>
        <v>8845.2000000000007</v>
      </c>
      <c r="W642" s="73">
        <v>24</v>
      </c>
      <c r="X642" s="22">
        <v>0</v>
      </c>
      <c r="Y642" s="22">
        <v>0</v>
      </c>
      <c r="Z642" s="22">
        <v>0</v>
      </c>
      <c r="AA642" s="22">
        <v>0</v>
      </c>
      <c r="AB642" s="22">
        <v>0</v>
      </c>
      <c r="AC642" s="22">
        <v>0</v>
      </c>
      <c r="AD642" s="22">
        <v>0</v>
      </c>
      <c r="AE642" s="22">
        <v>0</v>
      </c>
      <c r="AF642" s="22">
        <v>0</v>
      </c>
      <c r="AG642" s="22">
        <v>0</v>
      </c>
      <c r="AH642" s="22">
        <f t="shared" si="179"/>
        <v>-368.55</v>
      </c>
      <c r="AI642" s="22">
        <f t="shared" si="179"/>
        <v>-368.55</v>
      </c>
      <c r="AJ642" s="22">
        <f t="shared" si="179"/>
        <v>-368.55</v>
      </c>
      <c r="AK642" s="22">
        <f t="shared" si="180"/>
        <v>-1105.6500000000001</v>
      </c>
      <c r="AL642" s="22">
        <v>0</v>
      </c>
      <c r="AM642" s="22">
        <f t="shared" si="181"/>
        <v>-1105.6500000000001</v>
      </c>
      <c r="AO642" s="81">
        <f t="shared" si="182"/>
        <v>7739.5500000000011</v>
      </c>
      <c r="AP642" s="81">
        <f t="shared" si="183"/>
        <v>0</v>
      </c>
      <c r="AQ642" s="81"/>
      <c r="AR642" s="81"/>
    </row>
    <row r="643" spans="1:44" x14ac:dyDescent="0.25">
      <c r="A643" s="270">
        <v>45758</v>
      </c>
      <c r="D643" s="71" t="s">
        <v>5224</v>
      </c>
      <c r="L643" s="70">
        <v>2500434</v>
      </c>
      <c r="M643">
        <v>57638</v>
      </c>
      <c r="N643" t="s">
        <v>5226</v>
      </c>
      <c r="O643" s="109" t="s">
        <v>5225</v>
      </c>
      <c r="P643" t="s">
        <v>4029</v>
      </c>
      <c r="Q643"/>
      <c r="R643" s="82">
        <v>0</v>
      </c>
      <c r="S643" s="198">
        <v>221.13</v>
      </c>
      <c r="T643" s="82">
        <v>0</v>
      </c>
      <c r="U643" s="82">
        <f t="shared" si="178"/>
        <v>221.13</v>
      </c>
      <c r="W643" s="73">
        <v>24</v>
      </c>
      <c r="X643" s="22">
        <v>0</v>
      </c>
      <c r="Y643" s="22">
        <v>0</v>
      </c>
      <c r="Z643" s="22">
        <v>0</v>
      </c>
      <c r="AA643" s="22">
        <v>0</v>
      </c>
      <c r="AB643" s="22">
        <v>0</v>
      </c>
      <c r="AC643" s="22">
        <v>0</v>
      </c>
      <c r="AD643" s="22">
        <v>0</v>
      </c>
      <c r="AE643" s="22">
        <v>0</v>
      </c>
      <c r="AF643" s="22">
        <v>0</v>
      </c>
      <c r="AG643" s="22">
        <v>0</v>
      </c>
      <c r="AH643" s="22">
        <f t="shared" si="179"/>
        <v>-9.2137499999999992</v>
      </c>
      <c r="AI643" s="22">
        <f t="shared" si="179"/>
        <v>-9.2137499999999992</v>
      </c>
      <c r="AJ643" s="22">
        <f t="shared" si="179"/>
        <v>-9.2137499999999992</v>
      </c>
      <c r="AK643" s="22">
        <f t="shared" si="180"/>
        <v>-27.641249999999999</v>
      </c>
      <c r="AL643" s="22">
        <v>0</v>
      </c>
      <c r="AM643" s="22">
        <f t="shared" si="181"/>
        <v>-27.641249999999999</v>
      </c>
      <c r="AO643" s="81">
        <f t="shared" si="182"/>
        <v>193.48874999999998</v>
      </c>
      <c r="AP643" s="81">
        <f t="shared" si="183"/>
        <v>0</v>
      </c>
      <c r="AQ643" s="81"/>
      <c r="AR643" s="81"/>
    </row>
    <row r="644" spans="1:44" x14ac:dyDescent="0.25">
      <c r="A644" s="270">
        <v>45759</v>
      </c>
      <c r="D644" s="71" t="s">
        <v>5227</v>
      </c>
      <c r="L644" s="70">
        <v>2500440</v>
      </c>
      <c r="M644">
        <v>57609</v>
      </c>
      <c r="N644" t="s">
        <v>4483</v>
      </c>
      <c r="O644" s="109" t="s">
        <v>5228</v>
      </c>
      <c r="P644" t="s">
        <v>5153</v>
      </c>
      <c r="Q644"/>
      <c r="R644" s="82">
        <v>0</v>
      </c>
      <c r="S644" s="198">
        <v>1052.48</v>
      </c>
      <c r="T644" s="82">
        <v>0</v>
      </c>
      <c r="U644" s="82">
        <f t="shared" si="178"/>
        <v>1052.48</v>
      </c>
      <c r="W644" s="73">
        <v>24</v>
      </c>
      <c r="X644" s="22">
        <v>0</v>
      </c>
      <c r="Y644" s="22">
        <v>0</v>
      </c>
      <c r="Z644" s="22">
        <v>0</v>
      </c>
      <c r="AA644" s="22">
        <v>0</v>
      </c>
      <c r="AB644" s="22">
        <v>0</v>
      </c>
      <c r="AC644" s="22">
        <v>0</v>
      </c>
      <c r="AD644" s="22">
        <v>0</v>
      </c>
      <c r="AE644" s="22">
        <v>0</v>
      </c>
      <c r="AF644" s="22">
        <v>0</v>
      </c>
      <c r="AG644" s="22">
        <v>0</v>
      </c>
      <c r="AH644" s="22">
        <f t="shared" si="179"/>
        <v>-43.853333333333332</v>
      </c>
      <c r="AI644" s="22">
        <f t="shared" si="179"/>
        <v>-43.853333333333332</v>
      </c>
      <c r="AJ644" s="22">
        <f t="shared" si="179"/>
        <v>-43.853333333333332</v>
      </c>
      <c r="AK644" s="22">
        <f t="shared" si="180"/>
        <v>-131.56</v>
      </c>
      <c r="AL644" s="22">
        <v>0</v>
      </c>
      <c r="AM644" s="22">
        <f t="shared" si="181"/>
        <v>-131.56</v>
      </c>
      <c r="AO644" s="81">
        <f t="shared" si="182"/>
        <v>920.92000000000007</v>
      </c>
      <c r="AP644" s="81">
        <f t="shared" si="183"/>
        <v>0</v>
      </c>
      <c r="AQ644" s="81"/>
      <c r="AR644" s="81"/>
    </row>
    <row r="645" spans="1:44" x14ac:dyDescent="0.25">
      <c r="A645" s="270">
        <v>45759</v>
      </c>
      <c r="D645" s="71" t="s">
        <v>5229</v>
      </c>
      <c r="L645" s="70">
        <v>2500440</v>
      </c>
      <c r="M645">
        <v>57610</v>
      </c>
      <c r="N645" t="s">
        <v>4483</v>
      </c>
      <c r="O645" s="109" t="s">
        <v>5230</v>
      </c>
      <c r="P645" t="s">
        <v>5153</v>
      </c>
      <c r="Q645"/>
      <c r="R645" s="82">
        <v>0</v>
      </c>
      <c r="S645" s="198">
        <v>876.48</v>
      </c>
      <c r="T645" s="82">
        <v>0</v>
      </c>
      <c r="U645" s="82">
        <f t="shared" si="178"/>
        <v>876.48</v>
      </c>
      <c r="W645" s="73">
        <v>24</v>
      </c>
      <c r="X645" s="22">
        <v>0</v>
      </c>
      <c r="Y645" s="22">
        <v>0</v>
      </c>
      <c r="Z645" s="22">
        <v>0</v>
      </c>
      <c r="AA645" s="22">
        <v>0</v>
      </c>
      <c r="AB645" s="22">
        <v>0</v>
      </c>
      <c r="AC645" s="22">
        <v>0</v>
      </c>
      <c r="AD645" s="22">
        <v>0</v>
      </c>
      <c r="AE645" s="22">
        <v>0</v>
      </c>
      <c r="AF645" s="22">
        <v>0</v>
      </c>
      <c r="AG645" s="22">
        <v>0</v>
      </c>
      <c r="AH645" s="22">
        <f t="shared" si="179"/>
        <v>-36.520000000000003</v>
      </c>
      <c r="AI645" s="22">
        <f t="shared" si="179"/>
        <v>-36.520000000000003</v>
      </c>
      <c r="AJ645" s="22">
        <f t="shared" si="179"/>
        <v>-36.520000000000003</v>
      </c>
      <c r="AK645" s="22">
        <f t="shared" si="180"/>
        <v>-109.56</v>
      </c>
      <c r="AL645" s="22">
        <v>0</v>
      </c>
      <c r="AM645" s="22">
        <f t="shared" si="181"/>
        <v>-109.56</v>
      </c>
      <c r="AO645" s="81">
        <f t="shared" si="182"/>
        <v>766.92000000000007</v>
      </c>
      <c r="AP645" s="81">
        <f t="shared" si="183"/>
        <v>0</v>
      </c>
      <c r="AQ645" s="81"/>
      <c r="AR645" s="81"/>
    </row>
    <row r="646" spans="1:44" x14ac:dyDescent="0.25">
      <c r="A646" s="270">
        <v>45759</v>
      </c>
      <c r="D646" s="71" t="s">
        <v>5231</v>
      </c>
      <c r="L646" s="70">
        <v>2500440</v>
      </c>
      <c r="M646">
        <v>57611</v>
      </c>
      <c r="N646" t="s">
        <v>4483</v>
      </c>
      <c r="O646" s="109" t="s">
        <v>5232</v>
      </c>
      <c r="P646" t="s">
        <v>5153</v>
      </c>
      <c r="Q646"/>
      <c r="R646" s="82">
        <v>0</v>
      </c>
      <c r="S646" s="198">
        <v>7367.36</v>
      </c>
      <c r="T646" s="82">
        <v>0</v>
      </c>
      <c r="U646" s="82">
        <f t="shared" si="178"/>
        <v>7367.36</v>
      </c>
      <c r="W646" s="73">
        <v>24</v>
      </c>
      <c r="X646" s="22">
        <v>0</v>
      </c>
      <c r="Y646" s="22">
        <v>0</v>
      </c>
      <c r="Z646" s="22">
        <v>0</v>
      </c>
      <c r="AA646" s="22">
        <v>0</v>
      </c>
      <c r="AB646" s="22">
        <v>0</v>
      </c>
      <c r="AC646" s="22">
        <v>0</v>
      </c>
      <c r="AD646" s="22">
        <v>0</v>
      </c>
      <c r="AE646" s="22">
        <v>0</v>
      </c>
      <c r="AF646" s="22">
        <v>0</v>
      </c>
      <c r="AG646" s="22">
        <v>0</v>
      </c>
      <c r="AH646" s="22">
        <f t="shared" si="179"/>
        <v>-306.9733333333333</v>
      </c>
      <c r="AI646" s="22">
        <f t="shared" si="179"/>
        <v>-306.9733333333333</v>
      </c>
      <c r="AJ646" s="22">
        <f t="shared" si="179"/>
        <v>-306.9733333333333</v>
      </c>
      <c r="AK646" s="22">
        <f t="shared" si="180"/>
        <v>-920.91999999999985</v>
      </c>
      <c r="AL646" s="22">
        <v>0</v>
      </c>
      <c r="AM646" s="22">
        <f t="shared" si="181"/>
        <v>-920.91999999999985</v>
      </c>
      <c r="AO646" s="81">
        <f t="shared" si="182"/>
        <v>6446.44</v>
      </c>
      <c r="AP646" s="81">
        <f t="shared" si="183"/>
        <v>0</v>
      </c>
      <c r="AQ646" s="81"/>
      <c r="AR646" s="81"/>
    </row>
    <row r="647" spans="1:44" x14ac:dyDescent="0.25">
      <c r="A647" s="270">
        <v>45761</v>
      </c>
      <c r="D647" s="71" t="s">
        <v>5233</v>
      </c>
      <c r="L647" s="70">
        <v>2500442</v>
      </c>
      <c r="M647">
        <v>57625</v>
      </c>
      <c r="N647" t="s">
        <v>4483</v>
      </c>
      <c r="O647" s="109">
        <v>125301533</v>
      </c>
      <c r="P647" t="s">
        <v>4134</v>
      </c>
      <c r="Q647"/>
      <c r="R647" s="82">
        <v>0</v>
      </c>
      <c r="S647" s="198">
        <v>702</v>
      </c>
      <c r="T647" s="82">
        <v>0</v>
      </c>
      <c r="U647" s="82">
        <f t="shared" si="178"/>
        <v>702</v>
      </c>
      <c r="W647" s="73">
        <v>24</v>
      </c>
      <c r="X647" s="22">
        <v>0</v>
      </c>
      <c r="Y647" s="22">
        <v>0</v>
      </c>
      <c r="Z647" s="22">
        <v>0</v>
      </c>
      <c r="AA647" s="22">
        <v>0</v>
      </c>
      <c r="AB647" s="22">
        <v>0</v>
      </c>
      <c r="AC647" s="22">
        <v>0</v>
      </c>
      <c r="AD647" s="22">
        <v>0</v>
      </c>
      <c r="AE647" s="22">
        <v>0</v>
      </c>
      <c r="AF647" s="22">
        <v>0</v>
      </c>
      <c r="AG647" s="22">
        <v>0</v>
      </c>
      <c r="AH647" s="22">
        <f t="shared" si="179"/>
        <v>-29.25</v>
      </c>
      <c r="AI647" s="22">
        <f t="shared" si="179"/>
        <v>-29.25</v>
      </c>
      <c r="AJ647" s="22">
        <f t="shared" si="179"/>
        <v>-29.25</v>
      </c>
      <c r="AK647" s="22">
        <f t="shared" si="180"/>
        <v>-87.75</v>
      </c>
      <c r="AL647" s="22">
        <v>0</v>
      </c>
      <c r="AM647" s="22">
        <f t="shared" si="181"/>
        <v>-87.75</v>
      </c>
      <c r="AO647" s="81">
        <f t="shared" si="182"/>
        <v>614.25</v>
      </c>
      <c r="AP647" s="81">
        <f t="shared" si="183"/>
        <v>0</v>
      </c>
      <c r="AQ647" s="81"/>
      <c r="AR647" s="81"/>
    </row>
    <row r="648" spans="1:44" x14ac:dyDescent="0.25">
      <c r="A648" s="270">
        <v>45761</v>
      </c>
      <c r="D648" s="71" t="s">
        <v>5234</v>
      </c>
      <c r="L648" s="70">
        <v>2500442</v>
      </c>
      <c r="M648">
        <v>57626</v>
      </c>
      <c r="N648" t="s">
        <v>4483</v>
      </c>
      <c r="O648" s="109">
        <v>125301534</v>
      </c>
      <c r="P648" t="s">
        <v>4134</v>
      </c>
      <c r="Q648"/>
      <c r="R648" s="82">
        <v>0</v>
      </c>
      <c r="S648" s="198">
        <v>4212</v>
      </c>
      <c r="T648" s="82">
        <v>0</v>
      </c>
      <c r="U648" s="82">
        <f t="shared" si="178"/>
        <v>4212</v>
      </c>
      <c r="W648" s="73">
        <v>24</v>
      </c>
      <c r="X648" s="22">
        <v>0</v>
      </c>
      <c r="Y648" s="22">
        <v>0</v>
      </c>
      <c r="Z648" s="22">
        <v>0</v>
      </c>
      <c r="AA648" s="22">
        <v>0</v>
      </c>
      <c r="AB648" s="22">
        <v>0</v>
      </c>
      <c r="AC648" s="22">
        <v>0</v>
      </c>
      <c r="AD648" s="22">
        <v>0</v>
      </c>
      <c r="AE648" s="22">
        <v>0</v>
      </c>
      <c r="AF648" s="22">
        <v>0</v>
      </c>
      <c r="AG648" s="22">
        <v>0</v>
      </c>
      <c r="AH648" s="22">
        <f t="shared" si="179"/>
        <v>-175.5</v>
      </c>
      <c r="AI648" s="22">
        <f t="shared" si="179"/>
        <v>-175.5</v>
      </c>
      <c r="AJ648" s="22">
        <f t="shared" si="179"/>
        <v>-175.5</v>
      </c>
      <c r="AK648" s="22">
        <f t="shared" si="180"/>
        <v>-526.5</v>
      </c>
      <c r="AL648" s="22">
        <v>0</v>
      </c>
      <c r="AM648" s="22">
        <f t="shared" si="181"/>
        <v>-526.5</v>
      </c>
      <c r="AO648" s="81">
        <f t="shared" si="182"/>
        <v>3685.5</v>
      </c>
      <c r="AP648" s="81">
        <f t="shared" si="183"/>
        <v>0</v>
      </c>
      <c r="AQ648" s="81"/>
      <c r="AR648" s="81"/>
    </row>
    <row r="649" spans="1:44" x14ac:dyDescent="0.25">
      <c r="A649" s="270">
        <v>45761</v>
      </c>
      <c r="D649" s="71" t="s">
        <v>5235</v>
      </c>
      <c r="L649" s="70">
        <v>2500434</v>
      </c>
      <c r="M649">
        <v>57639</v>
      </c>
      <c r="N649" t="s">
        <v>5236</v>
      </c>
      <c r="O649" s="109" t="s">
        <v>5237</v>
      </c>
      <c r="P649" t="s">
        <v>4029</v>
      </c>
      <c r="Q649"/>
      <c r="R649" s="82">
        <v>0</v>
      </c>
      <c r="S649" s="198">
        <v>8386.56</v>
      </c>
      <c r="T649" s="82">
        <v>0</v>
      </c>
      <c r="U649" s="82">
        <f t="shared" si="178"/>
        <v>8386.56</v>
      </c>
      <c r="W649" s="73">
        <v>24</v>
      </c>
      <c r="X649" s="22">
        <v>0</v>
      </c>
      <c r="Y649" s="22">
        <v>0</v>
      </c>
      <c r="Z649" s="22">
        <v>0</v>
      </c>
      <c r="AA649" s="22">
        <v>0</v>
      </c>
      <c r="AB649" s="22">
        <v>0</v>
      </c>
      <c r="AC649" s="22">
        <v>0</v>
      </c>
      <c r="AD649" s="22">
        <v>0</v>
      </c>
      <c r="AE649" s="22">
        <v>0</v>
      </c>
      <c r="AF649" s="22">
        <v>0</v>
      </c>
      <c r="AG649" s="22">
        <v>0</v>
      </c>
      <c r="AH649" s="22">
        <f t="shared" si="179"/>
        <v>-349.44</v>
      </c>
      <c r="AI649" s="22">
        <f t="shared" si="179"/>
        <v>-349.44</v>
      </c>
      <c r="AJ649" s="22">
        <f t="shared" si="179"/>
        <v>-349.44</v>
      </c>
      <c r="AK649" s="22">
        <f t="shared" si="180"/>
        <v>-1048.32</v>
      </c>
      <c r="AL649" s="22">
        <v>0</v>
      </c>
      <c r="AM649" s="22">
        <f t="shared" si="181"/>
        <v>-1048.32</v>
      </c>
      <c r="AO649" s="81">
        <f t="shared" si="182"/>
        <v>7338.24</v>
      </c>
      <c r="AP649" s="81">
        <f t="shared" si="183"/>
        <v>0</v>
      </c>
      <c r="AQ649" s="81"/>
      <c r="AR649" s="81"/>
    </row>
    <row r="650" spans="1:44" x14ac:dyDescent="0.25">
      <c r="A650" s="270">
        <v>45762</v>
      </c>
      <c r="D650" s="71" t="s">
        <v>5238</v>
      </c>
      <c r="L650" s="70">
        <v>2500440</v>
      </c>
      <c r="M650">
        <v>57607</v>
      </c>
      <c r="N650" t="s">
        <v>4483</v>
      </c>
      <c r="O650" s="109" t="s">
        <v>5239</v>
      </c>
      <c r="P650" t="s">
        <v>5153</v>
      </c>
      <c r="Q650"/>
      <c r="R650" s="82">
        <v>0</v>
      </c>
      <c r="S650" s="198">
        <v>984.72</v>
      </c>
      <c r="T650" s="82">
        <v>0</v>
      </c>
      <c r="U650" s="82">
        <f t="shared" si="178"/>
        <v>984.72</v>
      </c>
      <c r="W650" s="73">
        <v>24</v>
      </c>
      <c r="X650" s="22">
        <v>0</v>
      </c>
      <c r="Y650" s="22">
        <v>0</v>
      </c>
      <c r="Z650" s="22">
        <v>0</v>
      </c>
      <c r="AA650" s="22">
        <v>0</v>
      </c>
      <c r="AB650" s="22">
        <v>0</v>
      </c>
      <c r="AC650" s="22">
        <v>0</v>
      </c>
      <c r="AD650" s="22">
        <v>0</v>
      </c>
      <c r="AE650" s="22">
        <v>0</v>
      </c>
      <c r="AF650" s="22">
        <v>0</v>
      </c>
      <c r="AG650" s="22">
        <v>0</v>
      </c>
      <c r="AH650" s="22">
        <f t="shared" si="179"/>
        <v>-41.03</v>
      </c>
      <c r="AI650" s="22">
        <f t="shared" si="179"/>
        <v>-41.03</v>
      </c>
      <c r="AJ650" s="22">
        <f t="shared" si="179"/>
        <v>-41.03</v>
      </c>
      <c r="AK650" s="22">
        <f t="shared" si="180"/>
        <v>-123.09</v>
      </c>
      <c r="AL650" s="22">
        <v>0</v>
      </c>
      <c r="AM650" s="22">
        <f t="shared" si="181"/>
        <v>-123.09</v>
      </c>
      <c r="AO650" s="81">
        <f t="shared" si="182"/>
        <v>861.63</v>
      </c>
      <c r="AP650" s="81">
        <f t="shared" si="183"/>
        <v>0</v>
      </c>
      <c r="AQ650" s="81"/>
      <c r="AR650" s="81"/>
    </row>
    <row r="651" spans="1:44" x14ac:dyDescent="0.25">
      <c r="A651" s="270">
        <v>45762</v>
      </c>
      <c r="D651" s="71" t="s">
        <v>5240</v>
      </c>
      <c r="L651" s="70">
        <v>2500440</v>
      </c>
      <c r="M651">
        <v>57608</v>
      </c>
      <c r="N651" t="s">
        <v>4483</v>
      </c>
      <c r="O651" s="109" t="s">
        <v>5241</v>
      </c>
      <c r="P651" t="s">
        <v>5153</v>
      </c>
      <c r="Q651"/>
      <c r="R651" s="82">
        <v>0</v>
      </c>
      <c r="S651" s="198">
        <v>5908.32</v>
      </c>
      <c r="T651" s="82">
        <v>0</v>
      </c>
      <c r="U651" s="82">
        <f t="shared" si="178"/>
        <v>5908.32</v>
      </c>
      <c r="W651" s="73">
        <v>24</v>
      </c>
      <c r="X651" s="22">
        <v>0</v>
      </c>
      <c r="Y651" s="22">
        <v>0</v>
      </c>
      <c r="Z651" s="22">
        <v>0</v>
      </c>
      <c r="AA651" s="22">
        <v>0</v>
      </c>
      <c r="AB651" s="22">
        <v>0</v>
      </c>
      <c r="AC651" s="22">
        <v>0</v>
      </c>
      <c r="AD651" s="22">
        <v>0</v>
      </c>
      <c r="AE651" s="22">
        <v>0</v>
      </c>
      <c r="AF651" s="22">
        <v>0</v>
      </c>
      <c r="AG651" s="22">
        <v>0</v>
      </c>
      <c r="AH651" s="22">
        <f t="shared" si="179"/>
        <v>-246.17999999999998</v>
      </c>
      <c r="AI651" s="22">
        <f t="shared" si="179"/>
        <v>-246.17999999999998</v>
      </c>
      <c r="AJ651" s="22">
        <f t="shared" si="179"/>
        <v>-246.17999999999998</v>
      </c>
      <c r="AK651" s="22">
        <f t="shared" si="180"/>
        <v>-738.54</v>
      </c>
      <c r="AL651" s="22">
        <v>0</v>
      </c>
      <c r="AM651" s="22">
        <f t="shared" si="181"/>
        <v>-738.54</v>
      </c>
      <c r="AO651" s="81">
        <f t="shared" si="182"/>
        <v>5169.78</v>
      </c>
      <c r="AP651" s="81">
        <f t="shared" si="183"/>
        <v>0</v>
      </c>
      <c r="AQ651" s="81"/>
      <c r="AR651" s="81"/>
    </row>
    <row r="652" spans="1:44" x14ac:dyDescent="0.25">
      <c r="A652" s="270">
        <v>45762</v>
      </c>
      <c r="D652" s="71" t="s">
        <v>5242</v>
      </c>
      <c r="L652" s="70">
        <v>2500434</v>
      </c>
      <c r="M652">
        <v>57634</v>
      </c>
      <c r="N652" t="s">
        <v>4087</v>
      </c>
      <c r="O652" s="109" t="s">
        <v>5243</v>
      </c>
      <c r="P652" t="s">
        <v>4029</v>
      </c>
      <c r="Q652"/>
      <c r="R652" s="82">
        <v>0</v>
      </c>
      <c r="S652" s="198">
        <v>5967</v>
      </c>
      <c r="T652" s="82">
        <v>0</v>
      </c>
      <c r="U652" s="82">
        <f t="shared" si="178"/>
        <v>5967</v>
      </c>
      <c r="W652" s="73">
        <v>24</v>
      </c>
      <c r="X652" s="22">
        <v>0</v>
      </c>
      <c r="Y652" s="22">
        <v>0</v>
      </c>
      <c r="Z652" s="22">
        <v>0</v>
      </c>
      <c r="AA652" s="22">
        <v>0</v>
      </c>
      <c r="AB652" s="22">
        <v>0</v>
      </c>
      <c r="AC652" s="22">
        <v>0</v>
      </c>
      <c r="AD652" s="22">
        <v>0</v>
      </c>
      <c r="AE652" s="22">
        <v>0</v>
      </c>
      <c r="AF652" s="22">
        <v>0</v>
      </c>
      <c r="AG652" s="22">
        <v>0</v>
      </c>
      <c r="AH652" s="22">
        <f t="shared" si="179"/>
        <v>-248.625</v>
      </c>
      <c r="AI652" s="22">
        <f t="shared" si="179"/>
        <v>-248.625</v>
      </c>
      <c r="AJ652" s="22">
        <f t="shared" si="179"/>
        <v>-248.625</v>
      </c>
      <c r="AK652" s="22">
        <f t="shared" si="180"/>
        <v>-745.875</v>
      </c>
      <c r="AL652" s="22">
        <v>0</v>
      </c>
      <c r="AM652" s="22">
        <f t="shared" si="181"/>
        <v>-745.875</v>
      </c>
      <c r="AO652" s="81">
        <f t="shared" si="182"/>
        <v>5221.125</v>
      </c>
      <c r="AP652" s="81">
        <f t="shared" si="183"/>
        <v>0</v>
      </c>
      <c r="AQ652" s="81"/>
      <c r="AR652" s="81"/>
    </row>
    <row r="653" spans="1:44" x14ac:dyDescent="0.25">
      <c r="A653" s="270">
        <v>45762</v>
      </c>
      <c r="D653" s="71" t="s">
        <v>5244</v>
      </c>
      <c r="L653" s="70">
        <v>2500439</v>
      </c>
      <c r="M653">
        <v>57644</v>
      </c>
      <c r="N653" t="s">
        <v>4483</v>
      </c>
      <c r="O653" s="109" t="s">
        <v>5245</v>
      </c>
      <c r="P653" t="s">
        <v>4029</v>
      </c>
      <c r="Q653"/>
      <c r="R653" s="82">
        <v>0</v>
      </c>
      <c r="S653" s="198">
        <v>6976.2</v>
      </c>
      <c r="T653" s="82">
        <v>0</v>
      </c>
      <c r="U653" s="82">
        <f t="shared" si="178"/>
        <v>6976.2</v>
      </c>
      <c r="W653" s="73">
        <v>24</v>
      </c>
      <c r="X653" s="22">
        <v>0</v>
      </c>
      <c r="Y653" s="22">
        <v>0</v>
      </c>
      <c r="Z653" s="22">
        <v>0</v>
      </c>
      <c r="AA653" s="22">
        <v>0</v>
      </c>
      <c r="AB653" s="22">
        <v>0</v>
      </c>
      <c r="AC653" s="22">
        <v>0</v>
      </c>
      <c r="AD653" s="22">
        <v>0</v>
      </c>
      <c r="AE653" s="22">
        <v>0</v>
      </c>
      <c r="AF653" s="22">
        <v>0</v>
      </c>
      <c r="AG653" s="22">
        <v>0</v>
      </c>
      <c r="AH653" s="22">
        <f t="shared" si="179"/>
        <v>-290.67500000000001</v>
      </c>
      <c r="AI653" s="22">
        <f t="shared" si="179"/>
        <v>-290.67500000000001</v>
      </c>
      <c r="AJ653" s="22">
        <f t="shared" si="179"/>
        <v>-290.67500000000001</v>
      </c>
      <c r="AK653" s="22">
        <f t="shared" si="180"/>
        <v>-872.02500000000009</v>
      </c>
      <c r="AL653" s="22">
        <v>0</v>
      </c>
      <c r="AM653" s="22">
        <f t="shared" si="181"/>
        <v>-872.02500000000009</v>
      </c>
      <c r="AO653" s="81">
        <f t="shared" si="182"/>
        <v>6104.1749999999993</v>
      </c>
      <c r="AP653" s="81">
        <f t="shared" si="183"/>
        <v>0</v>
      </c>
      <c r="AQ653" s="81"/>
      <c r="AR653" s="81"/>
    </row>
    <row r="654" spans="1:44" x14ac:dyDescent="0.25">
      <c r="A654" s="270">
        <v>45764</v>
      </c>
      <c r="D654" s="71" t="s">
        <v>5246</v>
      </c>
      <c r="L654" s="70">
        <v>2500439</v>
      </c>
      <c r="M654">
        <v>57643</v>
      </c>
      <c r="N654" t="s">
        <v>5247</v>
      </c>
      <c r="O654" s="109" t="s">
        <v>5248</v>
      </c>
      <c r="P654" t="s">
        <v>4029</v>
      </c>
      <c r="Q654"/>
      <c r="R654" s="82">
        <v>0</v>
      </c>
      <c r="S654" s="198">
        <v>3000</v>
      </c>
      <c r="T654" s="82">
        <v>0</v>
      </c>
      <c r="U654" s="82">
        <f t="shared" si="178"/>
        <v>3000</v>
      </c>
      <c r="W654" s="73">
        <v>24</v>
      </c>
      <c r="X654" s="22">
        <v>0</v>
      </c>
      <c r="Y654" s="22">
        <v>0</v>
      </c>
      <c r="Z654" s="22">
        <v>0</v>
      </c>
      <c r="AA654" s="22">
        <v>0</v>
      </c>
      <c r="AB654" s="22">
        <v>0</v>
      </c>
      <c r="AC654" s="22">
        <v>0</v>
      </c>
      <c r="AD654" s="22">
        <v>0</v>
      </c>
      <c r="AE654" s="22">
        <v>0</v>
      </c>
      <c r="AF654" s="22">
        <v>0</v>
      </c>
      <c r="AG654" s="22">
        <v>0</v>
      </c>
      <c r="AH654" s="22">
        <f t="shared" si="179"/>
        <v>-125</v>
      </c>
      <c r="AI654" s="22">
        <f t="shared" si="179"/>
        <v>-125</v>
      </c>
      <c r="AJ654" s="22">
        <f t="shared" si="179"/>
        <v>-125</v>
      </c>
      <c r="AK654" s="22">
        <f t="shared" si="180"/>
        <v>-375</v>
      </c>
      <c r="AL654" s="22">
        <v>0</v>
      </c>
      <c r="AM654" s="22">
        <f t="shared" si="181"/>
        <v>-375</v>
      </c>
      <c r="AO654" s="81">
        <f t="shared" si="182"/>
        <v>2625</v>
      </c>
      <c r="AP654" s="81">
        <f t="shared" si="183"/>
        <v>0</v>
      </c>
      <c r="AQ654" s="81"/>
      <c r="AR654" s="81"/>
    </row>
    <row r="655" spans="1:44" x14ac:dyDescent="0.25">
      <c r="A655" s="270">
        <v>45764</v>
      </c>
      <c r="D655" s="71" t="s">
        <v>5246</v>
      </c>
      <c r="L655" s="70">
        <v>2500439</v>
      </c>
      <c r="M655">
        <v>57643</v>
      </c>
      <c r="N655" t="s">
        <v>5249</v>
      </c>
      <c r="O655" s="109" t="s">
        <v>5248</v>
      </c>
      <c r="P655" t="s">
        <v>4029</v>
      </c>
      <c r="Q655"/>
      <c r="R655" s="82">
        <v>0</v>
      </c>
      <c r="S655" s="198">
        <v>693</v>
      </c>
      <c r="T655" s="82">
        <v>0</v>
      </c>
      <c r="U655" s="82">
        <f t="shared" si="178"/>
        <v>693</v>
      </c>
      <c r="W655" s="73">
        <v>24</v>
      </c>
      <c r="X655" s="22">
        <v>0</v>
      </c>
      <c r="Y655" s="22">
        <v>0</v>
      </c>
      <c r="Z655" s="22">
        <v>0</v>
      </c>
      <c r="AA655" s="22">
        <v>0</v>
      </c>
      <c r="AB655" s="22">
        <v>0</v>
      </c>
      <c r="AC655" s="22">
        <v>0</v>
      </c>
      <c r="AD655" s="22">
        <v>0</v>
      </c>
      <c r="AE655" s="22">
        <v>0</v>
      </c>
      <c r="AF655" s="22">
        <v>0</v>
      </c>
      <c r="AG655" s="22">
        <v>0</v>
      </c>
      <c r="AH655" s="22">
        <f t="shared" si="179"/>
        <v>-28.875</v>
      </c>
      <c r="AI655" s="22">
        <f t="shared" si="179"/>
        <v>-28.875</v>
      </c>
      <c r="AJ655" s="22">
        <f t="shared" si="179"/>
        <v>-28.875</v>
      </c>
      <c r="AK655" s="22">
        <f t="shared" si="180"/>
        <v>-86.625</v>
      </c>
      <c r="AL655" s="22">
        <v>0</v>
      </c>
      <c r="AM655" s="22">
        <f t="shared" si="181"/>
        <v>-86.625</v>
      </c>
      <c r="AO655" s="81">
        <f t="shared" si="182"/>
        <v>606.375</v>
      </c>
      <c r="AP655" s="81">
        <f t="shared" si="183"/>
        <v>0</v>
      </c>
      <c r="AQ655" s="81"/>
      <c r="AR655" s="81"/>
    </row>
    <row r="656" spans="1:44" x14ac:dyDescent="0.25">
      <c r="A656" s="270">
        <v>45765</v>
      </c>
      <c r="D656" s="71" t="s">
        <v>5250</v>
      </c>
      <c r="L656" s="70">
        <v>2500469</v>
      </c>
      <c r="M656">
        <v>57800</v>
      </c>
      <c r="N656" t="s">
        <v>5251</v>
      </c>
      <c r="O656" s="109">
        <v>2504251</v>
      </c>
      <c r="P656" t="s">
        <v>4022</v>
      </c>
      <c r="Q656"/>
      <c r="R656" s="82">
        <v>0</v>
      </c>
      <c r="S656" s="198">
        <v>1983.16</v>
      </c>
      <c r="T656" s="82">
        <v>0</v>
      </c>
      <c r="U656" s="82">
        <f t="shared" si="178"/>
        <v>1983.16</v>
      </c>
      <c r="W656" s="73">
        <v>24</v>
      </c>
      <c r="X656" s="22">
        <v>0</v>
      </c>
      <c r="Y656" s="22">
        <v>0</v>
      </c>
      <c r="Z656" s="22">
        <v>0</v>
      </c>
      <c r="AA656" s="22">
        <v>0</v>
      </c>
      <c r="AB656" s="22">
        <v>0</v>
      </c>
      <c r="AC656" s="22">
        <v>0</v>
      </c>
      <c r="AD656" s="22">
        <v>0</v>
      </c>
      <c r="AE656" s="22">
        <v>0</v>
      </c>
      <c r="AF656" s="22">
        <v>0</v>
      </c>
      <c r="AG656" s="22">
        <v>0</v>
      </c>
      <c r="AH656" s="22">
        <f t="shared" si="179"/>
        <v>-82.631666666666675</v>
      </c>
      <c r="AI656" s="22">
        <f t="shared" si="179"/>
        <v>-82.631666666666675</v>
      </c>
      <c r="AJ656" s="22">
        <f t="shared" si="179"/>
        <v>-82.631666666666675</v>
      </c>
      <c r="AK656" s="22">
        <f t="shared" si="180"/>
        <v>-247.89500000000004</v>
      </c>
      <c r="AL656" s="22">
        <v>0</v>
      </c>
      <c r="AM656" s="22">
        <f t="shared" si="181"/>
        <v>-247.89500000000004</v>
      </c>
      <c r="AO656" s="81">
        <f t="shared" si="182"/>
        <v>1735.2650000000001</v>
      </c>
      <c r="AP656" s="81">
        <f t="shared" si="183"/>
        <v>0</v>
      </c>
      <c r="AQ656" s="81"/>
      <c r="AR656" s="81"/>
    </row>
    <row r="657" spans="1:44" x14ac:dyDescent="0.25">
      <c r="A657" s="270">
        <v>45770</v>
      </c>
      <c r="D657" s="71" t="s">
        <v>5252</v>
      </c>
      <c r="L657" s="70">
        <v>2500448</v>
      </c>
      <c r="M657">
        <v>57617</v>
      </c>
      <c r="N657" t="s">
        <v>5114</v>
      </c>
      <c r="O657" s="109">
        <v>2504313</v>
      </c>
      <c r="P657" t="s">
        <v>4022</v>
      </c>
      <c r="Q657"/>
      <c r="R657" s="82">
        <v>0</v>
      </c>
      <c r="S657" s="198">
        <v>6825</v>
      </c>
      <c r="T657" s="82">
        <v>0</v>
      </c>
      <c r="U657" s="82">
        <f t="shared" si="178"/>
        <v>6825</v>
      </c>
      <c r="W657" s="73">
        <v>24</v>
      </c>
      <c r="X657" s="22">
        <v>0</v>
      </c>
      <c r="Y657" s="22">
        <v>0</v>
      </c>
      <c r="Z657" s="22">
        <v>0</v>
      </c>
      <c r="AA657" s="22">
        <v>0</v>
      </c>
      <c r="AB657" s="22">
        <v>0</v>
      </c>
      <c r="AC657" s="22">
        <v>0</v>
      </c>
      <c r="AD657" s="22">
        <v>0</v>
      </c>
      <c r="AE657" s="22">
        <v>0</v>
      </c>
      <c r="AF657" s="22">
        <v>0</v>
      </c>
      <c r="AG657" s="22">
        <v>0</v>
      </c>
      <c r="AH657" s="22">
        <f t="shared" si="179"/>
        <v>-284.375</v>
      </c>
      <c r="AI657" s="22">
        <f t="shared" si="179"/>
        <v>-284.375</v>
      </c>
      <c r="AJ657" s="22">
        <f t="shared" si="179"/>
        <v>-284.375</v>
      </c>
      <c r="AK657" s="22">
        <f t="shared" si="180"/>
        <v>-853.125</v>
      </c>
      <c r="AL657" s="22">
        <v>0</v>
      </c>
      <c r="AM657" s="22">
        <f t="shared" si="181"/>
        <v>-853.125</v>
      </c>
      <c r="AO657" s="81">
        <f t="shared" si="182"/>
        <v>5971.875</v>
      </c>
      <c r="AP657" s="81">
        <f t="shared" si="183"/>
        <v>0</v>
      </c>
      <c r="AQ657" s="81"/>
      <c r="AR657" s="81"/>
    </row>
    <row r="658" spans="1:44" x14ac:dyDescent="0.25">
      <c r="A658" s="270">
        <v>45772</v>
      </c>
      <c r="D658" s="71" t="s">
        <v>5253</v>
      </c>
      <c r="L658" s="70">
        <v>2500439</v>
      </c>
      <c r="M658">
        <v>57641</v>
      </c>
      <c r="N658" t="s">
        <v>5254</v>
      </c>
      <c r="O658" s="109" t="s">
        <v>5255</v>
      </c>
      <c r="P658" t="s">
        <v>4029</v>
      </c>
      <c r="Q658"/>
      <c r="R658" s="82">
        <v>0</v>
      </c>
      <c r="S658" s="198">
        <v>2039.32</v>
      </c>
      <c r="T658" s="82">
        <v>0</v>
      </c>
      <c r="U658" s="82">
        <f t="shared" si="178"/>
        <v>2039.32</v>
      </c>
      <c r="W658" s="73">
        <v>24</v>
      </c>
      <c r="X658" s="22">
        <v>0</v>
      </c>
      <c r="Y658" s="22">
        <v>0</v>
      </c>
      <c r="Z658" s="22">
        <v>0</v>
      </c>
      <c r="AA658" s="22">
        <v>0</v>
      </c>
      <c r="AB658" s="22">
        <v>0</v>
      </c>
      <c r="AC658" s="22">
        <v>0</v>
      </c>
      <c r="AD658" s="22">
        <v>0</v>
      </c>
      <c r="AE658" s="22">
        <v>0</v>
      </c>
      <c r="AF658" s="22">
        <v>0</v>
      </c>
      <c r="AG658" s="22">
        <v>0</v>
      </c>
      <c r="AH658" s="22">
        <f t="shared" si="179"/>
        <v>-84.971666666666664</v>
      </c>
      <c r="AI658" s="22">
        <f t="shared" si="179"/>
        <v>-84.971666666666664</v>
      </c>
      <c r="AJ658" s="22">
        <f t="shared" si="179"/>
        <v>-84.971666666666664</v>
      </c>
      <c r="AK658" s="22">
        <f t="shared" si="180"/>
        <v>-254.91499999999999</v>
      </c>
      <c r="AL658" s="22">
        <v>0</v>
      </c>
      <c r="AM658" s="22">
        <f t="shared" si="181"/>
        <v>-254.91499999999999</v>
      </c>
      <c r="AO658" s="81">
        <f t="shared" si="182"/>
        <v>1784.405</v>
      </c>
      <c r="AP658" s="81">
        <f t="shared" si="183"/>
        <v>0</v>
      </c>
      <c r="AQ658" s="81"/>
      <c r="AR658" s="81"/>
    </row>
    <row r="659" spans="1:44" x14ac:dyDescent="0.25">
      <c r="A659" s="270">
        <v>45773</v>
      </c>
      <c r="D659" s="71" t="s">
        <v>5256</v>
      </c>
      <c r="L659" s="70">
        <v>2500501</v>
      </c>
      <c r="M659">
        <v>57801</v>
      </c>
      <c r="N659" t="s">
        <v>5114</v>
      </c>
      <c r="O659" s="109">
        <v>2504333</v>
      </c>
      <c r="P659" t="s">
        <v>4022</v>
      </c>
      <c r="Q659"/>
      <c r="R659" s="82">
        <v>0</v>
      </c>
      <c r="S659" s="198">
        <v>5717.25</v>
      </c>
      <c r="T659" s="82">
        <v>0</v>
      </c>
      <c r="U659" s="82">
        <f t="shared" si="178"/>
        <v>5717.25</v>
      </c>
      <c r="W659" s="73">
        <v>24</v>
      </c>
      <c r="X659" s="22">
        <v>0</v>
      </c>
      <c r="Y659" s="22">
        <v>0</v>
      </c>
      <c r="Z659" s="22">
        <v>0</v>
      </c>
      <c r="AA659" s="22">
        <v>0</v>
      </c>
      <c r="AB659" s="22">
        <v>0</v>
      </c>
      <c r="AC659" s="22">
        <v>0</v>
      </c>
      <c r="AD659" s="22">
        <v>0</v>
      </c>
      <c r="AE659" s="22">
        <v>0</v>
      </c>
      <c r="AF659" s="22">
        <v>0</v>
      </c>
      <c r="AG659" s="22">
        <v>0</v>
      </c>
      <c r="AH659" s="22">
        <f t="shared" si="179"/>
        <v>-238.21875</v>
      </c>
      <c r="AI659" s="22">
        <f t="shared" si="179"/>
        <v>-238.21875</v>
      </c>
      <c r="AJ659" s="22">
        <f t="shared" si="179"/>
        <v>-238.21875</v>
      </c>
      <c r="AK659" s="22">
        <f t="shared" si="180"/>
        <v>-714.65625</v>
      </c>
      <c r="AL659" s="22">
        <v>0</v>
      </c>
      <c r="AM659" s="22">
        <f t="shared" si="181"/>
        <v>-714.65625</v>
      </c>
      <c r="AO659" s="81">
        <f t="shared" si="182"/>
        <v>5002.59375</v>
      </c>
      <c r="AP659" s="81">
        <f t="shared" si="183"/>
        <v>0</v>
      </c>
      <c r="AQ659" s="81"/>
      <c r="AR659" s="81"/>
    </row>
    <row r="660" spans="1:44" x14ac:dyDescent="0.25">
      <c r="A660" s="270">
        <v>45776</v>
      </c>
      <c r="D660" s="71" t="s">
        <v>5257</v>
      </c>
      <c r="L660" s="70">
        <v>2500504</v>
      </c>
      <c r="M660">
        <v>57808</v>
      </c>
      <c r="N660" t="s">
        <v>4644</v>
      </c>
      <c r="O660" s="109">
        <v>125301805</v>
      </c>
      <c r="P660" t="s">
        <v>4134</v>
      </c>
      <c r="Q660"/>
      <c r="R660" s="82">
        <v>0</v>
      </c>
      <c r="S660" s="198">
        <v>1658.8</v>
      </c>
      <c r="T660" s="82">
        <v>0</v>
      </c>
      <c r="U660" s="82">
        <f t="shared" si="178"/>
        <v>1658.8</v>
      </c>
      <c r="W660" s="73">
        <v>24</v>
      </c>
      <c r="X660" s="22">
        <v>0</v>
      </c>
      <c r="Y660" s="22">
        <v>0</v>
      </c>
      <c r="Z660" s="22">
        <v>0</v>
      </c>
      <c r="AA660" s="22">
        <v>0</v>
      </c>
      <c r="AB660" s="22">
        <v>0</v>
      </c>
      <c r="AC660" s="22">
        <v>0</v>
      </c>
      <c r="AD660" s="22">
        <v>0</v>
      </c>
      <c r="AE660" s="22">
        <v>0</v>
      </c>
      <c r="AF660" s="22">
        <v>0</v>
      </c>
      <c r="AG660" s="22">
        <v>0</v>
      </c>
      <c r="AH660" s="22">
        <f t="shared" si="179"/>
        <v>-69.11666666666666</v>
      </c>
      <c r="AI660" s="22">
        <f t="shared" si="179"/>
        <v>-69.11666666666666</v>
      </c>
      <c r="AJ660" s="22">
        <f t="shared" si="179"/>
        <v>-69.11666666666666</v>
      </c>
      <c r="AK660" s="22">
        <f t="shared" si="180"/>
        <v>-207.34999999999997</v>
      </c>
      <c r="AL660" s="22">
        <v>0</v>
      </c>
      <c r="AM660" s="22">
        <f t="shared" si="181"/>
        <v>-207.34999999999997</v>
      </c>
      <c r="AO660" s="81">
        <f t="shared" si="182"/>
        <v>1451.45</v>
      </c>
      <c r="AP660" s="81">
        <f t="shared" si="183"/>
        <v>0</v>
      </c>
      <c r="AQ660" s="81"/>
      <c r="AR660" s="81"/>
    </row>
    <row r="661" spans="1:44" x14ac:dyDescent="0.25">
      <c r="N661"/>
      <c r="O661"/>
      <c r="P661" s="83"/>
      <c r="Q661" s="83"/>
      <c r="S661" s="74"/>
      <c r="X661" s="22"/>
      <c r="Y661" s="22"/>
      <c r="Z661" s="22"/>
      <c r="AA661" s="22"/>
      <c r="AB661" s="22"/>
      <c r="AC661" s="22"/>
      <c r="AD661" s="22"/>
      <c r="AE661" s="22"/>
      <c r="AF661" s="22"/>
      <c r="AG661" s="22"/>
      <c r="AH661" s="22"/>
      <c r="AI661" s="22"/>
      <c r="AJ661" s="22"/>
      <c r="AK661" s="22"/>
      <c r="AL661" s="22"/>
      <c r="AM661" s="22"/>
      <c r="AO661" s="81"/>
      <c r="AP661" s="81"/>
      <c r="AQ661" s="81"/>
      <c r="AR661" s="81"/>
    </row>
    <row r="662" spans="1:44" x14ac:dyDescent="0.25">
      <c r="A662" s="270">
        <v>45779</v>
      </c>
      <c r="D662" s="71" t="s">
        <v>5258</v>
      </c>
      <c r="L662" s="70">
        <v>2500501</v>
      </c>
      <c r="M662" s="70">
        <v>57810</v>
      </c>
      <c r="N662" t="s">
        <v>5114</v>
      </c>
      <c r="O662" s="109">
        <v>2505017</v>
      </c>
      <c r="P662" t="s">
        <v>4022</v>
      </c>
      <c r="Q662"/>
      <c r="R662" s="82">
        <v>0</v>
      </c>
      <c r="S662" s="198">
        <v>6877.2</v>
      </c>
      <c r="T662" s="82">
        <v>0</v>
      </c>
      <c r="U662" s="82">
        <f t="shared" ref="U662:U674" si="184">SUM(R662:T662)</f>
        <v>6877.2</v>
      </c>
      <c r="W662" s="73">
        <v>24</v>
      </c>
      <c r="X662" s="22">
        <v>0</v>
      </c>
      <c r="Y662" s="22">
        <v>0</v>
      </c>
      <c r="Z662" s="22">
        <v>0</v>
      </c>
      <c r="AA662" s="22">
        <v>0</v>
      </c>
      <c r="AB662" s="22">
        <v>0</v>
      </c>
      <c r="AC662" s="22">
        <v>0</v>
      </c>
      <c r="AD662" s="22">
        <v>0</v>
      </c>
      <c r="AE662" s="22">
        <v>0</v>
      </c>
      <c r="AF662" s="22">
        <v>0</v>
      </c>
      <c r="AG662" s="22">
        <v>0</v>
      </c>
      <c r="AH662" s="22">
        <v>0</v>
      </c>
      <c r="AI662" s="22">
        <f t="shared" ref="AI662:AJ674" si="185">-$U662/$W662</f>
        <v>-286.55</v>
      </c>
      <c r="AJ662" s="22">
        <f t="shared" si="185"/>
        <v>-286.55</v>
      </c>
      <c r="AK662" s="22">
        <f t="shared" ref="AK662:AK670" si="186">SUM(Y662:AJ662)</f>
        <v>-573.1</v>
      </c>
      <c r="AL662" s="22">
        <v>0</v>
      </c>
      <c r="AM662" s="22">
        <f t="shared" ref="AM662:AM670" si="187">X662+AK662+AL662</f>
        <v>-573.1</v>
      </c>
      <c r="AO662" s="81">
        <f t="shared" ref="AO662:AO670" si="188">U662+AM662</f>
        <v>6304.0999999999995</v>
      </c>
      <c r="AP662" s="81">
        <f t="shared" ref="AP662:AP670" si="189">R662+X662</f>
        <v>0</v>
      </c>
      <c r="AQ662" s="81"/>
      <c r="AR662" s="81"/>
    </row>
    <row r="663" spans="1:44" x14ac:dyDescent="0.25">
      <c r="A663" s="270">
        <v>45784</v>
      </c>
      <c r="D663" s="71" t="s">
        <v>5259</v>
      </c>
      <c r="L663" s="70">
        <v>2500484</v>
      </c>
      <c r="M663" s="70">
        <v>57824</v>
      </c>
      <c r="N663" t="s">
        <v>5260</v>
      </c>
      <c r="O663" s="109" t="s">
        <v>5261</v>
      </c>
      <c r="P663" t="s">
        <v>4029</v>
      </c>
      <c r="Q663"/>
      <c r="R663" s="82">
        <v>0</v>
      </c>
      <c r="S663" s="198">
        <v>1105.6500000000001</v>
      </c>
      <c r="T663" s="82">
        <v>0</v>
      </c>
      <c r="U663" s="82">
        <f t="shared" si="184"/>
        <v>1105.6500000000001</v>
      </c>
      <c r="W663" s="73">
        <v>24</v>
      </c>
      <c r="X663" s="22">
        <v>0</v>
      </c>
      <c r="Y663" s="22">
        <v>0</v>
      </c>
      <c r="Z663" s="22">
        <v>0</v>
      </c>
      <c r="AA663" s="22">
        <v>0</v>
      </c>
      <c r="AB663" s="22">
        <v>0</v>
      </c>
      <c r="AC663" s="22">
        <v>0</v>
      </c>
      <c r="AD663" s="22">
        <v>0</v>
      </c>
      <c r="AE663" s="22">
        <v>0</v>
      </c>
      <c r="AF663" s="22">
        <v>0</v>
      </c>
      <c r="AG663" s="22">
        <v>0</v>
      </c>
      <c r="AH663" s="22">
        <v>0</v>
      </c>
      <c r="AI663" s="22">
        <f t="shared" si="185"/>
        <v>-46.068750000000001</v>
      </c>
      <c r="AJ663" s="22">
        <f t="shared" si="185"/>
        <v>-46.068750000000001</v>
      </c>
      <c r="AK663" s="22">
        <f t="shared" si="186"/>
        <v>-92.137500000000003</v>
      </c>
      <c r="AL663" s="22">
        <v>0</v>
      </c>
      <c r="AM663" s="22">
        <f t="shared" si="187"/>
        <v>-92.137500000000003</v>
      </c>
      <c r="AO663" s="81">
        <f t="shared" si="188"/>
        <v>1013.5125</v>
      </c>
      <c r="AP663" s="81">
        <f t="shared" si="189"/>
        <v>0</v>
      </c>
      <c r="AQ663" s="81"/>
      <c r="AR663" s="81"/>
    </row>
    <row r="664" spans="1:44" x14ac:dyDescent="0.25">
      <c r="A664" s="270">
        <v>45782</v>
      </c>
      <c r="D664" s="71" t="s">
        <v>5262</v>
      </c>
      <c r="L664" s="70">
        <v>2500484</v>
      </c>
      <c r="M664" s="70">
        <v>57833</v>
      </c>
      <c r="N664" t="s">
        <v>4483</v>
      </c>
      <c r="O664" s="109" t="s">
        <v>5263</v>
      </c>
      <c r="P664" t="s">
        <v>4029</v>
      </c>
      <c r="Q664"/>
      <c r="R664" s="82">
        <v>0</v>
      </c>
      <c r="S664" s="198">
        <v>6033.3</v>
      </c>
      <c r="T664" s="82">
        <v>0</v>
      </c>
      <c r="U664" s="82">
        <f t="shared" si="184"/>
        <v>6033.3</v>
      </c>
      <c r="W664" s="73">
        <v>24</v>
      </c>
      <c r="X664" s="22">
        <v>0</v>
      </c>
      <c r="Y664" s="22">
        <v>0</v>
      </c>
      <c r="Z664" s="22">
        <v>0</v>
      </c>
      <c r="AA664" s="22">
        <v>0</v>
      </c>
      <c r="AB664" s="22">
        <v>0</v>
      </c>
      <c r="AC664" s="22">
        <v>0</v>
      </c>
      <c r="AD664" s="22">
        <v>0</v>
      </c>
      <c r="AE664" s="22">
        <v>0</v>
      </c>
      <c r="AF664" s="22">
        <v>0</v>
      </c>
      <c r="AG664" s="22">
        <v>0</v>
      </c>
      <c r="AH664" s="22">
        <v>0</v>
      </c>
      <c r="AI664" s="22">
        <f t="shared" si="185"/>
        <v>-251.38750000000002</v>
      </c>
      <c r="AJ664" s="22">
        <f t="shared" si="185"/>
        <v>-251.38750000000002</v>
      </c>
      <c r="AK664" s="22">
        <f t="shared" si="186"/>
        <v>-502.77500000000003</v>
      </c>
      <c r="AL664" s="22">
        <v>0</v>
      </c>
      <c r="AM664" s="22">
        <f t="shared" si="187"/>
        <v>-502.77500000000003</v>
      </c>
      <c r="AO664" s="81">
        <f t="shared" si="188"/>
        <v>5530.5250000000005</v>
      </c>
      <c r="AP664" s="81">
        <f t="shared" si="189"/>
        <v>0</v>
      </c>
      <c r="AQ664" s="81"/>
      <c r="AR664" s="81"/>
    </row>
    <row r="665" spans="1:44" x14ac:dyDescent="0.25">
      <c r="A665" s="270">
        <v>45782</v>
      </c>
      <c r="D665" s="71" t="s">
        <v>5264</v>
      </c>
      <c r="L665" s="70">
        <v>2500484</v>
      </c>
      <c r="M665" s="70">
        <v>57834</v>
      </c>
      <c r="N665" t="s">
        <v>4483</v>
      </c>
      <c r="O665" s="109" t="s">
        <v>5265</v>
      </c>
      <c r="P665" t="s">
        <v>4029</v>
      </c>
      <c r="Q665"/>
      <c r="R665" s="82">
        <v>0</v>
      </c>
      <c r="S665" s="198">
        <v>994.5</v>
      </c>
      <c r="T665" s="82">
        <v>0</v>
      </c>
      <c r="U665" s="82">
        <f t="shared" si="184"/>
        <v>994.5</v>
      </c>
      <c r="W665" s="73">
        <v>24</v>
      </c>
      <c r="X665" s="22">
        <v>0</v>
      </c>
      <c r="Y665" s="22">
        <v>0</v>
      </c>
      <c r="Z665" s="22">
        <v>0</v>
      </c>
      <c r="AA665" s="22">
        <v>0</v>
      </c>
      <c r="AB665" s="22">
        <v>0</v>
      </c>
      <c r="AC665" s="22">
        <v>0</v>
      </c>
      <c r="AD665" s="22">
        <v>0</v>
      </c>
      <c r="AE665" s="22">
        <v>0</v>
      </c>
      <c r="AF665" s="22">
        <v>0</v>
      </c>
      <c r="AG665" s="22">
        <v>0</v>
      </c>
      <c r="AH665" s="22">
        <v>0</v>
      </c>
      <c r="AI665" s="22">
        <f t="shared" si="185"/>
        <v>-41.4375</v>
      </c>
      <c r="AJ665" s="22">
        <f t="shared" si="185"/>
        <v>-41.4375</v>
      </c>
      <c r="AK665" s="22">
        <f t="shared" si="186"/>
        <v>-82.875</v>
      </c>
      <c r="AL665" s="22">
        <v>0</v>
      </c>
      <c r="AM665" s="22">
        <f t="shared" si="187"/>
        <v>-82.875</v>
      </c>
      <c r="AO665" s="81">
        <f t="shared" si="188"/>
        <v>911.625</v>
      </c>
      <c r="AP665" s="81">
        <f t="shared" si="189"/>
        <v>0</v>
      </c>
      <c r="AQ665" s="81"/>
      <c r="AR665" s="81"/>
    </row>
    <row r="666" spans="1:44" x14ac:dyDescent="0.25">
      <c r="A666" s="270">
        <v>45782</v>
      </c>
      <c r="D666" s="71" t="s">
        <v>5264</v>
      </c>
      <c r="L666" s="70">
        <v>2500484</v>
      </c>
      <c r="M666" s="70">
        <v>57834</v>
      </c>
      <c r="N666" t="s">
        <v>4087</v>
      </c>
      <c r="O666" s="109" t="s">
        <v>5265</v>
      </c>
      <c r="P666" t="s">
        <v>4029</v>
      </c>
      <c r="Q666"/>
      <c r="R666" s="82">
        <v>0</v>
      </c>
      <c r="S666" s="198">
        <v>5171.3999999999996</v>
      </c>
      <c r="T666" s="82">
        <v>0</v>
      </c>
      <c r="U666" s="82">
        <f t="shared" si="184"/>
        <v>5171.3999999999996</v>
      </c>
      <c r="W666" s="73">
        <v>24</v>
      </c>
      <c r="X666" s="22">
        <v>0</v>
      </c>
      <c r="Y666" s="22">
        <v>0</v>
      </c>
      <c r="Z666" s="22">
        <v>0</v>
      </c>
      <c r="AA666" s="22">
        <v>0</v>
      </c>
      <c r="AB666" s="22">
        <v>0</v>
      </c>
      <c r="AC666" s="22">
        <v>0</v>
      </c>
      <c r="AD666" s="22">
        <v>0</v>
      </c>
      <c r="AE666" s="22">
        <v>0</v>
      </c>
      <c r="AF666" s="22">
        <v>0</v>
      </c>
      <c r="AG666" s="22">
        <v>0</v>
      </c>
      <c r="AH666" s="22">
        <v>0</v>
      </c>
      <c r="AI666" s="22">
        <f t="shared" si="185"/>
        <v>-215.47499999999999</v>
      </c>
      <c r="AJ666" s="22">
        <f t="shared" si="185"/>
        <v>-215.47499999999999</v>
      </c>
      <c r="AK666" s="22">
        <f t="shared" si="186"/>
        <v>-430.95</v>
      </c>
      <c r="AL666" s="22">
        <v>0</v>
      </c>
      <c r="AM666" s="22">
        <f t="shared" si="187"/>
        <v>-430.95</v>
      </c>
      <c r="AO666" s="81">
        <f t="shared" si="188"/>
        <v>4740.45</v>
      </c>
      <c r="AP666" s="81">
        <f t="shared" si="189"/>
        <v>0</v>
      </c>
      <c r="AQ666" s="81"/>
      <c r="AR666" s="81"/>
    </row>
    <row r="667" spans="1:44" x14ac:dyDescent="0.25">
      <c r="A667" s="270">
        <v>45782</v>
      </c>
      <c r="D667" s="71" t="s">
        <v>5266</v>
      </c>
      <c r="L667" s="70">
        <v>2500434</v>
      </c>
      <c r="M667" s="70">
        <v>57835</v>
      </c>
      <c r="N667" t="s">
        <v>4483</v>
      </c>
      <c r="O667" s="109" t="s">
        <v>5267</v>
      </c>
      <c r="P667" t="s">
        <v>4029</v>
      </c>
      <c r="Q667"/>
      <c r="R667" s="82">
        <v>0</v>
      </c>
      <c r="S667" s="198">
        <v>1170</v>
      </c>
      <c r="T667" s="82">
        <v>0</v>
      </c>
      <c r="U667" s="82">
        <f t="shared" si="184"/>
        <v>1170</v>
      </c>
      <c r="W667" s="73">
        <v>24</v>
      </c>
      <c r="X667" s="22">
        <v>0</v>
      </c>
      <c r="Y667" s="22">
        <v>0</v>
      </c>
      <c r="Z667" s="22">
        <v>0</v>
      </c>
      <c r="AA667" s="22">
        <v>0</v>
      </c>
      <c r="AB667" s="22">
        <v>0</v>
      </c>
      <c r="AC667" s="22">
        <v>0</v>
      </c>
      <c r="AD667" s="22">
        <v>0</v>
      </c>
      <c r="AE667" s="22">
        <v>0</v>
      </c>
      <c r="AF667" s="22">
        <v>0</v>
      </c>
      <c r="AG667" s="22">
        <v>0</v>
      </c>
      <c r="AH667" s="22">
        <v>0</v>
      </c>
      <c r="AI667" s="22">
        <f t="shared" si="185"/>
        <v>-48.75</v>
      </c>
      <c r="AJ667" s="22">
        <f t="shared" si="185"/>
        <v>-48.75</v>
      </c>
      <c r="AK667" s="22">
        <f t="shared" si="186"/>
        <v>-97.5</v>
      </c>
      <c r="AL667" s="22">
        <v>0</v>
      </c>
      <c r="AM667" s="22">
        <f t="shared" si="187"/>
        <v>-97.5</v>
      </c>
      <c r="AO667" s="81">
        <f t="shared" si="188"/>
        <v>1072.5</v>
      </c>
      <c r="AP667" s="81">
        <f t="shared" si="189"/>
        <v>0</v>
      </c>
      <c r="AQ667" s="81"/>
      <c r="AR667" s="81"/>
    </row>
    <row r="668" spans="1:44" x14ac:dyDescent="0.25">
      <c r="A668" s="270">
        <v>45782</v>
      </c>
      <c r="D668" s="71" t="s">
        <v>5266</v>
      </c>
      <c r="L668" s="70">
        <v>2500434</v>
      </c>
      <c r="M668" s="70">
        <v>57835</v>
      </c>
      <c r="N668" t="s">
        <v>5192</v>
      </c>
      <c r="O668" s="109" t="s">
        <v>5267</v>
      </c>
      <c r="P668" t="s">
        <v>4029</v>
      </c>
      <c r="Q668"/>
      <c r="R668" s="82">
        <v>0</v>
      </c>
      <c r="S668" s="198">
        <v>1200</v>
      </c>
      <c r="T668" s="82">
        <v>0</v>
      </c>
      <c r="U668" s="82">
        <f t="shared" si="184"/>
        <v>1200</v>
      </c>
      <c r="W668" s="73">
        <v>24</v>
      </c>
      <c r="X668" s="22">
        <v>0</v>
      </c>
      <c r="Y668" s="22">
        <v>0</v>
      </c>
      <c r="Z668" s="22">
        <v>0</v>
      </c>
      <c r="AA668" s="22">
        <v>0</v>
      </c>
      <c r="AB668" s="22">
        <v>0</v>
      </c>
      <c r="AC668" s="22">
        <v>0</v>
      </c>
      <c r="AD668" s="22">
        <v>0</v>
      </c>
      <c r="AE668" s="22">
        <v>0</v>
      </c>
      <c r="AF668" s="22">
        <v>0</v>
      </c>
      <c r="AG668" s="22">
        <v>0</v>
      </c>
      <c r="AH668" s="22">
        <v>0</v>
      </c>
      <c r="AI668" s="22">
        <f t="shared" si="185"/>
        <v>-50</v>
      </c>
      <c r="AJ668" s="22">
        <f t="shared" si="185"/>
        <v>-50</v>
      </c>
      <c r="AK668" s="22">
        <f t="shared" si="186"/>
        <v>-100</v>
      </c>
      <c r="AL668" s="22">
        <v>0</v>
      </c>
      <c r="AM668" s="22">
        <f t="shared" si="187"/>
        <v>-100</v>
      </c>
      <c r="AO668" s="81">
        <f t="shared" si="188"/>
        <v>1100</v>
      </c>
      <c r="AP668" s="81">
        <f t="shared" si="189"/>
        <v>0</v>
      </c>
      <c r="AQ668" s="81"/>
      <c r="AR668" s="81"/>
    </row>
    <row r="669" spans="1:44" x14ac:dyDescent="0.25">
      <c r="A669" s="270">
        <v>45800</v>
      </c>
      <c r="D669" s="71" t="s">
        <v>5268</v>
      </c>
      <c r="L669" s="70">
        <v>2500574</v>
      </c>
      <c r="M669" s="70">
        <v>57976</v>
      </c>
      <c r="N669" t="s">
        <v>5126</v>
      </c>
      <c r="O669" s="109" t="s">
        <v>5269</v>
      </c>
      <c r="P669" t="s">
        <v>4029</v>
      </c>
      <c r="Q669"/>
      <c r="R669" s="82">
        <v>0</v>
      </c>
      <c r="S669" s="198">
        <v>924</v>
      </c>
      <c r="T669" s="82">
        <v>0</v>
      </c>
      <c r="U669" s="82">
        <f t="shared" si="184"/>
        <v>924</v>
      </c>
      <c r="W669" s="73">
        <v>24</v>
      </c>
      <c r="X669" s="22">
        <v>0</v>
      </c>
      <c r="Y669" s="22">
        <v>0</v>
      </c>
      <c r="Z669" s="22">
        <v>0</v>
      </c>
      <c r="AA669" s="22">
        <v>0</v>
      </c>
      <c r="AB669" s="22">
        <v>0</v>
      </c>
      <c r="AC669" s="22">
        <v>0</v>
      </c>
      <c r="AD669" s="22">
        <v>0</v>
      </c>
      <c r="AE669" s="22">
        <v>0</v>
      </c>
      <c r="AF669" s="22">
        <v>0</v>
      </c>
      <c r="AG669" s="22">
        <v>0</v>
      </c>
      <c r="AH669" s="22">
        <v>0</v>
      </c>
      <c r="AI669" s="22">
        <f t="shared" si="185"/>
        <v>-38.5</v>
      </c>
      <c r="AJ669" s="22">
        <f t="shared" si="185"/>
        <v>-38.5</v>
      </c>
      <c r="AK669" s="22">
        <f t="shared" si="186"/>
        <v>-77</v>
      </c>
      <c r="AL669" s="22">
        <v>0</v>
      </c>
      <c r="AM669" s="22">
        <f t="shared" si="187"/>
        <v>-77</v>
      </c>
      <c r="AO669" s="81">
        <f t="shared" si="188"/>
        <v>847</v>
      </c>
      <c r="AP669" s="81">
        <f t="shared" si="189"/>
        <v>0</v>
      </c>
      <c r="AQ669" s="81"/>
      <c r="AR669" s="81"/>
    </row>
    <row r="670" spans="1:44" x14ac:dyDescent="0.25">
      <c r="A670" s="270">
        <v>45800</v>
      </c>
      <c r="D670" s="71" t="s">
        <v>5270</v>
      </c>
      <c r="L670" s="70">
        <v>2500574</v>
      </c>
      <c r="M670" s="70">
        <v>57980</v>
      </c>
      <c r="N670" t="s">
        <v>5000</v>
      </c>
      <c r="O670" s="109" t="s">
        <v>5271</v>
      </c>
      <c r="P670" t="s">
        <v>4029</v>
      </c>
      <c r="Q670"/>
      <c r="R670" s="82">
        <v>0</v>
      </c>
      <c r="S670" s="198">
        <v>1105.6500000000001</v>
      </c>
      <c r="T670" s="82">
        <v>0</v>
      </c>
      <c r="U670" s="82">
        <f t="shared" si="184"/>
        <v>1105.6500000000001</v>
      </c>
      <c r="W670" s="73">
        <v>24</v>
      </c>
      <c r="X670" s="22">
        <v>0</v>
      </c>
      <c r="Y670" s="22">
        <v>0</v>
      </c>
      <c r="Z670" s="22">
        <v>0</v>
      </c>
      <c r="AA670" s="22">
        <v>0</v>
      </c>
      <c r="AB670" s="22">
        <v>0</v>
      </c>
      <c r="AC670" s="22">
        <v>0</v>
      </c>
      <c r="AD670" s="22">
        <v>0</v>
      </c>
      <c r="AE670" s="22">
        <v>0</v>
      </c>
      <c r="AF670" s="22">
        <v>0</v>
      </c>
      <c r="AG670" s="22">
        <v>0</v>
      </c>
      <c r="AH670" s="22">
        <v>0</v>
      </c>
      <c r="AI670" s="22">
        <f t="shared" si="185"/>
        <v>-46.068750000000001</v>
      </c>
      <c r="AJ670" s="22">
        <f t="shared" si="185"/>
        <v>-46.068750000000001</v>
      </c>
      <c r="AK670" s="22">
        <f t="shared" si="186"/>
        <v>-92.137500000000003</v>
      </c>
      <c r="AL670" s="22">
        <v>0</v>
      </c>
      <c r="AM670" s="22">
        <f t="shared" si="187"/>
        <v>-92.137500000000003</v>
      </c>
      <c r="AO670" s="81">
        <f t="shared" si="188"/>
        <v>1013.5125</v>
      </c>
      <c r="AP670" s="81">
        <f t="shared" si="189"/>
        <v>0</v>
      </c>
      <c r="AQ670" s="81"/>
      <c r="AR670" s="81"/>
    </row>
    <row r="671" spans="1:44" x14ac:dyDescent="0.25">
      <c r="A671" s="270"/>
      <c r="N671"/>
      <c r="O671" s="109"/>
      <c r="P671"/>
      <c r="Q671"/>
      <c r="S671" s="198"/>
      <c r="X671" s="22"/>
      <c r="Y671" s="22"/>
      <c r="Z671" s="22"/>
      <c r="AA671" s="22"/>
      <c r="AB671" s="22"/>
      <c r="AC671" s="22"/>
      <c r="AD671" s="22"/>
      <c r="AE671" s="22"/>
      <c r="AF671" s="22"/>
      <c r="AG671" s="22"/>
      <c r="AH671" s="22"/>
      <c r="AI671" s="22"/>
      <c r="AJ671" s="22"/>
      <c r="AK671" s="22"/>
      <c r="AL671" s="22"/>
      <c r="AM671" s="22"/>
      <c r="AO671" s="81"/>
      <c r="AP671" s="81"/>
      <c r="AQ671" s="81"/>
      <c r="AR671" s="81"/>
    </row>
    <row r="672" spans="1:44" x14ac:dyDescent="0.25">
      <c r="A672" s="221">
        <v>45809</v>
      </c>
      <c r="D672" s="71" t="s">
        <v>5272</v>
      </c>
      <c r="L672" s="70">
        <v>2500574</v>
      </c>
      <c r="M672" s="70">
        <v>58180</v>
      </c>
      <c r="N672" t="s">
        <v>5126</v>
      </c>
      <c r="O672" t="s">
        <v>5273</v>
      </c>
      <c r="P672" s="83" t="s">
        <v>4029</v>
      </c>
      <c r="Q672" s="83"/>
      <c r="R672" s="82">
        <v>0</v>
      </c>
      <c r="S672" s="82">
        <v>2475</v>
      </c>
      <c r="T672" s="82">
        <v>0</v>
      </c>
      <c r="U672" s="82">
        <f t="shared" si="184"/>
        <v>2475</v>
      </c>
      <c r="W672" s="73">
        <v>24</v>
      </c>
      <c r="X672" s="22">
        <v>0</v>
      </c>
      <c r="Y672" s="22">
        <v>0</v>
      </c>
      <c r="Z672" s="22">
        <v>0</v>
      </c>
      <c r="AA672" s="22">
        <v>0</v>
      </c>
      <c r="AB672" s="22">
        <v>0</v>
      </c>
      <c r="AC672" s="22">
        <v>0</v>
      </c>
      <c r="AD672" s="22">
        <v>0</v>
      </c>
      <c r="AE672" s="22">
        <v>0</v>
      </c>
      <c r="AF672" s="22">
        <v>0</v>
      </c>
      <c r="AG672" s="22">
        <v>0</v>
      </c>
      <c r="AH672" s="22">
        <v>0</v>
      </c>
      <c r="AI672" s="22">
        <v>0</v>
      </c>
      <c r="AJ672" s="22">
        <f t="shared" si="185"/>
        <v>-103.125</v>
      </c>
      <c r="AK672" s="22">
        <f t="shared" ref="AK672:AK673" si="190">SUM(Y672:AJ672)</f>
        <v>-103.125</v>
      </c>
      <c r="AL672" s="22">
        <v>0</v>
      </c>
      <c r="AM672" s="22">
        <f t="shared" ref="AM672:AM673" si="191">X672+AK672+AL672</f>
        <v>-103.125</v>
      </c>
      <c r="AO672" s="81">
        <f t="shared" ref="AO672:AO673" si="192">U672+AM672</f>
        <v>2371.875</v>
      </c>
      <c r="AP672" s="81">
        <f t="shared" ref="AP672:AP673" si="193">R672+X672</f>
        <v>0</v>
      </c>
      <c r="AQ672" s="81"/>
      <c r="AR672" s="81"/>
    </row>
    <row r="673" spans="1:47" x14ac:dyDescent="0.25">
      <c r="A673" s="221">
        <v>45828</v>
      </c>
      <c r="D673" s="71" t="s">
        <v>5274</v>
      </c>
      <c r="L673" s="70">
        <v>2500801</v>
      </c>
      <c r="M673" s="70">
        <v>58428</v>
      </c>
      <c r="N673" t="s">
        <v>5114</v>
      </c>
      <c r="O673" t="s">
        <v>5275</v>
      </c>
      <c r="P673" s="83" t="s">
        <v>4022</v>
      </c>
      <c r="Q673" s="83"/>
      <c r="R673" s="82">
        <v>0</v>
      </c>
      <c r="S673" s="82">
        <v>6552</v>
      </c>
      <c r="T673" s="82">
        <v>0</v>
      </c>
      <c r="U673" s="82">
        <f t="shared" si="184"/>
        <v>6552</v>
      </c>
      <c r="W673" s="73">
        <v>24</v>
      </c>
      <c r="X673" s="22">
        <v>0</v>
      </c>
      <c r="Y673" s="22">
        <v>0</v>
      </c>
      <c r="Z673" s="22">
        <v>0</v>
      </c>
      <c r="AA673" s="22">
        <v>0</v>
      </c>
      <c r="AB673" s="22">
        <v>0</v>
      </c>
      <c r="AC673" s="22">
        <v>0</v>
      </c>
      <c r="AD673" s="22">
        <v>0</v>
      </c>
      <c r="AE673" s="22">
        <v>0</v>
      </c>
      <c r="AF673" s="22">
        <v>0</v>
      </c>
      <c r="AG673" s="22">
        <v>0</v>
      </c>
      <c r="AH673" s="22">
        <v>0</v>
      </c>
      <c r="AI673" s="22">
        <v>0</v>
      </c>
      <c r="AJ673" s="22">
        <f t="shared" si="185"/>
        <v>-273</v>
      </c>
      <c r="AK673" s="22">
        <f t="shared" si="190"/>
        <v>-273</v>
      </c>
      <c r="AL673" s="22">
        <v>0</v>
      </c>
      <c r="AM673" s="22">
        <f t="shared" si="191"/>
        <v>-273</v>
      </c>
      <c r="AO673" s="81">
        <f t="shared" si="192"/>
        <v>6279</v>
      </c>
      <c r="AP673" s="81">
        <f t="shared" si="193"/>
        <v>0</v>
      </c>
      <c r="AQ673" s="81"/>
      <c r="AR673" s="81"/>
    </row>
    <row r="674" spans="1:47" x14ac:dyDescent="0.25">
      <c r="A674" s="221">
        <v>45824</v>
      </c>
      <c r="D674" s="71" t="s">
        <v>5276</v>
      </c>
      <c r="L674" s="70">
        <v>2500802</v>
      </c>
      <c r="M674" s="70">
        <v>58443</v>
      </c>
      <c r="N674" t="s">
        <v>5114</v>
      </c>
      <c r="O674" t="s">
        <v>5277</v>
      </c>
      <c r="P674" s="83" t="s">
        <v>4134</v>
      </c>
      <c r="Q674" s="83"/>
      <c r="R674" s="82">
        <v>0</v>
      </c>
      <c r="S674" s="82">
        <v>4684.68</v>
      </c>
      <c r="T674" s="82">
        <v>0</v>
      </c>
      <c r="U674" s="82">
        <f t="shared" si="184"/>
        <v>4684.68</v>
      </c>
      <c r="W674" s="73">
        <v>24</v>
      </c>
      <c r="X674" s="22">
        <v>0</v>
      </c>
      <c r="Y674" s="22">
        <v>0</v>
      </c>
      <c r="Z674" s="22">
        <v>0</v>
      </c>
      <c r="AA674" s="22">
        <v>0</v>
      </c>
      <c r="AB674" s="22">
        <v>0</v>
      </c>
      <c r="AC674" s="22">
        <v>0</v>
      </c>
      <c r="AD674" s="22">
        <v>0</v>
      </c>
      <c r="AE674" s="22">
        <v>0</v>
      </c>
      <c r="AF674" s="22">
        <v>0</v>
      </c>
      <c r="AG674" s="22">
        <v>0</v>
      </c>
      <c r="AH674" s="22">
        <v>0</v>
      </c>
      <c r="AI674" s="22">
        <v>0</v>
      </c>
      <c r="AJ674" s="22">
        <f t="shared" si="185"/>
        <v>-195.19500000000002</v>
      </c>
      <c r="AK674" s="22">
        <f>SUM(Y674:AJ674)</f>
        <v>-195.19500000000002</v>
      </c>
      <c r="AL674" s="22">
        <v>0</v>
      </c>
      <c r="AM674" s="22">
        <f>X674+AK674+AL674</f>
        <v>-195.19500000000002</v>
      </c>
      <c r="AO674" s="81">
        <f>U674+AM674</f>
        <v>4489.4850000000006</v>
      </c>
      <c r="AP674" s="81">
        <f>R674+X674</f>
        <v>0</v>
      </c>
      <c r="AQ674" s="81"/>
      <c r="AR674" s="81"/>
    </row>
    <row r="675" spans="1:47" x14ac:dyDescent="0.25">
      <c r="AC675" s="81"/>
      <c r="AD675" s="81"/>
      <c r="AK675" s="81"/>
      <c r="AL675" s="81"/>
      <c r="AM675" s="81"/>
      <c r="AO675" s="81"/>
      <c r="AP675" s="81"/>
      <c r="AQ675" s="81"/>
      <c r="AR675" s="81"/>
    </row>
    <row r="676" spans="1:47" ht="15.75" thickBot="1" x14ac:dyDescent="0.3">
      <c r="R676" s="136">
        <f>SUM(R6:R675)</f>
        <v>2882714.081840002</v>
      </c>
      <c r="S676" s="136">
        <f>SUM(S6:S675)</f>
        <v>683414.47000000009</v>
      </c>
      <c r="T676" s="136">
        <f>SUM(T6:T675)</f>
        <v>0</v>
      </c>
      <c r="U676" s="136">
        <f>SUM(U6:U675)</f>
        <v>3566128.5518400013</v>
      </c>
      <c r="V676" s="74"/>
      <c r="X676" s="25">
        <f t="shared" ref="X676:AM676" si="194">SUM(X6:X675)</f>
        <v>-1751878.1530749975</v>
      </c>
      <c r="Y676" s="25">
        <f t="shared" si="194"/>
        <v>-97623.474583333285</v>
      </c>
      <c r="Z676" s="25">
        <f t="shared" si="194"/>
        <v>-100588.61124999996</v>
      </c>
      <c r="AA676" s="25">
        <f t="shared" si="194"/>
        <v>-94662.776666666643</v>
      </c>
      <c r="AB676" s="25">
        <f t="shared" si="194"/>
        <v>-93636.580416666664</v>
      </c>
      <c r="AC676" s="25">
        <f t="shared" si="194"/>
        <v>-97141.898750000008</v>
      </c>
      <c r="AD676" s="25">
        <f t="shared" si="194"/>
        <v>-99265.172499999971</v>
      </c>
      <c r="AE676" s="25">
        <f t="shared" si="194"/>
        <v>-93469.012083333349</v>
      </c>
      <c r="AF676" s="25">
        <f t="shared" si="194"/>
        <v>-91317.112083333326</v>
      </c>
      <c r="AG676" s="25">
        <f t="shared" si="194"/>
        <v>-92339.134999999995</v>
      </c>
      <c r="AH676" s="25">
        <f t="shared" si="194"/>
        <v>-4585.8891666666659</v>
      </c>
      <c r="AI676" s="25">
        <f t="shared" si="194"/>
        <v>-5610.126666666667</v>
      </c>
      <c r="AJ676" s="25">
        <f t="shared" si="194"/>
        <v>-6181.4466666666667</v>
      </c>
      <c r="AK676" s="25">
        <f t="shared" si="194"/>
        <v>-876421.23583333287</v>
      </c>
      <c r="AL676" s="25">
        <f t="shared" si="194"/>
        <v>0</v>
      </c>
      <c r="AM676" s="25">
        <f t="shared" si="194"/>
        <v>-2628299.3889083373</v>
      </c>
      <c r="AN676" s="74"/>
      <c r="AO676" s="136">
        <f>SUM(AO6:AO675)</f>
        <v>937829.16293166636</v>
      </c>
      <c r="AP676" s="136">
        <f>SUM(AP6:AP675)</f>
        <v>1130835.9287650003</v>
      </c>
      <c r="AQ676" s="81"/>
      <c r="AR676" s="136">
        <f>SUM(AR6:AR675)</f>
        <v>270521.94</v>
      </c>
      <c r="AS676" s="136">
        <f>SUM(AS6:AS675)</f>
        <v>0</v>
      </c>
      <c r="AT676" s="136">
        <f>SUM(AT6:AT675)</f>
        <v>0</v>
      </c>
      <c r="AU676" s="136">
        <f>SUM(AU6:AU675)</f>
        <v>-135260.97</v>
      </c>
    </row>
    <row r="677" spans="1:47" ht="15.75" thickTop="1" x14ac:dyDescent="0.25">
      <c r="X677" s="77"/>
      <c r="AP677" s="59"/>
      <c r="AQ677" s="81"/>
      <c r="AR677" s="81"/>
    </row>
    <row r="678" spans="1:47" x14ac:dyDescent="0.25">
      <c r="AB678" s="82"/>
      <c r="AC678" s="82"/>
      <c r="AD678" s="82"/>
      <c r="AE678" s="82"/>
      <c r="AF678" s="82"/>
      <c r="AG678" s="82"/>
      <c r="AH678" s="82"/>
      <c r="AI678" s="82"/>
      <c r="AJ678" s="82"/>
      <c r="AQ678" s="81"/>
      <c r="AR678" s="81"/>
      <c r="AS678" s="70" t="s">
        <v>5278</v>
      </c>
      <c r="AT678" s="81">
        <f>AS676-AT676</f>
        <v>0</v>
      </c>
    </row>
    <row r="679" spans="1:47" x14ac:dyDescent="0.25">
      <c r="AP679" s="59"/>
      <c r="AQ679" s="81"/>
      <c r="AR679" s="81"/>
    </row>
    <row r="680" spans="1:47" x14ac:dyDescent="0.25">
      <c r="U680" s="22"/>
      <c r="AK680" s="70" t="s">
        <v>70</v>
      </c>
      <c r="AM680" s="22">
        <v>-2611921.9300000002</v>
      </c>
      <c r="AP680" s="59"/>
      <c r="AQ680" s="81"/>
      <c r="AR680" s="81"/>
    </row>
    <row r="681" spans="1:47" x14ac:dyDescent="0.25">
      <c r="AQ681" s="81"/>
      <c r="AR681" s="81"/>
    </row>
    <row r="682" spans="1:47" x14ac:dyDescent="0.25">
      <c r="S682" s="137"/>
      <c r="AR682" s="81"/>
    </row>
    <row r="683" spans="1:47" x14ac:dyDescent="0.25">
      <c r="AR683" s="81"/>
    </row>
  </sheetData>
  <autoFilter ref="A5:AU675" xr:uid="{70E94105-A806-457C-924A-4F24945FB5E6}"/>
  <conditionalFormatting sqref="E1:E635 E675:E1048576">
    <cfRule type="duplicateValues" dxfId="5" priority="2"/>
  </conditionalFormatting>
  <conditionalFormatting sqref="E636:E674">
    <cfRule type="duplicateValues" dxfId="4" priority="1"/>
  </conditionalFormatting>
  <conditionalFormatting sqref="M287:M405">
    <cfRule type="duplicateValues" dxfId="3" priority="3"/>
  </conditionalFormatting>
  <pageMargins left="0.70866141732283472" right="0.70866141732283472" top="0.74803149606299213" bottom="0.74803149606299213" header="0.31496062992125984" footer="0.31496062992125984"/>
  <pageSetup paperSize="9" scale="2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101F1-8904-446D-BACF-B020637A2573}">
  <dimension ref="A1:AI67"/>
  <sheetViews>
    <sheetView zoomScale="70" zoomScaleNormal="70" workbookViewId="0">
      <selection activeCell="D20" sqref="D20"/>
    </sheetView>
  </sheetViews>
  <sheetFormatPr defaultColWidth="9.140625" defaultRowHeight="15" outlineLevelCol="1" x14ac:dyDescent="0.25"/>
  <cols>
    <col min="1" max="1" width="11.42578125" style="10" customWidth="1"/>
    <col min="2" max="2" width="11.5703125" style="2" customWidth="1"/>
    <col min="3" max="3" width="15" style="3" customWidth="1"/>
    <col min="4" max="4" width="66.85546875" style="4" bestFit="1" customWidth="1"/>
    <col min="5" max="7" width="17" style="4" customWidth="1"/>
    <col min="8" max="8" width="8.5703125" style="5" bestFit="1" customWidth="1"/>
    <col min="9" max="9" width="5.42578125" style="4" bestFit="1" customWidth="1"/>
    <col min="10" max="10" width="15.28515625" style="4" customWidth="1"/>
    <col min="11" max="14" width="15.5703125" style="6" customWidth="1"/>
    <col min="15" max="15" width="1.42578125" style="6" customWidth="1"/>
    <col min="16" max="16" width="7.140625" style="5" customWidth="1"/>
    <col min="17" max="17" width="15.5703125" style="6" customWidth="1"/>
    <col min="18" max="31" width="14.42578125" style="6" customWidth="1" outlineLevel="1"/>
    <col min="32" max="32" width="15.5703125" style="6" customWidth="1"/>
    <col min="33" max="33" width="1.42578125" style="6" customWidth="1"/>
    <col min="34" max="35" width="15.5703125" style="6" customWidth="1"/>
    <col min="36" max="36" width="9.140625" style="4"/>
    <col min="37" max="37" width="10" style="4" bestFit="1" customWidth="1"/>
    <col min="38" max="16384" width="9.140625" style="4"/>
  </cols>
  <sheetData>
    <row r="1" spans="1:35" x14ac:dyDescent="0.25">
      <c r="A1" s="1" t="str">
        <f>[33]LAND!A1</f>
        <v>TOMYPAK FLEXIBLE PACKAGING SDN BHD</v>
      </c>
    </row>
    <row r="2" spans="1:35" x14ac:dyDescent="0.25">
      <c r="A2" s="1" t="str">
        <f>[33]LAND!A2</f>
        <v>FOR THE YEAR ENDED 30 JUNE 2025</v>
      </c>
    </row>
    <row r="3" spans="1:35" x14ac:dyDescent="0.25">
      <c r="A3" s="7" t="s">
        <v>5279</v>
      </c>
      <c r="AD3" s="8"/>
      <c r="AE3" s="8"/>
      <c r="AF3" s="8"/>
      <c r="AH3" s="9"/>
      <c r="AI3" s="9"/>
    </row>
    <row r="4" spans="1:35" x14ac:dyDescent="0.25">
      <c r="A4" s="33" t="s">
        <v>5280</v>
      </c>
      <c r="B4" s="178"/>
      <c r="K4" s="12"/>
      <c r="L4" s="12"/>
      <c r="M4" s="12"/>
      <c r="N4" s="12"/>
      <c r="O4" s="12"/>
      <c r="Q4" s="12"/>
      <c r="R4" s="13"/>
      <c r="S4" s="13"/>
      <c r="T4" s="13"/>
      <c r="U4" s="13"/>
      <c r="V4" s="13"/>
      <c r="W4" s="13"/>
      <c r="X4" s="13"/>
      <c r="Y4" s="13"/>
      <c r="Z4" s="13"/>
      <c r="AA4" s="13"/>
      <c r="AB4" s="13"/>
      <c r="AC4" s="13"/>
      <c r="AD4" s="13"/>
      <c r="AE4" s="13"/>
      <c r="AF4" s="14"/>
      <c r="AG4" s="14"/>
      <c r="AH4" s="14" t="s">
        <v>1</v>
      </c>
      <c r="AI4" s="14" t="s">
        <v>2</v>
      </c>
    </row>
    <row r="5" spans="1:35" s="5" customFormat="1" ht="30" x14ac:dyDescent="0.25">
      <c r="A5" s="15" t="s">
        <v>3</v>
      </c>
      <c r="B5" s="16" t="s">
        <v>4</v>
      </c>
      <c r="C5" s="17" t="s">
        <v>73</v>
      </c>
      <c r="D5" s="18" t="s">
        <v>74</v>
      </c>
      <c r="E5" s="18" t="s">
        <v>76</v>
      </c>
      <c r="F5" s="18" t="s">
        <v>77</v>
      </c>
      <c r="G5" s="18" t="s">
        <v>78</v>
      </c>
      <c r="H5" s="17" t="s">
        <v>83</v>
      </c>
      <c r="I5" s="17"/>
      <c r="J5" s="206" t="s">
        <v>82</v>
      </c>
      <c r="K5" s="19" t="s">
        <v>6</v>
      </c>
      <c r="L5" s="19" t="s">
        <v>7</v>
      </c>
      <c r="M5" s="19" t="s">
        <v>8</v>
      </c>
      <c r="N5" s="20" t="s">
        <v>9</v>
      </c>
      <c r="O5" s="19"/>
      <c r="P5" s="17" t="s">
        <v>84</v>
      </c>
      <c r="Q5" s="19" t="s">
        <v>11</v>
      </c>
      <c r="R5" s="21" t="s">
        <v>12</v>
      </c>
      <c r="S5" s="21" t="s">
        <v>13</v>
      </c>
      <c r="T5" s="21" t="s">
        <v>14</v>
      </c>
      <c r="U5" s="21" t="s">
        <v>15</v>
      </c>
      <c r="V5" s="21" t="s">
        <v>16</v>
      </c>
      <c r="W5" s="21" t="s">
        <v>17</v>
      </c>
      <c r="X5" s="21" t="s">
        <v>18</v>
      </c>
      <c r="Y5" s="21" t="s">
        <v>19</v>
      </c>
      <c r="Z5" s="21" t="s">
        <v>20</v>
      </c>
      <c r="AA5" s="21" t="s">
        <v>21</v>
      </c>
      <c r="AB5" s="21" t="s">
        <v>22</v>
      </c>
      <c r="AC5" s="21" t="s">
        <v>23</v>
      </c>
      <c r="AD5" s="19" t="s">
        <v>24</v>
      </c>
      <c r="AE5" s="19" t="s">
        <v>8</v>
      </c>
      <c r="AF5" s="20" t="s">
        <v>25</v>
      </c>
      <c r="AG5" s="19"/>
      <c r="AH5" s="19" t="str">
        <f>FBT!AA5</f>
        <v>NBV As At 30/06/2025</v>
      </c>
      <c r="AI5" s="19" t="str">
        <f>FBT!AB5</f>
        <v>NBV As At 30/06/2024</v>
      </c>
    </row>
    <row r="6" spans="1:35" x14ac:dyDescent="0.25">
      <c r="A6" s="10">
        <v>40755</v>
      </c>
      <c r="C6" s="3" t="s">
        <v>5281</v>
      </c>
      <c r="D6" s="4" t="s">
        <v>5282</v>
      </c>
      <c r="E6" s="4" t="s">
        <v>88</v>
      </c>
      <c r="F6" s="4" t="s">
        <v>89</v>
      </c>
      <c r="G6" s="4" t="s">
        <v>157</v>
      </c>
      <c r="H6" s="5">
        <v>1</v>
      </c>
      <c r="I6" s="4" t="s">
        <v>158</v>
      </c>
      <c r="K6" s="6">
        <v>1650</v>
      </c>
      <c r="L6" s="6">
        <v>0</v>
      </c>
      <c r="M6" s="6">
        <v>0</v>
      </c>
      <c r="N6" s="6">
        <f t="shared" ref="N6:N7" si="0">SUM(K6:M6)</f>
        <v>1650</v>
      </c>
      <c r="P6" s="5">
        <v>120</v>
      </c>
      <c r="Q6" s="22">
        <v>-1650</v>
      </c>
      <c r="R6" s="22">
        <f>0</f>
        <v>0</v>
      </c>
      <c r="S6" s="22">
        <f>0</f>
        <v>0</v>
      </c>
      <c r="T6" s="22">
        <f>0</f>
        <v>0</v>
      </c>
      <c r="U6" s="22">
        <f t="shared" ref="U6:AC7" si="1">T6</f>
        <v>0</v>
      </c>
      <c r="V6" s="22">
        <f t="shared" si="1"/>
        <v>0</v>
      </c>
      <c r="W6" s="22">
        <f t="shared" si="1"/>
        <v>0</v>
      </c>
      <c r="X6" s="22">
        <f t="shared" si="1"/>
        <v>0</v>
      </c>
      <c r="Y6" s="22">
        <f t="shared" si="1"/>
        <v>0</v>
      </c>
      <c r="Z6" s="22">
        <f t="shared" si="1"/>
        <v>0</v>
      </c>
      <c r="AA6" s="22">
        <f t="shared" si="1"/>
        <v>0</v>
      </c>
      <c r="AB6" s="22">
        <f t="shared" si="1"/>
        <v>0</v>
      </c>
      <c r="AC6" s="22">
        <f t="shared" si="1"/>
        <v>0</v>
      </c>
      <c r="AD6" s="22">
        <f t="shared" ref="AD6:AD7" si="2">SUM(R6:AC6)</f>
        <v>0</v>
      </c>
      <c r="AE6" s="22">
        <v>0</v>
      </c>
      <c r="AF6" s="22">
        <f t="shared" ref="AF6:AF7" si="3">Q6+AD6+AE6</f>
        <v>-1650</v>
      </c>
      <c r="AG6" s="22"/>
      <c r="AH6" s="22">
        <f t="shared" ref="AH6:AH7" si="4">N6+AF6</f>
        <v>0</v>
      </c>
      <c r="AI6" s="22">
        <f t="shared" ref="AI6:AI7" si="5">K6+Q6</f>
        <v>0</v>
      </c>
    </row>
    <row r="7" spans="1:35" x14ac:dyDescent="0.25">
      <c r="A7" s="10">
        <v>40755</v>
      </c>
      <c r="C7" s="3" t="s">
        <v>5283</v>
      </c>
      <c r="D7" s="4" t="s">
        <v>5284</v>
      </c>
      <c r="E7" s="4" t="s">
        <v>88</v>
      </c>
      <c r="F7" s="4" t="s">
        <v>89</v>
      </c>
      <c r="G7" s="4" t="s">
        <v>157</v>
      </c>
      <c r="H7" s="5">
        <v>1</v>
      </c>
      <c r="I7" s="4" t="s">
        <v>158</v>
      </c>
      <c r="K7" s="6">
        <v>6550</v>
      </c>
      <c r="L7" s="6">
        <v>0</v>
      </c>
      <c r="M7" s="6">
        <v>0</v>
      </c>
      <c r="N7" s="6">
        <f t="shared" si="0"/>
        <v>6550</v>
      </c>
      <c r="P7" s="5">
        <v>120</v>
      </c>
      <c r="Q7" s="22">
        <v>-6550</v>
      </c>
      <c r="R7" s="22">
        <f>0</f>
        <v>0</v>
      </c>
      <c r="S7" s="22">
        <f>0</f>
        <v>0</v>
      </c>
      <c r="T7" s="22">
        <f>0</f>
        <v>0</v>
      </c>
      <c r="U7" s="22">
        <f t="shared" si="1"/>
        <v>0</v>
      </c>
      <c r="V7" s="22">
        <f t="shared" si="1"/>
        <v>0</v>
      </c>
      <c r="W7" s="22">
        <f t="shared" si="1"/>
        <v>0</v>
      </c>
      <c r="X7" s="22">
        <f t="shared" si="1"/>
        <v>0</v>
      </c>
      <c r="Y7" s="22">
        <f t="shared" si="1"/>
        <v>0</v>
      </c>
      <c r="Z7" s="22">
        <f t="shared" si="1"/>
        <v>0</v>
      </c>
      <c r="AA7" s="22">
        <f t="shared" si="1"/>
        <v>0</v>
      </c>
      <c r="AB7" s="22">
        <f t="shared" si="1"/>
        <v>0</v>
      </c>
      <c r="AC7" s="22">
        <f t="shared" si="1"/>
        <v>0</v>
      </c>
      <c r="AD7" s="22">
        <f t="shared" si="2"/>
        <v>0</v>
      </c>
      <c r="AE7" s="22">
        <v>0</v>
      </c>
      <c r="AF7" s="22">
        <f t="shared" si="3"/>
        <v>-6550</v>
      </c>
      <c r="AG7" s="22"/>
      <c r="AH7" s="22">
        <f t="shared" si="4"/>
        <v>0</v>
      </c>
      <c r="AI7" s="22">
        <f t="shared" si="5"/>
        <v>0</v>
      </c>
    </row>
    <row r="9" spans="1:35" ht="15.75" thickBot="1" x14ac:dyDescent="0.3">
      <c r="K9" s="23">
        <f>SUM(K6:K8)</f>
        <v>8200</v>
      </c>
      <c r="L9" s="23">
        <f>SUM(L6:L8)</f>
        <v>0</v>
      </c>
      <c r="M9" s="23">
        <f>SUM(M6:M8)</f>
        <v>0</v>
      </c>
      <c r="N9" s="23">
        <f>SUM(N6:N8)</f>
        <v>8200</v>
      </c>
      <c r="O9" s="24"/>
      <c r="Q9" s="25">
        <f t="shared" ref="Q9:AF9" si="6">SUM(Q6:Q8)</f>
        <v>-8200</v>
      </c>
      <c r="R9" s="25">
        <f t="shared" si="6"/>
        <v>0</v>
      </c>
      <c r="S9" s="25">
        <f t="shared" si="6"/>
        <v>0</v>
      </c>
      <c r="T9" s="25">
        <f t="shared" si="6"/>
        <v>0</v>
      </c>
      <c r="U9" s="25">
        <f t="shared" si="6"/>
        <v>0</v>
      </c>
      <c r="V9" s="25">
        <f t="shared" si="6"/>
        <v>0</v>
      </c>
      <c r="W9" s="25">
        <f t="shared" si="6"/>
        <v>0</v>
      </c>
      <c r="X9" s="25">
        <f t="shared" si="6"/>
        <v>0</v>
      </c>
      <c r="Y9" s="25">
        <f t="shared" si="6"/>
        <v>0</v>
      </c>
      <c r="Z9" s="25">
        <f t="shared" si="6"/>
        <v>0</v>
      </c>
      <c r="AA9" s="25">
        <f t="shared" si="6"/>
        <v>0</v>
      </c>
      <c r="AB9" s="25">
        <f t="shared" si="6"/>
        <v>0</v>
      </c>
      <c r="AC9" s="25">
        <f t="shared" si="6"/>
        <v>0</v>
      </c>
      <c r="AD9" s="25">
        <f t="shared" si="6"/>
        <v>0</v>
      </c>
      <c r="AE9" s="25">
        <f t="shared" si="6"/>
        <v>0</v>
      </c>
      <c r="AF9" s="25">
        <f t="shared" si="6"/>
        <v>-8200</v>
      </c>
      <c r="AG9" s="24"/>
      <c r="AH9" s="25">
        <f>SUM(AH6:AH8)</f>
        <v>0</v>
      </c>
      <c r="AI9" s="25">
        <f>SUM(AI6:AI8)</f>
        <v>0</v>
      </c>
    </row>
    <row r="10" spans="1:35" ht="15.75" thickTop="1" x14ac:dyDescent="0.25">
      <c r="Q10" s="26"/>
      <c r="AI10" s="26"/>
    </row>
    <row r="11" spans="1:35" x14ac:dyDescent="0.25">
      <c r="L11" s="32"/>
      <c r="AD11" s="32" t="s">
        <v>70</v>
      </c>
      <c r="AF11" s="22">
        <v>-8200</v>
      </c>
    </row>
    <row r="15" spans="1:35" x14ac:dyDescent="0.25">
      <c r="A15" s="199"/>
    </row>
    <row r="16" spans="1:35" x14ac:dyDescent="0.25">
      <c r="A16" s="199"/>
    </row>
    <row r="67" spans="6:6" x14ac:dyDescent="0.25">
      <c r="F67" s="4" t="s">
        <v>151</v>
      </c>
    </row>
  </sheetData>
  <autoFilter ref="A5:AI7" xr:uid="{BFAF2854-D6CC-4CA7-8D7B-371CA1022B9D}"/>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3827-5D82-423A-9B00-ADDA4FDC716B}">
  <sheetPr filterMode="1"/>
  <dimension ref="A1:AP427"/>
  <sheetViews>
    <sheetView zoomScale="70" zoomScaleNormal="70" workbookViewId="0">
      <pane ySplit="5" topLeftCell="A15" activePane="bottomLeft" state="frozen"/>
      <selection activeCell="D46" sqref="D46"/>
      <selection pane="bottomLeft" activeCell="D46" sqref="D46"/>
    </sheetView>
  </sheetViews>
  <sheetFormatPr defaultColWidth="9.140625" defaultRowHeight="15" outlineLevelRow="1" outlineLevelCol="1" x14ac:dyDescent="0.25"/>
  <cols>
    <col min="1" max="1" width="13.5703125" style="36" customWidth="1"/>
    <col min="2" max="2" width="11.140625" style="27" customWidth="1"/>
    <col min="3" max="3" width="15" style="28" customWidth="1"/>
    <col min="4" max="4" width="63.140625" style="29" customWidth="1"/>
    <col min="5" max="5" width="23.140625" style="29" customWidth="1"/>
    <col min="6" max="7" width="10.140625" style="29" customWidth="1"/>
    <col min="8" max="8" width="10.140625" style="29" hidden="1" customWidth="1"/>
    <col min="9" max="9" width="10.140625" style="275" hidden="1" customWidth="1"/>
    <col min="10" max="10" width="10.140625" style="29" hidden="1" customWidth="1"/>
    <col min="11" max="11" width="18.42578125" style="29" hidden="1" customWidth="1"/>
    <col min="12" max="12" width="18.42578125" style="29" customWidth="1"/>
    <col min="13" max="13" width="15.42578125" style="29" customWidth="1"/>
    <col min="14" max="14" width="8.42578125" style="31" customWidth="1"/>
    <col min="15" max="15" width="5.42578125" style="29" bestFit="1" customWidth="1"/>
    <col min="16" max="19" width="15.5703125" style="37" customWidth="1"/>
    <col min="20" max="20" width="7.140625" style="31" customWidth="1"/>
    <col min="21" max="21" width="15.5703125" style="37" customWidth="1"/>
    <col min="22" max="35" width="14.42578125" style="37" customWidth="1" outlineLevel="1"/>
    <col min="36" max="36" width="15.5703125" style="37" customWidth="1"/>
    <col min="37" max="37" width="1.42578125" style="37" customWidth="1"/>
    <col min="38" max="39" width="15.5703125" style="37" customWidth="1"/>
    <col min="40" max="40" width="10.42578125" style="29" customWidth="1"/>
    <col min="41" max="16384" width="9.140625" style="29"/>
  </cols>
  <sheetData>
    <row r="1" spans="1:39" x14ac:dyDescent="0.25">
      <c r="A1" s="1" t="str">
        <f>[33]LAND!A1</f>
        <v>TOMYPAK FLEXIBLE PACKAGING SDN BHD</v>
      </c>
      <c r="G1" s="274"/>
      <c r="H1" s="4"/>
    </row>
    <row r="2" spans="1:39" x14ac:dyDescent="0.25">
      <c r="A2" s="1" t="str">
        <f>[33]LAND!A2</f>
        <v>FOR THE YEAR ENDED 30 JUNE 2025</v>
      </c>
      <c r="G2" s="274"/>
      <c r="H2" s="4"/>
      <c r="M2" s="138"/>
    </row>
    <row r="3" spans="1:39" x14ac:dyDescent="0.25">
      <c r="A3" s="7" t="s">
        <v>5285</v>
      </c>
      <c r="G3" s="276"/>
      <c r="H3" s="4"/>
      <c r="AH3" s="200"/>
      <c r="AI3" s="200"/>
      <c r="AJ3" s="200"/>
      <c r="AL3" s="201"/>
      <c r="AM3" s="201"/>
    </row>
    <row r="4" spans="1:39" s="49" customFormat="1" x14ac:dyDescent="0.25">
      <c r="A4" s="115" t="s">
        <v>5286</v>
      </c>
      <c r="B4" s="178"/>
      <c r="C4" s="111"/>
      <c r="G4" s="276"/>
      <c r="I4" s="277"/>
      <c r="N4" s="112"/>
      <c r="P4" s="131"/>
      <c r="Q4" s="131"/>
      <c r="R4" s="131"/>
      <c r="S4" s="131"/>
      <c r="T4" s="112"/>
      <c r="U4" s="131"/>
      <c r="V4" s="202"/>
      <c r="W4" s="202"/>
      <c r="X4" s="202"/>
      <c r="Y4" s="202"/>
      <c r="Z4" s="202"/>
      <c r="AA4" s="202"/>
      <c r="AB4" s="202"/>
      <c r="AC4" s="202"/>
      <c r="AD4" s="202"/>
      <c r="AE4" s="202"/>
      <c r="AF4" s="202"/>
      <c r="AG4" s="202"/>
      <c r="AH4" s="202"/>
      <c r="AI4" s="202"/>
      <c r="AJ4" s="131"/>
      <c r="AK4" s="131"/>
      <c r="AL4" s="203" t="s">
        <v>1</v>
      </c>
      <c r="AM4" s="203" t="s">
        <v>2</v>
      </c>
    </row>
    <row r="5" spans="1:39" s="112" customFormat="1" ht="30" x14ac:dyDescent="0.25">
      <c r="A5" s="204" t="s">
        <v>3</v>
      </c>
      <c r="B5" s="209" t="s">
        <v>4</v>
      </c>
      <c r="C5" s="213" t="s">
        <v>73</v>
      </c>
      <c r="D5" s="213" t="s">
        <v>74</v>
      </c>
      <c r="E5" s="213" t="s">
        <v>75</v>
      </c>
      <c r="F5" s="213" t="s">
        <v>76</v>
      </c>
      <c r="G5" s="213" t="s">
        <v>77</v>
      </c>
      <c r="H5" s="213" t="s">
        <v>78</v>
      </c>
      <c r="I5" s="206" t="s">
        <v>79</v>
      </c>
      <c r="J5" s="192" t="s">
        <v>80</v>
      </c>
      <c r="K5" s="205" t="s">
        <v>81</v>
      </c>
      <c r="L5" s="206" t="s">
        <v>82</v>
      </c>
      <c r="M5" s="205" t="s">
        <v>5287</v>
      </c>
      <c r="N5" s="190" t="s">
        <v>83</v>
      </c>
      <c r="O5" s="190" t="s">
        <v>448</v>
      </c>
      <c r="P5" s="196" t="s">
        <v>6</v>
      </c>
      <c r="Q5" s="196" t="s">
        <v>7</v>
      </c>
      <c r="R5" s="196" t="s">
        <v>8</v>
      </c>
      <c r="S5" s="196" t="s">
        <v>9</v>
      </c>
      <c r="T5" s="190" t="s">
        <v>84</v>
      </c>
      <c r="U5" s="196" t="s">
        <v>5288</v>
      </c>
      <c r="V5" s="212" t="s">
        <v>12</v>
      </c>
      <c r="W5" s="212" t="s">
        <v>13</v>
      </c>
      <c r="X5" s="212" t="s">
        <v>14</v>
      </c>
      <c r="Y5" s="212" t="s">
        <v>15</v>
      </c>
      <c r="Z5" s="212" t="s">
        <v>16</v>
      </c>
      <c r="AA5" s="212" t="s">
        <v>17</v>
      </c>
      <c r="AB5" s="212" t="s">
        <v>18</v>
      </c>
      <c r="AC5" s="212" t="s">
        <v>19</v>
      </c>
      <c r="AD5" s="212" t="s">
        <v>20</v>
      </c>
      <c r="AE5" s="212" t="s">
        <v>21</v>
      </c>
      <c r="AF5" s="212" t="s">
        <v>22</v>
      </c>
      <c r="AG5" s="212" t="s">
        <v>23</v>
      </c>
      <c r="AH5" s="196" t="s">
        <v>24</v>
      </c>
      <c r="AI5" s="196" t="s">
        <v>8</v>
      </c>
      <c r="AJ5" s="196" t="s">
        <v>25</v>
      </c>
      <c r="AK5" s="214"/>
      <c r="AL5" s="196" t="str">
        <f>FBT!AA5</f>
        <v>NBV As At 30/06/2025</v>
      </c>
      <c r="AM5" s="196" t="str">
        <f>FBT!AB5</f>
        <v>NBV As At 30/06/2024</v>
      </c>
    </row>
    <row r="6" spans="1:39" hidden="1" x14ac:dyDescent="0.25">
      <c r="A6" s="27">
        <v>45541</v>
      </c>
      <c r="C6" s="69" t="s">
        <v>5289</v>
      </c>
      <c r="D6" s="83" t="s">
        <v>5290</v>
      </c>
      <c r="E6" s="83" t="s">
        <v>5291</v>
      </c>
      <c r="F6" t="s">
        <v>88</v>
      </c>
      <c r="G6" t="s">
        <v>3396</v>
      </c>
      <c r="H6" t="s">
        <v>157</v>
      </c>
      <c r="I6" s="142"/>
      <c r="J6" s="68" t="s">
        <v>5292</v>
      </c>
      <c r="K6" s="278" t="s">
        <v>5293</v>
      </c>
      <c r="L6" s="278" t="s">
        <v>5294</v>
      </c>
      <c r="M6" s="143"/>
      <c r="N6" s="31">
        <v>1</v>
      </c>
      <c r="O6" s="29" t="s">
        <v>158</v>
      </c>
      <c r="P6" s="37">
        <v>0</v>
      </c>
      <c r="Q6" s="127">
        <v>800</v>
      </c>
      <c r="R6" s="37">
        <v>0</v>
      </c>
      <c r="S6" s="37">
        <f t="shared" ref="S6:S14" si="0">SUM(P6:R6)</f>
        <v>800</v>
      </c>
      <c r="T6" s="31">
        <v>120</v>
      </c>
      <c r="U6" s="22">
        <v>0</v>
      </c>
      <c r="V6" s="22">
        <v>0</v>
      </c>
      <c r="W6" s="22">
        <v>0</v>
      </c>
      <c r="X6" s="22">
        <f t="shared" ref="X6:AD14" si="1">-$S6/$T6</f>
        <v>-6.666666666666667</v>
      </c>
      <c r="Y6" s="22">
        <f t="shared" si="1"/>
        <v>-6.666666666666667</v>
      </c>
      <c r="Z6" s="22">
        <f t="shared" si="1"/>
        <v>-6.666666666666667</v>
      </c>
      <c r="AA6" s="22">
        <f t="shared" si="1"/>
        <v>-6.666666666666667</v>
      </c>
      <c r="AB6" s="22">
        <f t="shared" si="1"/>
        <v>-6.666666666666667</v>
      </c>
      <c r="AC6" s="22">
        <f t="shared" si="1"/>
        <v>-6.666666666666667</v>
      </c>
      <c r="AD6" s="22">
        <f t="shared" si="1"/>
        <v>-6.666666666666667</v>
      </c>
      <c r="AE6" s="22">
        <v>0</v>
      </c>
      <c r="AF6" s="22">
        <v>0</v>
      </c>
      <c r="AG6" s="22">
        <v>0</v>
      </c>
      <c r="AH6" s="22">
        <f t="shared" ref="AH6:AH14" si="2">SUM(V6:AG6)</f>
        <v>-46.666666666666664</v>
      </c>
      <c r="AI6" s="22">
        <v>0</v>
      </c>
      <c r="AJ6" s="22">
        <f t="shared" ref="AJ6:AJ14" si="3">U6+AH6+AI6</f>
        <v>-46.666666666666664</v>
      </c>
      <c r="AL6" s="37">
        <f t="shared" ref="AL6:AL14" si="4">S6+AJ6</f>
        <v>753.33333333333337</v>
      </c>
      <c r="AM6" s="37">
        <f t="shared" ref="AM6:AM14" si="5">P6+U6</f>
        <v>0</v>
      </c>
    </row>
    <row r="7" spans="1:39" hidden="1" x14ac:dyDescent="0.25">
      <c r="A7" s="36">
        <v>45033</v>
      </c>
      <c r="C7" s="69" t="s">
        <v>5295</v>
      </c>
      <c r="D7" s="83" t="s">
        <v>5296</v>
      </c>
      <c r="E7" s="83" t="s">
        <v>5297</v>
      </c>
      <c r="F7" s="140" t="s">
        <v>163</v>
      </c>
      <c r="G7" s="140" t="s">
        <v>163</v>
      </c>
      <c r="H7" s="140" t="s">
        <v>163</v>
      </c>
      <c r="I7" s="279">
        <v>2300582</v>
      </c>
      <c r="J7" s="140" t="s">
        <v>5298</v>
      </c>
      <c r="K7" s="68" t="s">
        <v>5299</v>
      </c>
      <c r="L7" s="278" t="s">
        <v>5294</v>
      </c>
      <c r="M7" s="141"/>
      <c r="N7" s="31">
        <v>5</v>
      </c>
      <c r="O7" s="29" t="s">
        <v>158</v>
      </c>
      <c r="P7" s="37">
        <v>50</v>
      </c>
      <c r="Q7" s="37">
        <v>0</v>
      </c>
      <c r="R7" s="37">
        <v>0</v>
      </c>
      <c r="S7" s="37">
        <f t="shared" si="0"/>
        <v>50</v>
      </c>
      <c r="T7" s="31">
        <v>120</v>
      </c>
      <c r="U7" s="22">
        <v>-6.27</v>
      </c>
      <c r="V7" s="22">
        <v>-0.42</v>
      </c>
      <c r="W7" s="22">
        <f t="shared" ref="W7:W14" si="6">-$S7/$T7</f>
        <v>-0.41666666666666669</v>
      </c>
      <c r="X7" s="22">
        <f t="shared" si="1"/>
        <v>-0.41666666666666669</v>
      </c>
      <c r="Y7" s="22">
        <f t="shared" si="1"/>
        <v>-0.41666666666666669</v>
      </c>
      <c r="Z7" s="22">
        <f t="shared" si="1"/>
        <v>-0.41666666666666669</v>
      </c>
      <c r="AA7" s="22">
        <f t="shared" si="1"/>
        <v>-0.41666666666666669</v>
      </c>
      <c r="AB7" s="22">
        <f t="shared" si="1"/>
        <v>-0.41666666666666669</v>
      </c>
      <c r="AC7" s="22">
        <f t="shared" si="1"/>
        <v>-0.41666666666666669</v>
      </c>
      <c r="AD7" s="22">
        <f t="shared" si="1"/>
        <v>-0.41666666666666669</v>
      </c>
      <c r="AE7" s="22">
        <v>0</v>
      </c>
      <c r="AF7" s="22">
        <v>0</v>
      </c>
      <c r="AG7" s="22">
        <v>0</v>
      </c>
      <c r="AH7" s="22">
        <f t="shared" si="2"/>
        <v>-3.753333333333333</v>
      </c>
      <c r="AI7" s="22">
        <v>0</v>
      </c>
      <c r="AJ7" s="22">
        <f t="shared" si="3"/>
        <v>-10.023333333333333</v>
      </c>
      <c r="AL7" s="37">
        <f t="shared" si="4"/>
        <v>39.976666666666667</v>
      </c>
      <c r="AM7" s="37">
        <f t="shared" si="5"/>
        <v>43.730000000000004</v>
      </c>
    </row>
    <row r="8" spans="1:39" hidden="1" x14ac:dyDescent="0.25">
      <c r="A8" s="36">
        <v>44994</v>
      </c>
      <c r="C8" s="69" t="s">
        <v>5300</v>
      </c>
      <c r="D8" s="29" t="s">
        <v>5301</v>
      </c>
      <c r="E8" t="s">
        <v>5302</v>
      </c>
      <c r="F8" s="140" t="s">
        <v>88</v>
      </c>
      <c r="G8" s="129" t="s">
        <v>331</v>
      </c>
      <c r="H8" s="68" t="s">
        <v>90</v>
      </c>
      <c r="I8" s="279">
        <v>2300348</v>
      </c>
      <c r="J8" s="129" t="s">
        <v>5303</v>
      </c>
      <c r="K8" s="68" t="s">
        <v>5304</v>
      </c>
      <c r="L8" s="68" t="s">
        <v>5294</v>
      </c>
      <c r="N8" s="73">
        <v>1</v>
      </c>
      <c r="O8" s="70" t="s">
        <v>158</v>
      </c>
      <c r="P8" s="82">
        <v>77</v>
      </c>
      <c r="Q8" s="37">
        <v>0</v>
      </c>
      <c r="R8" s="37">
        <v>0</v>
      </c>
      <c r="S8" s="37">
        <f t="shared" si="0"/>
        <v>77</v>
      </c>
      <c r="T8" s="31">
        <v>120</v>
      </c>
      <c r="U8" s="22">
        <v>-10.254999999999999</v>
      </c>
      <c r="V8" s="22">
        <v>-0.64</v>
      </c>
      <c r="W8" s="22">
        <f t="shared" si="6"/>
        <v>-0.64166666666666672</v>
      </c>
      <c r="X8" s="22">
        <f t="shared" si="1"/>
        <v>-0.64166666666666672</v>
      </c>
      <c r="Y8" s="22">
        <f t="shared" si="1"/>
        <v>-0.64166666666666672</v>
      </c>
      <c r="Z8" s="22">
        <f t="shared" si="1"/>
        <v>-0.64166666666666672</v>
      </c>
      <c r="AA8" s="22">
        <f t="shared" si="1"/>
        <v>-0.64166666666666672</v>
      </c>
      <c r="AB8" s="22">
        <f t="shared" si="1"/>
        <v>-0.64166666666666672</v>
      </c>
      <c r="AC8" s="22">
        <f t="shared" si="1"/>
        <v>-0.64166666666666672</v>
      </c>
      <c r="AD8" s="22">
        <f t="shared" si="1"/>
        <v>-0.64166666666666672</v>
      </c>
      <c r="AE8" s="22">
        <v>0</v>
      </c>
      <c r="AF8" s="22">
        <v>0</v>
      </c>
      <c r="AG8" s="22">
        <v>0</v>
      </c>
      <c r="AH8" s="22">
        <f t="shared" si="2"/>
        <v>-5.7733333333333334</v>
      </c>
      <c r="AI8" s="22">
        <v>0</v>
      </c>
      <c r="AJ8" s="22">
        <f t="shared" si="3"/>
        <v>-16.028333333333332</v>
      </c>
      <c r="AL8" s="37">
        <f t="shared" si="4"/>
        <v>60.971666666666664</v>
      </c>
      <c r="AM8" s="37">
        <f t="shared" si="5"/>
        <v>66.745000000000005</v>
      </c>
    </row>
    <row r="9" spans="1:39" hidden="1" x14ac:dyDescent="0.25">
      <c r="A9" s="36">
        <v>44916</v>
      </c>
      <c r="C9" s="69" t="s">
        <v>5305</v>
      </c>
      <c r="D9" s="29" t="s">
        <v>5306</v>
      </c>
      <c r="E9" t="s">
        <v>5307</v>
      </c>
      <c r="F9" s="140" t="s">
        <v>88</v>
      </c>
      <c r="G9" s="129" t="s">
        <v>5308</v>
      </c>
      <c r="H9" s="129" t="s">
        <v>90</v>
      </c>
      <c r="I9" s="280">
        <v>2201806</v>
      </c>
      <c r="J9" s="129" t="s">
        <v>5309</v>
      </c>
      <c r="K9" s="86" t="s">
        <v>5310</v>
      </c>
      <c r="L9" s="68" t="s">
        <v>5294</v>
      </c>
      <c r="N9" s="31">
        <v>10</v>
      </c>
      <c r="O9" s="29" t="s">
        <v>158</v>
      </c>
      <c r="P9" s="37">
        <v>85</v>
      </c>
      <c r="Q9" s="37">
        <v>0</v>
      </c>
      <c r="R9" s="37">
        <v>0</v>
      </c>
      <c r="S9" s="37">
        <f t="shared" si="0"/>
        <v>85</v>
      </c>
      <c r="T9" s="31">
        <v>120</v>
      </c>
      <c r="U9" s="22">
        <v>-13.474999999999998</v>
      </c>
      <c r="V9" s="22">
        <v>-0.71</v>
      </c>
      <c r="W9" s="22">
        <f t="shared" si="6"/>
        <v>-0.70833333333333337</v>
      </c>
      <c r="X9" s="22">
        <f t="shared" si="1"/>
        <v>-0.70833333333333337</v>
      </c>
      <c r="Y9" s="22">
        <f t="shared" si="1"/>
        <v>-0.70833333333333337</v>
      </c>
      <c r="Z9" s="22">
        <f t="shared" si="1"/>
        <v>-0.70833333333333337</v>
      </c>
      <c r="AA9" s="22">
        <f t="shared" si="1"/>
        <v>-0.70833333333333337</v>
      </c>
      <c r="AB9" s="22">
        <f t="shared" si="1"/>
        <v>-0.70833333333333337</v>
      </c>
      <c r="AC9" s="22">
        <f t="shared" si="1"/>
        <v>-0.70833333333333337</v>
      </c>
      <c r="AD9" s="22">
        <f t="shared" si="1"/>
        <v>-0.70833333333333337</v>
      </c>
      <c r="AE9" s="22">
        <v>0</v>
      </c>
      <c r="AF9" s="22">
        <v>0</v>
      </c>
      <c r="AG9" s="22">
        <v>0</v>
      </c>
      <c r="AH9" s="22">
        <f t="shared" si="2"/>
        <v>-6.376666666666666</v>
      </c>
      <c r="AI9" s="22">
        <v>0</v>
      </c>
      <c r="AJ9" s="22">
        <f t="shared" si="3"/>
        <v>-19.851666666666663</v>
      </c>
      <c r="AL9" s="37">
        <f t="shared" si="4"/>
        <v>65.148333333333341</v>
      </c>
      <c r="AM9" s="37">
        <f t="shared" si="5"/>
        <v>71.525000000000006</v>
      </c>
    </row>
    <row r="10" spans="1:39" hidden="1" x14ac:dyDescent="0.25">
      <c r="A10" s="36">
        <v>44890</v>
      </c>
      <c r="C10" s="69" t="s">
        <v>5311</v>
      </c>
      <c r="D10" t="s">
        <v>5312</v>
      </c>
      <c r="E10" t="s">
        <v>5313</v>
      </c>
      <c r="F10" s="140" t="s">
        <v>88</v>
      </c>
      <c r="G10" s="129" t="s">
        <v>3385</v>
      </c>
      <c r="H10" s="129" t="s">
        <v>90</v>
      </c>
      <c r="I10" s="280">
        <v>2201716</v>
      </c>
      <c r="J10" s="129" t="s">
        <v>5314</v>
      </c>
      <c r="K10" s="68" t="s">
        <v>5315</v>
      </c>
      <c r="L10" s="278" t="s">
        <v>5294</v>
      </c>
      <c r="N10" s="31">
        <v>1</v>
      </c>
      <c r="O10" s="29" t="s">
        <v>158</v>
      </c>
      <c r="P10" s="37">
        <v>100</v>
      </c>
      <c r="Q10" s="37">
        <v>0</v>
      </c>
      <c r="R10" s="37">
        <v>0</v>
      </c>
      <c r="S10" s="37">
        <f t="shared" si="0"/>
        <v>100</v>
      </c>
      <c r="T10" s="31">
        <v>120</v>
      </c>
      <c r="U10" s="22">
        <v>-16.63</v>
      </c>
      <c r="V10" s="22">
        <v>-0.83</v>
      </c>
      <c r="W10" s="22">
        <f t="shared" si="6"/>
        <v>-0.83333333333333337</v>
      </c>
      <c r="X10" s="22">
        <f t="shared" si="1"/>
        <v>-0.83333333333333337</v>
      </c>
      <c r="Y10" s="22">
        <f t="shared" si="1"/>
        <v>-0.83333333333333337</v>
      </c>
      <c r="Z10" s="22">
        <f t="shared" si="1"/>
        <v>-0.83333333333333337</v>
      </c>
      <c r="AA10" s="22">
        <f t="shared" si="1"/>
        <v>-0.83333333333333337</v>
      </c>
      <c r="AB10" s="22">
        <f t="shared" si="1"/>
        <v>-0.83333333333333337</v>
      </c>
      <c r="AC10" s="22">
        <f t="shared" si="1"/>
        <v>-0.83333333333333337</v>
      </c>
      <c r="AD10" s="22">
        <f t="shared" si="1"/>
        <v>-0.83333333333333337</v>
      </c>
      <c r="AE10" s="22">
        <v>0</v>
      </c>
      <c r="AF10" s="22">
        <v>0</v>
      </c>
      <c r="AG10" s="22">
        <v>0</v>
      </c>
      <c r="AH10" s="22">
        <f t="shared" si="2"/>
        <v>-7.4966666666666653</v>
      </c>
      <c r="AI10" s="22">
        <v>0</v>
      </c>
      <c r="AJ10" s="22">
        <f t="shared" si="3"/>
        <v>-24.126666666666665</v>
      </c>
      <c r="AL10" s="37">
        <f t="shared" si="4"/>
        <v>75.873333333333335</v>
      </c>
      <c r="AM10" s="37">
        <f t="shared" si="5"/>
        <v>83.37</v>
      </c>
    </row>
    <row r="11" spans="1:39" hidden="1" x14ac:dyDescent="0.25">
      <c r="A11" s="36">
        <v>44868</v>
      </c>
      <c r="C11" s="69" t="s">
        <v>5316</v>
      </c>
      <c r="D11" t="s">
        <v>5317</v>
      </c>
      <c r="E11" t="s">
        <v>5307</v>
      </c>
      <c r="F11" s="140" t="s">
        <v>88</v>
      </c>
      <c r="G11" s="129" t="s">
        <v>3385</v>
      </c>
      <c r="H11" s="129" t="s">
        <v>90</v>
      </c>
      <c r="I11" s="280">
        <v>2201556</v>
      </c>
      <c r="J11" s="129" t="s">
        <v>5318</v>
      </c>
      <c r="K11" s="86" t="s">
        <v>5319</v>
      </c>
      <c r="L11" s="86" t="s">
        <v>5294</v>
      </c>
      <c r="N11" s="31">
        <v>1</v>
      </c>
      <c r="O11" s="4" t="s">
        <v>167</v>
      </c>
      <c r="P11" s="37">
        <v>140</v>
      </c>
      <c r="Q11" s="37">
        <v>0</v>
      </c>
      <c r="R11" s="37">
        <v>0</v>
      </c>
      <c r="S11" s="37">
        <f t="shared" si="0"/>
        <v>140</v>
      </c>
      <c r="T11" s="31">
        <v>120</v>
      </c>
      <c r="U11" s="22">
        <v>-23.369999999999997</v>
      </c>
      <c r="V11" s="22">
        <v>-1.17</v>
      </c>
      <c r="W11" s="22">
        <f t="shared" si="6"/>
        <v>-1.1666666666666667</v>
      </c>
      <c r="X11" s="22">
        <f t="shared" si="1"/>
        <v>-1.1666666666666667</v>
      </c>
      <c r="Y11" s="22">
        <f t="shared" si="1"/>
        <v>-1.1666666666666667</v>
      </c>
      <c r="Z11" s="22">
        <f t="shared" si="1"/>
        <v>-1.1666666666666667</v>
      </c>
      <c r="AA11" s="22">
        <f t="shared" si="1"/>
        <v>-1.1666666666666667</v>
      </c>
      <c r="AB11" s="22">
        <f t="shared" si="1"/>
        <v>-1.1666666666666667</v>
      </c>
      <c r="AC11" s="22">
        <f t="shared" si="1"/>
        <v>-1.1666666666666667</v>
      </c>
      <c r="AD11" s="22">
        <f t="shared" si="1"/>
        <v>-1.1666666666666667</v>
      </c>
      <c r="AE11" s="22">
        <v>0</v>
      </c>
      <c r="AF11" s="22">
        <v>0</v>
      </c>
      <c r="AG11" s="22">
        <v>0</v>
      </c>
      <c r="AH11" s="22">
        <f t="shared" si="2"/>
        <v>-10.503333333333334</v>
      </c>
      <c r="AI11" s="22">
        <v>0</v>
      </c>
      <c r="AJ11" s="22">
        <f t="shared" si="3"/>
        <v>-33.873333333333335</v>
      </c>
      <c r="AL11" s="37">
        <f t="shared" si="4"/>
        <v>106.12666666666667</v>
      </c>
      <c r="AM11" s="37">
        <f t="shared" si="5"/>
        <v>116.63</v>
      </c>
    </row>
    <row r="12" spans="1:39" hidden="1" x14ac:dyDescent="0.25">
      <c r="A12" s="36">
        <v>44966</v>
      </c>
      <c r="C12" s="69" t="s">
        <v>5320</v>
      </c>
      <c r="D12" s="29" t="s">
        <v>5321</v>
      </c>
      <c r="E12" t="s">
        <v>5307</v>
      </c>
      <c r="F12" s="140" t="s">
        <v>88</v>
      </c>
      <c r="G12" s="129" t="s">
        <v>5308</v>
      </c>
      <c r="H12" s="129" t="s">
        <v>90</v>
      </c>
      <c r="I12" s="279">
        <v>2300205</v>
      </c>
      <c r="J12" s="129" t="s">
        <v>5322</v>
      </c>
      <c r="K12" s="68" t="s">
        <v>5323</v>
      </c>
      <c r="L12" s="68" t="s">
        <v>5294</v>
      </c>
      <c r="N12" s="73">
        <v>1</v>
      </c>
      <c r="O12" s="70" t="s">
        <v>158</v>
      </c>
      <c r="P12" s="37">
        <v>144</v>
      </c>
      <c r="Q12" s="37">
        <v>0</v>
      </c>
      <c r="R12" s="37">
        <v>0</v>
      </c>
      <c r="S12" s="37">
        <f t="shared" si="0"/>
        <v>144</v>
      </c>
      <c r="T12" s="31">
        <v>120</v>
      </c>
      <c r="U12" s="22">
        <v>-20.399999999999999</v>
      </c>
      <c r="V12" s="22">
        <v>-1.2</v>
      </c>
      <c r="W12" s="22">
        <f t="shared" si="6"/>
        <v>-1.2</v>
      </c>
      <c r="X12" s="22">
        <f t="shared" si="1"/>
        <v>-1.2</v>
      </c>
      <c r="Y12" s="22">
        <f t="shared" si="1"/>
        <v>-1.2</v>
      </c>
      <c r="Z12" s="22">
        <f t="shared" si="1"/>
        <v>-1.2</v>
      </c>
      <c r="AA12" s="22">
        <f t="shared" si="1"/>
        <v>-1.2</v>
      </c>
      <c r="AB12" s="22">
        <f t="shared" si="1"/>
        <v>-1.2</v>
      </c>
      <c r="AC12" s="22">
        <f t="shared" si="1"/>
        <v>-1.2</v>
      </c>
      <c r="AD12" s="22">
        <f t="shared" si="1"/>
        <v>-1.2</v>
      </c>
      <c r="AE12" s="22">
        <v>0</v>
      </c>
      <c r="AF12" s="22">
        <v>0</v>
      </c>
      <c r="AG12" s="22">
        <v>0</v>
      </c>
      <c r="AH12" s="22">
        <f t="shared" si="2"/>
        <v>-10.799999999999999</v>
      </c>
      <c r="AI12" s="22">
        <v>0</v>
      </c>
      <c r="AJ12" s="22">
        <f t="shared" si="3"/>
        <v>-31.199999999999996</v>
      </c>
      <c r="AL12" s="37">
        <f t="shared" si="4"/>
        <v>112.80000000000001</v>
      </c>
      <c r="AM12" s="37">
        <f t="shared" si="5"/>
        <v>123.6</v>
      </c>
    </row>
    <row r="13" spans="1:39" hidden="1" x14ac:dyDescent="0.25">
      <c r="A13" s="36">
        <v>44992</v>
      </c>
      <c r="C13" s="69" t="s">
        <v>5324</v>
      </c>
      <c r="D13" s="4" t="s">
        <v>5325</v>
      </c>
      <c r="E13" t="s">
        <v>5307</v>
      </c>
      <c r="F13" s="140" t="s">
        <v>88</v>
      </c>
      <c r="G13" s="129" t="s">
        <v>3385</v>
      </c>
      <c r="H13" s="129" t="s">
        <v>90</v>
      </c>
      <c r="I13" s="279">
        <v>2300288</v>
      </c>
      <c r="J13" s="129" t="s">
        <v>5326</v>
      </c>
      <c r="K13" s="68" t="s">
        <v>5327</v>
      </c>
      <c r="L13" s="68" t="s">
        <v>5294</v>
      </c>
      <c r="N13" s="73">
        <v>1</v>
      </c>
      <c r="O13" s="70" t="s">
        <v>158</v>
      </c>
      <c r="P13" s="82">
        <v>150</v>
      </c>
      <c r="Q13" s="37">
        <v>0</v>
      </c>
      <c r="R13" s="37">
        <v>0</v>
      </c>
      <c r="S13" s="37">
        <f t="shared" si="0"/>
        <v>150</v>
      </c>
      <c r="T13" s="31">
        <v>120</v>
      </c>
      <c r="U13" s="22">
        <v>-20</v>
      </c>
      <c r="V13" s="22">
        <v>-1.25</v>
      </c>
      <c r="W13" s="22">
        <f t="shared" si="6"/>
        <v>-1.25</v>
      </c>
      <c r="X13" s="22">
        <f t="shared" si="1"/>
        <v>-1.25</v>
      </c>
      <c r="Y13" s="22">
        <f t="shared" si="1"/>
        <v>-1.25</v>
      </c>
      <c r="Z13" s="22">
        <f t="shared" si="1"/>
        <v>-1.25</v>
      </c>
      <c r="AA13" s="22">
        <f t="shared" si="1"/>
        <v>-1.25</v>
      </c>
      <c r="AB13" s="22">
        <f t="shared" si="1"/>
        <v>-1.25</v>
      </c>
      <c r="AC13" s="22">
        <f t="shared" si="1"/>
        <v>-1.25</v>
      </c>
      <c r="AD13" s="22">
        <f t="shared" si="1"/>
        <v>-1.25</v>
      </c>
      <c r="AE13" s="22">
        <v>0</v>
      </c>
      <c r="AF13" s="22">
        <v>0</v>
      </c>
      <c r="AG13" s="22">
        <v>0</v>
      </c>
      <c r="AH13" s="22">
        <f t="shared" si="2"/>
        <v>-11.25</v>
      </c>
      <c r="AI13" s="22">
        <v>0</v>
      </c>
      <c r="AJ13" s="22">
        <f t="shared" si="3"/>
        <v>-31.25</v>
      </c>
      <c r="AL13" s="37">
        <f t="shared" si="4"/>
        <v>118.75</v>
      </c>
      <c r="AM13" s="37">
        <f t="shared" si="5"/>
        <v>130</v>
      </c>
    </row>
    <row r="14" spans="1:39" hidden="1" x14ac:dyDescent="0.25">
      <c r="A14" s="36">
        <v>44977</v>
      </c>
      <c r="C14" s="69" t="s">
        <v>5328</v>
      </c>
      <c r="D14" s="29" t="s">
        <v>5329</v>
      </c>
      <c r="E14" t="s">
        <v>5330</v>
      </c>
      <c r="F14" s="140" t="s">
        <v>88</v>
      </c>
      <c r="G14" s="129" t="s">
        <v>3385</v>
      </c>
      <c r="H14" s="129" t="s">
        <v>90</v>
      </c>
      <c r="I14" s="279">
        <v>2300267</v>
      </c>
      <c r="J14" s="129" t="s">
        <v>5331</v>
      </c>
      <c r="K14" s="68" t="s">
        <v>5332</v>
      </c>
      <c r="L14" s="68" t="s">
        <v>5294</v>
      </c>
      <c r="N14" s="31">
        <v>20</v>
      </c>
      <c r="O14" s="29" t="s">
        <v>158</v>
      </c>
      <c r="P14" s="37">
        <v>160</v>
      </c>
      <c r="Q14" s="37">
        <v>0</v>
      </c>
      <c r="R14" s="37">
        <v>0</v>
      </c>
      <c r="S14" s="37">
        <f t="shared" si="0"/>
        <v>160</v>
      </c>
      <c r="T14" s="31">
        <v>120</v>
      </c>
      <c r="U14" s="22">
        <v>-22.64</v>
      </c>
      <c r="V14" s="22">
        <v>-1.33</v>
      </c>
      <c r="W14" s="22">
        <f t="shared" si="6"/>
        <v>-1.3333333333333333</v>
      </c>
      <c r="X14" s="22">
        <f t="shared" si="1"/>
        <v>-1.3333333333333333</v>
      </c>
      <c r="Y14" s="22">
        <f t="shared" si="1"/>
        <v>-1.3333333333333333</v>
      </c>
      <c r="Z14" s="22">
        <f t="shared" si="1"/>
        <v>-1.3333333333333333</v>
      </c>
      <c r="AA14" s="22">
        <f t="shared" si="1"/>
        <v>-1.3333333333333333</v>
      </c>
      <c r="AB14" s="22">
        <f t="shared" si="1"/>
        <v>-1.3333333333333333</v>
      </c>
      <c r="AC14" s="22">
        <f t="shared" si="1"/>
        <v>-1.3333333333333333</v>
      </c>
      <c r="AD14" s="22">
        <f t="shared" si="1"/>
        <v>-1.3333333333333333</v>
      </c>
      <c r="AE14" s="22">
        <v>0</v>
      </c>
      <c r="AF14" s="22">
        <v>0</v>
      </c>
      <c r="AG14" s="22">
        <v>0</v>
      </c>
      <c r="AH14" s="22">
        <f t="shared" si="2"/>
        <v>-11.996666666666666</v>
      </c>
      <c r="AI14" s="22">
        <v>0</v>
      </c>
      <c r="AJ14" s="22">
        <f t="shared" si="3"/>
        <v>-34.63666666666667</v>
      </c>
      <c r="AL14" s="37">
        <f t="shared" si="4"/>
        <v>125.36333333333333</v>
      </c>
      <c r="AM14" s="37">
        <f t="shared" si="5"/>
        <v>137.36000000000001</v>
      </c>
    </row>
    <row r="15" spans="1:39" x14ac:dyDescent="0.25">
      <c r="A15" s="36">
        <v>40755</v>
      </c>
      <c r="C15" s="28" t="s">
        <v>5333</v>
      </c>
      <c r="D15" s="29" t="s">
        <v>5334</v>
      </c>
      <c r="F15" s="29" t="s">
        <v>88</v>
      </c>
      <c r="G15" s="29" t="s">
        <v>451</v>
      </c>
      <c r="H15" s="29" t="s">
        <v>90</v>
      </c>
      <c r="N15" s="31">
        <v>1</v>
      </c>
      <c r="O15" s="29" t="s">
        <v>158</v>
      </c>
      <c r="P15" s="37">
        <v>4522.95</v>
      </c>
      <c r="Q15" s="37">
        <v>0</v>
      </c>
      <c r="R15" s="37">
        <v>0</v>
      </c>
      <c r="S15" s="37">
        <f t="shared" ref="S15:S78" si="7">SUM(P15:R15)</f>
        <v>4522.95</v>
      </c>
      <c r="T15" s="31">
        <v>120</v>
      </c>
      <c r="U15" s="22">
        <v>-4522.95</v>
      </c>
      <c r="V15" s="22">
        <v>0</v>
      </c>
      <c r="W15" s="22">
        <v>0</v>
      </c>
      <c r="X15" s="22">
        <v>0</v>
      </c>
      <c r="Y15" s="22">
        <v>0</v>
      </c>
      <c r="Z15" s="22">
        <v>0</v>
      </c>
      <c r="AA15" s="22">
        <v>0</v>
      </c>
      <c r="AB15" s="22">
        <v>0</v>
      </c>
      <c r="AC15" s="22">
        <v>0</v>
      </c>
      <c r="AD15" s="22">
        <v>0</v>
      </c>
      <c r="AE15" s="22">
        <v>0</v>
      </c>
      <c r="AF15" s="22">
        <v>0</v>
      </c>
      <c r="AG15" s="22">
        <v>0</v>
      </c>
      <c r="AH15" s="22">
        <f t="shared" ref="AH15:AH78" si="8">SUM(V15:AG15)</f>
        <v>0</v>
      </c>
      <c r="AI15" s="22">
        <v>0</v>
      </c>
      <c r="AJ15" s="22">
        <f t="shared" ref="AJ15:AJ78" si="9">U15+AH15+AI15</f>
        <v>-4522.95</v>
      </c>
      <c r="AL15" s="37">
        <f t="shared" ref="AL15:AL78" si="10">S15+AJ15</f>
        <v>0</v>
      </c>
      <c r="AM15" s="37">
        <f t="shared" ref="AM15:AM78" si="11">P15+U15</f>
        <v>0</v>
      </c>
    </row>
    <row r="16" spans="1:39" x14ac:dyDescent="0.25">
      <c r="A16" s="36">
        <v>40755</v>
      </c>
      <c r="C16" s="28" t="s">
        <v>5335</v>
      </c>
      <c r="D16" s="29" t="s">
        <v>5336</v>
      </c>
      <c r="F16" s="29" t="s">
        <v>88</v>
      </c>
      <c r="G16" s="29" t="s">
        <v>451</v>
      </c>
      <c r="H16" s="29" t="s">
        <v>90</v>
      </c>
      <c r="N16" s="31">
        <v>1</v>
      </c>
      <c r="O16" s="29" t="s">
        <v>158</v>
      </c>
      <c r="P16" s="37">
        <v>215000</v>
      </c>
      <c r="Q16" s="37">
        <v>0</v>
      </c>
      <c r="R16" s="37">
        <v>0</v>
      </c>
      <c r="S16" s="37">
        <f t="shared" si="7"/>
        <v>215000</v>
      </c>
      <c r="T16" s="31">
        <v>120</v>
      </c>
      <c r="U16" s="22">
        <v>-215000</v>
      </c>
      <c r="V16" s="22">
        <v>0</v>
      </c>
      <c r="W16" s="22">
        <v>0</v>
      </c>
      <c r="X16" s="22">
        <v>0</v>
      </c>
      <c r="Y16" s="22">
        <v>0</v>
      </c>
      <c r="Z16" s="22">
        <v>0</v>
      </c>
      <c r="AA16" s="22">
        <v>0</v>
      </c>
      <c r="AB16" s="22">
        <v>0</v>
      </c>
      <c r="AC16" s="22">
        <v>0</v>
      </c>
      <c r="AD16" s="22">
        <v>0</v>
      </c>
      <c r="AE16" s="22">
        <v>0</v>
      </c>
      <c r="AF16" s="22">
        <v>0</v>
      </c>
      <c r="AG16" s="22">
        <v>0</v>
      </c>
      <c r="AH16" s="22">
        <f t="shared" si="8"/>
        <v>0</v>
      </c>
      <c r="AI16" s="22">
        <v>0</v>
      </c>
      <c r="AJ16" s="22">
        <f t="shared" si="9"/>
        <v>-215000</v>
      </c>
      <c r="AL16" s="37">
        <f t="shared" si="10"/>
        <v>0</v>
      </c>
      <c r="AM16" s="37">
        <f t="shared" si="11"/>
        <v>0</v>
      </c>
    </row>
    <row r="17" spans="1:39" hidden="1" x14ac:dyDescent="0.25">
      <c r="A17" s="36">
        <v>45086</v>
      </c>
      <c r="C17" s="69" t="s">
        <v>5337</v>
      </c>
      <c r="D17" s="83" t="s">
        <v>5338</v>
      </c>
      <c r="E17" s="84" t="s">
        <v>5313</v>
      </c>
      <c r="F17" s="140" t="s">
        <v>88</v>
      </c>
      <c r="G17" s="140" t="s">
        <v>3396</v>
      </c>
      <c r="H17" s="140" t="s">
        <v>90</v>
      </c>
      <c r="I17" s="279">
        <v>2300931</v>
      </c>
      <c r="J17" s="140" t="s">
        <v>5339</v>
      </c>
      <c r="K17" s="68" t="s">
        <v>5340</v>
      </c>
      <c r="L17" s="68" t="s">
        <v>5341</v>
      </c>
      <c r="M17" s="140">
        <v>23151827</v>
      </c>
      <c r="N17" s="31">
        <v>1</v>
      </c>
      <c r="O17" s="29" t="s">
        <v>158</v>
      </c>
      <c r="P17" s="37">
        <v>200</v>
      </c>
      <c r="Q17" s="37">
        <v>0</v>
      </c>
      <c r="R17" s="37">
        <v>0</v>
      </c>
      <c r="S17" s="37">
        <f t="shared" si="7"/>
        <v>200</v>
      </c>
      <c r="T17" s="31">
        <v>120</v>
      </c>
      <c r="U17" s="22">
        <v>-21.68</v>
      </c>
      <c r="V17" s="22">
        <v>-1.67</v>
      </c>
      <c r="W17" s="22">
        <f t="shared" ref="W17:AD17" si="12">-$S17/$T17</f>
        <v>-1.6666666666666667</v>
      </c>
      <c r="X17" s="22">
        <f t="shared" si="12"/>
        <v>-1.6666666666666667</v>
      </c>
      <c r="Y17" s="22">
        <f t="shared" si="12"/>
        <v>-1.6666666666666667</v>
      </c>
      <c r="Z17" s="22">
        <f t="shared" si="12"/>
        <v>-1.6666666666666667</v>
      </c>
      <c r="AA17" s="22">
        <f t="shared" si="12"/>
        <v>-1.6666666666666667</v>
      </c>
      <c r="AB17" s="22">
        <f t="shared" si="12"/>
        <v>-1.6666666666666667</v>
      </c>
      <c r="AC17" s="22">
        <f t="shared" si="12"/>
        <v>-1.6666666666666667</v>
      </c>
      <c r="AD17" s="22">
        <f t="shared" si="12"/>
        <v>-1.6666666666666667</v>
      </c>
      <c r="AE17" s="22">
        <v>0</v>
      </c>
      <c r="AF17" s="22">
        <v>0</v>
      </c>
      <c r="AG17" s="22">
        <v>0</v>
      </c>
      <c r="AH17" s="22">
        <f t="shared" si="8"/>
        <v>-15.003333333333332</v>
      </c>
      <c r="AI17" s="22">
        <v>0</v>
      </c>
      <c r="AJ17" s="22">
        <f t="shared" si="9"/>
        <v>-36.68333333333333</v>
      </c>
      <c r="AL17" s="37">
        <f t="shared" si="10"/>
        <v>163.31666666666666</v>
      </c>
      <c r="AM17" s="37">
        <f t="shared" si="11"/>
        <v>178.32</v>
      </c>
    </row>
    <row r="18" spans="1:39" x14ac:dyDescent="0.25">
      <c r="A18" s="36">
        <v>40755</v>
      </c>
      <c r="C18" s="28" t="s">
        <v>5342</v>
      </c>
      <c r="D18" s="29" t="s">
        <v>5343</v>
      </c>
      <c r="F18" s="29" t="s">
        <v>88</v>
      </c>
      <c r="G18" s="29" t="s">
        <v>451</v>
      </c>
      <c r="H18" s="29" t="s">
        <v>90</v>
      </c>
      <c r="N18" s="31">
        <v>1</v>
      </c>
      <c r="O18" s="29" t="s">
        <v>158</v>
      </c>
      <c r="P18" s="37">
        <v>990</v>
      </c>
      <c r="Q18" s="37">
        <v>0</v>
      </c>
      <c r="R18" s="37">
        <v>0</v>
      </c>
      <c r="S18" s="37">
        <f t="shared" si="7"/>
        <v>990</v>
      </c>
      <c r="T18" s="31">
        <v>120</v>
      </c>
      <c r="U18" s="22">
        <v>-990</v>
      </c>
      <c r="V18" s="22">
        <v>0</v>
      </c>
      <c r="W18" s="22">
        <v>0</v>
      </c>
      <c r="X18" s="22">
        <v>0</v>
      </c>
      <c r="Y18" s="22">
        <v>0</v>
      </c>
      <c r="Z18" s="22">
        <v>0</v>
      </c>
      <c r="AA18" s="22">
        <v>0</v>
      </c>
      <c r="AB18" s="22">
        <v>0</v>
      </c>
      <c r="AC18" s="22">
        <v>0</v>
      </c>
      <c r="AD18" s="22">
        <v>0</v>
      </c>
      <c r="AE18" s="22">
        <v>0</v>
      </c>
      <c r="AF18" s="22">
        <v>0</v>
      </c>
      <c r="AG18" s="22">
        <v>0</v>
      </c>
      <c r="AH18" s="22">
        <f t="shared" si="8"/>
        <v>0</v>
      </c>
      <c r="AI18" s="22">
        <v>0</v>
      </c>
      <c r="AJ18" s="22">
        <f t="shared" si="9"/>
        <v>-990</v>
      </c>
      <c r="AL18" s="37">
        <f t="shared" si="10"/>
        <v>0</v>
      </c>
      <c r="AM18" s="37">
        <f t="shared" si="11"/>
        <v>0</v>
      </c>
    </row>
    <row r="19" spans="1:39" x14ac:dyDescent="0.25">
      <c r="A19" s="36">
        <v>40755</v>
      </c>
      <c r="C19" s="28" t="s">
        <v>5344</v>
      </c>
      <c r="D19" s="29" t="s">
        <v>5345</v>
      </c>
      <c r="F19" s="29" t="s">
        <v>88</v>
      </c>
      <c r="G19" s="29" t="s">
        <v>451</v>
      </c>
      <c r="H19" s="29" t="s">
        <v>90</v>
      </c>
      <c r="N19" s="31">
        <v>1</v>
      </c>
      <c r="O19" s="29" t="s">
        <v>158</v>
      </c>
      <c r="P19" s="37">
        <v>3400</v>
      </c>
      <c r="Q19" s="37">
        <v>0</v>
      </c>
      <c r="R19" s="37">
        <v>0</v>
      </c>
      <c r="S19" s="37">
        <f t="shared" si="7"/>
        <v>3400</v>
      </c>
      <c r="T19" s="31">
        <v>120</v>
      </c>
      <c r="U19" s="22">
        <v>-3400</v>
      </c>
      <c r="V19" s="22">
        <v>0</v>
      </c>
      <c r="W19" s="22">
        <v>0</v>
      </c>
      <c r="X19" s="22">
        <v>0</v>
      </c>
      <c r="Y19" s="22">
        <v>0</v>
      </c>
      <c r="Z19" s="22">
        <v>0</v>
      </c>
      <c r="AA19" s="22">
        <v>0</v>
      </c>
      <c r="AB19" s="22">
        <v>0</v>
      </c>
      <c r="AC19" s="22">
        <v>0</v>
      </c>
      <c r="AD19" s="22">
        <v>0</v>
      </c>
      <c r="AE19" s="22">
        <v>0</v>
      </c>
      <c r="AF19" s="22">
        <v>0</v>
      </c>
      <c r="AG19" s="22">
        <v>0</v>
      </c>
      <c r="AH19" s="22">
        <f t="shared" si="8"/>
        <v>0</v>
      </c>
      <c r="AI19" s="22">
        <v>0</v>
      </c>
      <c r="AJ19" s="22">
        <f t="shared" si="9"/>
        <v>-3400</v>
      </c>
      <c r="AL19" s="37">
        <f t="shared" si="10"/>
        <v>0</v>
      </c>
      <c r="AM19" s="37">
        <f t="shared" si="11"/>
        <v>0</v>
      </c>
    </row>
    <row r="20" spans="1:39" x14ac:dyDescent="0.25">
      <c r="A20" s="36">
        <v>40755</v>
      </c>
      <c r="C20" s="28" t="s">
        <v>5346</v>
      </c>
      <c r="D20" s="29" t="s">
        <v>5347</v>
      </c>
      <c r="F20" s="29" t="s">
        <v>88</v>
      </c>
      <c r="G20" s="29" t="s">
        <v>451</v>
      </c>
      <c r="H20" s="29" t="s">
        <v>90</v>
      </c>
      <c r="N20" s="31">
        <v>1</v>
      </c>
      <c r="O20" s="29" t="s">
        <v>158</v>
      </c>
      <c r="P20" s="37">
        <v>360</v>
      </c>
      <c r="Q20" s="37">
        <v>0</v>
      </c>
      <c r="R20" s="37">
        <v>0</v>
      </c>
      <c r="S20" s="37">
        <f t="shared" si="7"/>
        <v>360</v>
      </c>
      <c r="T20" s="31">
        <v>120</v>
      </c>
      <c r="U20" s="22">
        <v>-360</v>
      </c>
      <c r="V20" s="22">
        <v>0</v>
      </c>
      <c r="W20" s="22">
        <v>0</v>
      </c>
      <c r="X20" s="22">
        <v>0</v>
      </c>
      <c r="Y20" s="22">
        <v>0</v>
      </c>
      <c r="Z20" s="22">
        <v>0</v>
      </c>
      <c r="AA20" s="22">
        <v>0</v>
      </c>
      <c r="AB20" s="22">
        <v>0</v>
      </c>
      <c r="AC20" s="22">
        <v>0</v>
      </c>
      <c r="AD20" s="22">
        <v>0</v>
      </c>
      <c r="AE20" s="22">
        <v>0</v>
      </c>
      <c r="AF20" s="22">
        <v>0</v>
      </c>
      <c r="AG20" s="22">
        <v>0</v>
      </c>
      <c r="AH20" s="22">
        <f t="shared" si="8"/>
        <v>0</v>
      </c>
      <c r="AI20" s="22">
        <v>0</v>
      </c>
      <c r="AJ20" s="22">
        <f t="shared" si="9"/>
        <v>-360</v>
      </c>
      <c r="AL20" s="37">
        <f t="shared" si="10"/>
        <v>0</v>
      </c>
      <c r="AM20" s="37">
        <f t="shared" si="11"/>
        <v>0</v>
      </c>
    </row>
    <row r="21" spans="1:39" hidden="1" x14ac:dyDescent="0.25">
      <c r="A21" s="36">
        <v>45084</v>
      </c>
      <c r="C21" s="69" t="s">
        <v>5348</v>
      </c>
      <c r="D21" s="83" t="s">
        <v>5349</v>
      </c>
      <c r="E21" s="83" t="s">
        <v>5350</v>
      </c>
      <c r="F21" s="140" t="s">
        <v>88</v>
      </c>
      <c r="G21" s="140" t="s">
        <v>220</v>
      </c>
      <c r="H21" s="140" t="s">
        <v>90</v>
      </c>
      <c r="I21" s="279">
        <v>2300913</v>
      </c>
      <c r="J21" s="140" t="s">
        <v>5351</v>
      </c>
      <c r="K21" s="68" t="s">
        <v>5352</v>
      </c>
      <c r="L21" s="68" t="s">
        <v>5294</v>
      </c>
      <c r="M21" s="140">
        <v>23151818</v>
      </c>
      <c r="N21" s="31">
        <v>2</v>
      </c>
      <c r="O21" s="29" t="s">
        <v>158</v>
      </c>
      <c r="P21" s="37">
        <v>270</v>
      </c>
      <c r="Q21" s="37">
        <v>0</v>
      </c>
      <c r="R21" s="37">
        <v>0</v>
      </c>
      <c r="S21" s="37">
        <f t="shared" si="7"/>
        <v>270</v>
      </c>
      <c r="T21" s="31">
        <v>120</v>
      </c>
      <c r="U21" s="22">
        <v>-29.25</v>
      </c>
      <c r="V21" s="22">
        <v>-2.25</v>
      </c>
      <c r="W21" s="22">
        <f t="shared" ref="W21:AD21" si="13">-$S21/$T21</f>
        <v>-2.25</v>
      </c>
      <c r="X21" s="22">
        <f t="shared" si="13"/>
        <v>-2.25</v>
      </c>
      <c r="Y21" s="22">
        <f t="shared" si="13"/>
        <v>-2.25</v>
      </c>
      <c r="Z21" s="22">
        <f t="shared" si="13"/>
        <v>-2.25</v>
      </c>
      <c r="AA21" s="22">
        <f t="shared" si="13"/>
        <v>-2.25</v>
      </c>
      <c r="AB21" s="22">
        <f t="shared" si="13"/>
        <v>-2.25</v>
      </c>
      <c r="AC21" s="22">
        <f t="shared" si="13"/>
        <v>-2.25</v>
      </c>
      <c r="AD21" s="22">
        <f t="shared" si="13"/>
        <v>-2.25</v>
      </c>
      <c r="AE21" s="22">
        <v>0</v>
      </c>
      <c r="AF21" s="22">
        <v>0</v>
      </c>
      <c r="AG21" s="22">
        <v>0</v>
      </c>
      <c r="AH21" s="22">
        <f t="shared" si="8"/>
        <v>-20.25</v>
      </c>
      <c r="AI21" s="22">
        <v>0</v>
      </c>
      <c r="AJ21" s="22">
        <f t="shared" si="9"/>
        <v>-49.5</v>
      </c>
      <c r="AL21" s="37">
        <f t="shared" si="10"/>
        <v>220.5</v>
      </c>
      <c r="AM21" s="37">
        <f t="shared" si="11"/>
        <v>240.75</v>
      </c>
    </row>
    <row r="22" spans="1:39" x14ac:dyDescent="0.25">
      <c r="A22" s="36">
        <v>40755</v>
      </c>
      <c r="C22" s="28" t="s">
        <v>5353</v>
      </c>
      <c r="D22" s="29" t="s">
        <v>5354</v>
      </c>
      <c r="F22" s="29" t="s">
        <v>88</v>
      </c>
      <c r="G22" s="29" t="s">
        <v>451</v>
      </c>
      <c r="H22" s="29" t="s">
        <v>90</v>
      </c>
      <c r="N22" s="31">
        <v>1</v>
      </c>
      <c r="O22" s="29" t="s">
        <v>158</v>
      </c>
      <c r="P22" s="37">
        <v>1150</v>
      </c>
      <c r="Q22" s="37">
        <v>0</v>
      </c>
      <c r="R22" s="37">
        <v>0</v>
      </c>
      <c r="S22" s="37">
        <f t="shared" si="7"/>
        <v>1150</v>
      </c>
      <c r="T22" s="31">
        <v>120</v>
      </c>
      <c r="U22" s="22">
        <v>-1150</v>
      </c>
      <c r="V22" s="22">
        <v>0</v>
      </c>
      <c r="W22" s="22">
        <v>0</v>
      </c>
      <c r="X22" s="22">
        <v>0</v>
      </c>
      <c r="Y22" s="22">
        <v>0</v>
      </c>
      <c r="Z22" s="22">
        <v>0</v>
      </c>
      <c r="AA22" s="22">
        <v>0</v>
      </c>
      <c r="AB22" s="22">
        <v>0</v>
      </c>
      <c r="AC22" s="22">
        <v>0</v>
      </c>
      <c r="AD22" s="22">
        <v>0</v>
      </c>
      <c r="AE22" s="22">
        <v>0</v>
      </c>
      <c r="AF22" s="22">
        <v>0</v>
      </c>
      <c r="AG22" s="22">
        <v>0</v>
      </c>
      <c r="AH22" s="22">
        <f t="shared" si="8"/>
        <v>0</v>
      </c>
      <c r="AI22" s="22">
        <v>0</v>
      </c>
      <c r="AJ22" s="22">
        <f t="shared" si="9"/>
        <v>-1150</v>
      </c>
      <c r="AL22" s="37">
        <f t="shared" si="10"/>
        <v>0</v>
      </c>
      <c r="AM22" s="37">
        <f t="shared" si="11"/>
        <v>0</v>
      </c>
    </row>
    <row r="23" spans="1:39" x14ac:dyDescent="0.25">
      <c r="A23" s="36">
        <v>40755</v>
      </c>
      <c r="C23" s="28" t="s">
        <v>5355</v>
      </c>
      <c r="D23" s="29" t="s">
        <v>5356</v>
      </c>
      <c r="F23" s="29" t="s">
        <v>88</v>
      </c>
      <c r="G23" s="29" t="s">
        <v>451</v>
      </c>
      <c r="H23" s="29" t="s">
        <v>90</v>
      </c>
      <c r="N23" s="31">
        <v>1</v>
      </c>
      <c r="O23" s="29" t="s">
        <v>158</v>
      </c>
      <c r="P23" s="37">
        <v>1852</v>
      </c>
      <c r="Q23" s="37">
        <v>0</v>
      </c>
      <c r="R23" s="37">
        <v>0</v>
      </c>
      <c r="S23" s="37">
        <f t="shared" si="7"/>
        <v>1852</v>
      </c>
      <c r="T23" s="31">
        <v>120</v>
      </c>
      <c r="U23" s="22">
        <v>-1852</v>
      </c>
      <c r="V23" s="22">
        <v>0</v>
      </c>
      <c r="W23" s="22">
        <v>0</v>
      </c>
      <c r="X23" s="22">
        <v>0</v>
      </c>
      <c r="Y23" s="22">
        <v>0</v>
      </c>
      <c r="Z23" s="22">
        <v>0</v>
      </c>
      <c r="AA23" s="22">
        <v>0</v>
      </c>
      <c r="AB23" s="22">
        <v>0</v>
      </c>
      <c r="AC23" s="22">
        <v>0</v>
      </c>
      <c r="AD23" s="22">
        <v>0</v>
      </c>
      <c r="AE23" s="22">
        <v>0</v>
      </c>
      <c r="AF23" s="22">
        <v>0</v>
      </c>
      <c r="AG23" s="22">
        <v>0</v>
      </c>
      <c r="AH23" s="22">
        <f t="shared" si="8"/>
        <v>0</v>
      </c>
      <c r="AI23" s="22">
        <v>0</v>
      </c>
      <c r="AJ23" s="22">
        <f t="shared" si="9"/>
        <v>-1852</v>
      </c>
      <c r="AL23" s="37">
        <f t="shared" si="10"/>
        <v>0</v>
      </c>
      <c r="AM23" s="37">
        <f t="shared" si="11"/>
        <v>0</v>
      </c>
    </row>
    <row r="24" spans="1:39" x14ac:dyDescent="0.25">
      <c r="A24" s="36">
        <v>40755</v>
      </c>
      <c r="C24" s="28" t="s">
        <v>5357</v>
      </c>
      <c r="D24" s="29" t="s">
        <v>5358</v>
      </c>
      <c r="F24" s="29" t="s">
        <v>88</v>
      </c>
      <c r="G24" s="29" t="s">
        <v>451</v>
      </c>
      <c r="H24" s="29" t="s">
        <v>90</v>
      </c>
      <c r="N24" s="31">
        <v>1</v>
      </c>
      <c r="O24" s="29" t="s">
        <v>158</v>
      </c>
      <c r="P24" s="37">
        <v>1280</v>
      </c>
      <c r="Q24" s="37">
        <v>0</v>
      </c>
      <c r="R24" s="37">
        <v>0</v>
      </c>
      <c r="S24" s="37">
        <f t="shared" si="7"/>
        <v>1280</v>
      </c>
      <c r="T24" s="31">
        <v>120</v>
      </c>
      <c r="U24" s="22">
        <v>-1280</v>
      </c>
      <c r="V24" s="22">
        <v>0</v>
      </c>
      <c r="W24" s="22">
        <v>0</v>
      </c>
      <c r="X24" s="22">
        <v>0</v>
      </c>
      <c r="Y24" s="22">
        <v>0</v>
      </c>
      <c r="Z24" s="22">
        <v>0</v>
      </c>
      <c r="AA24" s="22">
        <v>0</v>
      </c>
      <c r="AB24" s="22">
        <v>0</v>
      </c>
      <c r="AC24" s="22">
        <v>0</v>
      </c>
      <c r="AD24" s="22">
        <v>0</v>
      </c>
      <c r="AE24" s="22">
        <v>0</v>
      </c>
      <c r="AF24" s="22">
        <v>0</v>
      </c>
      <c r="AG24" s="22">
        <v>0</v>
      </c>
      <c r="AH24" s="22">
        <f t="shared" si="8"/>
        <v>0</v>
      </c>
      <c r="AI24" s="22">
        <v>0</v>
      </c>
      <c r="AJ24" s="22">
        <f t="shared" si="9"/>
        <v>-1280</v>
      </c>
      <c r="AL24" s="37">
        <f t="shared" si="10"/>
        <v>0</v>
      </c>
      <c r="AM24" s="37">
        <f t="shared" si="11"/>
        <v>0</v>
      </c>
    </row>
    <row r="25" spans="1:39" x14ac:dyDescent="0.25">
      <c r="A25" s="36">
        <v>40755</v>
      </c>
      <c r="C25" s="28" t="s">
        <v>5359</v>
      </c>
      <c r="D25" s="29" t="s">
        <v>5360</v>
      </c>
      <c r="F25" s="29" t="s">
        <v>88</v>
      </c>
      <c r="G25" s="29" t="s">
        <v>451</v>
      </c>
      <c r="H25" s="29" t="s">
        <v>90</v>
      </c>
      <c r="N25" s="31">
        <v>1</v>
      </c>
      <c r="O25" s="29" t="s">
        <v>158</v>
      </c>
      <c r="P25" s="37">
        <v>1000</v>
      </c>
      <c r="Q25" s="37">
        <v>0</v>
      </c>
      <c r="R25" s="37">
        <v>0</v>
      </c>
      <c r="S25" s="37">
        <f t="shared" si="7"/>
        <v>1000</v>
      </c>
      <c r="T25" s="31">
        <v>120</v>
      </c>
      <c r="U25" s="22">
        <v>-1000</v>
      </c>
      <c r="V25" s="22">
        <v>0</v>
      </c>
      <c r="W25" s="22">
        <v>0</v>
      </c>
      <c r="X25" s="22">
        <v>0</v>
      </c>
      <c r="Y25" s="22">
        <v>0</v>
      </c>
      <c r="Z25" s="22">
        <v>0</v>
      </c>
      <c r="AA25" s="22">
        <v>0</v>
      </c>
      <c r="AB25" s="22">
        <v>0</v>
      </c>
      <c r="AC25" s="22">
        <v>0</v>
      </c>
      <c r="AD25" s="22">
        <v>0</v>
      </c>
      <c r="AE25" s="22">
        <v>0</v>
      </c>
      <c r="AF25" s="22">
        <v>0</v>
      </c>
      <c r="AG25" s="22">
        <v>0</v>
      </c>
      <c r="AH25" s="22">
        <f t="shared" si="8"/>
        <v>0</v>
      </c>
      <c r="AI25" s="22">
        <v>0</v>
      </c>
      <c r="AJ25" s="22">
        <f t="shared" si="9"/>
        <v>-1000</v>
      </c>
      <c r="AL25" s="37">
        <f t="shared" si="10"/>
        <v>0</v>
      </c>
      <c r="AM25" s="37">
        <f t="shared" si="11"/>
        <v>0</v>
      </c>
    </row>
    <row r="26" spans="1:39" x14ac:dyDescent="0.25">
      <c r="A26" s="36">
        <v>40755</v>
      </c>
      <c r="C26" s="28" t="s">
        <v>5361</v>
      </c>
      <c r="D26" s="29" t="s">
        <v>5362</v>
      </c>
      <c r="F26" s="29" t="s">
        <v>88</v>
      </c>
      <c r="G26" s="29" t="s">
        <v>451</v>
      </c>
      <c r="H26" s="29" t="s">
        <v>90</v>
      </c>
      <c r="N26" s="31">
        <v>1</v>
      </c>
      <c r="O26" s="29" t="s">
        <v>158</v>
      </c>
      <c r="P26" s="37">
        <v>4600</v>
      </c>
      <c r="Q26" s="37">
        <v>0</v>
      </c>
      <c r="R26" s="37">
        <v>0</v>
      </c>
      <c r="S26" s="37">
        <f t="shared" si="7"/>
        <v>4600</v>
      </c>
      <c r="T26" s="31">
        <v>120</v>
      </c>
      <c r="U26" s="22">
        <v>-4600</v>
      </c>
      <c r="V26" s="22">
        <v>0</v>
      </c>
      <c r="W26" s="22">
        <v>0</v>
      </c>
      <c r="X26" s="22">
        <v>0</v>
      </c>
      <c r="Y26" s="22">
        <v>0</v>
      </c>
      <c r="Z26" s="22">
        <v>0</v>
      </c>
      <c r="AA26" s="22">
        <v>0</v>
      </c>
      <c r="AB26" s="22">
        <v>0</v>
      </c>
      <c r="AC26" s="22">
        <v>0</v>
      </c>
      <c r="AD26" s="22">
        <v>0</v>
      </c>
      <c r="AE26" s="22">
        <v>0</v>
      </c>
      <c r="AF26" s="22">
        <v>0</v>
      </c>
      <c r="AG26" s="22">
        <v>0</v>
      </c>
      <c r="AH26" s="22">
        <f t="shared" si="8"/>
        <v>0</v>
      </c>
      <c r="AI26" s="22">
        <v>0</v>
      </c>
      <c r="AJ26" s="22">
        <f t="shared" si="9"/>
        <v>-4600</v>
      </c>
      <c r="AL26" s="37">
        <f t="shared" si="10"/>
        <v>0</v>
      </c>
      <c r="AM26" s="37">
        <f t="shared" si="11"/>
        <v>0</v>
      </c>
    </row>
    <row r="27" spans="1:39" hidden="1" x14ac:dyDescent="0.25">
      <c r="A27" s="36">
        <v>44931</v>
      </c>
      <c r="C27" s="69" t="s">
        <v>5363</v>
      </c>
      <c r="D27" s="83" t="s">
        <v>5364</v>
      </c>
      <c r="E27" s="83" t="s">
        <v>5365</v>
      </c>
      <c r="F27" s="140" t="s">
        <v>88</v>
      </c>
      <c r="G27" s="129" t="s">
        <v>89</v>
      </c>
      <c r="H27" s="129" t="s">
        <v>90</v>
      </c>
      <c r="I27" s="280">
        <v>2200946</v>
      </c>
      <c r="J27" s="140" t="s">
        <v>5366</v>
      </c>
      <c r="K27" s="68" t="s">
        <v>5367</v>
      </c>
      <c r="L27" s="68" t="s">
        <v>452</v>
      </c>
      <c r="M27" s="141"/>
      <c r="N27" s="31">
        <v>1</v>
      </c>
      <c r="O27" s="29" t="s">
        <v>158</v>
      </c>
      <c r="P27" s="37">
        <v>138385</v>
      </c>
      <c r="Q27" s="37">
        <v>0</v>
      </c>
      <c r="R27" s="37">
        <v>0</v>
      </c>
      <c r="S27" s="37">
        <f t="shared" si="7"/>
        <v>138385</v>
      </c>
      <c r="T27" s="31">
        <v>120</v>
      </c>
      <c r="U27" s="22">
        <v>-20757.764999999999</v>
      </c>
      <c r="V27" s="22">
        <v>-1153.21</v>
      </c>
      <c r="W27" s="22">
        <f t="shared" ref="W27:AD27" si="14">-$S27/$T27</f>
        <v>-1153.2083333333333</v>
      </c>
      <c r="X27" s="22">
        <f t="shared" si="14"/>
        <v>-1153.2083333333333</v>
      </c>
      <c r="Y27" s="22">
        <f t="shared" si="14"/>
        <v>-1153.2083333333333</v>
      </c>
      <c r="Z27" s="22">
        <f t="shared" si="14"/>
        <v>-1153.2083333333333</v>
      </c>
      <c r="AA27" s="22">
        <f t="shared" si="14"/>
        <v>-1153.2083333333333</v>
      </c>
      <c r="AB27" s="22">
        <f t="shared" si="14"/>
        <v>-1153.2083333333333</v>
      </c>
      <c r="AC27" s="22">
        <f t="shared" si="14"/>
        <v>-1153.2083333333333</v>
      </c>
      <c r="AD27" s="22">
        <f t="shared" si="14"/>
        <v>-1153.2083333333333</v>
      </c>
      <c r="AE27" s="22">
        <v>0</v>
      </c>
      <c r="AF27" s="22">
        <v>0</v>
      </c>
      <c r="AG27" s="22">
        <v>0</v>
      </c>
      <c r="AH27" s="22">
        <f t="shared" si="8"/>
        <v>-10378.876666666665</v>
      </c>
      <c r="AI27" s="22">
        <v>0</v>
      </c>
      <c r="AJ27" s="22">
        <f t="shared" si="9"/>
        <v>-31136.641666666663</v>
      </c>
      <c r="AL27" s="37">
        <f t="shared" si="10"/>
        <v>107248.35833333334</v>
      </c>
      <c r="AM27" s="37">
        <f t="shared" si="11"/>
        <v>117627.235</v>
      </c>
    </row>
    <row r="28" spans="1:39" x14ac:dyDescent="0.25">
      <c r="A28" s="36">
        <v>40755</v>
      </c>
      <c r="C28" s="28" t="s">
        <v>5368</v>
      </c>
      <c r="D28" s="29" t="s">
        <v>5369</v>
      </c>
      <c r="F28" s="29" t="s">
        <v>88</v>
      </c>
      <c r="G28" s="29" t="s">
        <v>451</v>
      </c>
      <c r="H28" s="29" t="s">
        <v>90</v>
      </c>
      <c r="N28" s="31">
        <v>1</v>
      </c>
      <c r="O28" s="29" t="s">
        <v>158</v>
      </c>
      <c r="P28" s="37">
        <v>443</v>
      </c>
      <c r="Q28" s="37">
        <v>0</v>
      </c>
      <c r="R28" s="37">
        <v>0</v>
      </c>
      <c r="S28" s="37">
        <f t="shared" si="7"/>
        <v>443</v>
      </c>
      <c r="T28" s="31">
        <v>120</v>
      </c>
      <c r="U28" s="22">
        <v>-443</v>
      </c>
      <c r="V28" s="22">
        <v>0</v>
      </c>
      <c r="W28" s="22">
        <v>0</v>
      </c>
      <c r="X28" s="22">
        <v>0</v>
      </c>
      <c r="Y28" s="22">
        <v>0</v>
      </c>
      <c r="Z28" s="22">
        <v>0</v>
      </c>
      <c r="AA28" s="22">
        <v>0</v>
      </c>
      <c r="AB28" s="22">
        <v>0</v>
      </c>
      <c r="AC28" s="22">
        <v>0</v>
      </c>
      <c r="AD28" s="22">
        <v>0</v>
      </c>
      <c r="AE28" s="22">
        <v>0</v>
      </c>
      <c r="AF28" s="22">
        <v>0</v>
      </c>
      <c r="AG28" s="22">
        <v>0</v>
      </c>
      <c r="AH28" s="22">
        <f t="shared" si="8"/>
        <v>0</v>
      </c>
      <c r="AI28" s="22">
        <v>0</v>
      </c>
      <c r="AJ28" s="22">
        <f t="shared" si="9"/>
        <v>-443</v>
      </c>
      <c r="AL28" s="37">
        <f t="shared" si="10"/>
        <v>0</v>
      </c>
      <c r="AM28" s="37">
        <f t="shared" si="11"/>
        <v>0</v>
      </c>
    </row>
    <row r="29" spans="1:39" x14ac:dyDescent="0.25">
      <c r="A29" s="36">
        <v>40755</v>
      </c>
      <c r="C29" s="28" t="s">
        <v>5370</v>
      </c>
      <c r="D29" s="29" t="s">
        <v>5371</v>
      </c>
      <c r="F29" s="29" t="s">
        <v>88</v>
      </c>
      <c r="G29" s="29" t="s">
        <v>451</v>
      </c>
      <c r="H29" s="29" t="s">
        <v>90</v>
      </c>
      <c r="N29" s="31">
        <v>1</v>
      </c>
      <c r="O29" s="29" t="s">
        <v>158</v>
      </c>
      <c r="P29" s="37">
        <v>1150</v>
      </c>
      <c r="Q29" s="37">
        <v>0</v>
      </c>
      <c r="R29" s="37">
        <v>0</v>
      </c>
      <c r="S29" s="37">
        <f t="shared" si="7"/>
        <v>1150</v>
      </c>
      <c r="T29" s="31">
        <v>120</v>
      </c>
      <c r="U29" s="22">
        <v>-1150</v>
      </c>
      <c r="V29" s="22">
        <v>0</v>
      </c>
      <c r="W29" s="22">
        <v>0</v>
      </c>
      <c r="X29" s="22">
        <v>0</v>
      </c>
      <c r="Y29" s="22">
        <v>0</v>
      </c>
      <c r="Z29" s="22">
        <v>0</v>
      </c>
      <c r="AA29" s="22">
        <v>0</v>
      </c>
      <c r="AB29" s="22">
        <v>0</v>
      </c>
      <c r="AC29" s="22">
        <v>0</v>
      </c>
      <c r="AD29" s="22">
        <v>0</v>
      </c>
      <c r="AE29" s="22">
        <v>0</v>
      </c>
      <c r="AF29" s="22">
        <v>0</v>
      </c>
      <c r="AG29" s="22">
        <v>0</v>
      </c>
      <c r="AH29" s="22">
        <f t="shared" si="8"/>
        <v>0</v>
      </c>
      <c r="AI29" s="22">
        <v>0</v>
      </c>
      <c r="AJ29" s="22">
        <f t="shared" si="9"/>
        <v>-1150</v>
      </c>
      <c r="AL29" s="37">
        <f t="shared" si="10"/>
        <v>0</v>
      </c>
      <c r="AM29" s="37">
        <f t="shared" si="11"/>
        <v>0</v>
      </c>
    </row>
    <row r="30" spans="1:39" x14ac:dyDescent="0.25">
      <c r="A30" s="36">
        <v>40755</v>
      </c>
      <c r="C30" s="28" t="s">
        <v>5372</v>
      </c>
      <c r="D30" s="29" t="s">
        <v>5373</v>
      </c>
      <c r="F30" s="29" t="s">
        <v>88</v>
      </c>
      <c r="G30" s="29" t="s">
        <v>451</v>
      </c>
      <c r="H30" s="29" t="s">
        <v>90</v>
      </c>
      <c r="N30" s="31">
        <v>1</v>
      </c>
      <c r="O30" s="29" t="s">
        <v>158</v>
      </c>
      <c r="P30" s="37">
        <v>4200</v>
      </c>
      <c r="Q30" s="37">
        <v>0</v>
      </c>
      <c r="R30" s="37">
        <v>0</v>
      </c>
      <c r="S30" s="37">
        <f t="shared" si="7"/>
        <v>4200</v>
      </c>
      <c r="T30" s="31">
        <v>120</v>
      </c>
      <c r="U30" s="22">
        <v>-4200</v>
      </c>
      <c r="V30" s="22">
        <v>0</v>
      </c>
      <c r="W30" s="22">
        <v>0</v>
      </c>
      <c r="X30" s="22">
        <v>0</v>
      </c>
      <c r="Y30" s="22">
        <v>0</v>
      </c>
      <c r="Z30" s="22">
        <v>0</v>
      </c>
      <c r="AA30" s="22">
        <v>0</v>
      </c>
      <c r="AB30" s="22">
        <v>0</v>
      </c>
      <c r="AC30" s="22">
        <v>0</v>
      </c>
      <c r="AD30" s="22">
        <v>0</v>
      </c>
      <c r="AE30" s="22">
        <v>0</v>
      </c>
      <c r="AF30" s="22">
        <v>0</v>
      </c>
      <c r="AG30" s="22">
        <v>0</v>
      </c>
      <c r="AH30" s="22">
        <f t="shared" si="8"/>
        <v>0</v>
      </c>
      <c r="AI30" s="22">
        <v>0</v>
      </c>
      <c r="AJ30" s="22">
        <f t="shared" si="9"/>
        <v>-4200</v>
      </c>
      <c r="AL30" s="37">
        <f t="shared" si="10"/>
        <v>0</v>
      </c>
      <c r="AM30" s="37">
        <f t="shared" si="11"/>
        <v>0</v>
      </c>
    </row>
    <row r="31" spans="1:39" x14ac:dyDescent="0.25">
      <c r="A31" s="36">
        <v>40755</v>
      </c>
      <c r="C31" s="28" t="s">
        <v>5374</v>
      </c>
      <c r="D31" s="29" t="s">
        <v>5375</v>
      </c>
      <c r="F31" s="29" t="s">
        <v>88</v>
      </c>
      <c r="G31" s="29" t="s">
        <v>451</v>
      </c>
      <c r="H31" s="29" t="s">
        <v>90</v>
      </c>
      <c r="N31" s="31">
        <v>1</v>
      </c>
      <c r="O31" s="29" t="s">
        <v>158</v>
      </c>
      <c r="P31" s="37">
        <v>1650</v>
      </c>
      <c r="Q31" s="37">
        <v>0</v>
      </c>
      <c r="R31" s="37">
        <v>0</v>
      </c>
      <c r="S31" s="37">
        <f t="shared" si="7"/>
        <v>1650</v>
      </c>
      <c r="T31" s="31">
        <v>120</v>
      </c>
      <c r="U31" s="22">
        <v>-1650</v>
      </c>
      <c r="V31" s="22">
        <v>0</v>
      </c>
      <c r="W31" s="22">
        <v>0</v>
      </c>
      <c r="X31" s="22">
        <v>0</v>
      </c>
      <c r="Y31" s="22">
        <v>0</v>
      </c>
      <c r="Z31" s="22">
        <v>0</v>
      </c>
      <c r="AA31" s="22">
        <v>0</v>
      </c>
      <c r="AB31" s="22">
        <v>0</v>
      </c>
      <c r="AC31" s="22">
        <v>0</v>
      </c>
      <c r="AD31" s="22">
        <v>0</v>
      </c>
      <c r="AE31" s="22">
        <v>0</v>
      </c>
      <c r="AF31" s="22">
        <v>0</v>
      </c>
      <c r="AG31" s="22">
        <v>0</v>
      </c>
      <c r="AH31" s="22">
        <f t="shared" si="8"/>
        <v>0</v>
      </c>
      <c r="AI31" s="22">
        <v>0</v>
      </c>
      <c r="AJ31" s="22">
        <f t="shared" si="9"/>
        <v>-1650</v>
      </c>
      <c r="AL31" s="37">
        <f t="shared" si="10"/>
        <v>0</v>
      </c>
      <c r="AM31" s="37">
        <f t="shared" si="11"/>
        <v>0</v>
      </c>
    </row>
    <row r="32" spans="1:39" x14ac:dyDescent="0.25">
      <c r="A32" s="36">
        <v>40755</v>
      </c>
      <c r="C32" s="28" t="s">
        <v>5376</v>
      </c>
      <c r="D32" s="29" t="s">
        <v>5377</v>
      </c>
      <c r="F32" s="29" t="s">
        <v>88</v>
      </c>
      <c r="G32" s="29" t="s">
        <v>451</v>
      </c>
      <c r="H32" s="29" t="s">
        <v>90</v>
      </c>
      <c r="N32" s="31">
        <v>1</v>
      </c>
      <c r="O32" s="29" t="s">
        <v>158</v>
      </c>
      <c r="P32" s="37">
        <v>7200</v>
      </c>
      <c r="Q32" s="37">
        <v>0</v>
      </c>
      <c r="R32" s="37">
        <v>0</v>
      </c>
      <c r="S32" s="37">
        <f t="shared" si="7"/>
        <v>7200</v>
      </c>
      <c r="T32" s="31">
        <v>120</v>
      </c>
      <c r="U32" s="22">
        <v>-7200</v>
      </c>
      <c r="V32" s="22">
        <v>0</v>
      </c>
      <c r="W32" s="22">
        <v>0</v>
      </c>
      <c r="X32" s="22">
        <v>0</v>
      </c>
      <c r="Y32" s="22">
        <v>0</v>
      </c>
      <c r="Z32" s="22">
        <v>0</v>
      </c>
      <c r="AA32" s="22">
        <v>0</v>
      </c>
      <c r="AB32" s="22">
        <v>0</v>
      </c>
      <c r="AC32" s="22">
        <v>0</v>
      </c>
      <c r="AD32" s="22">
        <v>0</v>
      </c>
      <c r="AE32" s="22">
        <v>0</v>
      </c>
      <c r="AF32" s="22">
        <v>0</v>
      </c>
      <c r="AG32" s="22">
        <v>0</v>
      </c>
      <c r="AH32" s="22">
        <f t="shared" si="8"/>
        <v>0</v>
      </c>
      <c r="AI32" s="22">
        <v>0</v>
      </c>
      <c r="AJ32" s="22">
        <f t="shared" si="9"/>
        <v>-7200</v>
      </c>
      <c r="AL32" s="37">
        <f t="shared" si="10"/>
        <v>0</v>
      </c>
      <c r="AM32" s="37">
        <f t="shared" si="11"/>
        <v>0</v>
      </c>
    </row>
    <row r="33" spans="1:42" hidden="1" x14ac:dyDescent="0.25">
      <c r="A33" s="36">
        <v>45062</v>
      </c>
      <c r="C33" s="69" t="s">
        <v>5378</v>
      </c>
      <c r="D33" s="83" t="s">
        <v>5338</v>
      </c>
      <c r="E33" s="83" t="s">
        <v>5313</v>
      </c>
      <c r="F33" s="140" t="s">
        <v>88</v>
      </c>
      <c r="G33" s="129" t="s">
        <v>3396</v>
      </c>
      <c r="H33" s="129" t="s">
        <v>90</v>
      </c>
      <c r="I33" s="279">
        <v>2300735</v>
      </c>
      <c r="J33" s="140" t="s">
        <v>5379</v>
      </c>
      <c r="K33" s="68" t="s">
        <v>5380</v>
      </c>
      <c r="L33" s="68" t="s">
        <v>5341</v>
      </c>
      <c r="M33" s="141"/>
      <c r="N33" s="31">
        <v>3</v>
      </c>
      <c r="O33" s="29" t="s">
        <v>158</v>
      </c>
      <c r="P33" s="37">
        <v>450</v>
      </c>
      <c r="Q33" s="37">
        <v>0</v>
      </c>
      <c r="R33" s="37">
        <v>0</v>
      </c>
      <c r="S33" s="37">
        <f t="shared" si="7"/>
        <v>450</v>
      </c>
      <c r="T33" s="31">
        <v>120</v>
      </c>
      <c r="U33" s="22">
        <v>-52.5</v>
      </c>
      <c r="V33" s="22">
        <v>-3.75</v>
      </c>
      <c r="W33" s="22">
        <f t="shared" ref="W33:AD33" si="15">-$S33/$T33</f>
        <v>-3.75</v>
      </c>
      <c r="X33" s="22">
        <f t="shared" si="15"/>
        <v>-3.75</v>
      </c>
      <c r="Y33" s="22">
        <f t="shared" si="15"/>
        <v>-3.75</v>
      </c>
      <c r="Z33" s="22">
        <f t="shared" si="15"/>
        <v>-3.75</v>
      </c>
      <c r="AA33" s="22">
        <f t="shared" si="15"/>
        <v>-3.75</v>
      </c>
      <c r="AB33" s="22">
        <f t="shared" si="15"/>
        <v>-3.75</v>
      </c>
      <c r="AC33" s="22">
        <f t="shared" si="15"/>
        <v>-3.75</v>
      </c>
      <c r="AD33" s="22">
        <f t="shared" si="15"/>
        <v>-3.75</v>
      </c>
      <c r="AE33" s="22">
        <v>0</v>
      </c>
      <c r="AF33" s="22">
        <v>0</v>
      </c>
      <c r="AG33" s="22">
        <v>0</v>
      </c>
      <c r="AH33" s="22">
        <f t="shared" si="8"/>
        <v>-33.75</v>
      </c>
      <c r="AI33" s="22">
        <v>0</v>
      </c>
      <c r="AJ33" s="22">
        <f t="shared" si="9"/>
        <v>-86.25</v>
      </c>
      <c r="AL33" s="37">
        <f t="shared" si="10"/>
        <v>363.75</v>
      </c>
      <c r="AM33" s="37">
        <f t="shared" si="11"/>
        <v>397.5</v>
      </c>
    </row>
    <row r="34" spans="1:42" x14ac:dyDescent="0.25">
      <c r="A34" s="36">
        <v>40755</v>
      </c>
      <c r="C34" s="28" t="s">
        <v>5381</v>
      </c>
      <c r="D34" s="29" t="s">
        <v>5382</v>
      </c>
      <c r="F34" s="29" t="s">
        <v>88</v>
      </c>
      <c r="G34" s="29" t="s">
        <v>451</v>
      </c>
      <c r="H34" s="29" t="s">
        <v>90</v>
      </c>
      <c r="N34" s="31">
        <v>1</v>
      </c>
      <c r="O34" s="29" t="s">
        <v>158</v>
      </c>
      <c r="P34" s="37">
        <v>2260</v>
      </c>
      <c r="Q34" s="37">
        <v>0</v>
      </c>
      <c r="R34" s="37">
        <v>0</v>
      </c>
      <c r="S34" s="37">
        <f t="shared" si="7"/>
        <v>2260</v>
      </c>
      <c r="T34" s="31">
        <v>120</v>
      </c>
      <c r="U34" s="22">
        <v>-2260</v>
      </c>
      <c r="V34" s="22">
        <v>0</v>
      </c>
      <c r="W34" s="22">
        <v>0</v>
      </c>
      <c r="X34" s="22">
        <v>0</v>
      </c>
      <c r="Y34" s="22">
        <v>0</v>
      </c>
      <c r="Z34" s="22">
        <v>0</v>
      </c>
      <c r="AA34" s="22">
        <v>0</v>
      </c>
      <c r="AB34" s="22">
        <v>0</v>
      </c>
      <c r="AC34" s="22">
        <v>0</v>
      </c>
      <c r="AD34" s="22">
        <v>0</v>
      </c>
      <c r="AE34" s="22">
        <v>0</v>
      </c>
      <c r="AF34" s="22">
        <v>0</v>
      </c>
      <c r="AG34" s="22">
        <v>0</v>
      </c>
      <c r="AH34" s="22">
        <f t="shared" si="8"/>
        <v>0</v>
      </c>
      <c r="AI34" s="22">
        <v>0</v>
      </c>
      <c r="AJ34" s="22">
        <f t="shared" si="9"/>
        <v>-2260</v>
      </c>
      <c r="AL34" s="37">
        <f t="shared" si="10"/>
        <v>0</v>
      </c>
      <c r="AM34" s="37">
        <f t="shared" si="11"/>
        <v>0</v>
      </c>
    </row>
    <row r="35" spans="1:42" x14ac:dyDescent="0.25">
      <c r="A35" s="36">
        <v>40755</v>
      </c>
      <c r="C35" s="28" t="s">
        <v>5383</v>
      </c>
      <c r="D35" s="29" t="s">
        <v>5384</v>
      </c>
      <c r="F35" s="29" t="s">
        <v>88</v>
      </c>
      <c r="G35" s="29" t="s">
        <v>451</v>
      </c>
      <c r="H35" s="29" t="s">
        <v>90</v>
      </c>
      <c r="N35" s="31">
        <v>1</v>
      </c>
      <c r="O35" s="29" t="s">
        <v>158</v>
      </c>
      <c r="P35" s="37">
        <v>5800</v>
      </c>
      <c r="Q35" s="37">
        <v>0</v>
      </c>
      <c r="R35" s="37">
        <v>0</v>
      </c>
      <c r="S35" s="37">
        <f t="shared" si="7"/>
        <v>5800</v>
      </c>
      <c r="T35" s="31">
        <v>120</v>
      </c>
      <c r="U35" s="22">
        <v>-5800</v>
      </c>
      <c r="V35" s="22">
        <v>0</v>
      </c>
      <c r="W35" s="22">
        <v>0</v>
      </c>
      <c r="X35" s="22">
        <v>0</v>
      </c>
      <c r="Y35" s="22">
        <v>0</v>
      </c>
      <c r="Z35" s="22">
        <v>0</v>
      </c>
      <c r="AA35" s="22">
        <v>0</v>
      </c>
      <c r="AB35" s="22">
        <v>0</v>
      </c>
      <c r="AC35" s="22">
        <v>0</v>
      </c>
      <c r="AD35" s="22">
        <v>0</v>
      </c>
      <c r="AE35" s="22">
        <v>0</v>
      </c>
      <c r="AF35" s="22">
        <v>0</v>
      </c>
      <c r="AG35" s="22">
        <v>0</v>
      </c>
      <c r="AH35" s="22">
        <f t="shared" si="8"/>
        <v>0</v>
      </c>
      <c r="AI35" s="22">
        <v>0</v>
      </c>
      <c r="AJ35" s="22">
        <f t="shared" si="9"/>
        <v>-5800</v>
      </c>
      <c r="AL35" s="37">
        <f t="shared" si="10"/>
        <v>0</v>
      </c>
      <c r="AM35" s="37">
        <f t="shared" si="11"/>
        <v>0</v>
      </c>
      <c r="AP35" s="138"/>
    </row>
    <row r="36" spans="1:42" hidden="1" x14ac:dyDescent="0.25">
      <c r="A36" s="36">
        <v>44868</v>
      </c>
      <c r="C36" s="69" t="s">
        <v>5385</v>
      </c>
      <c r="D36" t="s">
        <v>5386</v>
      </c>
      <c r="E36" t="s">
        <v>5387</v>
      </c>
      <c r="F36" s="140" t="s">
        <v>88</v>
      </c>
      <c r="G36" s="129" t="s">
        <v>5308</v>
      </c>
      <c r="H36" s="129" t="s">
        <v>90</v>
      </c>
      <c r="I36" s="280">
        <v>2201545</v>
      </c>
      <c r="J36" s="129" t="s">
        <v>5388</v>
      </c>
      <c r="K36" s="68" t="s">
        <v>5389</v>
      </c>
      <c r="L36" s="68" t="s">
        <v>5294</v>
      </c>
      <c r="N36" s="31">
        <v>10</v>
      </c>
      <c r="O36" s="4" t="s">
        <v>5390</v>
      </c>
      <c r="P36" s="37">
        <v>550</v>
      </c>
      <c r="Q36" s="37">
        <v>0</v>
      </c>
      <c r="R36" s="37">
        <v>0</v>
      </c>
      <c r="S36" s="37">
        <f t="shared" si="7"/>
        <v>550</v>
      </c>
      <c r="T36" s="31">
        <v>120</v>
      </c>
      <c r="U36" s="22">
        <v>-91.63</v>
      </c>
      <c r="V36" s="22">
        <v>-4.58</v>
      </c>
      <c r="W36" s="22">
        <f t="shared" ref="W36:AD36" si="16">-$S36/$T36</f>
        <v>-4.583333333333333</v>
      </c>
      <c r="X36" s="22">
        <f t="shared" si="16"/>
        <v>-4.583333333333333</v>
      </c>
      <c r="Y36" s="22">
        <f t="shared" si="16"/>
        <v>-4.583333333333333</v>
      </c>
      <c r="Z36" s="22">
        <f t="shared" si="16"/>
        <v>-4.583333333333333</v>
      </c>
      <c r="AA36" s="22">
        <f t="shared" si="16"/>
        <v>-4.583333333333333</v>
      </c>
      <c r="AB36" s="22">
        <f t="shared" si="16"/>
        <v>-4.583333333333333</v>
      </c>
      <c r="AC36" s="22">
        <f t="shared" si="16"/>
        <v>-4.583333333333333</v>
      </c>
      <c r="AD36" s="22">
        <f t="shared" si="16"/>
        <v>-4.583333333333333</v>
      </c>
      <c r="AE36" s="22">
        <v>0</v>
      </c>
      <c r="AF36" s="22">
        <v>0</v>
      </c>
      <c r="AG36" s="22">
        <v>0</v>
      </c>
      <c r="AH36" s="22">
        <f t="shared" si="8"/>
        <v>-41.24666666666667</v>
      </c>
      <c r="AI36" s="22">
        <v>0</v>
      </c>
      <c r="AJ36" s="22">
        <f t="shared" si="9"/>
        <v>-132.87666666666667</v>
      </c>
      <c r="AL36" s="37">
        <f t="shared" si="10"/>
        <v>417.12333333333333</v>
      </c>
      <c r="AM36" s="37">
        <f t="shared" si="11"/>
        <v>458.37</v>
      </c>
      <c r="AN36" s="138">
        <f>R36+AI36</f>
        <v>0</v>
      </c>
    </row>
    <row r="37" spans="1:42" x14ac:dyDescent="0.25">
      <c r="A37" s="36">
        <v>40755</v>
      </c>
      <c r="C37" s="28" t="s">
        <v>5391</v>
      </c>
      <c r="D37" s="29" t="s">
        <v>5392</v>
      </c>
      <c r="F37" s="29" t="s">
        <v>88</v>
      </c>
      <c r="G37" s="29" t="s">
        <v>451</v>
      </c>
      <c r="H37" s="29" t="s">
        <v>90</v>
      </c>
      <c r="N37" s="31">
        <v>1</v>
      </c>
      <c r="O37" s="29" t="s">
        <v>158</v>
      </c>
      <c r="P37" s="37">
        <v>782</v>
      </c>
      <c r="Q37" s="37">
        <v>0</v>
      </c>
      <c r="R37" s="37">
        <v>0</v>
      </c>
      <c r="S37" s="37">
        <f t="shared" si="7"/>
        <v>782</v>
      </c>
      <c r="T37" s="31">
        <v>120</v>
      </c>
      <c r="U37" s="22">
        <v>-782</v>
      </c>
      <c r="V37" s="22">
        <v>0</v>
      </c>
      <c r="W37" s="22">
        <v>0</v>
      </c>
      <c r="X37" s="22">
        <v>0</v>
      </c>
      <c r="Y37" s="22">
        <v>0</v>
      </c>
      <c r="Z37" s="22">
        <v>0</v>
      </c>
      <c r="AA37" s="22">
        <v>0</v>
      </c>
      <c r="AB37" s="22">
        <v>0</v>
      </c>
      <c r="AC37" s="22">
        <v>0</v>
      </c>
      <c r="AD37" s="22">
        <v>0</v>
      </c>
      <c r="AE37" s="22">
        <v>0</v>
      </c>
      <c r="AF37" s="22">
        <v>0</v>
      </c>
      <c r="AG37" s="22">
        <v>0</v>
      </c>
      <c r="AH37" s="22">
        <f t="shared" si="8"/>
        <v>0</v>
      </c>
      <c r="AI37" s="22">
        <v>0</v>
      </c>
      <c r="AJ37" s="22">
        <f t="shared" si="9"/>
        <v>-782</v>
      </c>
      <c r="AL37" s="37">
        <f t="shared" si="10"/>
        <v>0</v>
      </c>
      <c r="AM37" s="37">
        <f t="shared" si="11"/>
        <v>0</v>
      </c>
      <c r="AP37" s="138"/>
    </row>
    <row r="38" spans="1:42" x14ac:dyDescent="0.25">
      <c r="A38" s="36">
        <v>40755</v>
      </c>
      <c r="C38" s="28" t="s">
        <v>5393</v>
      </c>
      <c r="D38" s="29" t="s">
        <v>5394</v>
      </c>
      <c r="F38" s="29" t="s">
        <v>88</v>
      </c>
      <c r="G38" s="29" t="s">
        <v>451</v>
      </c>
      <c r="H38" s="29" t="s">
        <v>90</v>
      </c>
      <c r="N38" s="31">
        <v>1</v>
      </c>
      <c r="O38" s="29" t="s">
        <v>158</v>
      </c>
      <c r="P38" s="37">
        <v>3700</v>
      </c>
      <c r="Q38" s="37">
        <v>0</v>
      </c>
      <c r="R38" s="37">
        <v>0</v>
      </c>
      <c r="S38" s="37">
        <f t="shared" si="7"/>
        <v>3700</v>
      </c>
      <c r="T38" s="31">
        <v>120</v>
      </c>
      <c r="U38" s="22">
        <v>-3700</v>
      </c>
      <c r="V38" s="22">
        <v>0</v>
      </c>
      <c r="W38" s="22">
        <v>0</v>
      </c>
      <c r="X38" s="22">
        <v>0</v>
      </c>
      <c r="Y38" s="22">
        <v>0</v>
      </c>
      <c r="Z38" s="22">
        <v>0</v>
      </c>
      <c r="AA38" s="22">
        <v>0</v>
      </c>
      <c r="AB38" s="22">
        <v>0</v>
      </c>
      <c r="AC38" s="22">
        <v>0</v>
      </c>
      <c r="AD38" s="22">
        <v>0</v>
      </c>
      <c r="AE38" s="22">
        <v>0</v>
      </c>
      <c r="AF38" s="22">
        <v>0</v>
      </c>
      <c r="AG38" s="22">
        <v>0</v>
      </c>
      <c r="AH38" s="22">
        <f t="shared" si="8"/>
        <v>0</v>
      </c>
      <c r="AI38" s="22">
        <v>0</v>
      </c>
      <c r="AJ38" s="22">
        <f t="shared" si="9"/>
        <v>-3700</v>
      </c>
      <c r="AL38" s="37">
        <f t="shared" si="10"/>
        <v>0</v>
      </c>
      <c r="AM38" s="37">
        <f t="shared" si="11"/>
        <v>0</v>
      </c>
      <c r="AP38" s="138"/>
    </row>
    <row r="39" spans="1:42" hidden="1" x14ac:dyDescent="0.25">
      <c r="A39" s="36">
        <v>45093</v>
      </c>
      <c r="C39" s="69" t="s">
        <v>5395</v>
      </c>
      <c r="D39" s="83" t="s">
        <v>5338</v>
      </c>
      <c r="E39" s="84" t="s">
        <v>5313</v>
      </c>
      <c r="F39" s="140" t="s">
        <v>88</v>
      </c>
      <c r="G39" s="140" t="s">
        <v>3396</v>
      </c>
      <c r="H39" s="140" t="s">
        <v>90</v>
      </c>
      <c r="I39" s="279">
        <v>2300971</v>
      </c>
      <c r="J39" s="140" t="s">
        <v>5396</v>
      </c>
      <c r="K39" s="68" t="s">
        <v>5397</v>
      </c>
      <c r="L39" s="68" t="s">
        <v>5341</v>
      </c>
      <c r="M39" s="140">
        <v>23151827</v>
      </c>
      <c r="N39" s="31">
        <v>1</v>
      </c>
      <c r="O39" s="29" t="s">
        <v>158</v>
      </c>
      <c r="P39" s="37">
        <v>620</v>
      </c>
      <c r="Q39" s="37">
        <v>0</v>
      </c>
      <c r="R39" s="37">
        <v>0</v>
      </c>
      <c r="S39" s="37">
        <f t="shared" si="7"/>
        <v>620</v>
      </c>
      <c r="T39" s="31">
        <v>120</v>
      </c>
      <c r="U39" s="22">
        <v>-67.179999999999993</v>
      </c>
      <c r="V39" s="22">
        <v>-5.17</v>
      </c>
      <c r="W39" s="22">
        <f t="shared" ref="W39:AD39" si="17">-$S39/$T39</f>
        <v>-5.166666666666667</v>
      </c>
      <c r="X39" s="22">
        <f t="shared" si="17"/>
        <v>-5.166666666666667</v>
      </c>
      <c r="Y39" s="22">
        <f t="shared" si="17"/>
        <v>-5.166666666666667</v>
      </c>
      <c r="Z39" s="22">
        <f t="shared" si="17"/>
        <v>-5.166666666666667</v>
      </c>
      <c r="AA39" s="22">
        <f t="shared" si="17"/>
        <v>-5.166666666666667</v>
      </c>
      <c r="AB39" s="22">
        <f t="shared" si="17"/>
        <v>-5.166666666666667</v>
      </c>
      <c r="AC39" s="22">
        <f t="shared" si="17"/>
        <v>-5.166666666666667</v>
      </c>
      <c r="AD39" s="22">
        <f t="shared" si="17"/>
        <v>-5.166666666666667</v>
      </c>
      <c r="AE39" s="22">
        <v>0</v>
      </c>
      <c r="AF39" s="22">
        <v>0</v>
      </c>
      <c r="AG39" s="22">
        <v>0</v>
      </c>
      <c r="AH39" s="22">
        <f t="shared" si="8"/>
        <v>-46.50333333333333</v>
      </c>
      <c r="AI39" s="22">
        <v>0</v>
      </c>
      <c r="AJ39" s="22">
        <f t="shared" si="9"/>
        <v>-113.68333333333332</v>
      </c>
      <c r="AL39" s="37">
        <f t="shared" si="10"/>
        <v>506.31666666666666</v>
      </c>
      <c r="AM39" s="37">
        <f t="shared" si="11"/>
        <v>552.82000000000005</v>
      </c>
      <c r="AP39" s="138"/>
    </row>
    <row r="40" spans="1:42" x14ac:dyDescent="0.25">
      <c r="A40" s="36">
        <v>40755</v>
      </c>
      <c r="C40" s="28" t="s">
        <v>5398</v>
      </c>
      <c r="D40" s="29" t="s">
        <v>5399</v>
      </c>
      <c r="F40" s="29" t="s">
        <v>88</v>
      </c>
      <c r="G40" s="29" t="s">
        <v>451</v>
      </c>
      <c r="H40" s="29" t="s">
        <v>90</v>
      </c>
      <c r="N40" s="31">
        <v>1</v>
      </c>
      <c r="O40" s="29" t="s">
        <v>158</v>
      </c>
      <c r="P40" s="37">
        <v>232</v>
      </c>
      <c r="Q40" s="37">
        <v>0</v>
      </c>
      <c r="R40" s="37">
        <v>0</v>
      </c>
      <c r="S40" s="37">
        <f t="shared" si="7"/>
        <v>232</v>
      </c>
      <c r="T40" s="31">
        <v>120</v>
      </c>
      <c r="U40" s="22">
        <v>-232</v>
      </c>
      <c r="V40" s="22">
        <v>0</v>
      </c>
      <c r="W40" s="22">
        <v>0</v>
      </c>
      <c r="X40" s="22">
        <v>0</v>
      </c>
      <c r="Y40" s="22">
        <v>0</v>
      </c>
      <c r="Z40" s="22">
        <v>0</v>
      </c>
      <c r="AA40" s="22">
        <v>0</v>
      </c>
      <c r="AB40" s="22">
        <v>0</v>
      </c>
      <c r="AC40" s="22">
        <v>0</v>
      </c>
      <c r="AD40" s="22">
        <v>0</v>
      </c>
      <c r="AE40" s="22">
        <v>0</v>
      </c>
      <c r="AF40" s="22">
        <v>0</v>
      </c>
      <c r="AG40" s="22">
        <v>0</v>
      </c>
      <c r="AH40" s="22">
        <f t="shared" si="8"/>
        <v>0</v>
      </c>
      <c r="AI40" s="22">
        <v>0</v>
      </c>
      <c r="AJ40" s="22">
        <f t="shared" si="9"/>
        <v>-232</v>
      </c>
      <c r="AL40" s="37">
        <f t="shared" si="10"/>
        <v>0</v>
      </c>
      <c r="AM40" s="37">
        <f t="shared" si="11"/>
        <v>0</v>
      </c>
    </row>
    <row r="41" spans="1:42" x14ac:dyDescent="0.25">
      <c r="A41" s="36">
        <v>40755</v>
      </c>
      <c r="C41" s="28" t="s">
        <v>5400</v>
      </c>
      <c r="D41" s="29" t="s">
        <v>5401</v>
      </c>
      <c r="F41" s="29" t="s">
        <v>88</v>
      </c>
      <c r="G41" s="29" t="s">
        <v>451</v>
      </c>
      <c r="H41" s="29" t="s">
        <v>90</v>
      </c>
      <c r="N41" s="31">
        <v>1</v>
      </c>
      <c r="O41" s="29" t="s">
        <v>158</v>
      </c>
      <c r="P41" s="37">
        <v>90</v>
      </c>
      <c r="Q41" s="37">
        <v>0</v>
      </c>
      <c r="R41" s="37">
        <v>0</v>
      </c>
      <c r="S41" s="37">
        <f t="shared" si="7"/>
        <v>90</v>
      </c>
      <c r="T41" s="31">
        <v>120</v>
      </c>
      <c r="U41" s="22">
        <v>-90</v>
      </c>
      <c r="V41" s="22">
        <v>0</v>
      </c>
      <c r="W41" s="22">
        <v>0</v>
      </c>
      <c r="X41" s="22">
        <v>0</v>
      </c>
      <c r="Y41" s="22">
        <v>0</v>
      </c>
      <c r="Z41" s="22">
        <v>0</v>
      </c>
      <c r="AA41" s="22">
        <v>0</v>
      </c>
      <c r="AB41" s="22">
        <v>0</v>
      </c>
      <c r="AC41" s="22">
        <v>0</v>
      </c>
      <c r="AD41" s="22">
        <v>0</v>
      </c>
      <c r="AE41" s="22">
        <v>0</v>
      </c>
      <c r="AF41" s="22">
        <v>0</v>
      </c>
      <c r="AG41" s="22">
        <v>0</v>
      </c>
      <c r="AH41" s="22">
        <f t="shared" si="8"/>
        <v>0</v>
      </c>
      <c r="AI41" s="22">
        <v>0</v>
      </c>
      <c r="AJ41" s="22">
        <f t="shared" si="9"/>
        <v>-90</v>
      </c>
      <c r="AL41" s="37">
        <f t="shared" si="10"/>
        <v>0</v>
      </c>
      <c r="AM41" s="37">
        <f t="shared" si="11"/>
        <v>0</v>
      </c>
    </row>
    <row r="42" spans="1:42" hidden="1" x14ac:dyDescent="0.25">
      <c r="A42" s="36">
        <v>45093</v>
      </c>
      <c r="C42" s="69" t="s">
        <v>5402</v>
      </c>
      <c r="D42" s="83" t="s">
        <v>5403</v>
      </c>
      <c r="E42" s="84" t="s">
        <v>5313</v>
      </c>
      <c r="F42" s="140" t="s">
        <v>88</v>
      </c>
      <c r="G42" s="129" t="s">
        <v>3385</v>
      </c>
      <c r="H42" s="129" t="s">
        <v>90</v>
      </c>
      <c r="I42" s="279">
        <v>2300972</v>
      </c>
      <c r="J42" s="140" t="s">
        <v>5404</v>
      </c>
      <c r="K42" s="68" t="s">
        <v>5405</v>
      </c>
      <c r="L42" s="68" t="s">
        <v>5341</v>
      </c>
      <c r="M42" s="140">
        <v>23151827</v>
      </c>
      <c r="N42" s="31">
        <v>1</v>
      </c>
      <c r="O42" s="29" t="s">
        <v>158</v>
      </c>
      <c r="P42" s="37">
        <v>700</v>
      </c>
      <c r="Q42" s="37">
        <v>0</v>
      </c>
      <c r="R42" s="37">
        <v>0</v>
      </c>
      <c r="S42" s="37">
        <f t="shared" si="7"/>
        <v>700</v>
      </c>
      <c r="T42" s="31">
        <v>120</v>
      </c>
      <c r="U42" s="22">
        <v>-75.820000000000007</v>
      </c>
      <c r="V42" s="22">
        <v>-5.83</v>
      </c>
      <c r="W42" s="22">
        <f t="shared" ref="W42:AD43" si="18">-$S42/$T42</f>
        <v>-5.833333333333333</v>
      </c>
      <c r="X42" s="22">
        <f t="shared" si="18"/>
        <v>-5.833333333333333</v>
      </c>
      <c r="Y42" s="22">
        <f t="shared" si="18"/>
        <v>-5.833333333333333</v>
      </c>
      <c r="Z42" s="22">
        <f t="shared" si="18"/>
        <v>-5.833333333333333</v>
      </c>
      <c r="AA42" s="22">
        <f t="shared" si="18"/>
        <v>-5.833333333333333</v>
      </c>
      <c r="AB42" s="22">
        <f t="shared" si="18"/>
        <v>-5.833333333333333</v>
      </c>
      <c r="AC42" s="22">
        <f t="shared" si="18"/>
        <v>-5.833333333333333</v>
      </c>
      <c r="AD42" s="22">
        <f t="shared" si="18"/>
        <v>-5.833333333333333</v>
      </c>
      <c r="AE42" s="22">
        <v>0</v>
      </c>
      <c r="AF42" s="22">
        <v>0</v>
      </c>
      <c r="AG42" s="22">
        <v>0</v>
      </c>
      <c r="AH42" s="22">
        <f t="shared" si="8"/>
        <v>-52.49666666666667</v>
      </c>
      <c r="AI42" s="22">
        <v>0</v>
      </c>
      <c r="AJ42" s="22">
        <f t="shared" si="9"/>
        <v>-128.31666666666666</v>
      </c>
      <c r="AL42" s="37">
        <f t="shared" si="10"/>
        <v>571.68333333333339</v>
      </c>
      <c r="AM42" s="37">
        <f t="shared" si="11"/>
        <v>624.17999999999995</v>
      </c>
    </row>
    <row r="43" spans="1:42" hidden="1" x14ac:dyDescent="0.25">
      <c r="A43" s="36">
        <v>45167</v>
      </c>
      <c r="C43" s="69" t="s">
        <v>5406</v>
      </c>
      <c r="D43" s="83" t="s">
        <v>5407</v>
      </c>
      <c r="E43" s="83" t="s">
        <v>5330</v>
      </c>
      <c r="F43" s="140" t="s">
        <v>88</v>
      </c>
      <c r="G43" s="68" t="s">
        <v>3385</v>
      </c>
      <c r="H43" s="68" t="s">
        <v>90</v>
      </c>
      <c r="I43" s="279">
        <v>2301351</v>
      </c>
      <c r="J43" s="68" t="s">
        <v>5408</v>
      </c>
      <c r="K43" s="69" t="s">
        <v>5409</v>
      </c>
      <c r="L43" s="69" t="s">
        <v>5294</v>
      </c>
      <c r="M43" s="141"/>
      <c r="N43" s="31">
        <v>8</v>
      </c>
      <c r="O43" s="29" t="s">
        <v>158</v>
      </c>
      <c r="P43" s="37">
        <v>760</v>
      </c>
      <c r="Q43" s="37">
        <v>0</v>
      </c>
      <c r="R43" s="37">
        <v>0</v>
      </c>
      <c r="S43" s="37">
        <f t="shared" si="7"/>
        <v>760</v>
      </c>
      <c r="T43" s="31">
        <v>120</v>
      </c>
      <c r="U43" s="22">
        <v>-69.666666666666671</v>
      </c>
      <c r="V43" s="22">
        <f>-$S43/$T43</f>
        <v>-6.333333333333333</v>
      </c>
      <c r="W43" s="22">
        <f t="shared" si="18"/>
        <v>-6.333333333333333</v>
      </c>
      <c r="X43" s="22">
        <f t="shared" si="18"/>
        <v>-6.333333333333333</v>
      </c>
      <c r="Y43" s="22">
        <f t="shared" si="18"/>
        <v>-6.333333333333333</v>
      </c>
      <c r="Z43" s="22">
        <f t="shared" si="18"/>
        <v>-6.333333333333333</v>
      </c>
      <c r="AA43" s="22">
        <f t="shared" si="18"/>
        <v>-6.333333333333333</v>
      </c>
      <c r="AB43" s="22">
        <f t="shared" si="18"/>
        <v>-6.333333333333333</v>
      </c>
      <c r="AC43" s="22">
        <f t="shared" si="18"/>
        <v>-6.333333333333333</v>
      </c>
      <c r="AD43" s="22">
        <f t="shared" si="18"/>
        <v>-6.333333333333333</v>
      </c>
      <c r="AE43" s="22">
        <v>0</v>
      </c>
      <c r="AF43" s="22">
        <v>0</v>
      </c>
      <c r="AG43" s="22">
        <v>0</v>
      </c>
      <c r="AH43" s="22">
        <f t="shared" si="8"/>
        <v>-57.000000000000007</v>
      </c>
      <c r="AI43" s="22">
        <v>0</v>
      </c>
      <c r="AJ43" s="22">
        <f t="shared" si="9"/>
        <v>-126.66666666666669</v>
      </c>
      <c r="AL43" s="37">
        <f t="shared" si="10"/>
        <v>633.33333333333326</v>
      </c>
      <c r="AM43" s="37">
        <f t="shared" si="11"/>
        <v>690.33333333333337</v>
      </c>
    </row>
    <row r="44" spans="1:42" x14ac:dyDescent="0.25">
      <c r="A44" s="36">
        <v>40755</v>
      </c>
      <c r="C44" s="28" t="s">
        <v>5410</v>
      </c>
      <c r="D44" s="29" t="s">
        <v>5411</v>
      </c>
      <c r="F44" s="29" t="s">
        <v>88</v>
      </c>
      <c r="G44" s="29" t="s">
        <v>451</v>
      </c>
      <c r="H44" s="29" t="s">
        <v>90</v>
      </c>
      <c r="N44" s="31">
        <v>1</v>
      </c>
      <c r="O44" s="29" t="s">
        <v>158</v>
      </c>
      <c r="P44" s="37">
        <v>700</v>
      </c>
      <c r="Q44" s="37">
        <v>0</v>
      </c>
      <c r="R44" s="37">
        <v>0</v>
      </c>
      <c r="S44" s="37">
        <f t="shared" si="7"/>
        <v>700</v>
      </c>
      <c r="T44" s="31">
        <v>120</v>
      </c>
      <c r="U44" s="22">
        <v>-700</v>
      </c>
      <c r="V44" s="22">
        <v>0</v>
      </c>
      <c r="W44" s="22">
        <v>0</v>
      </c>
      <c r="X44" s="22">
        <v>0</v>
      </c>
      <c r="Y44" s="22">
        <v>0</v>
      </c>
      <c r="Z44" s="22">
        <v>0</v>
      </c>
      <c r="AA44" s="22">
        <v>0</v>
      </c>
      <c r="AB44" s="22">
        <v>0</v>
      </c>
      <c r="AC44" s="22">
        <v>0</v>
      </c>
      <c r="AD44" s="22">
        <v>0</v>
      </c>
      <c r="AE44" s="22">
        <v>0</v>
      </c>
      <c r="AF44" s="22">
        <v>0</v>
      </c>
      <c r="AG44" s="22">
        <v>0</v>
      </c>
      <c r="AH44" s="22">
        <f t="shared" si="8"/>
        <v>0</v>
      </c>
      <c r="AI44" s="22">
        <v>0</v>
      </c>
      <c r="AJ44" s="22">
        <f t="shared" si="9"/>
        <v>-700</v>
      </c>
      <c r="AL44" s="37">
        <f t="shared" si="10"/>
        <v>0</v>
      </c>
      <c r="AM44" s="37">
        <f t="shared" si="11"/>
        <v>0</v>
      </c>
    </row>
    <row r="45" spans="1:42" outlineLevel="1" x14ac:dyDescent="0.25">
      <c r="A45" s="36">
        <v>40755</v>
      </c>
      <c r="C45" s="28" t="s">
        <v>5412</v>
      </c>
      <c r="D45" s="29" t="s">
        <v>5413</v>
      </c>
      <c r="F45" s="29" t="s">
        <v>88</v>
      </c>
      <c r="G45" s="29" t="s">
        <v>451</v>
      </c>
      <c r="H45" s="29" t="s">
        <v>90</v>
      </c>
      <c r="N45" s="31">
        <v>1</v>
      </c>
      <c r="O45" s="29" t="s">
        <v>158</v>
      </c>
      <c r="P45" s="37">
        <v>1000</v>
      </c>
      <c r="Q45" s="37">
        <v>0</v>
      </c>
      <c r="R45" s="37">
        <v>0</v>
      </c>
      <c r="S45" s="37">
        <f t="shared" si="7"/>
        <v>1000</v>
      </c>
      <c r="T45" s="31">
        <v>120</v>
      </c>
      <c r="U45" s="22">
        <v>-1000</v>
      </c>
      <c r="V45" s="22">
        <v>0</v>
      </c>
      <c r="W45" s="22">
        <v>0</v>
      </c>
      <c r="X45" s="22">
        <v>0</v>
      </c>
      <c r="Y45" s="22">
        <v>0</v>
      </c>
      <c r="Z45" s="22">
        <v>0</v>
      </c>
      <c r="AA45" s="22">
        <v>0</v>
      </c>
      <c r="AB45" s="22">
        <v>0</v>
      </c>
      <c r="AC45" s="22">
        <v>0</v>
      </c>
      <c r="AD45" s="22">
        <v>0</v>
      </c>
      <c r="AE45" s="22">
        <v>0</v>
      </c>
      <c r="AF45" s="22">
        <v>0</v>
      </c>
      <c r="AG45" s="22">
        <v>0</v>
      </c>
      <c r="AH45" s="22">
        <f t="shared" si="8"/>
        <v>0</v>
      </c>
      <c r="AI45" s="22">
        <v>0</v>
      </c>
      <c r="AJ45" s="22">
        <f t="shared" si="9"/>
        <v>-1000</v>
      </c>
      <c r="AL45" s="37">
        <f t="shared" si="10"/>
        <v>0</v>
      </c>
      <c r="AM45" s="37">
        <f t="shared" si="11"/>
        <v>0</v>
      </c>
    </row>
    <row r="46" spans="1:42" x14ac:dyDescent="0.25">
      <c r="A46" s="36">
        <v>40755</v>
      </c>
      <c r="C46" s="28" t="s">
        <v>5414</v>
      </c>
      <c r="D46" s="29" t="s">
        <v>5415</v>
      </c>
      <c r="F46" s="29" t="s">
        <v>88</v>
      </c>
      <c r="G46" s="29" t="s">
        <v>451</v>
      </c>
      <c r="H46" s="29" t="s">
        <v>90</v>
      </c>
      <c r="N46" s="31">
        <v>1</v>
      </c>
      <c r="O46" s="29" t="s">
        <v>158</v>
      </c>
      <c r="P46" s="37">
        <v>1176</v>
      </c>
      <c r="Q46" s="37">
        <v>0</v>
      </c>
      <c r="R46" s="37">
        <v>0</v>
      </c>
      <c r="S46" s="37">
        <f t="shared" si="7"/>
        <v>1176</v>
      </c>
      <c r="T46" s="31">
        <v>120</v>
      </c>
      <c r="U46" s="22">
        <v>-1176</v>
      </c>
      <c r="V46" s="22">
        <v>0</v>
      </c>
      <c r="W46" s="22">
        <v>0</v>
      </c>
      <c r="X46" s="22">
        <v>0</v>
      </c>
      <c r="Y46" s="22">
        <v>0</v>
      </c>
      <c r="Z46" s="22">
        <v>0</v>
      </c>
      <c r="AA46" s="22">
        <v>0</v>
      </c>
      <c r="AB46" s="22">
        <v>0</v>
      </c>
      <c r="AC46" s="22">
        <v>0</v>
      </c>
      <c r="AD46" s="22">
        <v>0</v>
      </c>
      <c r="AE46" s="22">
        <v>0</v>
      </c>
      <c r="AF46" s="22">
        <v>0</v>
      </c>
      <c r="AG46" s="22">
        <v>0</v>
      </c>
      <c r="AH46" s="22">
        <f t="shared" si="8"/>
        <v>0</v>
      </c>
      <c r="AI46" s="22">
        <v>0</v>
      </c>
      <c r="AJ46" s="22">
        <f t="shared" si="9"/>
        <v>-1176</v>
      </c>
      <c r="AL46" s="37">
        <f t="shared" si="10"/>
        <v>0</v>
      </c>
      <c r="AM46" s="37">
        <f t="shared" si="11"/>
        <v>0</v>
      </c>
    </row>
    <row r="47" spans="1:42" hidden="1" x14ac:dyDescent="0.25">
      <c r="A47" s="36">
        <v>44887</v>
      </c>
      <c r="C47" s="69" t="s">
        <v>5416</v>
      </c>
      <c r="D47" t="s">
        <v>5417</v>
      </c>
      <c r="E47" t="s">
        <v>5307</v>
      </c>
      <c r="F47" s="140" t="s">
        <v>88</v>
      </c>
      <c r="G47" s="129" t="s">
        <v>3396</v>
      </c>
      <c r="H47" s="129" t="s">
        <v>90</v>
      </c>
      <c r="I47" s="280">
        <v>2201646</v>
      </c>
      <c r="J47" s="129" t="s">
        <v>5418</v>
      </c>
      <c r="K47" s="86" t="s">
        <v>5419</v>
      </c>
      <c r="L47" s="86" t="s">
        <v>5294</v>
      </c>
      <c r="N47" s="31">
        <v>4</v>
      </c>
      <c r="O47" s="29" t="s">
        <v>158</v>
      </c>
      <c r="P47" s="37">
        <v>900</v>
      </c>
      <c r="Q47" s="37">
        <v>0</v>
      </c>
      <c r="R47" s="37">
        <v>0</v>
      </c>
      <c r="S47" s="37">
        <f t="shared" si="7"/>
        <v>900</v>
      </c>
      <c r="T47" s="31">
        <v>120</v>
      </c>
      <c r="U47" s="22">
        <v>-150</v>
      </c>
      <c r="V47" s="22">
        <v>-7.5</v>
      </c>
      <c r="W47" s="22">
        <f t="shared" ref="W47:AD47" si="19">-$S47/$T47</f>
        <v>-7.5</v>
      </c>
      <c r="X47" s="22">
        <f t="shared" si="19"/>
        <v>-7.5</v>
      </c>
      <c r="Y47" s="22">
        <f t="shared" si="19"/>
        <v>-7.5</v>
      </c>
      <c r="Z47" s="22">
        <f t="shared" si="19"/>
        <v>-7.5</v>
      </c>
      <c r="AA47" s="22">
        <f t="shared" si="19"/>
        <v>-7.5</v>
      </c>
      <c r="AB47" s="22">
        <f t="shared" si="19"/>
        <v>-7.5</v>
      </c>
      <c r="AC47" s="22">
        <f t="shared" si="19"/>
        <v>-7.5</v>
      </c>
      <c r="AD47" s="22">
        <f t="shared" si="19"/>
        <v>-7.5</v>
      </c>
      <c r="AE47" s="22">
        <v>0</v>
      </c>
      <c r="AF47" s="22">
        <v>0</v>
      </c>
      <c r="AG47" s="22">
        <v>0</v>
      </c>
      <c r="AH47" s="22">
        <f t="shared" si="8"/>
        <v>-67.5</v>
      </c>
      <c r="AI47" s="22">
        <v>0</v>
      </c>
      <c r="AJ47" s="22">
        <f t="shared" si="9"/>
        <v>-217.5</v>
      </c>
      <c r="AL47" s="37">
        <f t="shared" si="10"/>
        <v>682.5</v>
      </c>
      <c r="AM47" s="37">
        <f t="shared" si="11"/>
        <v>750</v>
      </c>
    </row>
    <row r="48" spans="1:42" outlineLevel="1" x14ac:dyDescent="0.25">
      <c r="A48" s="36">
        <v>40755</v>
      </c>
      <c r="C48" s="28" t="s">
        <v>5420</v>
      </c>
      <c r="D48" s="29" t="s">
        <v>5421</v>
      </c>
      <c r="F48" s="29" t="s">
        <v>88</v>
      </c>
      <c r="G48" s="29" t="s">
        <v>451</v>
      </c>
      <c r="H48" s="29" t="s">
        <v>90</v>
      </c>
      <c r="N48" s="31">
        <v>1</v>
      </c>
      <c r="O48" s="29" t="s">
        <v>158</v>
      </c>
      <c r="P48" s="37">
        <v>730</v>
      </c>
      <c r="Q48" s="37">
        <v>0</v>
      </c>
      <c r="R48" s="37">
        <v>0</v>
      </c>
      <c r="S48" s="37">
        <f t="shared" si="7"/>
        <v>730</v>
      </c>
      <c r="T48" s="31">
        <v>120</v>
      </c>
      <c r="U48" s="22">
        <v>-730</v>
      </c>
      <c r="V48" s="22">
        <v>0</v>
      </c>
      <c r="W48" s="22">
        <v>0</v>
      </c>
      <c r="X48" s="22">
        <v>0</v>
      </c>
      <c r="Y48" s="22">
        <v>0</v>
      </c>
      <c r="Z48" s="22">
        <v>0</v>
      </c>
      <c r="AA48" s="22">
        <v>0</v>
      </c>
      <c r="AB48" s="22">
        <v>0</v>
      </c>
      <c r="AC48" s="22">
        <v>0</v>
      </c>
      <c r="AD48" s="22">
        <v>0</v>
      </c>
      <c r="AE48" s="22">
        <v>0</v>
      </c>
      <c r="AF48" s="22">
        <v>0</v>
      </c>
      <c r="AG48" s="22">
        <v>0</v>
      </c>
      <c r="AH48" s="22">
        <f t="shared" si="8"/>
        <v>0</v>
      </c>
      <c r="AI48" s="22">
        <v>0</v>
      </c>
      <c r="AJ48" s="22">
        <f t="shared" si="9"/>
        <v>-730</v>
      </c>
      <c r="AL48" s="37">
        <f t="shared" si="10"/>
        <v>0</v>
      </c>
      <c r="AM48" s="37">
        <f t="shared" si="11"/>
        <v>0</v>
      </c>
    </row>
    <row r="49" spans="1:39" x14ac:dyDescent="0.25">
      <c r="A49" s="36">
        <v>40755</v>
      </c>
      <c r="C49" s="28" t="s">
        <v>5422</v>
      </c>
      <c r="D49" s="29" t="s">
        <v>5423</v>
      </c>
      <c r="F49" s="29" t="s">
        <v>88</v>
      </c>
      <c r="G49" s="29" t="s">
        <v>451</v>
      </c>
      <c r="H49" s="29" t="s">
        <v>90</v>
      </c>
      <c r="N49" s="31">
        <v>1</v>
      </c>
      <c r="O49" s="29" t="s">
        <v>158</v>
      </c>
      <c r="P49" s="37">
        <v>2760</v>
      </c>
      <c r="Q49" s="37">
        <v>0</v>
      </c>
      <c r="R49" s="37">
        <v>0</v>
      </c>
      <c r="S49" s="37">
        <f t="shared" si="7"/>
        <v>2760</v>
      </c>
      <c r="T49" s="31">
        <v>120</v>
      </c>
      <c r="U49" s="22">
        <v>-2760</v>
      </c>
      <c r="V49" s="22">
        <v>0</v>
      </c>
      <c r="W49" s="22">
        <v>0</v>
      </c>
      <c r="X49" s="22">
        <v>0</v>
      </c>
      <c r="Y49" s="22">
        <v>0</v>
      </c>
      <c r="Z49" s="22">
        <v>0</v>
      </c>
      <c r="AA49" s="22">
        <v>0</v>
      </c>
      <c r="AB49" s="22">
        <v>0</v>
      </c>
      <c r="AC49" s="22">
        <v>0</v>
      </c>
      <c r="AD49" s="22">
        <v>0</v>
      </c>
      <c r="AE49" s="22">
        <v>0</v>
      </c>
      <c r="AF49" s="22">
        <v>0</v>
      </c>
      <c r="AG49" s="22">
        <v>0</v>
      </c>
      <c r="AH49" s="22">
        <f t="shared" si="8"/>
        <v>0</v>
      </c>
      <c r="AI49" s="22">
        <v>0</v>
      </c>
      <c r="AJ49" s="22">
        <f t="shared" si="9"/>
        <v>-2760</v>
      </c>
      <c r="AL49" s="37">
        <f t="shared" si="10"/>
        <v>0</v>
      </c>
      <c r="AM49" s="37">
        <f t="shared" si="11"/>
        <v>0</v>
      </c>
    </row>
    <row r="50" spans="1:39" x14ac:dyDescent="0.25">
      <c r="A50" s="36">
        <v>40755</v>
      </c>
      <c r="C50" s="28" t="s">
        <v>5424</v>
      </c>
      <c r="D50" s="29" t="s">
        <v>5425</v>
      </c>
      <c r="F50" s="29" t="s">
        <v>88</v>
      </c>
      <c r="G50" s="29" t="s">
        <v>451</v>
      </c>
      <c r="H50" s="29" t="s">
        <v>90</v>
      </c>
      <c r="N50" s="31">
        <v>1</v>
      </c>
      <c r="O50" s="29" t="s">
        <v>158</v>
      </c>
      <c r="P50" s="37">
        <v>4593.6000000000004</v>
      </c>
      <c r="Q50" s="37">
        <v>0</v>
      </c>
      <c r="R50" s="37">
        <v>0</v>
      </c>
      <c r="S50" s="37">
        <f t="shared" si="7"/>
        <v>4593.6000000000004</v>
      </c>
      <c r="T50" s="31">
        <v>120</v>
      </c>
      <c r="U50" s="22">
        <v>-4593.6000000000004</v>
      </c>
      <c r="V50" s="22">
        <v>0</v>
      </c>
      <c r="W50" s="22">
        <v>0</v>
      </c>
      <c r="X50" s="22">
        <v>0</v>
      </c>
      <c r="Y50" s="22">
        <v>0</v>
      </c>
      <c r="Z50" s="22">
        <v>0</v>
      </c>
      <c r="AA50" s="22">
        <v>0</v>
      </c>
      <c r="AB50" s="22">
        <v>0</v>
      </c>
      <c r="AC50" s="22">
        <v>0</v>
      </c>
      <c r="AD50" s="22">
        <v>0</v>
      </c>
      <c r="AE50" s="22">
        <v>0</v>
      </c>
      <c r="AF50" s="22">
        <v>0</v>
      </c>
      <c r="AG50" s="22">
        <v>0</v>
      </c>
      <c r="AH50" s="22">
        <f t="shared" si="8"/>
        <v>0</v>
      </c>
      <c r="AI50" s="22">
        <v>0</v>
      </c>
      <c r="AJ50" s="22">
        <f t="shared" si="9"/>
        <v>-4593.6000000000004</v>
      </c>
      <c r="AL50" s="37">
        <f t="shared" si="10"/>
        <v>0</v>
      </c>
      <c r="AM50" s="37">
        <f t="shared" si="11"/>
        <v>0</v>
      </c>
    </row>
    <row r="51" spans="1:39" x14ac:dyDescent="0.25">
      <c r="A51" s="36">
        <v>40755</v>
      </c>
      <c r="C51" s="28" t="s">
        <v>5426</v>
      </c>
      <c r="D51" s="29" t="s">
        <v>5427</v>
      </c>
      <c r="F51" s="29" t="s">
        <v>88</v>
      </c>
      <c r="G51" s="29" t="s">
        <v>451</v>
      </c>
      <c r="H51" s="29" t="s">
        <v>90</v>
      </c>
      <c r="N51" s="31">
        <v>1</v>
      </c>
      <c r="O51" s="29" t="s">
        <v>158</v>
      </c>
      <c r="P51" s="37">
        <v>5800</v>
      </c>
      <c r="Q51" s="37">
        <v>0</v>
      </c>
      <c r="R51" s="37">
        <v>0</v>
      </c>
      <c r="S51" s="37">
        <f t="shared" si="7"/>
        <v>5800</v>
      </c>
      <c r="T51" s="31">
        <v>120</v>
      </c>
      <c r="U51" s="22">
        <v>-5800</v>
      </c>
      <c r="V51" s="22">
        <v>0</v>
      </c>
      <c r="W51" s="22">
        <v>0</v>
      </c>
      <c r="X51" s="22">
        <v>0</v>
      </c>
      <c r="Y51" s="22">
        <v>0</v>
      </c>
      <c r="Z51" s="22">
        <v>0</v>
      </c>
      <c r="AA51" s="22">
        <v>0</v>
      </c>
      <c r="AB51" s="22">
        <v>0</v>
      </c>
      <c r="AC51" s="22">
        <v>0</v>
      </c>
      <c r="AD51" s="22">
        <v>0</v>
      </c>
      <c r="AE51" s="22">
        <v>0</v>
      </c>
      <c r="AF51" s="22">
        <v>0</v>
      </c>
      <c r="AG51" s="22">
        <v>0</v>
      </c>
      <c r="AH51" s="22">
        <f t="shared" si="8"/>
        <v>0</v>
      </c>
      <c r="AI51" s="22">
        <v>0</v>
      </c>
      <c r="AJ51" s="22">
        <f t="shared" si="9"/>
        <v>-5800</v>
      </c>
      <c r="AL51" s="37">
        <f t="shared" si="10"/>
        <v>0</v>
      </c>
      <c r="AM51" s="37">
        <f t="shared" si="11"/>
        <v>0</v>
      </c>
    </row>
    <row r="52" spans="1:39" x14ac:dyDescent="0.25">
      <c r="A52" s="36">
        <v>40755</v>
      </c>
      <c r="C52" s="28" t="s">
        <v>5428</v>
      </c>
      <c r="D52" s="29" t="s">
        <v>5429</v>
      </c>
      <c r="F52" s="29" t="s">
        <v>88</v>
      </c>
      <c r="G52" s="29" t="s">
        <v>451</v>
      </c>
      <c r="H52" s="29" t="s">
        <v>90</v>
      </c>
      <c r="N52" s="31">
        <v>1</v>
      </c>
      <c r="O52" s="29" t="s">
        <v>158</v>
      </c>
      <c r="P52" s="37">
        <v>15600</v>
      </c>
      <c r="Q52" s="37">
        <v>0</v>
      </c>
      <c r="R52" s="37">
        <v>0</v>
      </c>
      <c r="S52" s="37">
        <f t="shared" si="7"/>
        <v>15600</v>
      </c>
      <c r="T52" s="31">
        <v>120</v>
      </c>
      <c r="U52" s="22">
        <v>-15600</v>
      </c>
      <c r="V52" s="22">
        <v>0</v>
      </c>
      <c r="W52" s="22">
        <v>0</v>
      </c>
      <c r="X52" s="22">
        <v>0</v>
      </c>
      <c r="Y52" s="22">
        <v>0</v>
      </c>
      <c r="Z52" s="22">
        <v>0</v>
      </c>
      <c r="AA52" s="22">
        <v>0</v>
      </c>
      <c r="AB52" s="22">
        <v>0</v>
      </c>
      <c r="AC52" s="22">
        <v>0</v>
      </c>
      <c r="AD52" s="22">
        <v>0</v>
      </c>
      <c r="AE52" s="22">
        <v>0</v>
      </c>
      <c r="AF52" s="22">
        <v>0</v>
      </c>
      <c r="AG52" s="22">
        <v>0</v>
      </c>
      <c r="AH52" s="22">
        <f t="shared" si="8"/>
        <v>0</v>
      </c>
      <c r="AI52" s="22">
        <v>0</v>
      </c>
      <c r="AJ52" s="22">
        <f t="shared" si="9"/>
        <v>-15600</v>
      </c>
      <c r="AL52" s="37">
        <f t="shared" si="10"/>
        <v>0</v>
      </c>
      <c r="AM52" s="37">
        <f t="shared" si="11"/>
        <v>0</v>
      </c>
    </row>
    <row r="53" spans="1:39" x14ac:dyDescent="0.25">
      <c r="A53" s="36">
        <v>40755</v>
      </c>
      <c r="C53" s="28" t="s">
        <v>5430</v>
      </c>
      <c r="D53" s="29" t="s">
        <v>5431</v>
      </c>
      <c r="F53" s="29" t="s">
        <v>88</v>
      </c>
      <c r="G53" s="29" t="s">
        <v>451</v>
      </c>
      <c r="H53" s="29" t="s">
        <v>90</v>
      </c>
      <c r="N53" s="31">
        <v>1</v>
      </c>
      <c r="O53" s="29" t="s">
        <v>158</v>
      </c>
      <c r="P53" s="37">
        <v>590</v>
      </c>
      <c r="Q53" s="37">
        <v>0</v>
      </c>
      <c r="R53" s="37">
        <v>0</v>
      </c>
      <c r="S53" s="37">
        <f t="shared" si="7"/>
        <v>590</v>
      </c>
      <c r="T53" s="31">
        <v>120</v>
      </c>
      <c r="U53" s="22">
        <v>-590</v>
      </c>
      <c r="V53" s="22">
        <v>0</v>
      </c>
      <c r="W53" s="22">
        <v>0</v>
      </c>
      <c r="X53" s="22">
        <v>0</v>
      </c>
      <c r="Y53" s="22">
        <v>0</v>
      </c>
      <c r="Z53" s="22">
        <v>0</v>
      </c>
      <c r="AA53" s="22">
        <v>0</v>
      </c>
      <c r="AB53" s="22">
        <v>0</v>
      </c>
      <c r="AC53" s="22">
        <v>0</v>
      </c>
      <c r="AD53" s="22">
        <v>0</v>
      </c>
      <c r="AE53" s="22">
        <v>0</v>
      </c>
      <c r="AF53" s="22">
        <v>0</v>
      </c>
      <c r="AG53" s="22">
        <v>0</v>
      </c>
      <c r="AH53" s="22">
        <f t="shared" si="8"/>
        <v>0</v>
      </c>
      <c r="AI53" s="22">
        <v>0</v>
      </c>
      <c r="AJ53" s="22">
        <f t="shared" si="9"/>
        <v>-590</v>
      </c>
      <c r="AL53" s="37">
        <f t="shared" si="10"/>
        <v>0</v>
      </c>
      <c r="AM53" s="37">
        <f t="shared" si="11"/>
        <v>0</v>
      </c>
    </row>
    <row r="54" spans="1:39" x14ac:dyDescent="0.25">
      <c r="A54" s="36">
        <v>40755</v>
      </c>
      <c r="C54" s="28" t="s">
        <v>5432</v>
      </c>
      <c r="D54" s="29" t="s">
        <v>5433</v>
      </c>
      <c r="F54" s="29" t="s">
        <v>88</v>
      </c>
      <c r="G54" s="29" t="s">
        <v>451</v>
      </c>
      <c r="H54" s="29" t="s">
        <v>90</v>
      </c>
      <c r="N54" s="31">
        <v>1</v>
      </c>
      <c r="O54" s="29" t="s">
        <v>158</v>
      </c>
      <c r="P54" s="37">
        <v>4600</v>
      </c>
      <c r="Q54" s="37">
        <v>0</v>
      </c>
      <c r="R54" s="37">
        <v>0</v>
      </c>
      <c r="S54" s="37">
        <f t="shared" si="7"/>
        <v>4600</v>
      </c>
      <c r="T54" s="31">
        <v>120</v>
      </c>
      <c r="U54" s="22">
        <v>-4600</v>
      </c>
      <c r="V54" s="22">
        <v>0</v>
      </c>
      <c r="W54" s="22">
        <v>0</v>
      </c>
      <c r="X54" s="22">
        <v>0</v>
      </c>
      <c r="Y54" s="22">
        <v>0</v>
      </c>
      <c r="Z54" s="22">
        <v>0</v>
      </c>
      <c r="AA54" s="22">
        <v>0</v>
      </c>
      <c r="AB54" s="22">
        <v>0</v>
      </c>
      <c r="AC54" s="22">
        <v>0</v>
      </c>
      <c r="AD54" s="22">
        <v>0</v>
      </c>
      <c r="AE54" s="22">
        <v>0</v>
      </c>
      <c r="AF54" s="22">
        <v>0</v>
      </c>
      <c r="AG54" s="22">
        <v>0</v>
      </c>
      <c r="AH54" s="22">
        <f t="shared" si="8"/>
        <v>0</v>
      </c>
      <c r="AI54" s="22">
        <v>0</v>
      </c>
      <c r="AJ54" s="22">
        <f t="shared" si="9"/>
        <v>-4600</v>
      </c>
      <c r="AL54" s="37">
        <f t="shared" si="10"/>
        <v>0</v>
      </c>
      <c r="AM54" s="37">
        <f t="shared" si="11"/>
        <v>0</v>
      </c>
    </row>
    <row r="55" spans="1:39" x14ac:dyDescent="0.25">
      <c r="A55" s="36">
        <v>40755</v>
      </c>
      <c r="C55" s="28" t="s">
        <v>5434</v>
      </c>
      <c r="D55" s="29" t="s">
        <v>5435</v>
      </c>
      <c r="F55" s="29" t="s">
        <v>88</v>
      </c>
      <c r="G55" s="29" t="s">
        <v>451</v>
      </c>
      <c r="H55" s="29" t="s">
        <v>90</v>
      </c>
      <c r="N55" s="31">
        <v>1</v>
      </c>
      <c r="O55" s="29" t="s">
        <v>158</v>
      </c>
      <c r="P55" s="37">
        <v>3800</v>
      </c>
      <c r="Q55" s="37">
        <v>0</v>
      </c>
      <c r="R55" s="37">
        <v>0</v>
      </c>
      <c r="S55" s="37">
        <f t="shared" si="7"/>
        <v>3800</v>
      </c>
      <c r="T55" s="31">
        <v>120</v>
      </c>
      <c r="U55" s="22">
        <v>-3800</v>
      </c>
      <c r="V55" s="22">
        <v>0</v>
      </c>
      <c r="W55" s="22">
        <v>0</v>
      </c>
      <c r="X55" s="22">
        <v>0</v>
      </c>
      <c r="Y55" s="22">
        <v>0</v>
      </c>
      <c r="Z55" s="22">
        <v>0</v>
      </c>
      <c r="AA55" s="22">
        <v>0</v>
      </c>
      <c r="AB55" s="22">
        <v>0</v>
      </c>
      <c r="AC55" s="22">
        <v>0</v>
      </c>
      <c r="AD55" s="22">
        <v>0</v>
      </c>
      <c r="AE55" s="22">
        <v>0</v>
      </c>
      <c r="AF55" s="22">
        <v>0</v>
      </c>
      <c r="AG55" s="22">
        <v>0</v>
      </c>
      <c r="AH55" s="22">
        <f t="shared" si="8"/>
        <v>0</v>
      </c>
      <c r="AI55" s="22">
        <v>0</v>
      </c>
      <c r="AJ55" s="22">
        <f t="shared" si="9"/>
        <v>-3800</v>
      </c>
      <c r="AL55" s="37">
        <f t="shared" si="10"/>
        <v>0</v>
      </c>
      <c r="AM55" s="37">
        <f t="shared" si="11"/>
        <v>0</v>
      </c>
    </row>
    <row r="56" spans="1:39" x14ac:dyDescent="0.25">
      <c r="A56" s="36">
        <v>40755</v>
      </c>
      <c r="C56" s="28" t="s">
        <v>5436</v>
      </c>
      <c r="D56" s="29" t="s">
        <v>5437</v>
      </c>
      <c r="F56" s="29" t="s">
        <v>88</v>
      </c>
      <c r="G56" s="29" t="s">
        <v>451</v>
      </c>
      <c r="H56" s="29" t="s">
        <v>90</v>
      </c>
      <c r="N56" s="31">
        <v>1</v>
      </c>
      <c r="O56" s="29" t="s">
        <v>158</v>
      </c>
      <c r="P56" s="37">
        <v>3100</v>
      </c>
      <c r="Q56" s="37">
        <v>0</v>
      </c>
      <c r="R56" s="37">
        <v>0</v>
      </c>
      <c r="S56" s="37">
        <f t="shared" si="7"/>
        <v>3100</v>
      </c>
      <c r="T56" s="31">
        <v>120</v>
      </c>
      <c r="U56" s="22">
        <v>-3100</v>
      </c>
      <c r="V56" s="22">
        <v>0</v>
      </c>
      <c r="W56" s="22">
        <v>0</v>
      </c>
      <c r="X56" s="22">
        <v>0</v>
      </c>
      <c r="Y56" s="22">
        <v>0</v>
      </c>
      <c r="Z56" s="22">
        <v>0</v>
      </c>
      <c r="AA56" s="22">
        <v>0</v>
      </c>
      <c r="AB56" s="22">
        <v>0</v>
      </c>
      <c r="AC56" s="22">
        <v>0</v>
      </c>
      <c r="AD56" s="22">
        <v>0</v>
      </c>
      <c r="AE56" s="22">
        <v>0</v>
      </c>
      <c r="AF56" s="22">
        <v>0</v>
      </c>
      <c r="AG56" s="22">
        <v>0</v>
      </c>
      <c r="AH56" s="22">
        <f t="shared" si="8"/>
        <v>0</v>
      </c>
      <c r="AI56" s="22">
        <v>0</v>
      </c>
      <c r="AJ56" s="22">
        <f t="shared" si="9"/>
        <v>-3100</v>
      </c>
      <c r="AL56" s="37">
        <f t="shared" si="10"/>
        <v>0</v>
      </c>
      <c r="AM56" s="37">
        <f t="shared" si="11"/>
        <v>0</v>
      </c>
    </row>
    <row r="57" spans="1:39" x14ac:dyDescent="0.25">
      <c r="A57" s="36">
        <v>40755</v>
      </c>
      <c r="C57" s="28" t="s">
        <v>5438</v>
      </c>
      <c r="D57" s="29" t="s">
        <v>5439</v>
      </c>
      <c r="F57" s="29" t="s">
        <v>88</v>
      </c>
      <c r="G57" s="29" t="s">
        <v>451</v>
      </c>
      <c r="H57" s="29" t="s">
        <v>90</v>
      </c>
      <c r="N57" s="31">
        <v>1</v>
      </c>
      <c r="O57" s="29" t="s">
        <v>158</v>
      </c>
      <c r="P57" s="37">
        <v>1100</v>
      </c>
      <c r="Q57" s="37">
        <v>0</v>
      </c>
      <c r="R57" s="37">
        <v>0</v>
      </c>
      <c r="S57" s="37">
        <f t="shared" si="7"/>
        <v>1100</v>
      </c>
      <c r="T57" s="31">
        <v>120</v>
      </c>
      <c r="U57" s="22">
        <v>-1100</v>
      </c>
      <c r="V57" s="22">
        <v>0</v>
      </c>
      <c r="W57" s="22">
        <v>0</v>
      </c>
      <c r="X57" s="22">
        <v>0</v>
      </c>
      <c r="Y57" s="22">
        <v>0</v>
      </c>
      <c r="Z57" s="22">
        <v>0</v>
      </c>
      <c r="AA57" s="22">
        <v>0</v>
      </c>
      <c r="AB57" s="22">
        <v>0</v>
      </c>
      <c r="AC57" s="22">
        <v>0</v>
      </c>
      <c r="AD57" s="22">
        <v>0</v>
      </c>
      <c r="AE57" s="22">
        <v>0</v>
      </c>
      <c r="AF57" s="22">
        <v>0</v>
      </c>
      <c r="AG57" s="22">
        <v>0</v>
      </c>
      <c r="AH57" s="22">
        <f t="shared" si="8"/>
        <v>0</v>
      </c>
      <c r="AI57" s="22">
        <v>0</v>
      </c>
      <c r="AJ57" s="22">
        <f t="shared" si="9"/>
        <v>-1100</v>
      </c>
      <c r="AL57" s="37">
        <f t="shared" si="10"/>
        <v>0</v>
      </c>
      <c r="AM57" s="37">
        <f t="shared" si="11"/>
        <v>0</v>
      </c>
    </row>
    <row r="58" spans="1:39" x14ac:dyDescent="0.25">
      <c r="A58" s="36">
        <v>40755</v>
      </c>
      <c r="C58" s="28" t="s">
        <v>5440</v>
      </c>
      <c r="D58" s="29" t="s">
        <v>5441</v>
      </c>
      <c r="F58" s="29" t="s">
        <v>88</v>
      </c>
      <c r="G58" s="29" t="s">
        <v>451</v>
      </c>
      <c r="H58" s="29" t="s">
        <v>90</v>
      </c>
      <c r="N58" s="31">
        <v>1</v>
      </c>
      <c r="O58" s="29" t="s">
        <v>158</v>
      </c>
      <c r="P58" s="37">
        <v>2900</v>
      </c>
      <c r="Q58" s="37">
        <v>0</v>
      </c>
      <c r="R58" s="37">
        <v>0</v>
      </c>
      <c r="S58" s="37">
        <f t="shared" si="7"/>
        <v>2900</v>
      </c>
      <c r="T58" s="31">
        <v>120</v>
      </c>
      <c r="U58" s="22">
        <v>-2900</v>
      </c>
      <c r="V58" s="22">
        <v>0</v>
      </c>
      <c r="W58" s="22">
        <v>0</v>
      </c>
      <c r="X58" s="22">
        <v>0</v>
      </c>
      <c r="Y58" s="22">
        <v>0</v>
      </c>
      <c r="Z58" s="22">
        <v>0</v>
      </c>
      <c r="AA58" s="22">
        <v>0</v>
      </c>
      <c r="AB58" s="22">
        <v>0</v>
      </c>
      <c r="AC58" s="22">
        <v>0</v>
      </c>
      <c r="AD58" s="22">
        <v>0</v>
      </c>
      <c r="AE58" s="22">
        <v>0</v>
      </c>
      <c r="AF58" s="22">
        <v>0</v>
      </c>
      <c r="AG58" s="22">
        <v>0</v>
      </c>
      <c r="AH58" s="22">
        <f t="shared" si="8"/>
        <v>0</v>
      </c>
      <c r="AI58" s="22">
        <v>0</v>
      </c>
      <c r="AJ58" s="22">
        <f t="shared" si="9"/>
        <v>-2900</v>
      </c>
      <c r="AL58" s="37">
        <f t="shared" si="10"/>
        <v>0</v>
      </c>
      <c r="AM58" s="37">
        <f t="shared" si="11"/>
        <v>0</v>
      </c>
    </row>
    <row r="59" spans="1:39" outlineLevel="1" x14ac:dyDescent="0.25">
      <c r="A59" s="36">
        <v>40755</v>
      </c>
      <c r="C59" s="28" t="s">
        <v>5442</v>
      </c>
      <c r="D59" s="29" t="s">
        <v>5443</v>
      </c>
      <c r="F59" s="29" t="s">
        <v>88</v>
      </c>
      <c r="G59" s="29" t="s">
        <v>451</v>
      </c>
      <c r="H59" s="29" t="s">
        <v>90</v>
      </c>
      <c r="N59" s="31">
        <v>1</v>
      </c>
      <c r="O59" s="29" t="s">
        <v>158</v>
      </c>
      <c r="P59" s="37">
        <v>300</v>
      </c>
      <c r="Q59" s="37">
        <v>0</v>
      </c>
      <c r="R59" s="37">
        <v>0</v>
      </c>
      <c r="S59" s="37">
        <f t="shared" si="7"/>
        <v>300</v>
      </c>
      <c r="T59" s="31">
        <v>120</v>
      </c>
      <c r="U59" s="22">
        <v>-300</v>
      </c>
      <c r="V59" s="22">
        <v>0</v>
      </c>
      <c r="W59" s="22">
        <v>0</v>
      </c>
      <c r="X59" s="22">
        <v>0</v>
      </c>
      <c r="Y59" s="22">
        <v>0</v>
      </c>
      <c r="Z59" s="22">
        <v>0</v>
      </c>
      <c r="AA59" s="22">
        <v>0</v>
      </c>
      <c r="AB59" s="22">
        <v>0</v>
      </c>
      <c r="AC59" s="22">
        <v>0</v>
      </c>
      <c r="AD59" s="22">
        <v>0</v>
      </c>
      <c r="AE59" s="22">
        <v>0</v>
      </c>
      <c r="AF59" s="22">
        <v>0</v>
      </c>
      <c r="AG59" s="22">
        <v>0</v>
      </c>
      <c r="AH59" s="22">
        <f t="shared" si="8"/>
        <v>0</v>
      </c>
      <c r="AI59" s="22">
        <v>0</v>
      </c>
      <c r="AJ59" s="22">
        <f t="shared" si="9"/>
        <v>-300</v>
      </c>
      <c r="AL59" s="37">
        <f t="shared" si="10"/>
        <v>0</v>
      </c>
      <c r="AM59" s="37">
        <f t="shared" si="11"/>
        <v>0</v>
      </c>
    </row>
    <row r="60" spans="1:39" outlineLevel="1" x14ac:dyDescent="0.25">
      <c r="A60" s="36">
        <v>40755</v>
      </c>
      <c r="C60" s="28" t="s">
        <v>5444</v>
      </c>
      <c r="D60" s="29" t="s">
        <v>5445</v>
      </c>
      <c r="F60" s="29" t="s">
        <v>88</v>
      </c>
      <c r="G60" s="29" t="s">
        <v>451</v>
      </c>
      <c r="H60" s="29" t="s">
        <v>90</v>
      </c>
      <c r="N60" s="31">
        <v>1</v>
      </c>
      <c r="O60" s="29" t="s">
        <v>158</v>
      </c>
      <c r="P60" s="37">
        <v>41800</v>
      </c>
      <c r="Q60" s="37">
        <v>0</v>
      </c>
      <c r="R60" s="37">
        <v>0</v>
      </c>
      <c r="S60" s="37">
        <f t="shared" si="7"/>
        <v>41800</v>
      </c>
      <c r="T60" s="31">
        <v>120</v>
      </c>
      <c r="U60" s="22">
        <v>-41800</v>
      </c>
      <c r="V60" s="22">
        <v>0</v>
      </c>
      <c r="W60" s="22">
        <v>0</v>
      </c>
      <c r="X60" s="22">
        <v>0</v>
      </c>
      <c r="Y60" s="22">
        <v>0</v>
      </c>
      <c r="Z60" s="22">
        <v>0</v>
      </c>
      <c r="AA60" s="22">
        <v>0</v>
      </c>
      <c r="AB60" s="22">
        <v>0</v>
      </c>
      <c r="AC60" s="22">
        <v>0</v>
      </c>
      <c r="AD60" s="22">
        <v>0</v>
      </c>
      <c r="AE60" s="22">
        <v>0</v>
      </c>
      <c r="AF60" s="22">
        <v>0</v>
      </c>
      <c r="AG60" s="22">
        <v>0</v>
      </c>
      <c r="AH60" s="22">
        <f t="shared" si="8"/>
        <v>0</v>
      </c>
      <c r="AI60" s="22">
        <v>0</v>
      </c>
      <c r="AJ60" s="22">
        <f t="shared" si="9"/>
        <v>-41800</v>
      </c>
      <c r="AL60" s="37">
        <f t="shared" si="10"/>
        <v>0</v>
      </c>
      <c r="AM60" s="37">
        <f t="shared" si="11"/>
        <v>0</v>
      </c>
    </row>
    <row r="61" spans="1:39" outlineLevel="1" x14ac:dyDescent="0.25">
      <c r="A61" s="36">
        <v>40755</v>
      </c>
      <c r="C61" s="28" t="s">
        <v>5446</v>
      </c>
      <c r="D61" s="29" t="s">
        <v>5447</v>
      </c>
      <c r="F61" s="29" t="s">
        <v>88</v>
      </c>
      <c r="G61" s="29" t="s">
        <v>451</v>
      </c>
      <c r="H61" s="29" t="s">
        <v>90</v>
      </c>
      <c r="N61" s="31">
        <v>1</v>
      </c>
      <c r="O61" s="29" t="s">
        <v>158</v>
      </c>
      <c r="P61" s="37">
        <v>650</v>
      </c>
      <c r="Q61" s="37">
        <v>0</v>
      </c>
      <c r="R61" s="37">
        <v>0</v>
      </c>
      <c r="S61" s="37">
        <f t="shared" si="7"/>
        <v>650</v>
      </c>
      <c r="T61" s="31">
        <v>120</v>
      </c>
      <c r="U61" s="22">
        <v>-650</v>
      </c>
      <c r="V61" s="22">
        <v>0</v>
      </c>
      <c r="W61" s="22">
        <v>0</v>
      </c>
      <c r="X61" s="22">
        <v>0</v>
      </c>
      <c r="Y61" s="22">
        <v>0</v>
      </c>
      <c r="Z61" s="22">
        <v>0</v>
      </c>
      <c r="AA61" s="22">
        <v>0</v>
      </c>
      <c r="AB61" s="22">
        <v>0</v>
      </c>
      <c r="AC61" s="22">
        <v>0</v>
      </c>
      <c r="AD61" s="22">
        <v>0</v>
      </c>
      <c r="AE61" s="22">
        <v>0</v>
      </c>
      <c r="AF61" s="22">
        <v>0</v>
      </c>
      <c r="AG61" s="22">
        <v>0</v>
      </c>
      <c r="AH61" s="22">
        <f t="shared" si="8"/>
        <v>0</v>
      </c>
      <c r="AI61" s="22">
        <v>0</v>
      </c>
      <c r="AJ61" s="22">
        <f t="shared" si="9"/>
        <v>-650</v>
      </c>
      <c r="AL61" s="37">
        <f t="shared" si="10"/>
        <v>0</v>
      </c>
      <c r="AM61" s="37">
        <f t="shared" si="11"/>
        <v>0</v>
      </c>
    </row>
    <row r="62" spans="1:39" outlineLevel="1" x14ac:dyDescent="0.25">
      <c r="A62" s="36">
        <v>40755</v>
      </c>
      <c r="C62" s="28" t="s">
        <v>5448</v>
      </c>
      <c r="D62" s="29" t="s">
        <v>5449</v>
      </c>
      <c r="F62" s="29" t="s">
        <v>88</v>
      </c>
      <c r="G62" s="29" t="s">
        <v>451</v>
      </c>
      <c r="H62" s="29" t="s">
        <v>90</v>
      </c>
      <c r="N62" s="31">
        <v>1</v>
      </c>
      <c r="O62" s="29" t="s">
        <v>158</v>
      </c>
      <c r="P62" s="37">
        <v>450</v>
      </c>
      <c r="Q62" s="37">
        <v>0</v>
      </c>
      <c r="R62" s="37">
        <v>0</v>
      </c>
      <c r="S62" s="37">
        <f t="shared" si="7"/>
        <v>450</v>
      </c>
      <c r="T62" s="31">
        <v>120</v>
      </c>
      <c r="U62" s="22">
        <v>-450</v>
      </c>
      <c r="V62" s="22">
        <v>0</v>
      </c>
      <c r="W62" s="22">
        <v>0</v>
      </c>
      <c r="X62" s="22">
        <v>0</v>
      </c>
      <c r="Y62" s="22">
        <v>0</v>
      </c>
      <c r="Z62" s="22">
        <v>0</v>
      </c>
      <c r="AA62" s="22">
        <v>0</v>
      </c>
      <c r="AB62" s="22">
        <v>0</v>
      </c>
      <c r="AC62" s="22">
        <v>0</v>
      </c>
      <c r="AD62" s="22">
        <v>0</v>
      </c>
      <c r="AE62" s="22">
        <v>0</v>
      </c>
      <c r="AF62" s="22">
        <v>0</v>
      </c>
      <c r="AG62" s="22">
        <v>0</v>
      </c>
      <c r="AH62" s="22">
        <f t="shared" si="8"/>
        <v>0</v>
      </c>
      <c r="AI62" s="22">
        <v>0</v>
      </c>
      <c r="AJ62" s="22">
        <f t="shared" si="9"/>
        <v>-450</v>
      </c>
      <c r="AL62" s="37">
        <f t="shared" si="10"/>
        <v>0</v>
      </c>
      <c r="AM62" s="37">
        <f t="shared" si="11"/>
        <v>0</v>
      </c>
    </row>
    <row r="63" spans="1:39" outlineLevel="1" x14ac:dyDescent="0.25">
      <c r="A63" s="36">
        <v>40755</v>
      </c>
      <c r="C63" s="28" t="s">
        <v>5450</v>
      </c>
      <c r="D63" s="29" t="s">
        <v>5451</v>
      </c>
      <c r="F63" s="29" t="s">
        <v>88</v>
      </c>
      <c r="G63" s="29" t="s">
        <v>451</v>
      </c>
      <c r="H63" s="29" t="s">
        <v>90</v>
      </c>
      <c r="N63" s="31">
        <v>1</v>
      </c>
      <c r="O63" s="29" t="s">
        <v>158</v>
      </c>
      <c r="P63" s="37">
        <v>1460</v>
      </c>
      <c r="Q63" s="37">
        <v>0</v>
      </c>
      <c r="R63" s="37">
        <v>0</v>
      </c>
      <c r="S63" s="37">
        <f t="shared" si="7"/>
        <v>1460</v>
      </c>
      <c r="T63" s="31">
        <v>120</v>
      </c>
      <c r="U63" s="22">
        <v>-1460</v>
      </c>
      <c r="V63" s="22">
        <v>0</v>
      </c>
      <c r="W63" s="22">
        <v>0</v>
      </c>
      <c r="X63" s="22">
        <v>0</v>
      </c>
      <c r="Y63" s="22">
        <v>0</v>
      </c>
      <c r="Z63" s="22">
        <v>0</v>
      </c>
      <c r="AA63" s="22">
        <v>0</v>
      </c>
      <c r="AB63" s="22">
        <v>0</v>
      </c>
      <c r="AC63" s="22">
        <v>0</v>
      </c>
      <c r="AD63" s="22">
        <v>0</v>
      </c>
      <c r="AE63" s="22">
        <v>0</v>
      </c>
      <c r="AF63" s="22">
        <v>0</v>
      </c>
      <c r="AG63" s="22">
        <v>0</v>
      </c>
      <c r="AH63" s="22">
        <f t="shared" si="8"/>
        <v>0</v>
      </c>
      <c r="AI63" s="22">
        <v>0</v>
      </c>
      <c r="AJ63" s="22">
        <f t="shared" si="9"/>
        <v>-1460</v>
      </c>
      <c r="AL63" s="37">
        <f t="shared" si="10"/>
        <v>0</v>
      </c>
      <c r="AM63" s="37">
        <f t="shared" si="11"/>
        <v>0</v>
      </c>
    </row>
    <row r="64" spans="1:39" outlineLevel="1" x14ac:dyDescent="0.25">
      <c r="A64" s="36">
        <v>40755</v>
      </c>
      <c r="C64" s="28" t="s">
        <v>5452</v>
      </c>
      <c r="D64" s="29" t="s">
        <v>5453</v>
      </c>
      <c r="F64" s="29" t="s">
        <v>88</v>
      </c>
      <c r="G64" s="29" t="s">
        <v>451</v>
      </c>
      <c r="H64" s="29" t="s">
        <v>90</v>
      </c>
      <c r="N64" s="31">
        <v>1</v>
      </c>
      <c r="O64" s="29" t="s">
        <v>158</v>
      </c>
      <c r="P64" s="37">
        <v>6000</v>
      </c>
      <c r="Q64" s="37">
        <v>0</v>
      </c>
      <c r="R64" s="37">
        <v>0</v>
      </c>
      <c r="S64" s="37">
        <f t="shared" si="7"/>
        <v>6000</v>
      </c>
      <c r="T64" s="31">
        <v>120</v>
      </c>
      <c r="U64" s="22">
        <v>-6000</v>
      </c>
      <c r="V64" s="22">
        <v>0</v>
      </c>
      <c r="W64" s="22">
        <v>0</v>
      </c>
      <c r="X64" s="22">
        <v>0</v>
      </c>
      <c r="Y64" s="22">
        <v>0</v>
      </c>
      <c r="Z64" s="22">
        <v>0</v>
      </c>
      <c r="AA64" s="22">
        <v>0</v>
      </c>
      <c r="AB64" s="22">
        <v>0</v>
      </c>
      <c r="AC64" s="22">
        <v>0</v>
      </c>
      <c r="AD64" s="22">
        <v>0</v>
      </c>
      <c r="AE64" s="22">
        <v>0</v>
      </c>
      <c r="AF64" s="22">
        <v>0</v>
      </c>
      <c r="AG64" s="22">
        <v>0</v>
      </c>
      <c r="AH64" s="22">
        <f t="shared" si="8"/>
        <v>0</v>
      </c>
      <c r="AI64" s="22">
        <v>0</v>
      </c>
      <c r="AJ64" s="22">
        <f t="shared" si="9"/>
        <v>-6000</v>
      </c>
      <c r="AL64" s="37">
        <f t="shared" si="10"/>
        <v>0</v>
      </c>
      <c r="AM64" s="37">
        <f t="shared" si="11"/>
        <v>0</v>
      </c>
    </row>
    <row r="65" spans="1:39" outlineLevel="1" x14ac:dyDescent="0.25">
      <c r="A65" s="36">
        <v>40755</v>
      </c>
      <c r="C65" s="28" t="s">
        <v>5454</v>
      </c>
      <c r="D65" s="29" t="s">
        <v>5455</v>
      </c>
      <c r="F65" s="29" t="s">
        <v>88</v>
      </c>
      <c r="G65" s="29" t="s">
        <v>451</v>
      </c>
      <c r="H65" s="29" t="s">
        <v>90</v>
      </c>
      <c r="N65" s="31">
        <v>1</v>
      </c>
      <c r="O65" s="29" t="s">
        <v>158</v>
      </c>
      <c r="P65" s="37">
        <v>415</v>
      </c>
      <c r="Q65" s="37">
        <v>0</v>
      </c>
      <c r="R65" s="37">
        <v>0</v>
      </c>
      <c r="S65" s="37">
        <f t="shared" si="7"/>
        <v>415</v>
      </c>
      <c r="T65" s="31">
        <v>120</v>
      </c>
      <c r="U65" s="22">
        <v>-415</v>
      </c>
      <c r="V65" s="22">
        <v>0</v>
      </c>
      <c r="W65" s="22">
        <v>0</v>
      </c>
      <c r="X65" s="22">
        <v>0</v>
      </c>
      <c r="Y65" s="22">
        <v>0</v>
      </c>
      <c r="Z65" s="22">
        <v>0</v>
      </c>
      <c r="AA65" s="22">
        <v>0</v>
      </c>
      <c r="AB65" s="22">
        <v>0</v>
      </c>
      <c r="AC65" s="22">
        <v>0</v>
      </c>
      <c r="AD65" s="22">
        <v>0</v>
      </c>
      <c r="AE65" s="22">
        <v>0</v>
      </c>
      <c r="AF65" s="22">
        <v>0</v>
      </c>
      <c r="AG65" s="22">
        <v>0</v>
      </c>
      <c r="AH65" s="22">
        <f t="shared" si="8"/>
        <v>0</v>
      </c>
      <c r="AI65" s="22">
        <v>0</v>
      </c>
      <c r="AJ65" s="22">
        <f t="shared" si="9"/>
        <v>-415</v>
      </c>
      <c r="AL65" s="37">
        <f t="shared" si="10"/>
        <v>0</v>
      </c>
      <c r="AM65" s="37">
        <f t="shared" si="11"/>
        <v>0</v>
      </c>
    </row>
    <row r="66" spans="1:39" outlineLevel="1" x14ac:dyDescent="0.25">
      <c r="A66" s="36">
        <v>40755</v>
      </c>
      <c r="C66" s="28" t="s">
        <v>5456</v>
      </c>
      <c r="D66" s="29" t="s">
        <v>5449</v>
      </c>
      <c r="F66" s="29" t="s">
        <v>88</v>
      </c>
      <c r="G66" s="29" t="s">
        <v>451</v>
      </c>
      <c r="H66" s="29" t="s">
        <v>90</v>
      </c>
      <c r="N66" s="31">
        <v>1</v>
      </c>
      <c r="O66" s="29" t="s">
        <v>158</v>
      </c>
      <c r="P66" s="37">
        <v>450</v>
      </c>
      <c r="Q66" s="37">
        <v>0</v>
      </c>
      <c r="R66" s="37">
        <v>0</v>
      </c>
      <c r="S66" s="37">
        <f t="shared" si="7"/>
        <v>450</v>
      </c>
      <c r="T66" s="31">
        <v>120</v>
      </c>
      <c r="U66" s="22">
        <v>-450</v>
      </c>
      <c r="V66" s="22">
        <v>0</v>
      </c>
      <c r="W66" s="22">
        <v>0</v>
      </c>
      <c r="X66" s="22">
        <v>0</v>
      </c>
      <c r="Y66" s="22">
        <v>0</v>
      </c>
      <c r="Z66" s="22">
        <v>0</v>
      </c>
      <c r="AA66" s="22">
        <v>0</v>
      </c>
      <c r="AB66" s="22">
        <v>0</v>
      </c>
      <c r="AC66" s="22">
        <v>0</v>
      </c>
      <c r="AD66" s="22">
        <v>0</v>
      </c>
      <c r="AE66" s="22">
        <v>0</v>
      </c>
      <c r="AF66" s="22">
        <v>0</v>
      </c>
      <c r="AG66" s="22">
        <v>0</v>
      </c>
      <c r="AH66" s="22">
        <f t="shared" si="8"/>
        <v>0</v>
      </c>
      <c r="AI66" s="22">
        <v>0</v>
      </c>
      <c r="AJ66" s="22">
        <f t="shared" si="9"/>
        <v>-450</v>
      </c>
      <c r="AL66" s="37">
        <f t="shared" si="10"/>
        <v>0</v>
      </c>
      <c r="AM66" s="37">
        <f t="shared" si="11"/>
        <v>0</v>
      </c>
    </row>
    <row r="67" spans="1:39" outlineLevel="1" x14ac:dyDescent="0.25">
      <c r="A67" s="36">
        <v>40755</v>
      </c>
      <c r="C67" s="28" t="s">
        <v>5457</v>
      </c>
      <c r="D67" s="29" t="s">
        <v>5458</v>
      </c>
      <c r="F67" s="29" t="s">
        <v>88</v>
      </c>
      <c r="G67" s="29" t="s">
        <v>451</v>
      </c>
      <c r="H67" s="29" t="s">
        <v>90</v>
      </c>
      <c r="N67" s="31">
        <v>1</v>
      </c>
      <c r="O67" s="29" t="s">
        <v>158</v>
      </c>
      <c r="P67" s="37">
        <v>650</v>
      </c>
      <c r="Q67" s="37">
        <v>0</v>
      </c>
      <c r="R67" s="37">
        <v>0</v>
      </c>
      <c r="S67" s="37">
        <f t="shared" si="7"/>
        <v>650</v>
      </c>
      <c r="T67" s="31">
        <v>120</v>
      </c>
      <c r="U67" s="22">
        <v>-650</v>
      </c>
      <c r="V67" s="22">
        <v>0</v>
      </c>
      <c r="W67" s="22">
        <v>0</v>
      </c>
      <c r="X67" s="22">
        <v>0</v>
      </c>
      <c r="Y67" s="22">
        <v>0</v>
      </c>
      <c r="Z67" s="22">
        <v>0</v>
      </c>
      <c r="AA67" s="22">
        <v>0</v>
      </c>
      <c r="AB67" s="22">
        <v>0</v>
      </c>
      <c r="AC67" s="22">
        <v>0</v>
      </c>
      <c r="AD67" s="22">
        <v>0</v>
      </c>
      <c r="AE67" s="22">
        <v>0</v>
      </c>
      <c r="AF67" s="22">
        <v>0</v>
      </c>
      <c r="AG67" s="22">
        <v>0</v>
      </c>
      <c r="AH67" s="22">
        <f t="shared" si="8"/>
        <v>0</v>
      </c>
      <c r="AI67" s="22">
        <v>0</v>
      </c>
      <c r="AJ67" s="22">
        <f t="shared" si="9"/>
        <v>-650</v>
      </c>
      <c r="AL67" s="37">
        <f t="shared" si="10"/>
        <v>0</v>
      </c>
      <c r="AM67" s="37">
        <f t="shared" si="11"/>
        <v>0</v>
      </c>
    </row>
    <row r="68" spans="1:39" outlineLevel="1" x14ac:dyDescent="0.25">
      <c r="A68" s="36">
        <v>40755</v>
      </c>
      <c r="C68" s="28" t="s">
        <v>5459</v>
      </c>
      <c r="D68" s="29" t="s">
        <v>5460</v>
      </c>
      <c r="F68" s="29" t="s">
        <v>88</v>
      </c>
      <c r="G68" s="29" t="s">
        <v>451</v>
      </c>
      <c r="H68" s="29" t="s">
        <v>90</v>
      </c>
      <c r="N68" s="31">
        <v>1</v>
      </c>
      <c r="O68" s="29" t="s">
        <v>158</v>
      </c>
      <c r="P68" s="37">
        <v>1380</v>
      </c>
      <c r="Q68" s="37">
        <v>0</v>
      </c>
      <c r="R68" s="37">
        <v>0</v>
      </c>
      <c r="S68" s="37">
        <f t="shared" si="7"/>
        <v>1380</v>
      </c>
      <c r="T68" s="31">
        <v>120</v>
      </c>
      <c r="U68" s="22">
        <v>-1380</v>
      </c>
      <c r="V68" s="22">
        <v>0</v>
      </c>
      <c r="W68" s="22">
        <v>0</v>
      </c>
      <c r="X68" s="22">
        <v>0</v>
      </c>
      <c r="Y68" s="22">
        <v>0</v>
      </c>
      <c r="Z68" s="22">
        <v>0</v>
      </c>
      <c r="AA68" s="22">
        <v>0</v>
      </c>
      <c r="AB68" s="22">
        <v>0</v>
      </c>
      <c r="AC68" s="22">
        <v>0</v>
      </c>
      <c r="AD68" s="22">
        <v>0</v>
      </c>
      <c r="AE68" s="22">
        <v>0</v>
      </c>
      <c r="AF68" s="22">
        <v>0</v>
      </c>
      <c r="AG68" s="22">
        <v>0</v>
      </c>
      <c r="AH68" s="22">
        <f t="shared" si="8"/>
        <v>0</v>
      </c>
      <c r="AI68" s="22">
        <v>0</v>
      </c>
      <c r="AJ68" s="22">
        <f t="shared" si="9"/>
        <v>-1380</v>
      </c>
      <c r="AL68" s="37">
        <f t="shared" si="10"/>
        <v>0</v>
      </c>
      <c r="AM68" s="37">
        <f t="shared" si="11"/>
        <v>0</v>
      </c>
    </row>
    <row r="69" spans="1:39" outlineLevel="1" x14ac:dyDescent="0.25">
      <c r="A69" s="36">
        <v>40755</v>
      </c>
      <c r="C69" s="28" t="s">
        <v>5461</v>
      </c>
      <c r="D69" s="29" t="s">
        <v>5462</v>
      </c>
      <c r="F69" s="29" t="s">
        <v>88</v>
      </c>
      <c r="G69" s="29" t="s">
        <v>451</v>
      </c>
      <c r="H69" s="29" t="s">
        <v>90</v>
      </c>
      <c r="N69" s="31">
        <v>1</v>
      </c>
      <c r="O69" s="29" t="s">
        <v>158</v>
      </c>
      <c r="P69" s="37">
        <v>1380</v>
      </c>
      <c r="Q69" s="37">
        <v>0</v>
      </c>
      <c r="R69" s="37">
        <v>0</v>
      </c>
      <c r="S69" s="37">
        <f t="shared" si="7"/>
        <v>1380</v>
      </c>
      <c r="T69" s="31">
        <v>120</v>
      </c>
      <c r="U69" s="22">
        <v>-1380</v>
      </c>
      <c r="V69" s="22">
        <v>0</v>
      </c>
      <c r="W69" s="22">
        <v>0</v>
      </c>
      <c r="X69" s="22">
        <v>0</v>
      </c>
      <c r="Y69" s="22">
        <v>0</v>
      </c>
      <c r="Z69" s="22">
        <v>0</v>
      </c>
      <c r="AA69" s="22">
        <v>0</v>
      </c>
      <c r="AB69" s="22">
        <v>0</v>
      </c>
      <c r="AC69" s="22">
        <v>0</v>
      </c>
      <c r="AD69" s="22">
        <v>0</v>
      </c>
      <c r="AE69" s="22">
        <v>0</v>
      </c>
      <c r="AF69" s="22">
        <v>0</v>
      </c>
      <c r="AG69" s="22">
        <v>0</v>
      </c>
      <c r="AH69" s="22">
        <f t="shared" si="8"/>
        <v>0</v>
      </c>
      <c r="AI69" s="22">
        <v>0</v>
      </c>
      <c r="AJ69" s="22">
        <f t="shared" si="9"/>
        <v>-1380</v>
      </c>
      <c r="AL69" s="37">
        <f t="shared" si="10"/>
        <v>0</v>
      </c>
      <c r="AM69" s="37">
        <f t="shared" si="11"/>
        <v>0</v>
      </c>
    </row>
    <row r="70" spans="1:39" outlineLevel="1" x14ac:dyDescent="0.25">
      <c r="A70" s="36">
        <v>40755</v>
      </c>
      <c r="C70" s="28" t="s">
        <v>5463</v>
      </c>
      <c r="D70" s="29" t="s">
        <v>5464</v>
      </c>
      <c r="F70" s="29" t="s">
        <v>88</v>
      </c>
      <c r="G70" s="29" t="s">
        <v>451</v>
      </c>
      <c r="H70" s="29" t="s">
        <v>90</v>
      </c>
      <c r="N70" s="31">
        <v>1</v>
      </c>
      <c r="O70" s="29" t="s">
        <v>158</v>
      </c>
      <c r="P70" s="37">
        <v>650</v>
      </c>
      <c r="Q70" s="37">
        <v>0</v>
      </c>
      <c r="R70" s="37">
        <v>0</v>
      </c>
      <c r="S70" s="37">
        <f t="shared" si="7"/>
        <v>650</v>
      </c>
      <c r="T70" s="31">
        <v>120</v>
      </c>
      <c r="U70" s="22">
        <v>-650</v>
      </c>
      <c r="V70" s="22">
        <v>0</v>
      </c>
      <c r="W70" s="22">
        <v>0</v>
      </c>
      <c r="X70" s="22">
        <v>0</v>
      </c>
      <c r="Y70" s="22">
        <v>0</v>
      </c>
      <c r="Z70" s="22">
        <v>0</v>
      </c>
      <c r="AA70" s="22">
        <v>0</v>
      </c>
      <c r="AB70" s="22">
        <v>0</v>
      </c>
      <c r="AC70" s="22">
        <v>0</v>
      </c>
      <c r="AD70" s="22">
        <v>0</v>
      </c>
      <c r="AE70" s="22">
        <v>0</v>
      </c>
      <c r="AF70" s="22">
        <v>0</v>
      </c>
      <c r="AG70" s="22">
        <v>0</v>
      </c>
      <c r="AH70" s="22">
        <f t="shared" si="8"/>
        <v>0</v>
      </c>
      <c r="AI70" s="22">
        <v>0</v>
      </c>
      <c r="AJ70" s="22">
        <f t="shared" si="9"/>
        <v>-650</v>
      </c>
      <c r="AL70" s="37">
        <f t="shared" si="10"/>
        <v>0</v>
      </c>
      <c r="AM70" s="37">
        <f t="shared" si="11"/>
        <v>0</v>
      </c>
    </row>
    <row r="71" spans="1:39" outlineLevel="1" x14ac:dyDescent="0.25">
      <c r="A71" s="36">
        <v>40755</v>
      </c>
      <c r="C71" s="28" t="s">
        <v>5465</v>
      </c>
      <c r="D71" s="29" t="s">
        <v>5466</v>
      </c>
      <c r="F71" s="29" t="s">
        <v>88</v>
      </c>
      <c r="G71" s="29" t="s">
        <v>451</v>
      </c>
      <c r="H71" s="29" t="s">
        <v>90</v>
      </c>
      <c r="N71" s="31">
        <v>1</v>
      </c>
      <c r="O71" s="29" t="s">
        <v>158</v>
      </c>
      <c r="P71" s="37">
        <v>280</v>
      </c>
      <c r="Q71" s="37">
        <v>0</v>
      </c>
      <c r="R71" s="37">
        <v>0</v>
      </c>
      <c r="S71" s="37">
        <f t="shared" si="7"/>
        <v>280</v>
      </c>
      <c r="T71" s="31">
        <v>120</v>
      </c>
      <c r="U71" s="22">
        <v>-280</v>
      </c>
      <c r="V71" s="22">
        <v>0</v>
      </c>
      <c r="W71" s="22">
        <v>0</v>
      </c>
      <c r="X71" s="22">
        <v>0</v>
      </c>
      <c r="Y71" s="22">
        <v>0</v>
      </c>
      <c r="Z71" s="22">
        <v>0</v>
      </c>
      <c r="AA71" s="22">
        <v>0</v>
      </c>
      <c r="AB71" s="22">
        <v>0</v>
      </c>
      <c r="AC71" s="22">
        <v>0</v>
      </c>
      <c r="AD71" s="22">
        <v>0</v>
      </c>
      <c r="AE71" s="22">
        <v>0</v>
      </c>
      <c r="AF71" s="22">
        <v>0</v>
      </c>
      <c r="AG71" s="22">
        <v>0</v>
      </c>
      <c r="AH71" s="22">
        <f t="shared" si="8"/>
        <v>0</v>
      </c>
      <c r="AI71" s="22">
        <v>0</v>
      </c>
      <c r="AJ71" s="22">
        <f t="shared" si="9"/>
        <v>-280</v>
      </c>
      <c r="AL71" s="37">
        <f t="shared" si="10"/>
        <v>0</v>
      </c>
      <c r="AM71" s="37">
        <f t="shared" si="11"/>
        <v>0</v>
      </c>
    </row>
    <row r="72" spans="1:39" outlineLevel="1" x14ac:dyDescent="0.25">
      <c r="A72" s="36">
        <v>40755</v>
      </c>
      <c r="C72" s="28" t="s">
        <v>5467</v>
      </c>
      <c r="D72" s="29" t="s">
        <v>5468</v>
      </c>
      <c r="F72" s="29" t="s">
        <v>88</v>
      </c>
      <c r="G72" s="29" t="s">
        <v>451</v>
      </c>
      <c r="H72" s="29" t="s">
        <v>90</v>
      </c>
      <c r="N72" s="31">
        <v>1</v>
      </c>
      <c r="O72" s="29" t="s">
        <v>158</v>
      </c>
      <c r="P72" s="37">
        <v>950</v>
      </c>
      <c r="Q72" s="37">
        <v>0</v>
      </c>
      <c r="R72" s="37">
        <v>0</v>
      </c>
      <c r="S72" s="37">
        <f t="shared" si="7"/>
        <v>950</v>
      </c>
      <c r="T72" s="31">
        <v>120</v>
      </c>
      <c r="U72" s="22">
        <v>-950</v>
      </c>
      <c r="V72" s="22">
        <v>0</v>
      </c>
      <c r="W72" s="22">
        <v>0</v>
      </c>
      <c r="X72" s="22">
        <v>0</v>
      </c>
      <c r="Y72" s="22">
        <v>0</v>
      </c>
      <c r="Z72" s="22">
        <v>0</v>
      </c>
      <c r="AA72" s="22">
        <v>0</v>
      </c>
      <c r="AB72" s="22">
        <v>0</v>
      </c>
      <c r="AC72" s="22">
        <v>0</v>
      </c>
      <c r="AD72" s="22">
        <v>0</v>
      </c>
      <c r="AE72" s="22">
        <v>0</v>
      </c>
      <c r="AF72" s="22">
        <v>0</v>
      </c>
      <c r="AG72" s="22">
        <v>0</v>
      </c>
      <c r="AH72" s="22">
        <f t="shared" si="8"/>
        <v>0</v>
      </c>
      <c r="AI72" s="22">
        <v>0</v>
      </c>
      <c r="AJ72" s="22">
        <f t="shared" si="9"/>
        <v>-950</v>
      </c>
      <c r="AL72" s="37">
        <f t="shared" si="10"/>
        <v>0</v>
      </c>
      <c r="AM72" s="37">
        <f t="shared" si="11"/>
        <v>0</v>
      </c>
    </row>
    <row r="73" spans="1:39" outlineLevel="1" x14ac:dyDescent="0.25">
      <c r="A73" s="36">
        <v>40755</v>
      </c>
      <c r="C73" s="28" t="s">
        <v>5469</v>
      </c>
      <c r="D73" s="29" t="s">
        <v>5470</v>
      </c>
      <c r="F73" s="29" t="s">
        <v>88</v>
      </c>
      <c r="G73" s="29" t="s">
        <v>451</v>
      </c>
      <c r="H73" s="29" t="s">
        <v>90</v>
      </c>
      <c r="N73" s="31">
        <v>1</v>
      </c>
      <c r="O73" s="29" t="s">
        <v>158</v>
      </c>
      <c r="P73" s="37">
        <v>1380</v>
      </c>
      <c r="Q73" s="37">
        <v>0</v>
      </c>
      <c r="R73" s="37">
        <v>0</v>
      </c>
      <c r="S73" s="37">
        <f t="shared" si="7"/>
        <v>1380</v>
      </c>
      <c r="T73" s="31">
        <v>120</v>
      </c>
      <c r="U73" s="22">
        <v>-1380</v>
      </c>
      <c r="V73" s="22">
        <v>0</v>
      </c>
      <c r="W73" s="22">
        <v>0</v>
      </c>
      <c r="X73" s="22">
        <v>0</v>
      </c>
      <c r="Y73" s="22">
        <v>0</v>
      </c>
      <c r="Z73" s="22">
        <v>0</v>
      </c>
      <c r="AA73" s="22">
        <v>0</v>
      </c>
      <c r="AB73" s="22">
        <v>0</v>
      </c>
      <c r="AC73" s="22">
        <v>0</v>
      </c>
      <c r="AD73" s="22">
        <v>0</v>
      </c>
      <c r="AE73" s="22">
        <v>0</v>
      </c>
      <c r="AF73" s="22">
        <v>0</v>
      </c>
      <c r="AG73" s="22">
        <v>0</v>
      </c>
      <c r="AH73" s="22">
        <f t="shared" si="8"/>
        <v>0</v>
      </c>
      <c r="AI73" s="22">
        <v>0</v>
      </c>
      <c r="AJ73" s="22">
        <f t="shared" si="9"/>
        <v>-1380</v>
      </c>
      <c r="AL73" s="37">
        <f t="shared" si="10"/>
        <v>0</v>
      </c>
      <c r="AM73" s="37">
        <f t="shared" si="11"/>
        <v>0</v>
      </c>
    </row>
    <row r="74" spans="1:39" outlineLevel="1" x14ac:dyDescent="0.25">
      <c r="A74" s="36">
        <v>40755</v>
      </c>
      <c r="C74" s="28" t="s">
        <v>5471</v>
      </c>
      <c r="D74" s="29" t="s">
        <v>5472</v>
      </c>
      <c r="F74" s="29" t="s">
        <v>88</v>
      </c>
      <c r="G74" s="29" t="s">
        <v>451</v>
      </c>
      <c r="H74" s="29" t="s">
        <v>90</v>
      </c>
      <c r="N74" s="31">
        <v>1</v>
      </c>
      <c r="O74" s="29" t="s">
        <v>158</v>
      </c>
      <c r="P74" s="37">
        <v>1380</v>
      </c>
      <c r="Q74" s="37">
        <v>0</v>
      </c>
      <c r="R74" s="37">
        <v>0</v>
      </c>
      <c r="S74" s="37">
        <f t="shared" si="7"/>
        <v>1380</v>
      </c>
      <c r="T74" s="31">
        <v>120</v>
      </c>
      <c r="U74" s="22">
        <v>-1380</v>
      </c>
      <c r="V74" s="22">
        <v>0</v>
      </c>
      <c r="W74" s="22">
        <v>0</v>
      </c>
      <c r="X74" s="22">
        <v>0</v>
      </c>
      <c r="Y74" s="22">
        <v>0</v>
      </c>
      <c r="Z74" s="22">
        <v>0</v>
      </c>
      <c r="AA74" s="22">
        <v>0</v>
      </c>
      <c r="AB74" s="22">
        <v>0</v>
      </c>
      <c r="AC74" s="22">
        <v>0</v>
      </c>
      <c r="AD74" s="22">
        <v>0</v>
      </c>
      <c r="AE74" s="22">
        <v>0</v>
      </c>
      <c r="AF74" s="22">
        <v>0</v>
      </c>
      <c r="AG74" s="22">
        <v>0</v>
      </c>
      <c r="AH74" s="22">
        <f t="shared" si="8"/>
        <v>0</v>
      </c>
      <c r="AI74" s="22">
        <v>0</v>
      </c>
      <c r="AJ74" s="22">
        <f t="shared" si="9"/>
        <v>-1380</v>
      </c>
      <c r="AL74" s="37">
        <f t="shared" si="10"/>
        <v>0</v>
      </c>
      <c r="AM74" s="37">
        <f t="shared" si="11"/>
        <v>0</v>
      </c>
    </row>
    <row r="75" spans="1:39" outlineLevel="1" x14ac:dyDescent="0.25">
      <c r="A75" s="36">
        <v>40755</v>
      </c>
      <c r="C75" s="28" t="s">
        <v>5473</v>
      </c>
      <c r="D75" s="29" t="s">
        <v>5474</v>
      </c>
      <c r="F75" s="29" t="s">
        <v>88</v>
      </c>
      <c r="G75" s="29" t="s">
        <v>451</v>
      </c>
      <c r="H75" s="29" t="s">
        <v>90</v>
      </c>
      <c r="N75" s="31">
        <v>1</v>
      </c>
      <c r="O75" s="29" t="s">
        <v>158</v>
      </c>
      <c r="P75" s="37">
        <v>660</v>
      </c>
      <c r="Q75" s="37">
        <v>0</v>
      </c>
      <c r="R75" s="37">
        <v>0</v>
      </c>
      <c r="S75" s="37">
        <f t="shared" si="7"/>
        <v>660</v>
      </c>
      <c r="T75" s="31">
        <v>120</v>
      </c>
      <c r="U75" s="22">
        <v>-660</v>
      </c>
      <c r="V75" s="22">
        <v>0</v>
      </c>
      <c r="W75" s="22">
        <v>0</v>
      </c>
      <c r="X75" s="22">
        <v>0</v>
      </c>
      <c r="Y75" s="22">
        <v>0</v>
      </c>
      <c r="Z75" s="22">
        <v>0</v>
      </c>
      <c r="AA75" s="22">
        <v>0</v>
      </c>
      <c r="AB75" s="22">
        <v>0</v>
      </c>
      <c r="AC75" s="22">
        <v>0</v>
      </c>
      <c r="AD75" s="22">
        <v>0</v>
      </c>
      <c r="AE75" s="22">
        <v>0</v>
      </c>
      <c r="AF75" s="22">
        <v>0</v>
      </c>
      <c r="AG75" s="22">
        <v>0</v>
      </c>
      <c r="AH75" s="22">
        <f t="shared" si="8"/>
        <v>0</v>
      </c>
      <c r="AI75" s="22">
        <v>0</v>
      </c>
      <c r="AJ75" s="22">
        <f t="shared" si="9"/>
        <v>-660</v>
      </c>
      <c r="AL75" s="37">
        <f t="shared" si="10"/>
        <v>0</v>
      </c>
      <c r="AM75" s="37">
        <f t="shared" si="11"/>
        <v>0</v>
      </c>
    </row>
    <row r="76" spans="1:39" outlineLevel="1" x14ac:dyDescent="0.25">
      <c r="A76" s="36">
        <v>40755</v>
      </c>
      <c r="C76" s="28" t="s">
        <v>5475</v>
      </c>
      <c r="D76" s="29" t="s">
        <v>5476</v>
      </c>
      <c r="F76" s="29" t="s">
        <v>88</v>
      </c>
      <c r="G76" s="29" t="s">
        <v>451</v>
      </c>
      <c r="H76" s="29" t="s">
        <v>90</v>
      </c>
      <c r="N76" s="31">
        <v>1</v>
      </c>
      <c r="O76" s="29" t="s">
        <v>158</v>
      </c>
      <c r="P76" s="37">
        <v>660</v>
      </c>
      <c r="Q76" s="37">
        <v>0</v>
      </c>
      <c r="R76" s="37">
        <v>0</v>
      </c>
      <c r="S76" s="37">
        <f t="shared" si="7"/>
        <v>660</v>
      </c>
      <c r="T76" s="31">
        <v>120</v>
      </c>
      <c r="U76" s="22">
        <v>-660</v>
      </c>
      <c r="V76" s="22">
        <v>0</v>
      </c>
      <c r="W76" s="22">
        <v>0</v>
      </c>
      <c r="X76" s="22">
        <v>0</v>
      </c>
      <c r="Y76" s="22">
        <v>0</v>
      </c>
      <c r="Z76" s="22">
        <v>0</v>
      </c>
      <c r="AA76" s="22">
        <v>0</v>
      </c>
      <c r="AB76" s="22">
        <v>0</v>
      </c>
      <c r="AC76" s="22">
        <v>0</v>
      </c>
      <c r="AD76" s="22">
        <v>0</v>
      </c>
      <c r="AE76" s="22">
        <v>0</v>
      </c>
      <c r="AF76" s="22">
        <v>0</v>
      </c>
      <c r="AG76" s="22">
        <v>0</v>
      </c>
      <c r="AH76" s="22">
        <f t="shared" si="8"/>
        <v>0</v>
      </c>
      <c r="AI76" s="22">
        <v>0</v>
      </c>
      <c r="AJ76" s="22">
        <f t="shared" si="9"/>
        <v>-660</v>
      </c>
      <c r="AL76" s="37">
        <f t="shared" si="10"/>
        <v>0</v>
      </c>
      <c r="AM76" s="37">
        <f t="shared" si="11"/>
        <v>0</v>
      </c>
    </row>
    <row r="77" spans="1:39" outlineLevel="1" x14ac:dyDescent="0.25">
      <c r="A77" s="36">
        <v>40755</v>
      </c>
      <c r="C77" s="28" t="s">
        <v>5477</v>
      </c>
      <c r="D77" s="29" t="s">
        <v>5478</v>
      </c>
      <c r="F77" s="29" t="s">
        <v>88</v>
      </c>
      <c r="G77" s="29" t="s">
        <v>451</v>
      </c>
      <c r="H77" s="29" t="s">
        <v>90</v>
      </c>
      <c r="N77" s="31">
        <v>1</v>
      </c>
      <c r="O77" s="29" t="s">
        <v>158</v>
      </c>
      <c r="P77" s="37">
        <v>1337</v>
      </c>
      <c r="Q77" s="37">
        <v>0</v>
      </c>
      <c r="R77" s="37">
        <v>0</v>
      </c>
      <c r="S77" s="37">
        <f t="shared" si="7"/>
        <v>1337</v>
      </c>
      <c r="T77" s="31">
        <v>120</v>
      </c>
      <c r="U77" s="22">
        <v>-1337</v>
      </c>
      <c r="V77" s="22">
        <v>0</v>
      </c>
      <c r="W77" s="22">
        <v>0</v>
      </c>
      <c r="X77" s="22">
        <v>0</v>
      </c>
      <c r="Y77" s="22">
        <v>0</v>
      </c>
      <c r="Z77" s="22">
        <v>0</v>
      </c>
      <c r="AA77" s="22">
        <v>0</v>
      </c>
      <c r="AB77" s="22">
        <v>0</v>
      </c>
      <c r="AC77" s="22">
        <v>0</v>
      </c>
      <c r="AD77" s="22">
        <v>0</v>
      </c>
      <c r="AE77" s="22">
        <v>0</v>
      </c>
      <c r="AF77" s="22">
        <v>0</v>
      </c>
      <c r="AG77" s="22">
        <v>0</v>
      </c>
      <c r="AH77" s="22">
        <f t="shared" si="8"/>
        <v>0</v>
      </c>
      <c r="AI77" s="22">
        <v>0</v>
      </c>
      <c r="AJ77" s="22">
        <f t="shared" si="9"/>
        <v>-1337</v>
      </c>
      <c r="AL77" s="37">
        <f t="shared" si="10"/>
        <v>0</v>
      </c>
      <c r="AM77" s="37">
        <f t="shared" si="11"/>
        <v>0</v>
      </c>
    </row>
    <row r="78" spans="1:39" outlineLevel="1" x14ac:dyDescent="0.25">
      <c r="A78" s="36">
        <v>40755</v>
      </c>
      <c r="C78" s="28" t="s">
        <v>5479</v>
      </c>
      <c r="D78" s="29" t="s">
        <v>5478</v>
      </c>
      <c r="F78" s="29" t="s">
        <v>88</v>
      </c>
      <c r="G78" s="29" t="s">
        <v>451</v>
      </c>
      <c r="H78" s="29" t="s">
        <v>90</v>
      </c>
      <c r="N78" s="31">
        <v>1</v>
      </c>
      <c r="O78" s="29" t="s">
        <v>158</v>
      </c>
      <c r="P78" s="37">
        <v>1337</v>
      </c>
      <c r="Q78" s="37">
        <v>0</v>
      </c>
      <c r="R78" s="37">
        <v>0</v>
      </c>
      <c r="S78" s="37">
        <f t="shared" si="7"/>
        <v>1337</v>
      </c>
      <c r="T78" s="31">
        <v>120</v>
      </c>
      <c r="U78" s="22">
        <v>-1337</v>
      </c>
      <c r="V78" s="22">
        <v>0</v>
      </c>
      <c r="W78" s="22">
        <v>0</v>
      </c>
      <c r="X78" s="22">
        <v>0</v>
      </c>
      <c r="Y78" s="22">
        <v>0</v>
      </c>
      <c r="Z78" s="22">
        <v>0</v>
      </c>
      <c r="AA78" s="22">
        <v>0</v>
      </c>
      <c r="AB78" s="22">
        <v>0</v>
      </c>
      <c r="AC78" s="22">
        <v>0</v>
      </c>
      <c r="AD78" s="22">
        <v>0</v>
      </c>
      <c r="AE78" s="22">
        <v>0</v>
      </c>
      <c r="AF78" s="22">
        <v>0</v>
      </c>
      <c r="AG78" s="22">
        <v>0</v>
      </c>
      <c r="AH78" s="22">
        <f t="shared" si="8"/>
        <v>0</v>
      </c>
      <c r="AI78" s="22">
        <v>0</v>
      </c>
      <c r="AJ78" s="22">
        <f t="shared" si="9"/>
        <v>-1337</v>
      </c>
      <c r="AL78" s="37">
        <f t="shared" si="10"/>
        <v>0</v>
      </c>
      <c r="AM78" s="37">
        <f t="shared" si="11"/>
        <v>0</v>
      </c>
    </row>
    <row r="79" spans="1:39" outlineLevel="1" x14ac:dyDescent="0.25">
      <c r="A79" s="36">
        <v>40755</v>
      </c>
      <c r="C79" s="28" t="s">
        <v>5480</v>
      </c>
      <c r="D79" s="29" t="s">
        <v>5478</v>
      </c>
      <c r="F79" s="29" t="s">
        <v>151</v>
      </c>
      <c r="G79" s="29" t="s">
        <v>451</v>
      </c>
      <c r="H79" s="29" t="s">
        <v>90</v>
      </c>
      <c r="N79" s="31">
        <v>1</v>
      </c>
      <c r="O79" s="29" t="s">
        <v>158</v>
      </c>
      <c r="P79" s="37">
        <v>1337</v>
      </c>
      <c r="Q79" s="37">
        <v>0</v>
      </c>
      <c r="R79" s="37">
        <v>0</v>
      </c>
      <c r="S79" s="37">
        <f t="shared" ref="S79:S142" si="20">SUM(P79:R79)</f>
        <v>1337</v>
      </c>
      <c r="T79" s="31">
        <v>120</v>
      </c>
      <c r="U79" s="22">
        <v>-1337</v>
      </c>
      <c r="V79" s="22">
        <v>0</v>
      </c>
      <c r="W79" s="22">
        <v>0</v>
      </c>
      <c r="X79" s="22">
        <v>0</v>
      </c>
      <c r="Y79" s="22">
        <v>0</v>
      </c>
      <c r="Z79" s="22">
        <v>0</v>
      </c>
      <c r="AA79" s="22">
        <v>0</v>
      </c>
      <c r="AB79" s="22">
        <v>0</v>
      </c>
      <c r="AC79" s="22">
        <v>0</v>
      </c>
      <c r="AD79" s="22">
        <v>0</v>
      </c>
      <c r="AE79" s="22">
        <v>0</v>
      </c>
      <c r="AF79" s="22">
        <v>0</v>
      </c>
      <c r="AG79" s="22">
        <v>0</v>
      </c>
      <c r="AH79" s="22">
        <f t="shared" ref="AH79:AH142" si="21">SUM(V79:AG79)</f>
        <v>0</v>
      </c>
      <c r="AI79" s="22">
        <v>0</v>
      </c>
      <c r="AJ79" s="22">
        <f t="shared" ref="AJ79:AJ142" si="22">U79+AH79+AI79</f>
        <v>-1337</v>
      </c>
      <c r="AL79" s="37">
        <f t="shared" ref="AL79:AL142" si="23">S79+AJ79</f>
        <v>0</v>
      </c>
      <c r="AM79" s="37">
        <f t="shared" ref="AM79:AM142" si="24">P79+U79</f>
        <v>0</v>
      </c>
    </row>
    <row r="80" spans="1:39" outlineLevel="1" x14ac:dyDescent="0.25">
      <c r="A80" s="36">
        <v>40755</v>
      </c>
      <c r="C80" s="28" t="s">
        <v>5481</v>
      </c>
      <c r="D80" s="29" t="s">
        <v>5482</v>
      </c>
      <c r="F80" s="29" t="s">
        <v>88</v>
      </c>
      <c r="G80" s="29" t="s">
        <v>451</v>
      </c>
      <c r="H80" s="29" t="s">
        <v>90</v>
      </c>
      <c r="N80" s="31">
        <v>1</v>
      </c>
      <c r="O80" s="29" t="s">
        <v>158</v>
      </c>
      <c r="P80" s="37">
        <v>240</v>
      </c>
      <c r="Q80" s="37">
        <v>0</v>
      </c>
      <c r="R80" s="37">
        <v>0</v>
      </c>
      <c r="S80" s="37">
        <f t="shared" si="20"/>
        <v>240</v>
      </c>
      <c r="T80" s="31">
        <v>120</v>
      </c>
      <c r="U80" s="22">
        <v>-240</v>
      </c>
      <c r="V80" s="22">
        <v>0</v>
      </c>
      <c r="W80" s="22">
        <v>0</v>
      </c>
      <c r="X80" s="22">
        <v>0</v>
      </c>
      <c r="Y80" s="22">
        <v>0</v>
      </c>
      <c r="Z80" s="22">
        <v>0</v>
      </c>
      <c r="AA80" s="22">
        <v>0</v>
      </c>
      <c r="AB80" s="22">
        <v>0</v>
      </c>
      <c r="AC80" s="22">
        <v>0</v>
      </c>
      <c r="AD80" s="22">
        <v>0</v>
      </c>
      <c r="AE80" s="22">
        <v>0</v>
      </c>
      <c r="AF80" s="22">
        <v>0</v>
      </c>
      <c r="AG80" s="22">
        <v>0</v>
      </c>
      <c r="AH80" s="22">
        <f t="shared" si="21"/>
        <v>0</v>
      </c>
      <c r="AI80" s="22">
        <v>0</v>
      </c>
      <c r="AJ80" s="22">
        <f t="shared" si="22"/>
        <v>-240</v>
      </c>
      <c r="AL80" s="37">
        <f t="shared" si="23"/>
        <v>0</v>
      </c>
      <c r="AM80" s="37">
        <f t="shared" si="24"/>
        <v>0</v>
      </c>
    </row>
    <row r="81" spans="1:39" outlineLevel="1" x14ac:dyDescent="0.25">
      <c r="A81" s="36">
        <v>40755</v>
      </c>
      <c r="C81" s="28" t="s">
        <v>5483</v>
      </c>
      <c r="D81" s="29" t="s">
        <v>5484</v>
      </c>
      <c r="F81" s="29" t="s">
        <v>88</v>
      </c>
      <c r="G81" s="29" t="s">
        <v>451</v>
      </c>
      <c r="H81" s="29" t="s">
        <v>90</v>
      </c>
      <c r="N81" s="31">
        <v>1</v>
      </c>
      <c r="O81" s="29" t="s">
        <v>158</v>
      </c>
      <c r="P81" s="37">
        <v>750</v>
      </c>
      <c r="Q81" s="37">
        <v>0</v>
      </c>
      <c r="R81" s="37">
        <v>0</v>
      </c>
      <c r="S81" s="37">
        <f t="shared" si="20"/>
        <v>750</v>
      </c>
      <c r="T81" s="31">
        <v>120</v>
      </c>
      <c r="U81" s="22">
        <v>-750</v>
      </c>
      <c r="V81" s="22">
        <v>0</v>
      </c>
      <c r="W81" s="22">
        <v>0</v>
      </c>
      <c r="X81" s="22">
        <v>0</v>
      </c>
      <c r="Y81" s="22">
        <v>0</v>
      </c>
      <c r="Z81" s="22">
        <v>0</v>
      </c>
      <c r="AA81" s="22">
        <v>0</v>
      </c>
      <c r="AB81" s="22">
        <v>0</v>
      </c>
      <c r="AC81" s="22">
        <v>0</v>
      </c>
      <c r="AD81" s="22">
        <v>0</v>
      </c>
      <c r="AE81" s="22">
        <v>0</v>
      </c>
      <c r="AF81" s="22">
        <v>0</v>
      </c>
      <c r="AG81" s="22">
        <v>0</v>
      </c>
      <c r="AH81" s="22">
        <f t="shared" si="21"/>
        <v>0</v>
      </c>
      <c r="AI81" s="22">
        <v>0</v>
      </c>
      <c r="AJ81" s="22">
        <f t="shared" si="22"/>
        <v>-750</v>
      </c>
      <c r="AL81" s="37">
        <f t="shared" si="23"/>
        <v>0</v>
      </c>
      <c r="AM81" s="37">
        <f t="shared" si="24"/>
        <v>0</v>
      </c>
    </row>
    <row r="82" spans="1:39" outlineLevel="1" x14ac:dyDescent="0.25">
      <c r="A82" s="36">
        <v>40755</v>
      </c>
      <c r="C82" s="28" t="s">
        <v>5485</v>
      </c>
      <c r="D82" s="29" t="s">
        <v>5486</v>
      </c>
      <c r="F82" s="29" t="s">
        <v>88</v>
      </c>
      <c r="G82" s="29" t="s">
        <v>451</v>
      </c>
      <c r="H82" s="29" t="s">
        <v>90</v>
      </c>
      <c r="N82" s="31">
        <v>1</v>
      </c>
      <c r="O82" s="29" t="s">
        <v>158</v>
      </c>
      <c r="P82" s="37">
        <v>10973.88</v>
      </c>
      <c r="Q82" s="37">
        <v>0</v>
      </c>
      <c r="R82" s="37">
        <v>0</v>
      </c>
      <c r="S82" s="37">
        <f t="shared" si="20"/>
        <v>10973.88</v>
      </c>
      <c r="T82" s="31">
        <v>120</v>
      </c>
      <c r="U82" s="22">
        <v>-10973.88</v>
      </c>
      <c r="V82" s="22">
        <v>0</v>
      </c>
      <c r="W82" s="22">
        <v>0</v>
      </c>
      <c r="X82" s="22">
        <v>0</v>
      </c>
      <c r="Y82" s="22">
        <v>0</v>
      </c>
      <c r="Z82" s="22">
        <v>0</v>
      </c>
      <c r="AA82" s="22">
        <v>0</v>
      </c>
      <c r="AB82" s="22">
        <v>0</v>
      </c>
      <c r="AC82" s="22">
        <v>0</v>
      </c>
      <c r="AD82" s="22">
        <v>0</v>
      </c>
      <c r="AE82" s="22">
        <v>0</v>
      </c>
      <c r="AF82" s="22">
        <v>0</v>
      </c>
      <c r="AG82" s="22">
        <v>0</v>
      </c>
      <c r="AH82" s="22">
        <f t="shared" si="21"/>
        <v>0</v>
      </c>
      <c r="AI82" s="22">
        <v>0</v>
      </c>
      <c r="AJ82" s="22">
        <f t="shared" si="22"/>
        <v>-10973.88</v>
      </c>
      <c r="AL82" s="37">
        <f t="shared" si="23"/>
        <v>0</v>
      </c>
      <c r="AM82" s="37">
        <f t="shared" si="24"/>
        <v>0</v>
      </c>
    </row>
    <row r="83" spans="1:39" outlineLevel="1" x14ac:dyDescent="0.25">
      <c r="A83" s="36">
        <v>40755</v>
      </c>
      <c r="C83" s="28" t="s">
        <v>5487</v>
      </c>
      <c r="D83" s="29" t="s">
        <v>5488</v>
      </c>
      <c r="F83" s="29" t="s">
        <v>88</v>
      </c>
      <c r="G83" s="29" t="s">
        <v>451</v>
      </c>
      <c r="H83" s="29" t="s">
        <v>90</v>
      </c>
      <c r="N83" s="31">
        <v>1</v>
      </c>
      <c r="O83" s="29" t="s">
        <v>158</v>
      </c>
      <c r="P83" s="37">
        <v>25500</v>
      </c>
      <c r="Q83" s="37">
        <v>0</v>
      </c>
      <c r="R83" s="37">
        <v>0</v>
      </c>
      <c r="S83" s="37">
        <f t="shared" si="20"/>
        <v>25500</v>
      </c>
      <c r="T83" s="31">
        <v>120</v>
      </c>
      <c r="U83" s="22">
        <v>-25500</v>
      </c>
      <c r="V83" s="22">
        <v>0</v>
      </c>
      <c r="W83" s="22">
        <v>0</v>
      </c>
      <c r="X83" s="22">
        <v>0</v>
      </c>
      <c r="Y83" s="22">
        <v>0</v>
      </c>
      <c r="Z83" s="22">
        <v>0</v>
      </c>
      <c r="AA83" s="22">
        <v>0</v>
      </c>
      <c r="AB83" s="22">
        <v>0</v>
      </c>
      <c r="AC83" s="22">
        <v>0</v>
      </c>
      <c r="AD83" s="22">
        <v>0</v>
      </c>
      <c r="AE83" s="22">
        <v>0</v>
      </c>
      <c r="AF83" s="22">
        <v>0</v>
      </c>
      <c r="AG83" s="22">
        <v>0</v>
      </c>
      <c r="AH83" s="22">
        <f t="shared" si="21"/>
        <v>0</v>
      </c>
      <c r="AI83" s="22">
        <v>0</v>
      </c>
      <c r="AJ83" s="22">
        <f t="shared" si="22"/>
        <v>-25500</v>
      </c>
      <c r="AL83" s="37">
        <f t="shared" si="23"/>
        <v>0</v>
      </c>
      <c r="AM83" s="37">
        <f t="shared" si="24"/>
        <v>0</v>
      </c>
    </row>
    <row r="84" spans="1:39" outlineLevel="1" x14ac:dyDescent="0.25">
      <c r="A84" s="36">
        <v>40755</v>
      </c>
      <c r="C84" s="28" t="s">
        <v>5489</v>
      </c>
      <c r="D84" s="29" t="s">
        <v>5490</v>
      </c>
      <c r="F84" s="29" t="s">
        <v>88</v>
      </c>
      <c r="G84" s="29" t="s">
        <v>451</v>
      </c>
      <c r="H84" s="29" t="s">
        <v>90</v>
      </c>
      <c r="N84" s="31">
        <v>1</v>
      </c>
      <c r="O84" s="29" t="s">
        <v>158</v>
      </c>
      <c r="P84" s="37">
        <v>5208.6000000000004</v>
      </c>
      <c r="Q84" s="37">
        <v>0</v>
      </c>
      <c r="R84" s="37">
        <v>0</v>
      </c>
      <c r="S84" s="37">
        <f t="shared" si="20"/>
        <v>5208.6000000000004</v>
      </c>
      <c r="T84" s="31">
        <v>120</v>
      </c>
      <c r="U84" s="22">
        <v>-5208.6000000000004</v>
      </c>
      <c r="V84" s="22">
        <v>0</v>
      </c>
      <c r="W84" s="22">
        <v>0</v>
      </c>
      <c r="X84" s="22">
        <v>0</v>
      </c>
      <c r="Y84" s="22">
        <v>0</v>
      </c>
      <c r="Z84" s="22">
        <v>0</v>
      </c>
      <c r="AA84" s="22">
        <v>0</v>
      </c>
      <c r="AB84" s="22">
        <v>0</v>
      </c>
      <c r="AC84" s="22">
        <v>0</v>
      </c>
      <c r="AD84" s="22">
        <v>0</v>
      </c>
      <c r="AE84" s="22">
        <v>0</v>
      </c>
      <c r="AF84" s="22">
        <v>0</v>
      </c>
      <c r="AG84" s="22">
        <v>0</v>
      </c>
      <c r="AH84" s="22">
        <f t="shared" si="21"/>
        <v>0</v>
      </c>
      <c r="AI84" s="22">
        <v>0</v>
      </c>
      <c r="AJ84" s="22">
        <f t="shared" si="22"/>
        <v>-5208.6000000000004</v>
      </c>
      <c r="AL84" s="37">
        <f t="shared" si="23"/>
        <v>0</v>
      </c>
      <c r="AM84" s="37">
        <f t="shared" si="24"/>
        <v>0</v>
      </c>
    </row>
    <row r="85" spans="1:39" outlineLevel="1" x14ac:dyDescent="0.25">
      <c r="A85" s="36">
        <v>40755</v>
      </c>
      <c r="C85" s="28" t="s">
        <v>5491</v>
      </c>
      <c r="D85" s="29" t="s">
        <v>5490</v>
      </c>
      <c r="F85" s="29" t="s">
        <v>88</v>
      </c>
      <c r="G85" s="29" t="s">
        <v>451</v>
      </c>
      <c r="H85" s="29" t="s">
        <v>90</v>
      </c>
      <c r="N85" s="31">
        <v>1</v>
      </c>
      <c r="O85" s="29" t="s">
        <v>158</v>
      </c>
      <c r="P85" s="37">
        <v>5208.59</v>
      </c>
      <c r="Q85" s="37">
        <v>0</v>
      </c>
      <c r="R85" s="37">
        <v>0</v>
      </c>
      <c r="S85" s="37">
        <f t="shared" si="20"/>
        <v>5208.59</v>
      </c>
      <c r="T85" s="31">
        <v>120</v>
      </c>
      <c r="U85" s="22">
        <v>-5208.59</v>
      </c>
      <c r="V85" s="22">
        <v>0</v>
      </c>
      <c r="W85" s="22">
        <v>0</v>
      </c>
      <c r="X85" s="22">
        <v>0</v>
      </c>
      <c r="Y85" s="22">
        <v>0</v>
      </c>
      <c r="Z85" s="22">
        <v>0</v>
      </c>
      <c r="AA85" s="22">
        <v>0</v>
      </c>
      <c r="AB85" s="22">
        <v>0</v>
      </c>
      <c r="AC85" s="22">
        <v>0</v>
      </c>
      <c r="AD85" s="22">
        <v>0</v>
      </c>
      <c r="AE85" s="22">
        <v>0</v>
      </c>
      <c r="AF85" s="22">
        <v>0</v>
      </c>
      <c r="AG85" s="22">
        <v>0</v>
      </c>
      <c r="AH85" s="22">
        <f t="shared" si="21"/>
        <v>0</v>
      </c>
      <c r="AI85" s="22">
        <v>0</v>
      </c>
      <c r="AJ85" s="22">
        <f t="shared" si="22"/>
        <v>-5208.59</v>
      </c>
      <c r="AL85" s="37">
        <f t="shared" si="23"/>
        <v>0</v>
      </c>
      <c r="AM85" s="37">
        <f t="shared" si="24"/>
        <v>0</v>
      </c>
    </row>
    <row r="86" spans="1:39" outlineLevel="1" x14ac:dyDescent="0.25">
      <c r="A86" s="36">
        <v>40755</v>
      </c>
      <c r="C86" s="28" t="s">
        <v>5492</v>
      </c>
      <c r="D86" s="29" t="s">
        <v>5493</v>
      </c>
      <c r="F86" s="29" t="s">
        <v>88</v>
      </c>
      <c r="G86" s="29" t="s">
        <v>451</v>
      </c>
      <c r="H86" s="29" t="s">
        <v>90</v>
      </c>
      <c r="N86" s="31">
        <v>1</v>
      </c>
      <c r="O86" s="29" t="s">
        <v>158</v>
      </c>
      <c r="P86" s="37">
        <v>850</v>
      </c>
      <c r="Q86" s="37">
        <v>0</v>
      </c>
      <c r="R86" s="37">
        <v>0</v>
      </c>
      <c r="S86" s="37">
        <f t="shared" si="20"/>
        <v>850</v>
      </c>
      <c r="T86" s="31">
        <v>120</v>
      </c>
      <c r="U86" s="22">
        <v>-850</v>
      </c>
      <c r="V86" s="22">
        <v>0</v>
      </c>
      <c r="W86" s="22">
        <v>0</v>
      </c>
      <c r="X86" s="22">
        <v>0</v>
      </c>
      <c r="Y86" s="22">
        <v>0</v>
      </c>
      <c r="Z86" s="22">
        <v>0</v>
      </c>
      <c r="AA86" s="22">
        <v>0</v>
      </c>
      <c r="AB86" s="22">
        <v>0</v>
      </c>
      <c r="AC86" s="22">
        <v>0</v>
      </c>
      <c r="AD86" s="22">
        <v>0</v>
      </c>
      <c r="AE86" s="22">
        <v>0</v>
      </c>
      <c r="AF86" s="22">
        <v>0</v>
      </c>
      <c r="AG86" s="22">
        <v>0</v>
      </c>
      <c r="AH86" s="22">
        <f t="shared" si="21"/>
        <v>0</v>
      </c>
      <c r="AI86" s="22">
        <v>0</v>
      </c>
      <c r="AJ86" s="22">
        <f t="shared" si="22"/>
        <v>-850</v>
      </c>
      <c r="AL86" s="37">
        <f t="shared" si="23"/>
        <v>0</v>
      </c>
      <c r="AM86" s="37">
        <f t="shared" si="24"/>
        <v>0</v>
      </c>
    </row>
    <row r="87" spans="1:39" outlineLevel="1" x14ac:dyDescent="0.25">
      <c r="A87" s="36">
        <v>40755</v>
      </c>
      <c r="C87" s="28" t="s">
        <v>5494</v>
      </c>
      <c r="D87" s="29" t="s">
        <v>725</v>
      </c>
      <c r="F87" s="29" t="s">
        <v>88</v>
      </c>
      <c r="G87" s="29" t="s">
        <v>451</v>
      </c>
      <c r="H87" s="29" t="s">
        <v>90</v>
      </c>
      <c r="N87" s="31">
        <v>1</v>
      </c>
      <c r="O87" s="29" t="s">
        <v>158</v>
      </c>
      <c r="P87" s="37">
        <v>1100</v>
      </c>
      <c r="Q87" s="37">
        <v>0</v>
      </c>
      <c r="R87" s="37">
        <v>0</v>
      </c>
      <c r="S87" s="37">
        <f t="shared" si="20"/>
        <v>1100</v>
      </c>
      <c r="T87" s="31">
        <v>120</v>
      </c>
      <c r="U87" s="22">
        <v>-1100</v>
      </c>
      <c r="V87" s="22">
        <v>0</v>
      </c>
      <c r="W87" s="22">
        <v>0</v>
      </c>
      <c r="X87" s="22">
        <v>0</v>
      </c>
      <c r="Y87" s="22">
        <v>0</v>
      </c>
      <c r="Z87" s="22">
        <v>0</v>
      </c>
      <c r="AA87" s="22">
        <v>0</v>
      </c>
      <c r="AB87" s="22">
        <v>0</v>
      </c>
      <c r="AC87" s="22">
        <v>0</v>
      </c>
      <c r="AD87" s="22">
        <v>0</v>
      </c>
      <c r="AE87" s="22">
        <v>0</v>
      </c>
      <c r="AF87" s="22">
        <v>0</v>
      </c>
      <c r="AG87" s="22">
        <v>0</v>
      </c>
      <c r="AH87" s="22">
        <f t="shared" si="21"/>
        <v>0</v>
      </c>
      <c r="AI87" s="22">
        <v>0</v>
      </c>
      <c r="AJ87" s="22">
        <f t="shared" si="22"/>
        <v>-1100</v>
      </c>
      <c r="AL87" s="37">
        <f t="shared" si="23"/>
        <v>0</v>
      </c>
      <c r="AM87" s="37">
        <f t="shared" si="24"/>
        <v>0</v>
      </c>
    </row>
    <row r="88" spans="1:39" outlineLevel="1" x14ac:dyDescent="0.25">
      <c r="A88" s="36">
        <v>40755</v>
      </c>
      <c r="C88" s="28" t="s">
        <v>5495</v>
      </c>
      <c r="D88" s="29" t="s">
        <v>5496</v>
      </c>
      <c r="F88" s="29" t="s">
        <v>88</v>
      </c>
      <c r="G88" s="29" t="s">
        <v>451</v>
      </c>
      <c r="H88" s="29" t="s">
        <v>90</v>
      </c>
      <c r="N88" s="31">
        <v>1</v>
      </c>
      <c r="O88" s="29" t="s">
        <v>158</v>
      </c>
      <c r="P88" s="37">
        <v>1654</v>
      </c>
      <c r="Q88" s="37">
        <v>0</v>
      </c>
      <c r="R88" s="37">
        <v>0</v>
      </c>
      <c r="S88" s="37">
        <f t="shared" si="20"/>
        <v>1654</v>
      </c>
      <c r="T88" s="31">
        <v>120</v>
      </c>
      <c r="U88" s="22">
        <v>-1654</v>
      </c>
      <c r="V88" s="22">
        <v>0</v>
      </c>
      <c r="W88" s="22">
        <v>0</v>
      </c>
      <c r="X88" s="22">
        <v>0</v>
      </c>
      <c r="Y88" s="22">
        <v>0</v>
      </c>
      <c r="Z88" s="22">
        <v>0</v>
      </c>
      <c r="AA88" s="22">
        <v>0</v>
      </c>
      <c r="AB88" s="22">
        <v>0</v>
      </c>
      <c r="AC88" s="22">
        <v>0</v>
      </c>
      <c r="AD88" s="22">
        <v>0</v>
      </c>
      <c r="AE88" s="22">
        <v>0</v>
      </c>
      <c r="AF88" s="22">
        <v>0</v>
      </c>
      <c r="AG88" s="22">
        <v>0</v>
      </c>
      <c r="AH88" s="22">
        <f t="shared" si="21"/>
        <v>0</v>
      </c>
      <c r="AI88" s="22">
        <v>0</v>
      </c>
      <c r="AJ88" s="22">
        <f t="shared" si="22"/>
        <v>-1654</v>
      </c>
      <c r="AL88" s="37">
        <f t="shared" si="23"/>
        <v>0</v>
      </c>
      <c r="AM88" s="37">
        <f t="shared" si="24"/>
        <v>0</v>
      </c>
    </row>
    <row r="89" spans="1:39" outlineLevel="1" x14ac:dyDescent="0.25">
      <c r="A89" s="36">
        <v>40755</v>
      </c>
      <c r="C89" s="28" t="s">
        <v>5497</v>
      </c>
      <c r="D89" s="29" t="s">
        <v>5498</v>
      </c>
      <c r="F89" s="29" t="s">
        <v>88</v>
      </c>
      <c r="G89" s="29" t="s">
        <v>451</v>
      </c>
      <c r="H89" s="29" t="s">
        <v>90</v>
      </c>
      <c r="N89" s="31">
        <v>1</v>
      </c>
      <c r="O89" s="29" t="s">
        <v>158</v>
      </c>
      <c r="P89" s="37">
        <v>6100</v>
      </c>
      <c r="Q89" s="37">
        <v>0</v>
      </c>
      <c r="R89" s="37">
        <v>0</v>
      </c>
      <c r="S89" s="37">
        <f t="shared" si="20"/>
        <v>6100</v>
      </c>
      <c r="T89" s="31">
        <v>120</v>
      </c>
      <c r="U89" s="22">
        <v>-6100</v>
      </c>
      <c r="V89" s="22">
        <v>0</v>
      </c>
      <c r="W89" s="22">
        <v>0</v>
      </c>
      <c r="X89" s="22">
        <v>0</v>
      </c>
      <c r="Y89" s="22">
        <v>0</v>
      </c>
      <c r="Z89" s="22">
        <v>0</v>
      </c>
      <c r="AA89" s="22">
        <v>0</v>
      </c>
      <c r="AB89" s="22">
        <v>0</v>
      </c>
      <c r="AC89" s="22">
        <v>0</v>
      </c>
      <c r="AD89" s="22">
        <v>0</v>
      </c>
      <c r="AE89" s="22">
        <v>0</v>
      </c>
      <c r="AF89" s="22">
        <v>0</v>
      </c>
      <c r="AG89" s="22">
        <v>0</v>
      </c>
      <c r="AH89" s="22">
        <f t="shared" si="21"/>
        <v>0</v>
      </c>
      <c r="AI89" s="22">
        <v>0</v>
      </c>
      <c r="AJ89" s="22">
        <f t="shared" si="22"/>
        <v>-6100</v>
      </c>
      <c r="AL89" s="37">
        <f t="shared" si="23"/>
        <v>0</v>
      </c>
      <c r="AM89" s="37">
        <f t="shared" si="24"/>
        <v>0</v>
      </c>
    </row>
    <row r="90" spans="1:39" outlineLevel="1" x14ac:dyDescent="0.25">
      <c r="A90" s="36">
        <v>40755</v>
      </c>
      <c r="C90" s="28" t="s">
        <v>5499</v>
      </c>
      <c r="D90" s="29" t="s">
        <v>5500</v>
      </c>
      <c r="F90" s="29" t="s">
        <v>88</v>
      </c>
      <c r="G90" s="29" t="s">
        <v>451</v>
      </c>
      <c r="H90" s="29" t="s">
        <v>90</v>
      </c>
      <c r="N90" s="31">
        <v>1</v>
      </c>
      <c r="O90" s="29" t="s">
        <v>158</v>
      </c>
      <c r="P90" s="37">
        <v>175</v>
      </c>
      <c r="Q90" s="37">
        <v>0</v>
      </c>
      <c r="R90" s="37">
        <v>0</v>
      </c>
      <c r="S90" s="37">
        <f t="shared" si="20"/>
        <v>175</v>
      </c>
      <c r="T90" s="31">
        <v>120</v>
      </c>
      <c r="U90" s="22">
        <v>-175</v>
      </c>
      <c r="V90" s="22">
        <v>0</v>
      </c>
      <c r="W90" s="22">
        <v>0</v>
      </c>
      <c r="X90" s="22">
        <v>0</v>
      </c>
      <c r="Y90" s="22">
        <v>0</v>
      </c>
      <c r="Z90" s="22">
        <v>0</v>
      </c>
      <c r="AA90" s="22">
        <v>0</v>
      </c>
      <c r="AB90" s="22">
        <v>0</v>
      </c>
      <c r="AC90" s="22">
        <v>0</v>
      </c>
      <c r="AD90" s="22">
        <v>0</v>
      </c>
      <c r="AE90" s="22">
        <v>0</v>
      </c>
      <c r="AF90" s="22">
        <v>0</v>
      </c>
      <c r="AG90" s="22">
        <v>0</v>
      </c>
      <c r="AH90" s="22">
        <f t="shared" si="21"/>
        <v>0</v>
      </c>
      <c r="AI90" s="22">
        <v>0</v>
      </c>
      <c r="AJ90" s="22">
        <f t="shared" si="22"/>
        <v>-175</v>
      </c>
      <c r="AL90" s="37">
        <f t="shared" si="23"/>
        <v>0</v>
      </c>
      <c r="AM90" s="37">
        <f t="shared" si="24"/>
        <v>0</v>
      </c>
    </row>
    <row r="91" spans="1:39" outlineLevel="1" x14ac:dyDescent="0.25">
      <c r="A91" s="36">
        <v>40755</v>
      </c>
      <c r="C91" s="28" t="s">
        <v>5501</v>
      </c>
      <c r="D91" s="29" t="s">
        <v>5502</v>
      </c>
      <c r="F91" s="29" t="s">
        <v>88</v>
      </c>
      <c r="G91" s="29" t="s">
        <v>451</v>
      </c>
      <c r="H91" s="29" t="s">
        <v>90</v>
      </c>
      <c r="N91" s="31">
        <v>1</v>
      </c>
      <c r="O91" s="29" t="s">
        <v>158</v>
      </c>
      <c r="P91" s="37">
        <v>2200</v>
      </c>
      <c r="Q91" s="37">
        <v>0</v>
      </c>
      <c r="R91" s="37">
        <v>0</v>
      </c>
      <c r="S91" s="37">
        <f t="shared" si="20"/>
        <v>2200</v>
      </c>
      <c r="T91" s="31">
        <v>120</v>
      </c>
      <c r="U91" s="22">
        <v>-2200</v>
      </c>
      <c r="V91" s="22">
        <v>0</v>
      </c>
      <c r="W91" s="22">
        <v>0</v>
      </c>
      <c r="X91" s="22">
        <v>0</v>
      </c>
      <c r="Y91" s="22">
        <v>0</v>
      </c>
      <c r="Z91" s="22">
        <v>0</v>
      </c>
      <c r="AA91" s="22">
        <v>0</v>
      </c>
      <c r="AB91" s="22">
        <v>0</v>
      </c>
      <c r="AC91" s="22">
        <v>0</v>
      </c>
      <c r="AD91" s="22">
        <v>0</v>
      </c>
      <c r="AE91" s="22">
        <v>0</v>
      </c>
      <c r="AF91" s="22">
        <v>0</v>
      </c>
      <c r="AG91" s="22">
        <v>0</v>
      </c>
      <c r="AH91" s="22">
        <f t="shared" si="21"/>
        <v>0</v>
      </c>
      <c r="AI91" s="22">
        <v>0</v>
      </c>
      <c r="AJ91" s="22">
        <f t="shared" si="22"/>
        <v>-2200</v>
      </c>
      <c r="AL91" s="37">
        <f t="shared" si="23"/>
        <v>0</v>
      </c>
      <c r="AM91" s="37">
        <f t="shared" si="24"/>
        <v>0</v>
      </c>
    </row>
    <row r="92" spans="1:39" outlineLevel="1" x14ac:dyDescent="0.25">
      <c r="A92" s="36">
        <v>40755</v>
      </c>
      <c r="C92" s="28" t="s">
        <v>5503</v>
      </c>
      <c r="D92" s="29" t="s">
        <v>5504</v>
      </c>
      <c r="F92" s="29" t="s">
        <v>88</v>
      </c>
      <c r="G92" s="29" t="s">
        <v>451</v>
      </c>
      <c r="H92" s="29" t="s">
        <v>90</v>
      </c>
      <c r="N92" s="31">
        <v>1</v>
      </c>
      <c r="O92" s="29" t="s">
        <v>158</v>
      </c>
      <c r="P92" s="37">
        <v>5445.75</v>
      </c>
      <c r="Q92" s="37">
        <v>0</v>
      </c>
      <c r="R92" s="37">
        <v>0</v>
      </c>
      <c r="S92" s="37">
        <f t="shared" si="20"/>
        <v>5445.75</v>
      </c>
      <c r="T92" s="31">
        <v>120</v>
      </c>
      <c r="U92" s="22">
        <v>-5445.75</v>
      </c>
      <c r="V92" s="22">
        <v>0</v>
      </c>
      <c r="W92" s="22">
        <v>0</v>
      </c>
      <c r="X92" s="22">
        <v>0</v>
      </c>
      <c r="Y92" s="22">
        <v>0</v>
      </c>
      <c r="Z92" s="22">
        <v>0</v>
      </c>
      <c r="AA92" s="22">
        <v>0</v>
      </c>
      <c r="AB92" s="22">
        <v>0</v>
      </c>
      <c r="AC92" s="22">
        <v>0</v>
      </c>
      <c r="AD92" s="22">
        <v>0</v>
      </c>
      <c r="AE92" s="22">
        <v>0</v>
      </c>
      <c r="AF92" s="22">
        <v>0</v>
      </c>
      <c r="AG92" s="22">
        <v>0</v>
      </c>
      <c r="AH92" s="22">
        <f t="shared" si="21"/>
        <v>0</v>
      </c>
      <c r="AI92" s="22">
        <v>0</v>
      </c>
      <c r="AJ92" s="22">
        <f t="shared" si="22"/>
        <v>-5445.75</v>
      </c>
      <c r="AL92" s="37">
        <f t="shared" si="23"/>
        <v>0</v>
      </c>
      <c r="AM92" s="37">
        <f t="shared" si="24"/>
        <v>0</v>
      </c>
    </row>
    <row r="93" spans="1:39" outlineLevel="1" x14ac:dyDescent="0.25">
      <c r="A93" s="36">
        <v>40755</v>
      </c>
      <c r="C93" s="28" t="s">
        <v>5505</v>
      </c>
      <c r="D93" s="29" t="s">
        <v>5506</v>
      </c>
      <c r="F93" s="29" t="s">
        <v>88</v>
      </c>
      <c r="G93" s="29" t="s">
        <v>451</v>
      </c>
      <c r="H93" s="29" t="s">
        <v>90</v>
      </c>
      <c r="N93" s="31">
        <v>1</v>
      </c>
      <c r="O93" s="29" t="s">
        <v>158</v>
      </c>
      <c r="P93" s="37">
        <v>840</v>
      </c>
      <c r="Q93" s="37">
        <v>0</v>
      </c>
      <c r="R93" s="37">
        <v>0</v>
      </c>
      <c r="S93" s="37">
        <f t="shared" si="20"/>
        <v>840</v>
      </c>
      <c r="T93" s="31">
        <v>120</v>
      </c>
      <c r="U93" s="22">
        <v>-840</v>
      </c>
      <c r="V93" s="22">
        <v>0</v>
      </c>
      <c r="W93" s="22">
        <v>0</v>
      </c>
      <c r="X93" s="22">
        <v>0</v>
      </c>
      <c r="Y93" s="22">
        <v>0</v>
      </c>
      <c r="Z93" s="22">
        <v>0</v>
      </c>
      <c r="AA93" s="22">
        <v>0</v>
      </c>
      <c r="AB93" s="22">
        <v>0</v>
      </c>
      <c r="AC93" s="22">
        <v>0</v>
      </c>
      <c r="AD93" s="22">
        <v>0</v>
      </c>
      <c r="AE93" s="22">
        <v>0</v>
      </c>
      <c r="AF93" s="22">
        <v>0</v>
      </c>
      <c r="AG93" s="22">
        <v>0</v>
      </c>
      <c r="AH93" s="22">
        <f t="shared" si="21"/>
        <v>0</v>
      </c>
      <c r="AI93" s="22">
        <v>0</v>
      </c>
      <c r="AJ93" s="22">
        <f t="shared" si="22"/>
        <v>-840</v>
      </c>
      <c r="AL93" s="37">
        <f t="shared" si="23"/>
        <v>0</v>
      </c>
      <c r="AM93" s="37">
        <f t="shared" si="24"/>
        <v>0</v>
      </c>
    </row>
    <row r="94" spans="1:39" outlineLevel="1" x14ac:dyDescent="0.25">
      <c r="A94" s="36">
        <v>40755</v>
      </c>
      <c r="C94" s="28" t="s">
        <v>5507</v>
      </c>
      <c r="D94" s="29" t="s">
        <v>5508</v>
      </c>
      <c r="F94" s="29" t="s">
        <v>88</v>
      </c>
      <c r="G94" s="29" t="s">
        <v>451</v>
      </c>
      <c r="H94" s="29" t="s">
        <v>90</v>
      </c>
      <c r="N94" s="31">
        <v>1</v>
      </c>
      <c r="O94" s="29" t="s">
        <v>158</v>
      </c>
      <c r="P94" s="37">
        <v>575</v>
      </c>
      <c r="Q94" s="37">
        <v>0</v>
      </c>
      <c r="R94" s="37">
        <v>0</v>
      </c>
      <c r="S94" s="37">
        <f t="shared" si="20"/>
        <v>575</v>
      </c>
      <c r="T94" s="31">
        <v>120</v>
      </c>
      <c r="U94" s="22">
        <v>-575</v>
      </c>
      <c r="V94" s="22">
        <v>0</v>
      </c>
      <c r="W94" s="22">
        <v>0</v>
      </c>
      <c r="X94" s="22">
        <v>0</v>
      </c>
      <c r="Y94" s="22">
        <v>0</v>
      </c>
      <c r="Z94" s="22">
        <v>0</v>
      </c>
      <c r="AA94" s="22">
        <v>0</v>
      </c>
      <c r="AB94" s="22">
        <v>0</v>
      </c>
      <c r="AC94" s="22">
        <v>0</v>
      </c>
      <c r="AD94" s="22">
        <v>0</v>
      </c>
      <c r="AE94" s="22">
        <v>0</v>
      </c>
      <c r="AF94" s="22">
        <v>0</v>
      </c>
      <c r="AG94" s="22">
        <v>0</v>
      </c>
      <c r="AH94" s="22">
        <f t="shared" si="21"/>
        <v>0</v>
      </c>
      <c r="AI94" s="22">
        <v>0</v>
      </c>
      <c r="AJ94" s="22">
        <f t="shared" si="22"/>
        <v>-575</v>
      </c>
      <c r="AL94" s="37">
        <f t="shared" si="23"/>
        <v>0</v>
      </c>
      <c r="AM94" s="37">
        <f t="shared" si="24"/>
        <v>0</v>
      </c>
    </row>
    <row r="95" spans="1:39" outlineLevel="1" x14ac:dyDescent="0.25">
      <c r="A95" s="36">
        <v>40755</v>
      </c>
      <c r="C95" s="28" t="s">
        <v>5509</v>
      </c>
      <c r="D95" s="29" t="s">
        <v>5510</v>
      </c>
      <c r="F95" s="29" t="s">
        <v>88</v>
      </c>
      <c r="G95" s="29" t="s">
        <v>451</v>
      </c>
      <c r="H95" s="29" t="s">
        <v>90</v>
      </c>
      <c r="N95" s="31">
        <v>1</v>
      </c>
      <c r="O95" s="29" t="s">
        <v>158</v>
      </c>
      <c r="P95" s="37">
        <v>550</v>
      </c>
      <c r="Q95" s="37">
        <v>0</v>
      </c>
      <c r="R95" s="37">
        <v>0</v>
      </c>
      <c r="S95" s="37">
        <f t="shared" si="20"/>
        <v>550</v>
      </c>
      <c r="T95" s="31">
        <v>120</v>
      </c>
      <c r="U95" s="22">
        <v>-550</v>
      </c>
      <c r="V95" s="22">
        <v>0</v>
      </c>
      <c r="W95" s="22">
        <v>0</v>
      </c>
      <c r="X95" s="22">
        <v>0</v>
      </c>
      <c r="Y95" s="22">
        <v>0</v>
      </c>
      <c r="Z95" s="22">
        <v>0</v>
      </c>
      <c r="AA95" s="22">
        <v>0</v>
      </c>
      <c r="AB95" s="22">
        <v>0</v>
      </c>
      <c r="AC95" s="22">
        <v>0</v>
      </c>
      <c r="AD95" s="22">
        <v>0</v>
      </c>
      <c r="AE95" s="22">
        <v>0</v>
      </c>
      <c r="AF95" s="22">
        <v>0</v>
      </c>
      <c r="AG95" s="22">
        <v>0</v>
      </c>
      <c r="AH95" s="22">
        <f t="shared" si="21"/>
        <v>0</v>
      </c>
      <c r="AI95" s="22">
        <v>0</v>
      </c>
      <c r="AJ95" s="22">
        <f t="shared" si="22"/>
        <v>-550</v>
      </c>
      <c r="AL95" s="37">
        <f t="shared" si="23"/>
        <v>0</v>
      </c>
      <c r="AM95" s="37">
        <f t="shared" si="24"/>
        <v>0</v>
      </c>
    </row>
    <row r="96" spans="1:39" outlineLevel="1" x14ac:dyDescent="0.25">
      <c r="A96" s="36">
        <v>40755</v>
      </c>
      <c r="C96" s="28" t="s">
        <v>5511</v>
      </c>
      <c r="D96" s="29" t="s">
        <v>5512</v>
      </c>
      <c r="F96" s="29" t="s">
        <v>88</v>
      </c>
      <c r="G96" s="29" t="s">
        <v>451</v>
      </c>
      <c r="H96" s="29" t="s">
        <v>90</v>
      </c>
      <c r="N96" s="31">
        <v>1</v>
      </c>
      <c r="O96" s="29" t="s">
        <v>158</v>
      </c>
      <c r="P96" s="37">
        <v>1000</v>
      </c>
      <c r="Q96" s="37">
        <v>0</v>
      </c>
      <c r="R96" s="37">
        <v>0</v>
      </c>
      <c r="S96" s="37">
        <f t="shared" si="20"/>
        <v>1000</v>
      </c>
      <c r="T96" s="31">
        <v>120</v>
      </c>
      <c r="U96" s="22">
        <v>-1000</v>
      </c>
      <c r="V96" s="22">
        <v>0</v>
      </c>
      <c r="W96" s="22">
        <v>0</v>
      </c>
      <c r="X96" s="22">
        <v>0</v>
      </c>
      <c r="Y96" s="22">
        <v>0</v>
      </c>
      <c r="Z96" s="22">
        <v>0</v>
      </c>
      <c r="AA96" s="22">
        <v>0</v>
      </c>
      <c r="AB96" s="22">
        <v>0</v>
      </c>
      <c r="AC96" s="22">
        <v>0</v>
      </c>
      <c r="AD96" s="22">
        <v>0</v>
      </c>
      <c r="AE96" s="22">
        <v>0</v>
      </c>
      <c r="AF96" s="22">
        <v>0</v>
      </c>
      <c r="AG96" s="22">
        <v>0</v>
      </c>
      <c r="AH96" s="22">
        <f t="shared" si="21"/>
        <v>0</v>
      </c>
      <c r="AI96" s="22">
        <v>0</v>
      </c>
      <c r="AJ96" s="22">
        <f t="shared" si="22"/>
        <v>-1000</v>
      </c>
      <c r="AL96" s="37">
        <f t="shared" si="23"/>
        <v>0</v>
      </c>
      <c r="AM96" s="37">
        <f t="shared" si="24"/>
        <v>0</v>
      </c>
    </row>
    <row r="97" spans="1:39" outlineLevel="1" x14ac:dyDescent="0.25">
      <c r="A97" s="36">
        <v>40755</v>
      </c>
      <c r="C97" s="28" t="s">
        <v>5513</v>
      </c>
      <c r="D97" s="29" t="s">
        <v>5514</v>
      </c>
      <c r="F97" s="29" t="s">
        <v>88</v>
      </c>
      <c r="G97" s="29" t="s">
        <v>451</v>
      </c>
      <c r="H97" s="29" t="s">
        <v>90</v>
      </c>
      <c r="N97" s="31">
        <v>1</v>
      </c>
      <c r="O97" s="29" t="s">
        <v>158</v>
      </c>
      <c r="P97" s="37">
        <v>1100</v>
      </c>
      <c r="Q97" s="37">
        <v>0</v>
      </c>
      <c r="R97" s="37">
        <v>0</v>
      </c>
      <c r="S97" s="37">
        <f t="shared" si="20"/>
        <v>1100</v>
      </c>
      <c r="T97" s="31">
        <v>120</v>
      </c>
      <c r="U97" s="22">
        <v>-1100</v>
      </c>
      <c r="V97" s="22">
        <v>0</v>
      </c>
      <c r="W97" s="22">
        <v>0</v>
      </c>
      <c r="X97" s="22">
        <v>0</v>
      </c>
      <c r="Y97" s="22">
        <v>0</v>
      </c>
      <c r="Z97" s="22">
        <v>0</v>
      </c>
      <c r="AA97" s="22">
        <v>0</v>
      </c>
      <c r="AB97" s="22">
        <v>0</v>
      </c>
      <c r="AC97" s="22">
        <v>0</v>
      </c>
      <c r="AD97" s="22">
        <v>0</v>
      </c>
      <c r="AE97" s="22">
        <v>0</v>
      </c>
      <c r="AF97" s="22">
        <v>0</v>
      </c>
      <c r="AG97" s="22">
        <v>0</v>
      </c>
      <c r="AH97" s="22">
        <f t="shared" si="21"/>
        <v>0</v>
      </c>
      <c r="AI97" s="22">
        <v>0</v>
      </c>
      <c r="AJ97" s="22">
        <f t="shared" si="22"/>
        <v>-1100</v>
      </c>
      <c r="AL97" s="37">
        <f t="shared" si="23"/>
        <v>0</v>
      </c>
      <c r="AM97" s="37">
        <f t="shared" si="24"/>
        <v>0</v>
      </c>
    </row>
    <row r="98" spans="1:39" outlineLevel="1" x14ac:dyDescent="0.25">
      <c r="A98" s="36">
        <v>40755</v>
      </c>
      <c r="C98" s="28" t="s">
        <v>5515</v>
      </c>
      <c r="D98" s="29" t="s">
        <v>5516</v>
      </c>
      <c r="F98" s="29" t="s">
        <v>88</v>
      </c>
      <c r="G98" s="29" t="s">
        <v>451</v>
      </c>
      <c r="H98" s="29" t="s">
        <v>90</v>
      </c>
      <c r="N98" s="31">
        <v>1</v>
      </c>
      <c r="O98" s="29" t="s">
        <v>158</v>
      </c>
      <c r="P98" s="37">
        <v>2600</v>
      </c>
      <c r="Q98" s="37">
        <v>0</v>
      </c>
      <c r="R98" s="37">
        <v>0</v>
      </c>
      <c r="S98" s="37">
        <f t="shared" si="20"/>
        <v>2600</v>
      </c>
      <c r="T98" s="31">
        <v>120</v>
      </c>
      <c r="U98" s="22">
        <v>-2600</v>
      </c>
      <c r="V98" s="22">
        <v>0</v>
      </c>
      <c r="W98" s="22">
        <v>0</v>
      </c>
      <c r="X98" s="22">
        <v>0</v>
      </c>
      <c r="Y98" s="22">
        <v>0</v>
      </c>
      <c r="Z98" s="22">
        <v>0</v>
      </c>
      <c r="AA98" s="22">
        <v>0</v>
      </c>
      <c r="AB98" s="22">
        <v>0</v>
      </c>
      <c r="AC98" s="22">
        <v>0</v>
      </c>
      <c r="AD98" s="22">
        <v>0</v>
      </c>
      <c r="AE98" s="22">
        <v>0</v>
      </c>
      <c r="AF98" s="22">
        <v>0</v>
      </c>
      <c r="AG98" s="22">
        <v>0</v>
      </c>
      <c r="AH98" s="22">
        <f t="shared" si="21"/>
        <v>0</v>
      </c>
      <c r="AI98" s="22">
        <v>0</v>
      </c>
      <c r="AJ98" s="22">
        <f t="shared" si="22"/>
        <v>-2600</v>
      </c>
      <c r="AL98" s="37">
        <f t="shared" si="23"/>
        <v>0</v>
      </c>
      <c r="AM98" s="37">
        <f t="shared" si="24"/>
        <v>0</v>
      </c>
    </row>
    <row r="99" spans="1:39" hidden="1" outlineLevel="1" x14ac:dyDescent="0.25">
      <c r="A99" s="36">
        <v>40755</v>
      </c>
      <c r="C99" s="28" t="s">
        <v>5517</v>
      </c>
      <c r="D99" s="29" t="s">
        <v>5518</v>
      </c>
      <c r="F99" s="29" t="s">
        <v>88</v>
      </c>
      <c r="G99" s="29" t="s">
        <v>451</v>
      </c>
      <c r="H99" s="29" t="s">
        <v>90</v>
      </c>
      <c r="L99" s="68" t="s">
        <v>5341</v>
      </c>
      <c r="N99" s="31">
        <v>1</v>
      </c>
      <c r="O99" s="29" t="s">
        <v>158</v>
      </c>
      <c r="P99" s="37">
        <v>443</v>
      </c>
      <c r="Q99" s="37">
        <v>0</v>
      </c>
      <c r="R99" s="37">
        <v>0</v>
      </c>
      <c r="S99" s="37">
        <f t="shared" si="20"/>
        <v>443</v>
      </c>
      <c r="T99" s="31">
        <v>120</v>
      </c>
      <c r="U99" s="22">
        <v>-443</v>
      </c>
      <c r="V99" s="22">
        <v>0</v>
      </c>
      <c r="W99" s="22">
        <v>0</v>
      </c>
      <c r="X99" s="22">
        <v>0</v>
      </c>
      <c r="Y99" s="22">
        <v>0</v>
      </c>
      <c r="Z99" s="22">
        <v>0</v>
      </c>
      <c r="AA99" s="22">
        <v>0</v>
      </c>
      <c r="AB99" s="22">
        <v>0</v>
      </c>
      <c r="AC99" s="22">
        <v>0</v>
      </c>
      <c r="AD99" s="22">
        <v>0</v>
      </c>
      <c r="AE99" s="22">
        <v>0</v>
      </c>
      <c r="AF99" s="22">
        <v>0</v>
      </c>
      <c r="AG99" s="22">
        <v>0</v>
      </c>
      <c r="AH99" s="22">
        <f t="shared" si="21"/>
        <v>0</v>
      </c>
      <c r="AI99" s="22">
        <v>0</v>
      </c>
      <c r="AJ99" s="22">
        <f t="shared" si="22"/>
        <v>-443</v>
      </c>
      <c r="AL99" s="37">
        <f t="shared" si="23"/>
        <v>0</v>
      </c>
      <c r="AM99" s="37">
        <f t="shared" si="24"/>
        <v>0</v>
      </c>
    </row>
    <row r="100" spans="1:39" outlineLevel="1" x14ac:dyDescent="0.25">
      <c r="A100" s="36">
        <v>40755</v>
      </c>
      <c r="C100" s="28" t="s">
        <v>5519</v>
      </c>
      <c r="D100" s="29" t="s">
        <v>5520</v>
      </c>
      <c r="F100" s="29" t="s">
        <v>88</v>
      </c>
      <c r="G100" s="29" t="s">
        <v>451</v>
      </c>
      <c r="H100" s="29" t="s">
        <v>90</v>
      </c>
      <c r="N100" s="31">
        <v>1</v>
      </c>
      <c r="O100" s="29" t="s">
        <v>158</v>
      </c>
      <c r="P100" s="37">
        <v>2680</v>
      </c>
      <c r="Q100" s="37">
        <v>0</v>
      </c>
      <c r="R100" s="37">
        <v>0</v>
      </c>
      <c r="S100" s="37">
        <f t="shared" si="20"/>
        <v>2680</v>
      </c>
      <c r="T100" s="31">
        <v>120</v>
      </c>
      <c r="U100" s="22">
        <v>-2680</v>
      </c>
      <c r="V100" s="22">
        <v>0</v>
      </c>
      <c r="W100" s="22">
        <v>0</v>
      </c>
      <c r="X100" s="22">
        <v>0</v>
      </c>
      <c r="Y100" s="22">
        <v>0</v>
      </c>
      <c r="Z100" s="22">
        <v>0</v>
      </c>
      <c r="AA100" s="22">
        <v>0</v>
      </c>
      <c r="AB100" s="22">
        <v>0</v>
      </c>
      <c r="AC100" s="22">
        <v>0</v>
      </c>
      <c r="AD100" s="22">
        <v>0</v>
      </c>
      <c r="AE100" s="22">
        <v>0</v>
      </c>
      <c r="AF100" s="22">
        <v>0</v>
      </c>
      <c r="AG100" s="22">
        <v>0</v>
      </c>
      <c r="AH100" s="22">
        <f t="shared" si="21"/>
        <v>0</v>
      </c>
      <c r="AI100" s="22">
        <v>0</v>
      </c>
      <c r="AJ100" s="22">
        <f t="shared" si="22"/>
        <v>-2680</v>
      </c>
      <c r="AL100" s="37">
        <f t="shared" si="23"/>
        <v>0</v>
      </c>
      <c r="AM100" s="37">
        <f t="shared" si="24"/>
        <v>0</v>
      </c>
    </row>
    <row r="101" spans="1:39" outlineLevel="1" x14ac:dyDescent="0.25">
      <c r="A101" s="36">
        <v>40755</v>
      </c>
      <c r="C101" s="28" t="s">
        <v>5521</v>
      </c>
      <c r="D101" s="29" t="s">
        <v>5522</v>
      </c>
      <c r="F101" s="29" t="s">
        <v>88</v>
      </c>
      <c r="G101" s="29" t="s">
        <v>451</v>
      </c>
      <c r="H101" s="29" t="s">
        <v>90</v>
      </c>
      <c r="N101" s="31">
        <v>1</v>
      </c>
      <c r="O101" s="29" t="s">
        <v>158</v>
      </c>
      <c r="P101" s="37">
        <v>2680</v>
      </c>
      <c r="Q101" s="37">
        <v>0</v>
      </c>
      <c r="R101" s="37">
        <v>0</v>
      </c>
      <c r="S101" s="37">
        <f t="shared" si="20"/>
        <v>2680</v>
      </c>
      <c r="T101" s="31">
        <v>120</v>
      </c>
      <c r="U101" s="22">
        <v>-2680</v>
      </c>
      <c r="V101" s="22">
        <v>0</v>
      </c>
      <c r="W101" s="22">
        <v>0</v>
      </c>
      <c r="X101" s="22">
        <v>0</v>
      </c>
      <c r="Y101" s="22">
        <v>0</v>
      </c>
      <c r="Z101" s="22">
        <v>0</v>
      </c>
      <c r="AA101" s="22">
        <v>0</v>
      </c>
      <c r="AB101" s="22">
        <v>0</v>
      </c>
      <c r="AC101" s="22">
        <v>0</v>
      </c>
      <c r="AD101" s="22">
        <v>0</v>
      </c>
      <c r="AE101" s="22">
        <v>0</v>
      </c>
      <c r="AF101" s="22">
        <v>0</v>
      </c>
      <c r="AG101" s="22">
        <v>0</v>
      </c>
      <c r="AH101" s="22">
        <f t="shared" si="21"/>
        <v>0</v>
      </c>
      <c r="AI101" s="22">
        <v>0</v>
      </c>
      <c r="AJ101" s="22">
        <f t="shared" si="22"/>
        <v>-2680</v>
      </c>
      <c r="AL101" s="37">
        <f t="shared" si="23"/>
        <v>0</v>
      </c>
      <c r="AM101" s="37">
        <f t="shared" si="24"/>
        <v>0</v>
      </c>
    </row>
    <row r="102" spans="1:39" outlineLevel="1" x14ac:dyDescent="0.25">
      <c r="A102" s="36">
        <v>40755</v>
      </c>
      <c r="C102" s="28" t="s">
        <v>5523</v>
      </c>
      <c r="D102" s="29" t="s">
        <v>5524</v>
      </c>
      <c r="F102" s="29" t="s">
        <v>88</v>
      </c>
      <c r="G102" s="29" t="s">
        <v>451</v>
      </c>
      <c r="H102" s="29" t="s">
        <v>90</v>
      </c>
      <c r="N102" s="31">
        <v>1</v>
      </c>
      <c r="O102" s="29" t="s">
        <v>158</v>
      </c>
      <c r="P102" s="37">
        <v>28028</v>
      </c>
      <c r="Q102" s="37">
        <v>0</v>
      </c>
      <c r="R102" s="37">
        <v>0</v>
      </c>
      <c r="S102" s="37">
        <f t="shared" si="20"/>
        <v>28028</v>
      </c>
      <c r="T102" s="31">
        <v>120</v>
      </c>
      <c r="U102" s="22">
        <v>-28028</v>
      </c>
      <c r="V102" s="22">
        <v>0</v>
      </c>
      <c r="W102" s="22">
        <v>0</v>
      </c>
      <c r="X102" s="22">
        <v>0</v>
      </c>
      <c r="Y102" s="22">
        <v>0</v>
      </c>
      <c r="Z102" s="22">
        <v>0</v>
      </c>
      <c r="AA102" s="22">
        <v>0</v>
      </c>
      <c r="AB102" s="22">
        <v>0</v>
      </c>
      <c r="AC102" s="22">
        <v>0</v>
      </c>
      <c r="AD102" s="22">
        <v>0</v>
      </c>
      <c r="AE102" s="22">
        <v>0</v>
      </c>
      <c r="AF102" s="22">
        <v>0</v>
      </c>
      <c r="AG102" s="22">
        <v>0</v>
      </c>
      <c r="AH102" s="22">
        <f t="shared" si="21"/>
        <v>0</v>
      </c>
      <c r="AI102" s="22">
        <v>0</v>
      </c>
      <c r="AJ102" s="22">
        <f t="shared" si="22"/>
        <v>-28028</v>
      </c>
      <c r="AL102" s="37">
        <f t="shared" si="23"/>
        <v>0</v>
      </c>
      <c r="AM102" s="37">
        <f t="shared" si="24"/>
        <v>0</v>
      </c>
    </row>
    <row r="103" spans="1:39" outlineLevel="1" x14ac:dyDescent="0.25">
      <c r="A103" s="36">
        <v>40755</v>
      </c>
      <c r="C103" s="28" t="s">
        <v>5525</v>
      </c>
      <c r="D103" s="29" t="s">
        <v>5526</v>
      </c>
      <c r="F103" s="29" t="s">
        <v>88</v>
      </c>
      <c r="G103" s="29" t="s">
        <v>451</v>
      </c>
      <c r="H103" s="29" t="s">
        <v>90</v>
      </c>
      <c r="N103" s="31">
        <v>1</v>
      </c>
      <c r="O103" s="29" t="s">
        <v>158</v>
      </c>
      <c r="P103" s="37">
        <v>2080</v>
      </c>
      <c r="Q103" s="37">
        <v>0</v>
      </c>
      <c r="R103" s="37">
        <v>0</v>
      </c>
      <c r="S103" s="37">
        <f t="shared" si="20"/>
        <v>2080</v>
      </c>
      <c r="T103" s="31">
        <v>120</v>
      </c>
      <c r="U103" s="22">
        <v>-2080</v>
      </c>
      <c r="V103" s="22">
        <v>0</v>
      </c>
      <c r="W103" s="22">
        <v>0</v>
      </c>
      <c r="X103" s="22">
        <v>0</v>
      </c>
      <c r="Y103" s="22">
        <v>0</v>
      </c>
      <c r="Z103" s="22">
        <v>0</v>
      </c>
      <c r="AA103" s="22">
        <v>0</v>
      </c>
      <c r="AB103" s="22">
        <v>0</v>
      </c>
      <c r="AC103" s="22">
        <v>0</v>
      </c>
      <c r="AD103" s="22">
        <v>0</v>
      </c>
      <c r="AE103" s="22">
        <v>0</v>
      </c>
      <c r="AF103" s="22">
        <v>0</v>
      </c>
      <c r="AG103" s="22">
        <v>0</v>
      </c>
      <c r="AH103" s="22">
        <f t="shared" si="21"/>
        <v>0</v>
      </c>
      <c r="AI103" s="22">
        <v>0</v>
      </c>
      <c r="AJ103" s="22">
        <f t="shared" si="22"/>
        <v>-2080</v>
      </c>
      <c r="AL103" s="37">
        <f t="shared" si="23"/>
        <v>0</v>
      </c>
      <c r="AM103" s="37">
        <f t="shared" si="24"/>
        <v>0</v>
      </c>
    </row>
    <row r="104" spans="1:39" outlineLevel="1" x14ac:dyDescent="0.25">
      <c r="A104" s="36">
        <v>40755</v>
      </c>
      <c r="C104" s="28" t="s">
        <v>5527</v>
      </c>
      <c r="D104" s="29" t="s">
        <v>5528</v>
      </c>
      <c r="F104" s="29" t="s">
        <v>88</v>
      </c>
      <c r="G104" s="29" t="s">
        <v>451</v>
      </c>
      <c r="H104" s="29" t="s">
        <v>90</v>
      </c>
      <c r="N104" s="31">
        <v>1</v>
      </c>
      <c r="O104" s="29" t="s">
        <v>158</v>
      </c>
      <c r="P104" s="37">
        <v>980</v>
      </c>
      <c r="Q104" s="37">
        <v>0</v>
      </c>
      <c r="R104" s="37">
        <v>0</v>
      </c>
      <c r="S104" s="37">
        <f t="shared" si="20"/>
        <v>980</v>
      </c>
      <c r="T104" s="31">
        <v>120</v>
      </c>
      <c r="U104" s="22">
        <v>-980</v>
      </c>
      <c r="V104" s="22">
        <v>0</v>
      </c>
      <c r="W104" s="22">
        <v>0</v>
      </c>
      <c r="X104" s="22">
        <v>0</v>
      </c>
      <c r="Y104" s="22">
        <v>0</v>
      </c>
      <c r="Z104" s="22">
        <v>0</v>
      </c>
      <c r="AA104" s="22">
        <v>0</v>
      </c>
      <c r="AB104" s="22">
        <v>0</v>
      </c>
      <c r="AC104" s="22">
        <v>0</v>
      </c>
      <c r="AD104" s="22">
        <v>0</v>
      </c>
      <c r="AE104" s="22">
        <v>0</v>
      </c>
      <c r="AF104" s="22">
        <v>0</v>
      </c>
      <c r="AG104" s="22">
        <v>0</v>
      </c>
      <c r="AH104" s="22">
        <f t="shared" si="21"/>
        <v>0</v>
      </c>
      <c r="AI104" s="22">
        <v>0</v>
      </c>
      <c r="AJ104" s="22">
        <f t="shared" si="22"/>
        <v>-980</v>
      </c>
      <c r="AL104" s="37">
        <f t="shared" si="23"/>
        <v>0</v>
      </c>
      <c r="AM104" s="37">
        <f t="shared" si="24"/>
        <v>0</v>
      </c>
    </row>
    <row r="105" spans="1:39" outlineLevel="1" x14ac:dyDescent="0.25">
      <c r="A105" s="36">
        <v>40755</v>
      </c>
      <c r="C105" s="28" t="s">
        <v>5529</v>
      </c>
      <c r="D105" s="29" t="s">
        <v>5530</v>
      </c>
      <c r="F105" s="29" t="s">
        <v>88</v>
      </c>
      <c r="G105" s="29" t="s">
        <v>451</v>
      </c>
      <c r="H105" s="29" t="s">
        <v>90</v>
      </c>
      <c r="N105" s="31">
        <v>1</v>
      </c>
      <c r="O105" s="29" t="s">
        <v>158</v>
      </c>
      <c r="P105" s="37">
        <v>2450</v>
      </c>
      <c r="Q105" s="37">
        <v>0</v>
      </c>
      <c r="R105" s="37">
        <v>0</v>
      </c>
      <c r="S105" s="37">
        <f t="shared" si="20"/>
        <v>2450</v>
      </c>
      <c r="T105" s="31">
        <v>120</v>
      </c>
      <c r="U105" s="22">
        <v>-2450</v>
      </c>
      <c r="V105" s="22">
        <v>0</v>
      </c>
      <c r="W105" s="22">
        <v>0</v>
      </c>
      <c r="X105" s="22">
        <v>0</v>
      </c>
      <c r="Y105" s="22">
        <v>0</v>
      </c>
      <c r="Z105" s="22">
        <v>0</v>
      </c>
      <c r="AA105" s="22">
        <v>0</v>
      </c>
      <c r="AB105" s="22">
        <v>0</v>
      </c>
      <c r="AC105" s="22">
        <v>0</v>
      </c>
      <c r="AD105" s="22">
        <v>0</v>
      </c>
      <c r="AE105" s="22">
        <v>0</v>
      </c>
      <c r="AF105" s="22">
        <v>0</v>
      </c>
      <c r="AG105" s="22">
        <v>0</v>
      </c>
      <c r="AH105" s="22">
        <f t="shared" si="21"/>
        <v>0</v>
      </c>
      <c r="AI105" s="22">
        <v>0</v>
      </c>
      <c r="AJ105" s="22">
        <f t="shared" si="22"/>
        <v>-2450</v>
      </c>
      <c r="AL105" s="37">
        <f t="shared" si="23"/>
        <v>0</v>
      </c>
      <c r="AM105" s="37">
        <f t="shared" si="24"/>
        <v>0</v>
      </c>
    </row>
    <row r="106" spans="1:39" outlineLevel="1" x14ac:dyDescent="0.25">
      <c r="A106" s="36">
        <v>40755</v>
      </c>
      <c r="C106" s="28" t="s">
        <v>5531</v>
      </c>
      <c r="D106" s="29" t="s">
        <v>5532</v>
      </c>
      <c r="F106" s="29" t="s">
        <v>88</v>
      </c>
      <c r="G106" s="29" t="s">
        <v>451</v>
      </c>
      <c r="H106" s="29" t="s">
        <v>90</v>
      </c>
      <c r="N106" s="31">
        <v>1</v>
      </c>
      <c r="O106" s="29" t="s">
        <v>158</v>
      </c>
      <c r="P106" s="37">
        <v>5360</v>
      </c>
      <c r="Q106" s="37">
        <v>0</v>
      </c>
      <c r="R106" s="37">
        <v>0</v>
      </c>
      <c r="S106" s="37">
        <f t="shared" si="20"/>
        <v>5360</v>
      </c>
      <c r="T106" s="31">
        <v>120</v>
      </c>
      <c r="U106" s="22">
        <v>-5360</v>
      </c>
      <c r="V106" s="22">
        <v>0</v>
      </c>
      <c r="W106" s="22">
        <v>0</v>
      </c>
      <c r="X106" s="22">
        <v>0</v>
      </c>
      <c r="Y106" s="22">
        <v>0</v>
      </c>
      <c r="Z106" s="22">
        <v>0</v>
      </c>
      <c r="AA106" s="22">
        <v>0</v>
      </c>
      <c r="AB106" s="22">
        <v>0</v>
      </c>
      <c r="AC106" s="22">
        <v>0</v>
      </c>
      <c r="AD106" s="22">
        <v>0</v>
      </c>
      <c r="AE106" s="22">
        <v>0</v>
      </c>
      <c r="AF106" s="22">
        <v>0</v>
      </c>
      <c r="AG106" s="22">
        <v>0</v>
      </c>
      <c r="AH106" s="22">
        <f t="shared" si="21"/>
        <v>0</v>
      </c>
      <c r="AI106" s="22">
        <v>0</v>
      </c>
      <c r="AJ106" s="22">
        <f t="shared" si="22"/>
        <v>-5360</v>
      </c>
      <c r="AL106" s="37">
        <f t="shared" si="23"/>
        <v>0</v>
      </c>
      <c r="AM106" s="37">
        <f t="shared" si="24"/>
        <v>0</v>
      </c>
    </row>
    <row r="107" spans="1:39" outlineLevel="1" x14ac:dyDescent="0.25">
      <c r="A107" s="36">
        <v>40755</v>
      </c>
      <c r="C107" s="28" t="s">
        <v>5533</v>
      </c>
      <c r="D107" s="29" t="s">
        <v>5534</v>
      </c>
      <c r="F107" s="29" t="s">
        <v>88</v>
      </c>
      <c r="G107" s="29" t="s">
        <v>451</v>
      </c>
      <c r="H107" s="29" t="s">
        <v>90</v>
      </c>
      <c r="N107" s="31">
        <v>1</v>
      </c>
      <c r="O107" s="29" t="s">
        <v>158</v>
      </c>
      <c r="P107" s="37">
        <v>10300</v>
      </c>
      <c r="Q107" s="37">
        <v>0</v>
      </c>
      <c r="R107" s="37">
        <v>0</v>
      </c>
      <c r="S107" s="37">
        <f t="shared" si="20"/>
        <v>10300</v>
      </c>
      <c r="T107" s="31">
        <v>120</v>
      </c>
      <c r="U107" s="22">
        <v>-10300</v>
      </c>
      <c r="V107" s="22">
        <v>0</v>
      </c>
      <c r="W107" s="22">
        <v>0</v>
      </c>
      <c r="X107" s="22">
        <v>0</v>
      </c>
      <c r="Y107" s="22">
        <v>0</v>
      </c>
      <c r="Z107" s="22">
        <v>0</v>
      </c>
      <c r="AA107" s="22">
        <v>0</v>
      </c>
      <c r="AB107" s="22">
        <v>0</v>
      </c>
      <c r="AC107" s="22">
        <v>0</v>
      </c>
      <c r="AD107" s="22">
        <v>0</v>
      </c>
      <c r="AE107" s="22">
        <v>0</v>
      </c>
      <c r="AF107" s="22">
        <v>0</v>
      </c>
      <c r="AG107" s="22">
        <v>0</v>
      </c>
      <c r="AH107" s="22">
        <f t="shared" si="21"/>
        <v>0</v>
      </c>
      <c r="AI107" s="22">
        <v>0</v>
      </c>
      <c r="AJ107" s="22">
        <f t="shared" si="22"/>
        <v>-10300</v>
      </c>
      <c r="AL107" s="37">
        <f t="shared" si="23"/>
        <v>0</v>
      </c>
      <c r="AM107" s="37">
        <f t="shared" si="24"/>
        <v>0</v>
      </c>
    </row>
    <row r="108" spans="1:39" outlineLevel="1" x14ac:dyDescent="0.25">
      <c r="A108" s="36">
        <v>40755</v>
      </c>
      <c r="C108" s="28" t="s">
        <v>5535</v>
      </c>
      <c r="D108" s="29" t="s">
        <v>5536</v>
      </c>
      <c r="F108" s="29" t="s">
        <v>88</v>
      </c>
      <c r="G108" s="29" t="s">
        <v>451</v>
      </c>
      <c r="H108" s="29" t="s">
        <v>90</v>
      </c>
      <c r="N108" s="31">
        <v>1</v>
      </c>
      <c r="O108" s="29" t="s">
        <v>158</v>
      </c>
      <c r="P108" s="37">
        <v>480</v>
      </c>
      <c r="Q108" s="37">
        <v>0</v>
      </c>
      <c r="R108" s="37">
        <v>0</v>
      </c>
      <c r="S108" s="37">
        <f t="shared" si="20"/>
        <v>480</v>
      </c>
      <c r="T108" s="31">
        <v>120</v>
      </c>
      <c r="U108" s="22">
        <v>-480</v>
      </c>
      <c r="V108" s="22">
        <v>0</v>
      </c>
      <c r="W108" s="22">
        <v>0</v>
      </c>
      <c r="X108" s="22">
        <v>0</v>
      </c>
      <c r="Y108" s="22">
        <v>0</v>
      </c>
      <c r="Z108" s="22">
        <v>0</v>
      </c>
      <c r="AA108" s="22">
        <v>0</v>
      </c>
      <c r="AB108" s="22">
        <v>0</v>
      </c>
      <c r="AC108" s="22">
        <v>0</v>
      </c>
      <c r="AD108" s="22">
        <v>0</v>
      </c>
      <c r="AE108" s="22">
        <v>0</v>
      </c>
      <c r="AF108" s="22">
        <v>0</v>
      </c>
      <c r="AG108" s="22">
        <v>0</v>
      </c>
      <c r="AH108" s="22">
        <f t="shared" si="21"/>
        <v>0</v>
      </c>
      <c r="AI108" s="22">
        <v>0</v>
      </c>
      <c r="AJ108" s="22">
        <f t="shared" si="22"/>
        <v>-480</v>
      </c>
      <c r="AL108" s="37">
        <f t="shared" si="23"/>
        <v>0</v>
      </c>
      <c r="AM108" s="37">
        <f t="shared" si="24"/>
        <v>0</v>
      </c>
    </row>
    <row r="109" spans="1:39" outlineLevel="1" x14ac:dyDescent="0.25">
      <c r="A109" s="36">
        <v>40755</v>
      </c>
      <c r="C109" s="28" t="s">
        <v>5537</v>
      </c>
      <c r="D109" s="29" t="s">
        <v>5538</v>
      </c>
      <c r="F109" s="29" t="s">
        <v>88</v>
      </c>
      <c r="G109" s="29" t="s">
        <v>451</v>
      </c>
      <c r="H109" s="29" t="s">
        <v>90</v>
      </c>
      <c r="N109" s="31">
        <v>1</v>
      </c>
      <c r="O109" s="29" t="s">
        <v>158</v>
      </c>
      <c r="P109" s="37">
        <v>275</v>
      </c>
      <c r="Q109" s="37">
        <v>0</v>
      </c>
      <c r="R109" s="37">
        <v>0</v>
      </c>
      <c r="S109" s="37">
        <f t="shared" si="20"/>
        <v>275</v>
      </c>
      <c r="T109" s="31">
        <v>120</v>
      </c>
      <c r="U109" s="22">
        <v>-275</v>
      </c>
      <c r="V109" s="22">
        <v>0</v>
      </c>
      <c r="W109" s="22">
        <v>0</v>
      </c>
      <c r="X109" s="22">
        <v>0</v>
      </c>
      <c r="Y109" s="22">
        <v>0</v>
      </c>
      <c r="Z109" s="22">
        <v>0</v>
      </c>
      <c r="AA109" s="22">
        <v>0</v>
      </c>
      <c r="AB109" s="22">
        <v>0</v>
      </c>
      <c r="AC109" s="22">
        <v>0</v>
      </c>
      <c r="AD109" s="22">
        <v>0</v>
      </c>
      <c r="AE109" s="22">
        <v>0</v>
      </c>
      <c r="AF109" s="22">
        <v>0</v>
      </c>
      <c r="AG109" s="22">
        <v>0</v>
      </c>
      <c r="AH109" s="22">
        <f t="shared" si="21"/>
        <v>0</v>
      </c>
      <c r="AI109" s="22">
        <v>0</v>
      </c>
      <c r="AJ109" s="22">
        <f t="shared" si="22"/>
        <v>-275</v>
      </c>
      <c r="AL109" s="37">
        <f t="shared" si="23"/>
        <v>0</v>
      </c>
      <c r="AM109" s="37">
        <f t="shared" si="24"/>
        <v>0</v>
      </c>
    </row>
    <row r="110" spans="1:39" outlineLevel="1" x14ac:dyDescent="0.25">
      <c r="A110" s="36">
        <v>40755</v>
      </c>
      <c r="C110" s="28" t="s">
        <v>5539</v>
      </c>
      <c r="D110" s="29" t="s">
        <v>5540</v>
      </c>
      <c r="F110" s="29" t="s">
        <v>88</v>
      </c>
      <c r="G110" s="29" t="s">
        <v>451</v>
      </c>
      <c r="H110" s="29" t="s">
        <v>90</v>
      </c>
      <c r="N110" s="31">
        <v>1</v>
      </c>
      <c r="O110" s="29" t="s">
        <v>158</v>
      </c>
      <c r="P110" s="37">
        <v>660</v>
      </c>
      <c r="Q110" s="37">
        <v>0</v>
      </c>
      <c r="R110" s="37">
        <v>0</v>
      </c>
      <c r="S110" s="37">
        <f t="shared" si="20"/>
        <v>660</v>
      </c>
      <c r="T110" s="31">
        <v>120</v>
      </c>
      <c r="U110" s="22">
        <v>-660</v>
      </c>
      <c r="V110" s="22">
        <v>0</v>
      </c>
      <c r="W110" s="22">
        <v>0</v>
      </c>
      <c r="X110" s="22">
        <v>0</v>
      </c>
      <c r="Y110" s="22">
        <v>0</v>
      </c>
      <c r="Z110" s="22">
        <v>0</v>
      </c>
      <c r="AA110" s="22">
        <v>0</v>
      </c>
      <c r="AB110" s="22">
        <v>0</v>
      </c>
      <c r="AC110" s="22">
        <v>0</v>
      </c>
      <c r="AD110" s="22">
        <v>0</v>
      </c>
      <c r="AE110" s="22">
        <v>0</v>
      </c>
      <c r="AF110" s="22">
        <v>0</v>
      </c>
      <c r="AG110" s="22">
        <v>0</v>
      </c>
      <c r="AH110" s="22">
        <f t="shared" si="21"/>
        <v>0</v>
      </c>
      <c r="AI110" s="22">
        <v>0</v>
      </c>
      <c r="AJ110" s="22">
        <f t="shared" si="22"/>
        <v>-660</v>
      </c>
      <c r="AL110" s="37">
        <f t="shared" si="23"/>
        <v>0</v>
      </c>
      <c r="AM110" s="37">
        <f t="shared" si="24"/>
        <v>0</v>
      </c>
    </row>
    <row r="111" spans="1:39" outlineLevel="1" x14ac:dyDescent="0.25">
      <c r="A111" s="36">
        <v>40755</v>
      </c>
      <c r="C111" s="28" t="s">
        <v>5541</v>
      </c>
      <c r="D111" s="29" t="s">
        <v>5542</v>
      </c>
      <c r="F111" s="29" t="s">
        <v>88</v>
      </c>
      <c r="G111" s="29" t="s">
        <v>451</v>
      </c>
      <c r="H111" s="29" t="s">
        <v>90</v>
      </c>
      <c r="N111" s="31">
        <v>1</v>
      </c>
      <c r="O111" s="29" t="s">
        <v>158</v>
      </c>
      <c r="P111" s="37">
        <v>75</v>
      </c>
      <c r="Q111" s="37">
        <v>0</v>
      </c>
      <c r="R111" s="37">
        <v>0</v>
      </c>
      <c r="S111" s="37">
        <f t="shared" si="20"/>
        <v>75</v>
      </c>
      <c r="T111" s="31">
        <v>120</v>
      </c>
      <c r="U111" s="22">
        <v>-75</v>
      </c>
      <c r="V111" s="22">
        <v>0</v>
      </c>
      <c r="W111" s="22">
        <v>0</v>
      </c>
      <c r="X111" s="22">
        <v>0</v>
      </c>
      <c r="Y111" s="22">
        <v>0</v>
      </c>
      <c r="Z111" s="22">
        <v>0</v>
      </c>
      <c r="AA111" s="22">
        <v>0</v>
      </c>
      <c r="AB111" s="22">
        <v>0</v>
      </c>
      <c r="AC111" s="22">
        <v>0</v>
      </c>
      <c r="AD111" s="22">
        <v>0</v>
      </c>
      <c r="AE111" s="22">
        <v>0</v>
      </c>
      <c r="AF111" s="22">
        <v>0</v>
      </c>
      <c r="AG111" s="22">
        <v>0</v>
      </c>
      <c r="AH111" s="22">
        <f t="shared" si="21"/>
        <v>0</v>
      </c>
      <c r="AI111" s="22">
        <v>0</v>
      </c>
      <c r="AJ111" s="22">
        <f t="shared" si="22"/>
        <v>-75</v>
      </c>
      <c r="AL111" s="37">
        <f t="shared" si="23"/>
        <v>0</v>
      </c>
      <c r="AM111" s="37">
        <f t="shared" si="24"/>
        <v>0</v>
      </c>
    </row>
    <row r="112" spans="1:39" outlineLevel="1" x14ac:dyDescent="0.25">
      <c r="A112" s="36">
        <v>40755</v>
      </c>
      <c r="C112" s="28" t="s">
        <v>5543</v>
      </c>
      <c r="D112" s="29" t="s">
        <v>5544</v>
      </c>
      <c r="F112" s="29" t="s">
        <v>88</v>
      </c>
      <c r="G112" s="29" t="s">
        <v>451</v>
      </c>
      <c r="H112" s="29" t="s">
        <v>90</v>
      </c>
      <c r="N112" s="31">
        <v>1</v>
      </c>
      <c r="O112" s="29" t="s">
        <v>158</v>
      </c>
      <c r="P112" s="37">
        <v>15000</v>
      </c>
      <c r="Q112" s="37">
        <v>0</v>
      </c>
      <c r="R112" s="37">
        <v>0</v>
      </c>
      <c r="S112" s="37">
        <f t="shared" si="20"/>
        <v>15000</v>
      </c>
      <c r="T112" s="31">
        <v>120</v>
      </c>
      <c r="U112" s="22">
        <v>-15000</v>
      </c>
      <c r="V112" s="22">
        <v>0</v>
      </c>
      <c r="W112" s="22">
        <v>0</v>
      </c>
      <c r="X112" s="22">
        <v>0</v>
      </c>
      <c r="Y112" s="22">
        <v>0</v>
      </c>
      <c r="Z112" s="22">
        <v>0</v>
      </c>
      <c r="AA112" s="22">
        <v>0</v>
      </c>
      <c r="AB112" s="22">
        <v>0</v>
      </c>
      <c r="AC112" s="22">
        <v>0</v>
      </c>
      <c r="AD112" s="22">
        <v>0</v>
      </c>
      <c r="AE112" s="22">
        <v>0</v>
      </c>
      <c r="AF112" s="22">
        <v>0</v>
      </c>
      <c r="AG112" s="22">
        <v>0</v>
      </c>
      <c r="AH112" s="22">
        <f t="shared" si="21"/>
        <v>0</v>
      </c>
      <c r="AI112" s="22">
        <v>0</v>
      </c>
      <c r="AJ112" s="22">
        <f t="shared" si="22"/>
        <v>-15000</v>
      </c>
      <c r="AL112" s="37">
        <f t="shared" si="23"/>
        <v>0</v>
      </c>
      <c r="AM112" s="37">
        <f t="shared" si="24"/>
        <v>0</v>
      </c>
    </row>
    <row r="113" spans="1:39" outlineLevel="1" x14ac:dyDescent="0.25">
      <c r="A113" s="36">
        <v>40755</v>
      </c>
      <c r="C113" s="28" t="s">
        <v>5545</v>
      </c>
      <c r="D113" s="29" t="s">
        <v>5546</v>
      </c>
      <c r="F113" s="29" t="s">
        <v>88</v>
      </c>
      <c r="G113" s="29" t="s">
        <v>451</v>
      </c>
      <c r="H113" s="29" t="s">
        <v>90</v>
      </c>
      <c r="N113" s="31">
        <v>1</v>
      </c>
      <c r="O113" s="29" t="s">
        <v>158</v>
      </c>
      <c r="P113" s="37">
        <v>6000</v>
      </c>
      <c r="Q113" s="37">
        <v>0</v>
      </c>
      <c r="R113" s="37">
        <v>0</v>
      </c>
      <c r="S113" s="37">
        <f t="shared" si="20"/>
        <v>6000</v>
      </c>
      <c r="T113" s="31">
        <v>120</v>
      </c>
      <c r="U113" s="22">
        <v>-6000</v>
      </c>
      <c r="V113" s="22">
        <v>0</v>
      </c>
      <c r="W113" s="22">
        <v>0</v>
      </c>
      <c r="X113" s="22">
        <v>0</v>
      </c>
      <c r="Y113" s="22">
        <v>0</v>
      </c>
      <c r="Z113" s="22">
        <v>0</v>
      </c>
      <c r="AA113" s="22">
        <v>0</v>
      </c>
      <c r="AB113" s="22">
        <v>0</v>
      </c>
      <c r="AC113" s="22">
        <v>0</v>
      </c>
      <c r="AD113" s="22">
        <v>0</v>
      </c>
      <c r="AE113" s="22">
        <v>0</v>
      </c>
      <c r="AF113" s="22">
        <v>0</v>
      </c>
      <c r="AG113" s="22">
        <v>0</v>
      </c>
      <c r="AH113" s="22">
        <f t="shared" si="21"/>
        <v>0</v>
      </c>
      <c r="AI113" s="22">
        <v>0</v>
      </c>
      <c r="AJ113" s="22">
        <f t="shared" si="22"/>
        <v>-6000</v>
      </c>
      <c r="AL113" s="37">
        <f t="shared" si="23"/>
        <v>0</v>
      </c>
      <c r="AM113" s="37">
        <f t="shared" si="24"/>
        <v>0</v>
      </c>
    </row>
    <row r="114" spans="1:39" outlineLevel="1" x14ac:dyDescent="0.25">
      <c r="A114" s="36">
        <v>40755</v>
      </c>
      <c r="C114" s="28" t="s">
        <v>5547</v>
      </c>
      <c r="D114" s="29" t="s">
        <v>5548</v>
      </c>
      <c r="F114" s="29" t="s">
        <v>88</v>
      </c>
      <c r="G114" s="29" t="s">
        <v>451</v>
      </c>
      <c r="H114" s="29" t="s">
        <v>90</v>
      </c>
      <c r="N114" s="31">
        <v>1</v>
      </c>
      <c r="O114" s="29" t="s">
        <v>158</v>
      </c>
      <c r="P114" s="37">
        <v>900</v>
      </c>
      <c r="Q114" s="37">
        <v>0</v>
      </c>
      <c r="R114" s="37">
        <v>0</v>
      </c>
      <c r="S114" s="37">
        <f t="shared" si="20"/>
        <v>900</v>
      </c>
      <c r="T114" s="31">
        <v>120</v>
      </c>
      <c r="U114" s="22">
        <v>-900</v>
      </c>
      <c r="V114" s="22">
        <v>0</v>
      </c>
      <c r="W114" s="22">
        <v>0</v>
      </c>
      <c r="X114" s="22">
        <v>0</v>
      </c>
      <c r="Y114" s="22">
        <v>0</v>
      </c>
      <c r="Z114" s="22">
        <v>0</v>
      </c>
      <c r="AA114" s="22">
        <v>0</v>
      </c>
      <c r="AB114" s="22">
        <v>0</v>
      </c>
      <c r="AC114" s="22">
        <v>0</v>
      </c>
      <c r="AD114" s="22">
        <v>0</v>
      </c>
      <c r="AE114" s="22">
        <v>0</v>
      </c>
      <c r="AF114" s="22">
        <v>0</v>
      </c>
      <c r="AG114" s="22">
        <v>0</v>
      </c>
      <c r="AH114" s="22">
        <f t="shared" si="21"/>
        <v>0</v>
      </c>
      <c r="AI114" s="22">
        <v>0</v>
      </c>
      <c r="AJ114" s="22">
        <f t="shared" si="22"/>
        <v>-900</v>
      </c>
      <c r="AL114" s="37">
        <f t="shared" si="23"/>
        <v>0</v>
      </c>
      <c r="AM114" s="37">
        <f t="shared" si="24"/>
        <v>0</v>
      </c>
    </row>
    <row r="115" spans="1:39" outlineLevel="1" x14ac:dyDescent="0.25">
      <c r="A115" s="36">
        <v>40755</v>
      </c>
      <c r="C115" s="28" t="s">
        <v>5549</v>
      </c>
      <c r="D115" s="29" t="s">
        <v>5550</v>
      </c>
      <c r="F115" s="29" t="s">
        <v>88</v>
      </c>
      <c r="G115" s="29" t="s">
        <v>451</v>
      </c>
      <c r="H115" s="29" t="s">
        <v>90</v>
      </c>
      <c r="N115" s="31">
        <v>1</v>
      </c>
      <c r="O115" s="29" t="s">
        <v>158</v>
      </c>
      <c r="P115" s="37">
        <v>1950</v>
      </c>
      <c r="Q115" s="37">
        <v>0</v>
      </c>
      <c r="R115" s="37">
        <v>0</v>
      </c>
      <c r="S115" s="37">
        <f t="shared" si="20"/>
        <v>1950</v>
      </c>
      <c r="T115" s="31">
        <v>120</v>
      </c>
      <c r="U115" s="22">
        <v>-1950</v>
      </c>
      <c r="V115" s="22">
        <v>0</v>
      </c>
      <c r="W115" s="22">
        <v>0</v>
      </c>
      <c r="X115" s="22">
        <v>0</v>
      </c>
      <c r="Y115" s="22">
        <v>0</v>
      </c>
      <c r="Z115" s="22">
        <v>0</v>
      </c>
      <c r="AA115" s="22">
        <v>0</v>
      </c>
      <c r="AB115" s="22">
        <v>0</v>
      </c>
      <c r="AC115" s="22">
        <v>0</v>
      </c>
      <c r="AD115" s="22">
        <v>0</v>
      </c>
      <c r="AE115" s="22">
        <v>0</v>
      </c>
      <c r="AF115" s="22">
        <v>0</v>
      </c>
      <c r="AG115" s="22">
        <v>0</v>
      </c>
      <c r="AH115" s="22">
        <f t="shared" si="21"/>
        <v>0</v>
      </c>
      <c r="AI115" s="22">
        <v>0</v>
      </c>
      <c r="AJ115" s="22">
        <f t="shared" si="22"/>
        <v>-1950</v>
      </c>
      <c r="AL115" s="37">
        <f t="shared" si="23"/>
        <v>0</v>
      </c>
      <c r="AM115" s="37">
        <f t="shared" si="24"/>
        <v>0</v>
      </c>
    </row>
    <row r="116" spans="1:39" outlineLevel="1" x14ac:dyDescent="0.25">
      <c r="A116" s="36">
        <v>40755</v>
      </c>
      <c r="C116" s="28" t="s">
        <v>5551</v>
      </c>
      <c r="D116" s="29" t="s">
        <v>5552</v>
      </c>
      <c r="F116" s="29" t="s">
        <v>88</v>
      </c>
      <c r="G116" s="29" t="s">
        <v>451</v>
      </c>
      <c r="H116" s="29" t="s">
        <v>90</v>
      </c>
      <c r="N116" s="31">
        <v>1</v>
      </c>
      <c r="O116" s="29" t="s">
        <v>158</v>
      </c>
      <c r="P116" s="37">
        <v>1950</v>
      </c>
      <c r="Q116" s="37">
        <v>0</v>
      </c>
      <c r="R116" s="37">
        <v>0</v>
      </c>
      <c r="S116" s="37">
        <f t="shared" si="20"/>
        <v>1950</v>
      </c>
      <c r="T116" s="31">
        <v>120</v>
      </c>
      <c r="U116" s="22">
        <v>-1950</v>
      </c>
      <c r="V116" s="22">
        <v>0</v>
      </c>
      <c r="W116" s="22">
        <v>0</v>
      </c>
      <c r="X116" s="22">
        <v>0</v>
      </c>
      <c r="Y116" s="22">
        <v>0</v>
      </c>
      <c r="Z116" s="22">
        <v>0</v>
      </c>
      <c r="AA116" s="22">
        <v>0</v>
      </c>
      <c r="AB116" s="22">
        <v>0</v>
      </c>
      <c r="AC116" s="22">
        <v>0</v>
      </c>
      <c r="AD116" s="22">
        <v>0</v>
      </c>
      <c r="AE116" s="22">
        <v>0</v>
      </c>
      <c r="AF116" s="22">
        <v>0</v>
      </c>
      <c r="AG116" s="22">
        <v>0</v>
      </c>
      <c r="AH116" s="22">
        <f t="shared" si="21"/>
        <v>0</v>
      </c>
      <c r="AI116" s="22">
        <v>0</v>
      </c>
      <c r="AJ116" s="22">
        <f t="shared" si="22"/>
        <v>-1950</v>
      </c>
      <c r="AL116" s="37">
        <f t="shared" si="23"/>
        <v>0</v>
      </c>
      <c r="AM116" s="37">
        <f t="shared" si="24"/>
        <v>0</v>
      </c>
    </row>
    <row r="117" spans="1:39" outlineLevel="1" x14ac:dyDescent="0.25">
      <c r="A117" s="36">
        <v>40755</v>
      </c>
      <c r="C117" s="28" t="s">
        <v>5553</v>
      </c>
      <c r="D117" s="29" t="s">
        <v>5554</v>
      </c>
      <c r="F117" s="29" t="s">
        <v>88</v>
      </c>
      <c r="G117" s="29" t="s">
        <v>451</v>
      </c>
      <c r="H117" s="29" t="s">
        <v>90</v>
      </c>
      <c r="N117" s="31">
        <v>1</v>
      </c>
      <c r="O117" s="29" t="s">
        <v>158</v>
      </c>
      <c r="P117" s="37">
        <v>1300</v>
      </c>
      <c r="Q117" s="37">
        <v>0</v>
      </c>
      <c r="R117" s="37">
        <v>0</v>
      </c>
      <c r="S117" s="37">
        <f t="shared" si="20"/>
        <v>1300</v>
      </c>
      <c r="T117" s="31">
        <v>120</v>
      </c>
      <c r="U117" s="22">
        <v>-1300</v>
      </c>
      <c r="V117" s="22">
        <v>0</v>
      </c>
      <c r="W117" s="22">
        <v>0</v>
      </c>
      <c r="X117" s="22">
        <v>0</v>
      </c>
      <c r="Y117" s="22">
        <v>0</v>
      </c>
      <c r="Z117" s="22">
        <v>0</v>
      </c>
      <c r="AA117" s="22">
        <v>0</v>
      </c>
      <c r="AB117" s="22">
        <v>0</v>
      </c>
      <c r="AC117" s="22">
        <v>0</v>
      </c>
      <c r="AD117" s="22">
        <v>0</v>
      </c>
      <c r="AE117" s="22">
        <v>0</v>
      </c>
      <c r="AF117" s="22">
        <v>0</v>
      </c>
      <c r="AG117" s="22">
        <v>0</v>
      </c>
      <c r="AH117" s="22">
        <f t="shared" si="21"/>
        <v>0</v>
      </c>
      <c r="AI117" s="22">
        <v>0</v>
      </c>
      <c r="AJ117" s="22">
        <f t="shared" si="22"/>
        <v>-1300</v>
      </c>
      <c r="AL117" s="37">
        <f t="shared" si="23"/>
        <v>0</v>
      </c>
      <c r="AM117" s="37">
        <f t="shared" si="24"/>
        <v>0</v>
      </c>
    </row>
    <row r="118" spans="1:39" outlineLevel="1" x14ac:dyDescent="0.25">
      <c r="A118" s="36">
        <v>40755</v>
      </c>
      <c r="C118" s="28" t="s">
        <v>5555</v>
      </c>
      <c r="D118" s="29" t="s">
        <v>5556</v>
      </c>
      <c r="F118" s="29" t="s">
        <v>88</v>
      </c>
      <c r="G118" s="29" t="s">
        <v>451</v>
      </c>
      <c r="H118" s="29" t="s">
        <v>90</v>
      </c>
      <c r="N118" s="31">
        <v>1</v>
      </c>
      <c r="O118" s="29" t="s">
        <v>158</v>
      </c>
      <c r="P118" s="37">
        <v>850</v>
      </c>
      <c r="Q118" s="37">
        <v>0</v>
      </c>
      <c r="R118" s="37">
        <v>0</v>
      </c>
      <c r="S118" s="37">
        <f t="shared" si="20"/>
        <v>850</v>
      </c>
      <c r="T118" s="31">
        <v>120</v>
      </c>
      <c r="U118" s="22">
        <v>-850</v>
      </c>
      <c r="V118" s="22">
        <v>0</v>
      </c>
      <c r="W118" s="22">
        <v>0</v>
      </c>
      <c r="X118" s="22">
        <v>0</v>
      </c>
      <c r="Y118" s="22">
        <v>0</v>
      </c>
      <c r="Z118" s="22">
        <v>0</v>
      </c>
      <c r="AA118" s="22">
        <v>0</v>
      </c>
      <c r="AB118" s="22">
        <v>0</v>
      </c>
      <c r="AC118" s="22">
        <v>0</v>
      </c>
      <c r="AD118" s="22">
        <v>0</v>
      </c>
      <c r="AE118" s="22">
        <v>0</v>
      </c>
      <c r="AF118" s="22">
        <v>0</v>
      </c>
      <c r="AG118" s="22">
        <v>0</v>
      </c>
      <c r="AH118" s="22">
        <f t="shared" si="21"/>
        <v>0</v>
      </c>
      <c r="AI118" s="22">
        <v>0</v>
      </c>
      <c r="AJ118" s="22">
        <f t="shared" si="22"/>
        <v>-850</v>
      </c>
      <c r="AL118" s="37">
        <f t="shared" si="23"/>
        <v>0</v>
      </c>
      <c r="AM118" s="37">
        <f t="shared" si="24"/>
        <v>0</v>
      </c>
    </row>
    <row r="119" spans="1:39" outlineLevel="1" x14ac:dyDescent="0.25">
      <c r="A119" s="36">
        <v>40755</v>
      </c>
      <c r="C119" s="28" t="s">
        <v>5557</v>
      </c>
      <c r="D119" s="29" t="s">
        <v>5558</v>
      </c>
      <c r="F119" s="29" t="s">
        <v>88</v>
      </c>
      <c r="G119" s="29" t="s">
        <v>451</v>
      </c>
      <c r="H119" s="29" t="s">
        <v>90</v>
      </c>
      <c r="N119" s="31">
        <v>1</v>
      </c>
      <c r="O119" s="29" t="s">
        <v>158</v>
      </c>
      <c r="P119" s="37">
        <v>5360</v>
      </c>
      <c r="Q119" s="37">
        <v>0</v>
      </c>
      <c r="R119" s="37">
        <v>0</v>
      </c>
      <c r="S119" s="37">
        <f t="shared" si="20"/>
        <v>5360</v>
      </c>
      <c r="T119" s="31">
        <v>120</v>
      </c>
      <c r="U119" s="22">
        <v>-5360</v>
      </c>
      <c r="V119" s="22">
        <v>0</v>
      </c>
      <c r="W119" s="22">
        <v>0</v>
      </c>
      <c r="X119" s="22">
        <v>0</v>
      </c>
      <c r="Y119" s="22">
        <v>0</v>
      </c>
      <c r="Z119" s="22">
        <v>0</v>
      </c>
      <c r="AA119" s="22">
        <v>0</v>
      </c>
      <c r="AB119" s="22">
        <v>0</v>
      </c>
      <c r="AC119" s="22">
        <v>0</v>
      </c>
      <c r="AD119" s="22">
        <v>0</v>
      </c>
      <c r="AE119" s="22">
        <v>0</v>
      </c>
      <c r="AF119" s="22">
        <v>0</v>
      </c>
      <c r="AG119" s="22">
        <v>0</v>
      </c>
      <c r="AH119" s="22">
        <f t="shared" si="21"/>
        <v>0</v>
      </c>
      <c r="AI119" s="22">
        <v>0</v>
      </c>
      <c r="AJ119" s="22">
        <f t="shared" si="22"/>
        <v>-5360</v>
      </c>
      <c r="AL119" s="37">
        <f t="shared" si="23"/>
        <v>0</v>
      </c>
      <c r="AM119" s="37">
        <f t="shared" si="24"/>
        <v>0</v>
      </c>
    </row>
    <row r="120" spans="1:39" outlineLevel="1" x14ac:dyDescent="0.25">
      <c r="A120" s="36">
        <v>40755</v>
      </c>
      <c r="C120" s="28" t="s">
        <v>5559</v>
      </c>
      <c r="D120" s="29" t="s">
        <v>5560</v>
      </c>
      <c r="F120" s="29" t="s">
        <v>88</v>
      </c>
      <c r="G120" s="29" t="s">
        <v>451</v>
      </c>
      <c r="H120" s="29" t="s">
        <v>90</v>
      </c>
      <c r="N120" s="31">
        <v>1</v>
      </c>
      <c r="O120" s="29" t="s">
        <v>158</v>
      </c>
      <c r="P120" s="37">
        <v>6976</v>
      </c>
      <c r="Q120" s="37">
        <v>0</v>
      </c>
      <c r="R120" s="37">
        <v>0</v>
      </c>
      <c r="S120" s="37">
        <f t="shared" si="20"/>
        <v>6976</v>
      </c>
      <c r="T120" s="31">
        <v>120</v>
      </c>
      <c r="U120" s="22">
        <v>-6976</v>
      </c>
      <c r="V120" s="22">
        <v>0</v>
      </c>
      <c r="W120" s="22">
        <v>0</v>
      </c>
      <c r="X120" s="22">
        <v>0</v>
      </c>
      <c r="Y120" s="22">
        <v>0</v>
      </c>
      <c r="Z120" s="22">
        <v>0</v>
      </c>
      <c r="AA120" s="22">
        <v>0</v>
      </c>
      <c r="AB120" s="22">
        <v>0</v>
      </c>
      <c r="AC120" s="22">
        <v>0</v>
      </c>
      <c r="AD120" s="22">
        <v>0</v>
      </c>
      <c r="AE120" s="22">
        <v>0</v>
      </c>
      <c r="AF120" s="22">
        <v>0</v>
      </c>
      <c r="AG120" s="22">
        <v>0</v>
      </c>
      <c r="AH120" s="22">
        <f t="shared" si="21"/>
        <v>0</v>
      </c>
      <c r="AI120" s="22">
        <v>0</v>
      </c>
      <c r="AJ120" s="22">
        <f t="shared" si="22"/>
        <v>-6976</v>
      </c>
      <c r="AL120" s="37">
        <f t="shared" si="23"/>
        <v>0</v>
      </c>
      <c r="AM120" s="37">
        <f t="shared" si="24"/>
        <v>0</v>
      </c>
    </row>
    <row r="121" spans="1:39" outlineLevel="1" x14ac:dyDescent="0.25">
      <c r="A121" s="36">
        <v>40755</v>
      </c>
      <c r="C121" s="28" t="s">
        <v>5561</v>
      </c>
      <c r="D121" s="29" t="s">
        <v>5562</v>
      </c>
      <c r="F121" s="29" t="s">
        <v>88</v>
      </c>
      <c r="G121" s="29" t="s">
        <v>451</v>
      </c>
      <c r="H121" s="29" t="s">
        <v>90</v>
      </c>
      <c r="N121" s="31">
        <v>1</v>
      </c>
      <c r="O121" s="29" t="s">
        <v>158</v>
      </c>
      <c r="P121" s="37">
        <v>6622</v>
      </c>
      <c r="Q121" s="37">
        <v>0</v>
      </c>
      <c r="R121" s="37">
        <v>0</v>
      </c>
      <c r="S121" s="37">
        <f t="shared" si="20"/>
        <v>6622</v>
      </c>
      <c r="T121" s="31">
        <v>120</v>
      </c>
      <c r="U121" s="22">
        <v>-6622</v>
      </c>
      <c r="V121" s="22">
        <v>0</v>
      </c>
      <c r="W121" s="22">
        <v>0</v>
      </c>
      <c r="X121" s="22">
        <v>0</v>
      </c>
      <c r="Y121" s="22">
        <v>0</v>
      </c>
      <c r="Z121" s="22">
        <v>0</v>
      </c>
      <c r="AA121" s="22">
        <v>0</v>
      </c>
      <c r="AB121" s="22">
        <v>0</v>
      </c>
      <c r="AC121" s="22">
        <v>0</v>
      </c>
      <c r="AD121" s="22">
        <v>0</v>
      </c>
      <c r="AE121" s="22">
        <v>0</v>
      </c>
      <c r="AF121" s="22">
        <v>0</v>
      </c>
      <c r="AG121" s="22">
        <v>0</v>
      </c>
      <c r="AH121" s="22">
        <f t="shared" si="21"/>
        <v>0</v>
      </c>
      <c r="AI121" s="22">
        <v>0</v>
      </c>
      <c r="AJ121" s="22">
        <f t="shared" si="22"/>
        <v>-6622</v>
      </c>
      <c r="AL121" s="37">
        <f t="shared" si="23"/>
        <v>0</v>
      </c>
      <c r="AM121" s="37">
        <f t="shared" si="24"/>
        <v>0</v>
      </c>
    </row>
    <row r="122" spans="1:39" outlineLevel="1" x14ac:dyDescent="0.25">
      <c r="A122" s="36">
        <v>40755</v>
      </c>
      <c r="C122" s="28" t="s">
        <v>5563</v>
      </c>
      <c r="D122" s="29" t="s">
        <v>5564</v>
      </c>
      <c r="F122" s="29" t="s">
        <v>88</v>
      </c>
      <c r="G122" s="29" t="s">
        <v>451</v>
      </c>
      <c r="H122" s="29" t="s">
        <v>90</v>
      </c>
      <c r="N122" s="31">
        <v>1</v>
      </c>
      <c r="O122" s="29" t="s">
        <v>158</v>
      </c>
      <c r="P122" s="37">
        <v>290</v>
      </c>
      <c r="Q122" s="37">
        <v>0</v>
      </c>
      <c r="R122" s="37">
        <v>0</v>
      </c>
      <c r="S122" s="37">
        <f t="shared" si="20"/>
        <v>290</v>
      </c>
      <c r="T122" s="31">
        <v>120</v>
      </c>
      <c r="U122" s="22">
        <v>-290</v>
      </c>
      <c r="V122" s="22">
        <v>0</v>
      </c>
      <c r="W122" s="22">
        <v>0</v>
      </c>
      <c r="X122" s="22">
        <v>0</v>
      </c>
      <c r="Y122" s="22">
        <v>0</v>
      </c>
      <c r="Z122" s="22">
        <v>0</v>
      </c>
      <c r="AA122" s="22">
        <v>0</v>
      </c>
      <c r="AB122" s="22">
        <v>0</v>
      </c>
      <c r="AC122" s="22">
        <v>0</v>
      </c>
      <c r="AD122" s="22">
        <v>0</v>
      </c>
      <c r="AE122" s="22">
        <v>0</v>
      </c>
      <c r="AF122" s="22">
        <v>0</v>
      </c>
      <c r="AG122" s="22">
        <v>0</v>
      </c>
      <c r="AH122" s="22">
        <f t="shared" si="21"/>
        <v>0</v>
      </c>
      <c r="AI122" s="22">
        <v>0</v>
      </c>
      <c r="AJ122" s="22">
        <f t="shared" si="22"/>
        <v>-290</v>
      </c>
      <c r="AL122" s="37">
        <f t="shared" si="23"/>
        <v>0</v>
      </c>
      <c r="AM122" s="37">
        <f t="shared" si="24"/>
        <v>0</v>
      </c>
    </row>
    <row r="123" spans="1:39" outlineLevel="1" x14ac:dyDescent="0.25">
      <c r="A123" s="36">
        <v>40755</v>
      </c>
      <c r="C123" s="28" t="s">
        <v>5565</v>
      </c>
      <c r="D123" s="29" t="s">
        <v>5566</v>
      </c>
      <c r="F123" s="29" t="s">
        <v>88</v>
      </c>
      <c r="G123" s="29" t="s">
        <v>451</v>
      </c>
      <c r="H123" s="29" t="s">
        <v>90</v>
      </c>
      <c r="N123" s="31">
        <v>1</v>
      </c>
      <c r="O123" s="29" t="s">
        <v>158</v>
      </c>
      <c r="P123" s="37">
        <v>997</v>
      </c>
      <c r="Q123" s="37">
        <v>0</v>
      </c>
      <c r="R123" s="37">
        <v>0</v>
      </c>
      <c r="S123" s="37">
        <f t="shared" si="20"/>
        <v>997</v>
      </c>
      <c r="T123" s="31">
        <v>120</v>
      </c>
      <c r="U123" s="22">
        <v>-997</v>
      </c>
      <c r="V123" s="22">
        <v>0</v>
      </c>
      <c r="W123" s="22">
        <v>0</v>
      </c>
      <c r="X123" s="22">
        <v>0</v>
      </c>
      <c r="Y123" s="22">
        <v>0</v>
      </c>
      <c r="Z123" s="22">
        <v>0</v>
      </c>
      <c r="AA123" s="22">
        <v>0</v>
      </c>
      <c r="AB123" s="22">
        <v>0</v>
      </c>
      <c r="AC123" s="22">
        <v>0</v>
      </c>
      <c r="AD123" s="22">
        <v>0</v>
      </c>
      <c r="AE123" s="22">
        <v>0</v>
      </c>
      <c r="AF123" s="22">
        <v>0</v>
      </c>
      <c r="AG123" s="22">
        <v>0</v>
      </c>
      <c r="AH123" s="22">
        <f t="shared" si="21"/>
        <v>0</v>
      </c>
      <c r="AI123" s="22">
        <v>0</v>
      </c>
      <c r="AJ123" s="22">
        <f t="shared" si="22"/>
        <v>-997</v>
      </c>
      <c r="AL123" s="37">
        <f t="shared" si="23"/>
        <v>0</v>
      </c>
      <c r="AM123" s="37">
        <f t="shared" si="24"/>
        <v>0</v>
      </c>
    </row>
    <row r="124" spans="1:39" outlineLevel="1" x14ac:dyDescent="0.25">
      <c r="A124" s="36">
        <v>40755</v>
      </c>
      <c r="C124" s="28" t="s">
        <v>5567</v>
      </c>
      <c r="D124" s="29" t="s">
        <v>5568</v>
      </c>
      <c r="F124" s="29" t="s">
        <v>88</v>
      </c>
      <c r="G124" s="29" t="s">
        <v>451</v>
      </c>
      <c r="H124" s="29" t="s">
        <v>90</v>
      </c>
      <c r="N124" s="31">
        <v>1</v>
      </c>
      <c r="O124" s="29" t="s">
        <v>158</v>
      </c>
      <c r="P124" s="37">
        <v>420</v>
      </c>
      <c r="Q124" s="37">
        <v>0</v>
      </c>
      <c r="R124" s="37">
        <v>0</v>
      </c>
      <c r="S124" s="37">
        <f t="shared" si="20"/>
        <v>420</v>
      </c>
      <c r="T124" s="31">
        <v>120</v>
      </c>
      <c r="U124" s="22">
        <v>-420</v>
      </c>
      <c r="V124" s="22">
        <v>0</v>
      </c>
      <c r="W124" s="22">
        <v>0</v>
      </c>
      <c r="X124" s="22">
        <v>0</v>
      </c>
      <c r="Y124" s="22">
        <v>0</v>
      </c>
      <c r="Z124" s="22">
        <v>0</v>
      </c>
      <c r="AA124" s="22">
        <v>0</v>
      </c>
      <c r="AB124" s="22">
        <v>0</v>
      </c>
      <c r="AC124" s="22">
        <v>0</v>
      </c>
      <c r="AD124" s="22">
        <v>0</v>
      </c>
      <c r="AE124" s="22">
        <v>0</v>
      </c>
      <c r="AF124" s="22">
        <v>0</v>
      </c>
      <c r="AG124" s="22">
        <v>0</v>
      </c>
      <c r="AH124" s="22">
        <f t="shared" si="21"/>
        <v>0</v>
      </c>
      <c r="AI124" s="22">
        <v>0</v>
      </c>
      <c r="AJ124" s="22">
        <f t="shared" si="22"/>
        <v>-420</v>
      </c>
      <c r="AL124" s="37">
        <f t="shared" si="23"/>
        <v>0</v>
      </c>
      <c r="AM124" s="37">
        <f t="shared" si="24"/>
        <v>0</v>
      </c>
    </row>
    <row r="125" spans="1:39" outlineLevel="1" x14ac:dyDescent="0.25">
      <c r="A125" s="36">
        <v>40755</v>
      </c>
      <c r="C125" s="28" t="s">
        <v>5569</v>
      </c>
      <c r="D125" s="29" t="s">
        <v>5570</v>
      </c>
      <c r="F125" s="29" t="s">
        <v>88</v>
      </c>
      <c r="G125" s="29" t="s">
        <v>451</v>
      </c>
      <c r="H125" s="29" t="s">
        <v>90</v>
      </c>
      <c r="N125" s="31">
        <v>1</v>
      </c>
      <c r="O125" s="29" t="s">
        <v>158</v>
      </c>
      <c r="P125" s="37">
        <v>1560</v>
      </c>
      <c r="Q125" s="37">
        <v>0</v>
      </c>
      <c r="R125" s="37">
        <v>0</v>
      </c>
      <c r="S125" s="37">
        <f t="shared" si="20"/>
        <v>1560</v>
      </c>
      <c r="T125" s="31">
        <v>120</v>
      </c>
      <c r="U125" s="22">
        <v>-1560</v>
      </c>
      <c r="V125" s="22">
        <v>0</v>
      </c>
      <c r="W125" s="22">
        <v>0</v>
      </c>
      <c r="X125" s="22">
        <v>0</v>
      </c>
      <c r="Y125" s="22">
        <v>0</v>
      </c>
      <c r="Z125" s="22">
        <v>0</v>
      </c>
      <c r="AA125" s="22">
        <v>0</v>
      </c>
      <c r="AB125" s="22">
        <v>0</v>
      </c>
      <c r="AC125" s="22">
        <v>0</v>
      </c>
      <c r="AD125" s="22">
        <v>0</v>
      </c>
      <c r="AE125" s="22">
        <v>0</v>
      </c>
      <c r="AF125" s="22">
        <v>0</v>
      </c>
      <c r="AG125" s="22">
        <v>0</v>
      </c>
      <c r="AH125" s="22">
        <f t="shared" si="21"/>
        <v>0</v>
      </c>
      <c r="AI125" s="22">
        <v>0</v>
      </c>
      <c r="AJ125" s="22">
        <f t="shared" si="22"/>
        <v>-1560</v>
      </c>
      <c r="AL125" s="37">
        <f t="shared" si="23"/>
        <v>0</v>
      </c>
      <c r="AM125" s="37">
        <f t="shared" si="24"/>
        <v>0</v>
      </c>
    </row>
    <row r="126" spans="1:39" outlineLevel="1" x14ac:dyDescent="0.25">
      <c r="A126" s="36">
        <v>40755</v>
      </c>
      <c r="C126" s="28" t="s">
        <v>5571</v>
      </c>
      <c r="D126" s="29" t="s">
        <v>5572</v>
      </c>
      <c r="F126" s="29" t="s">
        <v>88</v>
      </c>
      <c r="G126" s="29" t="s">
        <v>451</v>
      </c>
      <c r="H126" s="29" t="s">
        <v>90</v>
      </c>
      <c r="N126" s="31">
        <v>1</v>
      </c>
      <c r="O126" s="29" t="s">
        <v>158</v>
      </c>
      <c r="P126" s="37">
        <v>269</v>
      </c>
      <c r="Q126" s="37">
        <v>0</v>
      </c>
      <c r="R126" s="37">
        <v>0</v>
      </c>
      <c r="S126" s="37">
        <f t="shared" si="20"/>
        <v>269</v>
      </c>
      <c r="T126" s="31">
        <v>120</v>
      </c>
      <c r="U126" s="22">
        <v>-269</v>
      </c>
      <c r="V126" s="22">
        <v>0</v>
      </c>
      <c r="W126" s="22">
        <v>0</v>
      </c>
      <c r="X126" s="22">
        <v>0</v>
      </c>
      <c r="Y126" s="22">
        <v>0</v>
      </c>
      <c r="Z126" s="22">
        <v>0</v>
      </c>
      <c r="AA126" s="22">
        <v>0</v>
      </c>
      <c r="AB126" s="22">
        <v>0</v>
      </c>
      <c r="AC126" s="22">
        <v>0</v>
      </c>
      <c r="AD126" s="22">
        <v>0</v>
      </c>
      <c r="AE126" s="22">
        <v>0</v>
      </c>
      <c r="AF126" s="22">
        <v>0</v>
      </c>
      <c r="AG126" s="22">
        <v>0</v>
      </c>
      <c r="AH126" s="22">
        <f t="shared" si="21"/>
        <v>0</v>
      </c>
      <c r="AI126" s="22">
        <v>0</v>
      </c>
      <c r="AJ126" s="22">
        <f t="shared" si="22"/>
        <v>-269</v>
      </c>
      <c r="AL126" s="37">
        <f t="shared" si="23"/>
        <v>0</v>
      </c>
      <c r="AM126" s="37">
        <f t="shared" si="24"/>
        <v>0</v>
      </c>
    </row>
    <row r="127" spans="1:39" outlineLevel="1" x14ac:dyDescent="0.25">
      <c r="A127" s="36">
        <v>40755</v>
      </c>
      <c r="C127" s="28" t="s">
        <v>5573</v>
      </c>
      <c r="D127" s="29" t="s">
        <v>5574</v>
      </c>
      <c r="F127" s="29" t="s">
        <v>88</v>
      </c>
      <c r="G127" s="29" t="s">
        <v>451</v>
      </c>
      <c r="H127" s="29" t="s">
        <v>90</v>
      </c>
      <c r="N127" s="31">
        <v>1</v>
      </c>
      <c r="O127" s="29" t="s">
        <v>158</v>
      </c>
      <c r="P127" s="37">
        <v>1000</v>
      </c>
      <c r="Q127" s="37">
        <v>0</v>
      </c>
      <c r="R127" s="37">
        <v>0</v>
      </c>
      <c r="S127" s="37">
        <f t="shared" si="20"/>
        <v>1000</v>
      </c>
      <c r="T127" s="31">
        <v>120</v>
      </c>
      <c r="U127" s="22">
        <v>-1000</v>
      </c>
      <c r="V127" s="22">
        <v>0</v>
      </c>
      <c r="W127" s="22">
        <v>0</v>
      </c>
      <c r="X127" s="22">
        <v>0</v>
      </c>
      <c r="Y127" s="22">
        <v>0</v>
      </c>
      <c r="Z127" s="22">
        <v>0</v>
      </c>
      <c r="AA127" s="22">
        <v>0</v>
      </c>
      <c r="AB127" s="22">
        <v>0</v>
      </c>
      <c r="AC127" s="22">
        <v>0</v>
      </c>
      <c r="AD127" s="22">
        <v>0</v>
      </c>
      <c r="AE127" s="22">
        <v>0</v>
      </c>
      <c r="AF127" s="22">
        <v>0</v>
      </c>
      <c r="AG127" s="22">
        <v>0</v>
      </c>
      <c r="AH127" s="22">
        <f t="shared" si="21"/>
        <v>0</v>
      </c>
      <c r="AI127" s="22">
        <v>0</v>
      </c>
      <c r="AJ127" s="22">
        <f t="shared" si="22"/>
        <v>-1000</v>
      </c>
      <c r="AL127" s="37">
        <f t="shared" si="23"/>
        <v>0</v>
      </c>
      <c r="AM127" s="37">
        <f t="shared" si="24"/>
        <v>0</v>
      </c>
    </row>
    <row r="128" spans="1:39" outlineLevel="1" x14ac:dyDescent="0.25">
      <c r="A128" s="36">
        <v>40755</v>
      </c>
      <c r="C128" s="28" t="s">
        <v>5575</v>
      </c>
      <c r="D128" s="29" t="s">
        <v>5576</v>
      </c>
      <c r="F128" s="29" t="s">
        <v>88</v>
      </c>
      <c r="G128" s="29" t="s">
        <v>451</v>
      </c>
      <c r="H128" s="29" t="s">
        <v>90</v>
      </c>
      <c r="N128" s="31">
        <v>1</v>
      </c>
      <c r="O128" s="29" t="s">
        <v>158</v>
      </c>
      <c r="P128" s="37">
        <v>1850</v>
      </c>
      <c r="Q128" s="37">
        <v>0</v>
      </c>
      <c r="R128" s="37">
        <v>0</v>
      </c>
      <c r="S128" s="37">
        <f t="shared" si="20"/>
        <v>1850</v>
      </c>
      <c r="T128" s="31">
        <v>120</v>
      </c>
      <c r="U128" s="22">
        <v>-1850</v>
      </c>
      <c r="V128" s="22">
        <v>0</v>
      </c>
      <c r="W128" s="22">
        <v>0</v>
      </c>
      <c r="X128" s="22">
        <v>0</v>
      </c>
      <c r="Y128" s="22">
        <v>0</v>
      </c>
      <c r="Z128" s="22">
        <v>0</v>
      </c>
      <c r="AA128" s="22">
        <v>0</v>
      </c>
      <c r="AB128" s="22">
        <v>0</v>
      </c>
      <c r="AC128" s="22">
        <v>0</v>
      </c>
      <c r="AD128" s="22">
        <v>0</v>
      </c>
      <c r="AE128" s="22">
        <v>0</v>
      </c>
      <c r="AF128" s="22">
        <v>0</v>
      </c>
      <c r="AG128" s="22">
        <v>0</v>
      </c>
      <c r="AH128" s="22">
        <f t="shared" si="21"/>
        <v>0</v>
      </c>
      <c r="AI128" s="22">
        <v>0</v>
      </c>
      <c r="AJ128" s="22">
        <f t="shared" si="22"/>
        <v>-1850</v>
      </c>
      <c r="AL128" s="37">
        <f t="shared" si="23"/>
        <v>0</v>
      </c>
      <c r="AM128" s="37">
        <f t="shared" si="24"/>
        <v>0</v>
      </c>
    </row>
    <row r="129" spans="1:39" outlineLevel="1" x14ac:dyDescent="0.25">
      <c r="A129" s="36">
        <v>40755</v>
      </c>
      <c r="C129" s="28" t="s">
        <v>5577</v>
      </c>
      <c r="D129" s="29" t="s">
        <v>5578</v>
      </c>
      <c r="F129" s="29" t="s">
        <v>88</v>
      </c>
      <c r="G129" s="29" t="s">
        <v>451</v>
      </c>
      <c r="H129" s="29" t="s">
        <v>90</v>
      </c>
      <c r="N129" s="31">
        <v>1</v>
      </c>
      <c r="O129" s="29" t="s">
        <v>158</v>
      </c>
      <c r="P129" s="37">
        <v>115</v>
      </c>
      <c r="Q129" s="37">
        <v>0</v>
      </c>
      <c r="R129" s="37">
        <v>0</v>
      </c>
      <c r="S129" s="37">
        <f t="shared" si="20"/>
        <v>115</v>
      </c>
      <c r="T129" s="31">
        <v>120</v>
      </c>
      <c r="U129" s="22">
        <v>-115</v>
      </c>
      <c r="V129" s="22">
        <v>0</v>
      </c>
      <c r="W129" s="22">
        <v>0</v>
      </c>
      <c r="X129" s="22">
        <v>0</v>
      </c>
      <c r="Y129" s="22">
        <v>0</v>
      </c>
      <c r="Z129" s="22">
        <v>0</v>
      </c>
      <c r="AA129" s="22">
        <v>0</v>
      </c>
      <c r="AB129" s="22">
        <v>0</v>
      </c>
      <c r="AC129" s="22">
        <v>0</v>
      </c>
      <c r="AD129" s="22">
        <v>0</v>
      </c>
      <c r="AE129" s="22">
        <v>0</v>
      </c>
      <c r="AF129" s="22">
        <v>0</v>
      </c>
      <c r="AG129" s="22">
        <v>0</v>
      </c>
      <c r="AH129" s="22">
        <f t="shared" si="21"/>
        <v>0</v>
      </c>
      <c r="AI129" s="22">
        <v>0</v>
      </c>
      <c r="AJ129" s="22">
        <f t="shared" si="22"/>
        <v>-115</v>
      </c>
      <c r="AL129" s="37">
        <f t="shared" si="23"/>
        <v>0</v>
      </c>
      <c r="AM129" s="37">
        <f t="shared" si="24"/>
        <v>0</v>
      </c>
    </row>
    <row r="130" spans="1:39" outlineLevel="1" x14ac:dyDescent="0.25">
      <c r="A130" s="36">
        <v>40755</v>
      </c>
      <c r="C130" s="28" t="s">
        <v>5579</v>
      </c>
      <c r="D130" s="29" t="s">
        <v>5580</v>
      </c>
      <c r="F130" s="29" t="s">
        <v>88</v>
      </c>
      <c r="G130" s="29" t="s">
        <v>451</v>
      </c>
      <c r="H130" s="29" t="s">
        <v>90</v>
      </c>
      <c r="N130" s="31">
        <v>1</v>
      </c>
      <c r="O130" s="29" t="s">
        <v>158</v>
      </c>
      <c r="P130" s="37">
        <v>1450</v>
      </c>
      <c r="Q130" s="37">
        <v>0</v>
      </c>
      <c r="R130" s="37">
        <v>0</v>
      </c>
      <c r="S130" s="37">
        <f t="shared" si="20"/>
        <v>1450</v>
      </c>
      <c r="T130" s="31">
        <v>120</v>
      </c>
      <c r="U130" s="22">
        <v>-1450</v>
      </c>
      <c r="V130" s="22">
        <v>0</v>
      </c>
      <c r="W130" s="22">
        <v>0</v>
      </c>
      <c r="X130" s="22">
        <v>0</v>
      </c>
      <c r="Y130" s="22">
        <v>0</v>
      </c>
      <c r="Z130" s="22">
        <v>0</v>
      </c>
      <c r="AA130" s="22">
        <v>0</v>
      </c>
      <c r="AB130" s="22">
        <v>0</v>
      </c>
      <c r="AC130" s="22">
        <v>0</v>
      </c>
      <c r="AD130" s="22">
        <v>0</v>
      </c>
      <c r="AE130" s="22">
        <v>0</v>
      </c>
      <c r="AF130" s="22">
        <v>0</v>
      </c>
      <c r="AG130" s="22">
        <v>0</v>
      </c>
      <c r="AH130" s="22">
        <f t="shared" si="21"/>
        <v>0</v>
      </c>
      <c r="AI130" s="22">
        <v>0</v>
      </c>
      <c r="AJ130" s="22">
        <f t="shared" si="22"/>
        <v>-1450</v>
      </c>
      <c r="AL130" s="37">
        <f t="shared" si="23"/>
        <v>0</v>
      </c>
      <c r="AM130" s="37">
        <f t="shared" si="24"/>
        <v>0</v>
      </c>
    </row>
    <row r="131" spans="1:39" outlineLevel="1" x14ac:dyDescent="0.25">
      <c r="A131" s="36">
        <v>40755</v>
      </c>
      <c r="C131" s="28" t="s">
        <v>5581</v>
      </c>
      <c r="D131" s="29" t="s">
        <v>5582</v>
      </c>
      <c r="F131" s="29" t="s">
        <v>88</v>
      </c>
      <c r="G131" s="29" t="s">
        <v>451</v>
      </c>
      <c r="H131" s="29" t="s">
        <v>90</v>
      </c>
      <c r="N131" s="31">
        <v>1</v>
      </c>
      <c r="O131" s="29" t="s">
        <v>158</v>
      </c>
      <c r="P131" s="37">
        <v>825</v>
      </c>
      <c r="Q131" s="37">
        <v>0</v>
      </c>
      <c r="R131" s="37">
        <v>0</v>
      </c>
      <c r="S131" s="37">
        <f t="shared" si="20"/>
        <v>825</v>
      </c>
      <c r="T131" s="31">
        <v>120</v>
      </c>
      <c r="U131" s="22">
        <v>-825</v>
      </c>
      <c r="V131" s="22">
        <v>0</v>
      </c>
      <c r="W131" s="22">
        <v>0</v>
      </c>
      <c r="X131" s="22">
        <v>0</v>
      </c>
      <c r="Y131" s="22">
        <v>0</v>
      </c>
      <c r="Z131" s="22">
        <v>0</v>
      </c>
      <c r="AA131" s="22">
        <v>0</v>
      </c>
      <c r="AB131" s="22">
        <v>0</v>
      </c>
      <c r="AC131" s="22">
        <v>0</v>
      </c>
      <c r="AD131" s="22">
        <v>0</v>
      </c>
      <c r="AE131" s="22">
        <v>0</v>
      </c>
      <c r="AF131" s="22">
        <v>0</v>
      </c>
      <c r="AG131" s="22">
        <v>0</v>
      </c>
      <c r="AH131" s="22">
        <f t="shared" si="21"/>
        <v>0</v>
      </c>
      <c r="AI131" s="22">
        <v>0</v>
      </c>
      <c r="AJ131" s="22">
        <f t="shared" si="22"/>
        <v>-825</v>
      </c>
      <c r="AL131" s="37">
        <f t="shared" si="23"/>
        <v>0</v>
      </c>
      <c r="AM131" s="37">
        <f t="shared" si="24"/>
        <v>0</v>
      </c>
    </row>
    <row r="132" spans="1:39" outlineLevel="1" x14ac:dyDescent="0.25">
      <c r="A132" s="36">
        <v>40755</v>
      </c>
      <c r="C132" s="28" t="s">
        <v>5583</v>
      </c>
      <c r="D132" s="29" t="s">
        <v>5584</v>
      </c>
      <c r="F132" s="29" t="s">
        <v>88</v>
      </c>
      <c r="G132" s="29" t="s">
        <v>451</v>
      </c>
      <c r="H132" s="29" t="s">
        <v>90</v>
      </c>
      <c r="N132" s="31">
        <v>1</v>
      </c>
      <c r="O132" s="29" t="s">
        <v>158</v>
      </c>
      <c r="P132" s="37">
        <v>140</v>
      </c>
      <c r="Q132" s="37">
        <v>0</v>
      </c>
      <c r="R132" s="37">
        <v>0</v>
      </c>
      <c r="S132" s="37">
        <f t="shared" si="20"/>
        <v>140</v>
      </c>
      <c r="T132" s="31">
        <v>120</v>
      </c>
      <c r="U132" s="22">
        <v>-140</v>
      </c>
      <c r="V132" s="22">
        <v>0</v>
      </c>
      <c r="W132" s="22">
        <v>0</v>
      </c>
      <c r="X132" s="22">
        <v>0</v>
      </c>
      <c r="Y132" s="22">
        <v>0</v>
      </c>
      <c r="Z132" s="22">
        <v>0</v>
      </c>
      <c r="AA132" s="22">
        <v>0</v>
      </c>
      <c r="AB132" s="22">
        <v>0</v>
      </c>
      <c r="AC132" s="22">
        <v>0</v>
      </c>
      <c r="AD132" s="22">
        <v>0</v>
      </c>
      <c r="AE132" s="22">
        <v>0</v>
      </c>
      <c r="AF132" s="22">
        <v>0</v>
      </c>
      <c r="AG132" s="22">
        <v>0</v>
      </c>
      <c r="AH132" s="22">
        <f t="shared" si="21"/>
        <v>0</v>
      </c>
      <c r="AI132" s="22">
        <v>0</v>
      </c>
      <c r="AJ132" s="22">
        <f t="shared" si="22"/>
        <v>-140</v>
      </c>
      <c r="AL132" s="37">
        <f t="shared" si="23"/>
        <v>0</v>
      </c>
      <c r="AM132" s="37">
        <f t="shared" si="24"/>
        <v>0</v>
      </c>
    </row>
    <row r="133" spans="1:39" outlineLevel="1" x14ac:dyDescent="0.25">
      <c r="A133" s="36">
        <v>40755</v>
      </c>
      <c r="C133" s="28" t="s">
        <v>5585</v>
      </c>
      <c r="D133" s="29" t="s">
        <v>5586</v>
      </c>
      <c r="F133" s="29" t="s">
        <v>88</v>
      </c>
      <c r="G133" s="29" t="s">
        <v>451</v>
      </c>
      <c r="H133" s="29" t="s">
        <v>90</v>
      </c>
      <c r="N133" s="31">
        <v>1</v>
      </c>
      <c r="O133" s="29" t="s">
        <v>158</v>
      </c>
      <c r="P133" s="37">
        <v>140</v>
      </c>
      <c r="Q133" s="37">
        <v>0</v>
      </c>
      <c r="R133" s="37">
        <v>0</v>
      </c>
      <c r="S133" s="37">
        <f t="shared" si="20"/>
        <v>140</v>
      </c>
      <c r="T133" s="31">
        <v>120</v>
      </c>
      <c r="U133" s="22">
        <v>-140</v>
      </c>
      <c r="V133" s="22">
        <v>0</v>
      </c>
      <c r="W133" s="22">
        <v>0</v>
      </c>
      <c r="X133" s="22">
        <v>0</v>
      </c>
      <c r="Y133" s="22">
        <v>0</v>
      </c>
      <c r="Z133" s="22">
        <v>0</v>
      </c>
      <c r="AA133" s="22">
        <v>0</v>
      </c>
      <c r="AB133" s="22">
        <v>0</v>
      </c>
      <c r="AC133" s="22">
        <v>0</v>
      </c>
      <c r="AD133" s="22">
        <v>0</v>
      </c>
      <c r="AE133" s="22">
        <v>0</v>
      </c>
      <c r="AF133" s="22">
        <v>0</v>
      </c>
      <c r="AG133" s="22">
        <v>0</v>
      </c>
      <c r="AH133" s="22">
        <f t="shared" si="21"/>
        <v>0</v>
      </c>
      <c r="AI133" s="22">
        <v>0</v>
      </c>
      <c r="AJ133" s="22">
        <f t="shared" si="22"/>
        <v>-140</v>
      </c>
      <c r="AL133" s="37">
        <f t="shared" si="23"/>
        <v>0</v>
      </c>
      <c r="AM133" s="37">
        <f t="shared" si="24"/>
        <v>0</v>
      </c>
    </row>
    <row r="134" spans="1:39" outlineLevel="1" x14ac:dyDescent="0.25">
      <c r="A134" s="36">
        <v>40755</v>
      </c>
      <c r="C134" s="28" t="s">
        <v>5587</v>
      </c>
      <c r="D134" s="29" t="s">
        <v>5586</v>
      </c>
      <c r="F134" s="29" t="s">
        <v>88</v>
      </c>
      <c r="G134" s="29" t="s">
        <v>451</v>
      </c>
      <c r="H134" s="29" t="s">
        <v>90</v>
      </c>
      <c r="N134" s="31">
        <v>1</v>
      </c>
      <c r="O134" s="29" t="s">
        <v>158</v>
      </c>
      <c r="P134" s="37">
        <v>140</v>
      </c>
      <c r="Q134" s="37">
        <v>0</v>
      </c>
      <c r="R134" s="37">
        <v>0</v>
      </c>
      <c r="S134" s="37">
        <f t="shared" si="20"/>
        <v>140</v>
      </c>
      <c r="T134" s="31">
        <v>120</v>
      </c>
      <c r="U134" s="22">
        <v>-140</v>
      </c>
      <c r="V134" s="22">
        <v>0</v>
      </c>
      <c r="W134" s="22">
        <v>0</v>
      </c>
      <c r="X134" s="22">
        <v>0</v>
      </c>
      <c r="Y134" s="22">
        <v>0</v>
      </c>
      <c r="Z134" s="22">
        <v>0</v>
      </c>
      <c r="AA134" s="22">
        <v>0</v>
      </c>
      <c r="AB134" s="22">
        <v>0</v>
      </c>
      <c r="AC134" s="22">
        <v>0</v>
      </c>
      <c r="AD134" s="22">
        <v>0</v>
      </c>
      <c r="AE134" s="22">
        <v>0</v>
      </c>
      <c r="AF134" s="22">
        <v>0</v>
      </c>
      <c r="AG134" s="22">
        <v>0</v>
      </c>
      <c r="AH134" s="22">
        <f t="shared" si="21"/>
        <v>0</v>
      </c>
      <c r="AI134" s="22">
        <v>0</v>
      </c>
      <c r="AJ134" s="22">
        <f t="shared" si="22"/>
        <v>-140</v>
      </c>
      <c r="AL134" s="37">
        <f t="shared" si="23"/>
        <v>0</v>
      </c>
      <c r="AM134" s="37">
        <f t="shared" si="24"/>
        <v>0</v>
      </c>
    </row>
    <row r="135" spans="1:39" outlineLevel="1" x14ac:dyDescent="0.25">
      <c r="A135" s="36">
        <v>40755</v>
      </c>
      <c r="C135" s="28" t="s">
        <v>5588</v>
      </c>
      <c r="D135" s="29" t="s">
        <v>5586</v>
      </c>
      <c r="F135" s="29" t="s">
        <v>88</v>
      </c>
      <c r="G135" s="29" t="s">
        <v>451</v>
      </c>
      <c r="H135" s="29" t="s">
        <v>90</v>
      </c>
      <c r="N135" s="31">
        <v>1</v>
      </c>
      <c r="O135" s="29" t="s">
        <v>158</v>
      </c>
      <c r="P135" s="37">
        <v>140</v>
      </c>
      <c r="Q135" s="37">
        <v>0</v>
      </c>
      <c r="R135" s="37">
        <v>0</v>
      </c>
      <c r="S135" s="37">
        <f t="shared" si="20"/>
        <v>140</v>
      </c>
      <c r="T135" s="31">
        <v>120</v>
      </c>
      <c r="U135" s="22">
        <v>-140</v>
      </c>
      <c r="V135" s="22">
        <v>0</v>
      </c>
      <c r="W135" s="22">
        <v>0</v>
      </c>
      <c r="X135" s="22">
        <v>0</v>
      </c>
      <c r="Y135" s="22">
        <v>0</v>
      </c>
      <c r="Z135" s="22">
        <v>0</v>
      </c>
      <c r="AA135" s="22">
        <v>0</v>
      </c>
      <c r="AB135" s="22">
        <v>0</v>
      </c>
      <c r="AC135" s="22">
        <v>0</v>
      </c>
      <c r="AD135" s="22">
        <v>0</v>
      </c>
      <c r="AE135" s="22">
        <v>0</v>
      </c>
      <c r="AF135" s="22">
        <v>0</v>
      </c>
      <c r="AG135" s="22">
        <v>0</v>
      </c>
      <c r="AH135" s="22">
        <f t="shared" si="21"/>
        <v>0</v>
      </c>
      <c r="AI135" s="22">
        <v>0</v>
      </c>
      <c r="AJ135" s="22">
        <f t="shared" si="22"/>
        <v>-140</v>
      </c>
      <c r="AL135" s="37">
        <f t="shared" si="23"/>
        <v>0</v>
      </c>
      <c r="AM135" s="37">
        <f t="shared" si="24"/>
        <v>0</v>
      </c>
    </row>
    <row r="136" spans="1:39" outlineLevel="1" x14ac:dyDescent="0.25">
      <c r="A136" s="36">
        <v>40755</v>
      </c>
      <c r="C136" s="28" t="s">
        <v>5589</v>
      </c>
      <c r="D136" s="29" t="s">
        <v>5590</v>
      </c>
      <c r="F136" s="29" t="s">
        <v>88</v>
      </c>
      <c r="G136" s="29" t="s">
        <v>451</v>
      </c>
      <c r="H136" s="29" t="s">
        <v>90</v>
      </c>
      <c r="N136" s="31">
        <v>1</v>
      </c>
      <c r="O136" s="29" t="s">
        <v>158</v>
      </c>
      <c r="P136" s="37">
        <v>2680</v>
      </c>
      <c r="Q136" s="37">
        <v>0</v>
      </c>
      <c r="R136" s="37">
        <v>0</v>
      </c>
      <c r="S136" s="37">
        <f t="shared" si="20"/>
        <v>2680</v>
      </c>
      <c r="T136" s="31">
        <v>120</v>
      </c>
      <c r="U136" s="22">
        <v>-2680</v>
      </c>
      <c r="V136" s="22">
        <v>0</v>
      </c>
      <c r="W136" s="22">
        <v>0</v>
      </c>
      <c r="X136" s="22">
        <v>0</v>
      </c>
      <c r="Y136" s="22">
        <v>0</v>
      </c>
      <c r="Z136" s="22">
        <v>0</v>
      </c>
      <c r="AA136" s="22">
        <v>0</v>
      </c>
      <c r="AB136" s="22">
        <v>0</v>
      </c>
      <c r="AC136" s="22">
        <v>0</v>
      </c>
      <c r="AD136" s="22">
        <v>0</v>
      </c>
      <c r="AE136" s="22">
        <v>0</v>
      </c>
      <c r="AF136" s="22">
        <v>0</v>
      </c>
      <c r="AG136" s="22">
        <v>0</v>
      </c>
      <c r="AH136" s="22">
        <f t="shared" si="21"/>
        <v>0</v>
      </c>
      <c r="AI136" s="22">
        <v>0</v>
      </c>
      <c r="AJ136" s="22">
        <f t="shared" si="22"/>
        <v>-2680</v>
      </c>
      <c r="AL136" s="37">
        <f t="shared" si="23"/>
        <v>0</v>
      </c>
      <c r="AM136" s="37">
        <f t="shared" si="24"/>
        <v>0</v>
      </c>
    </row>
    <row r="137" spans="1:39" outlineLevel="1" x14ac:dyDescent="0.25">
      <c r="A137" s="36">
        <v>40755</v>
      </c>
      <c r="C137" s="28" t="s">
        <v>5591</v>
      </c>
      <c r="D137" s="29" t="s">
        <v>5592</v>
      </c>
      <c r="F137" s="29" t="s">
        <v>88</v>
      </c>
      <c r="G137" s="29" t="s">
        <v>451</v>
      </c>
      <c r="H137" s="29" t="s">
        <v>90</v>
      </c>
      <c r="N137" s="31">
        <v>1</v>
      </c>
      <c r="O137" s="29" t="s">
        <v>158</v>
      </c>
      <c r="P137" s="37">
        <v>2680</v>
      </c>
      <c r="Q137" s="37">
        <v>0</v>
      </c>
      <c r="R137" s="37">
        <v>0</v>
      </c>
      <c r="S137" s="37">
        <f t="shared" si="20"/>
        <v>2680</v>
      </c>
      <c r="T137" s="31">
        <v>120</v>
      </c>
      <c r="U137" s="22">
        <v>-2680</v>
      </c>
      <c r="V137" s="22">
        <v>0</v>
      </c>
      <c r="W137" s="22">
        <v>0</v>
      </c>
      <c r="X137" s="22">
        <v>0</v>
      </c>
      <c r="Y137" s="22">
        <v>0</v>
      </c>
      <c r="Z137" s="22">
        <v>0</v>
      </c>
      <c r="AA137" s="22">
        <v>0</v>
      </c>
      <c r="AB137" s="22">
        <v>0</v>
      </c>
      <c r="AC137" s="22">
        <v>0</v>
      </c>
      <c r="AD137" s="22">
        <v>0</v>
      </c>
      <c r="AE137" s="22">
        <v>0</v>
      </c>
      <c r="AF137" s="22">
        <v>0</v>
      </c>
      <c r="AG137" s="22">
        <v>0</v>
      </c>
      <c r="AH137" s="22">
        <f t="shared" si="21"/>
        <v>0</v>
      </c>
      <c r="AI137" s="22">
        <v>0</v>
      </c>
      <c r="AJ137" s="22">
        <f t="shared" si="22"/>
        <v>-2680</v>
      </c>
      <c r="AL137" s="37">
        <f t="shared" si="23"/>
        <v>0</v>
      </c>
      <c r="AM137" s="37">
        <f t="shared" si="24"/>
        <v>0</v>
      </c>
    </row>
    <row r="138" spans="1:39" outlineLevel="1" x14ac:dyDescent="0.25">
      <c r="A138" s="36">
        <v>40755</v>
      </c>
      <c r="C138" s="28" t="s">
        <v>5593</v>
      </c>
      <c r="D138" s="29" t="s">
        <v>5594</v>
      </c>
      <c r="F138" s="29" t="s">
        <v>88</v>
      </c>
      <c r="G138" s="29" t="s">
        <v>451</v>
      </c>
      <c r="H138" s="29" t="s">
        <v>90</v>
      </c>
      <c r="N138" s="31">
        <v>1</v>
      </c>
      <c r="O138" s="29" t="s">
        <v>158</v>
      </c>
      <c r="P138" s="37">
        <v>450</v>
      </c>
      <c r="Q138" s="37">
        <v>0</v>
      </c>
      <c r="R138" s="37">
        <v>0</v>
      </c>
      <c r="S138" s="37">
        <f t="shared" si="20"/>
        <v>450</v>
      </c>
      <c r="T138" s="31">
        <v>120</v>
      </c>
      <c r="U138" s="22">
        <v>-450</v>
      </c>
      <c r="V138" s="22">
        <v>0</v>
      </c>
      <c r="W138" s="22">
        <v>0</v>
      </c>
      <c r="X138" s="22">
        <v>0</v>
      </c>
      <c r="Y138" s="22">
        <v>0</v>
      </c>
      <c r="Z138" s="22">
        <v>0</v>
      </c>
      <c r="AA138" s="22">
        <v>0</v>
      </c>
      <c r="AB138" s="22">
        <v>0</v>
      </c>
      <c r="AC138" s="22">
        <v>0</v>
      </c>
      <c r="AD138" s="22">
        <v>0</v>
      </c>
      <c r="AE138" s="22">
        <v>0</v>
      </c>
      <c r="AF138" s="22">
        <v>0</v>
      </c>
      <c r="AG138" s="22">
        <v>0</v>
      </c>
      <c r="AH138" s="22">
        <f t="shared" si="21"/>
        <v>0</v>
      </c>
      <c r="AI138" s="22">
        <v>0</v>
      </c>
      <c r="AJ138" s="22">
        <f t="shared" si="22"/>
        <v>-450</v>
      </c>
      <c r="AL138" s="37">
        <f t="shared" si="23"/>
        <v>0</v>
      </c>
      <c r="AM138" s="37">
        <f t="shared" si="24"/>
        <v>0</v>
      </c>
    </row>
    <row r="139" spans="1:39" outlineLevel="1" x14ac:dyDescent="0.25">
      <c r="A139" s="36">
        <v>40755</v>
      </c>
      <c r="C139" s="28" t="s">
        <v>5595</v>
      </c>
      <c r="D139" s="29" t="s">
        <v>5594</v>
      </c>
      <c r="F139" s="29" t="s">
        <v>88</v>
      </c>
      <c r="G139" s="29" t="s">
        <v>451</v>
      </c>
      <c r="H139" s="29" t="s">
        <v>90</v>
      </c>
      <c r="N139" s="31">
        <v>1</v>
      </c>
      <c r="O139" s="29" t="s">
        <v>158</v>
      </c>
      <c r="P139" s="37">
        <v>150</v>
      </c>
      <c r="Q139" s="37">
        <v>0</v>
      </c>
      <c r="R139" s="37">
        <v>0</v>
      </c>
      <c r="S139" s="37">
        <f t="shared" si="20"/>
        <v>150</v>
      </c>
      <c r="T139" s="31">
        <v>120</v>
      </c>
      <c r="U139" s="22">
        <v>-150</v>
      </c>
      <c r="V139" s="22">
        <v>0</v>
      </c>
      <c r="W139" s="22">
        <v>0</v>
      </c>
      <c r="X139" s="22">
        <v>0</v>
      </c>
      <c r="Y139" s="22">
        <v>0</v>
      </c>
      <c r="Z139" s="22">
        <v>0</v>
      </c>
      <c r="AA139" s="22">
        <v>0</v>
      </c>
      <c r="AB139" s="22">
        <v>0</v>
      </c>
      <c r="AC139" s="22">
        <v>0</v>
      </c>
      <c r="AD139" s="22">
        <v>0</v>
      </c>
      <c r="AE139" s="22">
        <v>0</v>
      </c>
      <c r="AF139" s="22">
        <v>0</v>
      </c>
      <c r="AG139" s="22">
        <v>0</v>
      </c>
      <c r="AH139" s="22">
        <f t="shared" si="21"/>
        <v>0</v>
      </c>
      <c r="AI139" s="22">
        <v>0</v>
      </c>
      <c r="AJ139" s="22">
        <f t="shared" si="22"/>
        <v>-150</v>
      </c>
      <c r="AL139" s="37">
        <f t="shared" si="23"/>
        <v>0</v>
      </c>
      <c r="AM139" s="37">
        <f t="shared" si="24"/>
        <v>0</v>
      </c>
    </row>
    <row r="140" spans="1:39" outlineLevel="1" x14ac:dyDescent="0.25">
      <c r="A140" s="36">
        <v>40755</v>
      </c>
      <c r="C140" s="28" t="s">
        <v>5596</v>
      </c>
      <c r="D140" s="29" t="s">
        <v>5597</v>
      </c>
      <c r="F140" s="29" t="s">
        <v>88</v>
      </c>
      <c r="G140" s="29" t="s">
        <v>451</v>
      </c>
      <c r="H140" s="29" t="s">
        <v>90</v>
      </c>
      <c r="N140" s="31">
        <v>1</v>
      </c>
      <c r="O140" s="29" t="s">
        <v>158</v>
      </c>
      <c r="P140" s="37">
        <v>140</v>
      </c>
      <c r="Q140" s="37">
        <v>0</v>
      </c>
      <c r="R140" s="37">
        <v>0</v>
      </c>
      <c r="S140" s="37">
        <f t="shared" si="20"/>
        <v>140</v>
      </c>
      <c r="T140" s="31">
        <v>120</v>
      </c>
      <c r="U140" s="22">
        <v>-140</v>
      </c>
      <c r="V140" s="22">
        <v>0</v>
      </c>
      <c r="W140" s="22">
        <v>0</v>
      </c>
      <c r="X140" s="22">
        <v>0</v>
      </c>
      <c r="Y140" s="22">
        <v>0</v>
      </c>
      <c r="Z140" s="22">
        <v>0</v>
      </c>
      <c r="AA140" s="22">
        <v>0</v>
      </c>
      <c r="AB140" s="22">
        <v>0</v>
      </c>
      <c r="AC140" s="22">
        <v>0</v>
      </c>
      <c r="AD140" s="22">
        <v>0</v>
      </c>
      <c r="AE140" s="22">
        <v>0</v>
      </c>
      <c r="AF140" s="22">
        <v>0</v>
      </c>
      <c r="AG140" s="22">
        <v>0</v>
      </c>
      <c r="AH140" s="22">
        <f t="shared" si="21"/>
        <v>0</v>
      </c>
      <c r="AI140" s="22">
        <v>0</v>
      </c>
      <c r="AJ140" s="22">
        <f t="shared" si="22"/>
        <v>-140</v>
      </c>
      <c r="AL140" s="37">
        <f t="shared" si="23"/>
        <v>0</v>
      </c>
      <c r="AM140" s="37">
        <f t="shared" si="24"/>
        <v>0</v>
      </c>
    </row>
    <row r="141" spans="1:39" outlineLevel="1" x14ac:dyDescent="0.25">
      <c r="A141" s="36">
        <v>40755</v>
      </c>
      <c r="C141" s="28" t="s">
        <v>5598</v>
      </c>
      <c r="D141" s="29" t="s">
        <v>5599</v>
      </c>
      <c r="F141" s="29" t="s">
        <v>88</v>
      </c>
      <c r="G141" s="29" t="s">
        <v>451</v>
      </c>
      <c r="H141" s="29" t="s">
        <v>90</v>
      </c>
      <c r="N141" s="31">
        <v>1</v>
      </c>
      <c r="O141" s="29" t="s">
        <v>158</v>
      </c>
      <c r="P141" s="37">
        <v>110</v>
      </c>
      <c r="Q141" s="37">
        <v>0</v>
      </c>
      <c r="R141" s="37">
        <v>0</v>
      </c>
      <c r="S141" s="37">
        <f t="shared" si="20"/>
        <v>110</v>
      </c>
      <c r="T141" s="31">
        <v>120</v>
      </c>
      <c r="U141" s="22">
        <v>-110</v>
      </c>
      <c r="V141" s="22">
        <v>0</v>
      </c>
      <c r="W141" s="22">
        <v>0</v>
      </c>
      <c r="X141" s="22">
        <v>0</v>
      </c>
      <c r="Y141" s="22">
        <v>0</v>
      </c>
      <c r="Z141" s="22">
        <v>0</v>
      </c>
      <c r="AA141" s="22">
        <v>0</v>
      </c>
      <c r="AB141" s="22">
        <v>0</v>
      </c>
      <c r="AC141" s="22">
        <v>0</v>
      </c>
      <c r="AD141" s="22">
        <v>0</v>
      </c>
      <c r="AE141" s="22">
        <v>0</v>
      </c>
      <c r="AF141" s="22">
        <v>0</v>
      </c>
      <c r="AG141" s="22">
        <v>0</v>
      </c>
      <c r="AH141" s="22">
        <f t="shared" si="21"/>
        <v>0</v>
      </c>
      <c r="AI141" s="22">
        <v>0</v>
      </c>
      <c r="AJ141" s="22">
        <f t="shared" si="22"/>
        <v>-110</v>
      </c>
      <c r="AL141" s="37">
        <f t="shared" si="23"/>
        <v>0</v>
      </c>
      <c r="AM141" s="37">
        <f t="shared" si="24"/>
        <v>0</v>
      </c>
    </row>
    <row r="142" spans="1:39" outlineLevel="1" x14ac:dyDescent="0.25">
      <c r="A142" s="36">
        <v>40755</v>
      </c>
      <c r="C142" s="28" t="s">
        <v>5600</v>
      </c>
      <c r="D142" s="29" t="s">
        <v>5601</v>
      </c>
      <c r="F142" s="29" t="s">
        <v>88</v>
      </c>
      <c r="G142" s="29" t="s">
        <v>451</v>
      </c>
      <c r="H142" s="29" t="s">
        <v>90</v>
      </c>
      <c r="N142" s="31">
        <v>1</v>
      </c>
      <c r="O142" s="29" t="s">
        <v>158</v>
      </c>
      <c r="P142" s="37">
        <v>1300</v>
      </c>
      <c r="Q142" s="37">
        <v>0</v>
      </c>
      <c r="R142" s="37">
        <v>0</v>
      </c>
      <c r="S142" s="37">
        <f t="shared" si="20"/>
        <v>1300</v>
      </c>
      <c r="T142" s="31">
        <v>120</v>
      </c>
      <c r="U142" s="22">
        <v>-1300</v>
      </c>
      <c r="V142" s="22">
        <v>0</v>
      </c>
      <c r="W142" s="22">
        <v>0</v>
      </c>
      <c r="X142" s="22">
        <v>0</v>
      </c>
      <c r="Y142" s="22">
        <v>0</v>
      </c>
      <c r="Z142" s="22">
        <v>0</v>
      </c>
      <c r="AA142" s="22">
        <v>0</v>
      </c>
      <c r="AB142" s="22">
        <v>0</v>
      </c>
      <c r="AC142" s="22">
        <v>0</v>
      </c>
      <c r="AD142" s="22">
        <v>0</v>
      </c>
      <c r="AE142" s="22">
        <v>0</v>
      </c>
      <c r="AF142" s="22">
        <v>0</v>
      </c>
      <c r="AG142" s="22">
        <v>0</v>
      </c>
      <c r="AH142" s="22">
        <f t="shared" si="21"/>
        <v>0</v>
      </c>
      <c r="AI142" s="22">
        <v>0</v>
      </c>
      <c r="AJ142" s="22">
        <f t="shared" si="22"/>
        <v>-1300</v>
      </c>
      <c r="AL142" s="37">
        <f t="shared" si="23"/>
        <v>0</v>
      </c>
      <c r="AM142" s="37">
        <f t="shared" si="24"/>
        <v>0</v>
      </c>
    </row>
    <row r="143" spans="1:39" outlineLevel="1" x14ac:dyDescent="0.25">
      <c r="A143" s="36">
        <v>40755</v>
      </c>
      <c r="C143" s="28" t="s">
        <v>5602</v>
      </c>
      <c r="D143" s="29" t="s">
        <v>5603</v>
      </c>
      <c r="F143" s="29" t="s">
        <v>88</v>
      </c>
      <c r="G143" s="29" t="s">
        <v>451</v>
      </c>
      <c r="H143" s="29" t="s">
        <v>90</v>
      </c>
      <c r="N143" s="31">
        <v>1</v>
      </c>
      <c r="O143" s="29" t="s">
        <v>158</v>
      </c>
      <c r="P143" s="37">
        <v>2800</v>
      </c>
      <c r="Q143" s="37">
        <v>0</v>
      </c>
      <c r="R143" s="37">
        <v>0</v>
      </c>
      <c r="S143" s="37">
        <f t="shared" ref="S143:S206" si="25">SUM(P143:R143)</f>
        <v>2800</v>
      </c>
      <c r="T143" s="31">
        <v>120</v>
      </c>
      <c r="U143" s="22">
        <v>-2800</v>
      </c>
      <c r="V143" s="22">
        <v>0</v>
      </c>
      <c r="W143" s="22">
        <v>0</v>
      </c>
      <c r="X143" s="22">
        <v>0</v>
      </c>
      <c r="Y143" s="22">
        <v>0</v>
      </c>
      <c r="Z143" s="22">
        <v>0</v>
      </c>
      <c r="AA143" s="22">
        <v>0</v>
      </c>
      <c r="AB143" s="22">
        <v>0</v>
      </c>
      <c r="AC143" s="22">
        <v>0</v>
      </c>
      <c r="AD143" s="22">
        <v>0</v>
      </c>
      <c r="AE143" s="22">
        <v>0</v>
      </c>
      <c r="AF143" s="22">
        <v>0</v>
      </c>
      <c r="AG143" s="22">
        <v>0</v>
      </c>
      <c r="AH143" s="22">
        <f t="shared" ref="AH143:AH206" si="26">SUM(V143:AG143)</f>
        <v>0</v>
      </c>
      <c r="AI143" s="22">
        <v>0</v>
      </c>
      <c r="AJ143" s="22">
        <f t="shared" ref="AJ143:AJ206" si="27">U143+AH143+AI143</f>
        <v>-2800</v>
      </c>
      <c r="AL143" s="37">
        <f t="shared" ref="AL143:AL206" si="28">S143+AJ143</f>
        <v>0</v>
      </c>
      <c r="AM143" s="37">
        <f t="shared" ref="AM143:AM206" si="29">P143+U143</f>
        <v>0</v>
      </c>
    </row>
    <row r="144" spans="1:39" outlineLevel="1" x14ac:dyDescent="0.25">
      <c r="A144" s="36">
        <v>40755</v>
      </c>
      <c r="C144" s="28" t="s">
        <v>5604</v>
      </c>
      <c r="D144" s="29" t="s">
        <v>5605</v>
      </c>
      <c r="F144" s="29" t="s">
        <v>88</v>
      </c>
      <c r="G144" s="29" t="s">
        <v>451</v>
      </c>
      <c r="H144" s="29" t="s">
        <v>90</v>
      </c>
      <c r="N144" s="31">
        <v>1</v>
      </c>
      <c r="O144" s="29" t="s">
        <v>158</v>
      </c>
      <c r="P144" s="37">
        <v>510</v>
      </c>
      <c r="Q144" s="37">
        <v>0</v>
      </c>
      <c r="R144" s="37">
        <v>0</v>
      </c>
      <c r="S144" s="37">
        <f t="shared" si="25"/>
        <v>510</v>
      </c>
      <c r="T144" s="31">
        <v>120</v>
      </c>
      <c r="U144" s="22">
        <v>-510</v>
      </c>
      <c r="V144" s="22">
        <v>0</v>
      </c>
      <c r="W144" s="22">
        <v>0</v>
      </c>
      <c r="X144" s="22">
        <v>0</v>
      </c>
      <c r="Y144" s="22">
        <v>0</v>
      </c>
      <c r="Z144" s="22">
        <v>0</v>
      </c>
      <c r="AA144" s="22">
        <v>0</v>
      </c>
      <c r="AB144" s="22">
        <v>0</v>
      </c>
      <c r="AC144" s="22">
        <v>0</v>
      </c>
      <c r="AD144" s="22">
        <v>0</v>
      </c>
      <c r="AE144" s="22">
        <v>0</v>
      </c>
      <c r="AF144" s="22">
        <v>0</v>
      </c>
      <c r="AG144" s="22">
        <v>0</v>
      </c>
      <c r="AH144" s="22">
        <f t="shared" si="26"/>
        <v>0</v>
      </c>
      <c r="AI144" s="22">
        <v>0</v>
      </c>
      <c r="AJ144" s="22">
        <f t="shared" si="27"/>
        <v>-510</v>
      </c>
      <c r="AL144" s="37">
        <f t="shared" si="28"/>
        <v>0</v>
      </c>
      <c r="AM144" s="37">
        <f t="shared" si="29"/>
        <v>0</v>
      </c>
    </row>
    <row r="145" spans="1:39" outlineLevel="1" x14ac:dyDescent="0.25">
      <c r="A145" s="36">
        <v>40755</v>
      </c>
      <c r="C145" s="28" t="s">
        <v>5606</v>
      </c>
      <c r="D145" s="29" t="s">
        <v>5607</v>
      </c>
      <c r="F145" s="29" t="s">
        <v>88</v>
      </c>
      <c r="G145" s="29" t="s">
        <v>451</v>
      </c>
      <c r="H145" s="29" t="s">
        <v>90</v>
      </c>
      <c r="N145" s="31">
        <v>1</v>
      </c>
      <c r="O145" s="29" t="s">
        <v>158</v>
      </c>
      <c r="P145" s="37">
        <v>5360</v>
      </c>
      <c r="Q145" s="37">
        <v>0</v>
      </c>
      <c r="R145" s="37">
        <v>0</v>
      </c>
      <c r="S145" s="37">
        <f t="shared" si="25"/>
        <v>5360</v>
      </c>
      <c r="T145" s="31">
        <v>120</v>
      </c>
      <c r="U145" s="22">
        <v>-5360</v>
      </c>
      <c r="V145" s="22">
        <v>0</v>
      </c>
      <c r="W145" s="22">
        <v>0</v>
      </c>
      <c r="X145" s="22">
        <v>0</v>
      </c>
      <c r="Y145" s="22">
        <v>0</v>
      </c>
      <c r="Z145" s="22">
        <v>0</v>
      </c>
      <c r="AA145" s="22">
        <v>0</v>
      </c>
      <c r="AB145" s="22">
        <v>0</v>
      </c>
      <c r="AC145" s="22">
        <v>0</v>
      </c>
      <c r="AD145" s="22">
        <v>0</v>
      </c>
      <c r="AE145" s="22">
        <v>0</v>
      </c>
      <c r="AF145" s="22">
        <v>0</v>
      </c>
      <c r="AG145" s="22">
        <v>0</v>
      </c>
      <c r="AH145" s="22">
        <f t="shared" si="26"/>
        <v>0</v>
      </c>
      <c r="AI145" s="22">
        <v>0</v>
      </c>
      <c r="AJ145" s="22">
        <f t="shared" si="27"/>
        <v>-5360</v>
      </c>
      <c r="AL145" s="37">
        <f t="shared" si="28"/>
        <v>0</v>
      </c>
      <c r="AM145" s="37">
        <f t="shared" si="29"/>
        <v>0</v>
      </c>
    </row>
    <row r="146" spans="1:39" outlineLevel="1" x14ac:dyDescent="0.25">
      <c r="A146" s="36">
        <v>40755</v>
      </c>
      <c r="C146" s="28" t="s">
        <v>5608</v>
      </c>
      <c r="D146" s="29" t="s">
        <v>5609</v>
      </c>
      <c r="F146" s="29" t="s">
        <v>88</v>
      </c>
      <c r="G146" s="29" t="s">
        <v>451</v>
      </c>
      <c r="H146" s="29" t="s">
        <v>90</v>
      </c>
      <c r="N146" s="31">
        <v>1</v>
      </c>
      <c r="O146" s="29" t="s">
        <v>158</v>
      </c>
      <c r="P146" s="37">
        <v>3100</v>
      </c>
      <c r="Q146" s="37">
        <v>0</v>
      </c>
      <c r="R146" s="37">
        <v>0</v>
      </c>
      <c r="S146" s="37">
        <f t="shared" si="25"/>
        <v>3100</v>
      </c>
      <c r="T146" s="31">
        <v>120</v>
      </c>
      <c r="U146" s="22">
        <v>-3100</v>
      </c>
      <c r="V146" s="22">
        <v>0</v>
      </c>
      <c r="W146" s="22">
        <v>0</v>
      </c>
      <c r="X146" s="22">
        <v>0</v>
      </c>
      <c r="Y146" s="22">
        <v>0</v>
      </c>
      <c r="Z146" s="22">
        <v>0</v>
      </c>
      <c r="AA146" s="22">
        <v>0</v>
      </c>
      <c r="AB146" s="22">
        <v>0</v>
      </c>
      <c r="AC146" s="22">
        <v>0</v>
      </c>
      <c r="AD146" s="22">
        <v>0</v>
      </c>
      <c r="AE146" s="22">
        <v>0</v>
      </c>
      <c r="AF146" s="22">
        <v>0</v>
      </c>
      <c r="AG146" s="22">
        <v>0</v>
      </c>
      <c r="AH146" s="22">
        <f t="shared" si="26"/>
        <v>0</v>
      </c>
      <c r="AI146" s="22">
        <v>0</v>
      </c>
      <c r="AJ146" s="22">
        <f t="shared" si="27"/>
        <v>-3100</v>
      </c>
      <c r="AL146" s="37">
        <f t="shared" si="28"/>
        <v>0</v>
      </c>
      <c r="AM146" s="37">
        <f t="shared" si="29"/>
        <v>0</v>
      </c>
    </row>
    <row r="147" spans="1:39" outlineLevel="1" x14ac:dyDescent="0.25">
      <c r="A147" s="36">
        <v>40755</v>
      </c>
      <c r="C147" s="28" t="s">
        <v>5610</v>
      </c>
      <c r="D147" s="29" t="s">
        <v>5611</v>
      </c>
      <c r="F147" s="29" t="s">
        <v>88</v>
      </c>
      <c r="G147" s="29" t="s">
        <v>451</v>
      </c>
      <c r="H147" s="29" t="s">
        <v>90</v>
      </c>
      <c r="N147" s="31">
        <v>1</v>
      </c>
      <c r="O147" s="29" t="s">
        <v>158</v>
      </c>
      <c r="P147" s="37">
        <v>280</v>
      </c>
      <c r="Q147" s="37">
        <v>0</v>
      </c>
      <c r="R147" s="37">
        <v>0</v>
      </c>
      <c r="S147" s="37">
        <f t="shared" si="25"/>
        <v>280</v>
      </c>
      <c r="T147" s="31">
        <v>120</v>
      </c>
      <c r="U147" s="22">
        <v>-280</v>
      </c>
      <c r="V147" s="22">
        <v>0</v>
      </c>
      <c r="W147" s="22">
        <v>0</v>
      </c>
      <c r="X147" s="22">
        <v>0</v>
      </c>
      <c r="Y147" s="22">
        <v>0</v>
      </c>
      <c r="Z147" s="22">
        <v>0</v>
      </c>
      <c r="AA147" s="22">
        <v>0</v>
      </c>
      <c r="AB147" s="22">
        <v>0</v>
      </c>
      <c r="AC147" s="22">
        <v>0</v>
      </c>
      <c r="AD147" s="22">
        <v>0</v>
      </c>
      <c r="AE147" s="22">
        <v>0</v>
      </c>
      <c r="AF147" s="22">
        <v>0</v>
      </c>
      <c r="AG147" s="22">
        <v>0</v>
      </c>
      <c r="AH147" s="22">
        <f t="shared" si="26"/>
        <v>0</v>
      </c>
      <c r="AI147" s="22">
        <v>0</v>
      </c>
      <c r="AJ147" s="22">
        <f t="shared" si="27"/>
        <v>-280</v>
      </c>
      <c r="AL147" s="37">
        <f t="shared" si="28"/>
        <v>0</v>
      </c>
      <c r="AM147" s="37">
        <f t="shared" si="29"/>
        <v>0</v>
      </c>
    </row>
    <row r="148" spans="1:39" outlineLevel="1" x14ac:dyDescent="0.25">
      <c r="A148" s="36">
        <v>40755</v>
      </c>
      <c r="C148" s="28" t="s">
        <v>5612</v>
      </c>
      <c r="D148" s="29" t="s">
        <v>5613</v>
      </c>
      <c r="F148" s="29" t="s">
        <v>88</v>
      </c>
      <c r="G148" s="29" t="s">
        <v>451</v>
      </c>
      <c r="H148" s="29" t="s">
        <v>90</v>
      </c>
      <c r="N148" s="31">
        <v>1</v>
      </c>
      <c r="O148" s="29" t="s">
        <v>158</v>
      </c>
      <c r="P148" s="37">
        <v>1000</v>
      </c>
      <c r="Q148" s="37">
        <v>0</v>
      </c>
      <c r="R148" s="37">
        <v>0</v>
      </c>
      <c r="S148" s="37">
        <f t="shared" si="25"/>
        <v>1000</v>
      </c>
      <c r="T148" s="31">
        <v>120</v>
      </c>
      <c r="U148" s="22">
        <v>-1000</v>
      </c>
      <c r="V148" s="22">
        <v>0</v>
      </c>
      <c r="W148" s="22">
        <v>0</v>
      </c>
      <c r="X148" s="22">
        <v>0</v>
      </c>
      <c r="Y148" s="22">
        <v>0</v>
      </c>
      <c r="Z148" s="22">
        <v>0</v>
      </c>
      <c r="AA148" s="22">
        <v>0</v>
      </c>
      <c r="AB148" s="22">
        <v>0</v>
      </c>
      <c r="AC148" s="22">
        <v>0</v>
      </c>
      <c r="AD148" s="22">
        <v>0</v>
      </c>
      <c r="AE148" s="22">
        <v>0</v>
      </c>
      <c r="AF148" s="22">
        <v>0</v>
      </c>
      <c r="AG148" s="22">
        <v>0</v>
      </c>
      <c r="AH148" s="22">
        <f t="shared" si="26"/>
        <v>0</v>
      </c>
      <c r="AI148" s="22">
        <v>0</v>
      </c>
      <c r="AJ148" s="22">
        <f t="shared" si="27"/>
        <v>-1000</v>
      </c>
      <c r="AL148" s="37">
        <f t="shared" si="28"/>
        <v>0</v>
      </c>
      <c r="AM148" s="37">
        <f t="shared" si="29"/>
        <v>0</v>
      </c>
    </row>
    <row r="149" spans="1:39" outlineLevel="1" x14ac:dyDescent="0.25">
      <c r="A149" s="36">
        <v>40755</v>
      </c>
      <c r="C149" s="28" t="s">
        <v>5614</v>
      </c>
      <c r="D149" s="29" t="s">
        <v>5615</v>
      </c>
      <c r="F149" s="29" t="s">
        <v>88</v>
      </c>
      <c r="G149" s="29" t="s">
        <v>451</v>
      </c>
      <c r="H149" s="29" t="s">
        <v>90</v>
      </c>
      <c r="N149" s="31">
        <v>1</v>
      </c>
      <c r="O149" s="29" t="s">
        <v>158</v>
      </c>
      <c r="P149" s="37">
        <v>3300</v>
      </c>
      <c r="Q149" s="37">
        <v>0</v>
      </c>
      <c r="R149" s="37">
        <v>0</v>
      </c>
      <c r="S149" s="37">
        <f t="shared" si="25"/>
        <v>3300</v>
      </c>
      <c r="T149" s="31">
        <v>120</v>
      </c>
      <c r="U149" s="22">
        <v>-3300</v>
      </c>
      <c r="V149" s="22">
        <v>0</v>
      </c>
      <c r="W149" s="22">
        <v>0</v>
      </c>
      <c r="X149" s="22">
        <v>0</v>
      </c>
      <c r="Y149" s="22">
        <v>0</v>
      </c>
      <c r="Z149" s="22">
        <v>0</v>
      </c>
      <c r="AA149" s="22">
        <v>0</v>
      </c>
      <c r="AB149" s="22">
        <v>0</v>
      </c>
      <c r="AC149" s="22">
        <v>0</v>
      </c>
      <c r="AD149" s="22">
        <v>0</v>
      </c>
      <c r="AE149" s="22">
        <v>0</v>
      </c>
      <c r="AF149" s="22">
        <v>0</v>
      </c>
      <c r="AG149" s="22">
        <v>0</v>
      </c>
      <c r="AH149" s="22">
        <f t="shared" si="26"/>
        <v>0</v>
      </c>
      <c r="AI149" s="22">
        <v>0</v>
      </c>
      <c r="AJ149" s="22">
        <f t="shared" si="27"/>
        <v>-3300</v>
      </c>
      <c r="AL149" s="37">
        <f t="shared" si="28"/>
        <v>0</v>
      </c>
      <c r="AM149" s="37">
        <f t="shared" si="29"/>
        <v>0</v>
      </c>
    </row>
    <row r="150" spans="1:39" outlineLevel="1" x14ac:dyDescent="0.25">
      <c r="A150" s="36">
        <v>40755</v>
      </c>
      <c r="C150" s="28" t="s">
        <v>5616</v>
      </c>
      <c r="D150" s="29" t="s">
        <v>5617</v>
      </c>
      <c r="F150" s="29" t="s">
        <v>88</v>
      </c>
      <c r="G150" s="29" t="s">
        <v>451</v>
      </c>
      <c r="H150" s="29" t="s">
        <v>90</v>
      </c>
      <c r="N150" s="31">
        <v>1</v>
      </c>
      <c r="O150" s="29" t="s">
        <v>158</v>
      </c>
      <c r="P150" s="37">
        <v>1550</v>
      </c>
      <c r="Q150" s="37">
        <v>0</v>
      </c>
      <c r="R150" s="37">
        <v>0</v>
      </c>
      <c r="S150" s="37">
        <f t="shared" si="25"/>
        <v>1550</v>
      </c>
      <c r="T150" s="31">
        <v>120</v>
      </c>
      <c r="U150" s="22">
        <v>-1550</v>
      </c>
      <c r="V150" s="22">
        <v>0</v>
      </c>
      <c r="W150" s="22">
        <v>0</v>
      </c>
      <c r="X150" s="22">
        <v>0</v>
      </c>
      <c r="Y150" s="22">
        <v>0</v>
      </c>
      <c r="Z150" s="22">
        <v>0</v>
      </c>
      <c r="AA150" s="22">
        <v>0</v>
      </c>
      <c r="AB150" s="22">
        <v>0</v>
      </c>
      <c r="AC150" s="22">
        <v>0</v>
      </c>
      <c r="AD150" s="22">
        <v>0</v>
      </c>
      <c r="AE150" s="22">
        <v>0</v>
      </c>
      <c r="AF150" s="22">
        <v>0</v>
      </c>
      <c r="AG150" s="22">
        <v>0</v>
      </c>
      <c r="AH150" s="22">
        <f t="shared" si="26"/>
        <v>0</v>
      </c>
      <c r="AI150" s="22">
        <v>0</v>
      </c>
      <c r="AJ150" s="22">
        <f t="shared" si="27"/>
        <v>-1550</v>
      </c>
      <c r="AL150" s="37">
        <f t="shared" si="28"/>
        <v>0</v>
      </c>
      <c r="AM150" s="37">
        <f t="shared" si="29"/>
        <v>0</v>
      </c>
    </row>
    <row r="151" spans="1:39" outlineLevel="1" x14ac:dyDescent="0.25">
      <c r="A151" s="36">
        <v>40755</v>
      </c>
      <c r="C151" s="28" t="s">
        <v>5618</v>
      </c>
      <c r="D151" s="29" t="s">
        <v>5619</v>
      </c>
      <c r="F151" s="29" t="s">
        <v>88</v>
      </c>
      <c r="G151" s="29" t="s">
        <v>451</v>
      </c>
      <c r="H151" s="29" t="s">
        <v>90</v>
      </c>
      <c r="N151" s="31">
        <v>1</v>
      </c>
      <c r="O151" s="29" t="s">
        <v>158</v>
      </c>
      <c r="P151" s="37">
        <v>106403.07</v>
      </c>
      <c r="Q151" s="37">
        <v>0</v>
      </c>
      <c r="R151" s="37">
        <v>0</v>
      </c>
      <c r="S151" s="37">
        <f t="shared" si="25"/>
        <v>106403.07</v>
      </c>
      <c r="T151" s="31">
        <v>120</v>
      </c>
      <c r="U151" s="22">
        <v>-106403.07</v>
      </c>
      <c r="V151" s="22">
        <v>0</v>
      </c>
      <c r="W151" s="22">
        <v>0</v>
      </c>
      <c r="X151" s="22">
        <v>0</v>
      </c>
      <c r="Y151" s="22">
        <v>0</v>
      </c>
      <c r="Z151" s="22">
        <v>0</v>
      </c>
      <c r="AA151" s="22">
        <v>0</v>
      </c>
      <c r="AB151" s="22">
        <v>0</v>
      </c>
      <c r="AC151" s="22">
        <v>0</v>
      </c>
      <c r="AD151" s="22">
        <v>0</v>
      </c>
      <c r="AE151" s="22">
        <v>0</v>
      </c>
      <c r="AF151" s="22">
        <v>0</v>
      </c>
      <c r="AG151" s="22">
        <v>0</v>
      </c>
      <c r="AH151" s="22">
        <f t="shared" si="26"/>
        <v>0</v>
      </c>
      <c r="AI151" s="22">
        <v>0</v>
      </c>
      <c r="AJ151" s="22">
        <f t="shared" si="27"/>
        <v>-106403.07</v>
      </c>
      <c r="AL151" s="37">
        <f t="shared" si="28"/>
        <v>0</v>
      </c>
      <c r="AM151" s="37">
        <f t="shared" si="29"/>
        <v>0</v>
      </c>
    </row>
    <row r="152" spans="1:39" outlineLevel="1" x14ac:dyDescent="0.25">
      <c r="A152" s="36">
        <v>40755</v>
      </c>
      <c r="C152" s="28" t="s">
        <v>5620</v>
      </c>
      <c r="D152" s="29" t="s">
        <v>5621</v>
      </c>
      <c r="F152" s="29" t="s">
        <v>88</v>
      </c>
      <c r="G152" s="29" t="s">
        <v>451</v>
      </c>
      <c r="H152" s="29" t="s">
        <v>90</v>
      </c>
      <c r="N152" s="31">
        <v>1</v>
      </c>
      <c r="O152" s="29" t="s">
        <v>158</v>
      </c>
      <c r="P152" s="37">
        <v>2851</v>
      </c>
      <c r="Q152" s="37">
        <v>0</v>
      </c>
      <c r="R152" s="37">
        <v>0</v>
      </c>
      <c r="S152" s="37">
        <f t="shared" si="25"/>
        <v>2851</v>
      </c>
      <c r="T152" s="31">
        <v>120</v>
      </c>
      <c r="U152" s="22">
        <v>-2851</v>
      </c>
      <c r="V152" s="22">
        <v>0</v>
      </c>
      <c r="W152" s="22">
        <v>0</v>
      </c>
      <c r="X152" s="22">
        <v>0</v>
      </c>
      <c r="Y152" s="22">
        <v>0</v>
      </c>
      <c r="Z152" s="22">
        <v>0</v>
      </c>
      <c r="AA152" s="22">
        <v>0</v>
      </c>
      <c r="AB152" s="22">
        <v>0</v>
      </c>
      <c r="AC152" s="22">
        <v>0</v>
      </c>
      <c r="AD152" s="22">
        <v>0</v>
      </c>
      <c r="AE152" s="22">
        <v>0</v>
      </c>
      <c r="AF152" s="22">
        <v>0</v>
      </c>
      <c r="AG152" s="22">
        <v>0</v>
      </c>
      <c r="AH152" s="22">
        <f t="shared" si="26"/>
        <v>0</v>
      </c>
      <c r="AI152" s="22">
        <v>0</v>
      </c>
      <c r="AJ152" s="22">
        <f t="shared" si="27"/>
        <v>-2851</v>
      </c>
      <c r="AL152" s="37">
        <f t="shared" si="28"/>
        <v>0</v>
      </c>
      <c r="AM152" s="37">
        <f t="shared" si="29"/>
        <v>0</v>
      </c>
    </row>
    <row r="153" spans="1:39" outlineLevel="1" x14ac:dyDescent="0.25">
      <c r="A153" s="36">
        <v>40755</v>
      </c>
      <c r="C153" s="28" t="s">
        <v>5622</v>
      </c>
      <c r="D153" s="29" t="s">
        <v>5623</v>
      </c>
      <c r="F153" s="29" t="s">
        <v>88</v>
      </c>
      <c r="G153" s="29" t="s">
        <v>451</v>
      </c>
      <c r="H153" s="29" t="s">
        <v>90</v>
      </c>
      <c r="N153" s="31">
        <v>1</v>
      </c>
      <c r="O153" s="29" t="s">
        <v>158</v>
      </c>
      <c r="P153" s="37">
        <v>4249</v>
      </c>
      <c r="Q153" s="37">
        <v>0</v>
      </c>
      <c r="R153" s="37">
        <v>0</v>
      </c>
      <c r="S153" s="37">
        <f t="shared" si="25"/>
        <v>4249</v>
      </c>
      <c r="T153" s="31">
        <v>120</v>
      </c>
      <c r="U153" s="22">
        <v>-4249</v>
      </c>
      <c r="V153" s="22">
        <v>0</v>
      </c>
      <c r="W153" s="22">
        <v>0</v>
      </c>
      <c r="X153" s="22">
        <v>0</v>
      </c>
      <c r="Y153" s="22">
        <v>0</v>
      </c>
      <c r="Z153" s="22">
        <v>0</v>
      </c>
      <c r="AA153" s="22">
        <v>0</v>
      </c>
      <c r="AB153" s="22">
        <v>0</v>
      </c>
      <c r="AC153" s="22">
        <v>0</v>
      </c>
      <c r="AD153" s="22">
        <v>0</v>
      </c>
      <c r="AE153" s="22">
        <v>0</v>
      </c>
      <c r="AF153" s="22">
        <v>0</v>
      </c>
      <c r="AG153" s="22">
        <v>0</v>
      </c>
      <c r="AH153" s="22">
        <f t="shared" si="26"/>
        <v>0</v>
      </c>
      <c r="AI153" s="22">
        <v>0</v>
      </c>
      <c r="AJ153" s="22">
        <f t="shared" si="27"/>
        <v>-4249</v>
      </c>
      <c r="AL153" s="37">
        <f t="shared" si="28"/>
        <v>0</v>
      </c>
      <c r="AM153" s="37">
        <f t="shared" si="29"/>
        <v>0</v>
      </c>
    </row>
    <row r="154" spans="1:39" outlineLevel="1" x14ac:dyDescent="0.25">
      <c r="A154" s="36">
        <v>40755</v>
      </c>
      <c r="C154" s="28" t="s">
        <v>5624</v>
      </c>
      <c r="D154" s="29" t="s">
        <v>5625</v>
      </c>
      <c r="F154" s="29" t="s">
        <v>88</v>
      </c>
      <c r="G154" s="29" t="s">
        <v>451</v>
      </c>
      <c r="H154" s="29" t="s">
        <v>90</v>
      </c>
      <c r="N154" s="31">
        <v>1</v>
      </c>
      <c r="O154" s="29" t="s">
        <v>158</v>
      </c>
      <c r="P154" s="37">
        <v>1800</v>
      </c>
      <c r="Q154" s="37">
        <v>0</v>
      </c>
      <c r="R154" s="37">
        <v>0</v>
      </c>
      <c r="S154" s="37">
        <f t="shared" si="25"/>
        <v>1800</v>
      </c>
      <c r="T154" s="31">
        <v>120</v>
      </c>
      <c r="U154" s="22">
        <v>-1800</v>
      </c>
      <c r="V154" s="22">
        <v>0</v>
      </c>
      <c r="W154" s="22">
        <v>0</v>
      </c>
      <c r="X154" s="22">
        <v>0</v>
      </c>
      <c r="Y154" s="22">
        <v>0</v>
      </c>
      <c r="Z154" s="22">
        <v>0</v>
      </c>
      <c r="AA154" s="22">
        <v>0</v>
      </c>
      <c r="AB154" s="22">
        <v>0</v>
      </c>
      <c r="AC154" s="22">
        <v>0</v>
      </c>
      <c r="AD154" s="22">
        <v>0</v>
      </c>
      <c r="AE154" s="22">
        <v>0</v>
      </c>
      <c r="AF154" s="22">
        <v>0</v>
      </c>
      <c r="AG154" s="22">
        <v>0</v>
      </c>
      <c r="AH154" s="22">
        <f t="shared" si="26"/>
        <v>0</v>
      </c>
      <c r="AI154" s="22">
        <v>0</v>
      </c>
      <c r="AJ154" s="22">
        <f t="shared" si="27"/>
        <v>-1800</v>
      </c>
      <c r="AL154" s="37">
        <f t="shared" si="28"/>
        <v>0</v>
      </c>
      <c r="AM154" s="37">
        <f t="shared" si="29"/>
        <v>0</v>
      </c>
    </row>
    <row r="155" spans="1:39" outlineLevel="1" x14ac:dyDescent="0.25">
      <c r="A155" s="36">
        <v>40755</v>
      </c>
      <c r="C155" s="28" t="s">
        <v>5626</v>
      </c>
      <c r="D155" s="29" t="s">
        <v>5627</v>
      </c>
      <c r="F155" s="29" t="s">
        <v>88</v>
      </c>
      <c r="G155" s="29" t="s">
        <v>451</v>
      </c>
      <c r="H155" s="29" t="s">
        <v>90</v>
      </c>
      <c r="N155" s="31">
        <v>1</v>
      </c>
      <c r="O155" s="29" t="s">
        <v>158</v>
      </c>
      <c r="P155" s="37">
        <v>2200</v>
      </c>
      <c r="Q155" s="37">
        <v>0</v>
      </c>
      <c r="R155" s="37">
        <v>0</v>
      </c>
      <c r="S155" s="37">
        <f t="shared" si="25"/>
        <v>2200</v>
      </c>
      <c r="T155" s="31">
        <v>120</v>
      </c>
      <c r="U155" s="22">
        <v>-2200</v>
      </c>
      <c r="V155" s="22">
        <v>0</v>
      </c>
      <c r="W155" s="22">
        <v>0</v>
      </c>
      <c r="X155" s="22">
        <v>0</v>
      </c>
      <c r="Y155" s="22">
        <v>0</v>
      </c>
      <c r="Z155" s="22">
        <v>0</v>
      </c>
      <c r="AA155" s="22">
        <v>0</v>
      </c>
      <c r="AB155" s="22">
        <v>0</v>
      </c>
      <c r="AC155" s="22">
        <v>0</v>
      </c>
      <c r="AD155" s="22">
        <v>0</v>
      </c>
      <c r="AE155" s="22">
        <v>0</v>
      </c>
      <c r="AF155" s="22">
        <v>0</v>
      </c>
      <c r="AG155" s="22">
        <v>0</v>
      </c>
      <c r="AH155" s="22">
        <f t="shared" si="26"/>
        <v>0</v>
      </c>
      <c r="AI155" s="22">
        <v>0</v>
      </c>
      <c r="AJ155" s="22">
        <f t="shared" si="27"/>
        <v>-2200</v>
      </c>
      <c r="AL155" s="37">
        <f t="shared" si="28"/>
        <v>0</v>
      </c>
      <c r="AM155" s="37">
        <f t="shared" si="29"/>
        <v>0</v>
      </c>
    </row>
    <row r="156" spans="1:39" outlineLevel="1" x14ac:dyDescent="0.25">
      <c r="A156" s="36">
        <v>40755</v>
      </c>
      <c r="C156" s="28" t="s">
        <v>5628</v>
      </c>
      <c r="D156" s="29" t="s">
        <v>5629</v>
      </c>
      <c r="F156" s="29" t="s">
        <v>88</v>
      </c>
      <c r="G156" s="29" t="s">
        <v>451</v>
      </c>
      <c r="H156" s="29" t="s">
        <v>90</v>
      </c>
      <c r="N156" s="31">
        <v>1</v>
      </c>
      <c r="O156" s="29" t="s">
        <v>158</v>
      </c>
      <c r="P156" s="37">
        <v>11545.92</v>
      </c>
      <c r="Q156" s="37">
        <v>0</v>
      </c>
      <c r="R156" s="37">
        <v>0</v>
      </c>
      <c r="S156" s="37">
        <f t="shared" si="25"/>
        <v>11545.92</v>
      </c>
      <c r="T156" s="31">
        <v>120</v>
      </c>
      <c r="U156" s="22">
        <v>-11545.92</v>
      </c>
      <c r="V156" s="22">
        <v>0</v>
      </c>
      <c r="W156" s="22">
        <v>0</v>
      </c>
      <c r="X156" s="22">
        <v>0</v>
      </c>
      <c r="Y156" s="22">
        <v>0</v>
      </c>
      <c r="Z156" s="22">
        <v>0</v>
      </c>
      <c r="AA156" s="22">
        <v>0</v>
      </c>
      <c r="AB156" s="22">
        <v>0</v>
      </c>
      <c r="AC156" s="22">
        <v>0</v>
      </c>
      <c r="AD156" s="22">
        <v>0</v>
      </c>
      <c r="AE156" s="22">
        <v>0</v>
      </c>
      <c r="AF156" s="22">
        <v>0</v>
      </c>
      <c r="AG156" s="22">
        <v>0</v>
      </c>
      <c r="AH156" s="22">
        <f t="shared" si="26"/>
        <v>0</v>
      </c>
      <c r="AI156" s="22">
        <v>0</v>
      </c>
      <c r="AJ156" s="22">
        <f t="shared" si="27"/>
        <v>-11545.92</v>
      </c>
      <c r="AL156" s="37">
        <f t="shared" si="28"/>
        <v>0</v>
      </c>
      <c r="AM156" s="37">
        <f t="shared" si="29"/>
        <v>0</v>
      </c>
    </row>
    <row r="157" spans="1:39" outlineLevel="1" x14ac:dyDescent="0.25">
      <c r="A157" s="36">
        <v>40755</v>
      </c>
      <c r="C157" s="28" t="s">
        <v>5630</v>
      </c>
      <c r="D157" s="29" t="s">
        <v>5631</v>
      </c>
      <c r="F157" s="29" t="s">
        <v>88</v>
      </c>
      <c r="G157" s="29" t="s">
        <v>451</v>
      </c>
      <c r="H157" s="29" t="s">
        <v>90</v>
      </c>
      <c r="N157" s="31">
        <v>1</v>
      </c>
      <c r="O157" s="29" t="s">
        <v>158</v>
      </c>
      <c r="P157" s="37">
        <v>161173.9</v>
      </c>
      <c r="Q157" s="37">
        <v>0</v>
      </c>
      <c r="R157" s="37">
        <v>0</v>
      </c>
      <c r="S157" s="37">
        <f t="shared" si="25"/>
        <v>161173.9</v>
      </c>
      <c r="T157" s="31">
        <v>120</v>
      </c>
      <c r="U157" s="22">
        <v>-161173.9</v>
      </c>
      <c r="V157" s="22">
        <v>0</v>
      </c>
      <c r="W157" s="22">
        <v>0</v>
      </c>
      <c r="X157" s="22">
        <v>0</v>
      </c>
      <c r="Y157" s="22">
        <v>0</v>
      </c>
      <c r="Z157" s="22">
        <v>0</v>
      </c>
      <c r="AA157" s="22">
        <v>0</v>
      </c>
      <c r="AB157" s="22">
        <v>0</v>
      </c>
      <c r="AC157" s="22">
        <v>0</v>
      </c>
      <c r="AD157" s="22">
        <v>0</v>
      </c>
      <c r="AE157" s="22">
        <v>0</v>
      </c>
      <c r="AF157" s="22">
        <v>0</v>
      </c>
      <c r="AG157" s="22">
        <v>0</v>
      </c>
      <c r="AH157" s="22">
        <f t="shared" si="26"/>
        <v>0</v>
      </c>
      <c r="AI157" s="22">
        <v>0</v>
      </c>
      <c r="AJ157" s="22">
        <f t="shared" si="27"/>
        <v>-161173.9</v>
      </c>
      <c r="AL157" s="37">
        <f t="shared" si="28"/>
        <v>0</v>
      </c>
      <c r="AM157" s="37">
        <f t="shared" si="29"/>
        <v>0</v>
      </c>
    </row>
    <row r="158" spans="1:39" outlineLevel="1" x14ac:dyDescent="0.25">
      <c r="A158" s="36">
        <v>40755</v>
      </c>
      <c r="C158" s="28" t="s">
        <v>5632</v>
      </c>
      <c r="D158" s="29" t="s">
        <v>5633</v>
      </c>
      <c r="F158" s="29" t="s">
        <v>88</v>
      </c>
      <c r="G158" s="29" t="s">
        <v>451</v>
      </c>
      <c r="H158" s="29" t="s">
        <v>90</v>
      </c>
      <c r="N158" s="31">
        <v>1</v>
      </c>
      <c r="O158" s="29" t="s">
        <v>158</v>
      </c>
      <c r="P158" s="37">
        <v>3500</v>
      </c>
      <c r="Q158" s="37">
        <v>0</v>
      </c>
      <c r="R158" s="37">
        <v>0</v>
      </c>
      <c r="S158" s="37">
        <f t="shared" si="25"/>
        <v>3500</v>
      </c>
      <c r="T158" s="31">
        <v>120</v>
      </c>
      <c r="U158" s="22">
        <v>-3500</v>
      </c>
      <c r="V158" s="22">
        <v>0</v>
      </c>
      <c r="W158" s="22">
        <v>0</v>
      </c>
      <c r="X158" s="22">
        <v>0</v>
      </c>
      <c r="Y158" s="22">
        <v>0</v>
      </c>
      <c r="Z158" s="22">
        <v>0</v>
      </c>
      <c r="AA158" s="22">
        <v>0</v>
      </c>
      <c r="AB158" s="22">
        <v>0</v>
      </c>
      <c r="AC158" s="22">
        <v>0</v>
      </c>
      <c r="AD158" s="22">
        <v>0</v>
      </c>
      <c r="AE158" s="22">
        <v>0</v>
      </c>
      <c r="AF158" s="22">
        <v>0</v>
      </c>
      <c r="AG158" s="22">
        <v>0</v>
      </c>
      <c r="AH158" s="22">
        <f t="shared" si="26"/>
        <v>0</v>
      </c>
      <c r="AI158" s="22">
        <v>0</v>
      </c>
      <c r="AJ158" s="22">
        <f t="shared" si="27"/>
        <v>-3500</v>
      </c>
      <c r="AL158" s="37">
        <f t="shared" si="28"/>
        <v>0</v>
      </c>
      <c r="AM158" s="37">
        <f t="shared" si="29"/>
        <v>0</v>
      </c>
    </row>
    <row r="159" spans="1:39" outlineLevel="1" x14ac:dyDescent="0.25">
      <c r="A159" s="36">
        <v>40755</v>
      </c>
      <c r="C159" s="28" t="s">
        <v>5634</v>
      </c>
      <c r="D159" s="29" t="s">
        <v>5635</v>
      </c>
      <c r="F159" s="29" t="s">
        <v>88</v>
      </c>
      <c r="G159" s="29" t="s">
        <v>451</v>
      </c>
      <c r="H159" s="29" t="s">
        <v>90</v>
      </c>
      <c r="N159" s="31">
        <v>1</v>
      </c>
      <c r="O159" s="29" t="s">
        <v>158</v>
      </c>
      <c r="P159" s="37">
        <v>9800</v>
      </c>
      <c r="Q159" s="37">
        <v>0</v>
      </c>
      <c r="R159" s="37">
        <v>0</v>
      </c>
      <c r="S159" s="37">
        <f t="shared" si="25"/>
        <v>9800</v>
      </c>
      <c r="T159" s="31">
        <v>120</v>
      </c>
      <c r="U159" s="22">
        <v>-9800</v>
      </c>
      <c r="V159" s="22">
        <v>0</v>
      </c>
      <c r="W159" s="22">
        <v>0</v>
      </c>
      <c r="X159" s="22">
        <v>0</v>
      </c>
      <c r="Y159" s="22">
        <v>0</v>
      </c>
      <c r="Z159" s="22">
        <v>0</v>
      </c>
      <c r="AA159" s="22">
        <v>0</v>
      </c>
      <c r="AB159" s="22">
        <v>0</v>
      </c>
      <c r="AC159" s="22">
        <v>0</v>
      </c>
      <c r="AD159" s="22">
        <v>0</v>
      </c>
      <c r="AE159" s="22">
        <v>0</v>
      </c>
      <c r="AF159" s="22">
        <v>0</v>
      </c>
      <c r="AG159" s="22">
        <v>0</v>
      </c>
      <c r="AH159" s="22">
        <f t="shared" si="26"/>
        <v>0</v>
      </c>
      <c r="AI159" s="22">
        <v>0</v>
      </c>
      <c r="AJ159" s="22">
        <f t="shared" si="27"/>
        <v>-9800</v>
      </c>
      <c r="AL159" s="37">
        <f t="shared" si="28"/>
        <v>0</v>
      </c>
      <c r="AM159" s="37">
        <f t="shared" si="29"/>
        <v>0</v>
      </c>
    </row>
    <row r="160" spans="1:39" outlineLevel="1" x14ac:dyDescent="0.25">
      <c r="A160" s="36">
        <v>40755</v>
      </c>
      <c r="C160" s="28" t="s">
        <v>5636</v>
      </c>
      <c r="D160" s="29" t="s">
        <v>5637</v>
      </c>
      <c r="F160" s="29" t="s">
        <v>88</v>
      </c>
      <c r="G160" s="29" t="s">
        <v>451</v>
      </c>
      <c r="H160" s="29" t="s">
        <v>90</v>
      </c>
      <c r="N160" s="31">
        <v>1</v>
      </c>
      <c r="O160" s="29" t="s">
        <v>158</v>
      </c>
      <c r="P160" s="37">
        <v>1450</v>
      </c>
      <c r="Q160" s="37">
        <v>0</v>
      </c>
      <c r="R160" s="37">
        <v>0</v>
      </c>
      <c r="S160" s="37">
        <f t="shared" si="25"/>
        <v>1450</v>
      </c>
      <c r="T160" s="31">
        <v>120</v>
      </c>
      <c r="U160" s="22">
        <v>-1450</v>
      </c>
      <c r="V160" s="22">
        <v>0</v>
      </c>
      <c r="W160" s="22">
        <v>0</v>
      </c>
      <c r="X160" s="22">
        <v>0</v>
      </c>
      <c r="Y160" s="22">
        <v>0</v>
      </c>
      <c r="Z160" s="22">
        <v>0</v>
      </c>
      <c r="AA160" s="22">
        <v>0</v>
      </c>
      <c r="AB160" s="22">
        <v>0</v>
      </c>
      <c r="AC160" s="22">
        <v>0</v>
      </c>
      <c r="AD160" s="22">
        <v>0</v>
      </c>
      <c r="AE160" s="22">
        <v>0</v>
      </c>
      <c r="AF160" s="22">
        <v>0</v>
      </c>
      <c r="AG160" s="22">
        <v>0</v>
      </c>
      <c r="AH160" s="22">
        <f t="shared" si="26"/>
        <v>0</v>
      </c>
      <c r="AI160" s="22">
        <v>0</v>
      </c>
      <c r="AJ160" s="22">
        <f t="shared" si="27"/>
        <v>-1450</v>
      </c>
      <c r="AL160" s="37">
        <f t="shared" si="28"/>
        <v>0</v>
      </c>
      <c r="AM160" s="37">
        <f t="shared" si="29"/>
        <v>0</v>
      </c>
    </row>
    <row r="161" spans="1:39" outlineLevel="1" x14ac:dyDescent="0.25">
      <c r="A161" s="36">
        <v>40755</v>
      </c>
      <c r="C161" s="28" t="s">
        <v>5638</v>
      </c>
      <c r="D161" s="29" t="s">
        <v>5637</v>
      </c>
      <c r="F161" s="29" t="s">
        <v>88</v>
      </c>
      <c r="G161" s="29" t="s">
        <v>451</v>
      </c>
      <c r="H161" s="29" t="s">
        <v>90</v>
      </c>
      <c r="N161" s="31">
        <v>1</v>
      </c>
      <c r="O161" s="29" t="s">
        <v>158</v>
      </c>
      <c r="P161" s="37">
        <v>1450</v>
      </c>
      <c r="Q161" s="37">
        <v>0</v>
      </c>
      <c r="R161" s="37">
        <v>0</v>
      </c>
      <c r="S161" s="37">
        <f t="shared" si="25"/>
        <v>1450</v>
      </c>
      <c r="T161" s="31">
        <v>120</v>
      </c>
      <c r="U161" s="22">
        <v>-1450</v>
      </c>
      <c r="V161" s="22">
        <v>0</v>
      </c>
      <c r="W161" s="22">
        <v>0</v>
      </c>
      <c r="X161" s="22">
        <v>0</v>
      </c>
      <c r="Y161" s="22">
        <v>0</v>
      </c>
      <c r="Z161" s="22">
        <v>0</v>
      </c>
      <c r="AA161" s="22">
        <v>0</v>
      </c>
      <c r="AB161" s="22">
        <v>0</v>
      </c>
      <c r="AC161" s="22">
        <v>0</v>
      </c>
      <c r="AD161" s="22">
        <v>0</v>
      </c>
      <c r="AE161" s="22">
        <v>0</v>
      </c>
      <c r="AF161" s="22">
        <v>0</v>
      </c>
      <c r="AG161" s="22">
        <v>0</v>
      </c>
      <c r="AH161" s="22">
        <f t="shared" si="26"/>
        <v>0</v>
      </c>
      <c r="AI161" s="22">
        <v>0</v>
      </c>
      <c r="AJ161" s="22">
        <f t="shared" si="27"/>
        <v>-1450</v>
      </c>
      <c r="AL161" s="37">
        <f t="shared" si="28"/>
        <v>0</v>
      </c>
      <c r="AM161" s="37">
        <f t="shared" si="29"/>
        <v>0</v>
      </c>
    </row>
    <row r="162" spans="1:39" outlineLevel="1" x14ac:dyDescent="0.25">
      <c r="A162" s="36">
        <v>40755</v>
      </c>
      <c r="C162" s="28" t="s">
        <v>5639</v>
      </c>
      <c r="D162" s="29" t="s">
        <v>5637</v>
      </c>
      <c r="F162" s="29" t="s">
        <v>88</v>
      </c>
      <c r="G162" s="29" t="s">
        <v>451</v>
      </c>
      <c r="H162" s="29" t="s">
        <v>90</v>
      </c>
      <c r="N162" s="31">
        <v>1</v>
      </c>
      <c r="O162" s="29" t="s">
        <v>158</v>
      </c>
      <c r="P162" s="37">
        <v>1450</v>
      </c>
      <c r="Q162" s="37">
        <v>0</v>
      </c>
      <c r="R162" s="37">
        <v>0</v>
      </c>
      <c r="S162" s="37">
        <f t="shared" si="25"/>
        <v>1450</v>
      </c>
      <c r="T162" s="31">
        <v>80</v>
      </c>
      <c r="U162" s="22">
        <v>-1450</v>
      </c>
      <c r="V162" s="22">
        <v>0</v>
      </c>
      <c r="W162" s="22">
        <v>0</v>
      </c>
      <c r="X162" s="22">
        <v>0</v>
      </c>
      <c r="Y162" s="22">
        <v>0</v>
      </c>
      <c r="Z162" s="22">
        <v>0</v>
      </c>
      <c r="AA162" s="22">
        <v>0</v>
      </c>
      <c r="AB162" s="22">
        <v>0</v>
      </c>
      <c r="AC162" s="22">
        <v>0</v>
      </c>
      <c r="AD162" s="22">
        <v>0</v>
      </c>
      <c r="AE162" s="22">
        <v>0</v>
      </c>
      <c r="AF162" s="22">
        <v>0</v>
      </c>
      <c r="AG162" s="22">
        <v>0</v>
      </c>
      <c r="AH162" s="22">
        <f t="shared" si="26"/>
        <v>0</v>
      </c>
      <c r="AI162" s="22">
        <v>0</v>
      </c>
      <c r="AJ162" s="22">
        <f t="shared" si="27"/>
        <v>-1450</v>
      </c>
      <c r="AL162" s="37">
        <f t="shared" si="28"/>
        <v>0</v>
      </c>
      <c r="AM162" s="37">
        <f t="shared" si="29"/>
        <v>0</v>
      </c>
    </row>
    <row r="163" spans="1:39" outlineLevel="1" x14ac:dyDescent="0.25">
      <c r="A163" s="36">
        <v>40755</v>
      </c>
      <c r="C163" s="28" t="s">
        <v>5640</v>
      </c>
      <c r="D163" s="29" t="s">
        <v>5641</v>
      </c>
      <c r="F163" s="29" t="s">
        <v>88</v>
      </c>
      <c r="G163" s="29" t="s">
        <v>451</v>
      </c>
      <c r="H163" s="29" t="s">
        <v>90</v>
      </c>
      <c r="N163" s="31">
        <v>1</v>
      </c>
      <c r="O163" s="29" t="s">
        <v>158</v>
      </c>
      <c r="P163" s="37">
        <v>2000</v>
      </c>
      <c r="Q163" s="37">
        <v>0</v>
      </c>
      <c r="R163" s="37">
        <v>0</v>
      </c>
      <c r="S163" s="37">
        <f t="shared" si="25"/>
        <v>2000</v>
      </c>
      <c r="T163" s="31">
        <v>120</v>
      </c>
      <c r="U163" s="22">
        <v>-2000</v>
      </c>
      <c r="V163" s="22">
        <v>0</v>
      </c>
      <c r="W163" s="22">
        <v>0</v>
      </c>
      <c r="X163" s="22">
        <v>0</v>
      </c>
      <c r="Y163" s="22">
        <v>0</v>
      </c>
      <c r="Z163" s="22">
        <v>0</v>
      </c>
      <c r="AA163" s="22">
        <v>0</v>
      </c>
      <c r="AB163" s="22">
        <v>0</v>
      </c>
      <c r="AC163" s="22">
        <v>0</v>
      </c>
      <c r="AD163" s="22">
        <v>0</v>
      </c>
      <c r="AE163" s="22">
        <v>0</v>
      </c>
      <c r="AF163" s="22">
        <v>0</v>
      </c>
      <c r="AG163" s="22">
        <v>0</v>
      </c>
      <c r="AH163" s="22">
        <f t="shared" si="26"/>
        <v>0</v>
      </c>
      <c r="AI163" s="22">
        <v>0</v>
      </c>
      <c r="AJ163" s="22">
        <f t="shared" si="27"/>
        <v>-2000</v>
      </c>
      <c r="AL163" s="37">
        <f t="shared" si="28"/>
        <v>0</v>
      </c>
      <c r="AM163" s="37">
        <f t="shared" si="29"/>
        <v>0</v>
      </c>
    </row>
    <row r="164" spans="1:39" outlineLevel="1" x14ac:dyDescent="0.25">
      <c r="A164" s="36">
        <v>40755</v>
      </c>
      <c r="C164" s="28" t="s">
        <v>5642</v>
      </c>
      <c r="D164" s="29" t="s">
        <v>5643</v>
      </c>
      <c r="F164" s="29" t="s">
        <v>88</v>
      </c>
      <c r="G164" s="29" t="s">
        <v>451</v>
      </c>
      <c r="H164" s="29" t="s">
        <v>90</v>
      </c>
      <c r="N164" s="31">
        <v>1</v>
      </c>
      <c r="O164" s="29" t="s">
        <v>158</v>
      </c>
      <c r="P164" s="37">
        <v>210</v>
      </c>
      <c r="Q164" s="37">
        <v>0</v>
      </c>
      <c r="R164" s="37">
        <v>0</v>
      </c>
      <c r="S164" s="37">
        <f t="shared" si="25"/>
        <v>210</v>
      </c>
      <c r="T164" s="31">
        <v>120</v>
      </c>
      <c r="U164" s="22">
        <v>-210</v>
      </c>
      <c r="V164" s="22">
        <v>0</v>
      </c>
      <c r="W164" s="22">
        <v>0</v>
      </c>
      <c r="X164" s="22">
        <v>0</v>
      </c>
      <c r="Y164" s="22">
        <v>0</v>
      </c>
      <c r="Z164" s="22">
        <v>0</v>
      </c>
      <c r="AA164" s="22">
        <v>0</v>
      </c>
      <c r="AB164" s="22">
        <v>0</v>
      </c>
      <c r="AC164" s="22">
        <v>0</v>
      </c>
      <c r="AD164" s="22">
        <v>0</v>
      </c>
      <c r="AE164" s="22">
        <v>0</v>
      </c>
      <c r="AF164" s="22">
        <v>0</v>
      </c>
      <c r="AG164" s="22">
        <v>0</v>
      </c>
      <c r="AH164" s="22">
        <f t="shared" si="26"/>
        <v>0</v>
      </c>
      <c r="AI164" s="22">
        <v>0</v>
      </c>
      <c r="AJ164" s="22">
        <f t="shared" si="27"/>
        <v>-210</v>
      </c>
      <c r="AL164" s="37">
        <f t="shared" si="28"/>
        <v>0</v>
      </c>
      <c r="AM164" s="37">
        <f t="shared" si="29"/>
        <v>0</v>
      </c>
    </row>
    <row r="165" spans="1:39" outlineLevel="1" x14ac:dyDescent="0.25">
      <c r="A165" s="36">
        <v>40755</v>
      </c>
      <c r="C165" s="28" t="s">
        <v>5644</v>
      </c>
      <c r="D165" s="29" t="s">
        <v>5645</v>
      </c>
      <c r="F165" s="29" t="s">
        <v>88</v>
      </c>
      <c r="G165" s="29" t="s">
        <v>451</v>
      </c>
      <c r="H165" s="29" t="s">
        <v>90</v>
      </c>
      <c r="N165" s="31">
        <v>1</v>
      </c>
      <c r="O165" s="29" t="s">
        <v>158</v>
      </c>
      <c r="P165" s="37">
        <v>1440</v>
      </c>
      <c r="Q165" s="37">
        <v>0</v>
      </c>
      <c r="R165" s="37">
        <v>0</v>
      </c>
      <c r="S165" s="37">
        <f t="shared" si="25"/>
        <v>1440</v>
      </c>
      <c r="T165" s="31">
        <v>120</v>
      </c>
      <c r="U165" s="22">
        <v>-1440</v>
      </c>
      <c r="V165" s="22">
        <v>0</v>
      </c>
      <c r="W165" s="22">
        <v>0</v>
      </c>
      <c r="X165" s="22">
        <v>0</v>
      </c>
      <c r="Y165" s="22">
        <v>0</v>
      </c>
      <c r="Z165" s="22">
        <v>0</v>
      </c>
      <c r="AA165" s="22">
        <v>0</v>
      </c>
      <c r="AB165" s="22">
        <v>0</v>
      </c>
      <c r="AC165" s="22">
        <v>0</v>
      </c>
      <c r="AD165" s="22">
        <v>0</v>
      </c>
      <c r="AE165" s="22">
        <v>0</v>
      </c>
      <c r="AF165" s="22">
        <v>0</v>
      </c>
      <c r="AG165" s="22">
        <v>0</v>
      </c>
      <c r="AH165" s="22">
        <f t="shared" si="26"/>
        <v>0</v>
      </c>
      <c r="AI165" s="22">
        <v>0</v>
      </c>
      <c r="AJ165" s="22">
        <f t="shared" si="27"/>
        <v>-1440</v>
      </c>
      <c r="AL165" s="37">
        <f t="shared" si="28"/>
        <v>0</v>
      </c>
      <c r="AM165" s="37">
        <f t="shared" si="29"/>
        <v>0</v>
      </c>
    </row>
    <row r="166" spans="1:39" outlineLevel="1" x14ac:dyDescent="0.25">
      <c r="A166" s="36">
        <v>40755</v>
      </c>
      <c r="C166" s="28" t="s">
        <v>5646</v>
      </c>
      <c r="D166" s="29" t="s">
        <v>5647</v>
      </c>
      <c r="F166" s="29" t="s">
        <v>88</v>
      </c>
      <c r="G166" s="29" t="s">
        <v>451</v>
      </c>
      <c r="H166" s="29" t="s">
        <v>90</v>
      </c>
      <c r="N166" s="31">
        <v>1</v>
      </c>
      <c r="O166" s="29" t="s">
        <v>158</v>
      </c>
      <c r="P166" s="37">
        <v>11850</v>
      </c>
      <c r="Q166" s="37">
        <v>0</v>
      </c>
      <c r="R166" s="37">
        <v>0</v>
      </c>
      <c r="S166" s="37">
        <f t="shared" si="25"/>
        <v>11850</v>
      </c>
      <c r="T166" s="31">
        <v>120</v>
      </c>
      <c r="U166" s="22">
        <v>-11850</v>
      </c>
      <c r="V166" s="22">
        <v>0</v>
      </c>
      <c r="W166" s="22">
        <v>0</v>
      </c>
      <c r="X166" s="22">
        <v>0</v>
      </c>
      <c r="Y166" s="22">
        <v>0</v>
      </c>
      <c r="Z166" s="22">
        <v>0</v>
      </c>
      <c r="AA166" s="22">
        <v>0</v>
      </c>
      <c r="AB166" s="22">
        <v>0</v>
      </c>
      <c r="AC166" s="22">
        <v>0</v>
      </c>
      <c r="AD166" s="22">
        <v>0</v>
      </c>
      <c r="AE166" s="22">
        <v>0</v>
      </c>
      <c r="AF166" s="22">
        <v>0</v>
      </c>
      <c r="AG166" s="22">
        <v>0</v>
      </c>
      <c r="AH166" s="22">
        <f t="shared" si="26"/>
        <v>0</v>
      </c>
      <c r="AI166" s="22">
        <v>0</v>
      </c>
      <c r="AJ166" s="22">
        <f t="shared" si="27"/>
        <v>-11850</v>
      </c>
      <c r="AL166" s="37">
        <f t="shared" si="28"/>
        <v>0</v>
      </c>
      <c r="AM166" s="37">
        <f t="shared" si="29"/>
        <v>0</v>
      </c>
    </row>
    <row r="167" spans="1:39" outlineLevel="1" x14ac:dyDescent="0.25">
      <c r="A167" s="36">
        <v>40755</v>
      </c>
      <c r="C167" s="28" t="s">
        <v>5648</v>
      </c>
      <c r="D167" s="29" t="s">
        <v>5649</v>
      </c>
      <c r="F167" s="29" t="s">
        <v>88</v>
      </c>
      <c r="G167" s="29" t="s">
        <v>451</v>
      </c>
      <c r="H167" s="29" t="s">
        <v>90</v>
      </c>
      <c r="N167" s="31">
        <v>1</v>
      </c>
      <c r="O167" s="29" t="s">
        <v>158</v>
      </c>
      <c r="P167" s="37">
        <v>750</v>
      </c>
      <c r="Q167" s="37">
        <v>0</v>
      </c>
      <c r="R167" s="37">
        <v>0</v>
      </c>
      <c r="S167" s="37">
        <f t="shared" si="25"/>
        <v>750</v>
      </c>
      <c r="T167" s="31">
        <v>120</v>
      </c>
      <c r="U167" s="22">
        <v>-750</v>
      </c>
      <c r="V167" s="22">
        <v>0</v>
      </c>
      <c r="W167" s="22">
        <v>0</v>
      </c>
      <c r="X167" s="22">
        <v>0</v>
      </c>
      <c r="Y167" s="22">
        <v>0</v>
      </c>
      <c r="Z167" s="22">
        <v>0</v>
      </c>
      <c r="AA167" s="22">
        <v>0</v>
      </c>
      <c r="AB167" s="22">
        <v>0</v>
      </c>
      <c r="AC167" s="22">
        <v>0</v>
      </c>
      <c r="AD167" s="22">
        <v>0</v>
      </c>
      <c r="AE167" s="22">
        <v>0</v>
      </c>
      <c r="AF167" s="22">
        <v>0</v>
      </c>
      <c r="AG167" s="22">
        <v>0</v>
      </c>
      <c r="AH167" s="22">
        <f t="shared" si="26"/>
        <v>0</v>
      </c>
      <c r="AI167" s="22">
        <v>0</v>
      </c>
      <c r="AJ167" s="22">
        <f t="shared" si="27"/>
        <v>-750</v>
      </c>
      <c r="AL167" s="37">
        <f t="shared" si="28"/>
        <v>0</v>
      </c>
      <c r="AM167" s="37">
        <f t="shared" si="29"/>
        <v>0</v>
      </c>
    </row>
    <row r="168" spans="1:39" outlineLevel="1" x14ac:dyDescent="0.25">
      <c r="A168" s="36">
        <v>40755</v>
      </c>
      <c r="C168" s="28" t="s">
        <v>5650</v>
      </c>
      <c r="D168" s="29" t="s">
        <v>5651</v>
      </c>
      <c r="F168" s="29" t="s">
        <v>88</v>
      </c>
      <c r="G168" s="29" t="s">
        <v>451</v>
      </c>
      <c r="H168" s="29" t="s">
        <v>90</v>
      </c>
      <c r="N168" s="31">
        <v>1</v>
      </c>
      <c r="O168" s="29" t="s">
        <v>158</v>
      </c>
      <c r="P168" s="37">
        <v>9376.1299999999992</v>
      </c>
      <c r="Q168" s="37">
        <v>0</v>
      </c>
      <c r="R168" s="37">
        <v>0</v>
      </c>
      <c r="S168" s="37">
        <f t="shared" si="25"/>
        <v>9376.1299999999992</v>
      </c>
      <c r="T168" s="31">
        <v>120</v>
      </c>
      <c r="U168" s="22">
        <v>-9376.1299999999992</v>
      </c>
      <c r="V168" s="22">
        <v>0</v>
      </c>
      <c r="W168" s="22">
        <v>0</v>
      </c>
      <c r="X168" s="22">
        <v>0</v>
      </c>
      <c r="Y168" s="22">
        <v>0</v>
      </c>
      <c r="Z168" s="22">
        <v>0</v>
      </c>
      <c r="AA168" s="22">
        <v>0</v>
      </c>
      <c r="AB168" s="22">
        <v>0</v>
      </c>
      <c r="AC168" s="22">
        <v>0</v>
      </c>
      <c r="AD168" s="22">
        <v>0</v>
      </c>
      <c r="AE168" s="22">
        <v>0</v>
      </c>
      <c r="AF168" s="22">
        <v>0</v>
      </c>
      <c r="AG168" s="22">
        <v>0</v>
      </c>
      <c r="AH168" s="22">
        <f t="shared" si="26"/>
        <v>0</v>
      </c>
      <c r="AI168" s="22">
        <v>0</v>
      </c>
      <c r="AJ168" s="22">
        <f t="shared" si="27"/>
        <v>-9376.1299999999992</v>
      </c>
      <c r="AL168" s="37">
        <f t="shared" si="28"/>
        <v>0</v>
      </c>
      <c r="AM168" s="37">
        <f t="shared" si="29"/>
        <v>0</v>
      </c>
    </row>
    <row r="169" spans="1:39" outlineLevel="1" x14ac:dyDescent="0.25">
      <c r="A169" s="36">
        <v>40755</v>
      </c>
      <c r="C169" s="28" t="s">
        <v>5652</v>
      </c>
      <c r="D169" s="29" t="s">
        <v>5653</v>
      </c>
      <c r="F169" s="29" t="s">
        <v>88</v>
      </c>
      <c r="G169" s="29" t="s">
        <v>451</v>
      </c>
      <c r="H169" s="29" t="s">
        <v>90</v>
      </c>
      <c r="N169" s="31">
        <v>1</v>
      </c>
      <c r="O169" s="29" t="s">
        <v>158</v>
      </c>
      <c r="P169" s="37">
        <v>1500</v>
      </c>
      <c r="Q169" s="37">
        <v>0</v>
      </c>
      <c r="R169" s="37">
        <v>0</v>
      </c>
      <c r="S169" s="37">
        <f t="shared" si="25"/>
        <v>1500</v>
      </c>
      <c r="T169" s="31">
        <v>120</v>
      </c>
      <c r="U169" s="22">
        <v>-1500</v>
      </c>
      <c r="V169" s="22">
        <v>0</v>
      </c>
      <c r="W169" s="22">
        <v>0</v>
      </c>
      <c r="X169" s="22">
        <v>0</v>
      </c>
      <c r="Y169" s="22">
        <v>0</v>
      </c>
      <c r="Z169" s="22">
        <v>0</v>
      </c>
      <c r="AA169" s="22">
        <v>0</v>
      </c>
      <c r="AB169" s="22">
        <v>0</v>
      </c>
      <c r="AC169" s="22">
        <v>0</v>
      </c>
      <c r="AD169" s="22">
        <v>0</v>
      </c>
      <c r="AE169" s="22">
        <v>0</v>
      </c>
      <c r="AF169" s="22">
        <v>0</v>
      </c>
      <c r="AG169" s="22">
        <v>0</v>
      </c>
      <c r="AH169" s="22">
        <f t="shared" si="26"/>
        <v>0</v>
      </c>
      <c r="AI169" s="22">
        <v>0</v>
      </c>
      <c r="AJ169" s="22">
        <f t="shared" si="27"/>
        <v>-1500</v>
      </c>
      <c r="AL169" s="37">
        <f t="shared" si="28"/>
        <v>0</v>
      </c>
      <c r="AM169" s="37">
        <f t="shared" si="29"/>
        <v>0</v>
      </c>
    </row>
    <row r="170" spans="1:39" outlineLevel="1" x14ac:dyDescent="0.25">
      <c r="A170" s="36">
        <v>40755</v>
      </c>
      <c r="C170" s="28" t="s">
        <v>5654</v>
      </c>
      <c r="D170" s="29" t="s">
        <v>5655</v>
      </c>
      <c r="F170" s="29" t="s">
        <v>88</v>
      </c>
      <c r="G170" s="29" t="s">
        <v>451</v>
      </c>
      <c r="H170" s="29" t="s">
        <v>90</v>
      </c>
      <c r="N170" s="31">
        <v>1</v>
      </c>
      <c r="O170" s="29" t="s">
        <v>158</v>
      </c>
      <c r="P170" s="37">
        <v>1300</v>
      </c>
      <c r="Q170" s="37">
        <v>0</v>
      </c>
      <c r="R170" s="37">
        <v>0</v>
      </c>
      <c r="S170" s="37">
        <f t="shared" si="25"/>
        <v>1300</v>
      </c>
      <c r="T170" s="31">
        <v>120</v>
      </c>
      <c r="U170" s="22">
        <v>-1300</v>
      </c>
      <c r="V170" s="22">
        <v>0</v>
      </c>
      <c r="W170" s="22">
        <v>0</v>
      </c>
      <c r="X170" s="22">
        <v>0</v>
      </c>
      <c r="Y170" s="22">
        <v>0</v>
      </c>
      <c r="Z170" s="22">
        <v>0</v>
      </c>
      <c r="AA170" s="22">
        <v>0</v>
      </c>
      <c r="AB170" s="22">
        <v>0</v>
      </c>
      <c r="AC170" s="22">
        <v>0</v>
      </c>
      <c r="AD170" s="22">
        <v>0</v>
      </c>
      <c r="AE170" s="22">
        <v>0</v>
      </c>
      <c r="AF170" s="22">
        <v>0</v>
      </c>
      <c r="AG170" s="22">
        <v>0</v>
      </c>
      <c r="AH170" s="22">
        <f t="shared" si="26"/>
        <v>0</v>
      </c>
      <c r="AI170" s="22">
        <v>0</v>
      </c>
      <c r="AJ170" s="22">
        <f t="shared" si="27"/>
        <v>-1300</v>
      </c>
      <c r="AL170" s="37">
        <f t="shared" si="28"/>
        <v>0</v>
      </c>
      <c r="AM170" s="37">
        <f t="shared" si="29"/>
        <v>0</v>
      </c>
    </row>
    <row r="171" spans="1:39" outlineLevel="1" x14ac:dyDescent="0.25">
      <c r="A171" s="36">
        <v>40755</v>
      </c>
      <c r="C171" s="28" t="s">
        <v>5656</v>
      </c>
      <c r="D171" s="29" t="s">
        <v>5657</v>
      </c>
      <c r="F171" s="29" t="s">
        <v>88</v>
      </c>
      <c r="G171" s="29" t="s">
        <v>451</v>
      </c>
      <c r="H171" s="29" t="s">
        <v>90</v>
      </c>
      <c r="N171" s="31">
        <v>1</v>
      </c>
      <c r="O171" s="29" t="s">
        <v>158</v>
      </c>
      <c r="P171" s="37">
        <v>10281.15</v>
      </c>
      <c r="Q171" s="37">
        <v>0</v>
      </c>
      <c r="R171" s="37">
        <v>0</v>
      </c>
      <c r="S171" s="37">
        <f t="shared" si="25"/>
        <v>10281.15</v>
      </c>
      <c r="T171" s="31">
        <v>120</v>
      </c>
      <c r="U171" s="22">
        <v>-10281.15</v>
      </c>
      <c r="V171" s="22">
        <v>0</v>
      </c>
      <c r="W171" s="22">
        <v>0</v>
      </c>
      <c r="X171" s="22">
        <v>0</v>
      </c>
      <c r="Y171" s="22">
        <v>0</v>
      </c>
      <c r="Z171" s="22">
        <v>0</v>
      </c>
      <c r="AA171" s="22">
        <v>0</v>
      </c>
      <c r="AB171" s="22">
        <v>0</v>
      </c>
      <c r="AC171" s="22">
        <v>0</v>
      </c>
      <c r="AD171" s="22">
        <v>0</v>
      </c>
      <c r="AE171" s="22">
        <v>0</v>
      </c>
      <c r="AF171" s="22">
        <v>0</v>
      </c>
      <c r="AG171" s="22">
        <v>0</v>
      </c>
      <c r="AH171" s="22">
        <f t="shared" si="26"/>
        <v>0</v>
      </c>
      <c r="AI171" s="22">
        <v>0</v>
      </c>
      <c r="AJ171" s="22">
        <f t="shared" si="27"/>
        <v>-10281.15</v>
      </c>
      <c r="AL171" s="37">
        <f t="shared" si="28"/>
        <v>0</v>
      </c>
      <c r="AM171" s="37">
        <f t="shared" si="29"/>
        <v>0</v>
      </c>
    </row>
    <row r="172" spans="1:39" outlineLevel="1" x14ac:dyDescent="0.25">
      <c r="A172" s="36">
        <v>40755</v>
      </c>
      <c r="C172" s="28" t="s">
        <v>5658</v>
      </c>
      <c r="D172" s="29" t="s">
        <v>5659</v>
      </c>
      <c r="F172" s="29" t="s">
        <v>88</v>
      </c>
      <c r="G172" s="29" t="s">
        <v>451</v>
      </c>
      <c r="H172" s="29" t="s">
        <v>90</v>
      </c>
      <c r="N172" s="31">
        <v>1</v>
      </c>
      <c r="O172" s="29" t="s">
        <v>158</v>
      </c>
      <c r="P172" s="37">
        <v>3300</v>
      </c>
      <c r="Q172" s="37">
        <v>0</v>
      </c>
      <c r="R172" s="37">
        <v>0</v>
      </c>
      <c r="S172" s="37">
        <f t="shared" si="25"/>
        <v>3300</v>
      </c>
      <c r="T172" s="31">
        <v>120</v>
      </c>
      <c r="U172" s="22">
        <v>-3300</v>
      </c>
      <c r="V172" s="22">
        <v>0</v>
      </c>
      <c r="W172" s="22">
        <v>0</v>
      </c>
      <c r="X172" s="22">
        <v>0</v>
      </c>
      <c r="Y172" s="22">
        <v>0</v>
      </c>
      <c r="Z172" s="22">
        <v>0</v>
      </c>
      <c r="AA172" s="22">
        <v>0</v>
      </c>
      <c r="AB172" s="22">
        <v>0</v>
      </c>
      <c r="AC172" s="22">
        <v>0</v>
      </c>
      <c r="AD172" s="22">
        <v>0</v>
      </c>
      <c r="AE172" s="22">
        <v>0</v>
      </c>
      <c r="AF172" s="22">
        <v>0</v>
      </c>
      <c r="AG172" s="22">
        <v>0</v>
      </c>
      <c r="AH172" s="22">
        <f t="shared" si="26"/>
        <v>0</v>
      </c>
      <c r="AI172" s="22">
        <v>0</v>
      </c>
      <c r="AJ172" s="22">
        <f t="shared" si="27"/>
        <v>-3300</v>
      </c>
      <c r="AL172" s="37">
        <f t="shared" si="28"/>
        <v>0</v>
      </c>
      <c r="AM172" s="37">
        <f t="shared" si="29"/>
        <v>0</v>
      </c>
    </row>
    <row r="173" spans="1:39" outlineLevel="1" x14ac:dyDescent="0.25">
      <c r="A173" s="36">
        <v>40755</v>
      </c>
      <c r="C173" s="28" t="s">
        <v>5660</v>
      </c>
      <c r="D173" s="29" t="s">
        <v>5661</v>
      </c>
      <c r="F173" s="29" t="s">
        <v>88</v>
      </c>
      <c r="G173" s="29" t="s">
        <v>451</v>
      </c>
      <c r="H173" s="29" t="s">
        <v>90</v>
      </c>
      <c r="N173" s="31">
        <v>1</v>
      </c>
      <c r="O173" s="29" t="s">
        <v>158</v>
      </c>
      <c r="P173" s="37">
        <v>330</v>
      </c>
      <c r="Q173" s="37">
        <v>0</v>
      </c>
      <c r="R173" s="37">
        <v>0</v>
      </c>
      <c r="S173" s="37">
        <f t="shared" si="25"/>
        <v>330</v>
      </c>
      <c r="T173" s="31">
        <v>120</v>
      </c>
      <c r="U173" s="22">
        <v>-330</v>
      </c>
      <c r="V173" s="22">
        <v>0</v>
      </c>
      <c r="W173" s="22">
        <v>0</v>
      </c>
      <c r="X173" s="22">
        <v>0</v>
      </c>
      <c r="Y173" s="22">
        <v>0</v>
      </c>
      <c r="Z173" s="22">
        <v>0</v>
      </c>
      <c r="AA173" s="22">
        <v>0</v>
      </c>
      <c r="AB173" s="22">
        <v>0</v>
      </c>
      <c r="AC173" s="22">
        <v>0</v>
      </c>
      <c r="AD173" s="22">
        <v>0</v>
      </c>
      <c r="AE173" s="22">
        <v>0</v>
      </c>
      <c r="AF173" s="22">
        <v>0</v>
      </c>
      <c r="AG173" s="22">
        <v>0</v>
      </c>
      <c r="AH173" s="22">
        <f t="shared" si="26"/>
        <v>0</v>
      </c>
      <c r="AI173" s="22">
        <v>0</v>
      </c>
      <c r="AJ173" s="22">
        <f t="shared" si="27"/>
        <v>-330</v>
      </c>
      <c r="AL173" s="37">
        <f t="shared" si="28"/>
        <v>0</v>
      </c>
      <c r="AM173" s="37">
        <f t="shared" si="29"/>
        <v>0</v>
      </c>
    </row>
    <row r="174" spans="1:39" outlineLevel="1" x14ac:dyDescent="0.25">
      <c r="A174" s="36">
        <v>40755</v>
      </c>
      <c r="C174" s="28" t="s">
        <v>5662</v>
      </c>
      <c r="D174" s="29" t="s">
        <v>5657</v>
      </c>
      <c r="F174" s="29" t="s">
        <v>88</v>
      </c>
      <c r="G174" s="29" t="s">
        <v>451</v>
      </c>
      <c r="H174" s="29" t="s">
        <v>90</v>
      </c>
      <c r="N174" s="31">
        <v>1</v>
      </c>
      <c r="O174" s="29" t="s">
        <v>158</v>
      </c>
      <c r="P174" s="37">
        <v>10144.07</v>
      </c>
      <c r="Q174" s="37">
        <v>0</v>
      </c>
      <c r="R174" s="37">
        <v>0</v>
      </c>
      <c r="S174" s="37">
        <f t="shared" si="25"/>
        <v>10144.07</v>
      </c>
      <c r="T174" s="31">
        <v>120</v>
      </c>
      <c r="U174" s="22">
        <v>-10144.07</v>
      </c>
      <c r="V174" s="22">
        <v>0</v>
      </c>
      <c r="W174" s="22">
        <v>0</v>
      </c>
      <c r="X174" s="22">
        <v>0</v>
      </c>
      <c r="Y174" s="22">
        <v>0</v>
      </c>
      <c r="Z174" s="22">
        <v>0</v>
      </c>
      <c r="AA174" s="22">
        <v>0</v>
      </c>
      <c r="AB174" s="22">
        <v>0</v>
      </c>
      <c r="AC174" s="22">
        <v>0</v>
      </c>
      <c r="AD174" s="22">
        <v>0</v>
      </c>
      <c r="AE174" s="22">
        <v>0</v>
      </c>
      <c r="AF174" s="22">
        <v>0</v>
      </c>
      <c r="AG174" s="22">
        <v>0</v>
      </c>
      <c r="AH174" s="22">
        <f t="shared" si="26"/>
        <v>0</v>
      </c>
      <c r="AI174" s="22">
        <v>0</v>
      </c>
      <c r="AJ174" s="22">
        <f t="shared" si="27"/>
        <v>-10144.07</v>
      </c>
      <c r="AL174" s="37">
        <f t="shared" si="28"/>
        <v>0</v>
      </c>
      <c r="AM174" s="37">
        <f t="shared" si="29"/>
        <v>0</v>
      </c>
    </row>
    <row r="175" spans="1:39" outlineLevel="1" x14ac:dyDescent="0.25">
      <c r="A175" s="36">
        <v>40755</v>
      </c>
      <c r="C175" s="28" t="s">
        <v>5663</v>
      </c>
      <c r="D175" s="29" t="s">
        <v>5664</v>
      </c>
      <c r="F175" s="29" t="s">
        <v>88</v>
      </c>
      <c r="G175" s="29" t="s">
        <v>451</v>
      </c>
      <c r="H175" s="29" t="s">
        <v>90</v>
      </c>
      <c r="N175" s="31">
        <v>1</v>
      </c>
      <c r="O175" s="29" t="s">
        <v>158</v>
      </c>
      <c r="P175" s="37">
        <v>430</v>
      </c>
      <c r="Q175" s="37">
        <v>0</v>
      </c>
      <c r="R175" s="37">
        <v>0</v>
      </c>
      <c r="S175" s="37">
        <f t="shared" si="25"/>
        <v>430</v>
      </c>
      <c r="T175" s="31">
        <v>120</v>
      </c>
      <c r="U175" s="22">
        <v>-430</v>
      </c>
      <c r="V175" s="22">
        <v>0</v>
      </c>
      <c r="W175" s="22">
        <v>0</v>
      </c>
      <c r="X175" s="22">
        <v>0</v>
      </c>
      <c r="Y175" s="22">
        <v>0</v>
      </c>
      <c r="Z175" s="22">
        <v>0</v>
      </c>
      <c r="AA175" s="22">
        <v>0</v>
      </c>
      <c r="AB175" s="22">
        <v>0</v>
      </c>
      <c r="AC175" s="22">
        <v>0</v>
      </c>
      <c r="AD175" s="22">
        <v>0</v>
      </c>
      <c r="AE175" s="22">
        <v>0</v>
      </c>
      <c r="AF175" s="22">
        <v>0</v>
      </c>
      <c r="AG175" s="22">
        <v>0</v>
      </c>
      <c r="AH175" s="22">
        <f t="shared" si="26"/>
        <v>0</v>
      </c>
      <c r="AI175" s="22">
        <v>0</v>
      </c>
      <c r="AJ175" s="22">
        <f t="shared" si="27"/>
        <v>-430</v>
      </c>
      <c r="AL175" s="37">
        <f t="shared" si="28"/>
        <v>0</v>
      </c>
      <c r="AM175" s="37">
        <f t="shared" si="29"/>
        <v>0</v>
      </c>
    </row>
    <row r="176" spans="1:39" outlineLevel="1" x14ac:dyDescent="0.25">
      <c r="A176" s="36">
        <v>40755</v>
      </c>
      <c r="C176" s="28" t="s">
        <v>5665</v>
      </c>
      <c r="D176" s="29" t="s">
        <v>5664</v>
      </c>
      <c r="F176" s="29" t="s">
        <v>88</v>
      </c>
      <c r="G176" s="29" t="s">
        <v>451</v>
      </c>
      <c r="H176" s="29" t="s">
        <v>90</v>
      </c>
      <c r="N176" s="31">
        <v>1</v>
      </c>
      <c r="O176" s="29" t="s">
        <v>158</v>
      </c>
      <c r="P176" s="37">
        <v>430</v>
      </c>
      <c r="Q176" s="37">
        <v>0</v>
      </c>
      <c r="R176" s="37">
        <v>0</v>
      </c>
      <c r="S176" s="37">
        <f t="shared" si="25"/>
        <v>430</v>
      </c>
      <c r="T176" s="31">
        <v>120</v>
      </c>
      <c r="U176" s="22">
        <v>-430</v>
      </c>
      <c r="V176" s="22">
        <v>0</v>
      </c>
      <c r="W176" s="22">
        <v>0</v>
      </c>
      <c r="X176" s="22">
        <v>0</v>
      </c>
      <c r="Y176" s="22">
        <v>0</v>
      </c>
      <c r="Z176" s="22">
        <v>0</v>
      </c>
      <c r="AA176" s="22">
        <v>0</v>
      </c>
      <c r="AB176" s="22">
        <v>0</v>
      </c>
      <c r="AC176" s="22">
        <v>0</v>
      </c>
      <c r="AD176" s="22">
        <v>0</v>
      </c>
      <c r="AE176" s="22">
        <v>0</v>
      </c>
      <c r="AF176" s="22">
        <v>0</v>
      </c>
      <c r="AG176" s="22">
        <v>0</v>
      </c>
      <c r="AH176" s="22">
        <f t="shared" si="26"/>
        <v>0</v>
      </c>
      <c r="AI176" s="22">
        <v>0</v>
      </c>
      <c r="AJ176" s="22">
        <f t="shared" si="27"/>
        <v>-430</v>
      </c>
      <c r="AL176" s="37">
        <f t="shared" si="28"/>
        <v>0</v>
      </c>
      <c r="AM176" s="37">
        <f t="shared" si="29"/>
        <v>0</v>
      </c>
    </row>
    <row r="177" spans="1:39" outlineLevel="1" x14ac:dyDescent="0.25">
      <c r="A177" s="36">
        <v>40755</v>
      </c>
      <c r="C177" s="28" t="s">
        <v>5666</v>
      </c>
      <c r="D177" s="29" t="s">
        <v>5664</v>
      </c>
      <c r="F177" s="29" t="s">
        <v>88</v>
      </c>
      <c r="G177" s="29" t="s">
        <v>451</v>
      </c>
      <c r="H177" s="29" t="s">
        <v>90</v>
      </c>
      <c r="N177" s="31">
        <v>1</v>
      </c>
      <c r="O177" s="29" t="s">
        <v>158</v>
      </c>
      <c r="P177" s="37">
        <v>430</v>
      </c>
      <c r="Q177" s="37">
        <v>0</v>
      </c>
      <c r="R177" s="37">
        <v>0</v>
      </c>
      <c r="S177" s="37">
        <f t="shared" si="25"/>
        <v>430</v>
      </c>
      <c r="T177" s="31">
        <v>120</v>
      </c>
      <c r="U177" s="22">
        <v>-430</v>
      </c>
      <c r="V177" s="22">
        <v>0</v>
      </c>
      <c r="W177" s="22">
        <v>0</v>
      </c>
      <c r="X177" s="22">
        <v>0</v>
      </c>
      <c r="Y177" s="22">
        <v>0</v>
      </c>
      <c r="Z177" s="22">
        <v>0</v>
      </c>
      <c r="AA177" s="22">
        <v>0</v>
      </c>
      <c r="AB177" s="22">
        <v>0</v>
      </c>
      <c r="AC177" s="22">
        <v>0</v>
      </c>
      <c r="AD177" s="22">
        <v>0</v>
      </c>
      <c r="AE177" s="22">
        <v>0</v>
      </c>
      <c r="AF177" s="22">
        <v>0</v>
      </c>
      <c r="AG177" s="22">
        <v>0</v>
      </c>
      <c r="AH177" s="22">
        <f t="shared" si="26"/>
        <v>0</v>
      </c>
      <c r="AI177" s="22">
        <v>0</v>
      </c>
      <c r="AJ177" s="22">
        <f t="shared" si="27"/>
        <v>-430</v>
      </c>
      <c r="AL177" s="37">
        <f t="shared" si="28"/>
        <v>0</v>
      </c>
      <c r="AM177" s="37">
        <f t="shared" si="29"/>
        <v>0</v>
      </c>
    </row>
    <row r="178" spans="1:39" outlineLevel="1" x14ac:dyDescent="0.25">
      <c r="A178" s="36">
        <v>40755</v>
      </c>
      <c r="C178" s="28" t="s">
        <v>5667</v>
      </c>
      <c r="D178" s="29" t="s">
        <v>5664</v>
      </c>
      <c r="F178" s="29" t="s">
        <v>88</v>
      </c>
      <c r="G178" s="29" t="s">
        <v>451</v>
      </c>
      <c r="H178" s="29" t="s">
        <v>90</v>
      </c>
      <c r="N178" s="31">
        <v>1</v>
      </c>
      <c r="O178" s="29" t="s">
        <v>158</v>
      </c>
      <c r="P178" s="37">
        <v>430</v>
      </c>
      <c r="Q178" s="37">
        <v>0</v>
      </c>
      <c r="R178" s="37">
        <v>0</v>
      </c>
      <c r="S178" s="37">
        <f t="shared" si="25"/>
        <v>430</v>
      </c>
      <c r="T178" s="31">
        <v>120</v>
      </c>
      <c r="U178" s="22">
        <v>-430</v>
      </c>
      <c r="V178" s="22">
        <v>0</v>
      </c>
      <c r="W178" s="22">
        <v>0</v>
      </c>
      <c r="X178" s="22">
        <v>0</v>
      </c>
      <c r="Y178" s="22">
        <v>0</v>
      </c>
      <c r="Z178" s="22">
        <v>0</v>
      </c>
      <c r="AA178" s="22">
        <v>0</v>
      </c>
      <c r="AB178" s="22">
        <v>0</v>
      </c>
      <c r="AC178" s="22">
        <v>0</v>
      </c>
      <c r="AD178" s="22">
        <v>0</v>
      </c>
      <c r="AE178" s="22">
        <v>0</v>
      </c>
      <c r="AF178" s="22">
        <v>0</v>
      </c>
      <c r="AG178" s="22">
        <v>0</v>
      </c>
      <c r="AH178" s="22">
        <f t="shared" si="26"/>
        <v>0</v>
      </c>
      <c r="AI178" s="22">
        <v>0</v>
      </c>
      <c r="AJ178" s="22">
        <f t="shared" si="27"/>
        <v>-430</v>
      </c>
      <c r="AL178" s="37">
        <f t="shared" si="28"/>
        <v>0</v>
      </c>
      <c r="AM178" s="37">
        <f t="shared" si="29"/>
        <v>0</v>
      </c>
    </row>
    <row r="179" spans="1:39" outlineLevel="1" x14ac:dyDescent="0.25">
      <c r="A179" s="36">
        <v>40755</v>
      </c>
      <c r="C179" s="28" t="s">
        <v>5668</v>
      </c>
      <c r="D179" s="29" t="s">
        <v>5664</v>
      </c>
      <c r="F179" s="29" t="s">
        <v>88</v>
      </c>
      <c r="G179" s="29" t="s">
        <v>451</v>
      </c>
      <c r="H179" s="29" t="s">
        <v>90</v>
      </c>
      <c r="N179" s="31">
        <v>1</v>
      </c>
      <c r="O179" s="29" t="s">
        <v>158</v>
      </c>
      <c r="P179" s="37">
        <v>430</v>
      </c>
      <c r="Q179" s="37">
        <v>0</v>
      </c>
      <c r="R179" s="37">
        <v>0</v>
      </c>
      <c r="S179" s="37">
        <f t="shared" si="25"/>
        <v>430</v>
      </c>
      <c r="T179" s="31">
        <v>120</v>
      </c>
      <c r="U179" s="22">
        <v>-430</v>
      </c>
      <c r="V179" s="22">
        <v>0</v>
      </c>
      <c r="W179" s="22">
        <v>0</v>
      </c>
      <c r="X179" s="22">
        <v>0</v>
      </c>
      <c r="Y179" s="22">
        <v>0</v>
      </c>
      <c r="Z179" s="22">
        <v>0</v>
      </c>
      <c r="AA179" s="22">
        <v>0</v>
      </c>
      <c r="AB179" s="22">
        <v>0</v>
      </c>
      <c r="AC179" s="22">
        <v>0</v>
      </c>
      <c r="AD179" s="22">
        <v>0</v>
      </c>
      <c r="AE179" s="22">
        <v>0</v>
      </c>
      <c r="AF179" s="22">
        <v>0</v>
      </c>
      <c r="AG179" s="22">
        <v>0</v>
      </c>
      <c r="AH179" s="22">
        <f t="shared" si="26"/>
        <v>0</v>
      </c>
      <c r="AI179" s="22">
        <v>0</v>
      </c>
      <c r="AJ179" s="22">
        <f t="shared" si="27"/>
        <v>-430</v>
      </c>
      <c r="AL179" s="37">
        <f t="shared" si="28"/>
        <v>0</v>
      </c>
      <c r="AM179" s="37">
        <f t="shared" si="29"/>
        <v>0</v>
      </c>
    </row>
    <row r="180" spans="1:39" outlineLevel="1" x14ac:dyDescent="0.25">
      <c r="A180" s="36">
        <v>40755</v>
      </c>
      <c r="C180" s="28" t="s">
        <v>5669</v>
      </c>
      <c r="D180" s="29" t="s">
        <v>5664</v>
      </c>
      <c r="F180" s="29" t="s">
        <v>88</v>
      </c>
      <c r="G180" s="29" t="s">
        <v>451</v>
      </c>
      <c r="H180" s="29" t="s">
        <v>90</v>
      </c>
      <c r="N180" s="31">
        <v>1</v>
      </c>
      <c r="O180" s="29" t="s">
        <v>158</v>
      </c>
      <c r="P180" s="37">
        <v>430</v>
      </c>
      <c r="Q180" s="37">
        <v>0</v>
      </c>
      <c r="R180" s="37">
        <v>0</v>
      </c>
      <c r="S180" s="37">
        <f t="shared" si="25"/>
        <v>430</v>
      </c>
      <c r="T180" s="31">
        <v>120</v>
      </c>
      <c r="U180" s="22">
        <v>-430</v>
      </c>
      <c r="V180" s="22">
        <v>0</v>
      </c>
      <c r="W180" s="22">
        <v>0</v>
      </c>
      <c r="X180" s="22">
        <v>0</v>
      </c>
      <c r="Y180" s="22">
        <v>0</v>
      </c>
      <c r="Z180" s="22">
        <v>0</v>
      </c>
      <c r="AA180" s="22">
        <v>0</v>
      </c>
      <c r="AB180" s="22">
        <v>0</v>
      </c>
      <c r="AC180" s="22">
        <v>0</v>
      </c>
      <c r="AD180" s="22">
        <v>0</v>
      </c>
      <c r="AE180" s="22">
        <v>0</v>
      </c>
      <c r="AF180" s="22">
        <v>0</v>
      </c>
      <c r="AG180" s="22">
        <v>0</v>
      </c>
      <c r="AH180" s="22">
        <f t="shared" si="26"/>
        <v>0</v>
      </c>
      <c r="AI180" s="22">
        <v>0</v>
      </c>
      <c r="AJ180" s="22">
        <f t="shared" si="27"/>
        <v>-430</v>
      </c>
      <c r="AL180" s="37">
        <f t="shared" si="28"/>
        <v>0</v>
      </c>
      <c r="AM180" s="37">
        <f t="shared" si="29"/>
        <v>0</v>
      </c>
    </row>
    <row r="181" spans="1:39" outlineLevel="1" x14ac:dyDescent="0.25">
      <c r="A181" s="36">
        <v>40755</v>
      </c>
      <c r="C181" s="28" t="s">
        <v>5670</v>
      </c>
      <c r="D181" s="29" t="s">
        <v>5664</v>
      </c>
      <c r="F181" s="29" t="s">
        <v>88</v>
      </c>
      <c r="G181" s="29" t="s">
        <v>451</v>
      </c>
      <c r="H181" s="29" t="s">
        <v>90</v>
      </c>
      <c r="N181" s="31">
        <v>1</v>
      </c>
      <c r="O181" s="29" t="s">
        <v>158</v>
      </c>
      <c r="P181" s="37">
        <v>430</v>
      </c>
      <c r="Q181" s="37">
        <v>0</v>
      </c>
      <c r="R181" s="37">
        <v>0</v>
      </c>
      <c r="S181" s="37">
        <f t="shared" si="25"/>
        <v>430</v>
      </c>
      <c r="T181" s="31">
        <v>120</v>
      </c>
      <c r="U181" s="22">
        <v>-430</v>
      </c>
      <c r="V181" s="22">
        <v>0</v>
      </c>
      <c r="W181" s="22">
        <v>0</v>
      </c>
      <c r="X181" s="22">
        <v>0</v>
      </c>
      <c r="Y181" s="22">
        <v>0</v>
      </c>
      <c r="Z181" s="22">
        <v>0</v>
      </c>
      <c r="AA181" s="22">
        <v>0</v>
      </c>
      <c r="AB181" s="22">
        <v>0</v>
      </c>
      <c r="AC181" s="22">
        <v>0</v>
      </c>
      <c r="AD181" s="22">
        <v>0</v>
      </c>
      <c r="AE181" s="22">
        <v>0</v>
      </c>
      <c r="AF181" s="22">
        <v>0</v>
      </c>
      <c r="AG181" s="22">
        <v>0</v>
      </c>
      <c r="AH181" s="22">
        <f t="shared" si="26"/>
        <v>0</v>
      </c>
      <c r="AI181" s="22">
        <v>0</v>
      </c>
      <c r="AJ181" s="22">
        <f t="shared" si="27"/>
        <v>-430</v>
      </c>
      <c r="AL181" s="37">
        <f t="shared" si="28"/>
        <v>0</v>
      </c>
      <c r="AM181" s="37">
        <f t="shared" si="29"/>
        <v>0</v>
      </c>
    </row>
    <row r="182" spans="1:39" outlineLevel="1" x14ac:dyDescent="0.25">
      <c r="A182" s="36">
        <v>40755</v>
      </c>
      <c r="C182" s="28" t="s">
        <v>5671</v>
      </c>
      <c r="D182" s="29" t="s">
        <v>5664</v>
      </c>
      <c r="F182" s="29" t="s">
        <v>88</v>
      </c>
      <c r="G182" s="29" t="s">
        <v>451</v>
      </c>
      <c r="H182" s="29" t="s">
        <v>90</v>
      </c>
      <c r="N182" s="31">
        <v>1</v>
      </c>
      <c r="O182" s="29" t="s">
        <v>158</v>
      </c>
      <c r="P182" s="37">
        <v>430</v>
      </c>
      <c r="Q182" s="37">
        <v>0</v>
      </c>
      <c r="R182" s="37">
        <v>0</v>
      </c>
      <c r="S182" s="37">
        <f t="shared" si="25"/>
        <v>430</v>
      </c>
      <c r="T182" s="31">
        <v>120</v>
      </c>
      <c r="U182" s="22">
        <v>-430</v>
      </c>
      <c r="V182" s="22">
        <v>0</v>
      </c>
      <c r="W182" s="22">
        <v>0</v>
      </c>
      <c r="X182" s="22">
        <v>0</v>
      </c>
      <c r="Y182" s="22">
        <v>0</v>
      </c>
      <c r="Z182" s="22">
        <v>0</v>
      </c>
      <c r="AA182" s="22">
        <v>0</v>
      </c>
      <c r="AB182" s="22">
        <v>0</v>
      </c>
      <c r="AC182" s="22">
        <v>0</v>
      </c>
      <c r="AD182" s="22">
        <v>0</v>
      </c>
      <c r="AE182" s="22">
        <v>0</v>
      </c>
      <c r="AF182" s="22">
        <v>0</v>
      </c>
      <c r="AG182" s="22">
        <v>0</v>
      </c>
      <c r="AH182" s="22">
        <f t="shared" si="26"/>
        <v>0</v>
      </c>
      <c r="AI182" s="22">
        <v>0</v>
      </c>
      <c r="AJ182" s="22">
        <f t="shared" si="27"/>
        <v>-430</v>
      </c>
      <c r="AL182" s="37">
        <f t="shared" si="28"/>
        <v>0</v>
      </c>
      <c r="AM182" s="37">
        <f t="shared" si="29"/>
        <v>0</v>
      </c>
    </row>
    <row r="183" spans="1:39" outlineLevel="1" x14ac:dyDescent="0.25">
      <c r="A183" s="36">
        <v>40755</v>
      </c>
      <c r="C183" s="28" t="s">
        <v>5672</v>
      </c>
      <c r="D183" s="29" t="s">
        <v>5664</v>
      </c>
      <c r="F183" s="29" t="s">
        <v>88</v>
      </c>
      <c r="G183" s="29" t="s">
        <v>451</v>
      </c>
      <c r="H183" s="29" t="s">
        <v>90</v>
      </c>
      <c r="N183" s="31">
        <v>1</v>
      </c>
      <c r="O183" s="29" t="s">
        <v>158</v>
      </c>
      <c r="P183" s="37">
        <v>430</v>
      </c>
      <c r="Q183" s="37">
        <v>0</v>
      </c>
      <c r="R183" s="37">
        <v>0</v>
      </c>
      <c r="S183" s="37">
        <f t="shared" si="25"/>
        <v>430</v>
      </c>
      <c r="T183" s="31">
        <v>120</v>
      </c>
      <c r="U183" s="22">
        <v>-430</v>
      </c>
      <c r="V183" s="22">
        <v>0</v>
      </c>
      <c r="W183" s="22">
        <v>0</v>
      </c>
      <c r="X183" s="22">
        <v>0</v>
      </c>
      <c r="Y183" s="22">
        <v>0</v>
      </c>
      <c r="Z183" s="22">
        <v>0</v>
      </c>
      <c r="AA183" s="22">
        <v>0</v>
      </c>
      <c r="AB183" s="22">
        <v>0</v>
      </c>
      <c r="AC183" s="22">
        <v>0</v>
      </c>
      <c r="AD183" s="22">
        <v>0</v>
      </c>
      <c r="AE183" s="22">
        <v>0</v>
      </c>
      <c r="AF183" s="22">
        <v>0</v>
      </c>
      <c r="AG183" s="22">
        <v>0</v>
      </c>
      <c r="AH183" s="22">
        <f t="shared" si="26"/>
        <v>0</v>
      </c>
      <c r="AI183" s="22">
        <v>0</v>
      </c>
      <c r="AJ183" s="22">
        <f t="shared" si="27"/>
        <v>-430</v>
      </c>
      <c r="AL183" s="37">
        <f t="shared" si="28"/>
        <v>0</v>
      </c>
      <c r="AM183" s="37">
        <f t="shared" si="29"/>
        <v>0</v>
      </c>
    </row>
    <row r="184" spans="1:39" outlineLevel="1" x14ac:dyDescent="0.25">
      <c r="A184" s="36">
        <v>40755</v>
      </c>
      <c r="C184" s="28" t="s">
        <v>5673</v>
      </c>
      <c r="D184" s="29" t="s">
        <v>5664</v>
      </c>
      <c r="F184" s="29" t="s">
        <v>88</v>
      </c>
      <c r="G184" s="29" t="s">
        <v>451</v>
      </c>
      <c r="H184" s="29" t="s">
        <v>90</v>
      </c>
      <c r="N184" s="31">
        <v>1</v>
      </c>
      <c r="O184" s="29" t="s">
        <v>158</v>
      </c>
      <c r="P184" s="37">
        <v>430</v>
      </c>
      <c r="Q184" s="37">
        <v>0</v>
      </c>
      <c r="R184" s="37">
        <v>0</v>
      </c>
      <c r="S184" s="37">
        <f t="shared" si="25"/>
        <v>430</v>
      </c>
      <c r="T184" s="31">
        <v>120</v>
      </c>
      <c r="U184" s="22">
        <v>-430</v>
      </c>
      <c r="V184" s="22">
        <v>0</v>
      </c>
      <c r="W184" s="22">
        <v>0</v>
      </c>
      <c r="X184" s="22">
        <v>0</v>
      </c>
      <c r="Y184" s="22">
        <v>0</v>
      </c>
      <c r="Z184" s="22">
        <v>0</v>
      </c>
      <c r="AA184" s="22">
        <v>0</v>
      </c>
      <c r="AB184" s="22">
        <v>0</v>
      </c>
      <c r="AC184" s="22">
        <v>0</v>
      </c>
      <c r="AD184" s="22">
        <v>0</v>
      </c>
      <c r="AE184" s="22">
        <v>0</v>
      </c>
      <c r="AF184" s="22">
        <v>0</v>
      </c>
      <c r="AG184" s="22">
        <v>0</v>
      </c>
      <c r="AH184" s="22">
        <f t="shared" si="26"/>
        <v>0</v>
      </c>
      <c r="AI184" s="22">
        <v>0</v>
      </c>
      <c r="AJ184" s="22">
        <f t="shared" si="27"/>
        <v>-430</v>
      </c>
      <c r="AL184" s="37">
        <f t="shared" si="28"/>
        <v>0</v>
      </c>
      <c r="AM184" s="37">
        <f t="shared" si="29"/>
        <v>0</v>
      </c>
    </row>
    <row r="185" spans="1:39" outlineLevel="1" x14ac:dyDescent="0.25">
      <c r="A185" s="36">
        <v>40755</v>
      </c>
      <c r="C185" s="28" t="s">
        <v>5674</v>
      </c>
      <c r="D185" s="29" t="s">
        <v>5664</v>
      </c>
      <c r="F185" s="29" t="s">
        <v>88</v>
      </c>
      <c r="G185" s="29" t="s">
        <v>451</v>
      </c>
      <c r="H185" s="29" t="s">
        <v>90</v>
      </c>
      <c r="N185" s="31">
        <v>1</v>
      </c>
      <c r="O185" s="29" t="s">
        <v>158</v>
      </c>
      <c r="P185" s="37">
        <v>430</v>
      </c>
      <c r="Q185" s="37">
        <v>0</v>
      </c>
      <c r="R185" s="37">
        <v>0</v>
      </c>
      <c r="S185" s="37">
        <f t="shared" si="25"/>
        <v>430</v>
      </c>
      <c r="T185" s="31">
        <v>120</v>
      </c>
      <c r="U185" s="22">
        <v>-430</v>
      </c>
      <c r="V185" s="22">
        <v>0</v>
      </c>
      <c r="W185" s="22">
        <v>0</v>
      </c>
      <c r="X185" s="22">
        <v>0</v>
      </c>
      <c r="Y185" s="22">
        <v>0</v>
      </c>
      <c r="Z185" s="22">
        <v>0</v>
      </c>
      <c r="AA185" s="22">
        <v>0</v>
      </c>
      <c r="AB185" s="22">
        <v>0</v>
      </c>
      <c r="AC185" s="22">
        <v>0</v>
      </c>
      <c r="AD185" s="22">
        <v>0</v>
      </c>
      <c r="AE185" s="22">
        <v>0</v>
      </c>
      <c r="AF185" s="22">
        <v>0</v>
      </c>
      <c r="AG185" s="22">
        <v>0</v>
      </c>
      <c r="AH185" s="22">
        <f t="shared" si="26"/>
        <v>0</v>
      </c>
      <c r="AI185" s="22">
        <v>0</v>
      </c>
      <c r="AJ185" s="22">
        <f t="shared" si="27"/>
        <v>-430</v>
      </c>
      <c r="AL185" s="37">
        <f t="shared" si="28"/>
        <v>0</v>
      </c>
      <c r="AM185" s="37">
        <f t="shared" si="29"/>
        <v>0</v>
      </c>
    </row>
    <row r="186" spans="1:39" outlineLevel="1" x14ac:dyDescent="0.25">
      <c r="A186" s="36">
        <v>40755</v>
      </c>
      <c r="C186" s="28" t="s">
        <v>5675</v>
      </c>
      <c r="D186" s="29" t="s">
        <v>5664</v>
      </c>
      <c r="F186" s="29" t="s">
        <v>88</v>
      </c>
      <c r="G186" s="29" t="s">
        <v>451</v>
      </c>
      <c r="H186" s="29" t="s">
        <v>90</v>
      </c>
      <c r="N186" s="31">
        <v>1</v>
      </c>
      <c r="O186" s="29" t="s">
        <v>158</v>
      </c>
      <c r="P186" s="37">
        <v>430</v>
      </c>
      <c r="Q186" s="37">
        <v>0</v>
      </c>
      <c r="R186" s="37">
        <v>0</v>
      </c>
      <c r="S186" s="37">
        <f t="shared" si="25"/>
        <v>430</v>
      </c>
      <c r="T186" s="31">
        <v>120</v>
      </c>
      <c r="U186" s="22">
        <v>-430</v>
      </c>
      <c r="V186" s="22">
        <v>0</v>
      </c>
      <c r="W186" s="22">
        <v>0</v>
      </c>
      <c r="X186" s="22">
        <v>0</v>
      </c>
      <c r="Y186" s="22">
        <v>0</v>
      </c>
      <c r="Z186" s="22">
        <v>0</v>
      </c>
      <c r="AA186" s="22">
        <v>0</v>
      </c>
      <c r="AB186" s="22">
        <v>0</v>
      </c>
      <c r="AC186" s="22">
        <v>0</v>
      </c>
      <c r="AD186" s="22">
        <v>0</v>
      </c>
      <c r="AE186" s="22">
        <v>0</v>
      </c>
      <c r="AF186" s="22">
        <v>0</v>
      </c>
      <c r="AG186" s="22">
        <v>0</v>
      </c>
      <c r="AH186" s="22">
        <f t="shared" si="26"/>
        <v>0</v>
      </c>
      <c r="AI186" s="22">
        <v>0</v>
      </c>
      <c r="AJ186" s="22">
        <f t="shared" si="27"/>
        <v>-430</v>
      </c>
      <c r="AL186" s="37">
        <f t="shared" si="28"/>
        <v>0</v>
      </c>
      <c r="AM186" s="37">
        <f t="shared" si="29"/>
        <v>0</v>
      </c>
    </row>
    <row r="187" spans="1:39" outlineLevel="1" x14ac:dyDescent="0.25">
      <c r="A187" s="36">
        <v>40755</v>
      </c>
      <c r="C187" s="28" t="s">
        <v>5676</v>
      </c>
      <c r="D187" s="29" t="s">
        <v>5664</v>
      </c>
      <c r="F187" s="29" t="s">
        <v>88</v>
      </c>
      <c r="G187" s="29" t="s">
        <v>451</v>
      </c>
      <c r="H187" s="29" t="s">
        <v>90</v>
      </c>
      <c r="N187" s="31">
        <v>1</v>
      </c>
      <c r="O187" s="29" t="s">
        <v>158</v>
      </c>
      <c r="P187" s="37">
        <v>430</v>
      </c>
      <c r="Q187" s="37">
        <v>0</v>
      </c>
      <c r="R187" s="37">
        <v>0</v>
      </c>
      <c r="S187" s="37">
        <f t="shared" si="25"/>
        <v>430</v>
      </c>
      <c r="T187" s="31">
        <v>120</v>
      </c>
      <c r="U187" s="22">
        <v>-430</v>
      </c>
      <c r="V187" s="22">
        <v>0</v>
      </c>
      <c r="W187" s="22">
        <v>0</v>
      </c>
      <c r="X187" s="22">
        <v>0</v>
      </c>
      <c r="Y187" s="22">
        <v>0</v>
      </c>
      <c r="Z187" s="22">
        <v>0</v>
      </c>
      <c r="AA187" s="22">
        <v>0</v>
      </c>
      <c r="AB187" s="22">
        <v>0</v>
      </c>
      <c r="AC187" s="22">
        <v>0</v>
      </c>
      <c r="AD187" s="22">
        <v>0</v>
      </c>
      <c r="AE187" s="22">
        <v>0</v>
      </c>
      <c r="AF187" s="22">
        <v>0</v>
      </c>
      <c r="AG187" s="22">
        <v>0</v>
      </c>
      <c r="AH187" s="22">
        <f t="shared" si="26"/>
        <v>0</v>
      </c>
      <c r="AI187" s="22">
        <v>0</v>
      </c>
      <c r="AJ187" s="22">
        <f t="shared" si="27"/>
        <v>-430</v>
      </c>
      <c r="AL187" s="37">
        <f t="shared" si="28"/>
        <v>0</v>
      </c>
      <c r="AM187" s="37">
        <f t="shared" si="29"/>
        <v>0</v>
      </c>
    </row>
    <row r="188" spans="1:39" outlineLevel="1" x14ac:dyDescent="0.25">
      <c r="A188" s="36">
        <v>40755</v>
      </c>
      <c r="C188" s="28" t="s">
        <v>5677</v>
      </c>
      <c r="D188" s="29" t="s">
        <v>5664</v>
      </c>
      <c r="F188" s="29" t="s">
        <v>88</v>
      </c>
      <c r="G188" s="29" t="s">
        <v>451</v>
      </c>
      <c r="H188" s="29" t="s">
        <v>90</v>
      </c>
      <c r="N188" s="31">
        <v>1</v>
      </c>
      <c r="O188" s="29" t="s">
        <v>158</v>
      </c>
      <c r="P188" s="37">
        <v>430</v>
      </c>
      <c r="Q188" s="37">
        <v>0</v>
      </c>
      <c r="R188" s="37">
        <v>0</v>
      </c>
      <c r="S188" s="37">
        <f t="shared" si="25"/>
        <v>430</v>
      </c>
      <c r="T188" s="31">
        <v>120</v>
      </c>
      <c r="U188" s="22">
        <v>-430</v>
      </c>
      <c r="V188" s="22">
        <v>0</v>
      </c>
      <c r="W188" s="22">
        <v>0</v>
      </c>
      <c r="X188" s="22">
        <v>0</v>
      </c>
      <c r="Y188" s="22">
        <v>0</v>
      </c>
      <c r="Z188" s="22">
        <v>0</v>
      </c>
      <c r="AA188" s="22">
        <v>0</v>
      </c>
      <c r="AB188" s="22">
        <v>0</v>
      </c>
      <c r="AC188" s="22">
        <v>0</v>
      </c>
      <c r="AD188" s="22">
        <v>0</v>
      </c>
      <c r="AE188" s="22">
        <v>0</v>
      </c>
      <c r="AF188" s="22">
        <v>0</v>
      </c>
      <c r="AG188" s="22">
        <v>0</v>
      </c>
      <c r="AH188" s="22">
        <f t="shared" si="26"/>
        <v>0</v>
      </c>
      <c r="AI188" s="22">
        <v>0</v>
      </c>
      <c r="AJ188" s="22">
        <f t="shared" si="27"/>
        <v>-430</v>
      </c>
      <c r="AL188" s="37">
        <f t="shared" si="28"/>
        <v>0</v>
      </c>
      <c r="AM188" s="37">
        <f t="shared" si="29"/>
        <v>0</v>
      </c>
    </row>
    <row r="189" spans="1:39" outlineLevel="1" x14ac:dyDescent="0.25">
      <c r="A189" s="36">
        <v>40755</v>
      </c>
      <c r="C189" s="28" t="s">
        <v>5678</v>
      </c>
      <c r="D189" s="29" t="s">
        <v>5664</v>
      </c>
      <c r="F189" s="29" t="s">
        <v>88</v>
      </c>
      <c r="G189" s="29" t="s">
        <v>451</v>
      </c>
      <c r="H189" s="29" t="s">
        <v>90</v>
      </c>
      <c r="N189" s="31">
        <v>1</v>
      </c>
      <c r="O189" s="29" t="s">
        <v>158</v>
      </c>
      <c r="P189" s="37">
        <v>430</v>
      </c>
      <c r="Q189" s="37">
        <v>0</v>
      </c>
      <c r="R189" s="37">
        <v>0</v>
      </c>
      <c r="S189" s="37">
        <f t="shared" si="25"/>
        <v>430</v>
      </c>
      <c r="T189" s="31">
        <v>120</v>
      </c>
      <c r="U189" s="22">
        <v>-430</v>
      </c>
      <c r="V189" s="22">
        <v>0</v>
      </c>
      <c r="W189" s="22">
        <v>0</v>
      </c>
      <c r="X189" s="22">
        <v>0</v>
      </c>
      <c r="Y189" s="22">
        <v>0</v>
      </c>
      <c r="Z189" s="22">
        <v>0</v>
      </c>
      <c r="AA189" s="22">
        <v>0</v>
      </c>
      <c r="AB189" s="22">
        <v>0</v>
      </c>
      <c r="AC189" s="22">
        <v>0</v>
      </c>
      <c r="AD189" s="22">
        <v>0</v>
      </c>
      <c r="AE189" s="22">
        <v>0</v>
      </c>
      <c r="AF189" s="22">
        <v>0</v>
      </c>
      <c r="AG189" s="22">
        <v>0</v>
      </c>
      <c r="AH189" s="22">
        <f t="shared" si="26"/>
        <v>0</v>
      </c>
      <c r="AI189" s="22">
        <v>0</v>
      </c>
      <c r="AJ189" s="22">
        <f t="shared" si="27"/>
        <v>-430</v>
      </c>
      <c r="AL189" s="37">
        <f t="shared" si="28"/>
        <v>0</v>
      </c>
      <c r="AM189" s="37">
        <f t="shared" si="29"/>
        <v>0</v>
      </c>
    </row>
    <row r="190" spans="1:39" outlineLevel="1" x14ac:dyDescent="0.25">
      <c r="A190" s="36">
        <v>40755</v>
      </c>
      <c r="C190" s="28" t="s">
        <v>5679</v>
      </c>
      <c r="D190" s="29" t="s">
        <v>5664</v>
      </c>
      <c r="F190" s="29" t="s">
        <v>88</v>
      </c>
      <c r="G190" s="29" t="s">
        <v>451</v>
      </c>
      <c r="H190" s="29" t="s">
        <v>90</v>
      </c>
      <c r="N190" s="31">
        <v>1</v>
      </c>
      <c r="O190" s="29" t="s">
        <v>158</v>
      </c>
      <c r="P190" s="37">
        <v>430</v>
      </c>
      <c r="Q190" s="37">
        <v>0</v>
      </c>
      <c r="R190" s="37">
        <v>0</v>
      </c>
      <c r="S190" s="37">
        <f t="shared" si="25"/>
        <v>430</v>
      </c>
      <c r="T190" s="31">
        <v>120</v>
      </c>
      <c r="U190" s="22">
        <v>-430</v>
      </c>
      <c r="V190" s="22">
        <v>0</v>
      </c>
      <c r="W190" s="22">
        <v>0</v>
      </c>
      <c r="X190" s="22">
        <v>0</v>
      </c>
      <c r="Y190" s="22">
        <v>0</v>
      </c>
      <c r="Z190" s="22">
        <v>0</v>
      </c>
      <c r="AA190" s="22">
        <v>0</v>
      </c>
      <c r="AB190" s="22">
        <v>0</v>
      </c>
      <c r="AC190" s="22">
        <v>0</v>
      </c>
      <c r="AD190" s="22">
        <v>0</v>
      </c>
      <c r="AE190" s="22">
        <v>0</v>
      </c>
      <c r="AF190" s="22">
        <v>0</v>
      </c>
      <c r="AG190" s="22">
        <v>0</v>
      </c>
      <c r="AH190" s="22">
        <f t="shared" si="26"/>
        <v>0</v>
      </c>
      <c r="AI190" s="22">
        <v>0</v>
      </c>
      <c r="AJ190" s="22">
        <f t="shared" si="27"/>
        <v>-430</v>
      </c>
      <c r="AL190" s="37">
        <f t="shared" si="28"/>
        <v>0</v>
      </c>
      <c r="AM190" s="37">
        <f t="shared" si="29"/>
        <v>0</v>
      </c>
    </row>
    <row r="191" spans="1:39" outlineLevel="1" x14ac:dyDescent="0.25">
      <c r="A191" s="36">
        <v>40755</v>
      </c>
      <c r="C191" s="28" t="s">
        <v>5680</v>
      </c>
      <c r="D191" s="29" t="s">
        <v>5664</v>
      </c>
      <c r="F191" s="29" t="s">
        <v>88</v>
      </c>
      <c r="G191" s="29" t="s">
        <v>451</v>
      </c>
      <c r="H191" s="29" t="s">
        <v>90</v>
      </c>
      <c r="N191" s="31">
        <v>1</v>
      </c>
      <c r="O191" s="29" t="s">
        <v>158</v>
      </c>
      <c r="P191" s="37">
        <v>430</v>
      </c>
      <c r="Q191" s="37">
        <v>0</v>
      </c>
      <c r="R191" s="37">
        <v>0</v>
      </c>
      <c r="S191" s="37">
        <f t="shared" si="25"/>
        <v>430</v>
      </c>
      <c r="T191" s="31">
        <v>120</v>
      </c>
      <c r="U191" s="22">
        <v>-430</v>
      </c>
      <c r="V191" s="22">
        <v>0</v>
      </c>
      <c r="W191" s="22">
        <v>0</v>
      </c>
      <c r="X191" s="22">
        <v>0</v>
      </c>
      <c r="Y191" s="22">
        <v>0</v>
      </c>
      <c r="Z191" s="22">
        <v>0</v>
      </c>
      <c r="AA191" s="22">
        <v>0</v>
      </c>
      <c r="AB191" s="22">
        <v>0</v>
      </c>
      <c r="AC191" s="22">
        <v>0</v>
      </c>
      <c r="AD191" s="22">
        <v>0</v>
      </c>
      <c r="AE191" s="22">
        <v>0</v>
      </c>
      <c r="AF191" s="22">
        <v>0</v>
      </c>
      <c r="AG191" s="22">
        <v>0</v>
      </c>
      <c r="AH191" s="22">
        <f t="shared" si="26"/>
        <v>0</v>
      </c>
      <c r="AI191" s="22">
        <v>0</v>
      </c>
      <c r="AJ191" s="22">
        <f t="shared" si="27"/>
        <v>-430</v>
      </c>
      <c r="AL191" s="37">
        <f t="shared" si="28"/>
        <v>0</v>
      </c>
      <c r="AM191" s="37">
        <f t="shared" si="29"/>
        <v>0</v>
      </c>
    </row>
    <row r="192" spans="1:39" outlineLevel="1" x14ac:dyDescent="0.25">
      <c r="A192" s="36">
        <v>40755</v>
      </c>
      <c r="C192" s="28" t="s">
        <v>5681</v>
      </c>
      <c r="D192" s="29" t="s">
        <v>5664</v>
      </c>
      <c r="F192" s="29" t="s">
        <v>88</v>
      </c>
      <c r="G192" s="29" t="s">
        <v>451</v>
      </c>
      <c r="H192" s="29" t="s">
        <v>90</v>
      </c>
      <c r="N192" s="31">
        <v>1</v>
      </c>
      <c r="O192" s="29" t="s">
        <v>158</v>
      </c>
      <c r="P192" s="37">
        <v>430</v>
      </c>
      <c r="Q192" s="37">
        <v>0</v>
      </c>
      <c r="R192" s="37">
        <v>0</v>
      </c>
      <c r="S192" s="37">
        <f t="shared" si="25"/>
        <v>430</v>
      </c>
      <c r="T192" s="31">
        <v>120</v>
      </c>
      <c r="U192" s="22">
        <v>-430</v>
      </c>
      <c r="V192" s="22">
        <v>0</v>
      </c>
      <c r="W192" s="22">
        <v>0</v>
      </c>
      <c r="X192" s="22">
        <v>0</v>
      </c>
      <c r="Y192" s="22">
        <v>0</v>
      </c>
      <c r="Z192" s="22">
        <v>0</v>
      </c>
      <c r="AA192" s="22">
        <v>0</v>
      </c>
      <c r="AB192" s="22">
        <v>0</v>
      </c>
      <c r="AC192" s="22">
        <v>0</v>
      </c>
      <c r="AD192" s="22">
        <v>0</v>
      </c>
      <c r="AE192" s="22">
        <v>0</v>
      </c>
      <c r="AF192" s="22">
        <v>0</v>
      </c>
      <c r="AG192" s="22">
        <v>0</v>
      </c>
      <c r="AH192" s="22">
        <f t="shared" si="26"/>
        <v>0</v>
      </c>
      <c r="AI192" s="22">
        <v>0</v>
      </c>
      <c r="AJ192" s="22">
        <f t="shared" si="27"/>
        <v>-430</v>
      </c>
      <c r="AL192" s="37">
        <f t="shared" si="28"/>
        <v>0</v>
      </c>
      <c r="AM192" s="37">
        <f t="shared" si="29"/>
        <v>0</v>
      </c>
    </row>
    <row r="193" spans="1:39" outlineLevel="1" x14ac:dyDescent="0.25">
      <c r="A193" s="36">
        <v>40755</v>
      </c>
      <c r="C193" s="28" t="s">
        <v>5682</v>
      </c>
      <c r="D193" s="29" t="s">
        <v>5664</v>
      </c>
      <c r="F193" s="29" t="s">
        <v>88</v>
      </c>
      <c r="G193" s="29" t="s">
        <v>451</v>
      </c>
      <c r="H193" s="29" t="s">
        <v>90</v>
      </c>
      <c r="N193" s="31">
        <v>1</v>
      </c>
      <c r="O193" s="29" t="s">
        <v>158</v>
      </c>
      <c r="P193" s="37">
        <v>430</v>
      </c>
      <c r="Q193" s="37">
        <v>0</v>
      </c>
      <c r="R193" s="37">
        <v>0</v>
      </c>
      <c r="S193" s="37">
        <f t="shared" si="25"/>
        <v>430</v>
      </c>
      <c r="T193" s="31">
        <v>120</v>
      </c>
      <c r="U193" s="22">
        <v>-430</v>
      </c>
      <c r="V193" s="22">
        <v>0</v>
      </c>
      <c r="W193" s="22">
        <v>0</v>
      </c>
      <c r="X193" s="22">
        <v>0</v>
      </c>
      <c r="Y193" s="22">
        <v>0</v>
      </c>
      <c r="Z193" s="22">
        <v>0</v>
      </c>
      <c r="AA193" s="22">
        <v>0</v>
      </c>
      <c r="AB193" s="22">
        <v>0</v>
      </c>
      <c r="AC193" s="22">
        <v>0</v>
      </c>
      <c r="AD193" s="22">
        <v>0</v>
      </c>
      <c r="AE193" s="22">
        <v>0</v>
      </c>
      <c r="AF193" s="22">
        <v>0</v>
      </c>
      <c r="AG193" s="22">
        <v>0</v>
      </c>
      <c r="AH193" s="22">
        <f t="shared" si="26"/>
        <v>0</v>
      </c>
      <c r="AI193" s="22">
        <v>0</v>
      </c>
      <c r="AJ193" s="22">
        <f t="shared" si="27"/>
        <v>-430</v>
      </c>
      <c r="AL193" s="37">
        <f t="shared" si="28"/>
        <v>0</v>
      </c>
      <c r="AM193" s="37">
        <f t="shared" si="29"/>
        <v>0</v>
      </c>
    </row>
    <row r="194" spans="1:39" outlineLevel="1" x14ac:dyDescent="0.25">
      <c r="A194" s="36">
        <v>40755</v>
      </c>
      <c r="C194" s="28" t="s">
        <v>5683</v>
      </c>
      <c r="D194" s="29" t="s">
        <v>5664</v>
      </c>
      <c r="F194" s="29" t="s">
        <v>88</v>
      </c>
      <c r="G194" s="29" t="s">
        <v>451</v>
      </c>
      <c r="H194" s="29" t="s">
        <v>90</v>
      </c>
      <c r="N194" s="31">
        <v>1</v>
      </c>
      <c r="O194" s="29" t="s">
        <v>158</v>
      </c>
      <c r="P194" s="37">
        <v>430</v>
      </c>
      <c r="Q194" s="37">
        <v>0</v>
      </c>
      <c r="R194" s="37">
        <v>0</v>
      </c>
      <c r="S194" s="37">
        <f t="shared" si="25"/>
        <v>430</v>
      </c>
      <c r="T194" s="31">
        <v>120</v>
      </c>
      <c r="U194" s="22">
        <v>-430</v>
      </c>
      <c r="V194" s="22">
        <v>0</v>
      </c>
      <c r="W194" s="22">
        <v>0</v>
      </c>
      <c r="X194" s="22">
        <v>0</v>
      </c>
      <c r="Y194" s="22">
        <v>0</v>
      </c>
      <c r="Z194" s="22">
        <v>0</v>
      </c>
      <c r="AA194" s="22">
        <v>0</v>
      </c>
      <c r="AB194" s="22">
        <v>0</v>
      </c>
      <c r="AC194" s="22">
        <v>0</v>
      </c>
      <c r="AD194" s="22">
        <v>0</v>
      </c>
      <c r="AE194" s="22">
        <v>0</v>
      </c>
      <c r="AF194" s="22">
        <v>0</v>
      </c>
      <c r="AG194" s="22">
        <v>0</v>
      </c>
      <c r="AH194" s="22">
        <f t="shared" si="26"/>
        <v>0</v>
      </c>
      <c r="AI194" s="22">
        <v>0</v>
      </c>
      <c r="AJ194" s="22">
        <f t="shared" si="27"/>
        <v>-430</v>
      </c>
      <c r="AL194" s="37">
        <f t="shared" si="28"/>
        <v>0</v>
      </c>
      <c r="AM194" s="37">
        <f t="shared" si="29"/>
        <v>0</v>
      </c>
    </row>
    <row r="195" spans="1:39" outlineLevel="1" x14ac:dyDescent="0.25">
      <c r="A195" s="36">
        <v>40755</v>
      </c>
      <c r="C195" s="28" t="s">
        <v>5684</v>
      </c>
      <c r="D195" s="29" t="s">
        <v>5664</v>
      </c>
      <c r="F195" s="29" t="s">
        <v>88</v>
      </c>
      <c r="G195" s="29" t="s">
        <v>451</v>
      </c>
      <c r="H195" s="29" t="s">
        <v>90</v>
      </c>
      <c r="N195" s="31">
        <v>1</v>
      </c>
      <c r="O195" s="29" t="s">
        <v>158</v>
      </c>
      <c r="P195" s="37">
        <v>430</v>
      </c>
      <c r="Q195" s="37">
        <v>0</v>
      </c>
      <c r="R195" s="37">
        <v>0</v>
      </c>
      <c r="S195" s="37">
        <f t="shared" si="25"/>
        <v>430</v>
      </c>
      <c r="T195" s="31">
        <v>120</v>
      </c>
      <c r="U195" s="22">
        <v>-430</v>
      </c>
      <c r="V195" s="22">
        <v>0</v>
      </c>
      <c r="W195" s="22">
        <v>0</v>
      </c>
      <c r="X195" s="22">
        <v>0</v>
      </c>
      <c r="Y195" s="22">
        <v>0</v>
      </c>
      <c r="Z195" s="22">
        <v>0</v>
      </c>
      <c r="AA195" s="22">
        <v>0</v>
      </c>
      <c r="AB195" s="22">
        <v>0</v>
      </c>
      <c r="AC195" s="22">
        <v>0</v>
      </c>
      <c r="AD195" s="22">
        <v>0</v>
      </c>
      <c r="AE195" s="22">
        <v>0</v>
      </c>
      <c r="AF195" s="22">
        <v>0</v>
      </c>
      <c r="AG195" s="22">
        <v>0</v>
      </c>
      <c r="AH195" s="22">
        <f t="shared" si="26"/>
        <v>0</v>
      </c>
      <c r="AI195" s="22">
        <v>0</v>
      </c>
      <c r="AJ195" s="22">
        <f t="shared" si="27"/>
        <v>-430</v>
      </c>
      <c r="AL195" s="37">
        <f t="shared" si="28"/>
        <v>0</v>
      </c>
      <c r="AM195" s="37">
        <f t="shared" si="29"/>
        <v>0</v>
      </c>
    </row>
    <row r="196" spans="1:39" outlineLevel="1" x14ac:dyDescent="0.25">
      <c r="A196" s="36">
        <v>40755</v>
      </c>
      <c r="C196" s="28" t="s">
        <v>5685</v>
      </c>
      <c r="D196" s="4" t="s">
        <v>5664</v>
      </c>
      <c r="F196" s="29" t="s">
        <v>88</v>
      </c>
      <c r="G196" s="29" t="s">
        <v>451</v>
      </c>
      <c r="H196" s="29" t="s">
        <v>90</v>
      </c>
      <c r="N196" s="31">
        <v>1</v>
      </c>
      <c r="O196" s="29" t="s">
        <v>158</v>
      </c>
      <c r="P196" s="37">
        <v>430</v>
      </c>
      <c r="Q196" s="37">
        <v>0</v>
      </c>
      <c r="R196" s="37">
        <v>0</v>
      </c>
      <c r="S196" s="37">
        <f t="shared" si="25"/>
        <v>430</v>
      </c>
      <c r="T196" s="31">
        <v>120</v>
      </c>
      <c r="U196" s="22">
        <v>-430</v>
      </c>
      <c r="V196" s="22">
        <v>0</v>
      </c>
      <c r="W196" s="22">
        <v>0</v>
      </c>
      <c r="X196" s="22">
        <v>0</v>
      </c>
      <c r="Y196" s="22">
        <v>0</v>
      </c>
      <c r="Z196" s="22">
        <v>0</v>
      </c>
      <c r="AA196" s="22">
        <v>0</v>
      </c>
      <c r="AB196" s="22">
        <v>0</v>
      </c>
      <c r="AC196" s="22">
        <v>0</v>
      </c>
      <c r="AD196" s="22">
        <v>0</v>
      </c>
      <c r="AE196" s="22">
        <v>0</v>
      </c>
      <c r="AF196" s="22">
        <v>0</v>
      </c>
      <c r="AG196" s="22">
        <v>0</v>
      </c>
      <c r="AH196" s="22">
        <f t="shared" si="26"/>
        <v>0</v>
      </c>
      <c r="AI196" s="22">
        <v>0</v>
      </c>
      <c r="AJ196" s="22">
        <f t="shared" si="27"/>
        <v>-430</v>
      </c>
      <c r="AL196" s="37">
        <f t="shared" si="28"/>
        <v>0</v>
      </c>
      <c r="AM196" s="37">
        <f t="shared" si="29"/>
        <v>0</v>
      </c>
    </row>
    <row r="197" spans="1:39" outlineLevel="1" x14ac:dyDescent="0.25">
      <c r="A197" s="36">
        <v>40755</v>
      </c>
      <c r="C197" s="28" t="s">
        <v>5686</v>
      </c>
      <c r="D197" s="29" t="s">
        <v>5664</v>
      </c>
      <c r="F197" s="29" t="s">
        <v>88</v>
      </c>
      <c r="G197" s="29" t="s">
        <v>451</v>
      </c>
      <c r="H197" s="29" t="s">
        <v>90</v>
      </c>
      <c r="N197" s="31">
        <v>1</v>
      </c>
      <c r="O197" s="29" t="s">
        <v>158</v>
      </c>
      <c r="P197" s="37">
        <v>430</v>
      </c>
      <c r="Q197" s="37">
        <v>0</v>
      </c>
      <c r="R197" s="37">
        <v>0</v>
      </c>
      <c r="S197" s="37">
        <f t="shared" si="25"/>
        <v>430</v>
      </c>
      <c r="T197" s="31">
        <v>120</v>
      </c>
      <c r="U197" s="22">
        <v>-430</v>
      </c>
      <c r="V197" s="22">
        <v>0</v>
      </c>
      <c r="W197" s="22">
        <v>0</v>
      </c>
      <c r="X197" s="22">
        <v>0</v>
      </c>
      <c r="Y197" s="22">
        <v>0</v>
      </c>
      <c r="Z197" s="22">
        <v>0</v>
      </c>
      <c r="AA197" s="22">
        <v>0</v>
      </c>
      <c r="AB197" s="22">
        <v>0</v>
      </c>
      <c r="AC197" s="22">
        <v>0</v>
      </c>
      <c r="AD197" s="22">
        <v>0</v>
      </c>
      <c r="AE197" s="22">
        <v>0</v>
      </c>
      <c r="AF197" s="22">
        <v>0</v>
      </c>
      <c r="AG197" s="22">
        <v>0</v>
      </c>
      <c r="AH197" s="22">
        <f t="shared" si="26"/>
        <v>0</v>
      </c>
      <c r="AI197" s="22">
        <v>0</v>
      </c>
      <c r="AJ197" s="22">
        <f t="shared" si="27"/>
        <v>-430</v>
      </c>
      <c r="AL197" s="37">
        <f t="shared" si="28"/>
        <v>0</v>
      </c>
      <c r="AM197" s="37">
        <f t="shared" si="29"/>
        <v>0</v>
      </c>
    </row>
    <row r="198" spans="1:39" outlineLevel="1" x14ac:dyDescent="0.25">
      <c r="A198" s="36">
        <v>40755</v>
      </c>
      <c r="C198" s="28" t="s">
        <v>5687</v>
      </c>
      <c r="D198" s="29" t="s">
        <v>5664</v>
      </c>
      <c r="F198" s="29" t="s">
        <v>88</v>
      </c>
      <c r="G198" s="29" t="s">
        <v>451</v>
      </c>
      <c r="H198" s="29" t="s">
        <v>90</v>
      </c>
      <c r="N198" s="31">
        <v>1</v>
      </c>
      <c r="O198" s="29" t="s">
        <v>158</v>
      </c>
      <c r="P198" s="37">
        <v>430</v>
      </c>
      <c r="Q198" s="37">
        <v>0</v>
      </c>
      <c r="R198" s="37">
        <v>0</v>
      </c>
      <c r="S198" s="37">
        <f t="shared" si="25"/>
        <v>430</v>
      </c>
      <c r="T198" s="31">
        <v>120</v>
      </c>
      <c r="U198" s="22">
        <v>-430</v>
      </c>
      <c r="V198" s="22">
        <v>0</v>
      </c>
      <c r="W198" s="22">
        <v>0</v>
      </c>
      <c r="X198" s="22">
        <v>0</v>
      </c>
      <c r="Y198" s="22">
        <v>0</v>
      </c>
      <c r="Z198" s="22">
        <v>0</v>
      </c>
      <c r="AA198" s="22">
        <v>0</v>
      </c>
      <c r="AB198" s="22">
        <v>0</v>
      </c>
      <c r="AC198" s="22">
        <v>0</v>
      </c>
      <c r="AD198" s="22">
        <v>0</v>
      </c>
      <c r="AE198" s="22">
        <v>0</v>
      </c>
      <c r="AF198" s="22">
        <v>0</v>
      </c>
      <c r="AG198" s="22">
        <v>0</v>
      </c>
      <c r="AH198" s="22">
        <f t="shared" si="26"/>
        <v>0</v>
      </c>
      <c r="AI198" s="22">
        <v>0</v>
      </c>
      <c r="AJ198" s="22">
        <f t="shared" si="27"/>
        <v>-430</v>
      </c>
      <c r="AL198" s="37">
        <f t="shared" si="28"/>
        <v>0</v>
      </c>
      <c r="AM198" s="37">
        <f t="shared" si="29"/>
        <v>0</v>
      </c>
    </row>
    <row r="199" spans="1:39" outlineLevel="1" x14ac:dyDescent="0.25">
      <c r="A199" s="36">
        <v>40755</v>
      </c>
      <c r="C199" s="28" t="s">
        <v>5688</v>
      </c>
      <c r="D199" s="29" t="s">
        <v>5664</v>
      </c>
      <c r="F199" s="29" t="s">
        <v>88</v>
      </c>
      <c r="G199" s="29" t="s">
        <v>451</v>
      </c>
      <c r="H199" s="29" t="s">
        <v>90</v>
      </c>
      <c r="N199" s="31">
        <v>1</v>
      </c>
      <c r="O199" s="29" t="s">
        <v>158</v>
      </c>
      <c r="P199" s="37">
        <v>430</v>
      </c>
      <c r="Q199" s="37">
        <v>0</v>
      </c>
      <c r="R199" s="37">
        <v>0</v>
      </c>
      <c r="S199" s="37">
        <f t="shared" si="25"/>
        <v>430</v>
      </c>
      <c r="T199" s="31">
        <v>120</v>
      </c>
      <c r="U199" s="22">
        <v>-430</v>
      </c>
      <c r="V199" s="22">
        <v>0</v>
      </c>
      <c r="W199" s="22">
        <v>0</v>
      </c>
      <c r="X199" s="22">
        <v>0</v>
      </c>
      <c r="Y199" s="22">
        <v>0</v>
      </c>
      <c r="Z199" s="22">
        <v>0</v>
      </c>
      <c r="AA199" s="22">
        <v>0</v>
      </c>
      <c r="AB199" s="22">
        <v>0</v>
      </c>
      <c r="AC199" s="22">
        <v>0</v>
      </c>
      <c r="AD199" s="22">
        <v>0</v>
      </c>
      <c r="AE199" s="22">
        <v>0</v>
      </c>
      <c r="AF199" s="22">
        <v>0</v>
      </c>
      <c r="AG199" s="22">
        <v>0</v>
      </c>
      <c r="AH199" s="22">
        <f t="shared" si="26"/>
        <v>0</v>
      </c>
      <c r="AI199" s="22">
        <v>0</v>
      </c>
      <c r="AJ199" s="22">
        <f t="shared" si="27"/>
        <v>-430</v>
      </c>
      <c r="AL199" s="37">
        <f t="shared" si="28"/>
        <v>0</v>
      </c>
      <c r="AM199" s="37">
        <f t="shared" si="29"/>
        <v>0</v>
      </c>
    </row>
    <row r="200" spans="1:39" outlineLevel="1" x14ac:dyDescent="0.25">
      <c r="A200" s="36">
        <v>40755</v>
      </c>
      <c r="C200" s="28" t="s">
        <v>5689</v>
      </c>
      <c r="D200" s="29" t="s">
        <v>5690</v>
      </c>
      <c r="F200" s="29" t="s">
        <v>88</v>
      </c>
      <c r="G200" s="29" t="s">
        <v>451</v>
      </c>
      <c r="H200" s="29" t="s">
        <v>90</v>
      </c>
      <c r="N200" s="31">
        <v>1</v>
      </c>
      <c r="O200" s="29" t="s">
        <v>158</v>
      </c>
      <c r="P200" s="37">
        <v>1500</v>
      </c>
      <c r="Q200" s="37">
        <v>0</v>
      </c>
      <c r="R200" s="37">
        <v>0</v>
      </c>
      <c r="S200" s="37">
        <f t="shared" si="25"/>
        <v>1500</v>
      </c>
      <c r="T200" s="31">
        <v>120</v>
      </c>
      <c r="U200" s="22">
        <v>-1500</v>
      </c>
      <c r="V200" s="22">
        <v>0</v>
      </c>
      <c r="W200" s="22">
        <v>0</v>
      </c>
      <c r="X200" s="22">
        <v>0</v>
      </c>
      <c r="Y200" s="22">
        <v>0</v>
      </c>
      <c r="Z200" s="22">
        <v>0</v>
      </c>
      <c r="AA200" s="22">
        <v>0</v>
      </c>
      <c r="AB200" s="22">
        <v>0</v>
      </c>
      <c r="AC200" s="22">
        <v>0</v>
      </c>
      <c r="AD200" s="22">
        <v>0</v>
      </c>
      <c r="AE200" s="22">
        <v>0</v>
      </c>
      <c r="AF200" s="22">
        <v>0</v>
      </c>
      <c r="AG200" s="22">
        <v>0</v>
      </c>
      <c r="AH200" s="22">
        <f t="shared" si="26"/>
        <v>0</v>
      </c>
      <c r="AI200" s="22">
        <v>0</v>
      </c>
      <c r="AJ200" s="22">
        <f t="shared" si="27"/>
        <v>-1500</v>
      </c>
      <c r="AL200" s="37">
        <f t="shared" si="28"/>
        <v>0</v>
      </c>
      <c r="AM200" s="37">
        <f t="shared" si="29"/>
        <v>0</v>
      </c>
    </row>
    <row r="201" spans="1:39" outlineLevel="1" x14ac:dyDescent="0.25">
      <c r="A201" s="36">
        <v>40755</v>
      </c>
      <c r="C201" s="28" t="s">
        <v>5691</v>
      </c>
      <c r="D201" s="29" t="s">
        <v>5692</v>
      </c>
      <c r="F201" s="29" t="s">
        <v>88</v>
      </c>
      <c r="G201" s="29" t="s">
        <v>451</v>
      </c>
      <c r="H201" s="29" t="s">
        <v>90</v>
      </c>
      <c r="N201" s="31">
        <v>1</v>
      </c>
      <c r="O201" s="29" t="s">
        <v>158</v>
      </c>
      <c r="P201" s="37">
        <v>12900</v>
      </c>
      <c r="Q201" s="37">
        <v>0</v>
      </c>
      <c r="R201" s="37">
        <v>0</v>
      </c>
      <c r="S201" s="37">
        <f t="shared" si="25"/>
        <v>12900</v>
      </c>
      <c r="T201" s="31">
        <v>120</v>
      </c>
      <c r="U201" s="22">
        <v>-12900</v>
      </c>
      <c r="V201" s="22">
        <v>0</v>
      </c>
      <c r="W201" s="22">
        <v>0</v>
      </c>
      <c r="X201" s="22">
        <v>0</v>
      </c>
      <c r="Y201" s="22">
        <v>0</v>
      </c>
      <c r="Z201" s="22">
        <v>0</v>
      </c>
      <c r="AA201" s="22">
        <v>0</v>
      </c>
      <c r="AB201" s="22">
        <v>0</v>
      </c>
      <c r="AC201" s="22">
        <v>0</v>
      </c>
      <c r="AD201" s="22">
        <v>0</v>
      </c>
      <c r="AE201" s="22">
        <v>0</v>
      </c>
      <c r="AF201" s="22">
        <v>0</v>
      </c>
      <c r="AG201" s="22">
        <v>0</v>
      </c>
      <c r="AH201" s="22">
        <f t="shared" si="26"/>
        <v>0</v>
      </c>
      <c r="AI201" s="22">
        <v>0</v>
      </c>
      <c r="AJ201" s="22">
        <f t="shared" si="27"/>
        <v>-12900</v>
      </c>
      <c r="AL201" s="37">
        <f t="shared" si="28"/>
        <v>0</v>
      </c>
      <c r="AM201" s="37">
        <f t="shared" si="29"/>
        <v>0</v>
      </c>
    </row>
    <row r="202" spans="1:39" outlineLevel="1" x14ac:dyDescent="0.25">
      <c r="A202" s="36">
        <v>40755</v>
      </c>
      <c r="C202" s="28" t="s">
        <v>5693</v>
      </c>
      <c r="D202" s="29" t="s">
        <v>5694</v>
      </c>
      <c r="F202" s="29" t="s">
        <v>88</v>
      </c>
      <c r="G202" s="29" t="s">
        <v>451</v>
      </c>
      <c r="H202" s="29" t="s">
        <v>90</v>
      </c>
      <c r="N202" s="31">
        <v>1</v>
      </c>
      <c r="O202" s="29" t="s">
        <v>158</v>
      </c>
      <c r="P202" s="37">
        <v>249</v>
      </c>
      <c r="Q202" s="37">
        <v>0</v>
      </c>
      <c r="R202" s="37">
        <v>0</v>
      </c>
      <c r="S202" s="37">
        <f t="shared" si="25"/>
        <v>249</v>
      </c>
      <c r="T202" s="31">
        <v>120</v>
      </c>
      <c r="U202" s="22">
        <v>-249</v>
      </c>
      <c r="V202" s="22">
        <v>0</v>
      </c>
      <c r="W202" s="22">
        <v>0</v>
      </c>
      <c r="X202" s="22">
        <v>0</v>
      </c>
      <c r="Y202" s="22">
        <v>0</v>
      </c>
      <c r="Z202" s="22">
        <v>0</v>
      </c>
      <c r="AA202" s="22">
        <v>0</v>
      </c>
      <c r="AB202" s="22">
        <v>0</v>
      </c>
      <c r="AC202" s="22">
        <v>0</v>
      </c>
      <c r="AD202" s="22">
        <v>0</v>
      </c>
      <c r="AE202" s="22">
        <v>0</v>
      </c>
      <c r="AF202" s="22">
        <v>0</v>
      </c>
      <c r="AG202" s="22">
        <v>0</v>
      </c>
      <c r="AH202" s="22">
        <f t="shared" si="26"/>
        <v>0</v>
      </c>
      <c r="AI202" s="22">
        <v>0</v>
      </c>
      <c r="AJ202" s="22">
        <f t="shared" si="27"/>
        <v>-249</v>
      </c>
      <c r="AL202" s="37">
        <f t="shared" si="28"/>
        <v>0</v>
      </c>
      <c r="AM202" s="37">
        <f t="shared" si="29"/>
        <v>0</v>
      </c>
    </row>
    <row r="203" spans="1:39" outlineLevel="1" x14ac:dyDescent="0.25">
      <c r="A203" s="36">
        <v>40755</v>
      </c>
      <c r="C203" s="28" t="s">
        <v>5695</v>
      </c>
      <c r="D203" s="29" t="s">
        <v>5696</v>
      </c>
      <c r="F203" s="29" t="s">
        <v>88</v>
      </c>
      <c r="G203" s="29" t="s">
        <v>451</v>
      </c>
      <c r="H203" s="29" t="s">
        <v>90</v>
      </c>
      <c r="N203" s="31">
        <v>1</v>
      </c>
      <c r="O203" s="29" t="s">
        <v>158</v>
      </c>
      <c r="P203" s="37">
        <v>200</v>
      </c>
      <c r="Q203" s="37">
        <v>0</v>
      </c>
      <c r="R203" s="37">
        <v>0</v>
      </c>
      <c r="S203" s="37">
        <f t="shared" si="25"/>
        <v>200</v>
      </c>
      <c r="T203" s="31">
        <v>120</v>
      </c>
      <c r="U203" s="22">
        <v>-200</v>
      </c>
      <c r="V203" s="22">
        <v>0</v>
      </c>
      <c r="W203" s="22">
        <v>0</v>
      </c>
      <c r="X203" s="22">
        <v>0</v>
      </c>
      <c r="Y203" s="22">
        <v>0</v>
      </c>
      <c r="Z203" s="22">
        <v>0</v>
      </c>
      <c r="AA203" s="22">
        <v>0</v>
      </c>
      <c r="AB203" s="22">
        <v>0</v>
      </c>
      <c r="AC203" s="22">
        <v>0</v>
      </c>
      <c r="AD203" s="22">
        <v>0</v>
      </c>
      <c r="AE203" s="22">
        <v>0</v>
      </c>
      <c r="AF203" s="22">
        <v>0</v>
      </c>
      <c r="AG203" s="22">
        <v>0</v>
      </c>
      <c r="AH203" s="22">
        <f t="shared" si="26"/>
        <v>0</v>
      </c>
      <c r="AI203" s="22">
        <v>0</v>
      </c>
      <c r="AJ203" s="22">
        <f t="shared" si="27"/>
        <v>-200</v>
      </c>
      <c r="AL203" s="37">
        <f t="shared" si="28"/>
        <v>0</v>
      </c>
      <c r="AM203" s="37">
        <f t="shared" si="29"/>
        <v>0</v>
      </c>
    </row>
    <row r="204" spans="1:39" outlineLevel="1" x14ac:dyDescent="0.25">
      <c r="A204" s="36">
        <v>40755</v>
      </c>
      <c r="C204" s="28" t="s">
        <v>5697</v>
      </c>
      <c r="D204" s="29" t="s">
        <v>5698</v>
      </c>
      <c r="F204" s="29" t="s">
        <v>88</v>
      </c>
      <c r="G204" s="29" t="s">
        <v>451</v>
      </c>
      <c r="H204" s="29" t="s">
        <v>90</v>
      </c>
      <c r="N204" s="31">
        <v>1</v>
      </c>
      <c r="O204" s="29" t="s">
        <v>158</v>
      </c>
      <c r="P204" s="37">
        <v>250</v>
      </c>
      <c r="Q204" s="37">
        <v>0</v>
      </c>
      <c r="R204" s="37">
        <v>0</v>
      </c>
      <c r="S204" s="37">
        <f t="shared" si="25"/>
        <v>250</v>
      </c>
      <c r="T204" s="31">
        <v>120</v>
      </c>
      <c r="U204" s="22">
        <v>-250</v>
      </c>
      <c r="V204" s="22">
        <v>0</v>
      </c>
      <c r="W204" s="22">
        <v>0</v>
      </c>
      <c r="X204" s="22">
        <v>0</v>
      </c>
      <c r="Y204" s="22">
        <v>0</v>
      </c>
      <c r="Z204" s="22">
        <v>0</v>
      </c>
      <c r="AA204" s="22">
        <v>0</v>
      </c>
      <c r="AB204" s="22">
        <v>0</v>
      </c>
      <c r="AC204" s="22">
        <v>0</v>
      </c>
      <c r="AD204" s="22">
        <v>0</v>
      </c>
      <c r="AE204" s="22">
        <v>0</v>
      </c>
      <c r="AF204" s="22">
        <v>0</v>
      </c>
      <c r="AG204" s="22">
        <v>0</v>
      </c>
      <c r="AH204" s="22">
        <f t="shared" si="26"/>
        <v>0</v>
      </c>
      <c r="AI204" s="22">
        <v>0</v>
      </c>
      <c r="AJ204" s="22">
        <f t="shared" si="27"/>
        <v>-250</v>
      </c>
      <c r="AL204" s="37">
        <f t="shared" si="28"/>
        <v>0</v>
      </c>
      <c r="AM204" s="37">
        <f t="shared" si="29"/>
        <v>0</v>
      </c>
    </row>
    <row r="205" spans="1:39" outlineLevel="1" x14ac:dyDescent="0.25">
      <c r="A205" s="36">
        <v>40755</v>
      </c>
      <c r="C205" s="28" t="s">
        <v>5699</v>
      </c>
      <c r="D205" s="29" t="s">
        <v>5700</v>
      </c>
      <c r="F205" s="29" t="s">
        <v>88</v>
      </c>
      <c r="G205" s="29" t="s">
        <v>451</v>
      </c>
      <c r="H205" s="29" t="s">
        <v>90</v>
      </c>
      <c r="N205" s="31">
        <v>1</v>
      </c>
      <c r="O205" s="29" t="s">
        <v>158</v>
      </c>
      <c r="P205" s="37">
        <v>230</v>
      </c>
      <c r="Q205" s="37">
        <v>0</v>
      </c>
      <c r="R205" s="37">
        <v>0</v>
      </c>
      <c r="S205" s="37">
        <f t="shared" si="25"/>
        <v>230</v>
      </c>
      <c r="T205" s="31">
        <v>120</v>
      </c>
      <c r="U205" s="22">
        <v>-230</v>
      </c>
      <c r="V205" s="22">
        <v>0</v>
      </c>
      <c r="W205" s="22">
        <v>0</v>
      </c>
      <c r="X205" s="22">
        <v>0</v>
      </c>
      <c r="Y205" s="22">
        <v>0</v>
      </c>
      <c r="Z205" s="22">
        <v>0</v>
      </c>
      <c r="AA205" s="22">
        <v>0</v>
      </c>
      <c r="AB205" s="22">
        <v>0</v>
      </c>
      <c r="AC205" s="22">
        <v>0</v>
      </c>
      <c r="AD205" s="22">
        <v>0</v>
      </c>
      <c r="AE205" s="22">
        <v>0</v>
      </c>
      <c r="AF205" s="22">
        <v>0</v>
      </c>
      <c r="AG205" s="22">
        <v>0</v>
      </c>
      <c r="AH205" s="22">
        <f t="shared" si="26"/>
        <v>0</v>
      </c>
      <c r="AI205" s="22">
        <v>0</v>
      </c>
      <c r="AJ205" s="22">
        <f t="shared" si="27"/>
        <v>-230</v>
      </c>
      <c r="AL205" s="37">
        <f t="shared" si="28"/>
        <v>0</v>
      </c>
      <c r="AM205" s="37">
        <f t="shared" si="29"/>
        <v>0</v>
      </c>
    </row>
    <row r="206" spans="1:39" outlineLevel="1" x14ac:dyDescent="0.25">
      <c r="A206" s="36">
        <v>40755</v>
      </c>
      <c r="C206" s="28" t="s">
        <v>5701</v>
      </c>
      <c r="D206" s="29" t="s">
        <v>5700</v>
      </c>
      <c r="F206" s="29" t="s">
        <v>88</v>
      </c>
      <c r="G206" s="29" t="s">
        <v>451</v>
      </c>
      <c r="H206" s="29" t="s">
        <v>90</v>
      </c>
      <c r="N206" s="31">
        <v>1</v>
      </c>
      <c r="O206" s="29" t="s">
        <v>158</v>
      </c>
      <c r="P206" s="37">
        <v>230</v>
      </c>
      <c r="Q206" s="37">
        <v>0</v>
      </c>
      <c r="R206" s="37">
        <v>0</v>
      </c>
      <c r="S206" s="37">
        <f t="shared" si="25"/>
        <v>230</v>
      </c>
      <c r="T206" s="31">
        <v>120</v>
      </c>
      <c r="U206" s="22">
        <v>-230</v>
      </c>
      <c r="V206" s="22">
        <v>0</v>
      </c>
      <c r="W206" s="22">
        <v>0</v>
      </c>
      <c r="X206" s="22">
        <v>0</v>
      </c>
      <c r="Y206" s="22">
        <v>0</v>
      </c>
      <c r="Z206" s="22">
        <v>0</v>
      </c>
      <c r="AA206" s="22">
        <v>0</v>
      </c>
      <c r="AB206" s="22">
        <v>0</v>
      </c>
      <c r="AC206" s="22">
        <v>0</v>
      </c>
      <c r="AD206" s="22">
        <v>0</v>
      </c>
      <c r="AE206" s="22">
        <v>0</v>
      </c>
      <c r="AF206" s="22">
        <v>0</v>
      </c>
      <c r="AG206" s="22">
        <v>0</v>
      </c>
      <c r="AH206" s="22">
        <f t="shared" si="26"/>
        <v>0</v>
      </c>
      <c r="AI206" s="22">
        <v>0</v>
      </c>
      <c r="AJ206" s="22">
        <f t="shared" si="27"/>
        <v>-230</v>
      </c>
      <c r="AL206" s="37">
        <f t="shared" si="28"/>
        <v>0</v>
      </c>
      <c r="AM206" s="37">
        <f t="shared" si="29"/>
        <v>0</v>
      </c>
    </row>
    <row r="207" spans="1:39" outlineLevel="1" x14ac:dyDescent="0.25">
      <c r="A207" s="36">
        <v>40755</v>
      </c>
      <c r="C207" s="28" t="s">
        <v>5702</v>
      </c>
      <c r="D207" s="29" t="s">
        <v>5703</v>
      </c>
      <c r="F207" s="29" t="s">
        <v>88</v>
      </c>
      <c r="G207" s="29" t="s">
        <v>451</v>
      </c>
      <c r="H207" s="29" t="s">
        <v>90</v>
      </c>
      <c r="N207" s="31">
        <v>1</v>
      </c>
      <c r="O207" s="29" t="s">
        <v>158</v>
      </c>
      <c r="P207" s="37">
        <v>690</v>
      </c>
      <c r="Q207" s="37">
        <v>0</v>
      </c>
      <c r="R207" s="37">
        <v>0</v>
      </c>
      <c r="S207" s="37">
        <f t="shared" ref="S207:S270" si="30">SUM(P207:R207)</f>
        <v>690</v>
      </c>
      <c r="T207" s="31">
        <v>120</v>
      </c>
      <c r="U207" s="22">
        <v>-690</v>
      </c>
      <c r="V207" s="22">
        <v>0</v>
      </c>
      <c r="W207" s="22">
        <v>0</v>
      </c>
      <c r="X207" s="22">
        <v>0</v>
      </c>
      <c r="Y207" s="22">
        <v>0</v>
      </c>
      <c r="Z207" s="22">
        <v>0</v>
      </c>
      <c r="AA207" s="22">
        <v>0</v>
      </c>
      <c r="AB207" s="22">
        <v>0</v>
      </c>
      <c r="AC207" s="22">
        <v>0</v>
      </c>
      <c r="AD207" s="22">
        <v>0</v>
      </c>
      <c r="AE207" s="22">
        <v>0</v>
      </c>
      <c r="AF207" s="22">
        <v>0</v>
      </c>
      <c r="AG207" s="22">
        <v>0</v>
      </c>
      <c r="AH207" s="22">
        <f t="shared" ref="AH207:AH270" si="31">SUM(V207:AG207)</f>
        <v>0</v>
      </c>
      <c r="AI207" s="22">
        <v>0</v>
      </c>
      <c r="AJ207" s="22">
        <f t="shared" ref="AJ207:AJ270" si="32">U207+AH207+AI207</f>
        <v>-690</v>
      </c>
      <c r="AL207" s="37">
        <f t="shared" ref="AL207:AL270" si="33">S207+AJ207</f>
        <v>0</v>
      </c>
      <c r="AM207" s="37">
        <f t="shared" ref="AM207:AM270" si="34">P207+U207</f>
        <v>0</v>
      </c>
    </row>
    <row r="208" spans="1:39" hidden="1" outlineLevel="1" x14ac:dyDescent="0.25">
      <c r="A208" s="36">
        <v>40755</v>
      </c>
      <c r="C208" s="28" t="s">
        <v>5704</v>
      </c>
      <c r="D208" s="29" t="s">
        <v>5705</v>
      </c>
      <c r="F208" s="29" t="s">
        <v>88</v>
      </c>
      <c r="G208" s="29" t="s">
        <v>451</v>
      </c>
      <c r="H208" s="29" t="s">
        <v>90</v>
      </c>
      <c r="L208" s="68" t="s">
        <v>5341</v>
      </c>
      <c r="N208" s="31">
        <v>1</v>
      </c>
      <c r="O208" s="29" t="s">
        <v>158</v>
      </c>
      <c r="P208" s="37">
        <v>2960</v>
      </c>
      <c r="Q208" s="37">
        <v>0</v>
      </c>
      <c r="R208" s="37">
        <v>0</v>
      </c>
      <c r="S208" s="37">
        <f t="shared" si="30"/>
        <v>2960</v>
      </c>
      <c r="T208" s="31">
        <v>120</v>
      </c>
      <c r="U208" s="22">
        <v>-2960</v>
      </c>
      <c r="V208" s="22">
        <v>0</v>
      </c>
      <c r="W208" s="22">
        <v>0</v>
      </c>
      <c r="X208" s="22">
        <v>0</v>
      </c>
      <c r="Y208" s="22">
        <v>0</v>
      </c>
      <c r="Z208" s="22">
        <v>0</v>
      </c>
      <c r="AA208" s="22">
        <v>0</v>
      </c>
      <c r="AB208" s="22">
        <v>0</v>
      </c>
      <c r="AC208" s="22">
        <v>0</v>
      </c>
      <c r="AD208" s="22">
        <v>0</v>
      </c>
      <c r="AE208" s="22">
        <v>0</v>
      </c>
      <c r="AF208" s="22">
        <v>0</v>
      </c>
      <c r="AG208" s="22">
        <v>0</v>
      </c>
      <c r="AH208" s="22">
        <f t="shared" si="31"/>
        <v>0</v>
      </c>
      <c r="AI208" s="22">
        <v>0</v>
      </c>
      <c r="AJ208" s="22">
        <f t="shared" si="32"/>
        <v>-2960</v>
      </c>
      <c r="AL208" s="37">
        <f t="shared" si="33"/>
        <v>0</v>
      </c>
      <c r="AM208" s="37">
        <f t="shared" si="34"/>
        <v>0</v>
      </c>
    </row>
    <row r="209" spans="1:39" outlineLevel="1" x14ac:dyDescent="0.25">
      <c r="A209" s="36">
        <v>40755</v>
      </c>
      <c r="C209" s="28" t="s">
        <v>5706</v>
      </c>
      <c r="D209" s="29" t="s">
        <v>5707</v>
      </c>
      <c r="F209" s="29" t="s">
        <v>88</v>
      </c>
      <c r="G209" s="29" t="s">
        <v>451</v>
      </c>
      <c r="H209" s="29" t="s">
        <v>90</v>
      </c>
      <c r="N209" s="31">
        <v>1</v>
      </c>
      <c r="O209" s="29" t="s">
        <v>158</v>
      </c>
      <c r="P209" s="37">
        <v>5500</v>
      </c>
      <c r="Q209" s="37">
        <v>0</v>
      </c>
      <c r="R209" s="37">
        <v>0</v>
      </c>
      <c r="S209" s="37">
        <f t="shared" si="30"/>
        <v>5500</v>
      </c>
      <c r="T209" s="31">
        <v>120</v>
      </c>
      <c r="U209" s="22">
        <v>-5500</v>
      </c>
      <c r="V209" s="22">
        <v>0</v>
      </c>
      <c r="W209" s="22">
        <v>0</v>
      </c>
      <c r="X209" s="22">
        <v>0</v>
      </c>
      <c r="Y209" s="22">
        <v>0</v>
      </c>
      <c r="Z209" s="22">
        <v>0</v>
      </c>
      <c r="AA209" s="22">
        <v>0</v>
      </c>
      <c r="AB209" s="22">
        <v>0</v>
      </c>
      <c r="AC209" s="22">
        <v>0</v>
      </c>
      <c r="AD209" s="22">
        <v>0</v>
      </c>
      <c r="AE209" s="22">
        <v>0</v>
      </c>
      <c r="AF209" s="22">
        <v>0</v>
      </c>
      <c r="AG209" s="22">
        <v>0</v>
      </c>
      <c r="AH209" s="22">
        <f t="shared" si="31"/>
        <v>0</v>
      </c>
      <c r="AI209" s="22">
        <v>0</v>
      </c>
      <c r="AJ209" s="22">
        <f t="shared" si="32"/>
        <v>-5500</v>
      </c>
      <c r="AL209" s="37">
        <f t="shared" si="33"/>
        <v>0</v>
      </c>
      <c r="AM209" s="37">
        <f t="shared" si="34"/>
        <v>0</v>
      </c>
    </row>
    <row r="210" spans="1:39" outlineLevel="1" x14ac:dyDescent="0.25">
      <c r="A210" s="36">
        <v>40755</v>
      </c>
      <c r="C210" s="28" t="s">
        <v>5708</v>
      </c>
      <c r="D210" s="29" t="s">
        <v>5707</v>
      </c>
      <c r="F210" s="29" t="s">
        <v>88</v>
      </c>
      <c r="G210" s="29" t="s">
        <v>451</v>
      </c>
      <c r="H210" s="29" t="s">
        <v>90</v>
      </c>
      <c r="N210" s="31">
        <v>1</v>
      </c>
      <c r="O210" s="29" t="s">
        <v>158</v>
      </c>
      <c r="P210" s="37">
        <v>5500</v>
      </c>
      <c r="Q210" s="37">
        <v>0</v>
      </c>
      <c r="R210" s="37">
        <v>0</v>
      </c>
      <c r="S210" s="37">
        <f t="shared" si="30"/>
        <v>5500</v>
      </c>
      <c r="T210" s="31">
        <v>120</v>
      </c>
      <c r="U210" s="22">
        <v>-5500</v>
      </c>
      <c r="V210" s="22">
        <v>0</v>
      </c>
      <c r="W210" s="22">
        <v>0</v>
      </c>
      <c r="X210" s="22">
        <v>0</v>
      </c>
      <c r="Y210" s="22">
        <v>0</v>
      </c>
      <c r="Z210" s="22">
        <v>0</v>
      </c>
      <c r="AA210" s="22">
        <v>0</v>
      </c>
      <c r="AB210" s="22">
        <v>0</v>
      </c>
      <c r="AC210" s="22">
        <v>0</v>
      </c>
      <c r="AD210" s="22">
        <v>0</v>
      </c>
      <c r="AE210" s="22">
        <v>0</v>
      </c>
      <c r="AF210" s="22">
        <v>0</v>
      </c>
      <c r="AG210" s="22">
        <v>0</v>
      </c>
      <c r="AH210" s="22">
        <f t="shared" si="31"/>
        <v>0</v>
      </c>
      <c r="AI210" s="22">
        <v>0</v>
      </c>
      <c r="AJ210" s="22">
        <f t="shared" si="32"/>
        <v>-5500</v>
      </c>
      <c r="AL210" s="37">
        <f t="shared" si="33"/>
        <v>0</v>
      </c>
      <c r="AM210" s="37">
        <f t="shared" si="34"/>
        <v>0</v>
      </c>
    </row>
    <row r="211" spans="1:39" outlineLevel="1" x14ac:dyDescent="0.25">
      <c r="A211" s="36">
        <v>40755</v>
      </c>
      <c r="C211" s="28" t="s">
        <v>5709</v>
      </c>
      <c r="D211" s="29" t="s">
        <v>5710</v>
      </c>
      <c r="F211" s="29" t="s">
        <v>88</v>
      </c>
      <c r="G211" s="29" t="s">
        <v>451</v>
      </c>
      <c r="H211" s="29" t="s">
        <v>90</v>
      </c>
      <c r="N211" s="31">
        <v>1</v>
      </c>
      <c r="O211" s="29" t="s">
        <v>158</v>
      </c>
      <c r="P211" s="37">
        <v>2100</v>
      </c>
      <c r="Q211" s="37">
        <v>0</v>
      </c>
      <c r="R211" s="37">
        <v>0</v>
      </c>
      <c r="S211" s="37">
        <f t="shared" si="30"/>
        <v>2100</v>
      </c>
      <c r="T211" s="31">
        <v>120</v>
      </c>
      <c r="U211" s="22">
        <v>-2100</v>
      </c>
      <c r="V211" s="22">
        <v>0</v>
      </c>
      <c r="W211" s="22">
        <v>0</v>
      </c>
      <c r="X211" s="22">
        <v>0</v>
      </c>
      <c r="Y211" s="22">
        <v>0</v>
      </c>
      <c r="Z211" s="22">
        <v>0</v>
      </c>
      <c r="AA211" s="22">
        <v>0</v>
      </c>
      <c r="AB211" s="22">
        <v>0</v>
      </c>
      <c r="AC211" s="22">
        <v>0</v>
      </c>
      <c r="AD211" s="22">
        <v>0</v>
      </c>
      <c r="AE211" s="22">
        <v>0</v>
      </c>
      <c r="AF211" s="22">
        <v>0</v>
      </c>
      <c r="AG211" s="22">
        <v>0</v>
      </c>
      <c r="AH211" s="22">
        <f t="shared" si="31"/>
        <v>0</v>
      </c>
      <c r="AI211" s="22">
        <v>0</v>
      </c>
      <c r="AJ211" s="22">
        <f t="shared" si="32"/>
        <v>-2100</v>
      </c>
      <c r="AL211" s="37">
        <f t="shared" si="33"/>
        <v>0</v>
      </c>
      <c r="AM211" s="37">
        <f t="shared" si="34"/>
        <v>0</v>
      </c>
    </row>
    <row r="212" spans="1:39" outlineLevel="1" x14ac:dyDescent="0.25">
      <c r="A212" s="36">
        <v>40755</v>
      </c>
      <c r="C212" s="28" t="s">
        <v>5711</v>
      </c>
      <c r="D212" s="29" t="s">
        <v>5712</v>
      </c>
      <c r="F212" s="29" t="s">
        <v>88</v>
      </c>
      <c r="G212" s="29" t="s">
        <v>451</v>
      </c>
      <c r="H212" s="29" t="s">
        <v>90</v>
      </c>
      <c r="N212" s="31">
        <v>1</v>
      </c>
      <c r="O212" s="29" t="s">
        <v>158</v>
      </c>
      <c r="P212" s="37">
        <v>1250</v>
      </c>
      <c r="Q212" s="37">
        <v>0</v>
      </c>
      <c r="R212" s="37">
        <v>0</v>
      </c>
      <c r="S212" s="37">
        <f t="shared" si="30"/>
        <v>1250</v>
      </c>
      <c r="T212" s="31">
        <v>120</v>
      </c>
      <c r="U212" s="22">
        <v>-1250</v>
      </c>
      <c r="V212" s="22">
        <v>0</v>
      </c>
      <c r="W212" s="22">
        <v>0</v>
      </c>
      <c r="X212" s="22">
        <v>0</v>
      </c>
      <c r="Y212" s="22">
        <v>0</v>
      </c>
      <c r="Z212" s="22">
        <v>0</v>
      </c>
      <c r="AA212" s="22">
        <v>0</v>
      </c>
      <c r="AB212" s="22">
        <v>0</v>
      </c>
      <c r="AC212" s="22">
        <v>0</v>
      </c>
      <c r="AD212" s="22">
        <v>0</v>
      </c>
      <c r="AE212" s="22">
        <v>0</v>
      </c>
      <c r="AF212" s="22">
        <v>0</v>
      </c>
      <c r="AG212" s="22">
        <v>0</v>
      </c>
      <c r="AH212" s="22">
        <f t="shared" si="31"/>
        <v>0</v>
      </c>
      <c r="AI212" s="22">
        <v>0</v>
      </c>
      <c r="AJ212" s="22">
        <f t="shared" si="32"/>
        <v>-1250</v>
      </c>
      <c r="AL212" s="37">
        <f t="shared" si="33"/>
        <v>0</v>
      </c>
      <c r="AM212" s="37">
        <f t="shared" si="34"/>
        <v>0</v>
      </c>
    </row>
    <row r="213" spans="1:39" outlineLevel="1" x14ac:dyDescent="0.25">
      <c r="A213" s="36">
        <v>40755</v>
      </c>
      <c r="C213" s="28" t="s">
        <v>5713</v>
      </c>
      <c r="D213" s="29" t="s">
        <v>5712</v>
      </c>
      <c r="F213" s="29" t="s">
        <v>88</v>
      </c>
      <c r="G213" s="29" t="s">
        <v>451</v>
      </c>
      <c r="H213" s="29" t="s">
        <v>90</v>
      </c>
      <c r="N213" s="31">
        <v>1</v>
      </c>
      <c r="O213" s="29" t="s">
        <v>158</v>
      </c>
      <c r="P213" s="37">
        <v>1250</v>
      </c>
      <c r="Q213" s="37">
        <v>0</v>
      </c>
      <c r="R213" s="37">
        <v>0</v>
      </c>
      <c r="S213" s="37">
        <f t="shared" si="30"/>
        <v>1250</v>
      </c>
      <c r="T213" s="31">
        <v>120</v>
      </c>
      <c r="U213" s="22">
        <v>-1250</v>
      </c>
      <c r="V213" s="22">
        <v>0</v>
      </c>
      <c r="W213" s="22">
        <v>0</v>
      </c>
      <c r="X213" s="22">
        <v>0</v>
      </c>
      <c r="Y213" s="22">
        <v>0</v>
      </c>
      <c r="Z213" s="22">
        <v>0</v>
      </c>
      <c r="AA213" s="22">
        <v>0</v>
      </c>
      <c r="AB213" s="22">
        <v>0</v>
      </c>
      <c r="AC213" s="22">
        <v>0</v>
      </c>
      <c r="AD213" s="22">
        <v>0</v>
      </c>
      <c r="AE213" s="22">
        <v>0</v>
      </c>
      <c r="AF213" s="22">
        <v>0</v>
      </c>
      <c r="AG213" s="22">
        <v>0</v>
      </c>
      <c r="AH213" s="22">
        <f t="shared" si="31"/>
        <v>0</v>
      </c>
      <c r="AI213" s="22">
        <v>0</v>
      </c>
      <c r="AJ213" s="22">
        <f t="shared" si="32"/>
        <v>-1250</v>
      </c>
      <c r="AL213" s="37">
        <f t="shared" si="33"/>
        <v>0</v>
      </c>
      <c r="AM213" s="37">
        <f t="shared" si="34"/>
        <v>0</v>
      </c>
    </row>
    <row r="214" spans="1:39" outlineLevel="1" x14ac:dyDescent="0.25">
      <c r="A214" s="36">
        <v>40755</v>
      </c>
      <c r="C214" s="28" t="s">
        <v>5714</v>
      </c>
      <c r="D214" s="29" t="s">
        <v>5715</v>
      </c>
      <c r="F214" s="29" t="s">
        <v>88</v>
      </c>
      <c r="G214" s="29" t="s">
        <v>451</v>
      </c>
      <c r="H214" s="29" t="s">
        <v>90</v>
      </c>
      <c r="N214" s="31">
        <v>1</v>
      </c>
      <c r="O214" s="29" t="s">
        <v>158</v>
      </c>
      <c r="P214" s="37">
        <v>2226</v>
      </c>
      <c r="Q214" s="37">
        <v>0</v>
      </c>
      <c r="R214" s="37">
        <v>0</v>
      </c>
      <c r="S214" s="37">
        <f t="shared" si="30"/>
        <v>2226</v>
      </c>
      <c r="T214" s="31">
        <v>120</v>
      </c>
      <c r="U214" s="22">
        <v>-2226</v>
      </c>
      <c r="V214" s="22">
        <v>0</v>
      </c>
      <c r="W214" s="22">
        <v>0</v>
      </c>
      <c r="X214" s="22">
        <v>0</v>
      </c>
      <c r="Y214" s="22">
        <v>0</v>
      </c>
      <c r="Z214" s="22">
        <v>0</v>
      </c>
      <c r="AA214" s="22">
        <v>0</v>
      </c>
      <c r="AB214" s="22">
        <v>0</v>
      </c>
      <c r="AC214" s="22">
        <v>0</v>
      </c>
      <c r="AD214" s="22">
        <v>0</v>
      </c>
      <c r="AE214" s="22">
        <v>0</v>
      </c>
      <c r="AF214" s="22">
        <v>0</v>
      </c>
      <c r="AG214" s="22">
        <v>0</v>
      </c>
      <c r="AH214" s="22">
        <f t="shared" si="31"/>
        <v>0</v>
      </c>
      <c r="AI214" s="22">
        <v>0</v>
      </c>
      <c r="AJ214" s="22">
        <f t="shared" si="32"/>
        <v>-2226</v>
      </c>
      <c r="AL214" s="37">
        <f t="shared" si="33"/>
        <v>0</v>
      </c>
      <c r="AM214" s="37">
        <f t="shared" si="34"/>
        <v>0</v>
      </c>
    </row>
    <row r="215" spans="1:39" outlineLevel="1" x14ac:dyDescent="0.25">
      <c r="A215" s="36">
        <v>40755</v>
      </c>
      <c r="C215" s="28" t="s">
        <v>5716</v>
      </c>
      <c r="D215" s="29" t="s">
        <v>5715</v>
      </c>
      <c r="F215" s="29" t="s">
        <v>88</v>
      </c>
      <c r="G215" s="29" t="s">
        <v>451</v>
      </c>
      <c r="H215" s="29" t="s">
        <v>90</v>
      </c>
      <c r="N215" s="31">
        <v>1</v>
      </c>
      <c r="O215" s="29" t="s">
        <v>158</v>
      </c>
      <c r="P215" s="37">
        <v>2226</v>
      </c>
      <c r="Q215" s="37">
        <v>0</v>
      </c>
      <c r="R215" s="37">
        <v>0</v>
      </c>
      <c r="S215" s="37">
        <f t="shared" si="30"/>
        <v>2226</v>
      </c>
      <c r="T215" s="31">
        <v>120</v>
      </c>
      <c r="U215" s="22">
        <v>-2226</v>
      </c>
      <c r="V215" s="22">
        <v>0</v>
      </c>
      <c r="W215" s="22">
        <v>0</v>
      </c>
      <c r="X215" s="22">
        <v>0</v>
      </c>
      <c r="Y215" s="22">
        <v>0</v>
      </c>
      <c r="Z215" s="22">
        <v>0</v>
      </c>
      <c r="AA215" s="22">
        <v>0</v>
      </c>
      <c r="AB215" s="22">
        <v>0</v>
      </c>
      <c r="AC215" s="22">
        <v>0</v>
      </c>
      <c r="AD215" s="22">
        <v>0</v>
      </c>
      <c r="AE215" s="22">
        <v>0</v>
      </c>
      <c r="AF215" s="22">
        <v>0</v>
      </c>
      <c r="AG215" s="22">
        <v>0</v>
      </c>
      <c r="AH215" s="22">
        <f t="shared" si="31"/>
        <v>0</v>
      </c>
      <c r="AI215" s="22">
        <v>0</v>
      </c>
      <c r="AJ215" s="22">
        <f t="shared" si="32"/>
        <v>-2226</v>
      </c>
      <c r="AL215" s="37">
        <f t="shared" si="33"/>
        <v>0</v>
      </c>
      <c r="AM215" s="37">
        <f t="shared" si="34"/>
        <v>0</v>
      </c>
    </row>
    <row r="216" spans="1:39" outlineLevel="1" x14ac:dyDescent="0.25">
      <c r="A216" s="36">
        <v>40755</v>
      </c>
      <c r="C216" s="28" t="s">
        <v>5717</v>
      </c>
      <c r="D216" s="29" t="s">
        <v>5718</v>
      </c>
      <c r="F216" s="29" t="s">
        <v>88</v>
      </c>
      <c r="G216" s="29" t="s">
        <v>451</v>
      </c>
      <c r="H216" s="29" t="s">
        <v>90</v>
      </c>
      <c r="N216" s="31">
        <v>1</v>
      </c>
      <c r="O216" s="29" t="s">
        <v>158</v>
      </c>
      <c r="P216" s="37">
        <v>42849.48</v>
      </c>
      <c r="Q216" s="37">
        <v>0</v>
      </c>
      <c r="R216" s="37">
        <v>0</v>
      </c>
      <c r="S216" s="37">
        <f t="shared" si="30"/>
        <v>42849.48</v>
      </c>
      <c r="T216" s="31">
        <v>120</v>
      </c>
      <c r="U216" s="22">
        <v>-42849.48</v>
      </c>
      <c r="V216" s="22">
        <v>0</v>
      </c>
      <c r="W216" s="22">
        <v>0</v>
      </c>
      <c r="X216" s="22">
        <v>0</v>
      </c>
      <c r="Y216" s="22">
        <v>0</v>
      </c>
      <c r="Z216" s="22">
        <v>0</v>
      </c>
      <c r="AA216" s="22">
        <v>0</v>
      </c>
      <c r="AB216" s="22">
        <v>0</v>
      </c>
      <c r="AC216" s="22">
        <v>0</v>
      </c>
      <c r="AD216" s="22">
        <v>0</v>
      </c>
      <c r="AE216" s="22">
        <v>0</v>
      </c>
      <c r="AF216" s="22">
        <v>0</v>
      </c>
      <c r="AG216" s="22">
        <v>0</v>
      </c>
      <c r="AH216" s="22">
        <f t="shared" si="31"/>
        <v>0</v>
      </c>
      <c r="AI216" s="22">
        <v>0</v>
      </c>
      <c r="AJ216" s="22">
        <f t="shared" si="32"/>
        <v>-42849.48</v>
      </c>
      <c r="AL216" s="37">
        <f t="shared" si="33"/>
        <v>0</v>
      </c>
      <c r="AM216" s="37">
        <f t="shared" si="34"/>
        <v>0</v>
      </c>
    </row>
    <row r="217" spans="1:39" outlineLevel="1" x14ac:dyDescent="0.25">
      <c r="A217" s="36">
        <v>40755</v>
      </c>
      <c r="C217" s="28" t="s">
        <v>5719</v>
      </c>
      <c r="D217" s="29" t="s">
        <v>5542</v>
      </c>
      <c r="F217" s="29" t="s">
        <v>88</v>
      </c>
      <c r="G217" s="29" t="s">
        <v>451</v>
      </c>
      <c r="H217" s="29" t="s">
        <v>90</v>
      </c>
      <c r="N217" s="31">
        <v>1</v>
      </c>
      <c r="O217" s="29" t="s">
        <v>158</v>
      </c>
      <c r="P217" s="37">
        <v>75</v>
      </c>
      <c r="Q217" s="37">
        <v>0</v>
      </c>
      <c r="R217" s="37">
        <v>0</v>
      </c>
      <c r="S217" s="37">
        <f t="shared" si="30"/>
        <v>75</v>
      </c>
      <c r="T217" s="31">
        <v>120</v>
      </c>
      <c r="U217" s="22">
        <v>-75</v>
      </c>
      <c r="V217" s="22">
        <v>0</v>
      </c>
      <c r="W217" s="22">
        <v>0</v>
      </c>
      <c r="X217" s="22">
        <v>0</v>
      </c>
      <c r="Y217" s="22">
        <v>0</v>
      </c>
      <c r="Z217" s="22">
        <v>0</v>
      </c>
      <c r="AA217" s="22">
        <v>0</v>
      </c>
      <c r="AB217" s="22">
        <v>0</v>
      </c>
      <c r="AC217" s="22">
        <v>0</v>
      </c>
      <c r="AD217" s="22">
        <v>0</v>
      </c>
      <c r="AE217" s="22">
        <v>0</v>
      </c>
      <c r="AF217" s="22">
        <v>0</v>
      </c>
      <c r="AG217" s="22">
        <v>0</v>
      </c>
      <c r="AH217" s="22">
        <f t="shared" si="31"/>
        <v>0</v>
      </c>
      <c r="AI217" s="22">
        <v>0</v>
      </c>
      <c r="AJ217" s="22">
        <f t="shared" si="32"/>
        <v>-75</v>
      </c>
      <c r="AL217" s="37">
        <f t="shared" si="33"/>
        <v>0</v>
      </c>
      <c r="AM217" s="37">
        <f t="shared" si="34"/>
        <v>0</v>
      </c>
    </row>
    <row r="218" spans="1:39" outlineLevel="1" x14ac:dyDescent="0.25">
      <c r="A218" s="36">
        <v>40755</v>
      </c>
      <c r="C218" s="28" t="s">
        <v>5720</v>
      </c>
      <c r="D218" s="29" t="s">
        <v>5721</v>
      </c>
      <c r="F218" s="29" t="s">
        <v>88</v>
      </c>
      <c r="G218" s="29" t="s">
        <v>451</v>
      </c>
      <c r="H218" s="29" t="s">
        <v>90</v>
      </c>
      <c r="N218" s="31">
        <v>1</v>
      </c>
      <c r="O218" s="29" t="s">
        <v>158</v>
      </c>
      <c r="P218" s="37">
        <v>2800</v>
      </c>
      <c r="Q218" s="37">
        <v>0</v>
      </c>
      <c r="R218" s="37">
        <v>0</v>
      </c>
      <c r="S218" s="37">
        <f t="shared" si="30"/>
        <v>2800</v>
      </c>
      <c r="T218" s="31">
        <v>120</v>
      </c>
      <c r="U218" s="22">
        <v>-2800</v>
      </c>
      <c r="V218" s="22">
        <v>0</v>
      </c>
      <c r="W218" s="22">
        <v>0</v>
      </c>
      <c r="X218" s="22">
        <v>0</v>
      </c>
      <c r="Y218" s="22">
        <v>0</v>
      </c>
      <c r="Z218" s="22">
        <v>0</v>
      </c>
      <c r="AA218" s="22">
        <v>0</v>
      </c>
      <c r="AB218" s="22">
        <v>0</v>
      </c>
      <c r="AC218" s="22">
        <v>0</v>
      </c>
      <c r="AD218" s="22">
        <v>0</v>
      </c>
      <c r="AE218" s="22">
        <v>0</v>
      </c>
      <c r="AF218" s="22">
        <v>0</v>
      </c>
      <c r="AG218" s="22">
        <v>0</v>
      </c>
      <c r="AH218" s="22">
        <f t="shared" si="31"/>
        <v>0</v>
      </c>
      <c r="AI218" s="22">
        <v>0</v>
      </c>
      <c r="AJ218" s="22">
        <f t="shared" si="32"/>
        <v>-2800</v>
      </c>
      <c r="AL218" s="37">
        <f t="shared" si="33"/>
        <v>0</v>
      </c>
      <c r="AM218" s="37">
        <f t="shared" si="34"/>
        <v>0</v>
      </c>
    </row>
    <row r="219" spans="1:39" outlineLevel="1" x14ac:dyDescent="0.25">
      <c r="A219" s="36">
        <v>40755</v>
      </c>
      <c r="C219" s="28" t="s">
        <v>5722</v>
      </c>
      <c r="D219" s="29" t="s">
        <v>5721</v>
      </c>
      <c r="F219" s="29" t="s">
        <v>88</v>
      </c>
      <c r="G219" s="29" t="s">
        <v>451</v>
      </c>
      <c r="H219" s="29" t="s">
        <v>90</v>
      </c>
      <c r="N219" s="31">
        <v>1</v>
      </c>
      <c r="O219" s="29" t="s">
        <v>158</v>
      </c>
      <c r="P219" s="37">
        <v>2800</v>
      </c>
      <c r="Q219" s="37">
        <v>0</v>
      </c>
      <c r="R219" s="37">
        <v>0</v>
      </c>
      <c r="S219" s="37">
        <f t="shared" si="30"/>
        <v>2800</v>
      </c>
      <c r="T219" s="31">
        <v>120</v>
      </c>
      <c r="U219" s="22">
        <v>-2800</v>
      </c>
      <c r="V219" s="22">
        <v>0</v>
      </c>
      <c r="W219" s="22">
        <v>0</v>
      </c>
      <c r="X219" s="22">
        <v>0</v>
      </c>
      <c r="Y219" s="22">
        <v>0</v>
      </c>
      <c r="Z219" s="22">
        <v>0</v>
      </c>
      <c r="AA219" s="22">
        <v>0</v>
      </c>
      <c r="AB219" s="22">
        <v>0</v>
      </c>
      <c r="AC219" s="22">
        <v>0</v>
      </c>
      <c r="AD219" s="22">
        <v>0</v>
      </c>
      <c r="AE219" s="22">
        <v>0</v>
      </c>
      <c r="AF219" s="22">
        <v>0</v>
      </c>
      <c r="AG219" s="22">
        <v>0</v>
      </c>
      <c r="AH219" s="22">
        <f t="shared" si="31"/>
        <v>0</v>
      </c>
      <c r="AI219" s="22">
        <v>0</v>
      </c>
      <c r="AJ219" s="22">
        <f t="shared" si="32"/>
        <v>-2800</v>
      </c>
      <c r="AL219" s="37">
        <f t="shared" si="33"/>
        <v>0</v>
      </c>
      <c r="AM219" s="37">
        <f t="shared" si="34"/>
        <v>0</v>
      </c>
    </row>
    <row r="220" spans="1:39" outlineLevel="1" x14ac:dyDescent="0.25">
      <c r="A220" s="36">
        <v>40755</v>
      </c>
      <c r="C220" s="28" t="s">
        <v>5723</v>
      </c>
      <c r="D220" s="29" t="s">
        <v>5548</v>
      </c>
      <c r="F220" s="29" t="s">
        <v>88</v>
      </c>
      <c r="G220" s="29" t="s">
        <v>451</v>
      </c>
      <c r="H220" s="29" t="s">
        <v>90</v>
      </c>
      <c r="N220" s="31">
        <v>1</v>
      </c>
      <c r="O220" s="29" t="s">
        <v>158</v>
      </c>
      <c r="P220" s="37">
        <v>900</v>
      </c>
      <c r="Q220" s="37">
        <v>0</v>
      </c>
      <c r="R220" s="37">
        <v>0</v>
      </c>
      <c r="S220" s="37">
        <f t="shared" si="30"/>
        <v>900</v>
      </c>
      <c r="T220" s="31">
        <v>120</v>
      </c>
      <c r="U220" s="22">
        <v>-900</v>
      </c>
      <c r="V220" s="22">
        <v>0</v>
      </c>
      <c r="W220" s="22">
        <v>0</v>
      </c>
      <c r="X220" s="22">
        <v>0</v>
      </c>
      <c r="Y220" s="22">
        <v>0</v>
      </c>
      <c r="Z220" s="22">
        <v>0</v>
      </c>
      <c r="AA220" s="22">
        <v>0</v>
      </c>
      <c r="AB220" s="22">
        <v>0</v>
      </c>
      <c r="AC220" s="22">
        <v>0</v>
      </c>
      <c r="AD220" s="22">
        <v>0</v>
      </c>
      <c r="AE220" s="22">
        <v>0</v>
      </c>
      <c r="AF220" s="22">
        <v>0</v>
      </c>
      <c r="AG220" s="22">
        <v>0</v>
      </c>
      <c r="AH220" s="22">
        <f t="shared" si="31"/>
        <v>0</v>
      </c>
      <c r="AI220" s="22">
        <v>0</v>
      </c>
      <c r="AJ220" s="22">
        <f t="shared" si="32"/>
        <v>-900</v>
      </c>
      <c r="AL220" s="37">
        <f t="shared" si="33"/>
        <v>0</v>
      </c>
      <c r="AM220" s="37">
        <f t="shared" si="34"/>
        <v>0</v>
      </c>
    </row>
    <row r="221" spans="1:39" outlineLevel="1" x14ac:dyDescent="0.25">
      <c r="A221" s="36">
        <v>40755</v>
      </c>
      <c r="C221" s="28" t="s">
        <v>5724</v>
      </c>
      <c r="D221" s="29" t="s">
        <v>5725</v>
      </c>
      <c r="F221" s="29" t="s">
        <v>88</v>
      </c>
      <c r="G221" s="29" t="s">
        <v>451</v>
      </c>
      <c r="H221" s="29" t="s">
        <v>90</v>
      </c>
      <c r="N221" s="31">
        <v>1</v>
      </c>
      <c r="O221" s="29" t="s">
        <v>158</v>
      </c>
      <c r="P221" s="37">
        <v>270</v>
      </c>
      <c r="Q221" s="37">
        <v>0</v>
      </c>
      <c r="R221" s="37">
        <v>0</v>
      </c>
      <c r="S221" s="37">
        <f t="shared" si="30"/>
        <v>270</v>
      </c>
      <c r="T221" s="31">
        <v>120</v>
      </c>
      <c r="U221" s="22">
        <v>-270</v>
      </c>
      <c r="V221" s="22">
        <v>0</v>
      </c>
      <c r="W221" s="22">
        <v>0</v>
      </c>
      <c r="X221" s="22">
        <v>0</v>
      </c>
      <c r="Y221" s="22">
        <v>0</v>
      </c>
      <c r="Z221" s="22">
        <v>0</v>
      </c>
      <c r="AA221" s="22">
        <v>0</v>
      </c>
      <c r="AB221" s="22">
        <v>0</v>
      </c>
      <c r="AC221" s="22">
        <v>0</v>
      </c>
      <c r="AD221" s="22">
        <v>0</v>
      </c>
      <c r="AE221" s="22">
        <v>0</v>
      </c>
      <c r="AF221" s="22">
        <v>0</v>
      </c>
      <c r="AG221" s="22">
        <v>0</v>
      </c>
      <c r="AH221" s="22">
        <f t="shared" si="31"/>
        <v>0</v>
      </c>
      <c r="AI221" s="22">
        <v>0</v>
      </c>
      <c r="AJ221" s="22">
        <f t="shared" si="32"/>
        <v>-270</v>
      </c>
      <c r="AL221" s="37">
        <f t="shared" si="33"/>
        <v>0</v>
      </c>
      <c r="AM221" s="37">
        <f t="shared" si="34"/>
        <v>0</v>
      </c>
    </row>
    <row r="222" spans="1:39" outlineLevel="1" x14ac:dyDescent="0.25">
      <c r="A222" s="36">
        <v>40755</v>
      </c>
      <c r="C222" s="28" t="s">
        <v>5726</v>
      </c>
      <c r="D222" s="29" t="s">
        <v>5727</v>
      </c>
      <c r="F222" s="29" t="s">
        <v>88</v>
      </c>
      <c r="G222" s="29" t="s">
        <v>451</v>
      </c>
      <c r="H222" s="29" t="s">
        <v>90</v>
      </c>
      <c r="N222" s="31">
        <v>1</v>
      </c>
      <c r="O222" s="29" t="s">
        <v>158</v>
      </c>
      <c r="P222" s="37">
        <v>2306.4299999999998</v>
      </c>
      <c r="Q222" s="37">
        <v>0</v>
      </c>
      <c r="R222" s="37">
        <v>0</v>
      </c>
      <c r="S222" s="37">
        <f t="shared" si="30"/>
        <v>2306.4299999999998</v>
      </c>
      <c r="T222" s="31">
        <v>120</v>
      </c>
      <c r="U222" s="22">
        <v>-2306.4299999999998</v>
      </c>
      <c r="V222" s="22">
        <v>0</v>
      </c>
      <c r="W222" s="22">
        <v>0</v>
      </c>
      <c r="X222" s="22">
        <v>0</v>
      </c>
      <c r="Y222" s="22">
        <v>0</v>
      </c>
      <c r="Z222" s="22">
        <v>0</v>
      </c>
      <c r="AA222" s="22">
        <v>0</v>
      </c>
      <c r="AB222" s="22">
        <v>0</v>
      </c>
      <c r="AC222" s="22">
        <v>0</v>
      </c>
      <c r="AD222" s="22">
        <v>0</v>
      </c>
      <c r="AE222" s="22">
        <v>0</v>
      </c>
      <c r="AF222" s="22">
        <v>0</v>
      </c>
      <c r="AG222" s="22">
        <v>0</v>
      </c>
      <c r="AH222" s="22">
        <f t="shared" si="31"/>
        <v>0</v>
      </c>
      <c r="AI222" s="22">
        <v>0</v>
      </c>
      <c r="AJ222" s="22">
        <f t="shared" si="32"/>
        <v>-2306.4299999999998</v>
      </c>
      <c r="AL222" s="37">
        <f t="shared" si="33"/>
        <v>0</v>
      </c>
      <c r="AM222" s="37">
        <f t="shared" si="34"/>
        <v>0</v>
      </c>
    </row>
    <row r="223" spans="1:39" outlineLevel="1" x14ac:dyDescent="0.25">
      <c r="A223" s="36">
        <v>40755</v>
      </c>
      <c r="C223" s="28" t="s">
        <v>5728</v>
      </c>
      <c r="D223" s="29" t="s">
        <v>5727</v>
      </c>
      <c r="F223" s="29" t="s">
        <v>88</v>
      </c>
      <c r="G223" s="29" t="s">
        <v>451</v>
      </c>
      <c r="H223" s="29" t="s">
        <v>90</v>
      </c>
      <c r="N223" s="31">
        <v>1</v>
      </c>
      <c r="O223" s="29" t="s">
        <v>158</v>
      </c>
      <c r="P223" s="37">
        <v>2306.42</v>
      </c>
      <c r="Q223" s="37">
        <v>0</v>
      </c>
      <c r="R223" s="37">
        <v>0</v>
      </c>
      <c r="S223" s="37">
        <f t="shared" si="30"/>
        <v>2306.42</v>
      </c>
      <c r="T223" s="31">
        <v>120</v>
      </c>
      <c r="U223" s="22">
        <v>-2306.42</v>
      </c>
      <c r="V223" s="22">
        <v>0</v>
      </c>
      <c r="W223" s="22">
        <v>0</v>
      </c>
      <c r="X223" s="22">
        <v>0</v>
      </c>
      <c r="Y223" s="22">
        <v>0</v>
      </c>
      <c r="Z223" s="22">
        <v>0</v>
      </c>
      <c r="AA223" s="22">
        <v>0</v>
      </c>
      <c r="AB223" s="22">
        <v>0</v>
      </c>
      <c r="AC223" s="22">
        <v>0</v>
      </c>
      <c r="AD223" s="22">
        <v>0</v>
      </c>
      <c r="AE223" s="22">
        <v>0</v>
      </c>
      <c r="AF223" s="22">
        <v>0</v>
      </c>
      <c r="AG223" s="22">
        <v>0</v>
      </c>
      <c r="AH223" s="22">
        <f t="shared" si="31"/>
        <v>0</v>
      </c>
      <c r="AI223" s="22">
        <v>0</v>
      </c>
      <c r="AJ223" s="22">
        <f t="shared" si="32"/>
        <v>-2306.42</v>
      </c>
      <c r="AL223" s="37">
        <f t="shared" si="33"/>
        <v>0</v>
      </c>
      <c r="AM223" s="37">
        <f t="shared" si="34"/>
        <v>0</v>
      </c>
    </row>
    <row r="224" spans="1:39" outlineLevel="1" x14ac:dyDescent="0.25">
      <c r="A224" s="36">
        <v>40755</v>
      </c>
      <c r="C224" s="28" t="s">
        <v>5729</v>
      </c>
      <c r="D224" s="29" t="s">
        <v>5730</v>
      </c>
      <c r="F224" s="29" t="s">
        <v>88</v>
      </c>
      <c r="G224" s="29" t="s">
        <v>451</v>
      </c>
      <c r="H224" s="29" t="s">
        <v>90</v>
      </c>
      <c r="N224" s="31">
        <v>1</v>
      </c>
      <c r="O224" s="29" t="s">
        <v>158</v>
      </c>
      <c r="P224" s="37">
        <v>1250</v>
      </c>
      <c r="Q224" s="37">
        <v>0</v>
      </c>
      <c r="R224" s="37">
        <v>0</v>
      </c>
      <c r="S224" s="37">
        <f t="shared" si="30"/>
        <v>1250</v>
      </c>
      <c r="T224" s="31">
        <v>120</v>
      </c>
      <c r="U224" s="22">
        <v>-1250</v>
      </c>
      <c r="V224" s="22">
        <v>0</v>
      </c>
      <c r="W224" s="22">
        <v>0</v>
      </c>
      <c r="X224" s="22">
        <v>0</v>
      </c>
      <c r="Y224" s="22">
        <v>0</v>
      </c>
      <c r="Z224" s="22">
        <v>0</v>
      </c>
      <c r="AA224" s="22">
        <v>0</v>
      </c>
      <c r="AB224" s="22">
        <v>0</v>
      </c>
      <c r="AC224" s="22">
        <v>0</v>
      </c>
      <c r="AD224" s="22">
        <v>0</v>
      </c>
      <c r="AE224" s="22">
        <v>0</v>
      </c>
      <c r="AF224" s="22">
        <v>0</v>
      </c>
      <c r="AG224" s="22">
        <v>0</v>
      </c>
      <c r="AH224" s="22">
        <f t="shared" si="31"/>
        <v>0</v>
      </c>
      <c r="AI224" s="22">
        <v>0</v>
      </c>
      <c r="AJ224" s="22">
        <f t="shared" si="32"/>
        <v>-1250</v>
      </c>
      <c r="AL224" s="37">
        <f t="shared" si="33"/>
        <v>0</v>
      </c>
      <c r="AM224" s="37">
        <f t="shared" si="34"/>
        <v>0</v>
      </c>
    </row>
    <row r="225" spans="1:39" outlineLevel="1" x14ac:dyDescent="0.25">
      <c r="A225" s="36">
        <v>40755</v>
      </c>
      <c r="C225" s="28" t="s">
        <v>5731</v>
      </c>
      <c r="D225" s="29" t="s">
        <v>5732</v>
      </c>
      <c r="F225" s="29" t="s">
        <v>88</v>
      </c>
      <c r="G225" s="29" t="s">
        <v>451</v>
      </c>
      <c r="H225" s="29" t="s">
        <v>90</v>
      </c>
      <c r="N225" s="31">
        <v>1</v>
      </c>
      <c r="O225" s="29" t="s">
        <v>158</v>
      </c>
      <c r="P225" s="37">
        <v>1250</v>
      </c>
      <c r="Q225" s="37">
        <v>0</v>
      </c>
      <c r="R225" s="37">
        <v>0</v>
      </c>
      <c r="S225" s="37">
        <f t="shared" si="30"/>
        <v>1250</v>
      </c>
      <c r="T225" s="31">
        <v>120</v>
      </c>
      <c r="U225" s="22">
        <v>-1250</v>
      </c>
      <c r="V225" s="22">
        <v>0</v>
      </c>
      <c r="W225" s="22">
        <v>0</v>
      </c>
      <c r="X225" s="22">
        <v>0</v>
      </c>
      <c r="Y225" s="22">
        <v>0</v>
      </c>
      <c r="Z225" s="22">
        <v>0</v>
      </c>
      <c r="AA225" s="22">
        <v>0</v>
      </c>
      <c r="AB225" s="22">
        <v>0</v>
      </c>
      <c r="AC225" s="22">
        <v>0</v>
      </c>
      <c r="AD225" s="22">
        <v>0</v>
      </c>
      <c r="AE225" s="22">
        <v>0</v>
      </c>
      <c r="AF225" s="22">
        <v>0</v>
      </c>
      <c r="AG225" s="22">
        <v>0</v>
      </c>
      <c r="AH225" s="22">
        <f t="shared" si="31"/>
        <v>0</v>
      </c>
      <c r="AI225" s="22">
        <v>0</v>
      </c>
      <c r="AJ225" s="22">
        <f t="shared" si="32"/>
        <v>-1250</v>
      </c>
      <c r="AL225" s="37">
        <f t="shared" si="33"/>
        <v>0</v>
      </c>
      <c r="AM225" s="37">
        <f t="shared" si="34"/>
        <v>0</v>
      </c>
    </row>
    <row r="226" spans="1:39" outlineLevel="1" x14ac:dyDescent="0.25">
      <c r="A226" s="36">
        <v>40755</v>
      </c>
      <c r="C226" s="28" t="s">
        <v>5733</v>
      </c>
      <c r="D226" s="29" t="s">
        <v>5734</v>
      </c>
      <c r="F226" s="29" t="s">
        <v>88</v>
      </c>
      <c r="G226" s="29" t="s">
        <v>451</v>
      </c>
      <c r="H226" s="29" t="s">
        <v>90</v>
      </c>
      <c r="N226" s="31">
        <v>1</v>
      </c>
      <c r="O226" s="29" t="s">
        <v>158</v>
      </c>
      <c r="P226" s="37">
        <v>3360</v>
      </c>
      <c r="Q226" s="37">
        <v>0</v>
      </c>
      <c r="R226" s="37">
        <v>0</v>
      </c>
      <c r="S226" s="37">
        <f t="shared" si="30"/>
        <v>3360</v>
      </c>
      <c r="T226" s="31">
        <v>120</v>
      </c>
      <c r="U226" s="22">
        <v>-3360</v>
      </c>
      <c r="V226" s="22">
        <v>0</v>
      </c>
      <c r="W226" s="22">
        <v>0</v>
      </c>
      <c r="X226" s="22">
        <v>0</v>
      </c>
      <c r="Y226" s="22">
        <v>0</v>
      </c>
      <c r="Z226" s="22">
        <v>0</v>
      </c>
      <c r="AA226" s="22">
        <v>0</v>
      </c>
      <c r="AB226" s="22">
        <v>0</v>
      </c>
      <c r="AC226" s="22">
        <v>0</v>
      </c>
      <c r="AD226" s="22">
        <v>0</v>
      </c>
      <c r="AE226" s="22">
        <v>0</v>
      </c>
      <c r="AF226" s="22">
        <v>0</v>
      </c>
      <c r="AG226" s="22">
        <v>0</v>
      </c>
      <c r="AH226" s="22">
        <f t="shared" si="31"/>
        <v>0</v>
      </c>
      <c r="AI226" s="22">
        <v>0</v>
      </c>
      <c r="AJ226" s="22">
        <f t="shared" si="32"/>
        <v>-3360</v>
      </c>
      <c r="AL226" s="37">
        <f t="shared" si="33"/>
        <v>0</v>
      </c>
      <c r="AM226" s="37">
        <f t="shared" si="34"/>
        <v>0</v>
      </c>
    </row>
    <row r="227" spans="1:39" outlineLevel="1" x14ac:dyDescent="0.25">
      <c r="A227" s="36">
        <v>40755</v>
      </c>
      <c r="C227" s="28" t="s">
        <v>5735</v>
      </c>
      <c r="D227" s="29" t="s">
        <v>5736</v>
      </c>
      <c r="F227" s="29" t="s">
        <v>88</v>
      </c>
      <c r="G227" s="29" t="s">
        <v>451</v>
      </c>
      <c r="H227" s="29" t="s">
        <v>90</v>
      </c>
      <c r="N227" s="31">
        <v>1</v>
      </c>
      <c r="O227" s="29" t="s">
        <v>158</v>
      </c>
      <c r="P227" s="37">
        <v>550</v>
      </c>
      <c r="Q227" s="37">
        <v>0</v>
      </c>
      <c r="R227" s="37">
        <v>0</v>
      </c>
      <c r="S227" s="37">
        <f t="shared" si="30"/>
        <v>550</v>
      </c>
      <c r="T227" s="31">
        <v>120</v>
      </c>
      <c r="U227" s="22">
        <v>-550</v>
      </c>
      <c r="V227" s="22">
        <v>0</v>
      </c>
      <c r="W227" s="22">
        <v>0</v>
      </c>
      <c r="X227" s="22">
        <v>0</v>
      </c>
      <c r="Y227" s="22">
        <v>0</v>
      </c>
      <c r="Z227" s="22">
        <v>0</v>
      </c>
      <c r="AA227" s="22">
        <v>0</v>
      </c>
      <c r="AB227" s="22">
        <v>0</v>
      </c>
      <c r="AC227" s="22">
        <v>0</v>
      </c>
      <c r="AD227" s="22">
        <v>0</v>
      </c>
      <c r="AE227" s="22">
        <v>0</v>
      </c>
      <c r="AF227" s="22">
        <v>0</v>
      </c>
      <c r="AG227" s="22">
        <v>0</v>
      </c>
      <c r="AH227" s="22">
        <f t="shared" si="31"/>
        <v>0</v>
      </c>
      <c r="AI227" s="22">
        <v>0</v>
      </c>
      <c r="AJ227" s="22">
        <f t="shared" si="32"/>
        <v>-550</v>
      </c>
      <c r="AL227" s="37">
        <f t="shared" si="33"/>
        <v>0</v>
      </c>
      <c r="AM227" s="37">
        <f t="shared" si="34"/>
        <v>0</v>
      </c>
    </row>
    <row r="228" spans="1:39" outlineLevel="1" x14ac:dyDescent="0.25">
      <c r="A228" s="36">
        <v>40755</v>
      </c>
      <c r="C228" s="28" t="s">
        <v>5737</v>
      </c>
      <c r="D228" s="29" t="s">
        <v>5736</v>
      </c>
      <c r="F228" s="29" t="s">
        <v>88</v>
      </c>
      <c r="G228" s="29" t="s">
        <v>451</v>
      </c>
      <c r="H228" s="29" t="s">
        <v>90</v>
      </c>
      <c r="N228" s="31">
        <v>1</v>
      </c>
      <c r="O228" s="29" t="s">
        <v>158</v>
      </c>
      <c r="P228" s="37">
        <v>550</v>
      </c>
      <c r="Q228" s="37">
        <v>0</v>
      </c>
      <c r="R228" s="37">
        <v>0</v>
      </c>
      <c r="S228" s="37">
        <f t="shared" si="30"/>
        <v>550</v>
      </c>
      <c r="T228" s="31">
        <v>120</v>
      </c>
      <c r="U228" s="22">
        <v>-550</v>
      </c>
      <c r="V228" s="22">
        <v>0</v>
      </c>
      <c r="W228" s="22">
        <v>0</v>
      </c>
      <c r="X228" s="22">
        <v>0</v>
      </c>
      <c r="Y228" s="22">
        <v>0</v>
      </c>
      <c r="Z228" s="22">
        <v>0</v>
      </c>
      <c r="AA228" s="22">
        <v>0</v>
      </c>
      <c r="AB228" s="22">
        <v>0</v>
      </c>
      <c r="AC228" s="22">
        <v>0</v>
      </c>
      <c r="AD228" s="22">
        <v>0</v>
      </c>
      <c r="AE228" s="22">
        <v>0</v>
      </c>
      <c r="AF228" s="22">
        <v>0</v>
      </c>
      <c r="AG228" s="22">
        <v>0</v>
      </c>
      <c r="AH228" s="22">
        <f t="shared" si="31"/>
        <v>0</v>
      </c>
      <c r="AI228" s="22">
        <v>0</v>
      </c>
      <c r="AJ228" s="22">
        <f t="shared" si="32"/>
        <v>-550</v>
      </c>
      <c r="AL228" s="37">
        <f t="shared" si="33"/>
        <v>0</v>
      </c>
      <c r="AM228" s="37">
        <f t="shared" si="34"/>
        <v>0</v>
      </c>
    </row>
    <row r="229" spans="1:39" outlineLevel="1" x14ac:dyDescent="0.25">
      <c r="A229" s="36">
        <v>40755</v>
      </c>
      <c r="C229" s="28" t="s">
        <v>5738</v>
      </c>
      <c r="D229" s="29" t="s">
        <v>5736</v>
      </c>
      <c r="F229" s="29" t="s">
        <v>88</v>
      </c>
      <c r="G229" s="29" t="s">
        <v>451</v>
      </c>
      <c r="H229" s="29" t="s">
        <v>90</v>
      </c>
      <c r="N229" s="31">
        <v>1</v>
      </c>
      <c r="O229" s="29" t="s">
        <v>158</v>
      </c>
      <c r="P229" s="37">
        <v>550</v>
      </c>
      <c r="Q229" s="37">
        <v>0</v>
      </c>
      <c r="R229" s="37">
        <v>0</v>
      </c>
      <c r="S229" s="37">
        <f t="shared" si="30"/>
        <v>550</v>
      </c>
      <c r="T229" s="31">
        <v>120</v>
      </c>
      <c r="U229" s="22">
        <v>-550</v>
      </c>
      <c r="V229" s="22">
        <v>0</v>
      </c>
      <c r="W229" s="22">
        <v>0</v>
      </c>
      <c r="X229" s="22">
        <v>0</v>
      </c>
      <c r="Y229" s="22">
        <v>0</v>
      </c>
      <c r="Z229" s="22">
        <v>0</v>
      </c>
      <c r="AA229" s="22">
        <v>0</v>
      </c>
      <c r="AB229" s="22">
        <v>0</v>
      </c>
      <c r="AC229" s="22">
        <v>0</v>
      </c>
      <c r="AD229" s="22">
        <v>0</v>
      </c>
      <c r="AE229" s="22">
        <v>0</v>
      </c>
      <c r="AF229" s="22">
        <v>0</v>
      </c>
      <c r="AG229" s="22">
        <v>0</v>
      </c>
      <c r="AH229" s="22">
        <f t="shared" si="31"/>
        <v>0</v>
      </c>
      <c r="AI229" s="22">
        <v>0</v>
      </c>
      <c r="AJ229" s="22">
        <f t="shared" si="32"/>
        <v>-550</v>
      </c>
      <c r="AL229" s="37">
        <f t="shared" si="33"/>
        <v>0</v>
      </c>
      <c r="AM229" s="37">
        <f t="shared" si="34"/>
        <v>0</v>
      </c>
    </row>
    <row r="230" spans="1:39" outlineLevel="1" x14ac:dyDescent="0.25">
      <c r="A230" s="36">
        <v>40755</v>
      </c>
      <c r="C230" s="28" t="s">
        <v>5739</v>
      </c>
      <c r="D230" s="29" t="s">
        <v>5736</v>
      </c>
      <c r="F230" s="29" t="s">
        <v>88</v>
      </c>
      <c r="G230" s="29" t="s">
        <v>451</v>
      </c>
      <c r="H230" s="29" t="s">
        <v>90</v>
      </c>
      <c r="N230" s="31">
        <v>1</v>
      </c>
      <c r="O230" s="29" t="s">
        <v>158</v>
      </c>
      <c r="P230" s="37">
        <v>550</v>
      </c>
      <c r="Q230" s="37">
        <v>0</v>
      </c>
      <c r="R230" s="37">
        <v>0</v>
      </c>
      <c r="S230" s="37">
        <f t="shared" si="30"/>
        <v>550</v>
      </c>
      <c r="T230" s="31">
        <v>120</v>
      </c>
      <c r="U230" s="22">
        <v>-550</v>
      </c>
      <c r="V230" s="22">
        <v>0</v>
      </c>
      <c r="W230" s="22">
        <v>0</v>
      </c>
      <c r="X230" s="22">
        <v>0</v>
      </c>
      <c r="Y230" s="22">
        <v>0</v>
      </c>
      <c r="Z230" s="22">
        <v>0</v>
      </c>
      <c r="AA230" s="22">
        <v>0</v>
      </c>
      <c r="AB230" s="22">
        <v>0</v>
      </c>
      <c r="AC230" s="22">
        <v>0</v>
      </c>
      <c r="AD230" s="22">
        <v>0</v>
      </c>
      <c r="AE230" s="22">
        <v>0</v>
      </c>
      <c r="AF230" s="22">
        <v>0</v>
      </c>
      <c r="AG230" s="22">
        <v>0</v>
      </c>
      <c r="AH230" s="22">
        <f t="shared" si="31"/>
        <v>0</v>
      </c>
      <c r="AI230" s="22">
        <v>0</v>
      </c>
      <c r="AJ230" s="22">
        <f t="shared" si="32"/>
        <v>-550</v>
      </c>
      <c r="AL230" s="37">
        <f t="shared" si="33"/>
        <v>0</v>
      </c>
      <c r="AM230" s="37">
        <f t="shared" si="34"/>
        <v>0</v>
      </c>
    </row>
    <row r="231" spans="1:39" outlineLevel="1" x14ac:dyDescent="0.25">
      <c r="A231" s="36">
        <v>40755</v>
      </c>
      <c r="C231" s="28" t="s">
        <v>5740</v>
      </c>
      <c r="D231" s="29" t="s">
        <v>5741</v>
      </c>
      <c r="F231" s="29" t="s">
        <v>88</v>
      </c>
      <c r="G231" s="29" t="s">
        <v>451</v>
      </c>
      <c r="H231" s="29" t="s">
        <v>90</v>
      </c>
      <c r="N231" s="31">
        <v>1</v>
      </c>
      <c r="O231" s="29" t="s">
        <v>158</v>
      </c>
      <c r="P231" s="37">
        <v>2550</v>
      </c>
      <c r="Q231" s="37">
        <v>0</v>
      </c>
      <c r="R231" s="37">
        <v>0</v>
      </c>
      <c r="S231" s="37">
        <f t="shared" si="30"/>
        <v>2550</v>
      </c>
      <c r="T231" s="31">
        <v>120</v>
      </c>
      <c r="U231" s="22">
        <v>-2550</v>
      </c>
      <c r="V231" s="22">
        <v>0</v>
      </c>
      <c r="W231" s="22">
        <v>0</v>
      </c>
      <c r="X231" s="22">
        <v>0</v>
      </c>
      <c r="Y231" s="22">
        <v>0</v>
      </c>
      <c r="Z231" s="22">
        <v>0</v>
      </c>
      <c r="AA231" s="22">
        <v>0</v>
      </c>
      <c r="AB231" s="22">
        <v>0</v>
      </c>
      <c r="AC231" s="22">
        <v>0</v>
      </c>
      <c r="AD231" s="22">
        <v>0</v>
      </c>
      <c r="AE231" s="22">
        <v>0</v>
      </c>
      <c r="AF231" s="22">
        <v>0</v>
      </c>
      <c r="AG231" s="22">
        <v>0</v>
      </c>
      <c r="AH231" s="22">
        <f t="shared" si="31"/>
        <v>0</v>
      </c>
      <c r="AI231" s="22">
        <v>0</v>
      </c>
      <c r="AJ231" s="22">
        <f t="shared" si="32"/>
        <v>-2550</v>
      </c>
      <c r="AL231" s="37">
        <f t="shared" si="33"/>
        <v>0</v>
      </c>
      <c r="AM231" s="37">
        <f t="shared" si="34"/>
        <v>0</v>
      </c>
    </row>
    <row r="232" spans="1:39" outlineLevel="1" x14ac:dyDescent="0.25">
      <c r="A232" s="36">
        <v>40755</v>
      </c>
      <c r="C232" s="28" t="s">
        <v>5742</v>
      </c>
      <c r="D232" s="29" t="s">
        <v>5743</v>
      </c>
      <c r="F232" s="29" t="s">
        <v>88</v>
      </c>
      <c r="G232" s="29" t="s">
        <v>451</v>
      </c>
      <c r="H232" s="29" t="s">
        <v>90</v>
      </c>
      <c r="N232" s="31">
        <v>1</v>
      </c>
      <c r="O232" s="29" t="s">
        <v>158</v>
      </c>
      <c r="P232" s="37">
        <v>1000</v>
      </c>
      <c r="Q232" s="37">
        <v>0</v>
      </c>
      <c r="R232" s="37">
        <v>0</v>
      </c>
      <c r="S232" s="37">
        <f t="shared" si="30"/>
        <v>1000</v>
      </c>
      <c r="T232" s="31">
        <v>120</v>
      </c>
      <c r="U232" s="22">
        <v>-1000</v>
      </c>
      <c r="V232" s="22">
        <v>0</v>
      </c>
      <c r="W232" s="22">
        <v>0</v>
      </c>
      <c r="X232" s="22">
        <v>0</v>
      </c>
      <c r="Y232" s="22">
        <v>0</v>
      </c>
      <c r="Z232" s="22">
        <v>0</v>
      </c>
      <c r="AA232" s="22">
        <v>0</v>
      </c>
      <c r="AB232" s="22">
        <v>0</v>
      </c>
      <c r="AC232" s="22">
        <v>0</v>
      </c>
      <c r="AD232" s="22">
        <v>0</v>
      </c>
      <c r="AE232" s="22">
        <v>0</v>
      </c>
      <c r="AF232" s="22">
        <v>0</v>
      </c>
      <c r="AG232" s="22">
        <v>0</v>
      </c>
      <c r="AH232" s="22">
        <f t="shared" si="31"/>
        <v>0</v>
      </c>
      <c r="AI232" s="22">
        <v>0</v>
      </c>
      <c r="AJ232" s="22">
        <f t="shared" si="32"/>
        <v>-1000</v>
      </c>
      <c r="AL232" s="37">
        <f t="shared" si="33"/>
        <v>0</v>
      </c>
      <c r="AM232" s="37">
        <f t="shared" si="34"/>
        <v>0</v>
      </c>
    </row>
    <row r="233" spans="1:39" outlineLevel="1" x14ac:dyDescent="0.25">
      <c r="A233" s="36">
        <v>40755</v>
      </c>
      <c r="C233" s="28" t="s">
        <v>5744</v>
      </c>
      <c r="D233" s="29" t="s">
        <v>5745</v>
      </c>
      <c r="F233" s="29" t="s">
        <v>88</v>
      </c>
      <c r="G233" s="29" t="s">
        <v>451</v>
      </c>
      <c r="H233" s="29" t="s">
        <v>90</v>
      </c>
      <c r="N233" s="31">
        <v>1</v>
      </c>
      <c r="O233" s="29" t="s">
        <v>158</v>
      </c>
      <c r="P233" s="37">
        <v>600</v>
      </c>
      <c r="Q233" s="37">
        <v>0</v>
      </c>
      <c r="R233" s="37">
        <v>0</v>
      </c>
      <c r="S233" s="37">
        <f t="shared" si="30"/>
        <v>600</v>
      </c>
      <c r="T233" s="31">
        <v>120</v>
      </c>
      <c r="U233" s="22">
        <v>-600</v>
      </c>
      <c r="V233" s="22">
        <v>0</v>
      </c>
      <c r="W233" s="22">
        <v>0</v>
      </c>
      <c r="X233" s="22">
        <v>0</v>
      </c>
      <c r="Y233" s="22">
        <v>0</v>
      </c>
      <c r="Z233" s="22">
        <v>0</v>
      </c>
      <c r="AA233" s="22">
        <v>0</v>
      </c>
      <c r="AB233" s="22">
        <v>0</v>
      </c>
      <c r="AC233" s="22">
        <v>0</v>
      </c>
      <c r="AD233" s="22">
        <v>0</v>
      </c>
      <c r="AE233" s="22">
        <v>0</v>
      </c>
      <c r="AF233" s="22">
        <v>0</v>
      </c>
      <c r="AG233" s="22">
        <v>0</v>
      </c>
      <c r="AH233" s="22">
        <f t="shared" si="31"/>
        <v>0</v>
      </c>
      <c r="AI233" s="22">
        <v>0</v>
      </c>
      <c r="AJ233" s="22">
        <f t="shared" si="32"/>
        <v>-600</v>
      </c>
      <c r="AL233" s="37">
        <f t="shared" si="33"/>
        <v>0</v>
      </c>
      <c r="AM233" s="37">
        <f t="shared" si="34"/>
        <v>0</v>
      </c>
    </row>
    <row r="234" spans="1:39" outlineLevel="1" x14ac:dyDescent="0.25">
      <c r="A234" s="36">
        <v>40755</v>
      </c>
      <c r="C234" s="28" t="s">
        <v>5746</v>
      </c>
      <c r="D234" s="29" t="s">
        <v>5747</v>
      </c>
      <c r="F234" s="29" t="s">
        <v>88</v>
      </c>
      <c r="G234" s="29" t="s">
        <v>451</v>
      </c>
      <c r="H234" s="29" t="s">
        <v>90</v>
      </c>
      <c r="N234" s="31">
        <v>1</v>
      </c>
      <c r="O234" s="29" t="s">
        <v>158</v>
      </c>
      <c r="P234" s="37">
        <v>563</v>
      </c>
      <c r="Q234" s="37">
        <v>0</v>
      </c>
      <c r="R234" s="37">
        <v>0</v>
      </c>
      <c r="S234" s="37">
        <f t="shared" si="30"/>
        <v>563</v>
      </c>
      <c r="T234" s="31">
        <v>120</v>
      </c>
      <c r="U234" s="22">
        <v>-563</v>
      </c>
      <c r="V234" s="22">
        <v>0</v>
      </c>
      <c r="W234" s="22">
        <v>0</v>
      </c>
      <c r="X234" s="22">
        <v>0</v>
      </c>
      <c r="Y234" s="22">
        <v>0</v>
      </c>
      <c r="Z234" s="22">
        <v>0</v>
      </c>
      <c r="AA234" s="22">
        <v>0</v>
      </c>
      <c r="AB234" s="22">
        <v>0</v>
      </c>
      <c r="AC234" s="22">
        <v>0</v>
      </c>
      <c r="AD234" s="22">
        <v>0</v>
      </c>
      <c r="AE234" s="22">
        <v>0</v>
      </c>
      <c r="AF234" s="22">
        <v>0</v>
      </c>
      <c r="AG234" s="22">
        <v>0</v>
      </c>
      <c r="AH234" s="22">
        <f t="shared" si="31"/>
        <v>0</v>
      </c>
      <c r="AI234" s="22">
        <v>0</v>
      </c>
      <c r="AJ234" s="22">
        <f t="shared" si="32"/>
        <v>-563</v>
      </c>
      <c r="AL234" s="37">
        <f t="shared" si="33"/>
        <v>0</v>
      </c>
      <c r="AM234" s="37">
        <f t="shared" si="34"/>
        <v>0</v>
      </c>
    </row>
    <row r="235" spans="1:39" outlineLevel="1" x14ac:dyDescent="0.25">
      <c r="A235" s="36">
        <v>40755</v>
      </c>
      <c r="C235" s="28" t="s">
        <v>5748</v>
      </c>
      <c r="D235" s="29" t="s">
        <v>5749</v>
      </c>
      <c r="F235" s="29" t="s">
        <v>88</v>
      </c>
      <c r="G235" s="29" t="s">
        <v>451</v>
      </c>
      <c r="H235" s="29" t="s">
        <v>90</v>
      </c>
      <c r="N235" s="31">
        <v>1</v>
      </c>
      <c r="O235" s="29" t="s">
        <v>158</v>
      </c>
      <c r="P235" s="37">
        <v>1500</v>
      </c>
      <c r="Q235" s="37">
        <v>0</v>
      </c>
      <c r="R235" s="37">
        <v>0</v>
      </c>
      <c r="S235" s="37">
        <f t="shared" si="30"/>
        <v>1500</v>
      </c>
      <c r="T235" s="31">
        <v>120</v>
      </c>
      <c r="U235" s="22">
        <v>-1500</v>
      </c>
      <c r="V235" s="22">
        <v>0</v>
      </c>
      <c r="W235" s="22">
        <v>0</v>
      </c>
      <c r="X235" s="22">
        <v>0</v>
      </c>
      <c r="Y235" s="22">
        <v>0</v>
      </c>
      <c r="Z235" s="22">
        <v>0</v>
      </c>
      <c r="AA235" s="22">
        <v>0</v>
      </c>
      <c r="AB235" s="22">
        <v>0</v>
      </c>
      <c r="AC235" s="22">
        <v>0</v>
      </c>
      <c r="AD235" s="22">
        <v>0</v>
      </c>
      <c r="AE235" s="22">
        <v>0</v>
      </c>
      <c r="AF235" s="22">
        <v>0</v>
      </c>
      <c r="AG235" s="22">
        <v>0</v>
      </c>
      <c r="AH235" s="22">
        <f t="shared" si="31"/>
        <v>0</v>
      </c>
      <c r="AI235" s="22">
        <v>0</v>
      </c>
      <c r="AJ235" s="22">
        <f t="shared" si="32"/>
        <v>-1500</v>
      </c>
      <c r="AL235" s="37">
        <f t="shared" si="33"/>
        <v>0</v>
      </c>
      <c r="AM235" s="37">
        <f t="shared" si="34"/>
        <v>0</v>
      </c>
    </row>
    <row r="236" spans="1:39" outlineLevel="1" x14ac:dyDescent="0.25">
      <c r="A236" s="36">
        <v>40755</v>
      </c>
      <c r="C236" s="28" t="s">
        <v>5750</v>
      </c>
      <c r="D236" s="29" t="s">
        <v>5751</v>
      </c>
      <c r="F236" s="29" t="s">
        <v>88</v>
      </c>
      <c r="G236" s="29" t="s">
        <v>451</v>
      </c>
      <c r="H236" s="29" t="s">
        <v>90</v>
      </c>
      <c r="N236" s="31">
        <v>1</v>
      </c>
      <c r="O236" s="29" t="s">
        <v>158</v>
      </c>
      <c r="P236" s="37">
        <v>1500</v>
      </c>
      <c r="Q236" s="37">
        <v>0</v>
      </c>
      <c r="R236" s="37">
        <v>0</v>
      </c>
      <c r="S236" s="37">
        <f t="shared" si="30"/>
        <v>1500</v>
      </c>
      <c r="T236" s="31">
        <v>120</v>
      </c>
      <c r="U236" s="22">
        <v>-1500</v>
      </c>
      <c r="V236" s="22">
        <v>0</v>
      </c>
      <c r="W236" s="22">
        <v>0</v>
      </c>
      <c r="X236" s="22">
        <v>0</v>
      </c>
      <c r="Y236" s="22">
        <v>0</v>
      </c>
      <c r="Z236" s="22">
        <v>0</v>
      </c>
      <c r="AA236" s="22">
        <v>0</v>
      </c>
      <c r="AB236" s="22">
        <v>0</v>
      </c>
      <c r="AC236" s="22">
        <v>0</v>
      </c>
      <c r="AD236" s="22">
        <v>0</v>
      </c>
      <c r="AE236" s="22">
        <v>0</v>
      </c>
      <c r="AF236" s="22">
        <v>0</v>
      </c>
      <c r="AG236" s="22">
        <v>0</v>
      </c>
      <c r="AH236" s="22">
        <f t="shared" si="31"/>
        <v>0</v>
      </c>
      <c r="AI236" s="22">
        <v>0</v>
      </c>
      <c r="AJ236" s="22">
        <f t="shared" si="32"/>
        <v>-1500</v>
      </c>
      <c r="AL236" s="37">
        <f t="shared" si="33"/>
        <v>0</v>
      </c>
      <c r="AM236" s="37">
        <f t="shared" si="34"/>
        <v>0</v>
      </c>
    </row>
    <row r="237" spans="1:39" outlineLevel="1" x14ac:dyDescent="0.25">
      <c r="A237" s="36">
        <v>40755</v>
      </c>
      <c r="C237" s="28" t="s">
        <v>5752</v>
      </c>
      <c r="D237" s="29" t="s">
        <v>5753</v>
      </c>
      <c r="F237" s="29" t="s">
        <v>88</v>
      </c>
      <c r="G237" s="29" t="s">
        <v>451</v>
      </c>
      <c r="H237" s="29" t="s">
        <v>90</v>
      </c>
      <c r="N237" s="31">
        <v>1</v>
      </c>
      <c r="O237" s="29" t="s">
        <v>158</v>
      </c>
      <c r="P237" s="37">
        <v>3560</v>
      </c>
      <c r="Q237" s="37">
        <v>0</v>
      </c>
      <c r="R237" s="37">
        <v>0</v>
      </c>
      <c r="S237" s="37">
        <f t="shared" si="30"/>
        <v>3560</v>
      </c>
      <c r="T237" s="31">
        <v>120</v>
      </c>
      <c r="U237" s="22">
        <v>-3560</v>
      </c>
      <c r="V237" s="22">
        <v>0</v>
      </c>
      <c r="W237" s="22">
        <v>0</v>
      </c>
      <c r="X237" s="22">
        <v>0</v>
      </c>
      <c r="Y237" s="22">
        <v>0</v>
      </c>
      <c r="Z237" s="22">
        <v>0</v>
      </c>
      <c r="AA237" s="22">
        <v>0</v>
      </c>
      <c r="AB237" s="22">
        <v>0</v>
      </c>
      <c r="AC237" s="22">
        <v>0</v>
      </c>
      <c r="AD237" s="22">
        <v>0</v>
      </c>
      <c r="AE237" s="22">
        <v>0</v>
      </c>
      <c r="AF237" s="22">
        <v>0</v>
      </c>
      <c r="AG237" s="22">
        <v>0</v>
      </c>
      <c r="AH237" s="22">
        <f t="shared" si="31"/>
        <v>0</v>
      </c>
      <c r="AI237" s="22">
        <v>0</v>
      </c>
      <c r="AJ237" s="22">
        <f t="shared" si="32"/>
        <v>-3560</v>
      </c>
      <c r="AL237" s="37">
        <f t="shared" si="33"/>
        <v>0</v>
      </c>
      <c r="AM237" s="37">
        <f t="shared" si="34"/>
        <v>0</v>
      </c>
    </row>
    <row r="238" spans="1:39" outlineLevel="1" x14ac:dyDescent="0.25">
      <c r="A238" s="36">
        <v>40755</v>
      </c>
      <c r="C238" s="28" t="s">
        <v>5754</v>
      </c>
      <c r="D238" s="29" t="s">
        <v>5755</v>
      </c>
      <c r="F238" s="29" t="s">
        <v>88</v>
      </c>
      <c r="G238" s="29" t="s">
        <v>451</v>
      </c>
      <c r="H238" s="29" t="s">
        <v>90</v>
      </c>
      <c r="N238" s="31">
        <v>1</v>
      </c>
      <c r="O238" s="29" t="s">
        <v>158</v>
      </c>
      <c r="P238" s="37">
        <v>1200</v>
      </c>
      <c r="Q238" s="37">
        <v>0</v>
      </c>
      <c r="R238" s="37">
        <v>0</v>
      </c>
      <c r="S238" s="37">
        <f t="shared" si="30"/>
        <v>1200</v>
      </c>
      <c r="T238" s="31">
        <v>120</v>
      </c>
      <c r="U238" s="22">
        <v>-1200</v>
      </c>
      <c r="V238" s="22">
        <v>0</v>
      </c>
      <c r="W238" s="22">
        <v>0</v>
      </c>
      <c r="X238" s="22">
        <v>0</v>
      </c>
      <c r="Y238" s="22">
        <v>0</v>
      </c>
      <c r="Z238" s="22">
        <v>0</v>
      </c>
      <c r="AA238" s="22">
        <v>0</v>
      </c>
      <c r="AB238" s="22">
        <v>0</v>
      </c>
      <c r="AC238" s="22">
        <v>0</v>
      </c>
      <c r="AD238" s="22">
        <v>0</v>
      </c>
      <c r="AE238" s="22">
        <v>0</v>
      </c>
      <c r="AF238" s="22">
        <v>0</v>
      </c>
      <c r="AG238" s="22">
        <v>0</v>
      </c>
      <c r="AH238" s="22">
        <f t="shared" si="31"/>
        <v>0</v>
      </c>
      <c r="AI238" s="22">
        <v>0</v>
      </c>
      <c r="AJ238" s="22">
        <f t="shared" si="32"/>
        <v>-1200</v>
      </c>
      <c r="AL238" s="37">
        <f t="shared" si="33"/>
        <v>0</v>
      </c>
      <c r="AM238" s="37">
        <f t="shared" si="34"/>
        <v>0</v>
      </c>
    </row>
    <row r="239" spans="1:39" outlineLevel="1" x14ac:dyDescent="0.25">
      <c r="A239" s="36">
        <v>40755</v>
      </c>
      <c r="C239" s="28" t="s">
        <v>5756</v>
      </c>
      <c r="D239" s="29" t="s">
        <v>5757</v>
      </c>
      <c r="F239" s="29" t="s">
        <v>88</v>
      </c>
      <c r="G239" s="29" t="s">
        <v>451</v>
      </c>
      <c r="H239" s="29" t="s">
        <v>90</v>
      </c>
      <c r="N239" s="31">
        <v>1</v>
      </c>
      <c r="O239" s="29" t="s">
        <v>158</v>
      </c>
      <c r="P239" s="37">
        <v>2350</v>
      </c>
      <c r="Q239" s="37">
        <v>0</v>
      </c>
      <c r="R239" s="37">
        <v>0</v>
      </c>
      <c r="S239" s="37">
        <f t="shared" si="30"/>
        <v>2350</v>
      </c>
      <c r="T239" s="31">
        <v>120</v>
      </c>
      <c r="U239" s="22">
        <v>-2350</v>
      </c>
      <c r="V239" s="22">
        <v>0</v>
      </c>
      <c r="W239" s="22">
        <v>0</v>
      </c>
      <c r="X239" s="22">
        <v>0</v>
      </c>
      <c r="Y239" s="22">
        <v>0</v>
      </c>
      <c r="Z239" s="22">
        <v>0</v>
      </c>
      <c r="AA239" s="22">
        <v>0</v>
      </c>
      <c r="AB239" s="22">
        <v>0</v>
      </c>
      <c r="AC239" s="22">
        <v>0</v>
      </c>
      <c r="AD239" s="22">
        <v>0</v>
      </c>
      <c r="AE239" s="22">
        <v>0</v>
      </c>
      <c r="AF239" s="22">
        <v>0</v>
      </c>
      <c r="AG239" s="22">
        <v>0</v>
      </c>
      <c r="AH239" s="22">
        <f t="shared" si="31"/>
        <v>0</v>
      </c>
      <c r="AI239" s="22">
        <v>0</v>
      </c>
      <c r="AJ239" s="22">
        <f t="shared" si="32"/>
        <v>-2350</v>
      </c>
      <c r="AL239" s="37">
        <f t="shared" si="33"/>
        <v>0</v>
      </c>
      <c r="AM239" s="37">
        <f t="shared" si="34"/>
        <v>0</v>
      </c>
    </row>
    <row r="240" spans="1:39" outlineLevel="1" x14ac:dyDescent="0.25">
      <c r="A240" s="36">
        <v>40755</v>
      </c>
      <c r="C240" s="28" t="s">
        <v>5758</v>
      </c>
      <c r="D240" s="29" t="s">
        <v>5759</v>
      </c>
      <c r="F240" s="29" t="s">
        <v>88</v>
      </c>
      <c r="G240" s="29" t="s">
        <v>451</v>
      </c>
      <c r="H240" s="29" t="s">
        <v>90</v>
      </c>
      <c r="N240" s="31">
        <v>1</v>
      </c>
      <c r="O240" s="29" t="s">
        <v>158</v>
      </c>
      <c r="P240" s="37">
        <v>6500</v>
      </c>
      <c r="Q240" s="37">
        <v>0</v>
      </c>
      <c r="R240" s="37">
        <v>0</v>
      </c>
      <c r="S240" s="37">
        <f t="shared" si="30"/>
        <v>6500</v>
      </c>
      <c r="T240" s="31">
        <v>120</v>
      </c>
      <c r="U240" s="22">
        <v>-6500</v>
      </c>
      <c r="V240" s="22">
        <v>0</v>
      </c>
      <c r="W240" s="22">
        <v>0</v>
      </c>
      <c r="X240" s="22">
        <v>0</v>
      </c>
      <c r="Y240" s="22">
        <v>0</v>
      </c>
      <c r="Z240" s="22">
        <v>0</v>
      </c>
      <c r="AA240" s="22">
        <v>0</v>
      </c>
      <c r="AB240" s="22">
        <v>0</v>
      </c>
      <c r="AC240" s="22">
        <v>0</v>
      </c>
      <c r="AD240" s="22">
        <v>0</v>
      </c>
      <c r="AE240" s="22">
        <v>0</v>
      </c>
      <c r="AF240" s="22">
        <v>0</v>
      </c>
      <c r="AG240" s="22">
        <v>0</v>
      </c>
      <c r="AH240" s="22">
        <f t="shared" si="31"/>
        <v>0</v>
      </c>
      <c r="AI240" s="22">
        <v>0</v>
      </c>
      <c r="AJ240" s="22">
        <f t="shared" si="32"/>
        <v>-6500</v>
      </c>
      <c r="AL240" s="37">
        <f t="shared" si="33"/>
        <v>0</v>
      </c>
      <c r="AM240" s="37">
        <f t="shared" si="34"/>
        <v>0</v>
      </c>
    </row>
    <row r="241" spans="1:39" outlineLevel="1" x14ac:dyDescent="0.25">
      <c r="A241" s="36">
        <v>40755</v>
      </c>
      <c r="C241" s="28" t="s">
        <v>5760</v>
      </c>
      <c r="D241" s="29" t="s">
        <v>5761</v>
      </c>
      <c r="F241" s="29" t="s">
        <v>88</v>
      </c>
      <c r="G241" s="29" t="s">
        <v>451</v>
      </c>
      <c r="H241" s="29" t="s">
        <v>90</v>
      </c>
      <c r="N241" s="31">
        <v>1</v>
      </c>
      <c r="O241" s="29" t="s">
        <v>158</v>
      </c>
      <c r="P241" s="37">
        <v>1200</v>
      </c>
      <c r="Q241" s="37">
        <v>0</v>
      </c>
      <c r="R241" s="37">
        <v>0</v>
      </c>
      <c r="S241" s="37">
        <f t="shared" si="30"/>
        <v>1200</v>
      </c>
      <c r="T241" s="31">
        <v>120</v>
      </c>
      <c r="U241" s="22">
        <v>-1200</v>
      </c>
      <c r="V241" s="22">
        <v>0</v>
      </c>
      <c r="W241" s="22">
        <v>0</v>
      </c>
      <c r="X241" s="22">
        <v>0</v>
      </c>
      <c r="Y241" s="22">
        <v>0</v>
      </c>
      <c r="Z241" s="22">
        <v>0</v>
      </c>
      <c r="AA241" s="22">
        <v>0</v>
      </c>
      <c r="AB241" s="22">
        <v>0</v>
      </c>
      <c r="AC241" s="22">
        <v>0</v>
      </c>
      <c r="AD241" s="22">
        <v>0</v>
      </c>
      <c r="AE241" s="22">
        <v>0</v>
      </c>
      <c r="AF241" s="22">
        <v>0</v>
      </c>
      <c r="AG241" s="22">
        <v>0</v>
      </c>
      <c r="AH241" s="22">
        <f t="shared" si="31"/>
        <v>0</v>
      </c>
      <c r="AI241" s="22">
        <v>0</v>
      </c>
      <c r="AJ241" s="22">
        <f t="shared" si="32"/>
        <v>-1200</v>
      </c>
      <c r="AL241" s="37">
        <f t="shared" si="33"/>
        <v>0</v>
      </c>
      <c r="AM241" s="37">
        <f t="shared" si="34"/>
        <v>0</v>
      </c>
    </row>
    <row r="242" spans="1:39" outlineLevel="1" x14ac:dyDescent="0.25">
      <c r="A242" s="36">
        <v>40755</v>
      </c>
      <c r="C242" s="28" t="s">
        <v>5762</v>
      </c>
      <c r="D242" s="29" t="s">
        <v>5761</v>
      </c>
      <c r="F242" s="29" t="s">
        <v>88</v>
      </c>
      <c r="G242" s="29" t="s">
        <v>451</v>
      </c>
      <c r="H242" s="29" t="s">
        <v>90</v>
      </c>
      <c r="N242" s="31">
        <v>1</v>
      </c>
      <c r="O242" s="29" t="s">
        <v>158</v>
      </c>
      <c r="P242" s="37">
        <v>1400</v>
      </c>
      <c r="Q242" s="37">
        <v>0</v>
      </c>
      <c r="R242" s="37">
        <v>0</v>
      </c>
      <c r="S242" s="37">
        <f t="shared" si="30"/>
        <v>1400</v>
      </c>
      <c r="T242" s="31">
        <v>120</v>
      </c>
      <c r="U242" s="22">
        <v>-1400</v>
      </c>
      <c r="V242" s="22">
        <v>0</v>
      </c>
      <c r="W242" s="22">
        <v>0</v>
      </c>
      <c r="X242" s="22">
        <v>0</v>
      </c>
      <c r="Y242" s="22">
        <v>0</v>
      </c>
      <c r="Z242" s="22">
        <v>0</v>
      </c>
      <c r="AA242" s="22">
        <v>0</v>
      </c>
      <c r="AB242" s="22">
        <v>0</v>
      </c>
      <c r="AC242" s="22">
        <v>0</v>
      </c>
      <c r="AD242" s="22">
        <v>0</v>
      </c>
      <c r="AE242" s="22">
        <v>0</v>
      </c>
      <c r="AF242" s="22">
        <v>0</v>
      </c>
      <c r="AG242" s="22">
        <v>0</v>
      </c>
      <c r="AH242" s="22">
        <f t="shared" si="31"/>
        <v>0</v>
      </c>
      <c r="AI242" s="22">
        <v>0</v>
      </c>
      <c r="AJ242" s="22">
        <f t="shared" si="32"/>
        <v>-1400</v>
      </c>
      <c r="AL242" s="37">
        <f t="shared" si="33"/>
        <v>0</v>
      </c>
      <c r="AM242" s="37">
        <f t="shared" si="34"/>
        <v>0</v>
      </c>
    </row>
    <row r="243" spans="1:39" outlineLevel="1" x14ac:dyDescent="0.25">
      <c r="A243" s="36">
        <v>40755</v>
      </c>
      <c r="C243" s="28" t="s">
        <v>5763</v>
      </c>
      <c r="D243" s="29" t="s">
        <v>5764</v>
      </c>
      <c r="F243" s="29" t="s">
        <v>88</v>
      </c>
      <c r="G243" s="29" t="s">
        <v>451</v>
      </c>
      <c r="H243" s="29" t="s">
        <v>90</v>
      </c>
      <c r="N243" s="31">
        <v>1</v>
      </c>
      <c r="O243" s="29" t="s">
        <v>158</v>
      </c>
      <c r="P243" s="37">
        <v>3400</v>
      </c>
      <c r="Q243" s="37">
        <v>0</v>
      </c>
      <c r="R243" s="37">
        <v>0</v>
      </c>
      <c r="S243" s="37">
        <f t="shared" si="30"/>
        <v>3400</v>
      </c>
      <c r="T243" s="31">
        <v>120</v>
      </c>
      <c r="U243" s="22">
        <v>-3400</v>
      </c>
      <c r="V243" s="22">
        <v>0</v>
      </c>
      <c r="W243" s="22">
        <v>0</v>
      </c>
      <c r="X243" s="22">
        <v>0</v>
      </c>
      <c r="Y243" s="22">
        <v>0</v>
      </c>
      <c r="Z243" s="22">
        <v>0</v>
      </c>
      <c r="AA243" s="22">
        <v>0</v>
      </c>
      <c r="AB243" s="22">
        <v>0</v>
      </c>
      <c r="AC243" s="22">
        <v>0</v>
      </c>
      <c r="AD243" s="22">
        <v>0</v>
      </c>
      <c r="AE243" s="22">
        <v>0</v>
      </c>
      <c r="AF243" s="22">
        <v>0</v>
      </c>
      <c r="AG243" s="22">
        <v>0</v>
      </c>
      <c r="AH243" s="22">
        <f t="shared" si="31"/>
        <v>0</v>
      </c>
      <c r="AI243" s="22">
        <v>0</v>
      </c>
      <c r="AJ243" s="22">
        <f t="shared" si="32"/>
        <v>-3400</v>
      </c>
      <c r="AL243" s="37">
        <f t="shared" si="33"/>
        <v>0</v>
      </c>
      <c r="AM243" s="37">
        <f t="shared" si="34"/>
        <v>0</v>
      </c>
    </row>
    <row r="244" spans="1:39" outlineLevel="1" x14ac:dyDescent="0.25">
      <c r="A244" s="36">
        <v>40755</v>
      </c>
      <c r="C244" s="28" t="s">
        <v>5765</v>
      </c>
      <c r="D244" s="29" t="s">
        <v>5766</v>
      </c>
      <c r="F244" s="29" t="s">
        <v>88</v>
      </c>
      <c r="G244" s="29" t="s">
        <v>451</v>
      </c>
      <c r="H244" s="29" t="s">
        <v>90</v>
      </c>
      <c r="N244" s="31">
        <v>1</v>
      </c>
      <c r="O244" s="29" t="s">
        <v>158</v>
      </c>
      <c r="P244" s="37">
        <v>700</v>
      </c>
      <c r="Q244" s="37">
        <v>0</v>
      </c>
      <c r="R244" s="37">
        <v>0</v>
      </c>
      <c r="S244" s="37">
        <f t="shared" si="30"/>
        <v>700</v>
      </c>
      <c r="T244" s="31">
        <v>120</v>
      </c>
      <c r="U244" s="22">
        <v>-700</v>
      </c>
      <c r="V244" s="22">
        <v>0</v>
      </c>
      <c r="W244" s="22">
        <v>0</v>
      </c>
      <c r="X244" s="22">
        <v>0</v>
      </c>
      <c r="Y244" s="22">
        <v>0</v>
      </c>
      <c r="Z244" s="22">
        <v>0</v>
      </c>
      <c r="AA244" s="22">
        <v>0</v>
      </c>
      <c r="AB244" s="22">
        <v>0</v>
      </c>
      <c r="AC244" s="22">
        <v>0</v>
      </c>
      <c r="AD244" s="22">
        <v>0</v>
      </c>
      <c r="AE244" s="22">
        <v>0</v>
      </c>
      <c r="AF244" s="22">
        <v>0</v>
      </c>
      <c r="AG244" s="22">
        <v>0</v>
      </c>
      <c r="AH244" s="22">
        <f t="shared" si="31"/>
        <v>0</v>
      </c>
      <c r="AI244" s="22">
        <v>0</v>
      </c>
      <c r="AJ244" s="22">
        <f t="shared" si="32"/>
        <v>-700</v>
      </c>
      <c r="AL244" s="37">
        <f t="shared" si="33"/>
        <v>0</v>
      </c>
      <c r="AM244" s="37">
        <f t="shared" si="34"/>
        <v>0</v>
      </c>
    </row>
    <row r="245" spans="1:39" outlineLevel="1" x14ac:dyDescent="0.25">
      <c r="A245" s="36">
        <v>40755</v>
      </c>
      <c r="C245" s="28" t="s">
        <v>5767</v>
      </c>
      <c r="D245" s="29" t="s">
        <v>5768</v>
      </c>
      <c r="F245" s="29" t="s">
        <v>88</v>
      </c>
      <c r="G245" s="29" t="s">
        <v>451</v>
      </c>
      <c r="H245" s="29" t="s">
        <v>90</v>
      </c>
      <c r="N245" s="31">
        <v>1</v>
      </c>
      <c r="O245" s="29" t="s">
        <v>158</v>
      </c>
      <c r="P245" s="37">
        <v>970</v>
      </c>
      <c r="Q245" s="37">
        <v>0</v>
      </c>
      <c r="R245" s="37">
        <v>0</v>
      </c>
      <c r="S245" s="37">
        <f t="shared" si="30"/>
        <v>970</v>
      </c>
      <c r="T245" s="31">
        <v>120</v>
      </c>
      <c r="U245" s="22">
        <v>-970</v>
      </c>
      <c r="V245" s="22">
        <v>0</v>
      </c>
      <c r="W245" s="22">
        <v>0</v>
      </c>
      <c r="X245" s="22">
        <v>0</v>
      </c>
      <c r="Y245" s="22">
        <v>0</v>
      </c>
      <c r="Z245" s="22">
        <v>0</v>
      </c>
      <c r="AA245" s="22">
        <v>0</v>
      </c>
      <c r="AB245" s="22">
        <v>0</v>
      </c>
      <c r="AC245" s="22">
        <v>0</v>
      </c>
      <c r="AD245" s="22">
        <v>0</v>
      </c>
      <c r="AE245" s="22">
        <v>0</v>
      </c>
      <c r="AF245" s="22">
        <v>0</v>
      </c>
      <c r="AG245" s="22">
        <v>0</v>
      </c>
      <c r="AH245" s="22">
        <f t="shared" si="31"/>
        <v>0</v>
      </c>
      <c r="AI245" s="22">
        <v>0</v>
      </c>
      <c r="AJ245" s="22">
        <f t="shared" si="32"/>
        <v>-970</v>
      </c>
      <c r="AL245" s="37">
        <f t="shared" si="33"/>
        <v>0</v>
      </c>
      <c r="AM245" s="37">
        <f t="shared" si="34"/>
        <v>0</v>
      </c>
    </row>
    <row r="246" spans="1:39" outlineLevel="1" x14ac:dyDescent="0.25">
      <c r="A246" s="36">
        <v>40755</v>
      </c>
      <c r="C246" s="28" t="s">
        <v>5769</v>
      </c>
      <c r="D246" s="29" t="s">
        <v>5770</v>
      </c>
      <c r="F246" s="29" t="s">
        <v>88</v>
      </c>
      <c r="G246" s="29" t="s">
        <v>451</v>
      </c>
      <c r="H246" s="29" t="s">
        <v>90</v>
      </c>
      <c r="N246" s="31">
        <v>1</v>
      </c>
      <c r="O246" s="29" t="s">
        <v>158</v>
      </c>
      <c r="P246" s="37">
        <v>288</v>
      </c>
      <c r="Q246" s="37">
        <v>0</v>
      </c>
      <c r="R246" s="37">
        <v>0</v>
      </c>
      <c r="S246" s="37">
        <f t="shared" si="30"/>
        <v>288</v>
      </c>
      <c r="T246" s="31">
        <v>120</v>
      </c>
      <c r="U246" s="22">
        <v>-288</v>
      </c>
      <c r="V246" s="22">
        <v>0</v>
      </c>
      <c r="W246" s="22">
        <v>0</v>
      </c>
      <c r="X246" s="22">
        <v>0</v>
      </c>
      <c r="Y246" s="22">
        <v>0</v>
      </c>
      <c r="Z246" s="22">
        <v>0</v>
      </c>
      <c r="AA246" s="22">
        <v>0</v>
      </c>
      <c r="AB246" s="22">
        <v>0</v>
      </c>
      <c r="AC246" s="22">
        <v>0</v>
      </c>
      <c r="AD246" s="22">
        <v>0</v>
      </c>
      <c r="AE246" s="22">
        <v>0</v>
      </c>
      <c r="AF246" s="22">
        <v>0</v>
      </c>
      <c r="AG246" s="22">
        <v>0</v>
      </c>
      <c r="AH246" s="22">
        <f t="shared" si="31"/>
        <v>0</v>
      </c>
      <c r="AI246" s="22">
        <v>0</v>
      </c>
      <c r="AJ246" s="22">
        <f t="shared" si="32"/>
        <v>-288</v>
      </c>
      <c r="AL246" s="37">
        <f t="shared" si="33"/>
        <v>0</v>
      </c>
      <c r="AM246" s="37">
        <f t="shared" si="34"/>
        <v>0</v>
      </c>
    </row>
    <row r="247" spans="1:39" outlineLevel="1" x14ac:dyDescent="0.25">
      <c r="A247" s="36">
        <v>40755</v>
      </c>
      <c r="C247" s="28" t="s">
        <v>5771</v>
      </c>
      <c r="D247" s="29" t="s">
        <v>5772</v>
      </c>
      <c r="F247" s="29" t="s">
        <v>88</v>
      </c>
      <c r="G247" s="29" t="s">
        <v>451</v>
      </c>
      <c r="H247" s="29" t="s">
        <v>90</v>
      </c>
      <c r="N247" s="31">
        <v>1</v>
      </c>
      <c r="O247" s="29" t="s">
        <v>158</v>
      </c>
      <c r="P247" s="37">
        <v>5000</v>
      </c>
      <c r="Q247" s="37">
        <v>0</v>
      </c>
      <c r="R247" s="37">
        <v>0</v>
      </c>
      <c r="S247" s="37">
        <f t="shared" si="30"/>
        <v>5000</v>
      </c>
      <c r="T247" s="31">
        <v>120</v>
      </c>
      <c r="U247" s="22">
        <v>-5000</v>
      </c>
      <c r="V247" s="22">
        <v>0</v>
      </c>
      <c r="W247" s="22">
        <v>0</v>
      </c>
      <c r="X247" s="22">
        <v>0</v>
      </c>
      <c r="Y247" s="22">
        <v>0</v>
      </c>
      <c r="Z247" s="22">
        <v>0</v>
      </c>
      <c r="AA247" s="22">
        <v>0</v>
      </c>
      <c r="AB247" s="22">
        <v>0</v>
      </c>
      <c r="AC247" s="22">
        <v>0</v>
      </c>
      <c r="AD247" s="22">
        <v>0</v>
      </c>
      <c r="AE247" s="22">
        <v>0</v>
      </c>
      <c r="AF247" s="22">
        <v>0</v>
      </c>
      <c r="AG247" s="22">
        <v>0</v>
      </c>
      <c r="AH247" s="22">
        <f t="shared" si="31"/>
        <v>0</v>
      </c>
      <c r="AI247" s="22">
        <v>0</v>
      </c>
      <c r="AJ247" s="22">
        <f t="shared" si="32"/>
        <v>-5000</v>
      </c>
      <c r="AL247" s="37">
        <f t="shared" si="33"/>
        <v>0</v>
      </c>
      <c r="AM247" s="37">
        <f t="shared" si="34"/>
        <v>0</v>
      </c>
    </row>
    <row r="248" spans="1:39" outlineLevel="1" x14ac:dyDescent="0.25">
      <c r="A248" s="36">
        <v>40755</v>
      </c>
      <c r="C248" s="28" t="s">
        <v>5773</v>
      </c>
      <c r="D248" s="29" t="s">
        <v>5774</v>
      </c>
      <c r="F248" s="29" t="s">
        <v>88</v>
      </c>
      <c r="G248" s="29" t="s">
        <v>451</v>
      </c>
      <c r="H248" s="29" t="s">
        <v>90</v>
      </c>
      <c r="N248" s="31">
        <v>1</v>
      </c>
      <c r="O248" s="29" t="s">
        <v>158</v>
      </c>
      <c r="P248" s="37">
        <v>2700</v>
      </c>
      <c r="Q248" s="37">
        <v>0</v>
      </c>
      <c r="R248" s="37">
        <v>0</v>
      </c>
      <c r="S248" s="37">
        <f t="shared" si="30"/>
        <v>2700</v>
      </c>
      <c r="T248" s="31">
        <v>120</v>
      </c>
      <c r="U248" s="22">
        <v>-2700</v>
      </c>
      <c r="V248" s="22">
        <v>0</v>
      </c>
      <c r="W248" s="22">
        <v>0</v>
      </c>
      <c r="X248" s="22">
        <v>0</v>
      </c>
      <c r="Y248" s="22">
        <v>0</v>
      </c>
      <c r="Z248" s="22">
        <v>0</v>
      </c>
      <c r="AA248" s="22">
        <v>0</v>
      </c>
      <c r="AB248" s="22">
        <v>0</v>
      </c>
      <c r="AC248" s="22">
        <v>0</v>
      </c>
      <c r="AD248" s="22">
        <v>0</v>
      </c>
      <c r="AE248" s="22">
        <v>0</v>
      </c>
      <c r="AF248" s="22">
        <v>0</v>
      </c>
      <c r="AG248" s="22">
        <v>0</v>
      </c>
      <c r="AH248" s="22">
        <f t="shared" si="31"/>
        <v>0</v>
      </c>
      <c r="AI248" s="22">
        <v>0</v>
      </c>
      <c r="AJ248" s="22">
        <f t="shared" si="32"/>
        <v>-2700</v>
      </c>
      <c r="AL248" s="37">
        <f t="shared" si="33"/>
        <v>0</v>
      </c>
      <c r="AM248" s="37">
        <f t="shared" si="34"/>
        <v>0</v>
      </c>
    </row>
    <row r="249" spans="1:39" outlineLevel="1" x14ac:dyDescent="0.25">
      <c r="A249" s="36">
        <v>40755</v>
      </c>
      <c r="C249" s="28" t="s">
        <v>5775</v>
      </c>
      <c r="D249" s="29" t="s">
        <v>5776</v>
      </c>
      <c r="F249" s="29" t="s">
        <v>88</v>
      </c>
      <c r="G249" s="29" t="s">
        <v>451</v>
      </c>
      <c r="H249" s="29" t="s">
        <v>90</v>
      </c>
      <c r="N249" s="31">
        <v>1</v>
      </c>
      <c r="O249" s="29" t="s">
        <v>158</v>
      </c>
      <c r="P249" s="37">
        <v>2040</v>
      </c>
      <c r="Q249" s="37">
        <v>0</v>
      </c>
      <c r="R249" s="37">
        <v>0</v>
      </c>
      <c r="S249" s="37">
        <f t="shared" si="30"/>
        <v>2040</v>
      </c>
      <c r="T249" s="31">
        <v>120</v>
      </c>
      <c r="U249" s="22">
        <v>-2040</v>
      </c>
      <c r="V249" s="22">
        <v>0</v>
      </c>
      <c r="W249" s="22">
        <v>0</v>
      </c>
      <c r="X249" s="22">
        <v>0</v>
      </c>
      <c r="Y249" s="22">
        <v>0</v>
      </c>
      <c r="Z249" s="22">
        <v>0</v>
      </c>
      <c r="AA249" s="22">
        <v>0</v>
      </c>
      <c r="AB249" s="22">
        <v>0</v>
      </c>
      <c r="AC249" s="22">
        <v>0</v>
      </c>
      <c r="AD249" s="22">
        <v>0</v>
      </c>
      <c r="AE249" s="22">
        <v>0</v>
      </c>
      <c r="AF249" s="22">
        <v>0</v>
      </c>
      <c r="AG249" s="22">
        <v>0</v>
      </c>
      <c r="AH249" s="22">
        <f t="shared" si="31"/>
        <v>0</v>
      </c>
      <c r="AI249" s="22">
        <v>0</v>
      </c>
      <c r="AJ249" s="22">
        <f t="shared" si="32"/>
        <v>-2040</v>
      </c>
      <c r="AL249" s="37">
        <f t="shared" si="33"/>
        <v>0</v>
      </c>
      <c r="AM249" s="37">
        <f t="shared" si="34"/>
        <v>0</v>
      </c>
    </row>
    <row r="250" spans="1:39" outlineLevel="1" x14ac:dyDescent="0.25">
      <c r="A250" s="36">
        <v>40755</v>
      </c>
      <c r="C250" s="28" t="s">
        <v>5777</v>
      </c>
      <c r="D250" s="29" t="s">
        <v>5732</v>
      </c>
      <c r="F250" s="29" t="s">
        <v>88</v>
      </c>
      <c r="G250" s="29" t="s">
        <v>451</v>
      </c>
      <c r="H250" s="29" t="s">
        <v>90</v>
      </c>
      <c r="N250" s="31">
        <v>1</v>
      </c>
      <c r="O250" s="29" t="s">
        <v>158</v>
      </c>
      <c r="P250" s="37">
        <v>1240</v>
      </c>
      <c r="Q250" s="37">
        <v>0</v>
      </c>
      <c r="R250" s="37">
        <v>0</v>
      </c>
      <c r="S250" s="37">
        <f t="shared" si="30"/>
        <v>1240</v>
      </c>
      <c r="T250" s="31">
        <v>120</v>
      </c>
      <c r="U250" s="22">
        <v>-1240</v>
      </c>
      <c r="V250" s="22">
        <v>0</v>
      </c>
      <c r="W250" s="22">
        <v>0</v>
      </c>
      <c r="X250" s="22">
        <v>0</v>
      </c>
      <c r="Y250" s="22">
        <v>0</v>
      </c>
      <c r="Z250" s="22">
        <v>0</v>
      </c>
      <c r="AA250" s="22">
        <v>0</v>
      </c>
      <c r="AB250" s="22">
        <v>0</v>
      </c>
      <c r="AC250" s="22">
        <v>0</v>
      </c>
      <c r="AD250" s="22">
        <v>0</v>
      </c>
      <c r="AE250" s="22">
        <v>0</v>
      </c>
      <c r="AF250" s="22">
        <v>0</v>
      </c>
      <c r="AG250" s="22">
        <v>0</v>
      </c>
      <c r="AH250" s="22">
        <f t="shared" si="31"/>
        <v>0</v>
      </c>
      <c r="AI250" s="22">
        <v>0</v>
      </c>
      <c r="AJ250" s="22">
        <f t="shared" si="32"/>
        <v>-1240</v>
      </c>
      <c r="AL250" s="37">
        <f t="shared" si="33"/>
        <v>0</v>
      </c>
      <c r="AM250" s="37">
        <f t="shared" si="34"/>
        <v>0</v>
      </c>
    </row>
    <row r="251" spans="1:39" outlineLevel="1" x14ac:dyDescent="0.25">
      <c r="A251" s="36">
        <v>40755</v>
      </c>
      <c r="C251" s="28" t="s">
        <v>5778</v>
      </c>
      <c r="D251" s="29" t="s">
        <v>5732</v>
      </c>
      <c r="F251" s="29" t="s">
        <v>88</v>
      </c>
      <c r="G251" s="29" t="s">
        <v>451</v>
      </c>
      <c r="H251" s="29" t="s">
        <v>90</v>
      </c>
      <c r="N251" s="31">
        <v>1</v>
      </c>
      <c r="O251" s="29" t="s">
        <v>158</v>
      </c>
      <c r="P251" s="37">
        <v>1240</v>
      </c>
      <c r="Q251" s="37">
        <v>0</v>
      </c>
      <c r="R251" s="37">
        <v>0</v>
      </c>
      <c r="S251" s="37">
        <f t="shared" si="30"/>
        <v>1240</v>
      </c>
      <c r="T251" s="31">
        <v>120</v>
      </c>
      <c r="U251" s="22">
        <v>-1240</v>
      </c>
      <c r="V251" s="22">
        <v>0</v>
      </c>
      <c r="W251" s="22">
        <v>0</v>
      </c>
      <c r="X251" s="22">
        <v>0</v>
      </c>
      <c r="Y251" s="22">
        <v>0</v>
      </c>
      <c r="Z251" s="22">
        <v>0</v>
      </c>
      <c r="AA251" s="22">
        <v>0</v>
      </c>
      <c r="AB251" s="22">
        <v>0</v>
      </c>
      <c r="AC251" s="22">
        <v>0</v>
      </c>
      <c r="AD251" s="22">
        <v>0</v>
      </c>
      <c r="AE251" s="22">
        <v>0</v>
      </c>
      <c r="AF251" s="22">
        <v>0</v>
      </c>
      <c r="AG251" s="22">
        <v>0</v>
      </c>
      <c r="AH251" s="22">
        <f t="shared" si="31"/>
        <v>0</v>
      </c>
      <c r="AI251" s="22">
        <v>0</v>
      </c>
      <c r="AJ251" s="22">
        <f t="shared" si="32"/>
        <v>-1240</v>
      </c>
      <c r="AL251" s="37">
        <f t="shared" si="33"/>
        <v>0</v>
      </c>
      <c r="AM251" s="37">
        <f t="shared" si="34"/>
        <v>0</v>
      </c>
    </row>
    <row r="252" spans="1:39" hidden="1" outlineLevel="1" x14ac:dyDescent="0.25">
      <c r="A252" s="36">
        <v>40755</v>
      </c>
      <c r="C252" s="28" t="s">
        <v>5779</v>
      </c>
      <c r="D252" s="4" t="s">
        <v>5780</v>
      </c>
      <c r="F252" s="29" t="s">
        <v>88</v>
      </c>
      <c r="G252" s="29" t="s">
        <v>451</v>
      </c>
      <c r="H252" s="29" t="s">
        <v>90</v>
      </c>
      <c r="L252" s="68" t="s">
        <v>452</v>
      </c>
      <c r="N252" s="31">
        <v>1</v>
      </c>
      <c r="O252" s="29" t="s">
        <v>158</v>
      </c>
      <c r="P252" s="37">
        <v>48000</v>
      </c>
      <c r="Q252" s="37">
        <v>0</v>
      </c>
      <c r="R252" s="37">
        <v>0</v>
      </c>
      <c r="S252" s="37">
        <f t="shared" si="30"/>
        <v>48000</v>
      </c>
      <c r="T252" s="31">
        <v>120</v>
      </c>
      <c r="U252" s="22">
        <v>-48000</v>
      </c>
      <c r="V252" s="22">
        <v>0</v>
      </c>
      <c r="W252" s="22">
        <v>0</v>
      </c>
      <c r="X252" s="22">
        <v>0</v>
      </c>
      <c r="Y252" s="22">
        <v>0</v>
      </c>
      <c r="Z252" s="22">
        <v>0</v>
      </c>
      <c r="AA252" s="22">
        <v>0</v>
      </c>
      <c r="AB252" s="22">
        <v>0</v>
      </c>
      <c r="AC252" s="22">
        <v>0</v>
      </c>
      <c r="AD252" s="22">
        <v>0</v>
      </c>
      <c r="AE252" s="22">
        <v>0</v>
      </c>
      <c r="AF252" s="22">
        <v>0</v>
      </c>
      <c r="AG252" s="22">
        <v>0</v>
      </c>
      <c r="AH252" s="22">
        <f t="shared" si="31"/>
        <v>0</v>
      </c>
      <c r="AI252" s="22">
        <v>0</v>
      </c>
      <c r="AJ252" s="22">
        <f t="shared" si="32"/>
        <v>-48000</v>
      </c>
      <c r="AL252" s="37">
        <f t="shared" si="33"/>
        <v>0</v>
      </c>
      <c r="AM252" s="37">
        <f t="shared" si="34"/>
        <v>0</v>
      </c>
    </row>
    <row r="253" spans="1:39" outlineLevel="1" x14ac:dyDescent="0.25">
      <c r="A253" s="36">
        <v>40755</v>
      </c>
      <c r="C253" s="28" t="s">
        <v>5781</v>
      </c>
      <c r="D253" s="29" t="s">
        <v>5782</v>
      </c>
      <c r="F253" s="29" t="s">
        <v>88</v>
      </c>
      <c r="G253" s="29" t="s">
        <v>451</v>
      </c>
      <c r="H253" s="29" t="s">
        <v>90</v>
      </c>
      <c r="N253" s="31">
        <v>1</v>
      </c>
      <c r="O253" s="29" t="s">
        <v>158</v>
      </c>
      <c r="P253" s="37">
        <v>2565</v>
      </c>
      <c r="Q253" s="37">
        <v>0</v>
      </c>
      <c r="R253" s="37">
        <v>0</v>
      </c>
      <c r="S253" s="37">
        <f t="shared" si="30"/>
        <v>2565</v>
      </c>
      <c r="T253" s="31">
        <v>120</v>
      </c>
      <c r="U253" s="22">
        <v>-2565</v>
      </c>
      <c r="V253" s="22">
        <v>0</v>
      </c>
      <c r="W253" s="22">
        <v>0</v>
      </c>
      <c r="X253" s="22">
        <v>0</v>
      </c>
      <c r="Y253" s="22">
        <v>0</v>
      </c>
      <c r="Z253" s="22">
        <v>0</v>
      </c>
      <c r="AA253" s="22">
        <v>0</v>
      </c>
      <c r="AB253" s="22">
        <v>0</v>
      </c>
      <c r="AC253" s="22">
        <v>0</v>
      </c>
      <c r="AD253" s="22">
        <v>0</v>
      </c>
      <c r="AE253" s="22">
        <v>0</v>
      </c>
      <c r="AF253" s="22">
        <v>0</v>
      </c>
      <c r="AG253" s="22">
        <v>0</v>
      </c>
      <c r="AH253" s="22">
        <f t="shared" si="31"/>
        <v>0</v>
      </c>
      <c r="AI253" s="22">
        <v>0</v>
      </c>
      <c r="AJ253" s="22">
        <f t="shared" si="32"/>
        <v>-2565</v>
      </c>
      <c r="AL253" s="37">
        <f t="shared" si="33"/>
        <v>0</v>
      </c>
      <c r="AM253" s="37">
        <f t="shared" si="34"/>
        <v>0</v>
      </c>
    </row>
    <row r="254" spans="1:39" outlineLevel="1" x14ac:dyDescent="0.25">
      <c r="A254" s="36">
        <v>40755</v>
      </c>
      <c r="C254" s="28" t="s">
        <v>5783</v>
      </c>
      <c r="D254" s="29" t="s">
        <v>5782</v>
      </c>
      <c r="F254" s="29" t="s">
        <v>88</v>
      </c>
      <c r="G254" s="29" t="s">
        <v>451</v>
      </c>
      <c r="H254" s="29" t="s">
        <v>90</v>
      </c>
      <c r="N254" s="31">
        <v>1</v>
      </c>
      <c r="O254" s="29" t="s">
        <v>158</v>
      </c>
      <c r="P254" s="37">
        <v>2430</v>
      </c>
      <c r="Q254" s="37">
        <v>0</v>
      </c>
      <c r="R254" s="37">
        <v>0</v>
      </c>
      <c r="S254" s="37">
        <f t="shared" si="30"/>
        <v>2430</v>
      </c>
      <c r="T254" s="31">
        <v>120</v>
      </c>
      <c r="U254" s="22">
        <v>-2430</v>
      </c>
      <c r="V254" s="22">
        <v>0</v>
      </c>
      <c r="W254" s="22">
        <v>0</v>
      </c>
      <c r="X254" s="22">
        <v>0</v>
      </c>
      <c r="Y254" s="22">
        <v>0</v>
      </c>
      <c r="Z254" s="22">
        <v>0</v>
      </c>
      <c r="AA254" s="22">
        <v>0</v>
      </c>
      <c r="AB254" s="22">
        <v>0</v>
      </c>
      <c r="AC254" s="22">
        <v>0</v>
      </c>
      <c r="AD254" s="22">
        <v>0</v>
      </c>
      <c r="AE254" s="22">
        <v>0</v>
      </c>
      <c r="AF254" s="22">
        <v>0</v>
      </c>
      <c r="AG254" s="22">
        <v>0</v>
      </c>
      <c r="AH254" s="22">
        <f t="shared" si="31"/>
        <v>0</v>
      </c>
      <c r="AI254" s="22">
        <v>0</v>
      </c>
      <c r="AJ254" s="22">
        <f t="shared" si="32"/>
        <v>-2430</v>
      </c>
      <c r="AL254" s="37">
        <f t="shared" si="33"/>
        <v>0</v>
      </c>
      <c r="AM254" s="37">
        <f t="shared" si="34"/>
        <v>0</v>
      </c>
    </row>
    <row r="255" spans="1:39" outlineLevel="1" x14ac:dyDescent="0.25">
      <c r="A255" s="36">
        <v>40755</v>
      </c>
      <c r="C255" s="28" t="s">
        <v>5784</v>
      </c>
      <c r="D255" s="29" t="s">
        <v>5785</v>
      </c>
      <c r="F255" s="29" t="s">
        <v>88</v>
      </c>
      <c r="G255" s="29" t="s">
        <v>451</v>
      </c>
      <c r="H255" s="29" t="s">
        <v>90</v>
      </c>
      <c r="N255" s="31">
        <v>1</v>
      </c>
      <c r="O255" s="29" t="s">
        <v>158</v>
      </c>
      <c r="P255" s="37">
        <v>980</v>
      </c>
      <c r="Q255" s="37">
        <v>0</v>
      </c>
      <c r="R255" s="37">
        <v>0</v>
      </c>
      <c r="S255" s="37">
        <f t="shared" si="30"/>
        <v>980</v>
      </c>
      <c r="T255" s="31">
        <v>120</v>
      </c>
      <c r="U255" s="22">
        <v>-980</v>
      </c>
      <c r="V255" s="22">
        <v>0</v>
      </c>
      <c r="W255" s="22">
        <v>0</v>
      </c>
      <c r="X255" s="22">
        <v>0</v>
      </c>
      <c r="Y255" s="22">
        <v>0</v>
      </c>
      <c r="Z255" s="22">
        <v>0</v>
      </c>
      <c r="AA255" s="22">
        <v>0</v>
      </c>
      <c r="AB255" s="22">
        <v>0</v>
      </c>
      <c r="AC255" s="22">
        <v>0</v>
      </c>
      <c r="AD255" s="22">
        <v>0</v>
      </c>
      <c r="AE255" s="22">
        <v>0</v>
      </c>
      <c r="AF255" s="22">
        <v>0</v>
      </c>
      <c r="AG255" s="22">
        <v>0</v>
      </c>
      <c r="AH255" s="22">
        <f t="shared" si="31"/>
        <v>0</v>
      </c>
      <c r="AI255" s="22">
        <v>0</v>
      </c>
      <c r="AJ255" s="22">
        <f t="shared" si="32"/>
        <v>-980</v>
      </c>
      <c r="AL255" s="37">
        <f t="shared" si="33"/>
        <v>0</v>
      </c>
      <c r="AM255" s="37">
        <f t="shared" si="34"/>
        <v>0</v>
      </c>
    </row>
    <row r="256" spans="1:39" outlineLevel="1" x14ac:dyDescent="0.25">
      <c r="A256" s="36">
        <v>40755</v>
      </c>
      <c r="C256" s="28" t="s">
        <v>5786</v>
      </c>
      <c r="D256" s="29" t="s">
        <v>5787</v>
      </c>
      <c r="F256" s="29" t="s">
        <v>88</v>
      </c>
      <c r="G256" s="29" t="s">
        <v>451</v>
      </c>
      <c r="H256" s="29" t="s">
        <v>90</v>
      </c>
      <c r="N256" s="31">
        <v>1</v>
      </c>
      <c r="O256" s="29" t="s">
        <v>158</v>
      </c>
      <c r="P256" s="37">
        <v>3700</v>
      </c>
      <c r="Q256" s="37">
        <v>0</v>
      </c>
      <c r="R256" s="37">
        <v>0</v>
      </c>
      <c r="S256" s="37">
        <f t="shared" si="30"/>
        <v>3700</v>
      </c>
      <c r="T256" s="31">
        <v>120</v>
      </c>
      <c r="U256" s="22">
        <v>-3700</v>
      </c>
      <c r="V256" s="22">
        <v>0</v>
      </c>
      <c r="W256" s="22">
        <v>0</v>
      </c>
      <c r="X256" s="22">
        <v>0</v>
      </c>
      <c r="Y256" s="22">
        <v>0</v>
      </c>
      <c r="Z256" s="22">
        <v>0</v>
      </c>
      <c r="AA256" s="22">
        <v>0</v>
      </c>
      <c r="AB256" s="22">
        <v>0</v>
      </c>
      <c r="AC256" s="22">
        <v>0</v>
      </c>
      <c r="AD256" s="22">
        <v>0</v>
      </c>
      <c r="AE256" s="22">
        <v>0</v>
      </c>
      <c r="AF256" s="22">
        <v>0</v>
      </c>
      <c r="AG256" s="22">
        <v>0</v>
      </c>
      <c r="AH256" s="22">
        <f t="shared" si="31"/>
        <v>0</v>
      </c>
      <c r="AI256" s="22">
        <v>0</v>
      </c>
      <c r="AJ256" s="22">
        <f t="shared" si="32"/>
        <v>-3700</v>
      </c>
      <c r="AL256" s="37">
        <f t="shared" si="33"/>
        <v>0</v>
      </c>
      <c r="AM256" s="37">
        <f t="shared" si="34"/>
        <v>0</v>
      </c>
    </row>
    <row r="257" spans="1:39" outlineLevel="1" x14ac:dyDescent="0.25">
      <c r="A257" s="36">
        <v>40755</v>
      </c>
      <c r="C257" s="28" t="s">
        <v>5788</v>
      </c>
      <c r="D257" s="29" t="s">
        <v>5789</v>
      </c>
      <c r="F257" s="29" t="s">
        <v>88</v>
      </c>
      <c r="G257" s="29" t="s">
        <v>451</v>
      </c>
      <c r="H257" s="29" t="s">
        <v>90</v>
      </c>
      <c r="N257" s="31">
        <v>1</v>
      </c>
      <c r="O257" s="29" t="s">
        <v>158</v>
      </c>
      <c r="P257" s="37">
        <v>290</v>
      </c>
      <c r="Q257" s="37">
        <v>0</v>
      </c>
      <c r="R257" s="37">
        <v>0</v>
      </c>
      <c r="S257" s="37">
        <f t="shared" si="30"/>
        <v>290</v>
      </c>
      <c r="T257" s="31">
        <v>120</v>
      </c>
      <c r="U257" s="22">
        <v>-290</v>
      </c>
      <c r="V257" s="22">
        <v>0</v>
      </c>
      <c r="W257" s="22">
        <v>0</v>
      </c>
      <c r="X257" s="22">
        <v>0</v>
      </c>
      <c r="Y257" s="22">
        <v>0</v>
      </c>
      <c r="Z257" s="22">
        <v>0</v>
      </c>
      <c r="AA257" s="22">
        <v>0</v>
      </c>
      <c r="AB257" s="22">
        <v>0</v>
      </c>
      <c r="AC257" s="22">
        <v>0</v>
      </c>
      <c r="AD257" s="22">
        <v>0</v>
      </c>
      <c r="AE257" s="22">
        <v>0</v>
      </c>
      <c r="AF257" s="22">
        <v>0</v>
      </c>
      <c r="AG257" s="22">
        <v>0</v>
      </c>
      <c r="AH257" s="22">
        <f t="shared" si="31"/>
        <v>0</v>
      </c>
      <c r="AI257" s="22">
        <v>0</v>
      </c>
      <c r="AJ257" s="22">
        <f t="shared" si="32"/>
        <v>-290</v>
      </c>
      <c r="AL257" s="37">
        <f t="shared" si="33"/>
        <v>0</v>
      </c>
      <c r="AM257" s="37">
        <f t="shared" si="34"/>
        <v>0</v>
      </c>
    </row>
    <row r="258" spans="1:39" outlineLevel="1" x14ac:dyDescent="0.25">
      <c r="A258" s="36">
        <v>40755</v>
      </c>
      <c r="C258" s="28" t="s">
        <v>5790</v>
      </c>
      <c r="D258" s="29" t="s">
        <v>5791</v>
      </c>
      <c r="F258" s="29" t="s">
        <v>88</v>
      </c>
      <c r="G258" s="29" t="s">
        <v>451</v>
      </c>
      <c r="H258" s="29" t="s">
        <v>90</v>
      </c>
      <c r="N258" s="31">
        <v>1</v>
      </c>
      <c r="O258" s="29" t="s">
        <v>158</v>
      </c>
      <c r="P258" s="37">
        <v>268</v>
      </c>
      <c r="Q258" s="37">
        <v>0</v>
      </c>
      <c r="R258" s="37">
        <v>0</v>
      </c>
      <c r="S258" s="37">
        <f t="shared" si="30"/>
        <v>268</v>
      </c>
      <c r="T258" s="31">
        <v>120</v>
      </c>
      <c r="U258" s="22">
        <v>-268</v>
      </c>
      <c r="V258" s="22">
        <v>0</v>
      </c>
      <c r="W258" s="22">
        <v>0</v>
      </c>
      <c r="X258" s="22">
        <v>0</v>
      </c>
      <c r="Y258" s="22">
        <v>0</v>
      </c>
      <c r="Z258" s="22">
        <v>0</v>
      </c>
      <c r="AA258" s="22">
        <v>0</v>
      </c>
      <c r="AB258" s="22">
        <v>0</v>
      </c>
      <c r="AC258" s="22">
        <v>0</v>
      </c>
      <c r="AD258" s="22">
        <v>0</v>
      </c>
      <c r="AE258" s="22">
        <v>0</v>
      </c>
      <c r="AF258" s="22">
        <v>0</v>
      </c>
      <c r="AG258" s="22">
        <v>0</v>
      </c>
      <c r="AH258" s="22">
        <f t="shared" si="31"/>
        <v>0</v>
      </c>
      <c r="AI258" s="22">
        <v>0</v>
      </c>
      <c r="AJ258" s="22">
        <f t="shared" si="32"/>
        <v>-268</v>
      </c>
      <c r="AL258" s="37">
        <f t="shared" si="33"/>
        <v>0</v>
      </c>
      <c r="AM258" s="37">
        <f t="shared" si="34"/>
        <v>0</v>
      </c>
    </row>
    <row r="259" spans="1:39" hidden="1" x14ac:dyDescent="0.25">
      <c r="A259" s="36">
        <v>44879</v>
      </c>
      <c r="C259" s="69" t="s">
        <v>5792</v>
      </c>
      <c r="D259" s="29" t="s">
        <v>5793</v>
      </c>
      <c r="E259" t="s">
        <v>3501</v>
      </c>
      <c r="F259" s="140" t="s">
        <v>88</v>
      </c>
      <c r="G259" s="129" t="s">
        <v>3385</v>
      </c>
      <c r="H259" s="129" t="s">
        <v>90</v>
      </c>
      <c r="I259" s="280">
        <v>2201531</v>
      </c>
      <c r="J259" s="144" t="s">
        <v>5794</v>
      </c>
      <c r="K259" s="68" t="s">
        <v>5795</v>
      </c>
      <c r="L259" s="68" t="s">
        <v>452</v>
      </c>
      <c r="N259" s="31">
        <v>1</v>
      </c>
      <c r="O259" s="29" t="s">
        <v>158</v>
      </c>
      <c r="P259" s="37">
        <v>1700</v>
      </c>
      <c r="Q259" s="37">
        <v>0</v>
      </c>
      <c r="R259" s="37">
        <v>0</v>
      </c>
      <c r="S259" s="37">
        <f t="shared" si="30"/>
        <v>1700</v>
      </c>
      <c r="T259" s="31">
        <v>120</v>
      </c>
      <c r="U259" s="22">
        <v>-283.37</v>
      </c>
      <c r="V259" s="22">
        <v>-14.17</v>
      </c>
      <c r="W259" s="22">
        <f t="shared" ref="W259:AD259" si="35">-$S259/$T259</f>
        <v>-14.166666666666666</v>
      </c>
      <c r="X259" s="22">
        <f t="shared" si="35"/>
        <v>-14.166666666666666</v>
      </c>
      <c r="Y259" s="22">
        <f t="shared" si="35"/>
        <v>-14.166666666666666</v>
      </c>
      <c r="Z259" s="22">
        <f t="shared" si="35"/>
        <v>-14.166666666666666</v>
      </c>
      <c r="AA259" s="22">
        <f t="shared" si="35"/>
        <v>-14.166666666666666</v>
      </c>
      <c r="AB259" s="22">
        <f t="shared" si="35"/>
        <v>-14.166666666666666</v>
      </c>
      <c r="AC259" s="22">
        <f t="shared" si="35"/>
        <v>-14.166666666666666</v>
      </c>
      <c r="AD259" s="22">
        <f t="shared" si="35"/>
        <v>-14.166666666666666</v>
      </c>
      <c r="AE259" s="22">
        <v>0</v>
      </c>
      <c r="AF259" s="22">
        <v>0</v>
      </c>
      <c r="AG259" s="22">
        <v>0</v>
      </c>
      <c r="AH259" s="22">
        <f t="shared" si="31"/>
        <v>-127.50333333333334</v>
      </c>
      <c r="AI259" s="22">
        <v>0</v>
      </c>
      <c r="AJ259" s="22">
        <f t="shared" si="32"/>
        <v>-410.87333333333333</v>
      </c>
      <c r="AL259" s="37">
        <f t="shared" si="33"/>
        <v>1289.1266666666666</v>
      </c>
      <c r="AM259" s="37">
        <f t="shared" si="34"/>
        <v>1416.63</v>
      </c>
    </row>
    <row r="260" spans="1:39" outlineLevel="1" x14ac:dyDescent="0.25">
      <c r="A260" s="36">
        <v>40755</v>
      </c>
      <c r="C260" s="28" t="s">
        <v>5796</v>
      </c>
      <c r="D260" s="29" t="s">
        <v>5797</v>
      </c>
      <c r="F260" s="29" t="s">
        <v>88</v>
      </c>
      <c r="G260" s="29" t="s">
        <v>451</v>
      </c>
      <c r="H260" s="29" t="s">
        <v>90</v>
      </c>
      <c r="N260" s="31">
        <v>1</v>
      </c>
      <c r="O260" s="29" t="s">
        <v>158</v>
      </c>
      <c r="P260" s="37">
        <v>330</v>
      </c>
      <c r="Q260" s="37">
        <v>0</v>
      </c>
      <c r="R260" s="37">
        <v>0</v>
      </c>
      <c r="S260" s="37">
        <f t="shared" si="30"/>
        <v>330</v>
      </c>
      <c r="T260" s="31">
        <v>120</v>
      </c>
      <c r="U260" s="22">
        <v>-330</v>
      </c>
      <c r="V260" s="22">
        <v>0</v>
      </c>
      <c r="W260" s="22">
        <v>0</v>
      </c>
      <c r="X260" s="22">
        <v>0</v>
      </c>
      <c r="Y260" s="22">
        <v>0</v>
      </c>
      <c r="Z260" s="22">
        <v>0</v>
      </c>
      <c r="AA260" s="22">
        <v>0</v>
      </c>
      <c r="AB260" s="22">
        <v>0</v>
      </c>
      <c r="AC260" s="22">
        <v>0</v>
      </c>
      <c r="AD260" s="22">
        <v>0</v>
      </c>
      <c r="AE260" s="22">
        <v>0</v>
      </c>
      <c r="AF260" s="22">
        <v>0</v>
      </c>
      <c r="AG260" s="22">
        <v>0</v>
      </c>
      <c r="AH260" s="22">
        <f t="shared" si="31"/>
        <v>0</v>
      </c>
      <c r="AI260" s="22">
        <v>0</v>
      </c>
      <c r="AJ260" s="22">
        <f t="shared" si="32"/>
        <v>-330</v>
      </c>
      <c r="AL260" s="37">
        <f t="shared" si="33"/>
        <v>0</v>
      </c>
      <c r="AM260" s="37">
        <f t="shared" si="34"/>
        <v>0</v>
      </c>
    </row>
    <row r="261" spans="1:39" outlineLevel="1" x14ac:dyDescent="0.25">
      <c r="A261" s="36">
        <v>40755</v>
      </c>
      <c r="C261" s="28" t="s">
        <v>5798</v>
      </c>
      <c r="D261" s="29" t="s">
        <v>5799</v>
      </c>
      <c r="F261" s="29" t="s">
        <v>88</v>
      </c>
      <c r="G261" s="29" t="s">
        <v>451</v>
      </c>
      <c r="H261" s="29" t="s">
        <v>90</v>
      </c>
      <c r="N261" s="31">
        <v>1</v>
      </c>
      <c r="O261" s="29" t="s">
        <v>158</v>
      </c>
      <c r="P261" s="37">
        <v>2338.58</v>
      </c>
      <c r="Q261" s="37">
        <v>0</v>
      </c>
      <c r="R261" s="37">
        <v>0</v>
      </c>
      <c r="S261" s="37">
        <f t="shared" si="30"/>
        <v>2338.58</v>
      </c>
      <c r="T261" s="31">
        <v>120</v>
      </c>
      <c r="U261" s="22">
        <v>-2338.58</v>
      </c>
      <c r="V261" s="22">
        <v>0</v>
      </c>
      <c r="W261" s="22">
        <v>0</v>
      </c>
      <c r="X261" s="22">
        <v>0</v>
      </c>
      <c r="Y261" s="22">
        <v>0</v>
      </c>
      <c r="Z261" s="22">
        <v>0</v>
      </c>
      <c r="AA261" s="22">
        <v>0</v>
      </c>
      <c r="AB261" s="22">
        <v>0</v>
      </c>
      <c r="AC261" s="22">
        <v>0</v>
      </c>
      <c r="AD261" s="22">
        <v>0</v>
      </c>
      <c r="AE261" s="22">
        <v>0</v>
      </c>
      <c r="AF261" s="22">
        <v>0</v>
      </c>
      <c r="AG261" s="22">
        <v>0</v>
      </c>
      <c r="AH261" s="22">
        <f t="shared" si="31"/>
        <v>0</v>
      </c>
      <c r="AI261" s="22">
        <v>0</v>
      </c>
      <c r="AJ261" s="22">
        <f t="shared" si="32"/>
        <v>-2338.58</v>
      </c>
      <c r="AL261" s="37">
        <f t="shared" si="33"/>
        <v>0</v>
      </c>
      <c r="AM261" s="37">
        <f t="shared" si="34"/>
        <v>0</v>
      </c>
    </row>
    <row r="262" spans="1:39" x14ac:dyDescent="0.25">
      <c r="A262" s="36">
        <v>40755</v>
      </c>
      <c r="C262" s="28" t="s">
        <v>5800</v>
      </c>
      <c r="D262" s="29" t="s">
        <v>5801</v>
      </c>
      <c r="F262" s="29" t="s">
        <v>88</v>
      </c>
      <c r="G262" s="29" t="s">
        <v>451</v>
      </c>
      <c r="H262" s="29" t="s">
        <v>90</v>
      </c>
      <c r="N262" s="31">
        <v>1</v>
      </c>
      <c r="O262" s="29" t="s">
        <v>158</v>
      </c>
      <c r="P262" s="37">
        <v>550</v>
      </c>
      <c r="Q262" s="37">
        <v>0</v>
      </c>
      <c r="R262" s="37">
        <v>0</v>
      </c>
      <c r="S262" s="37">
        <f t="shared" si="30"/>
        <v>550</v>
      </c>
      <c r="T262" s="31">
        <v>120</v>
      </c>
      <c r="U262" s="22">
        <v>-550</v>
      </c>
      <c r="V262" s="22">
        <v>0</v>
      </c>
      <c r="W262" s="22">
        <v>0</v>
      </c>
      <c r="X262" s="22">
        <v>0</v>
      </c>
      <c r="Y262" s="22">
        <v>0</v>
      </c>
      <c r="Z262" s="22">
        <v>0</v>
      </c>
      <c r="AA262" s="22">
        <v>0</v>
      </c>
      <c r="AB262" s="22">
        <v>0</v>
      </c>
      <c r="AC262" s="22">
        <v>0</v>
      </c>
      <c r="AD262" s="22">
        <v>0</v>
      </c>
      <c r="AE262" s="22">
        <v>0</v>
      </c>
      <c r="AF262" s="22">
        <v>0</v>
      </c>
      <c r="AG262" s="22">
        <v>0</v>
      </c>
      <c r="AH262" s="22">
        <f t="shared" si="31"/>
        <v>0</v>
      </c>
      <c r="AI262" s="22">
        <v>0</v>
      </c>
      <c r="AJ262" s="22">
        <f t="shared" si="32"/>
        <v>-550</v>
      </c>
      <c r="AL262" s="37">
        <f t="shared" si="33"/>
        <v>0</v>
      </c>
      <c r="AM262" s="37">
        <f t="shared" si="34"/>
        <v>0</v>
      </c>
    </row>
    <row r="263" spans="1:39" outlineLevel="1" x14ac:dyDescent="0.25">
      <c r="A263" s="36">
        <v>40755</v>
      </c>
      <c r="C263" s="28" t="s">
        <v>5802</v>
      </c>
      <c r="D263" s="29" t="s">
        <v>5801</v>
      </c>
      <c r="F263" s="29" t="s">
        <v>88</v>
      </c>
      <c r="G263" s="29" t="s">
        <v>451</v>
      </c>
      <c r="H263" s="29" t="s">
        <v>90</v>
      </c>
      <c r="N263" s="31">
        <v>1</v>
      </c>
      <c r="O263" s="29" t="s">
        <v>158</v>
      </c>
      <c r="P263" s="37">
        <v>550</v>
      </c>
      <c r="Q263" s="37">
        <v>0</v>
      </c>
      <c r="R263" s="37">
        <v>0</v>
      </c>
      <c r="S263" s="37">
        <f t="shared" si="30"/>
        <v>550</v>
      </c>
      <c r="T263" s="31">
        <v>120</v>
      </c>
      <c r="U263" s="22">
        <v>-550</v>
      </c>
      <c r="V263" s="22">
        <v>0</v>
      </c>
      <c r="W263" s="22">
        <v>0</v>
      </c>
      <c r="X263" s="22">
        <v>0</v>
      </c>
      <c r="Y263" s="22">
        <v>0</v>
      </c>
      <c r="Z263" s="22">
        <v>0</v>
      </c>
      <c r="AA263" s="22">
        <v>0</v>
      </c>
      <c r="AB263" s="22">
        <v>0</v>
      </c>
      <c r="AC263" s="22">
        <v>0</v>
      </c>
      <c r="AD263" s="22">
        <v>0</v>
      </c>
      <c r="AE263" s="22">
        <v>0</v>
      </c>
      <c r="AF263" s="22">
        <v>0</v>
      </c>
      <c r="AG263" s="22">
        <v>0</v>
      </c>
      <c r="AH263" s="22">
        <f t="shared" si="31"/>
        <v>0</v>
      </c>
      <c r="AI263" s="22">
        <v>0</v>
      </c>
      <c r="AJ263" s="22">
        <f t="shared" si="32"/>
        <v>-550</v>
      </c>
      <c r="AL263" s="37">
        <f t="shared" si="33"/>
        <v>0</v>
      </c>
      <c r="AM263" s="37">
        <f t="shared" si="34"/>
        <v>0</v>
      </c>
    </row>
    <row r="264" spans="1:39" outlineLevel="1" x14ac:dyDescent="0.25">
      <c r="A264" s="36">
        <v>40755</v>
      </c>
      <c r="C264" s="28" t="s">
        <v>5803</v>
      </c>
      <c r="D264" s="29" t="s">
        <v>2743</v>
      </c>
      <c r="F264" s="29" t="s">
        <v>88</v>
      </c>
      <c r="G264" s="29" t="s">
        <v>451</v>
      </c>
      <c r="H264" s="29" t="s">
        <v>90</v>
      </c>
      <c r="N264" s="31">
        <v>1</v>
      </c>
      <c r="O264" s="29" t="s">
        <v>158</v>
      </c>
      <c r="P264" s="37">
        <v>320</v>
      </c>
      <c r="Q264" s="37">
        <v>0</v>
      </c>
      <c r="R264" s="37">
        <v>0</v>
      </c>
      <c r="S264" s="37">
        <f t="shared" si="30"/>
        <v>320</v>
      </c>
      <c r="T264" s="31">
        <v>120</v>
      </c>
      <c r="U264" s="22">
        <v>-320</v>
      </c>
      <c r="V264" s="22">
        <v>0</v>
      </c>
      <c r="W264" s="22">
        <v>0</v>
      </c>
      <c r="X264" s="22">
        <v>0</v>
      </c>
      <c r="Y264" s="22">
        <v>0</v>
      </c>
      <c r="Z264" s="22">
        <v>0</v>
      </c>
      <c r="AA264" s="22">
        <v>0</v>
      </c>
      <c r="AB264" s="22">
        <v>0</v>
      </c>
      <c r="AC264" s="22">
        <v>0</v>
      </c>
      <c r="AD264" s="22">
        <v>0</v>
      </c>
      <c r="AE264" s="22">
        <v>0</v>
      </c>
      <c r="AF264" s="22">
        <v>0</v>
      </c>
      <c r="AG264" s="22">
        <v>0</v>
      </c>
      <c r="AH264" s="22">
        <f t="shared" si="31"/>
        <v>0</v>
      </c>
      <c r="AI264" s="22">
        <v>0</v>
      </c>
      <c r="AJ264" s="22">
        <f t="shared" si="32"/>
        <v>-320</v>
      </c>
      <c r="AL264" s="37">
        <f t="shared" si="33"/>
        <v>0</v>
      </c>
      <c r="AM264" s="37">
        <f t="shared" si="34"/>
        <v>0</v>
      </c>
    </row>
    <row r="265" spans="1:39" outlineLevel="1" x14ac:dyDescent="0.25">
      <c r="A265" s="36">
        <v>40755</v>
      </c>
      <c r="C265" s="28" t="s">
        <v>5804</v>
      </c>
      <c r="D265" s="29" t="s">
        <v>5805</v>
      </c>
      <c r="F265" s="29" t="s">
        <v>88</v>
      </c>
      <c r="G265" s="29" t="s">
        <v>451</v>
      </c>
      <c r="H265" s="29" t="s">
        <v>90</v>
      </c>
      <c r="N265" s="31">
        <v>1</v>
      </c>
      <c r="O265" s="29" t="s">
        <v>158</v>
      </c>
      <c r="P265" s="37">
        <v>1200</v>
      </c>
      <c r="Q265" s="37">
        <v>0</v>
      </c>
      <c r="R265" s="37">
        <v>0</v>
      </c>
      <c r="S265" s="37">
        <f t="shared" si="30"/>
        <v>1200</v>
      </c>
      <c r="T265" s="31">
        <v>120</v>
      </c>
      <c r="U265" s="22">
        <v>-1200</v>
      </c>
      <c r="V265" s="22">
        <v>0</v>
      </c>
      <c r="W265" s="22">
        <v>0</v>
      </c>
      <c r="X265" s="22">
        <v>0</v>
      </c>
      <c r="Y265" s="22">
        <v>0</v>
      </c>
      <c r="Z265" s="22">
        <v>0</v>
      </c>
      <c r="AA265" s="22">
        <v>0</v>
      </c>
      <c r="AB265" s="22">
        <v>0</v>
      </c>
      <c r="AC265" s="22">
        <v>0</v>
      </c>
      <c r="AD265" s="22">
        <v>0</v>
      </c>
      <c r="AE265" s="22">
        <v>0</v>
      </c>
      <c r="AF265" s="22">
        <v>0</v>
      </c>
      <c r="AG265" s="22">
        <v>0</v>
      </c>
      <c r="AH265" s="22">
        <f t="shared" si="31"/>
        <v>0</v>
      </c>
      <c r="AI265" s="22">
        <v>0</v>
      </c>
      <c r="AJ265" s="22">
        <f t="shared" si="32"/>
        <v>-1200</v>
      </c>
      <c r="AL265" s="37">
        <f t="shared" si="33"/>
        <v>0</v>
      </c>
      <c r="AM265" s="37">
        <f t="shared" si="34"/>
        <v>0</v>
      </c>
    </row>
    <row r="266" spans="1:39" outlineLevel="1" x14ac:dyDescent="0.25">
      <c r="A266" s="36">
        <v>40755</v>
      </c>
      <c r="C266" s="28" t="s">
        <v>5806</v>
      </c>
      <c r="D266" s="29" t="s">
        <v>5807</v>
      </c>
      <c r="F266" s="29" t="s">
        <v>88</v>
      </c>
      <c r="G266" s="29" t="s">
        <v>451</v>
      </c>
      <c r="H266" s="29" t="s">
        <v>90</v>
      </c>
      <c r="N266" s="31">
        <v>1</v>
      </c>
      <c r="O266" s="29" t="s">
        <v>158</v>
      </c>
      <c r="P266" s="37">
        <v>350</v>
      </c>
      <c r="Q266" s="37">
        <v>0</v>
      </c>
      <c r="R266" s="37">
        <v>0</v>
      </c>
      <c r="S266" s="37">
        <f t="shared" si="30"/>
        <v>350</v>
      </c>
      <c r="T266" s="31">
        <v>120</v>
      </c>
      <c r="U266" s="22">
        <v>-350</v>
      </c>
      <c r="V266" s="22">
        <v>0</v>
      </c>
      <c r="W266" s="22">
        <v>0</v>
      </c>
      <c r="X266" s="22">
        <v>0</v>
      </c>
      <c r="Y266" s="22">
        <v>0</v>
      </c>
      <c r="Z266" s="22">
        <v>0</v>
      </c>
      <c r="AA266" s="22">
        <v>0</v>
      </c>
      <c r="AB266" s="22">
        <v>0</v>
      </c>
      <c r="AC266" s="22">
        <v>0</v>
      </c>
      <c r="AD266" s="22">
        <v>0</v>
      </c>
      <c r="AE266" s="22">
        <v>0</v>
      </c>
      <c r="AF266" s="22">
        <v>0</v>
      </c>
      <c r="AG266" s="22">
        <v>0</v>
      </c>
      <c r="AH266" s="22">
        <f t="shared" si="31"/>
        <v>0</v>
      </c>
      <c r="AI266" s="22">
        <v>0</v>
      </c>
      <c r="AJ266" s="22">
        <f t="shared" si="32"/>
        <v>-350</v>
      </c>
      <c r="AL266" s="37">
        <f t="shared" si="33"/>
        <v>0</v>
      </c>
      <c r="AM266" s="37">
        <f t="shared" si="34"/>
        <v>0</v>
      </c>
    </row>
    <row r="267" spans="1:39" outlineLevel="1" x14ac:dyDescent="0.25">
      <c r="A267" s="36">
        <v>40755</v>
      </c>
      <c r="C267" s="28" t="s">
        <v>5808</v>
      </c>
      <c r="D267" s="29" t="s">
        <v>5809</v>
      </c>
      <c r="F267" s="29" t="s">
        <v>88</v>
      </c>
      <c r="G267" s="29" t="s">
        <v>451</v>
      </c>
      <c r="H267" s="29" t="s">
        <v>90</v>
      </c>
      <c r="N267" s="31">
        <v>1</v>
      </c>
      <c r="O267" s="29" t="s">
        <v>158</v>
      </c>
      <c r="P267" s="37">
        <v>3390.65</v>
      </c>
      <c r="Q267" s="37">
        <v>0</v>
      </c>
      <c r="R267" s="37">
        <v>0</v>
      </c>
      <c r="S267" s="37">
        <f t="shared" si="30"/>
        <v>3390.65</v>
      </c>
      <c r="T267" s="31">
        <v>120</v>
      </c>
      <c r="U267" s="22">
        <v>-3390.65</v>
      </c>
      <c r="V267" s="22">
        <v>0</v>
      </c>
      <c r="W267" s="22">
        <v>0</v>
      </c>
      <c r="X267" s="22">
        <v>0</v>
      </c>
      <c r="Y267" s="22">
        <v>0</v>
      </c>
      <c r="Z267" s="22">
        <v>0</v>
      </c>
      <c r="AA267" s="22">
        <v>0</v>
      </c>
      <c r="AB267" s="22">
        <v>0</v>
      </c>
      <c r="AC267" s="22">
        <v>0</v>
      </c>
      <c r="AD267" s="22">
        <v>0</v>
      </c>
      <c r="AE267" s="22">
        <v>0</v>
      </c>
      <c r="AF267" s="22">
        <v>0</v>
      </c>
      <c r="AG267" s="22">
        <v>0</v>
      </c>
      <c r="AH267" s="22">
        <f t="shared" si="31"/>
        <v>0</v>
      </c>
      <c r="AI267" s="22">
        <v>0</v>
      </c>
      <c r="AJ267" s="22">
        <f t="shared" si="32"/>
        <v>-3390.65</v>
      </c>
      <c r="AL267" s="37">
        <f t="shared" si="33"/>
        <v>0</v>
      </c>
      <c r="AM267" s="37">
        <f t="shared" si="34"/>
        <v>0</v>
      </c>
    </row>
    <row r="268" spans="1:39" outlineLevel="1" x14ac:dyDescent="0.25">
      <c r="A268" s="36">
        <v>40755</v>
      </c>
      <c r="C268" s="28" t="s">
        <v>5810</v>
      </c>
      <c r="D268" s="29" t="s">
        <v>5732</v>
      </c>
      <c r="F268" s="29" t="s">
        <v>88</v>
      </c>
      <c r="G268" s="29" t="s">
        <v>451</v>
      </c>
      <c r="H268" s="29" t="s">
        <v>90</v>
      </c>
      <c r="N268" s="31">
        <v>1</v>
      </c>
      <c r="O268" s="29" t="s">
        <v>158</v>
      </c>
      <c r="P268" s="37">
        <v>1240</v>
      </c>
      <c r="Q268" s="37">
        <v>0</v>
      </c>
      <c r="R268" s="37">
        <v>0</v>
      </c>
      <c r="S268" s="37">
        <f t="shared" si="30"/>
        <v>1240</v>
      </c>
      <c r="T268" s="31">
        <v>120</v>
      </c>
      <c r="U268" s="22">
        <v>-1240</v>
      </c>
      <c r="V268" s="22">
        <v>0</v>
      </c>
      <c r="W268" s="22">
        <v>0</v>
      </c>
      <c r="X268" s="22">
        <v>0</v>
      </c>
      <c r="Y268" s="22">
        <v>0</v>
      </c>
      <c r="Z268" s="22">
        <v>0</v>
      </c>
      <c r="AA268" s="22">
        <v>0</v>
      </c>
      <c r="AB268" s="22">
        <v>0</v>
      </c>
      <c r="AC268" s="22">
        <v>0</v>
      </c>
      <c r="AD268" s="22">
        <v>0</v>
      </c>
      <c r="AE268" s="22">
        <v>0</v>
      </c>
      <c r="AF268" s="22">
        <v>0</v>
      </c>
      <c r="AG268" s="22">
        <v>0</v>
      </c>
      <c r="AH268" s="22">
        <f t="shared" si="31"/>
        <v>0</v>
      </c>
      <c r="AI268" s="22">
        <v>0</v>
      </c>
      <c r="AJ268" s="22">
        <f t="shared" si="32"/>
        <v>-1240</v>
      </c>
      <c r="AL268" s="37">
        <f t="shared" si="33"/>
        <v>0</v>
      </c>
      <c r="AM268" s="37">
        <f t="shared" si="34"/>
        <v>0</v>
      </c>
    </row>
    <row r="269" spans="1:39" outlineLevel="1" x14ac:dyDescent="0.25">
      <c r="A269" s="36">
        <v>40755</v>
      </c>
      <c r="C269" s="28" t="s">
        <v>5811</v>
      </c>
      <c r="D269" s="29" t="s">
        <v>5812</v>
      </c>
      <c r="F269" s="29" t="s">
        <v>88</v>
      </c>
      <c r="G269" s="29" t="s">
        <v>451</v>
      </c>
      <c r="H269" s="29" t="s">
        <v>90</v>
      </c>
      <c r="N269" s="31">
        <v>1</v>
      </c>
      <c r="O269" s="29" t="s">
        <v>158</v>
      </c>
      <c r="P269" s="37">
        <v>1250</v>
      </c>
      <c r="Q269" s="37">
        <v>0</v>
      </c>
      <c r="R269" s="37">
        <v>0</v>
      </c>
      <c r="S269" s="37">
        <f t="shared" si="30"/>
        <v>1250</v>
      </c>
      <c r="T269" s="31">
        <v>120</v>
      </c>
      <c r="U269" s="22">
        <v>-1250</v>
      </c>
      <c r="V269" s="22">
        <v>0</v>
      </c>
      <c r="W269" s="22">
        <v>0</v>
      </c>
      <c r="X269" s="22">
        <v>0</v>
      </c>
      <c r="Y269" s="22">
        <v>0</v>
      </c>
      <c r="Z269" s="22">
        <v>0</v>
      </c>
      <c r="AA269" s="22">
        <v>0</v>
      </c>
      <c r="AB269" s="22">
        <v>0</v>
      </c>
      <c r="AC269" s="22">
        <v>0</v>
      </c>
      <c r="AD269" s="22">
        <v>0</v>
      </c>
      <c r="AE269" s="22">
        <v>0</v>
      </c>
      <c r="AF269" s="22">
        <v>0</v>
      </c>
      <c r="AG269" s="22">
        <v>0</v>
      </c>
      <c r="AH269" s="22">
        <f t="shared" si="31"/>
        <v>0</v>
      </c>
      <c r="AI269" s="22">
        <v>0</v>
      </c>
      <c r="AJ269" s="22">
        <f t="shared" si="32"/>
        <v>-1250</v>
      </c>
      <c r="AL269" s="37">
        <f t="shared" si="33"/>
        <v>0</v>
      </c>
      <c r="AM269" s="37">
        <f t="shared" si="34"/>
        <v>0</v>
      </c>
    </row>
    <row r="270" spans="1:39" outlineLevel="1" x14ac:dyDescent="0.25">
      <c r="A270" s="36">
        <v>40755</v>
      </c>
      <c r="C270" s="28" t="s">
        <v>5813</v>
      </c>
      <c r="D270" s="29" t="s">
        <v>5814</v>
      </c>
      <c r="F270" s="29" t="s">
        <v>88</v>
      </c>
      <c r="G270" s="29" t="s">
        <v>451</v>
      </c>
      <c r="H270" s="29" t="s">
        <v>90</v>
      </c>
      <c r="N270" s="31">
        <v>1</v>
      </c>
      <c r="O270" s="29" t="s">
        <v>158</v>
      </c>
      <c r="P270" s="37">
        <v>2300</v>
      </c>
      <c r="Q270" s="37">
        <v>0</v>
      </c>
      <c r="R270" s="37">
        <v>0</v>
      </c>
      <c r="S270" s="37">
        <f t="shared" si="30"/>
        <v>2300</v>
      </c>
      <c r="T270" s="31">
        <v>120</v>
      </c>
      <c r="U270" s="22">
        <v>-2300</v>
      </c>
      <c r="V270" s="22">
        <v>0</v>
      </c>
      <c r="W270" s="22">
        <v>0</v>
      </c>
      <c r="X270" s="22">
        <v>0</v>
      </c>
      <c r="Y270" s="22">
        <v>0</v>
      </c>
      <c r="Z270" s="22">
        <v>0</v>
      </c>
      <c r="AA270" s="22">
        <v>0</v>
      </c>
      <c r="AB270" s="22">
        <v>0</v>
      </c>
      <c r="AC270" s="22">
        <v>0</v>
      </c>
      <c r="AD270" s="22">
        <v>0</v>
      </c>
      <c r="AE270" s="22">
        <v>0</v>
      </c>
      <c r="AF270" s="22">
        <v>0</v>
      </c>
      <c r="AG270" s="22">
        <v>0</v>
      </c>
      <c r="AH270" s="22">
        <f t="shared" si="31"/>
        <v>0</v>
      </c>
      <c r="AI270" s="22">
        <v>0</v>
      </c>
      <c r="AJ270" s="22">
        <f t="shared" si="32"/>
        <v>-2300</v>
      </c>
      <c r="AL270" s="37">
        <f t="shared" si="33"/>
        <v>0</v>
      </c>
      <c r="AM270" s="37">
        <f t="shared" si="34"/>
        <v>0</v>
      </c>
    </row>
    <row r="271" spans="1:39" outlineLevel="1" x14ac:dyDescent="0.25">
      <c r="A271" s="36">
        <v>40755</v>
      </c>
      <c r="C271" s="28" t="s">
        <v>5815</v>
      </c>
      <c r="D271" s="29" t="s">
        <v>5816</v>
      </c>
      <c r="F271" s="29" t="s">
        <v>88</v>
      </c>
      <c r="G271" s="29" t="s">
        <v>451</v>
      </c>
      <c r="H271" s="29" t="s">
        <v>90</v>
      </c>
      <c r="N271" s="31">
        <v>1</v>
      </c>
      <c r="O271" s="29" t="s">
        <v>158</v>
      </c>
      <c r="P271" s="37">
        <v>750</v>
      </c>
      <c r="Q271" s="37">
        <v>0</v>
      </c>
      <c r="R271" s="37">
        <v>0</v>
      </c>
      <c r="S271" s="37">
        <f t="shared" ref="S271:S334" si="36">SUM(P271:R271)</f>
        <v>750</v>
      </c>
      <c r="T271" s="31">
        <v>120</v>
      </c>
      <c r="U271" s="22">
        <v>-750</v>
      </c>
      <c r="V271" s="22">
        <v>0</v>
      </c>
      <c r="W271" s="22">
        <v>0</v>
      </c>
      <c r="X271" s="22">
        <v>0</v>
      </c>
      <c r="Y271" s="22">
        <v>0</v>
      </c>
      <c r="Z271" s="22">
        <v>0</v>
      </c>
      <c r="AA271" s="22">
        <v>0</v>
      </c>
      <c r="AB271" s="22">
        <v>0</v>
      </c>
      <c r="AC271" s="22">
        <v>0</v>
      </c>
      <c r="AD271" s="22">
        <v>0</v>
      </c>
      <c r="AE271" s="22">
        <v>0</v>
      </c>
      <c r="AF271" s="22">
        <v>0</v>
      </c>
      <c r="AG271" s="22">
        <v>0</v>
      </c>
      <c r="AH271" s="22">
        <f t="shared" ref="AH271:AH334" si="37">SUM(V271:AG271)</f>
        <v>0</v>
      </c>
      <c r="AI271" s="22">
        <v>0</v>
      </c>
      <c r="AJ271" s="22">
        <f t="shared" ref="AJ271:AJ334" si="38">U271+AH271+AI271</f>
        <v>-750</v>
      </c>
      <c r="AL271" s="37">
        <f t="shared" ref="AL271:AL334" si="39">S271+AJ271</f>
        <v>0</v>
      </c>
      <c r="AM271" s="37">
        <f t="shared" ref="AM271:AM334" si="40">P271+U271</f>
        <v>0</v>
      </c>
    </row>
    <row r="272" spans="1:39" outlineLevel="1" x14ac:dyDescent="0.25">
      <c r="A272" s="36">
        <v>40755</v>
      </c>
      <c r="C272" s="28" t="s">
        <v>5817</v>
      </c>
      <c r="D272" s="29" t="s">
        <v>5818</v>
      </c>
      <c r="F272" s="29" t="s">
        <v>88</v>
      </c>
      <c r="G272" s="29" t="s">
        <v>451</v>
      </c>
      <c r="H272" s="29" t="s">
        <v>90</v>
      </c>
      <c r="N272" s="31">
        <v>1</v>
      </c>
      <c r="O272" s="29" t="s">
        <v>158</v>
      </c>
      <c r="P272" s="37">
        <v>290</v>
      </c>
      <c r="Q272" s="37">
        <v>0</v>
      </c>
      <c r="R272" s="37">
        <v>0</v>
      </c>
      <c r="S272" s="37">
        <f t="shared" si="36"/>
        <v>290</v>
      </c>
      <c r="T272" s="31">
        <v>120</v>
      </c>
      <c r="U272" s="22">
        <v>-290</v>
      </c>
      <c r="V272" s="22">
        <v>0</v>
      </c>
      <c r="W272" s="22">
        <v>0</v>
      </c>
      <c r="X272" s="22">
        <v>0</v>
      </c>
      <c r="Y272" s="22">
        <v>0</v>
      </c>
      <c r="Z272" s="22">
        <v>0</v>
      </c>
      <c r="AA272" s="22">
        <v>0</v>
      </c>
      <c r="AB272" s="22">
        <v>0</v>
      </c>
      <c r="AC272" s="22">
        <v>0</v>
      </c>
      <c r="AD272" s="22">
        <v>0</v>
      </c>
      <c r="AE272" s="22">
        <v>0</v>
      </c>
      <c r="AF272" s="22">
        <v>0</v>
      </c>
      <c r="AG272" s="22">
        <v>0</v>
      </c>
      <c r="AH272" s="22">
        <f t="shared" si="37"/>
        <v>0</v>
      </c>
      <c r="AI272" s="22">
        <v>0</v>
      </c>
      <c r="AJ272" s="22">
        <f t="shared" si="38"/>
        <v>-290</v>
      </c>
      <c r="AL272" s="37">
        <f t="shared" si="39"/>
        <v>0</v>
      </c>
      <c r="AM272" s="37">
        <f t="shared" si="40"/>
        <v>0</v>
      </c>
    </row>
    <row r="273" spans="1:42" outlineLevel="1" x14ac:dyDescent="0.25">
      <c r="A273" s="36">
        <v>40755</v>
      </c>
      <c r="C273" s="28" t="s">
        <v>5819</v>
      </c>
      <c r="D273" s="29" t="s">
        <v>5820</v>
      </c>
      <c r="F273" s="29" t="s">
        <v>88</v>
      </c>
      <c r="G273" s="29" t="s">
        <v>451</v>
      </c>
      <c r="H273" s="29" t="s">
        <v>90</v>
      </c>
      <c r="N273" s="31">
        <v>1</v>
      </c>
      <c r="O273" s="29" t="s">
        <v>158</v>
      </c>
      <c r="P273" s="37">
        <v>280</v>
      </c>
      <c r="Q273" s="37">
        <v>0</v>
      </c>
      <c r="R273" s="37">
        <v>0</v>
      </c>
      <c r="S273" s="37">
        <f t="shared" si="36"/>
        <v>280</v>
      </c>
      <c r="T273" s="31">
        <v>120</v>
      </c>
      <c r="U273" s="22">
        <v>-280</v>
      </c>
      <c r="V273" s="22">
        <v>0</v>
      </c>
      <c r="W273" s="22">
        <v>0</v>
      </c>
      <c r="X273" s="22">
        <v>0</v>
      </c>
      <c r="Y273" s="22">
        <v>0</v>
      </c>
      <c r="Z273" s="22">
        <v>0</v>
      </c>
      <c r="AA273" s="22">
        <v>0</v>
      </c>
      <c r="AB273" s="22">
        <v>0</v>
      </c>
      <c r="AC273" s="22">
        <v>0</v>
      </c>
      <c r="AD273" s="22">
        <v>0</v>
      </c>
      <c r="AE273" s="22">
        <v>0</v>
      </c>
      <c r="AF273" s="22">
        <v>0</v>
      </c>
      <c r="AG273" s="22">
        <v>0</v>
      </c>
      <c r="AH273" s="22">
        <f t="shared" si="37"/>
        <v>0</v>
      </c>
      <c r="AI273" s="22">
        <v>0</v>
      </c>
      <c r="AJ273" s="22">
        <f t="shared" si="38"/>
        <v>-280</v>
      </c>
      <c r="AL273" s="37">
        <f t="shared" si="39"/>
        <v>0</v>
      </c>
      <c r="AM273" s="37">
        <f t="shared" si="40"/>
        <v>0</v>
      </c>
    </row>
    <row r="274" spans="1:42" outlineLevel="1" x14ac:dyDescent="0.25">
      <c r="A274" s="36">
        <v>40755</v>
      </c>
      <c r="C274" s="28" t="s">
        <v>5821</v>
      </c>
      <c r="D274" s="29" t="s">
        <v>5822</v>
      </c>
      <c r="F274" s="29" t="s">
        <v>88</v>
      </c>
      <c r="G274" s="29" t="s">
        <v>451</v>
      </c>
      <c r="H274" s="29" t="s">
        <v>90</v>
      </c>
      <c r="N274" s="31">
        <v>1</v>
      </c>
      <c r="O274" s="29" t="s">
        <v>158</v>
      </c>
      <c r="P274" s="37">
        <v>480</v>
      </c>
      <c r="Q274" s="37">
        <v>0</v>
      </c>
      <c r="R274" s="37">
        <v>0</v>
      </c>
      <c r="S274" s="37">
        <f t="shared" si="36"/>
        <v>480</v>
      </c>
      <c r="T274" s="31">
        <v>120</v>
      </c>
      <c r="U274" s="22">
        <v>-480</v>
      </c>
      <c r="V274" s="22">
        <v>0</v>
      </c>
      <c r="W274" s="22">
        <v>0</v>
      </c>
      <c r="X274" s="22">
        <v>0</v>
      </c>
      <c r="Y274" s="22">
        <v>0</v>
      </c>
      <c r="Z274" s="22">
        <v>0</v>
      </c>
      <c r="AA274" s="22">
        <v>0</v>
      </c>
      <c r="AB274" s="22">
        <v>0</v>
      </c>
      <c r="AC274" s="22">
        <v>0</v>
      </c>
      <c r="AD274" s="22">
        <v>0</v>
      </c>
      <c r="AE274" s="22">
        <v>0</v>
      </c>
      <c r="AF274" s="22">
        <v>0</v>
      </c>
      <c r="AG274" s="22">
        <v>0</v>
      </c>
      <c r="AH274" s="22">
        <f t="shared" si="37"/>
        <v>0</v>
      </c>
      <c r="AI274" s="22">
        <v>0</v>
      </c>
      <c r="AJ274" s="22">
        <f t="shared" si="38"/>
        <v>-480</v>
      </c>
      <c r="AL274" s="37">
        <f t="shared" si="39"/>
        <v>0</v>
      </c>
      <c r="AM274" s="37">
        <f t="shared" si="40"/>
        <v>0</v>
      </c>
    </row>
    <row r="275" spans="1:42" outlineLevel="1" x14ac:dyDescent="0.25">
      <c r="A275" s="36">
        <v>40755</v>
      </c>
      <c r="C275" s="28" t="s">
        <v>5823</v>
      </c>
      <c r="D275" s="29" t="s">
        <v>5824</v>
      </c>
      <c r="F275" s="29" t="s">
        <v>88</v>
      </c>
      <c r="G275" s="29" t="s">
        <v>451</v>
      </c>
      <c r="H275" s="29" t="s">
        <v>90</v>
      </c>
      <c r="N275" s="31">
        <v>1</v>
      </c>
      <c r="O275" s="29" t="s">
        <v>158</v>
      </c>
      <c r="P275" s="37">
        <v>480</v>
      </c>
      <c r="Q275" s="37">
        <v>0</v>
      </c>
      <c r="R275" s="37">
        <v>0</v>
      </c>
      <c r="S275" s="37">
        <f t="shared" si="36"/>
        <v>480</v>
      </c>
      <c r="T275" s="31">
        <v>120</v>
      </c>
      <c r="U275" s="22">
        <v>-480</v>
      </c>
      <c r="V275" s="22">
        <v>0</v>
      </c>
      <c r="W275" s="22">
        <v>0</v>
      </c>
      <c r="X275" s="22">
        <v>0</v>
      </c>
      <c r="Y275" s="22">
        <v>0</v>
      </c>
      <c r="Z275" s="22">
        <v>0</v>
      </c>
      <c r="AA275" s="22">
        <v>0</v>
      </c>
      <c r="AB275" s="22">
        <v>0</v>
      </c>
      <c r="AC275" s="22">
        <v>0</v>
      </c>
      <c r="AD275" s="22">
        <v>0</v>
      </c>
      <c r="AE275" s="22">
        <v>0</v>
      </c>
      <c r="AF275" s="22">
        <v>0</v>
      </c>
      <c r="AG275" s="22">
        <v>0</v>
      </c>
      <c r="AH275" s="22">
        <f t="shared" si="37"/>
        <v>0</v>
      </c>
      <c r="AI275" s="22">
        <v>0</v>
      </c>
      <c r="AJ275" s="22">
        <f t="shared" si="38"/>
        <v>-480</v>
      </c>
      <c r="AL275" s="37">
        <f t="shared" si="39"/>
        <v>0</v>
      </c>
      <c r="AM275" s="37">
        <f t="shared" si="40"/>
        <v>0</v>
      </c>
    </row>
    <row r="276" spans="1:42" outlineLevel="1" x14ac:dyDescent="0.25">
      <c r="A276" s="36">
        <v>40755</v>
      </c>
      <c r="C276" s="28" t="s">
        <v>5825</v>
      </c>
      <c r="D276" s="29" t="s">
        <v>5826</v>
      </c>
      <c r="F276" s="29" t="s">
        <v>88</v>
      </c>
      <c r="G276" s="29" t="s">
        <v>451</v>
      </c>
      <c r="H276" s="29" t="s">
        <v>90</v>
      </c>
      <c r="N276" s="31">
        <v>1</v>
      </c>
      <c r="O276" s="29" t="s">
        <v>158</v>
      </c>
      <c r="P276" s="37">
        <v>680</v>
      </c>
      <c r="Q276" s="37">
        <v>0</v>
      </c>
      <c r="R276" s="37">
        <v>0</v>
      </c>
      <c r="S276" s="37">
        <f t="shared" si="36"/>
        <v>680</v>
      </c>
      <c r="T276" s="31">
        <v>120</v>
      </c>
      <c r="U276" s="22">
        <v>-680</v>
      </c>
      <c r="V276" s="22">
        <v>0</v>
      </c>
      <c r="W276" s="22">
        <v>0</v>
      </c>
      <c r="X276" s="22">
        <v>0</v>
      </c>
      <c r="Y276" s="22">
        <v>0</v>
      </c>
      <c r="Z276" s="22">
        <v>0</v>
      </c>
      <c r="AA276" s="22">
        <v>0</v>
      </c>
      <c r="AB276" s="22">
        <v>0</v>
      </c>
      <c r="AC276" s="22">
        <v>0</v>
      </c>
      <c r="AD276" s="22">
        <v>0</v>
      </c>
      <c r="AE276" s="22">
        <v>0</v>
      </c>
      <c r="AF276" s="22">
        <v>0</v>
      </c>
      <c r="AG276" s="22">
        <v>0</v>
      </c>
      <c r="AH276" s="22">
        <f t="shared" si="37"/>
        <v>0</v>
      </c>
      <c r="AI276" s="22">
        <v>0</v>
      </c>
      <c r="AJ276" s="22">
        <f t="shared" si="38"/>
        <v>-680</v>
      </c>
      <c r="AL276" s="37">
        <f t="shared" si="39"/>
        <v>0</v>
      </c>
      <c r="AM276" s="37">
        <f t="shared" si="40"/>
        <v>0</v>
      </c>
    </row>
    <row r="277" spans="1:42" outlineLevel="1" x14ac:dyDescent="0.25">
      <c r="A277" s="36">
        <v>40755</v>
      </c>
      <c r="C277" s="28" t="s">
        <v>5827</v>
      </c>
      <c r="D277" s="29" t="s">
        <v>5828</v>
      </c>
      <c r="F277" s="29" t="s">
        <v>88</v>
      </c>
      <c r="G277" s="29" t="s">
        <v>451</v>
      </c>
      <c r="H277" s="29" t="s">
        <v>90</v>
      </c>
      <c r="N277" s="31">
        <v>1</v>
      </c>
      <c r="O277" s="29" t="s">
        <v>158</v>
      </c>
      <c r="P277" s="37">
        <v>1613</v>
      </c>
      <c r="Q277" s="37">
        <v>0</v>
      </c>
      <c r="R277" s="37">
        <v>0</v>
      </c>
      <c r="S277" s="37">
        <f t="shared" si="36"/>
        <v>1613</v>
      </c>
      <c r="T277" s="31">
        <v>120</v>
      </c>
      <c r="U277" s="22">
        <v>-1613</v>
      </c>
      <c r="V277" s="22">
        <v>0</v>
      </c>
      <c r="W277" s="22">
        <v>0</v>
      </c>
      <c r="X277" s="22">
        <v>0</v>
      </c>
      <c r="Y277" s="22">
        <v>0</v>
      </c>
      <c r="Z277" s="22">
        <v>0</v>
      </c>
      <c r="AA277" s="22">
        <v>0</v>
      </c>
      <c r="AB277" s="22">
        <v>0</v>
      </c>
      <c r="AC277" s="22">
        <v>0</v>
      </c>
      <c r="AD277" s="22">
        <v>0</v>
      </c>
      <c r="AE277" s="22">
        <v>0</v>
      </c>
      <c r="AF277" s="22">
        <v>0</v>
      </c>
      <c r="AG277" s="22">
        <v>0</v>
      </c>
      <c r="AH277" s="22">
        <f t="shared" si="37"/>
        <v>0</v>
      </c>
      <c r="AI277" s="22">
        <v>0</v>
      </c>
      <c r="AJ277" s="22">
        <f t="shared" si="38"/>
        <v>-1613</v>
      </c>
      <c r="AL277" s="37">
        <f t="shared" si="39"/>
        <v>0</v>
      </c>
      <c r="AM277" s="37">
        <f t="shared" si="40"/>
        <v>0</v>
      </c>
    </row>
    <row r="278" spans="1:42" outlineLevel="1" x14ac:dyDescent="0.25">
      <c r="A278" s="36">
        <v>40755</v>
      </c>
      <c r="C278" s="28" t="s">
        <v>5829</v>
      </c>
      <c r="D278" s="29" t="s">
        <v>5830</v>
      </c>
      <c r="F278" s="29" t="s">
        <v>88</v>
      </c>
      <c r="G278" s="29" t="s">
        <v>451</v>
      </c>
      <c r="H278" s="29" t="s">
        <v>90</v>
      </c>
      <c r="N278" s="31">
        <v>1</v>
      </c>
      <c r="O278" s="29" t="s">
        <v>158</v>
      </c>
      <c r="P278" s="37">
        <v>990</v>
      </c>
      <c r="Q278" s="37">
        <v>0</v>
      </c>
      <c r="R278" s="37">
        <v>0</v>
      </c>
      <c r="S278" s="37">
        <f t="shared" si="36"/>
        <v>990</v>
      </c>
      <c r="T278" s="31">
        <v>120</v>
      </c>
      <c r="U278" s="22">
        <v>-990</v>
      </c>
      <c r="V278" s="22">
        <v>0</v>
      </c>
      <c r="W278" s="22">
        <v>0</v>
      </c>
      <c r="X278" s="22">
        <v>0</v>
      </c>
      <c r="Y278" s="22">
        <v>0</v>
      </c>
      <c r="Z278" s="22">
        <v>0</v>
      </c>
      <c r="AA278" s="22">
        <v>0</v>
      </c>
      <c r="AB278" s="22">
        <v>0</v>
      </c>
      <c r="AC278" s="22">
        <v>0</v>
      </c>
      <c r="AD278" s="22">
        <v>0</v>
      </c>
      <c r="AE278" s="22">
        <v>0</v>
      </c>
      <c r="AF278" s="22">
        <v>0</v>
      </c>
      <c r="AG278" s="22">
        <v>0</v>
      </c>
      <c r="AH278" s="22">
        <f t="shared" si="37"/>
        <v>0</v>
      </c>
      <c r="AI278" s="22">
        <v>0</v>
      </c>
      <c r="AJ278" s="22">
        <f t="shared" si="38"/>
        <v>-990</v>
      </c>
      <c r="AL278" s="37">
        <f t="shared" si="39"/>
        <v>0</v>
      </c>
      <c r="AM278" s="37">
        <f t="shared" si="40"/>
        <v>0</v>
      </c>
    </row>
    <row r="279" spans="1:42" outlineLevel="1" x14ac:dyDescent="0.25">
      <c r="A279" s="36">
        <v>40755</v>
      </c>
      <c r="C279" s="28" t="s">
        <v>5831</v>
      </c>
      <c r="D279" s="29" t="s">
        <v>5832</v>
      </c>
      <c r="F279" s="29" t="s">
        <v>88</v>
      </c>
      <c r="G279" s="29" t="s">
        <v>451</v>
      </c>
      <c r="H279" s="29" t="s">
        <v>90</v>
      </c>
      <c r="N279" s="31">
        <v>1</v>
      </c>
      <c r="O279" s="29" t="s">
        <v>158</v>
      </c>
      <c r="P279" s="37">
        <v>780</v>
      </c>
      <c r="Q279" s="37">
        <v>0</v>
      </c>
      <c r="R279" s="37">
        <v>0</v>
      </c>
      <c r="S279" s="37">
        <f t="shared" si="36"/>
        <v>780</v>
      </c>
      <c r="T279" s="31">
        <v>120</v>
      </c>
      <c r="U279" s="22">
        <v>-780</v>
      </c>
      <c r="V279" s="22">
        <v>0</v>
      </c>
      <c r="W279" s="22">
        <v>0</v>
      </c>
      <c r="X279" s="22">
        <v>0</v>
      </c>
      <c r="Y279" s="22">
        <v>0</v>
      </c>
      <c r="Z279" s="22">
        <v>0</v>
      </c>
      <c r="AA279" s="22">
        <v>0</v>
      </c>
      <c r="AB279" s="22">
        <v>0</v>
      </c>
      <c r="AC279" s="22">
        <v>0</v>
      </c>
      <c r="AD279" s="22">
        <v>0</v>
      </c>
      <c r="AE279" s="22">
        <v>0</v>
      </c>
      <c r="AF279" s="22">
        <v>0</v>
      </c>
      <c r="AG279" s="22">
        <v>0</v>
      </c>
      <c r="AH279" s="22">
        <f t="shared" si="37"/>
        <v>0</v>
      </c>
      <c r="AI279" s="22">
        <v>0</v>
      </c>
      <c r="AJ279" s="22">
        <f t="shared" si="38"/>
        <v>-780</v>
      </c>
      <c r="AL279" s="37">
        <f t="shared" si="39"/>
        <v>0</v>
      </c>
      <c r="AM279" s="37">
        <f t="shared" si="40"/>
        <v>0</v>
      </c>
    </row>
    <row r="280" spans="1:42" outlineLevel="1" x14ac:dyDescent="0.25">
      <c r="A280" s="36">
        <v>40755</v>
      </c>
      <c r="C280" s="28" t="s">
        <v>5833</v>
      </c>
      <c r="D280" s="29" t="s">
        <v>5834</v>
      </c>
      <c r="F280" s="29" t="s">
        <v>88</v>
      </c>
      <c r="G280" s="29" t="s">
        <v>451</v>
      </c>
      <c r="H280" s="29" t="s">
        <v>90</v>
      </c>
      <c r="N280" s="31">
        <v>1</v>
      </c>
      <c r="O280" s="29" t="s">
        <v>158</v>
      </c>
      <c r="P280" s="37">
        <v>1650</v>
      </c>
      <c r="Q280" s="37">
        <v>0</v>
      </c>
      <c r="R280" s="37">
        <v>0</v>
      </c>
      <c r="S280" s="37">
        <f t="shared" si="36"/>
        <v>1650</v>
      </c>
      <c r="T280" s="31">
        <v>120</v>
      </c>
      <c r="U280" s="22">
        <v>-1650</v>
      </c>
      <c r="V280" s="22">
        <v>0</v>
      </c>
      <c r="W280" s="22">
        <v>0</v>
      </c>
      <c r="X280" s="22">
        <v>0</v>
      </c>
      <c r="Y280" s="22">
        <v>0</v>
      </c>
      <c r="Z280" s="22">
        <v>0</v>
      </c>
      <c r="AA280" s="22">
        <v>0</v>
      </c>
      <c r="AB280" s="22">
        <v>0</v>
      </c>
      <c r="AC280" s="22">
        <v>0</v>
      </c>
      <c r="AD280" s="22">
        <v>0</v>
      </c>
      <c r="AE280" s="22">
        <v>0</v>
      </c>
      <c r="AF280" s="22">
        <v>0</v>
      </c>
      <c r="AG280" s="22">
        <v>0</v>
      </c>
      <c r="AH280" s="22">
        <f t="shared" si="37"/>
        <v>0</v>
      </c>
      <c r="AI280" s="22">
        <v>0</v>
      </c>
      <c r="AJ280" s="22">
        <f t="shared" si="38"/>
        <v>-1650</v>
      </c>
      <c r="AL280" s="37">
        <f t="shared" si="39"/>
        <v>0</v>
      </c>
      <c r="AM280" s="37">
        <f t="shared" si="40"/>
        <v>0</v>
      </c>
    </row>
    <row r="281" spans="1:42" outlineLevel="1" x14ac:dyDescent="0.25">
      <c r="A281" s="36">
        <v>40755</v>
      </c>
      <c r="C281" s="28" t="s">
        <v>5835</v>
      </c>
      <c r="D281" s="29" t="s">
        <v>5836</v>
      </c>
      <c r="F281" s="29" t="s">
        <v>88</v>
      </c>
      <c r="G281" s="29" t="s">
        <v>451</v>
      </c>
      <c r="H281" s="29" t="s">
        <v>90</v>
      </c>
      <c r="N281" s="31">
        <v>1</v>
      </c>
      <c r="O281" s="29" t="s">
        <v>158</v>
      </c>
      <c r="P281" s="37">
        <v>1764.7</v>
      </c>
      <c r="Q281" s="37">
        <v>0</v>
      </c>
      <c r="R281" s="37">
        <v>0</v>
      </c>
      <c r="S281" s="37">
        <f t="shared" si="36"/>
        <v>1764.7</v>
      </c>
      <c r="T281" s="31">
        <v>120</v>
      </c>
      <c r="U281" s="22">
        <v>-1764.7</v>
      </c>
      <c r="V281" s="22">
        <v>0</v>
      </c>
      <c r="W281" s="22">
        <v>0</v>
      </c>
      <c r="X281" s="22">
        <v>0</v>
      </c>
      <c r="Y281" s="22">
        <v>0</v>
      </c>
      <c r="Z281" s="22">
        <v>0</v>
      </c>
      <c r="AA281" s="22">
        <v>0</v>
      </c>
      <c r="AB281" s="22">
        <v>0</v>
      </c>
      <c r="AC281" s="22">
        <v>0</v>
      </c>
      <c r="AD281" s="22">
        <v>0</v>
      </c>
      <c r="AE281" s="22">
        <v>0</v>
      </c>
      <c r="AF281" s="22">
        <v>0</v>
      </c>
      <c r="AG281" s="22">
        <v>0</v>
      </c>
      <c r="AH281" s="22">
        <f t="shared" si="37"/>
        <v>0</v>
      </c>
      <c r="AI281" s="22">
        <v>0</v>
      </c>
      <c r="AJ281" s="22">
        <f t="shared" si="38"/>
        <v>-1764.7</v>
      </c>
      <c r="AL281" s="37">
        <f t="shared" si="39"/>
        <v>0</v>
      </c>
      <c r="AM281" s="37">
        <f t="shared" si="40"/>
        <v>0</v>
      </c>
    </row>
    <row r="282" spans="1:42" outlineLevel="1" x14ac:dyDescent="0.25">
      <c r="A282" s="36">
        <v>40755</v>
      </c>
      <c r="C282" s="28" t="s">
        <v>5837</v>
      </c>
      <c r="D282" s="29" t="s">
        <v>5838</v>
      </c>
      <c r="F282" s="29" t="s">
        <v>88</v>
      </c>
      <c r="G282" s="29" t="s">
        <v>451</v>
      </c>
      <c r="H282" s="29" t="s">
        <v>90</v>
      </c>
      <c r="N282" s="31">
        <v>1</v>
      </c>
      <c r="O282" s="29" t="s">
        <v>158</v>
      </c>
      <c r="P282" s="37">
        <v>794.12</v>
      </c>
      <c r="Q282" s="37">
        <v>0</v>
      </c>
      <c r="R282" s="37">
        <v>0</v>
      </c>
      <c r="S282" s="37">
        <f t="shared" si="36"/>
        <v>794.12</v>
      </c>
      <c r="T282" s="31">
        <v>120</v>
      </c>
      <c r="U282" s="22">
        <v>-794.12</v>
      </c>
      <c r="V282" s="22">
        <v>0</v>
      </c>
      <c r="W282" s="22">
        <v>0</v>
      </c>
      <c r="X282" s="22">
        <v>0</v>
      </c>
      <c r="Y282" s="22">
        <v>0</v>
      </c>
      <c r="Z282" s="22">
        <v>0</v>
      </c>
      <c r="AA282" s="22">
        <v>0</v>
      </c>
      <c r="AB282" s="22">
        <v>0</v>
      </c>
      <c r="AC282" s="22">
        <v>0</v>
      </c>
      <c r="AD282" s="22">
        <v>0</v>
      </c>
      <c r="AE282" s="22">
        <v>0</v>
      </c>
      <c r="AF282" s="22">
        <v>0</v>
      </c>
      <c r="AG282" s="22">
        <v>0</v>
      </c>
      <c r="AH282" s="22">
        <f t="shared" si="37"/>
        <v>0</v>
      </c>
      <c r="AI282" s="22">
        <v>0</v>
      </c>
      <c r="AJ282" s="22">
        <f t="shared" si="38"/>
        <v>-794.12</v>
      </c>
      <c r="AL282" s="37">
        <f t="shared" si="39"/>
        <v>0</v>
      </c>
      <c r="AM282" s="37">
        <f t="shared" si="40"/>
        <v>0</v>
      </c>
    </row>
    <row r="283" spans="1:42" outlineLevel="1" x14ac:dyDescent="0.25">
      <c r="A283" s="36">
        <v>40755</v>
      </c>
      <c r="C283" s="28" t="s">
        <v>5839</v>
      </c>
      <c r="D283" s="29" t="s">
        <v>5840</v>
      </c>
      <c r="F283" s="29" t="s">
        <v>88</v>
      </c>
      <c r="G283" s="29" t="s">
        <v>451</v>
      </c>
      <c r="H283" s="29" t="s">
        <v>90</v>
      </c>
      <c r="N283" s="31">
        <v>1</v>
      </c>
      <c r="O283" s="29" t="s">
        <v>158</v>
      </c>
      <c r="P283" s="37">
        <v>441.18</v>
      </c>
      <c r="Q283" s="37">
        <v>0</v>
      </c>
      <c r="R283" s="37">
        <v>0</v>
      </c>
      <c r="S283" s="37">
        <f t="shared" si="36"/>
        <v>441.18</v>
      </c>
      <c r="T283" s="31">
        <v>120</v>
      </c>
      <c r="U283" s="22">
        <v>-441.18</v>
      </c>
      <c r="V283" s="22">
        <v>0</v>
      </c>
      <c r="W283" s="22">
        <v>0</v>
      </c>
      <c r="X283" s="22">
        <v>0</v>
      </c>
      <c r="Y283" s="22">
        <v>0</v>
      </c>
      <c r="Z283" s="22">
        <v>0</v>
      </c>
      <c r="AA283" s="22">
        <v>0</v>
      </c>
      <c r="AB283" s="22">
        <v>0</v>
      </c>
      <c r="AC283" s="22">
        <v>0</v>
      </c>
      <c r="AD283" s="22">
        <v>0</v>
      </c>
      <c r="AE283" s="22">
        <v>0</v>
      </c>
      <c r="AF283" s="22">
        <v>0</v>
      </c>
      <c r="AG283" s="22">
        <v>0</v>
      </c>
      <c r="AH283" s="22">
        <f t="shared" si="37"/>
        <v>0</v>
      </c>
      <c r="AI283" s="22">
        <v>0</v>
      </c>
      <c r="AJ283" s="22">
        <f t="shared" si="38"/>
        <v>-441.18</v>
      </c>
      <c r="AL283" s="37">
        <f t="shared" si="39"/>
        <v>0</v>
      </c>
      <c r="AM283" s="37">
        <f t="shared" si="40"/>
        <v>0</v>
      </c>
      <c r="AP283" s="138"/>
    </row>
    <row r="284" spans="1:42" outlineLevel="1" x14ac:dyDescent="0.25">
      <c r="A284" s="36">
        <v>40755</v>
      </c>
      <c r="C284" s="28" t="s">
        <v>5841</v>
      </c>
      <c r="D284" s="29" t="s">
        <v>5842</v>
      </c>
      <c r="F284" s="29" t="s">
        <v>88</v>
      </c>
      <c r="G284" s="29" t="s">
        <v>451</v>
      </c>
      <c r="H284" s="29" t="s">
        <v>90</v>
      </c>
      <c r="N284" s="31">
        <v>1</v>
      </c>
      <c r="O284" s="29" t="s">
        <v>158</v>
      </c>
      <c r="P284" s="37">
        <v>21000</v>
      </c>
      <c r="Q284" s="37">
        <v>0</v>
      </c>
      <c r="R284" s="37">
        <v>0</v>
      </c>
      <c r="S284" s="37">
        <f t="shared" si="36"/>
        <v>21000</v>
      </c>
      <c r="T284" s="31">
        <v>120</v>
      </c>
      <c r="U284" s="22">
        <v>-21000</v>
      </c>
      <c r="V284" s="22">
        <v>0</v>
      </c>
      <c r="W284" s="22">
        <v>0</v>
      </c>
      <c r="X284" s="22">
        <v>0</v>
      </c>
      <c r="Y284" s="22">
        <v>0</v>
      </c>
      <c r="Z284" s="22">
        <v>0</v>
      </c>
      <c r="AA284" s="22">
        <v>0</v>
      </c>
      <c r="AB284" s="22">
        <v>0</v>
      </c>
      <c r="AC284" s="22">
        <v>0</v>
      </c>
      <c r="AD284" s="22">
        <v>0</v>
      </c>
      <c r="AE284" s="22">
        <v>0</v>
      </c>
      <c r="AF284" s="22">
        <v>0</v>
      </c>
      <c r="AG284" s="22">
        <v>0</v>
      </c>
      <c r="AH284" s="22">
        <f t="shared" si="37"/>
        <v>0</v>
      </c>
      <c r="AI284" s="22">
        <v>0</v>
      </c>
      <c r="AJ284" s="22">
        <f t="shared" si="38"/>
        <v>-21000</v>
      </c>
      <c r="AL284" s="37">
        <f t="shared" si="39"/>
        <v>0</v>
      </c>
      <c r="AM284" s="37">
        <f t="shared" si="40"/>
        <v>0</v>
      </c>
      <c r="AP284" s="138"/>
    </row>
    <row r="285" spans="1:42" outlineLevel="1" x14ac:dyDescent="0.25">
      <c r="A285" s="36">
        <v>40755</v>
      </c>
      <c r="C285" s="28" t="s">
        <v>5843</v>
      </c>
      <c r="D285" s="29" t="s">
        <v>5844</v>
      </c>
      <c r="F285" s="29" t="s">
        <v>88</v>
      </c>
      <c r="G285" s="29" t="s">
        <v>451</v>
      </c>
      <c r="H285" s="29" t="s">
        <v>90</v>
      </c>
      <c r="N285" s="31">
        <v>1</v>
      </c>
      <c r="O285" s="29" t="s">
        <v>158</v>
      </c>
      <c r="P285" s="37">
        <v>1980</v>
      </c>
      <c r="Q285" s="37">
        <v>0</v>
      </c>
      <c r="R285" s="37">
        <v>0</v>
      </c>
      <c r="S285" s="37">
        <f t="shared" si="36"/>
        <v>1980</v>
      </c>
      <c r="T285" s="31">
        <v>120</v>
      </c>
      <c r="U285" s="22">
        <v>-1980</v>
      </c>
      <c r="V285" s="22">
        <v>0</v>
      </c>
      <c r="W285" s="22">
        <v>0</v>
      </c>
      <c r="X285" s="22">
        <v>0</v>
      </c>
      <c r="Y285" s="22">
        <v>0</v>
      </c>
      <c r="Z285" s="22">
        <v>0</v>
      </c>
      <c r="AA285" s="22">
        <v>0</v>
      </c>
      <c r="AB285" s="22">
        <v>0</v>
      </c>
      <c r="AC285" s="22">
        <v>0</v>
      </c>
      <c r="AD285" s="22">
        <v>0</v>
      </c>
      <c r="AE285" s="22">
        <v>0</v>
      </c>
      <c r="AF285" s="22">
        <v>0</v>
      </c>
      <c r="AG285" s="22">
        <v>0</v>
      </c>
      <c r="AH285" s="22">
        <f t="shared" si="37"/>
        <v>0</v>
      </c>
      <c r="AI285" s="22">
        <v>0</v>
      </c>
      <c r="AJ285" s="22">
        <f t="shared" si="38"/>
        <v>-1980</v>
      </c>
      <c r="AL285" s="37">
        <f t="shared" si="39"/>
        <v>0</v>
      </c>
      <c r="AM285" s="37">
        <f t="shared" si="40"/>
        <v>0</v>
      </c>
      <c r="AP285" s="138"/>
    </row>
    <row r="286" spans="1:42" outlineLevel="1" x14ac:dyDescent="0.25">
      <c r="A286" s="36">
        <v>40755</v>
      </c>
      <c r="C286" s="28" t="s">
        <v>5845</v>
      </c>
      <c r="D286" s="29" t="s">
        <v>5846</v>
      </c>
      <c r="F286" s="29" t="s">
        <v>88</v>
      </c>
      <c r="G286" s="29" t="s">
        <v>451</v>
      </c>
      <c r="H286" s="29" t="s">
        <v>90</v>
      </c>
      <c r="N286" s="31">
        <v>1</v>
      </c>
      <c r="O286" s="29" t="s">
        <v>158</v>
      </c>
      <c r="P286" s="37">
        <v>864</v>
      </c>
      <c r="Q286" s="37">
        <v>0</v>
      </c>
      <c r="R286" s="37">
        <v>0</v>
      </c>
      <c r="S286" s="37">
        <f t="shared" si="36"/>
        <v>864</v>
      </c>
      <c r="T286" s="31">
        <v>120</v>
      </c>
      <c r="U286" s="22">
        <v>-864</v>
      </c>
      <c r="V286" s="22">
        <v>0</v>
      </c>
      <c r="W286" s="22">
        <v>0</v>
      </c>
      <c r="X286" s="22">
        <v>0</v>
      </c>
      <c r="Y286" s="22">
        <v>0</v>
      </c>
      <c r="Z286" s="22">
        <v>0</v>
      </c>
      <c r="AA286" s="22">
        <v>0</v>
      </c>
      <c r="AB286" s="22">
        <v>0</v>
      </c>
      <c r="AC286" s="22">
        <v>0</v>
      </c>
      <c r="AD286" s="22">
        <v>0</v>
      </c>
      <c r="AE286" s="22">
        <v>0</v>
      </c>
      <c r="AF286" s="22">
        <v>0</v>
      </c>
      <c r="AG286" s="22">
        <v>0</v>
      </c>
      <c r="AH286" s="22">
        <f t="shared" si="37"/>
        <v>0</v>
      </c>
      <c r="AI286" s="22">
        <v>0</v>
      </c>
      <c r="AJ286" s="22">
        <f t="shared" si="38"/>
        <v>-864</v>
      </c>
      <c r="AL286" s="37">
        <f t="shared" si="39"/>
        <v>0</v>
      </c>
      <c r="AM286" s="37">
        <f t="shared" si="40"/>
        <v>0</v>
      </c>
    </row>
    <row r="287" spans="1:42" outlineLevel="1" x14ac:dyDescent="0.25">
      <c r="A287" s="36">
        <v>40755</v>
      </c>
      <c r="C287" s="28" t="s">
        <v>5847</v>
      </c>
      <c r="D287" s="29" t="s">
        <v>5848</v>
      </c>
      <c r="F287" s="29" t="s">
        <v>88</v>
      </c>
      <c r="G287" s="29" t="s">
        <v>451</v>
      </c>
      <c r="H287" s="29" t="s">
        <v>90</v>
      </c>
      <c r="N287" s="31">
        <v>1</v>
      </c>
      <c r="O287" s="29" t="s">
        <v>158</v>
      </c>
      <c r="P287" s="37">
        <v>1140</v>
      </c>
      <c r="Q287" s="37">
        <v>0</v>
      </c>
      <c r="R287" s="37">
        <v>0</v>
      </c>
      <c r="S287" s="37">
        <f t="shared" si="36"/>
        <v>1140</v>
      </c>
      <c r="T287" s="31">
        <v>120</v>
      </c>
      <c r="U287" s="22">
        <v>-1140</v>
      </c>
      <c r="V287" s="22">
        <v>0</v>
      </c>
      <c r="W287" s="22">
        <v>0</v>
      </c>
      <c r="X287" s="22">
        <v>0</v>
      </c>
      <c r="Y287" s="22">
        <v>0</v>
      </c>
      <c r="Z287" s="22">
        <v>0</v>
      </c>
      <c r="AA287" s="22">
        <v>0</v>
      </c>
      <c r="AB287" s="22">
        <v>0</v>
      </c>
      <c r="AC287" s="22">
        <v>0</v>
      </c>
      <c r="AD287" s="22">
        <v>0</v>
      </c>
      <c r="AE287" s="22">
        <v>0</v>
      </c>
      <c r="AF287" s="22">
        <v>0</v>
      </c>
      <c r="AG287" s="22">
        <v>0</v>
      </c>
      <c r="AH287" s="22">
        <f t="shared" si="37"/>
        <v>0</v>
      </c>
      <c r="AI287" s="22">
        <v>0</v>
      </c>
      <c r="AJ287" s="22">
        <f t="shared" si="38"/>
        <v>-1140</v>
      </c>
      <c r="AL287" s="37">
        <f t="shared" si="39"/>
        <v>0</v>
      </c>
      <c r="AM287" s="37">
        <f t="shared" si="40"/>
        <v>0</v>
      </c>
      <c r="AP287" s="138"/>
    </row>
    <row r="288" spans="1:42" outlineLevel="1" x14ac:dyDescent="0.25">
      <c r="A288" s="36">
        <v>40755</v>
      </c>
      <c r="C288" s="28" t="s">
        <v>5849</v>
      </c>
      <c r="D288" s="29" t="s">
        <v>5850</v>
      </c>
      <c r="F288" s="29" t="s">
        <v>88</v>
      </c>
      <c r="G288" s="29" t="s">
        <v>451</v>
      </c>
      <c r="H288" s="29" t="s">
        <v>90</v>
      </c>
      <c r="N288" s="31">
        <v>1</v>
      </c>
      <c r="O288" s="29" t="s">
        <v>158</v>
      </c>
      <c r="P288" s="37">
        <v>380</v>
      </c>
      <c r="Q288" s="37">
        <v>0</v>
      </c>
      <c r="R288" s="37">
        <v>0</v>
      </c>
      <c r="S288" s="37">
        <f t="shared" si="36"/>
        <v>380</v>
      </c>
      <c r="T288" s="31">
        <v>120</v>
      </c>
      <c r="U288" s="22">
        <v>-380</v>
      </c>
      <c r="V288" s="22">
        <v>0</v>
      </c>
      <c r="W288" s="22">
        <v>0</v>
      </c>
      <c r="X288" s="22">
        <v>0</v>
      </c>
      <c r="Y288" s="22">
        <v>0</v>
      </c>
      <c r="Z288" s="22">
        <v>0</v>
      </c>
      <c r="AA288" s="22">
        <v>0</v>
      </c>
      <c r="AB288" s="22">
        <v>0</v>
      </c>
      <c r="AC288" s="22">
        <v>0</v>
      </c>
      <c r="AD288" s="22">
        <v>0</v>
      </c>
      <c r="AE288" s="22">
        <v>0</v>
      </c>
      <c r="AF288" s="22">
        <v>0</v>
      </c>
      <c r="AG288" s="22">
        <v>0</v>
      </c>
      <c r="AH288" s="22">
        <f t="shared" si="37"/>
        <v>0</v>
      </c>
      <c r="AI288" s="22">
        <v>0</v>
      </c>
      <c r="AJ288" s="22">
        <f t="shared" si="38"/>
        <v>-380</v>
      </c>
      <c r="AL288" s="37">
        <f t="shared" si="39"/>
        <v>0</v>
      </c>
      <c r="AM288" s="37">
        <f t="shared" si="40"/>
        <v>0</v>
      </c>
      <c r="AP288" s="138"/>
    </row>
    <row r="289" spans="1:42" outlineLevel="1" x14ac:dyDescent="0.25">
      <c r="A289" s="36">
        <v>40755</v>
      </c>
      <c r="C289" s="28" t="s">
        <v>5851</v>
      </c>
      <c r="D289" s="29" t="s">
        <v>5852</v>
      </c>
      <c r="F289" s="29" t="s">
        <v>88</v>
      </c>
      <c r="G289" s="29" t="s">
        <v>451</v>
      </c>
      <c r="H289" s="29" t="s">
        <v>90</v>
      </c>
      <c r="N289" s="31">
        <v>1</v>
      </c>
      <c r="O289" s="29" t="s">
        <v>158</v>
      </c>
      <c r="P289" s="37">
        <v>3300</v>
      </c>
      <c r="Q289" s="37">
        <v>0</v>
      </c>
      <c r="R289" s="37">
        <v>0</v>
      </c>
      <c r="S289" s="37">
        <f t="shared" si="36"/>
        <v>3300</v>
      </c>
      <c r="T289" s="31">
        <v>120</v>
      </c>
      <c r="U289" s="22">
        <v>-3300</v>
      </c>
      <c r="V289" s="22">
        <v>0</v>
      </c>
      <c r="W289" s="22">
        <v>0</v>
      </c>
      <c r="X289" s="22">
        <v>0</v>
      </c>
      <c r="Y289" s="22">
        <v>0</v>
      </c>
      <c r="Z289" s="22">
        <v>0</v>
      </c>
      <c r="AA289" s="22">
        <v>0</v>
      </c>
      <c r="AB289" s="22">
        <v>0</v>
      </c>
      <c r="AC289" s="22">
        <v>0</v>
      </c>
      <c r="AD289" s="22">
        <v>0</v>
      </c>
      <c r="AE289" s="22">
        <v>0</v>
      </c>
      <c r="AF289" s="22">
        <v>0</v>
      </c>
      <c r="AG289" s="22">
        <v>0</v>
      </c>
      <c r="AH289" s="22">
        <f t="shared" si="37"/>
        <v>0</v>
      </c>
      <c r="AI289" s="22">
        <v>0</v>
      </c>
      <c r="AJ289" s="22">
        <f t="shared" si="38"/>
        <v>-3300</v>
      </c>
      <c r="AL289" s="37">
        <f t="shared" si="39"/>
        <v>0</v>
      </c>
      <c r="AM289" s="37">
        <f t="shared" si="40"/>
        <v>0</v>
      </c>
      <c r="AP289" s="138"/>
    </row>
    <row r="290" spans="1:42" outlineLevel="1" x14ac:dyDescent="0.25">
      <c r="A290" s="36">
        <v>40755</v>
      </c>
      <c r="C290" s="28" t="s">
        <v>5853</v>
      </c>
      <c r="D290" s="29" t="s">
        <v>5854</v>
      </c>
      <c r="F290" s="29" t="s">
        <v>88</v>
      </c>
      <c r="G290" s="29" t="s">
        <v>451</v>
      </c>
      <c r="H290" s="29" t="s">
        <v>90</v>
      </c>
      <c r="N290" s="31">
        <v>1</v>
      </c>
      <c r="O290" s="29" t="s">
        <v>158</v>
      </c>
      <c r="P290" s="37">
        <v>760</v>
      </c>
      <c r="Q290" s="37">
        <v>0</v>
      </c>
      <c r="R290" s="37">
        <v>0</v>
      </c>
      <c r="S290" s="37">
        <f t="shared" si="36"/>
        <v>760</v>
      </c>
      <c r="T290" s="31">
        <v>120</v>
      </c>
      <c r="U290" s="22">
        <v>-760</v>
      </c>
      <c r="V290" s="22">
        <v>0</v>
      </c>
      <c r="W290" s="22">
        <v>0</v>
      </c>
      <c r="X290" s="22">
        <v>0</v>
      </c>
      <c r="Y290" s="22">
        <v>0</v>
      </c>
      <c r="Z290" s="22">
        <v>0</v>
      </c>
      <c r="AA290" s="22">
        <v>0</v>
      </c>
      <c r="AB290" s="22">
        <v>0</v>
      </c>
      <c r="AC290" s="22">
        <v>0</v>
      </c>
      <c r="AD290" s="22">
        <v>0</v>
      </c>
      <c r="AE290" s="22">
        <v>0</v>
      </c>
      <c r="AF290" s="22">
        <v>0</v>
      </c>
      <c r="AG290" s="22">
        <v>0</v>
      </c>
      <c r="AH290" s="22">
        <f t="shared" si="37"/>
        <v>0</v>
      </c>
      <c r="AI290" s="22">
        <v>0</v>
      </c>
      <c r="AJ290" s="22">
        <f t="shared" si="38"/>
        <v>-760</v>
      </c>
      <c r="AL290" s="37">
        <f t="shared" si="39"/>
        <v>0</v>
      </c>
      <c r="AM290" s="37">
        <f t="shared" si="40"/>
        <v>0</v>
      </c>
      <c r="AN290" s="68">
        <v>2200937</v>
      </c>
      <c r="AP290" s="138"/>
    </row>
    <row r="291" spans="1:42" outlineLevel="1" x14ac:dyDescent="0.25">
      <c r="A291" s="36">
        <v>40755</v>
      </c>
      <c r="C291" s="28" t="s">
        <v>5855</v>
      </c>
      <c r="D291" s="29" t="s">
        <v>5856</v>
      </c>
      <c r="F291" s="29" t="s">
        <v>88</v>
      </c>
      <c r="G291" s="29" t="s">
        <v>451</v>
      </c>
      <c r="H291" s="29" t="s">
        <v>90</v>
      </c>
      <c r="N291" s="31">
        <v>1</v>
      </c>
      <c r="O291" s="29" t="s">
        <v>158</v>
      </c>
      <c r="P291" s="37">
        <v>35782.5</v>
      </c>
      <c r="Q291" s="37">
        <v>0</v>
      </c>
      <c r="R291" s="37">
        <v>0</v>
      </c>
      <c r="S291" s="37">
        <f t="shared" si="36"/>
        <v>35782.5</v>
      </c>
      <c r="T291" s="31">
        <v>120</v>
      </c>
      <c r="U291" s="22">
        <v>-35782.5</v>
      </c>
      <c r="V291" s="22">
        <v>0</v>
      </c>
      <c r="W291" s="22">
        <v>0</v>
      </c>
      <c r="X291" s="22">
        <v>0</v>
      </c>
      <c r="Y291" s="22">
        <v>0</v>
      </c>
      <c r="Z291" s="22">
        <v>0</v>
      </c>
      <c r="AA291" s="22">
        <v>0</v>
      </c>
      <c r="AB291" s="22">
        <v>0</v>
      </c>
      <c r="AC291" s="22">
        <v>0</v>
      </c>
      <c r="AD291" s="22">
        <v>0</v>
      </c>
      <c r="AE291" s="22">
        <v>0</v>
      </c>
      <c r="AF291" s="22">
        <v>0</v>
      </c>
      <c r="AG291" s="22">
        <v>0</v>
      </c>
      <c r="AH291" s="22">
        <f t="shared" si="37"/>
        <v>0</v>
      </c>
      <c r="AI291" s="22">
        <v>0</v>
      </c>
      <c r="AJ291" s="22">
        <f t="shared" si="38"/>
        <v>-35782.5</v>
      </c>
      <c r="AL291" s="37">
        <f t="shared" si="39"/>
        <v>0</v>
      </c>
      <c r="AM291" s="37">
        <f t="shared" si="40"/>
        <v>0</v>
      </c>
      <c r="AP291" s="138"/>
    </row>
    <row r="292" spans="1:42" outlineLevel="1" x14ac:dyDescent="0.25">
      <c r="A292" s="36">
        <v>40755</v>
      </c>
      <c r="C292" s="28" t="s">
        <v>5857</v>
      </c>
      <c r="D292" s="29" t="s">
        <v>5858</v>
      </c>
      <c r="F292" s="29" t="s">
        <v>88</v>
      </c>
      <c r="G292" s="29" t="s">
        <v>451</v>
      </c>
      <c r="H292" s="29" t="s">
        <v>90</v>
      </c>
      <c r="N292" s="31">
        <v>1</v>
      </c>
      <c r="O292" s="29" t="s">
        <v>158</v>
      </c>
      <c r="P292" s="37">
        <v>912</v>
      </c>
      <c r="Q292" s="37">
        <v>0</v>
      </c>
      <c r="R292" s="37">
        <v>0</v>
      </c>
      <c r="S292" s="37">
        <f t="shared" si="36"/>
        <v>912</v>
      </c>
      <c r="T292" s="31">
        <v>120</v>
      </c>
      <c r="U292" s="22">
        <v>-912</v>
      </c>
      <c r="V292" s="22">
        <v>0</v>
      </c>
      <c r="W292" s="22">
        <v>0</v>
      </c>
      <c r="X292" s="22">
        <v>0</v>
      </c>
      <c r="Y292" s="22">
        <v>0</v>
      </c>
      <c r="Z292" s="22">
        <v>0</v>
      </c>
      <c r="AA292" s="22">
        <v>0</v>
      </c>
      <c r="AB292" s="22">
        <v>0</v>
      </c>
      <c r="AC292" s="22">
        <v>0</v>
      </c>
      <c r="AD292" s="22">
        <v>0</v>
      </c>
      <c r="AE292" s="22">
        <v>0</v>
      </c>
      <c r="AF292" s="22">
        <v>0</v>
      </c>
      <c r="AG292" s="22">
        <v>0</v>
      </c>
      <c r="AH292" s="22">
        <f t="shared" si="37"/>
        <v>0</v>
      </c>
      <c r="AI292" s="22">
        <v>0</v>
      </c>
      <c r="AJ292" s="22">
        <f t="shared" si="38"/>
        <v>-912</v>
      </c>
      <c r="AL292" s="37">
        <f t="shared" si="39"/>
        <v>0</v>
      </c>
      <c r="AM292" s="37">
        <f t="shared" si="40"/>
        <v>0</v>
      </c>
      <c r="AN292" s="68">
        <v>2200947</v>
      </c>
      <c r="AP292" s="138"/>
    </row>
    <row r="293" spans="1:42" outlineLevel="1" x14ac:dyDescent="0.25">
      <c r="A293" s="36">
        <v>40755</v>
      </c>
      <c r="C293" s="28" t="s">
        <v>5859</v>
      </c>
      <c r="D293" s="29" t="s">
        <v>5860</v>
      </c>
      <c r="F293" s="29" t="s">
        <v>88</v>
      </c>
      <c r="G293" s="29" t="s">
        <v>451</v>
      </c>
      <c r="H293" s="29" t="s">
        <v>90</v>
      </c>
      <c r="N293" s="31">
        <v>1</v>
      </c>
      <c r="O293" s="29" t="s">
        <v>158</v>
      </c>
      <c r="P293" s="37">
        <v>1299</v>
      </c>
      <c r="Q293" s="37">
        <v>0</v>
      </c>
      <c r="R293" s="37">
        <v>0</v>
      </c>
      <c r="S293" s="37">
        <f t="shared" si="36"/>
        <v>1299</v>
      </c>
      <c r="T293" s="31">
        <v>120</v>
      </c>
      <c r="U293" s="22">
        <v>-1299</v>
      </c>
      <c r="V293" s="22">
        <v>0</v>
      </c>
      <c r="W293" s="22">
        <v>0</v>
      </c>
      <c r="X293" s="22">
        <v>0</v>
      </c>
      <c r="Y293" s="22">
        <v>0</v>
      </c>
      <c r="Z293" s="22">
        <v>0</v>
      </c>
      <c r="AA293" s="22">
        <v>0</v>
      </c>
      <c r="AB293" s="22">
        <v>0</v>
      </c>
      <c r="AC293" s="22">
        <v>0</v>
      </c>
      <c r="AD293" s="22">
        <v>0</v>
      </c>
      <c r="AE293" s="22">
        <v>0</v>
      </c>
      <c r="AF293" s="22">
        <v>0</v>
      </c>
      <c r="AG293" s="22">
        <v>0</v>
      </c>
      <c r="AH293" s="22">
        <f t="shared" si="37"/>
        <v>0</v>
      </c>
      <c r="AI293" s="22">
        <v>0</v>
      </c>
      <c r="AJ293" s="22">
        <f t="shared" si="38"/>
        <v>-1299</v>
      </c>
      <c r="AL293" s="37">
        <f t="shared" si="39"/>
        <v>0</v>
      </c>
      <c r="AM293" s="37">
        <f t="shared" si="40"/>
        <v>0</v>
      </c>
      <c r="AP293" s="138"/>
    </row>
    <row r="294" spans="1:42" outlineLevel="1" x14ac:dyDescent="0.25">
      <c r="A294" s="36">
        <v>40755</v>
      </c>
      <c r="C294" s="28" t="s">
        <v>5861</v>
      </c>
      <c r="D294" s="29" t="s">
        <v>5862</v>
      </c>
      <c r="F294" s="29" t="s">
        <v>88</v>
      </c>
      <c r="G294" s="29" t="s">
        <v>451</v>
      </c>
      <c r="H294" s="29" t="s">
        <v>90</v>
      </c>
      <c r="N294" s="31">
        <v>1</v>
      </c>
      <c r="O294" s="29" t="s">
        <v>158</v>
      </c>
      <c r="P294" s="37">
        <v>1650</v>
      </c>
      <c r="Q294" s="37">
        <v>0</v>
      </c>
      <c r="R294" s="37">
        <v>0</v>
      </c>
      <c r="S294" s="37">
        <f t="shared" si="36"/>
        <v>1650</v>
      </c>
      <c r="T294" s="31">
        <v>120</v>
      </c>
      <c r="U294" s="22">
        <v>-1650</v>
      </c>
      <c r="V294" s="22">
        <v>0</v>
      </c>
      <c r="W294" s="22">
        <v>0</v>
      </c>
      <c r="X294" s="22">
        <v>0</v>
      </c>
      <c r="Y294" s="22">
        <v>0</v>
      </c>
      <c r="Z294" s="22">
        <v>0</v>
      </c>
      <c r="AA294" s="22">
        <v>0</v>
      </c>
      <c r="AB294" s="22">
        <v>0</v>
      </c>
      <c r="AC294" s="22">
        <v>0</v>
      </c>
      <c r="AD294" s="22">
        <v>0</v>
      </c>
      <c r="AE294" s="22">
        <v>0</v>
      </c>
      <c r="AF294" s="22">
        <v>0</v>
      </c>
      <c r="AG294" s="22">
        <v>0</v>
      </c>
      <c r="AH294" s="22">
        <f t="shared" si="37"/>
        <v>0</v>
      </c>
      <c r="AI294" s="22">
        <v>0</v>
      </c>
      <c r="AJ294" s="22">
        <f t="shared" si="38"/>
        <v>-1650</v>
      </c>
      <c r="AL294" s="37">
        <f t="shared" si="39"/>
        <v>0</v>
      </c>
      <c r="AM294" s="37">
        <f t="shared" si="40"/>
        <v>0</v>
      </c>
      <c r="AP294" s="138"/>
    </row>
    <row r="295" spans="1:42" outlineLevel="1" x14ac:dyDescent="0.25">
      <c r="A295" s="36">
        <v>41456</v>
      </c>
      <c r="C295" s="28" t="s">
        <v>5863</v>
      </c>
      <c r="D295" s="29" t="s">
        <v>5864</v>
      </c>
      <c r="F295" s="29" t="s">
        <v>88</v>
      </c>
      <c r="G295" s="29" t="s">
        <v>451</v>
      </c>
      <c r="H295" s="29" t="s">
        <v>90</v>
      </c>
      <c r="N295" s="31">
        <v>1</v>
      </c>
      <c r="O295" s="29" t="s">
        <v>158</v>
      </c>
      <c r="P295" s="37">
        <v>9661.02</v>
      </c>
      <c r="Q295" s="37">
        <v>0</v>
      </c>
      <c r="R295" s="37">
        <v>0</v>
      </c>
      <c r="S295" s="37">
        <f t="shared" si="36"/>
        <v>9661.02</v>
      </c>
      <c r="T295" s="31">
        <v>120</v>
      </c>
      <c r="U295" s="22">
        <v>-9661.02</v>
      </c>
      <c r="V295" s="22">
        <v>0</v>
      </c>
      <c r="W295" s="22">
        <v>0</v>
      </c>
      <c r="X295" s="22">
        <v>0</v>
      </c>
      <c r="Y295" s="22">
        <v>0</v>
      </c>
      <c r="Z295" s="22">
        <v>0</v>
      </c>
      <c r="AA295" s="22">
        <v>0</v>
      </c>
      <c r="AB295" s="22">
        <v>0</v>
      </c>
      <c r="AC295" s="22">
        <v>0</v>
      </c>
      <c r="AD295" s="22">
        <v>0</v>
      </c>
      <c r="AE295" s="22">
        <v>0</v>
      </c>
      <c r="AF295" s="22">
        <v>0</v>
      </c>
      <c r="AG295" s="22">
        <v>0</v>
      </c>
      <c r="AH295" s="22">
        <f t="shared" si="37"/>
        <v>0</v>
      </c>
      <c r="AI295" s="22">
        <v>0</v>
      </c>
      <c r="AJ295" s="22">
        <f t="shared" si="38"/>
        <v>-9661.02</v>
      </c>
      <c r="AL295" s="37">
        <f t="shared" si="39"/>
        <v>0</v>
      </c>
      <c r="AM295" s="37">
        <f t="shared" si="40"/>
        <v>0</v>
      </c>
      <c r="AP295" s="138"/>
    </row>
    <row r="296" spans="1:42" outlineLevel="1" x14ac:dyDescent="0.25">
      <c r="A296" s="36">
        <v>42069</v>
      </c>
      <c r="C296" s="28" t="s">
        <v>5865</v>
      </c>
      <c r="D296" s="29" t="s">
        <v>5866</v>
      </c>
      <c r="F296" s="29" t="s">
        <v>88</v>
      </c>
      <c r="G296" s="29" t="s">
        <v>162</v>
      </c>
      <c r="H296" s="29" t="s">
        <v>90</v>
      </c>
      <c r="N296" s="31">
        <v>1</v>
      </c>
      <c r="O296" s="29" t="s">
        <v>158</v>
      </c>
      <c r="P296" s="37">
        <v>2000</v>
      </c>
      <c r="Q296" s="37">
        <v>0</v>
      </c>
      <c r="R296" s="37">
        <v>0</v>
      </c>
      <c r="S296" s="37">
        <f t="shared" si="36"/>
        <v>2000</v>
      </c>
      <c r="T296" s="31">
        <v>60</v>
      </c>
      <c r="U296" s="22">
        <v>-2000</v>
      </c>
      <c r="V296" s="22">
        <v>0</v>
      </c>
      <c r="W296" s="22">
        <v>0</v>
      </c>
      <c r="X296" s="22">
        <v>0</v>
      </c>
      <c r="Y296" s="22">
        <v>0</v>
      </c>
      <c r="Z296" s="22">
        <v>0</v>
      </c>
      <c r="AA296" s="22">
        <v>0</v>
      </c>
      <c r="AB296" s="22">
        <v>0</v>
      </c>
      <c r="AC296" s="22">
        <v>0</v>
      </c>
      <c r="AD296" s="22">
        <v>0</v>
      </c>
      <c r="AE296" s="22">
        <v>0</v>
      </c>
      <c r="AF296" s="22">
        <v>0</v>
      </c>
      <c r="AG296" s="22">
        <v>0</v>
      </c>
      <c r="AH296" s="22">
        <f t="shared" si="37"/>
        <v>0</v>
      </c>
      <c r="AI296" s="22">
        <v>0</v>
      </c>
      <c r="AJ296" s="22">
        <f t="shared" si="38"/>
        <v>-2000</v>
      </c>
      <c r="AL296" s="37">
        <f t="shared" si="39"/>
        <v>0</v>
      </c>
      <c r="AM296" s="37">
        <f t="shared" si="40"/>
        <v>0</v>
      </c>
      <c r="AP296" s="138"/>
    </row>
    <row r="297" spans="1:42" outlineLevel="1" x14ac:dyDescent="0.25">
      <c r="A297" s="36">
        <v>42979</v>
      </c>
      <c r="C297" s="28" t="s">
        <v>5867</v>
      </c>
      <c r="D297" s="29" t="s">
        <v>5868</v>
      </c>
      <c r="F297" s="29" t="s">
        <v>418</v>
      </c>
      <c r="G297" s="29" t="s">
        <v>206</v>
      </c>
      <c r="H297" s="29" t="s">
        <v>90</v>
      </c>
      <c r="N297" s="31">
        <v>1</v>
      </c>
      <c r="O297" s="29" t="s">
        <v>207</v>
      </c>
      <c r="P297" s="37">
        <v>108000</v>
      </c>
      <c r="Q297" s="37">
        <v>0</v>
      </c>
      <c r="R297" s="37">
        <v>0</v>
      </c>
      <c r="S297" s="37">
        <f t="shared" si="36"/>
        <v>108000</v>
      </c>
      <c r="T297" s="31">
        <v>180</v>
      </c>
      <c r="U297" s="22">
        <v>-49800</v>
      </c>
      <c r="V297" s="22">
        <v>-600</v>
      </c>
      <c r="W297" s="22">
        <f t="shared" ref="W297:AD297" si="41">-$S297/$T297</f>
        <v>-600</v>
      </c>
      <c r="X297" s="22">
        <f t="shared" si="41"/>
        <v>-600</v>
      </c>
      <c r="Y297" s="22">
        <f t="shared" si="41"/>
        <v>-600</v>
      </c>
      <c r="Z297" s="22">
        <f t="shared" si="41"/>
        <v>-600</v>
      </c>
      <c r="AA297" s="22">
        <f t="shared" si="41"/>
        <v>-600</v>
      </c>
      <c r="AB297" s="22">
        <f t="shared" si="41"/>
        <v>-600</v>
      </c>
      <c r="AC297" s="22">
        <f t="shared" si="41"/>
        <v>-600</v>
      </c>
      <c r="AD297" s="22">
        <f t="shared" si="41"/>
        <v>-600</v>
      </c>
      <c r="AE297" s="22">
        <v>0</v>
      </c>
      <c r="AF297" s="22">
        <v>0</v>
      </c>
      <c r="AG297" s="22">
        <v>0</v>
      </c>
      <c r="AH297" s="22">
        <f t="shared" si="37"/>
        <v>-5400</v>
      </c>
      <c r="AI297" s="22">
        <v>0</v>
      </c>
      <c r="AJ297" s="22">
        <f t="shared" si="38"/>
        <v>-55200</v>
      </c>
      <c r="AL297" s="37">
        <f t="shared" si="39"/>
        <v>52800</v>
      </c>
      <c r="AM297" s="37">
        <f t="shared" si="40"/>
        <v>58200</v>
      </c>
      <c r="AP297" s="138"/>
    </row>
    <row r="298" spans="1:42" outlineLevel="1" x14ac:dyDescent="0.25">
      <c r="A298" s="36">
        <v>43160</v>
      </c>
      <c r="B298" s="67"/>
      <c r="C298" s="28" t="s">
        <v>5869</v>
      </c>
      <c r="D298" s="29" t="s">
        <v>5870</v>
      </c>
      <c r="F298" s="29" t="s">
        <v>418</v>
      </c>
      <c r="G298" s="29" t="s">
        <v>206</v>
      </c>
      <c r="H298" s="29" t="s">
        <v>90</v>
      </c>
      <c r="N298" s="31">
        <v>1</v>
      </c>
      <c r="O298" s="29" t="s">
        <v>207</v>
      </c>
      <c r="P298" s="37">
        <v>3500</v>
      </c>
      <c r="Q298" s="37">
        <v>0</v>
      </c>
      <c r="R298" s="37">
        <v>0</v>
      </c>
      <c r="S298" s="37">
        <f t="shared" si="36"/>
        <v>3500</v>
      </c>
      <c r="T298" s="31">
        <v>24</v>
      </c>
      <c r="U298" s="22">
        <v>-3500</v>
      </c>
      <c r="V298" s="22">
        <v>0</v>
      </c>
      <c r="W298" s="22">
        <v>0</v>
      </c>
      <c r="X298" s="22">
        <v>0</v>
      </c>
      <c r="Y298" s="22">
        <v>0</v>
      </c>
      <c r="Z298" s="22">
        <v>0</v>
      </c>
      <c r="AA298" s="22">
        <v>0</v>
      </c>
      <c r="AB298" s="22">
        <v>0</v>
      </c>
      <c r="AC298" s="22">
        <v>0</v>
      </c>
      <c r="AD298" s="22">
        <v>0</v>
      </c>
      <c r="AE298" s="22">
        <v>0</v>
      </c>
      <c r="AF298" s="22">
        <v>0</v>
      </c>
      <c r="AG298" s="22">
        <v>0</v>
      </c>
      <c r="AH298" s="22">
        <f t="shared" si="37"/>
        <v>0</v>
      </c>
      <c r="AI298" s="22">
        <v>0</v>
      </c>
      <c r="AJ298" s="22">
        <f t="shared" si="38"/>
        <v>-3500</v>
      </c>
      <c r="AL298" s="37">
        <f t="shared" si="39"/>
        <v>0</v>
      </c>
      <c r="AM298" s="37">
        <f t="shared" si="40"/>
        <v>0</v>
      </c>
      <c r="AP298" s="138"/>
    </row>
    <row r="299" spans="1:42" s="248" customFormat="1" outlineLevel="1" x14ac:dyDescent="0.25">
      <c r="A299" s="36">
        <v>44409</v>
      </c>
      <c r="B299" s="27"/>
      <c r="C299" s="28" t="s">
        <v>5871</v>
      </c>
      <c r="D299" s="29" t="s">
        <v>5872</v>
      </c>
      <c r="E299" s="29"/>
      <c r="F299" s="29" t="s">
        <v>418</v>
      </c>
      <c r="G299" s="29" t="s">
        <v>5873</v>
      </c>
      <c r="H299" s="29" t="s">
        <v>90</v>
      </c>
      <c r="I299" s="275"/>
      <c r="J299" s="29"/>
      <c r="K299" s="29"/>
      <c r="L299" s="29"/>
      <c r="M299" s="29"/>
      <c r="N299" s="31">
        <v>1</v>
      </c>
      <c r="O299" s="29" t="s">
        <v>207</v>
      </c>
      <c r="P299" s="37">
        <v>6798</v>
      </c>
      <c r="Q299" s="37">
        <v>0</v>
      </c>
      <c r="R299" s="37">
        <v>0</v>
      </c>
      <c r="S299" s="37">
        <f t="shared" si="36"/>
        <v>6798</v>
      </c>
      <c r="T299" s="31">
        <v>48</v>
      </c>
      <c r="U299" s="22">
        <v>-4957.005000000001</v>
      </c>
      <c r="V299" s="22">
        <v>-141.63</v>
      </c>
      <c r="W299" s="22">
        <f t="shared" ref="W299:AD308" si="42">-$S299/$T299</f>
        <v>-141.625</v>
      </c>
      <c r="X299" s="22">
        <f t="shared" si="42"/>
        <v>-141.625</v>
      </c>
      <c r="Y299" s="22">
        <f t="shared" si="42"/>
        <v>-141.625</v>
      </c>
      <c r="Z299" s="22">
        <f t="shared" si="42"/>
        <v>-141.625</v>
      </c>
      <c r="AA299" s="22">
        <f t="shared" si="42"/>
        <v>-141.625</v>
      </c>
      <c r="AB299" s="22">
        <f t="shared" si="42"/>
        <v>-141.625</v>
      </c>
      <c r="AC299" s="22">
        <f t="shared" si="42"/>
        <v>-141.625</v>
      </c>
      <c r="AD299" s="22">
        <f t="shared" si="42"/>
        <v>-141.625</v>
      </c>
      <c r="AE299" s="22">
        <v>0</v>
      </c>
      <c r="AF299" s="22">
        <v>0</v>
      </c>
      <c r="AG299" s="22">
        <v>0</v>
      </c>
      <c r="AH299" s="22">
        <f t="shared" si="37"/>
        <v>-1274.6300000000001</v>
      </c>
      <c r="AI299" s="22">
        <v>0</v>
      </c>
      <c r="AJ299" s="22">
        <f t="shared" si="38"/>
        <v>-6231.6350000000011</v>
      </c>
      <c r="AK299" s="37"/>
      <c r="AL299" s="37">
        <f t="shared" si="39"/>
        <v>566.36499999999887</v>
      </c>
      <c r="AM299" s="37">
        <f t="shared" si="40"/>
        <v>1840.994999999999</v>
      </c>
      <c r="AP299" s="281"/>
    </row>
    <row r="300" spans="1:42" outlineLevel="1" x14ac:dyDescent="0.25">
      <c r="A300" s="36">
        <v>44652</v>
      </c>
      <c r="C300" s="28" t="s">
        <v>5874</v>
      </c>
      <c r="D300" s="29" t="s">
        <v>5875</v>
      </c>
      <c r="F300" s="29" t="s">
        <v>88</v>
      </c>
      <c r="G300" s="29" t="s">
        <v>331</v>
      </c>
      <c r="H300" s="29" t="s">
        <v>157</v>
      </c>
      <c r="N300" s="31">
        <v>1</v>
      </c>
      <c r="O300" s="29" t="s">
        <v>207</v>
      </c>
      <c r="P300" s="37">
        <v>33250</v>
      </c>
      <c r="Q300" s="37">
        <v>0</v>
      </c>
      <c r="R300" s="37">
        <v>0</v>
      </c>
      <c r="S300" s="37">
        <f t="shared" si="36"/>
        <v>33250</v>
      </c>
      <c r="T300" s="31">
        <v>120</v>
      </c>
      <c r="U300" s="22">
        <v>-7481.1900000000005</v>
      </c>
      <c r="V300" s="22">
        <v>-277.08</v>
      </c>
      <c r="W300" s="22">
        <f t="shared" si="42"/>
        <v>-277.08333333333331</v>
      </c>
      <c r="X300" s="22">
        <f t="shared" si="42"/>
        <v>-277.08333333333331</v>
      </c>
      <c r="Y300" s="22">
        <f t="shared" si="42"/>
        <v>-277.08333333333331</v>
      </c>
      <c r="Z300" s="22">
        <f t="shared" si="42"/>
        <v>-277.08333333333331</v>
      </c>
      <c r="AA300" s="22">
        <f t="shared" si="42"/>
        <v>-277.08333333333331</v>
      </c>
      <c r="AB300" s="22">
        <f t="shared" si="42"/>
        <v>-277.08333333333331</v>
      </c>
      <c r="AC300" s="22">
        <f t="shared" si="42"/>
        <v>-277.08333333333331</v>
      </c>
      <c r="AD300" s="22">
        <f t="shared" si="42"/>
        <v>-277.08333333333331</v>
      </c>
      <c r="AE300" s="22">
        <v>0</v>
      </c>
      <c r="AF300" s="22">
        <v>0</v>
      </c>
      <c r="AG300" s="22">
        <v>0</v>
      </c>
      <c r="AH300" s="22">
        <f t="shared" si="37"/>
        <v>-2493.7466666666664</v>
      </c>
      <c r="AI300" s="22">
        <v>0</v>
      </c>
      <c r="AJ300" s="22">
        <f t="shared" si="38"/>
        <v>-9974.9366666666665</v>
      </c>
      <c r="AL300" s="37">
        <f t="shared" si="39"/>
        <v>23275.063333333332</v>
      </c>
      <c r="AM300" s="37">
        <f t="shared" si="40"/>
        <v>25768.809999999998</v>
      </c>
      <c r="AP300" s="138"/>
    </row>
    <row r="301" spans="1:42" outlineLevel="1" x14ac:dyDescent="0.25">
      <c r="A301" s="36">
        <v>44652</v>
      </c>
      <c r="C301" s="28" t="s">
        <v>5876</v>
      </c>
      <c r="D301" s="29" t="s">
        <v>5877</v>
      </c>
      <c r="F301" s="29" t="s">
        <v>88</v>
      </c>
      <c r="G301" s="29" t="s">
        <v>331</v>
      </c>
      <c r="H301" s="29" t="s">
        <v>157</v>
      </c>
      <c r="N301" s="31">
        <v>1</v>
      </c>
      <c r="O301" s="29" t="s">
        <v>207</v>
      </c>
      <c r="P301" s="37">
        <v>14000</v>
      </c>
      <c r="Q301" s="37">
        <v>0</v>
      </c>
      <c r="R301" s="37">
        <v>0</v>
      </c>
      <c r="S301" s="37">
        <f t="shared" si="36"/>
        <v>14000</v>
      </c>
      <c r="T301" s="31">
        <v>60</v>
      </c>
      <c r="U301" s="22">
        <v>-6299.94</v>
      </c>
      <c r="V301" s="22">
        <v>-233.33</v>
      </c>
      <c r="W301" s="22">
        <f t="shared" si="42"/>
        <v>-233.33333333333334</v>
      </c>
      <c r="X301" s="22">
        <f t="shared" si="42"/>
        <v>-233.33333333333334</v>
      </c>
      <c r="Y301" s="22">
        <f t="shared" si="42"/>
        <v>-233.33333333333334</v>
      </c>
      <c r="Z301" s="22">
        <f t="shared" si="42"/>
        <v>-233.33333333333334</v>
      </c>
      <c r="AA301" s="22">
        <f t="shared" si="42"/>
        <v>-233.33333333333334</v>
      </c>
      <c r="AB301" s="22">
        <f t="shared" si="42"/>
        <v>-233.33333333333334</v>
      </c>
      <c r="AC301" s="22">
        <f t="shared" si="42"/>
        <v>-233.33333333333334</v>
      </c>
      <c r="AD301" s="22">
        <f t="shared" si="42"/>
        <v>-233.33333333333334</v>
      </c>
      <c r="AE301" s="22">
        <v>0</v>
      </c>
      <c r="AF301" s="22">
        <v>0</v>
      </c>
      <c r="AG301" s="22">
        <v>0</v>
      </c>
      <c r="AH301" s="22">
        <f t="shared" si="37"/>
        <v>-2099.9966666666664</v>
      </c>
      <c r="AI301" s="22">
        <v>0</v>
      </c>
      <c r="AJ301" s="22">
        <f t="shared" si="38"/>
        <v>-8399.9366666666665</v>
      </c>
      <c r="AL301" s="37">
        <f t="shared" si="39"/>
        <v>5600.0633333333335</v>
      </c>
      <c r="AM301" s="37">
        <f t="shared" si="40"/>
        <v>7700.06</v>
      </c>
      <c r="AP301" s="138"/>
    </row>
    <row r="302" spans="1:42" outlineLevel="1" x14ac:dyDescent="0.25">
      <c r="A302" s="36">
        <v>44658</v>
      </c>
      <c r="C302" s="69" t="s">
        <v>5878</v>
      </c>
      <c r="D302" s="29" t="s">
        <v>5879</v>
      </c>
      <c r="E302" t="s">
        <v>3501</v>
      </c>
      <c r="N302" s="31">
        <v>1</v>
      </c>
      <c r="O302" s="29" t="s">
        <v>158</v>
      </c>
      <c r="P302" s="37">
        <v>1400</v>
      </c>
      <c r="Q302" s="37">
        <v>0</v>
      </c>
      <c r="R302" s="37">
        <v>0</v>
      </c>
      <c r="S302" s="37">
        <f t="shared" si="36"/>
        <v>1400</v>
      </c>
      <c r="T302" s="31">
        <v>120</v>
      </c>
      <c r="U302" s="22">
        <v>-280.04999999999995</v>
      </c>
      <c r="V302" s="22">
        <v>-11.67</v>
      </c>
      <c r="W302" s="22">
        <f t="shared" si="42"/>
        <v>-11.666666666666666</v>
      </c>
      <c r="X302" s="22">
        <f t="shared" si="42"/>
        <v>-11.666666666666666</v>
      </c>
      <c r="Y302" s="22">
        <f t="shared" si="42"/>
        <v>-11.666666666666666</v>
      </c>
      <c r="Z302" s="22">
        <f t="shared" si="42"/>
        <v>-11.666666666666666</v>
      </c>
      <c r="AA302" s="22">
        <f t="shared" si="42"/>
        <v>-11.666666666666666</v>
      </c>
      <c r="AB302" s="22">
        <f t="shared" si="42"/>
        <v>-11.666666666666666</v>
      </c>
      <c r="AC302" s="22">
        <f t="shared" si="42"/>
        <v>-11.666666666666666</v>
      </c>
      <c r="AD302" s="22">
        <f t="shared" si="42"/>
        <v>-11.666666666666666</v>
      </c>
      <c r="AE302" s="22">
        <v>0</v>
      </c>
      <c r="AF302" s="22">
        <v>0</v>
      </c>
      <c r="AG302" s="22">
        <v>0</v>
      </c>
      <c r="AH302" s="22">
        <f t="shared" si="37"/>
        <v>-105.00333333333334</v>
      </c>
      <c r="AI302" s="22">
        <v>0</v>
      </c>
      <c r="AJ302" s="22">
        <f t="shared" si="38"/>
        <v>-385.05333333333328</v>
      </c>
      <c r="AL302" s="37">
        <f t="shared" si="39"/>
        <v>1014.9466666666667</v>
      </c>
      <c r="AM302" s="37">
        <f t="shared" si="40"/>
        <v>1119.95</v>
      </c>
      <c r="AP302" s="138"/>
    </row>
    <row r="303" spans="1:42" outlineLevel="1" x14ac:dyDescent="0.25">
      <c r="A303" s="36">
        <v>44670</v>
      </c>
      <c r="C303" s="69" t="s">
        <v>5880</v>
      </c>
      <c r="D303" s="29" t="s">
        <v>5881</v>
      </c>
      <c r="E303" t="s">
        <v>195</v>
      </c>
      <c r="F303"/>
      <c r="G303"/>
      <c r="H303"/>
      <c r="I303" s="282"/>
      <c r="J303"/>
      <c r="N303" s="31">
        <v>1</v>
      </c>
      <c r="O303" s="29" t="s">
        <v>158</v>
      </c>
      <c r="P303" s="37">
        <v>1300</v>
      </c>
      <c r="Q303" s="37">
        <v>0</v>
      </c>
      <c r="R303" s="37">
        <v>0</v>
      </c>
      <c r="S303" s="37">
        <f t="shared" si="36"/>
        <v>1300</v>
      </c>
      <c r="T303" s="31">
        <v>120</v>
      </c>
      <c r="U303" s="22">
        <v>-259.95</v>
      </c>
      <c r="V303" s="22">
        <v>-10.83</v>
      </c>
      <c r="W303" s="22">
        <f t="shared" si="42"/>
        <v>-10.833333333333334</v>
      </c>
      <c r="X303" s="22">
        <f t="shared" si="42"/>
        <v>-10.833333333333334</v>
      </c>
      <c r="Y303" s="22">
        <f t="shared" si="42"/>
        <v>-10.833333333333334</v>
      </c>
      <c r="Z303" s="22">
        <f t="shared" si="42"/>
        <v>-10.833333333333334</v>
      </c>
      <c r="AA303" s="22">
        <f t="shared" si="42"/>
        <v>-10.833333333333334</v>
      </c>
      <c r="AB303" s="22">
        <f t="shared" si="42"/>
        <v>-10.833333333333334</v>
      </c>
      <c r="AC303" s="22">
        <f t="shared" si="42"/>
        <v>-10.833333333333334</v>
      </c>
      <c r="AD303" s="22">
        <f t="shared" si="42"/>
        <v>-10.833333333333334</v>
      </c>
      <c r="AE303" s="22">
        <v>0</v>
      </c>
      <c r="AF303" s="22">
        <v>0</v>
      </c>
      <c r="AG303" s="22">
        <v>0</v>
      </c>
      <c r="AH303" s="22">
        <f t="shared" si="37"/>
        <v>-97.496666666666655</v>
      </c>
      <c r="AI303" s="22">
        <v>0</v>
      </c>
      <c r="AJ303" s="22">
        <f t="shared" si="38"/>
        <v>-357.44666666666666</v>
      </c>
      <c r="AL303" s="37">
        <f t="shared" si="39"/>
        <v>942.55333333333328</v>
      </c>
      <c r="AM303" s="37">
        <f t="shared" si="40"/>
        <v>1040.05</v>
      </c>
      <c r="AP303" s="138"/>
    </row>
    <row r="304" spans="1:42" outlineLevel="1" x14ac:dyDescent="0.25">
      <c r="A304" s="36">
        <v>44698</v>
      </c>
      <c r="C304" s="69" t="s">
        <v>5882</v>
      </c>
      <c r="D304" s="29" t="s">
        <v>5883</v>
      </c>
      <c r="E304" s="29" t="s">
        <v>5884</v>
      </c>
      <c r="N304" s="31">
        <v>1</v>
      </c>
      <c r="O304" s="29" t="s">
        <v>158</v>
      </c>
      <c r="P304" s="132">
        <v>12343.25</v>
      </c>
      <c r="Q304" s="37">
        <v>0</v>
      </c>
      <c r="R304" s="37">
        <v>0</v>
      </c>
      <c r="S304" s="37">
        <f t="shared" si="36"/>
        <v>12343.25</v>
      </c>
      <c r="T304" s="31">
        <v>120</v>
      </c>
      <c r="U304" s="22">
        <v>-2468.6437499999997</v>
      </c>
      <c r="V304" s="22">
        <v>-102.86</v>
      </c>
      <c r="W304" s="22">
        <f t="shared" si="42"/>
        <v>-102.86041666666667</v>
      </c>
      <c r="X304" s="22">
        <f t="shared" si="42"/>
        <v>-102.86041666666667</v>
      </c>
      <c r="Y304" s="22">
        <f t="shared" si="42"/>
        <v>-102.86041666666667</v>
      </c>
      <c r="Z304" s="22">
        <f t="shared" si="42"/>
        <v>-102.86041666666667</v>
      </c>
      <c r="AA304" s="22">
        <f t="shared" si="42"/>
        <v>-102.86041666666667</v>
      </c>
      <c r="AB304" s="22">
        <f t="shared" si="42"/>
        <v>-102.86041666666667</v>
      </c>
      <c r="AC304" s="22">
        <f t="shared" si="42"/>
        <v>-102.86041666666667</v>
      </c>
      <c r="AD304" s="22">
        <f t="shared" si="42"/>
        <v>-102.86041666666667</v>
      </c>
      <c r="AE304" s="22">
        <v>0</v>
      </c>
      <c r="AF304" s="22">
        <v>0</v>
      </c>
      <c r="AG304" s="22">
        <v>0</v>
      </c>
      <c r="AH304" s="22">
        <f t="shared" si="37"/>
        <v>-925.74333333333323</v>
      </c>
      <c r="AI304" s="22">
        <v>0</v>
      </c>
      <c r="AJ304" s="22">
        <f t="shared" si="38"/>
        <v>-3394.3870833333331</v>
      </c>
      <c r="AL304" s="37">
        <f t="shared" si="39"/>
        <v>8948.8629166666669</v>
      </c>
      <c r="AM304" s="37">
        <f t="shared" si="40"/>
        <v>9874.6062500000007</v>
      </c>
      <c r="AP304" s="138"/>
    </row>
    <row r="305" spans="1:42" outlineLevel="1" x14ac:dyDescent="0.25">
      <c r="A305" s="36">
        <v>44796</v>
      </c>
      <c r="C305" s="69" t="s">
        <v>5885</v>
      </c>
      <c r="D305" t="s">
        <v>5886</v>
      </c>
      <c r="E305" t="s">
        <v>5887</v>
      </c>
      <c r="F305" s="129" t="s">
        <v>88</v>
      </c>
      <c r="G305" s="129" t="s">
        <v>331</v>
      </c>
      <c r="H305" s="129" t="s">
        <v>90</v>
      </c>
      <c r="I305" s="280">
        <v>2201240</v>
      </c>
      <c r="J305" s="129" t="s">
        <v>5888</v>
      </c>
      <c r="K305" s="86" t="s">
        <v>5889</v>
      </c>
      <c r="L305" s="86"/>
      <c r="N305" s="31">
        <v>1</v>
      </c>
      <c r="O305" s="29" t="s">
        <v>158</v>
      </c>
      <c r="P305" s="37">
        <v>2100</v>
      </c>
      <c r="Q305" s="37">
        <v>0</v>
      </c>
      <c r="R305" s="37">
        <v>0</v>
      </c>
      <c r="S305" s="37">
        <f t="shared" si="36"/>
        <v>2100</v>
      </c>
      <c r="T305" s="31">
        <v>120</v>
      </c>
      <c r="U305" s="22">
        <v>-402.5</v>
      </c>
      <c r="V305" s="22">
        <v>-17.5</v>
      </c>
      <c r="W305" s="22">
        <f t="shared" si="42"/>
        <v>-17.5</v>
      </c>
      <c r="X305" s="22">
        <f t="shared" si="42"/>
        <v>-17.5</v>
      </c>
      <c r="Y305" s="22">
        <f t="shared" si="42"/>
        <v>-17.5</v>
      </c>
      <c r="Z305" s="22">
        <f t="shared" si="42"/>
        <v>-17.5</v>
      </c>
      <c r="AA305" s="22">
        <f t="shared" si="42"/>
        <v>-17.5</v>
      </c>
      <c r="AB305" s="22">
        <f t="shared" si="42"/>
        <v>-17.5</v>
      </c>
      <c r="AC305" s="22">
        <f t="shared" si="42"/>
        <v>-17.5</v>
      </c>
      <c r="AD305" s="22">
        <f t="shared" si="42"/>
        <v>-17.5</v>
      </c>
      <c r="AE305" s="22">
        <v>0</v>
      </c>
      <c r="AF305" s="22">
        <v>0</v>
      </c>
      <c r="AG305" s="22">
        <v>0</v>
      </c>
      <c r="AH305" s="22">
        <f t="shared" si="37"/>
        <v>-157.5</v>
      </c>
      <c r="AI305" s="22">
        <v>0</v>
      </c>
      <c r="AJ305" s="22">
        <f t="shared" si="38"/>
        <v>-560</v>
      </c>
      <c r="AL305" s="37">
        <f t="shared" si="39"/>
        <v>1540</v>
      </c>
      <c r="AM305" s="37">
        <f t="shared" si="40"/>
        <v>1697.5</v>
      </c>
      <c r="AP305" s="138"/>
    </row>
    <row r="306" spans="1:42" outlineLevel="1" x14ac:dyDescent="0.25">
      <c r="A306" s="36">
        <v>44796</v>
      </c>
      <c r="C306" s="69" t="s">
        <v>5890</v>
      </c>
      <c r="D306" t="s">
        <v>5891</v>
      </c>
      <c r="E306" t="s">
        <v>4134</v>
      </c>
      <c r="F306" s="129" t="s">
        <v>88</v>
      </c>
      <c r="G306" s="129" t="s">
        <v>3396</v>
      </c>
      <c r="H306" s="129" t="s">
        <v>90</v>
      </c>
      <c r="I306" s="280">
        <v>2201185</v>
      </c>
      <c r="J306" s="129" t="s">
        <v>5892</v>
      </c>
      <c r="K306" s="86" t="s">
        <v>5893</v>
      </c>
      <c r="L306" s="86"/>
      <c r="N306" s="31">
        <v>1</v>
      </c>
      <c r="O306" s="29" t="s">
        <v>158</v>
      </c>
      <c r="P306" s="37">
        <v>4700</v>
      </c>
      <c r="Q306" s="37">
        <v>0</v>
      </c>
      <c r="R306" s="37">
        <v>0</v>
      </c>
      <c r="S306" s="37">
        <f t="shared" si="36"/>
        <v>4700</v>
      </c>
      <c r="T306" s="31">
        <v>120</v>
      </c>
      <c r="U306" s="22">
        <v>-900.88000000000022</v>
      </c>
      <c r="V306" s="22">
        <v>-39.17</v>
      </c>
      <c r="W306" s="22">
        <f t="shared" si="42"/>
        <v>-39.166666666666664</v>
      </c>
      <c r="X306" s="22">
        <f t="shared" si="42"/>
        <v>-39.166666666666664</v>
      </c>
      <c r="Y306" s="22">
        <f t="shared" si="42"/>
        <v>-39.166666666666664</v>
      </c>
      <c r="Z306" s="22">
        <f t="shared" si="42"/>
        <v>-39.166666666666664</v>
      </c>
      <c r="AA306" s="22">
        <f t="shared" si="42"/>
        <v>-39.166666666666664</v>
      </c>
      <c r="AB306" s="22">
        <f t="shared" si="42"/>
        <v>-39.166666666666664</v>
      </c>
      <c r="AC306" s="22">
        <f t="shared" si="42"/>
        <v>-39.166666666666664</v>
      </c>
      <c r="AD306" s="22">
        <f t="shared" si="42"/>
        <v>-39.166666666666664</v>
      </c>
      <c r="AE306" s="22">
        <v>0</v>
      </c>
      <c r="AF306" s="22">
        <v>0</v>
      </c>
      <c r="AG306" s="22">
        <v>0</v>
      </c>
      <c r="AH306" s="22">
        <f t="shared" si="37"/>
        <v>-352.50333333333333</v>
      </c>
      <c r="AI306" s="22">
        <v>0</v>
      </c>
      <c r="AJ306" s="22">
        <f t="shared" si="38"/>
        <v>-1253.3833333333337</v>
      </c>
      <c r="AL306" s="37">
        <f t="shared" si="39"/>
        <v>3446.6166666666663</v>
      </c>
      <c r="AM306" s="37">
        <f t="shared" si="40"/>
        <v>3799.12</v>
      </c>
      <c r="AP306" s="138"/>
    </row>
    <row r="307" spans="1:42" outlineLevel="1" x14ac:dyDescent="0.25">
      <c r="A307" s="36">
        <v>44798</v>
      </c>
      <c r="C307" s="69" t="s">
        <v>5894</v>
      </c>
      <c r="D307" t="s">
        <v>5895</v>
      </c>
      <c r="E307" t="s">
        <v>5887</v>
      </c>
      <c r="F307" s="129" t="s">
        <v>88</v>
      </c>
      <c r="G307" s="129" t="s">
        <v>663</v>
      </c>
      <c r="H307" s="129" t="s">
        <v>90</v>
      </c>
      <c r="I307" s="280">
        <v>2201246</v>
      </c>
      <c r="J307" s="129" t="s">
        <v>5896</v>
      </c>
      <c r="K307" s="86" t="s">
        <v>5897</v>
      </c>
      <c r="L307" s="86"/>
      <c r="N307" s="31">
        <v>1</v>
      </c>
      <c r="O307" s="29" t="s">
        <v>158</v>
      </c>
      <c r="P307" s="37">
        <v>2100</v>
      </c>
      <c r="Q307" s="37">
        <v>0</v>
      </c>
      <c r="R307" s="37">
        <v>0</v>
      </c>
      <c r="S307" s="37">
        <f t="shared" si="36"/>
        <v>2100</v>
      </c>
      <c r="T307" s="31">
        <v>120</v>
      </c>
      <c r="U307" s="22">
        <v>-402.5</v>
      </c>
      <c r="V307" s="22">
        <v>-17.5</v>
      </c>
      <c r="W307" s="22">
        <f t="shared" si="42"/>
        <v>-17.5</v>
      </c>
      <c r="X307" s="22">
        <f t="shared" si="42"/>
        <v>-17.5</v>
      </c>
      <c r="Y307" s="22">
        <f t="shared" si="42"/>
        <v>-17.5</v>
      </c>
      <c r="Z307" s="22">
        <f t="shared" si="42"/>
        <v>-17.5</v>
      </c>
      <c r="AA307" s="22">
        <f t="shared" si="42"/>
        <v>-17.5</v>
      </c>
      <c r="AB307" s="22">
        <f t="shared" si="42"/>
        <v>-17.5</v>
      </c>
      <c r="AC307" s="22">
        <f t="shared" si="42"/>
        <v>-17.5</v>
      </c>
      <c r="AD307" s="22">
        <f t="shared" si="42"/>
        <v>-17.5</v>
      </c>
      <c r="AE307" s="22">
        <v>0</v>
      </c>
      <c r="AF307" s="22">
        <v>0</v>
      </c>
      <c r="AG307" s="22">
        <v>0</v>
      </c>
      <c r="AH307" s="22">
        <f t="shared" si="37"/>
        <v>-157.5</v>
      </c>
      <c r="AI307" s="22">
        <v>0</v>
      </c>
      <c r="AJ307" s="22">
        <f t="shared" si="38"/>
        <v>-560</v>
      </c>
      <c r="AL307" s="37">
        <f t="shared" si="39"/>
        <v>1540</v>
      </c>
      <c r="AM307" s="37">
        <f t="shared" si="40"/>
        <v>1697.5</v>
      </c>
      <c r="AP307" s="138"/>
    </row>
    <row r="308" spans="1:42" ht="45" outlineLevel="1" x14ac:dyDescent="0.25">
      <c r="A308" s="36">
        <v>44823</v>
      </c>
      <c r="C308" s="69" t="s">
        <v>5898</v>
      </c>
      <c r="D308" s="34" t="s">
        <v>5899</v>
      </c>
      <c r="E308" t="s">
        <v>3501</v>
      </c>
      <c r="F308" s="129" t="s">
        <v>88</v>
      </c>
      <c r="G308" s="129" t="s">
        <v>89</v>
      </c>
      <c r="H308" s="129" t="s">
        <v>90</v>
      </c>
      <c r="I308" s="280">
        <v>2200937</v>
      </c>
      <c r="J308" s="144" t="s">
        <v>5900</v>
      </c>
      <c r="K308" s="68" t="s">
        <v>5901</v>
      </c>
      <c r="L308" s="68"/>
      <c r="N308" s="31">
        <v>1</v>
      </c>
      <c r="O308" s="29" t="s">
        <v>158</v>
      </c>
      <c r="P308" s="37">
        <v>750000</v>
      </c>
      <c r="Q308" s="37">
        <v>0</v>
      </c>
      <c r="R308" s="37">
        <v>0</v>
      </c>
      <c r="S308" s="37">
        <f t="shared" si="36"/>
        <v>750000</v>
      </c>
      <c r="T308" s="31">
        <v>120</v>
      </c>
      <c r="U308" s="22">
        <v>-137500</v>
      </c>
      <c r="V308" s="22">
        <v>-6250</v>
      </c>
      <c r="W308" s="22">
        <f t="shared" si="42"/>
        <v>-6250</v>
      </c>
      <c r="X308" s="22">
        <f t="shared" si="42"/>
        <v>-6250</v>
      </c>
      <c r="Y308" s="22">
        <f t="shared" si="42"/>
        <v>-6250</v>
      </c>
      <c r="Z308" s="22">
        <f t="shared" si="42"/>
        <v>-6250</v>
      </c>
      <c r="AA308" s="22">
        <f t="shared" si="42"/>
        <v>-6250</v>
      </c>
      <c r="AB308" s="22">
        <f t="shared" si="42"/>
        <v>-6250</v>
      </c>
      <c r="AC308" s="22">
        <f t="shared" si="42"/>
        <v>-6250</v>
      </c>
      <c r="AD308" s="22">
        <f t="shared" si="42"/>
        <v>-6250</v>
      </c>
      <c r="AE308" s="22">
        <v>0</v>
      </c>
      <c r="AF308" s="22">
        <v>0</v>
      </c>
      <c r="AG308" s="22">
        <v>0</v>
      </c>
      <c r="AH308" s="22">
        <f t="shared" si="37"/>
        <v>-56250</v>
      </c>
      <c r="AI308" s="22">
        <v>0</v>
      </c>
      <c r="AJ308" s="22">
        <f t="shared" si="38"/>
        <v>-193750</v>
      </c>
      <c r="AL308" s="37">
        <f t="shared" si="39"/>
        <v>556250</v>
      </c>
      <c r="AM308" s="37">
        <f t="shared" si="40"/>
        <v>612500</v>
      </c>
      <c r="AP308" s="138"/>
    </row>
    <row r="309" spans="1:42" outlineLevel="1" x14ac:dyDescent="0.25">
      <c r="A309" s="36">
        <v>44825</v>
      </c>
      <c r="C309" s="69" t="s">
        <v>5902</v>
      </c>
      <c r="D309" s="29" t="s">
        <v>5903</v>
      </c>
      <c r="E309" t="s">
        <v>5904</v>
      </c>
      <c r="F309" s="129" t="s">
        <v>88</v>
      </c>
      <c r="G309" s="129" t="s">
        <v>3385</v>
      </c>
      <c r="H309" s="129" t="s">
        <v>90</v>
      </c>
      <c r="I309" s="280">
        <v>2201363</v>
      </c>
      <c r="J309" s="129" t="s">
        <v>5905</v>
      </c>
      <c r="K309" s="68" t="s">
        <v>5906</v>
      </c>
      <c r="L309" s="68"/>
      <c r="N309" s="31">
        <v>2</v>
      </c>
      <c r="O309" s="29" t="s">
        <v>158</v>
      </c>
      <c r="P309" s="37">
        <v>2200</v>
      </c>
      <c r="Q309" s="37">
        <v>0</v>
      </c>
      <c r="R309" s="37">
        <v>0</v>
      </c>
      <c r="S309" s="37">
        <f t="shared" si="36"/>
        <v>2200</v>
      </c>
      <c r="T309" s="31">
        <v>120</v>
      </c>
      <c r="U309" s="22">
        <v>-403.28999999999996</v>
      </c>
      <c r="V309" s="22">
        <v>-18.329999999999998</v>
      </c>
      <c r="W309" s="22">
        <f t="shared" ref="W309:AD318" si="43">-$S309/$T309</f>
        <v>-18.333333333333332</v>
      </c>
      <c r="X309" s="22">
        <f t="shared" si="43"/>
        <v>-18.333333333333332</v>
      </c>
      <c r="Y309" s="22">
        <f t="shared" si="43"/>
        <v>-18.333333333333332</v>
      </c>
      <c r="Z309" s="22">
        <f t="shared" si="43"/>
        <v>-18.333333333333332</v>
      </c>
      <c r="AA309" s="22">
        <f t="shared" si="43"/>
        <v>-18.333333333333332</v>
      </c>
      <c r="AB309" s="22">
        <f t="shared" si="43"/>
        <v>-18.333333333333332</v>
      </c>
      <c r="AC309" s="22">
        <f t="shared" si="43"/>
        <v>-18.333333333333332</v>
      </c>
      <c r="AD309" s="22">
        <f t="shared" si="43"/>
        <v>-18.333333333333332</v>
      </c>
      <c r="AE309" s="22">
        <v>0</v>
      </c>
      <c r="AF309" s="22">
        <v>0</v>
      </c>
      <c r="AG309" s="22">
        <v>0</v>
      </c>
      <c r="AH309" s="22">
        <f t="shared" si="37"/>
        <v>-164.99666666666667</v>
      </c>
      <c r="AI309" s="22">
        <v>0</v>
      </c>
      <c r="AJ309" s="22">
        <f t="shared" si="38"/>
        <v>-568.28666666666663</v>
      </c>
      <c r="AL309" s="37">
        <f t="shared" si="39"/>
        <v>1631.7133333333334</v>
      </c>
      <c r="AM309" s="37">
        <f t="shared" si="40"/>
        <v>1796.71</v>
      </c>
      <c r="AP309" s="138"/>
    </row>
    <row r="310" spans="1:42" outlineLevel="1" x14ac:dyDescent="0.25">
      <c r="A310" s="36">
        <v>44831</v>
      </c>
      <c r="C310" s="69" t="s">
        <v>5907</v>
      </c>
      <c r="D310" t="s">
        <v>5908</v>
      </c>
      <c r="E310" t="s">
        <v>3527</v>
      </c>
      <c r="F310" s="129" t="s">
        <v>88</v>
      </c>
      <c r="G310" s="129" t="s">
        <v>89</v>
      </c>
      <c r="H310" s="129" t="s">
        <v>90</v>
      </c>
      <c r="I310" s="280">
        <v>2200947</v>
      </c>
      <c r="J310" s="129" t="s">
        <v>5909</v>
      </c>
      <c r="K310" s="68" t="s">
        <v>5910</v>
      </c>
      <c r="L310" s="68"/>
      <c r="N310" s="31">
        <v>3</v>
      </c>
      <c r="O310" s="29" t="s">
        <v>158</v>
      </c>
      <c r="P310" s="37">
        <v>295000</v>
      </c>
      <c r="Q310" s="37">
        <v>0</v>
      </c>
      <c r="R310" s="37">
        <v>0</v>
      </c>
      <c r="S310" s="37">
        <f t="shared" si="36"/>
        <v>295000</v>
      </c>
      <c r="T310" s="31">
        <v>120</v>
      </c>
      <c r="U310" s="22">
        <v>-54083.289999999994</v>
      </c>
      <c r="V310" s="22">
        <v>-2458.33</v>
      </c>
      <c r="W310" s="22">
        <f t="shared" si="43"/>
        <v>-2458.3333333333335</v>
      </c>
      <c r="X310" s="22">
        <f t="shared" si="43"/>
        <v>-2458.3333333333335</v>
      </c>
      <c r="Y310" s="22">
        <f t="shared" si="43"/>
        <v>-2458.3333333333335</v>
      </c>
      <c r="Z310" s="22">
        <f t="shared" si="43"/>
        <v>-2458.3333333333335</v>
      </c>
      <c r="AA310" s="22">
        <f t="shared" si="43"/>
        <v>-2458.3333333333335</v>
      </c>
      <c r="AB310" s="22">
        <f t="shared" si="43"/>
        <v>-2458.3333333333335</v>
      </c>
      <c r="AC310" s="22">
        <f t="shared" si="43"/>
        <v>-2458.3333333333335</v>
      </c>
      <c r="AD310" s="22">
        <f t="shared" si="43"/>
        <v>-2458.3333333333335</v>
      </c>
      <c r="AE310" s="22">
        <v>0</v>
      </c>
      <c r="AF310" s="22">
        <v>0</v>
      </c>
      <c r="AG310" s="22">
        <v>0</v>
      </c>
      <c r="AH310" s="22">
        <f t="shared" si="37"/>
        <v>-22124.996666666666</v>
      </c>
      <c r="AI310" s="22">
        <v>0</v>
      </c>
      <c r="AJ310" s="22">
        <f t="shared" si="38"/>
        <v>-76208.286666666652</v>
      </c>
      <c r="AL310" s="37">
        <f t="shared" si="39"/>
        <v>218791.71333333335</v>
      </c>
      <c r="AM310" s="37">
        <f t="shared" si="40"/>
        <v>240916.71000000002</v>
      </c>
      <c r="AP310" s="138"/>
    </row>
    <row r="311" spans="1:42" outlineLevel="1" x14ac:dyDescent="0.25">
      <c r="A311" s="36">
        <v>44835</v>
      </c>
      <c r="C311" s="69" t="s">
        <v>5911</v>
      </c>
      <c r="D311" t="s">
        <v>5912</v>
      </c>
      <c r="E311" t="s">
        <v>5913</v>
      </c>
      <c r="F311" s="129" t="s">
        <v>88</v>
      </c>
      <c r="G311" s="129" t="s">
        <v>220</v>
      </c>
      <c r="H311" s="129" t="s">
        <v>90</v>
      </c>
      <c r="I311" s="280">
        <v>2201355</v>
      </c>
      <c r="J311" s="129" t="s">
        <v>5914</v>
      </c>
      <c r="K311" s="68" t="s">
        <v>5915</v>
      </c>
      <c r="L311" s="68"/>
      <c r="N311" s="31">
        <v>1</v>
      </c>
      <c r="O311" s="29" t="s">
        <v>158</v>
      </c>
      <c r="P311" s="37">
        <v>618</v>
      </c>
      <c r="Q311" s="37">
        <v>0</v>
      </c>
      <c r="R311" s="37">
        <v>0</v>
      </c>
      <c r="S311" s="37">
        <f t="shared" si="36"/>
        <v>618</v>
      </c>
      <c r="T311" s="31">
        <v>120</v>
      </c>
      <c r="U311" s="22">
        <v>-108.14999999999998</v>
      </c>
      <c r="V311" s="22">
        <v>-5.15</v>
      </c>
      <c r="W311" s="22">
        <f t="shared" si="43"/>
        <v>-5.15</v>
      </c>
      <c r="X311" s="22">
        <f t="shared" si="43"/>
        <v>-5.15</v>
      </c>
      <c r="Y311" s="22">
        <f t="shared" si="43"/>
        <v>-5.15</v>
      </c>
      <c r="Z311" s="22">
        <f t="shared" si="43"/>
        <v>-5.15</v>
      </c>
      <c r="AA311" s="22">
        <f t="shared" si="43"/>
        <v>-5.15</v>
      </c>
      <c r="AB311" s="22">
        <f t="shared" si="43"/>
        <v>-5.15</v>
      </c>
      <c r="AC311" s="22">
        <f t="shared" si="43"/>
        <v>-5.15</v>
      </c>
      <c r="AD311" s="22">
        <f t="shared" si="43"/>
        <v>-5.15</v>
      </c>
      <c r="AE311" s="22">
        <v>0</v>
      </c>
      <c r="AF311" s="22">
        <v>0</v>
      </c>
      <c r="AG311" s="22">
        <v>0</v>
      </c>
      <c r="AH311" s="22">
        <f t="shared" si="37"/>
        <v>-46.349999999999994</v>
      </c>
      <c r="AI311" s="22">
        <v>0</v>
      </c>
      <c r="AJ311" s="22">
        <f t="shared" si="38"/>
        <v>-154.49999999999997</v>
      </c>
      <c r="AL311" s="37">
        <f t="shared" si="39"/>
        <v>463.5</v>
      </c>
      <c r="AM311" s="37">
        <f t="shared" si="40"/>
        <v>509.85</v>
      </c>
      <c r="AP311" s="138"/>
    </row>
    <row r="312" spans="1:42" outlineLevel="1" x14ac:dyDescent="0.25">
      <c r="A312" s="36">
        <v>44835</v>
      </c>
      <c r="C312" s="69" t="s">
        <v>5916</v>
      </c>
      <c r="D312" t="s">
        <v>5917</v>
      </c>
      <c r="E312" t="s">
        <v>5918</v>
      </c>
      <c r="F312" s="140" t="s">
        <v>88</v>
      </c>
      <c r="G312" s="129" t="s">
        <v>220</v>
      </c>
      <c r="H312" s="129" t="s">
        <v>90</v>
      </c>
      <c r="I312" s="280">
        <v>2201424</v>
      </c>
      <c r="J312" s="129"/>
      <c r="K312" s="68" t="s">
        <v>5919</v>
      </c>
      <c r="L312" s="68"/>
      <c r="N312" s="31">
        <v>1</v>
      </c>
      <c r="O312" s="29" t="s">
        <v>158</v>
      </c>
      <c r="P312" s="37">
        <v>3550</v>
      </c>
      <c r="Q312" s="37">
        <v>0</v>
      </c>
      <c r="R312" s="37">
        <v>0</v>
      </c>
      <c r="S312" s="37">
        <f t="shared" si="36"/>
        <v>3550</v>
      </c>
      <c r="T312" s="31">
        <v>120</v>
      </c>
      <c r="U312" s="22">
        <v>-621.20999999999981</v>
      </c>
      <c r="V312" s="22">
        <v>-29.58</v>
      </c>
      <c r="W312" s="22">
        <f t="shared" si="43"/>
        <v>-29.583333333333332</v>
      </c>
      <c r="X312" s="22">
        <f t="shared" si="43"/>
        <v>-29.583333333333332</v>
      </c>
      <c r="Y312" s="22">
        <f t="shared" si="43"/>
        <v>-29.583333333333332</v>
      </c>
      <c r="Z312" s="22">
        <f t="shared" si="43"/>
        <v>-29.583333333333332</v>
      </c>
      <c r="AA312" s="22">
        <f t="shared" si="43"/>
        <v>-29.583333333333332</v>
      </c>
      <c r="AB312" s="22">
        <f t="shared" si="43"/>
        <v>-29.583333333333332</v>
      </c>
      <c r="AC312" s="22">
        <f t="shared" si="43"/>
        <v>-29.583333333333332</v>
      </c>
      <c r="AD312" s="22">
        <f t="shared" si="43"/>
        <v>-29.583333333333332</v>
      </c>
      <c r="AE312" s="22">
        <v>0</v>
      </c>
      <c r="AF312" s="22">
        <v>0</v>
      </c>
      <c r="AG312" s="22">
        <v>0</v>
      </c>
      <c r="AH312" s="22">
        <f t="shared" si="37"/>
        <v>-266.24666666666667</v>
      </c>
      <c r="AI312" s="22">
        <v>0</v>
      </c>
      <c r="AJ312" s="22">
        <f t="shared" si="38"/>
        <v>-887.45666666666648</v>
      </c>
      <c r="AL312" s="37">
        <f t="shared" si="39"/>
        <v>2662.5433333333335</v>
      </c>
      <c r="AM312" s="37">
        <f t="shared" si="40"/>
        <v>2928.79</v>
      </c>
      <c r="AP312" s="138"/>
    </row>
    <row r="313" spans="1:42" outlineLevel="1" x14ac:dyDescent="0.25">
      <c r="A313" s="36">
        <v>44837</v>
      </c>
      <c r="C313" s="69" t="s">
        <v>5920</v>
      </c>
      <c r="D313" t="s">
        <v>5921</v>
      </c>
      <c r="E313" t="s">
        <v>5884</v>
      </c>
      <c r="F313" s="129" t="s">
        <v>88</v>
      </c>
      <c r="G313" s="129" t="s">
        <v>220</v>
      </c>
      <c r="H313" s="129" t="s">
        <v>90</v>
      </c>
      <c r="I313" s="280">
        <v>2201329</v>
      </c>
      <c r="J313" s="129" t="s">
        <v>5922</v>
      </c>
      <c r="K313" s="68" t="s">
        <v>5923</v>
      </c>
      <c r="L313" s="68"/>
      <c r="N313" s="31">
        <v>1</v>
      </c>
      <c r="O313" s="29" t="s">
        <v>158</v>
      </c>
      <c r="P313" s="37">
        <v>700</v>
      </c>
      <c r="Q313" s="37">
        <v>0</v>
      </c>
      <c r="R313" s="37">
        <v>0</v>
      </c>
      <c r="S313" s="37">
        <f t="shared" si="36"/>
        <v>700</v>
      </c>
      <c r="T313" s="31">
        <v>120</v>
      </c>
      <c r="U313" s="22">
        <v>-122.46000000000001</v>
      </c>
      <c r="V313" s="22">
        <v>-5.83</v>
      </c>
      <c r="W313" s="22">
        <f t="shared" si="43"/>
        <v>-5.833333333333333</v>
      </c>
      <c r="X313" s="22">
        <f t="shared" si="43"/>
        <v>-5.833333333333333</v>
      </c>
      <c r="Y313" s="22">
        <f t="shared" si="43"/>
        <v>-5.833333333333333</v>
      </c>
      <c r="Z313" s="22">
        <f t="shared" si="43"/>
        <v>-5.833333333333333</v>
      </c>
      <c r="AA313" s="22">
        <f t="shared" si="43"/>
        <v>-5.833333333333333</v>
      </c>
      <c r="AB313" s="22">
        <f t="shared" si="43"/>
        <v>-5.833333333333333</v>
      </c>
      <c r="AC313" s="22">
        <f t="shared" si="43"/>
        <v>-5.833333333333333</v>
      </c>
      <c r="AD313" s="22">
        <f t="shared" si="43"/>
        <v>-5.833333333333333</v>
      </c>
      <c r="AE313" s="22">
        <v>0</v>
      </c>
      <c r="AF313" s="22">
        <v>0</v>
      </c>
      <c r="AG313" s="22">
        <v>0</v>
      </c>
      <c r="AH313" s="22">
        <f t="shared" si="37"/>
        <v>-52.49666666666667</v>
      </c>
      <c r="AI313" s="22">
        <v>0</v>
      </c>
      <c r="AJ313" s="22">
        <f t="shared" si="38"/>
        <v>-174.95666666666668</v>
      </c>
      <c r="AL313" s="37">
        <f t="shared" si="39"/>
        <v>525.04333333333329</v>
      </c>
      <c r="AM313" s="37">
        <f t="shared" si="40"/>
        <v>577.54</v>
      </c>
      <c r="AP313" s="138"/>
    </row>
    <row r="314" spans="1:42" x14ac:dyDescent="0.25">
      <c r="A314" s="36">
        <v>44839</v>
      </c>
      <c r="C314" s="69" t="s">
        <v>5924</v>
      </c>
      <c r="D314" t="s">
        <v>5925</v>
      </c>
      <c r="E314" t="s">
        <v>195</v>
      </c>
      <c r="F314" s="129" t="s">
        <v>88</v>
      </c>
      <c r="G314" s="129" t="s">
        <v>3385</v>
      </c>
      <c r="H314" s="129" t="s">
        <v>90</v>
      </c>
      <c r="I314" s="280">
        <v>2201362</v>
      </c>
      <c r="J314" s="129" t="s">
        <v>5926</v>
      </c>
      <c r="K314" s="86" t="s">
        <v>5927</v>
      </c>
      <c r="L314" s="86"/>
      <c r="N314" s="31">
        <v>10</v>
      </c>
      <c r="O314" s="29" t="s">
        <v>158</v>
      </c>
      <c r="P314" s="37">
        <v>2800</v>
      </c>
      <c r="Q314" s="37">
        <v>0</v>
      </c>
      <c r="R314" s="37">
        <v>0</v>
      </c>
      <c r="S314" s="37">
        <f t="shared" si="36"/>
        <v>2800</v>
      </c>
      <c r="T314" s="31">
        <v>120</v>
      </c>
      <c r="U314" s="22">
        <v>-489.96</v>
      </c>
      <c r="V314" s="22">
        <v>-23.33</v>
      </c>
      <c r="W314" s="22">
        <f t="shared" si="43"/>
        <v>-23.333333333333332</v>
      </c>
      <c r="X314" s="22">
        <f t="shared" si="43"/>
        <v>-23.333333333333332</v>
      </c>
      <c r="Y314" s="22">
        <f t="shared" si="43"/>
        <v>-23.333333333333332</v>
      </c>
      <c r="Z314" s="22">
        <f t="shared" si="43"/>
        <v>-23.333333333333332</v>
      </c>
      <c r="AA314" s="22">
        <f t="shared" si="43"/>
        <v>-23.333333333333332</v>
      </c>
      <c r="AB314" s="22">
        <f t="shared" si="43"/>
        <v>-23.333333333333332</v>
      </c>
      <c r="AC314" s="22">
        <f t="shared" si="43"/>
        <v>-23.333333333333332</v>
      </c>
      <c r="AD314" s="22">
        <f t="shared" si="43"/>
        <v>-23.333333333333332</v>
      </c>
      <c r="AE314" s="22">
        <v>0</v>
      </c>
      <c r="AF314" s="22">
        <v>0</v>
      </c>
      <c r="AG314" s="22">
        <v>0</v>
      </c>
      <c r="AH314" s="22">
        <f t="shared" si="37"/>
        <v>-209.99666666666667</v>
      </c>
      <c r="AI314" s="22">
        <v>0</v>
      </c>
      <c r="AJ314" s="22">
        <f t="shared" si="38"/>
        <v>-699.95666666666671</v>
      </c>
      <c r="AL314" s="37">
        <f t="shared" si="39"/>
        <v>2100.0433333333331</v>
      </c>
      <c r="AM314" s="37">
        <f t="shared" si="40"/>
        <v>2310.04</v>
      </c>
      <c r="AP314" s="138"/>
    </row>
    <row r="315" spans="1:42" outlineLevel="1" x14ac:dyDescent="0.25">
      <c r="A315" s="36">
        <v>44840</v>
      </c>
      <c r="C315" s="69" t="s">
        <v>5928</v>
      </c>
      <c r="D315" t="s">
        <v>5929</v>
      </c>
      <c r="E315" t="s">
        <v>5930</v>
      </c>
      <c r="F315" s="140" t="s">
        <v>88</v>
      </c>
      <c r="G315" s="129" t="s">
        <v>663</v>
      </c>
      <c r="H315" s="129" t="s">
        <v>90</v>
      </c>
      <c r="I315" s="280">
        <v>2201419</v>
      </c>
      <c r="J315" s="129" t="s">
        <v>5931</v>
      </c>
      <c r="K315" s="68" t="s">
        <v>5932</v>
      </c>
      <c r="L315" s="68"/>
      <c r="N315" s="31">
        <v>2</v>
      </c>
      <c r="O315" s="29" t="s">
        <v>158</v>
      </c>
      <c r="P315" s="37">
        <v>2600</v>
      </c>
      <c r="Q315" s="37">
        <v>0</v>
      </c>
      <c r="R315" s="37">
        <v>0</v>
      </c>
      <c r="S315" s="37">
        <f t="shared" si="36"/>
        <v>2600</v>
      </c>
      <c r="T315" s="31">
        <v>120</v>
      </c>
      <c r="U315" s="22">
        <v>-455.04</v>
      </c>
      <c r="V315" s="22">
        <v>-21.67</v>
      </c>
      <c r="W315" s="22">
        <f t="shared" si="43"/>
        <v>-21.666666666666668</v>
      </c>
      <c r="X315" s="22">
        <f t="shared" si="43"/>
        <v>-21.666666666666668</v>
      </c>
      <c r="Y315" s="22">
        <f t="shared" si="43"/>
        <v>-21.666666666666668</v>
      </c>
      <c r="Z315" s="22">
        <f t="shared" si="43"/>
        <v>-21.666666666666668</v>
      </c>
      <c r="AA315" s="22">
        <f t="shared" si="43"/>
        <v>-21.666666666666668</v>
      </c>
      <c r="AB315" s="22">
        <f t="shared" si="43"/>
        <v>-21.666666666666668</v>
      </c>
      <c r="AC315" s="22">
        <f t="shared" si="43"/>
        <v>-21.666666666666668</v>
      </c>
      <c r="AD315" s="22">
        <f t="shared" si="43"/>
        <v>-21.666666666666668</v>
      </c>
      <c r="AE315" s="22">
        <v>0</v>
      </c>
      <c r="AF315" s="22">
        <v>0</v>
      </c>
      <c r="AG315" s="22">
        <v>0</v>
      </c>
      <c r="AH315" s="22">
        <f t="shared" si="37"/>
        <v>-195.00333333333333</v>
      </c>
      <c r="AI315" s="22">
        <v>0</v>
      </c>
      <c r="AJ315" s="22">
        <f t="shared" si="38"/>
        <v>-650.04333333333329</v>
      </c>
      <c r="AL315" s="37">
        <f t="shared" si="39"/>
        <v>1949.9566666666667</v>
      </c>
      <c r="AM315" s="37">
        <f t="shared" si="40"/>
        <v>2144.96</v>
      </c>
      <c r="AP315" s="138"/>
    </row>
    <row r="316" spans="1:42" outlineLevel="1" x14ac:dyDescent="0.25">
      <c r="A316" s="36">
        <v>44841</v>
      </c>
      <c r="C316" s="69" t="s">
        <v>5933</v>
      </c>
      <c r="D316" t="s">
        <v>5934</v>
      </c>
      <c r="E316" t="s">
        <v>5935</v>
      </c>
      <c r="F316" s="140" t="s">
        <v>88</v>
      </c>
      <c r="G316" s="129" t="s">
        <v>220</v>
      </c>
      <c r="H316" s="129" t="s">
        <v>90</v>
      </c>
      <c r="I316" s="280">
        <v>2201427</v>
      </c>
      <c r="J316" s="129" t="s">
        <v>5936</v>
      </c>
      <c r="K316" s="68" t="s">
        <v>5937</v>
      </c>
      <c r="L316" s="68"/>
      <c r="N316" s="31">
        <v>1</v>
      </c>
      <c r="O316" s="29" t="s">
        <v>158</v>
      </c>
      <c r="P316" s="37">
        <v>2700</v>
      </c>
      <c r="Q316" s="37">
        <v>0</v>
      </c>
      <c r="R316" s="37">
        <v>0</v>
      </c>
      <c r="S316" s="37">
        <f t="shared" si="36"/>
        <v>2700</v>
      </c>
      <c r="T316" s="31">
        <v>120</v>
      </c>
      <c r="U316" s="22">
        <v>-472.5</v>
      </c>
      <c r="V316" s="22">
        <v>-22.5</v>
      </c>
      <c r="W316" s="22">
        <f t="shared" si="43"/>
        <v>-22.5</v>
      </c>
      <c r="X316" s="22">
        <f t="shared" si="43"/>
        <v>-22.5</v>
      </c>
      <c r="Y316" s="22">
        <f t="shared" si="43"/>
        <v>-22.5</v>
      </c>
      <c r="Z316" s="22">
        <f t="shared" si="43"/>
        <v>-22.5</v>
      </c>
      <c r="AA316" s="22">
        <f t="shared" si="43"/>
        <v>-22.5</v>
      </c>
      <c r="AB316" s="22">
        <f t="shared" si="43"/>
        <v>-22.5</v>
      </c>
      <c r="AC316" s="22">
        <f t="shared" si="43"/>
        <v>-22.5</v>
      </c>
      <c r="AD316" s="22">
        <f t="shared" si="43"/>
        <v>-22.5</v>
      </c>
      <c r="AE316" s="22">
        <v>0</v>
      </c>
      <c r="AF316" s="22">
        <v>0</v>
      </c>
      <c r="AG316" s="22">
        <v>0</v>
      </c>
      <c r="AH316" s="22">
        <f t="shared" si="37"/>
        <v>-202.5</v>
      </c>
      <c r="AI316" s="22">
        <v>0</v>
      </c>
      <c r="AJ316" s="22">
        <f t="shared" si="38"/>
        <v>-675</v>
      </c>
      <c r="AL316" s="37">
        <f t="shared" si="39"/>
        <v>2025</v>
      </c>
      <c r="AM316" s="37">
        <f t="shared" si="40"/>
        <v>2227.5</v>
      </c>
      <c r="AP316" s="138"/>
    </row>
    <row r="317" spans="1:42" x14ac:dyDescent="0.25">
      <c r="A317" s="283">
        <v>44845</v>
      </c>
      <c r="B317" s="284"/>
      <c r="C317" s="140" t="s">
        <v>5938</v>
      </c>
      <c r="D317" s="285" t="s">
        <v>5939</v>
      </c>
      <c r="E317" s="285" t="s">
        <v>5884</v>
      </c>
      <c r="F317" s="140" t="s">
        <v>88</v>
      </c>
      <c r="G317" s="286" t="s">
        <v>220</v>
      </c>
      <c r="H317" s="286" t="s">
        <v>90</v>
      </c>
      <c r="I317" s="279">
        <v>2201329</v>
      </c>
      <c r="J317" s="286" t="s">
        <v>5940</v>
      </c>
      <c r="K317" s="286" t="s">
        <v>5941</v>
      </c>
      <c r="L317" s="286"/>
      <c r="M317" s="248"/>
      <c r="N317" s="287">
        <v>1</v>
      </c>
      <c r="O317" s="248" t="s">
        <v>158</v>
      </c>
      <c r="P317" s="181">
        <v>170</v>
      </c>
      <c r="Q317" s="181">
        <v>0</v>
      </c>
      <c r="R317" s="181">
        <v>0</v>
      </c>
      <c r="S317" s="181">
        <f t="shared" si="36"/>
        <v>170</v>
      </c>
      <c r="T317" s="287">
        <v>120</v>
      </c>
      <c r="U317" s="288">
        <v>-29.79</v>
      </c>
      <c r="V317" s="288">
        <v>-1.42</v>
      </c>
      <c r="W317" s="288">
        <f t="shared" si="43"/>
        <v>-1.4166666666666667</v>
      </c>
      <c r="X317" s="288">
        <f t="shared" si="43"/>
        <v>-1.4166666666666667</v>
      </c>
      <c r="Y317" s="288">
        <f t="shared" si="43"/>
        <v>-1.4166666666666667</v>
      </c>
      <c r="Z317" s="288">
        <f t="shared" si="43"/>
        <v>-1.4166666666666667</v>
      </c>
      <c r="AA317" s="288">
        <f t="shared" si="43"/>
        <v>-1.4166666666666667</v>
      </c>
      <c r="AB317" s="288">
        <f t="shared" si="43"/>
        <v>-1.4166666666666667</v>
      </c>
      <c r="AC317" s="288">
        <f t="shared" si="43"/>
        <v>-1.4166666666666667</v>
      </c>
      <c r="AD317" s="288">
        <f t="shared" si="43"/>
        <v>-1.4166666666666667</v>
      </c>
      <c r="AE317" s="288">
        <v>0</v>
      </c>
      <c r="AF317" s="288">
        <v>0</v>
      </c>
      <c r="AG317" s="288">
        <v>0</v>
      </c>
      <c r="AH317" s="288">
        <f t="shared" si="37"/>
        <v>-12.753333333333332</v>
      </c>
      <c r="AI317" s="288">
        <v>0</v>
      </c>
      <c r="AJ317" s="288">
        <f t="shared" si="38"/>
        <v>-42.543333333333329</v>
      </c>
      <c r="AK317" s="181"/>
      <c r="AL317" s="181">
        <f t="shared" si="39"/>
        <v>127.45666666666668</v>
      </c>
      <c r="AM317" s="181">
        <f t="shared" si="40"/>
        <v>140.21</v>
      </c>
      <c r="AP317" s="138"/>
    </row>
    <row r="318" spans="1:42" outlineLevel="1" x14ac:dyDescent="0.25">
      <c r="A318" s="36">
        <v>44851</v>
      </c>
      <c r="C318" s="69" t="s">
        <v>5942</v>
      </c>
      <c r="D318" s="29" t="s">
        <v>5943</v>
      </c>
      <c r="E318" t="s">
        <v>3522</v>
      </c>
      <c r="F318" s="140" t="s">
        <v>88</v>
      </c>
      <c r="G318" s="129" t="s">
        <v>89</v>
      </c>
      <c r="H318" s="129" t="s">
        <v>90</v>
      </c>
      <c r="I318" s="280">
        <v>2200938</v>
      </c>
      <c r="J318"/>
      <c r="K318" s="86" t="s">
        <v>5944</v>
      </c>
      <c r="L318" s="86"/>
      <c r="N318" s="31">
        <v>1</v>
      </c>
      <c r="O318" s="29" t="s">
        <v>158</v>
      </c>
      <c r="P318" s="37">
        <v>58333</v>
      </c>
      <c r="Q318" s="37">
        <v>0</v>
      </c>
      <c r="R318" s="37">
        <v>0</v>
      </c>
      <c r="S318" s="37">
        <f t="shared" si="36"/>
        <v>58333</v>
      </c>
      <c r="T318" s="31">
        <v>120</v>
      </c>
      <c r="U318" s="22">
        <v>-10208.295000000002</v>
      </c>
      <c r="V318" s="22">
        <v>-486.11</v>
      </c>
      <c r="W318" s="22">
        <f t="shared" si="43"/>
        <v>-486.10833333333335</v>
      </c>
      <c r="X318" s="22">
        <f t="shared" si="43"/>
        <v>-486.10833333333335</v>
      </c>
      <c r="Y318" s="22">
        <f t="shared" si="43"/>
        <v>-486.10833333333335</v>
      </c>
      <c r="Z318" s="22">
        <f t="shared" si="43"/>
        <v>-486.10833333333335</v>
      </c>
      <c r="AA318" s="22">
        <f t="shared" si="43"/>
        <v>-486.10833333333335</v>
      </c>
      <c r="AB318" s="22">
        <f t="shared" si="43"/>
        <v>-486.10833333333335</v>
      </c>
      <c r="AC318" s="22">
        <f t="shared" si="43"/>
        <v>-486.10833333333335</v>
      </c>
      <c r="AD318" s="22">
        <f t="shared" si="43"/>
        <v>-486.10833333333335</v>
      </c>
      <c r="AE318" s="22">
        <v>0</v>
      </c>
      <c r="AF318" s="22">
        <v>0</v>
      </c>
      <c r="AG318" s="22">
        <v>0</v>
      </c>
      <c r="AH318" s="22">
        <f t="shared" si="37"/>
        <v>-4374.9766666666674</v>
      </c>
      <c r="AI318" s="22">
        <v>0</v>
      </c>
      <c r="AJ318" s="22">
        <f t="shared" si="38"/>
        <v>-14583.271666666669</v>
      </c>
      <c r="AL318" s="37">
        <f t="shared" si="39"/>
        <v>43749.728333333333</v>
      </c>
      <c r="AM318" s="37">
        <f t="shared" si="40"/>
        <v>48124.705000000002</v>
      </c>
      <c r="AP318" s="138"/>
    </row>
    <row r="319" spans="1:42" ht="15" customHeight="1" outlineLevel="1" x14ac:dyDescent="0.25">
      <c r="A319" s="36">
        <v>44853</v>
      </c>
      <c r="C319" s="69" t="s">
        <v>5945</v>
      </c>
      <c r="D319" t="s">
        <v>5946</v>
      </c>
      <c r="E319" t="s">
        <v>5313</v>
      </c>
      <c r="F319" s="140" t="s">
        <v>88</v>
      </c>
      <c r="G319" s="129" t="s">
        <v>3385</v>
      </c>
      <c r="H319" s="129" t="s">
        <v>90</v>
      </c>
      <c r="I319" s="280">
        <v>2201495</v>
      </c>
      <c r="J319" s="129" t="s">
        <v>5947</v>
      </c>
      <c r="K319" s="68" t="s">
        <v>5948</v>
      </c>
      <c r="L319" s="68"/>
      <c r="N319" s="31">
        <v>6</v>
      </c>
      <c r="O319" s="4" t="s">
        <v>5390</v>
      </c>
      <c r="P319" s="37">
        <v>1200</v>
      </c>
      <c r="Q319" s="37">
        <v>0</v>
      </c>
      <c r="R319" s="37">
        <v>0</v>
      </c>
      <c r="S319" s="37">
        <f t="shared" si="36"/>
        <v>1200</v>
      </c>
      <c r="T319" s="31">
        <v>120</v>
      </c>
      <c r="U319" s="22">
        <v>-210</v>
      </c>
      <c r="V319" s="22">
        <v>-10</v>
      </c>
      <c r="W319" s="22">
        <f t="shared" ref="W319:AD328" si="44">-$S319/$T319</f>
        <v>-10</v>
      </c>
      <c r="X319" s="22">
        <f t="shared" si="44"/>
        <v>-10</v>
      </c>
      <c r="Y319" s="22">
        <f t="shared" si="44"/>
        <v>-10</v>
      </c>
      <c r="Z319" s="22">
        <f t="shared" si="44"/>
        <v>-10</v>
      </c>
      <c r="AA319" s="22">
        <f t="shared" si="44"/>
        <v>-10</v>
      </c>
      <c r="AB319" s="22">
        <f t="shared" si="44"/>
        <v>-10</v>
      </c>
      <c r="AC319" s="22">
        <f t="shared" si="44"/>
        <v>-10</v>
      </c>
      <c r="AD319" s="22">
        <f t="shared" si="44"/>
        <v>-10</v>
      </c>
      <c r="AE319" s="22">
        <v>0</v>
      </c>
      <c r="AF319" s="22">
        <v>0</v>
      </c>
      <c r="AG319" s="22">
        <v>0</v>
      </c>
      <c r="AH319" s="22">
        <f t="shared" si="37"/>
        <v>-90</v>
      </c>
      <c r="AI319" s="22">
        <v>0</v>
      </c>
      <c r="AJ319" s="22">
        <f t="shared" si="38"/>
        <v>-300</v>
      </c>
      <c r="AL319" s="37">
        <f t="shared" si="39"/>
        <v>900</v>
      </c>
      <c r="AM319" s="37">
        <f t="shared" si="40"/>
        <v>990</v>
      </c>
      <c r="AP319" s="138"/>
    </row>
    <row r="320" spans="1:42" outlineLevel="1" x14ac:dyDescent="0.25">
      <c r="A320" s="36">
        <v>44853</v>
      </c>
      <c r="C320" s="69" t="s">
        <v>5949</v>
      </c>
      <c r="D320" s="4" t="s">
        <v>5950</v>
      </c>
      <c r="E320" t="s">
        <v>5951</v>
      </c>
      <c r="F320" s="140" t="s">
        <v>88</v>
      </c>
      <c r="G320" s="129" t="s">
        <v>3385</v>
      </c>
      <c r="H320" s="129" t="s">
        <v>90</v>
      </c>
      <c r="I320" s="280">
        <v>2201506</v>
      </c>
      <c r="J320" s="129" t="s">
        <v>5952</v>
      </c>
      <c r="K320" s="68" t="s">
        <v>5953</v>
      </c>
      <c r="L320" s="68"/>
      <c r="N320" s="31">
        <v>2</v>
      </c>
      <c r="O320" s="4" t="s">
        <v>5954</v>
      </c>
      <c r="P320" s="37">
        <v>3100</v>
      </c>
      <c r="Q320" s="37">
        <v>0</v>
      </c>
      <c r="R320" s="37">
        <v>0</v>
      </c>
      <c r="S320" s="37">
        <f t="shared" si="36"/>
        <v>3100</v>
      </c>
      <c r="T320" s="31">
        <v>120</v>
      </c>
      <c r="U320" s="22">
        <v>-542.45999999999992</v>
      </c>
      <c r="V320" s="22">
        <v>-25.83</v>
      </c>
      <c r="W320" s="22">
        <f t="shared" si="44"/>
        <v>-25.833333333333332</v>
      </c>
      <c r="X320" s="22">
        <f t="shared" si="44"/>
        <v>-25.833333333333332</v>
      </c>
      <c r="Y320" s="22">
        <f t="shared" si="44"/>
        <v>-25.833333333333332</v>
      </c>
      <c r="Z320" s="22">
        <f t="shared" si="44"/>
        <v>-25.833333333333332</v>
      </c>
      <c r="AA320" s="22">
        <f t="shared" si="44"/>
        <v>-25.833333333333332</v>
      </c>
      <c r="AB320" s="22">
        <f t="shared" si="44"/>
        <v>-25.833333333333332</v>
      </c>
      <c r="AC320" s="22">
        <f t="shared" si="44"/>
        <v>-25.833333333333332</v>
      </c>
      <c r="AD320" s="22">
        <f t="shared" si="44"/>
        <v>-25.833333333333332</v>
      </c>
      <c r="AE320" s="22">
        <v>0</v>
      </c>
      <c r="AF320" s="22">
        <v>0</v>
      </c>
      <c r="AG320" s="22">
        <v>0</v>
      </c>
      <c r="AH320" s="22">
        <f t="shared" si="37"/>
        <v>-232.4966666666667</v>
      </c>
      <c r="AI320" s="22">
        <v>0</v>
      </c>
      <c r="AJ320" s="22">
        <f t="shared" si="38"/>
        <v>-774.95666666666659</v>
      </c>
      <c r="AL320" s="37">
        <f t="shared" si="39"/>
        <v>2325.0433333333335</v>
      </c>
      <c r="AM320" s="37">
        <f t="shared" si="40"/>
        <v>2557.54</v>
      </c>
      <c r="AP320" s="138"/>
    </row>
    <row r="321" spans="1:42" outlineLevel="1" x14ac:dyDescent="0.25">
      <c r="A321" s="36">
        <v>44861</v>
      </c>
      <c r="C321" s="69" t="s">
        <v>5955</v>
      </c>
      <c r="D321" t="s">
        <v>5956</v>
      </c>
      <c r="E321" t="s">
        <v>5307</v>
      </c>
      <c r="F321" s="140" t="s">
        <v>88</v>
      </c>
      <c r="G321" s="129" t="s">
        <v>3385</v>
      </c>
      <c r="H321" s="129" t="s">
        <v>90</v>
      </c>
      <c r="I321" s="280">
        <v>2201521</v>
      </c>
      <c r="J321" s="129" t="s">
        <v>5957</v>
      </c>
      <c r="K321" s="86" t="s">
        <v>5958</v>
      </c>
      <c r="L321" s="86"/>
      <c r="N321" s="31">
        <v>10</v>
      </c>
      <c r="O321" s="4" t="s">
        <v>5959</v>
      </c>
      <c r="P321" s="37">
        <v>400</v>
      </c>
      <c r="Q321" s="37">
        <v>0</v>
      </c>
      <c r="R321" s="37">
        <v>0</v>
      </c>
      <c r="S321" s="37">
        <f t="shared" si="36"/>
        <v>400</v>
      </c>
      <c r="T321" s="31">
        <v>120</v>
      </c>
      <c r="U321" s="22">
        <v>-69.959999999999994</v>
      </c>
      <c r="V321" s="22">
        <v>-3.33</v>
      </c>
      <c r="W321" s="22">
        <f t="shared" si="44"/>
        <v>-3.3333333333333335</v>
      </c>
      <c r="X321" s="22">
        <f t="shared" si="44"/>
        <v>-3.3333333333333335</v>
      </c>
      <c r="Y321" s="22">
        <f t="shared" si="44"/>
        <v>-3.3333333333333335</v>
      </c>
      <c r="Z321" s="22">
        <f t="shared" si="44"/>
        <v>-3.3333333333333335</v>
      </c>
      <c r="AA321" s="22">
        <f t="shared" si="44"/>
        <v>-3.3333333333333335</v>
      </c>
      <c r="AB321" s="22">
        <f t="shared" si="44"/>
        <v>-3.3333333333333335</v>
      </c>
      <c r="AC321" s="22">
        <f t="shared" si="44"/>
        <v>-3.3333333333333335</v>
      </c>
      <c r="AD321" s="22">
        <f t="shared" si="44"/>
        <v>-3.3333333333333335</v>
      </c>
      <c r="AE321" s="22">
        <v>0</v>
      </c>
      <c r="AF321" s="22">
        <v>0</v>
      </c>
      <c r="AG321" s="22">
        <v>0</v>
      </c>
      <c r="AH321" s="22">
        <f t="shared" si="37"/>
        <v>-29.996666666666663</v>
      </c>
      <c r="AI321" s="22">
        <v>0</v>
      </c>
      <c r="AJ321" s="22">
        <f t="shared" si="38"/>
        <v>-99.956666666666649</v>
      </c>
      <c r="AL321" s="37">
        <f t="shared" si="39"/>
        <v>300.04333333333335</v>
      </c>
      <c r="AM321" s="37">
        <f t="shared" si="40"/>
        <v>330.04</v>
      </c>
      <c r="AP321" s="138"/>
    </row>
    <row r="322" spans="1:42" outlineLevel="1" x14ac:dyDescent="0.25">
      <c r="A322" s="36">
        <v>44861</v>
      </c>
      <c r="C322" s="69" t="s">
        <v>5960</v>
      </c>
      <c r="D322" t="s">
        <v>5961</v>
      </c>
      <c r="E322" t="s">
        <v>3395</v>
      </c>
      <c r="F322" s="140" t="s">
        <v>88</v>
      </c>
      <c r="G322" s="129" t="s">
        <v>3396</v>
      </c>
      <c r="H322" s="129" t="s">
        <v>90</v>
      </c>
      <c r="I322" s="280">
        <v>2201540</v>
      </c>
      <c r="J322" s="129" t="s">
        <v>5962</v>
      </c>
      <c r="K322" s="68" t="s">
        <v>5963</v>
      </c>
      <c r="L322" s="68"/>
      <c r="N322" s="31">
        <v>2</v>
      </c>
      <c r="O322" s="29" t="s">
        <v>158</v>
      </c>
      <c r="P322" s="37">
        <v>5400</v>
      </c>
      <c r="Q322" s="37">
        <v>0</v>
      </c>
      <c r="R322" s="37">
        <v>0</v>
      </c>
      <c r="S322" s="37">
        <f t="shared" si="36"/>
        <v>5400</v>
      </c>
      <c r="T322" s="31">
        <v>120</v>
      </c>
      <c r="U322" s="22">
        <v>-945</v>
      </c>
      <c r="V322" s="22">
        <v>-45</v>
      </c>
      <c r="W322" s="22">
        <f t="shared" si="44"/>
        <v>-45</v>
      </c>
      <c r="X322" s="22">
        <f t="shared" si="44"/>
        <v>-45</v>
      </c>
      <c r="Y322" s="22">
        <f t="shared" si="44"/>
        <v>-45</v>
      </c>
      <c r="Z322" s="22">
        <f t="shared" si="44"/>
        <v>-45</v>
      </c>
      <c r="AA322" s="22">
        <f t="shared" si="44"/>
        <v>-45</v>
      </c>
      <c r="AB322" s="22">
        <f t="shared" si="44"/>
        <v>-45</v>
      </c>
      <c r="AC322" s="22">
        <f t="shared" si="44"/>
        <v>-45</v>
      </c>
      <c r="AD322" s="22">
        <f t="shared" si="44"/>
        <v>-45</v>
      </c>
      <c r="AE322" s="22">
        <v>0</v>
      </c>
      <c r="AF322" s="22">
        <v>0</v>
      </c>
      <c r="AG322" s="22">
        <v>0</v>
      </c>
      <c r="AH322" s="22">
        <f t="shared" si="37"/>
        <v>-405</v>
      </c>
      <c r="AI322" s="22">
        <v>0</v>
      </c>
      <c r="AJ322" s="22">
        <f t="shared" si="38"/>
        <v>-1350</v>
      </c>
      <c r="AL322" s="37">
        <f t="shared" si="39"/>
        <v>4050</v>
      </c>
      <c r="AM322" s="37">
        <f t="shared" si="40"/>
        <v>4455</v>
      </c>
      <c r="AP322" s="138"/>
    </row>
    <row r="323" spans="1:42" ht="15" customHeight="1" outlineLevel="1" x14ac:dyDescent="0.25">
      <c r="A323" s="36">
        <v>44872</v>
      </c>
      <c r="C323" s="69" t="s">
        <v>5964</v>
      </c>
      <c r="D323" t="s">
        <v>5965</v>
      </c>
      <c r="E323" t="s">
        <v>5365</v>
      </c>
      <c r="F323" s="140" t="s">
        <v>88</v>
      </c>
      <c r="G323" s="129" t="s">
        <v>89</v>
      </c>
      <c r="H323" s="129" t="s">
        <v>90</v>
      </c>
      <c r="I323" s="280">
        <v>2201479</v>
      </c>
      <c r="J323" s="129" t="s">
        <v>5966</v>
      </c>
      <c r="K323" s="68" t="s">
        <v>5967</v>
      </c>
      <c r="L323" s="68"/>
      <c r="N323" s="31">
        <v>1</v>
      </c>
      <c r="O323" s="29" t="s">
        <v>158</v>
      </c>
      <c r="P323" s="37">
        <v>5420</v>
      </c>
      <c r="Q323" s="37">
        <v>0</v>
      </c>
      <c r="R323" s="37">
        <v>0</v>
      </c>
      <c r="S323" s="37">
        <f t="shared" si="36"/>
        <v>5420</v>
      </c>
      <c r="T323" s="31">
        <v>120</v>
      </c>
      <c r="U323" s="22">
        <v>-903.37000000000012</v>
      </c>
      <c r="V323" s="22">
        <v>-45.17</v>
      </c>
      <c r="W323" s="22">
        <f t="shared" si="44"/>
        <v>-45.166666666666664</v>
      </c>
      <c r="X323" s="22">
        <f t="shared" si="44"/>
        <v>-45.166666666666664</v>
      </c>
      <c r="Y323" s="22">
        <f t="shared" si="44"/>
        <v>-45.166666666666664</v>
      </c>
      <c r="Z323" s="22">
        <f t="shared" si="44"/>
        <v>-45.166666666666664</v>
      </c>
      <c r="AA323" s="22">
        <f t="shared" si="44"/>
        <v>-45.166666666666664</v>
      </c>
      <c r="AB323" s="22">
        <f t="shared" si="44"/>
        <v>-45.166666666666664</v>
      </c>
      <c r="AC323" s="22">
        <f t="shared" si="44"/>
        <v>-45.166666666666664</v>
      </c>
      <c r="AD323" s="22">
        <f t="shared" si="44"/>
        <v>-45.166666666666664</v>
      </c>
      <c r="AE323" s="22">
        <v>0</v>
      </c>
      <c r="AF323" s="22">
        <v>0</v>
      </c>
      <c r="AG323" s="22">
        <v>0</v>
      </c>
      <c r="AH323" s="22">
        <f t="shared" si="37"/>
        <v>-406.50333333333339</v>
      </c>
      <c r="AI323" s="22">
        <v>0</v>
      </c>
      <c r="AJ323" s="22">
        <f t="shared" si="38"/>
        <v>-1309.8733333333334</v>
      </c>
      <c r="AL323" s="37">
        <f t="shared" si="39"/>
        <v>4110.126666666667</v>
      </c>
      <c r="AM323" s="37">
        <f t="shared" si="40"/>
        <v>4516.63</v>
      </c>
      <c r="AP323" s="138"/>
    </row>
    <row r="324" spans="1:42" outlineLevel="1" x14ac:dyDescent="0.25">
      <c r="A324" s="36">
        <v>44872</v>
      </c>
      <c r="C324" s="69" t="s">
        <v>5968</v>
      </c>
      <c r="D324" t="s">
        <v>5965</v>
      </c>
      <c r="E324" t="s">
        <v>5365</v>
      </c>
      <c r="F324" s="140" t="s">
        <v>88</v>
      </c>
      <c r="G324" s="129" t="s">
        <v>89</v>
      </c>
      <c r="H324" s="129" t="s">
        <v>90</v>
      </c>
      <c r="I324" s="280">
        <v>2201482</v>
      </c>
      <c r="J324" s="129" t="s">
        <v>5969</v>
      </c>
      <c r="K324" s="68" t="s">
        <v>5970</v>
      </c>
      <c r="L324" s="68"/>
      <c r="N324" s="31">
        <v>1</v>
      </c>
      <c r="O324" s="29" t="s">
        <v>158</v>
      </c>
      <c r="P324" s="37">
        <v>6650</v>
      </c>
      <c r="Q324" s="37">
        <v>0</v>
      </c>
      <c r="R324" s="37">
        <v>0</v>
      </c>
      <c r="S324" s="37">
        <f t="shared" si="36"/>
        <v>6650</v>
      </c>
      <c r="T324" s="31">
        <v>120</v>
      </c>
      <c r="U324" s="22">
        <v>-1108.3700000000001</v>
      </c>
      <c r="V324" s="22">
        <v>-55.42</v>
      </c>
      <c r="W324" s="22">
        <f t="shared" si="44"/>
        <v>-55.416666666666664</v>
      </c>
      <c r="X324" s="22">
        <f t="shared" si="44"/>
        <v>-55.416666666666664</v>
      </c>
      <c r="Y324" s="22">
        <f t="shared" si="44"/>
        <v>-55.416666666666664</v>
      </c>
      <c r="Z324" s="22">
        <f t="shared" si="44"/>
        <v>-55.416666666666664</v>
      </c>
      <c r="AA324" s="22">
        <f t="shared" si="44"/>
        <v>-55.416666666666664</v>
      </c>
      <c r="AB324" s="22">
        <f t="shared" si="44"/>
        <v>-55.416666666666664</v>
      </c>
      <c r="AC324" s="22">
        <f t="shared" si="44"/>
        <v>-55.416666666666664</v>
      </c>
      <c r="AD324" s="22">
        <f t="shared" si="44"/>
        <v>-55.416666666666664</v>
      </c>
      <c r="AE324" s="22">
        <v>0</v>
      </c>
      <c r="AF324" s="22">
        <v>0</v>
      </c>
      <c r="AG324" s="22">
        <v>0</v>
      </c>
      <c r="AH324" s="22">
        <f t="shared" si="37"/>
        <v>-498.75333333333339</v>
      </c>
      <c r="AI324" s="22">
        <v>0</v>
      </c>
      <c r="AJ324" s="22">
        <f t="shared" si="38"/>
        <v>-1607.1233333333334</v>
      </c>
      <c r="AL324" s="37">
        <f t="shared" si="39"/>
        <v>5042.876666666667</v>
      </c>
      <c r="AM324" s="37">
        <f t="shared" si="40"/>
        <v>5541.63</v>
      </c>
      <c r="AP324" s="138"/>
    </row>
    <row r="325" spans="1:42" outlineLevel="1" x14ac:dyDescent="0.25">
      <c r="A325" s="36">
        <v>44874</v>
      </c>
      <c r="C325" s="69" t="s">
        <v>5971</v>
      </c>
      <c r="D325" t="s">
        <v>5972</v>
      </c>
      <c r="E325" t="s">
        <v>5973</v>
      </c>
      <c r="F325" s="140" t="s">
        <v>88</v>
      </c>
      <c r="G325" s="129" t="s">
        <v>3396</v>
      </c>
      <c r="H325" s="129" t="s">
        <v>90</v>
      </c>
      <c r="I325" s="280">
        <v>2201628</v>
      </c>
      <c r="J325" s="129" t="s">
        <v>5974</v>
      </c>
      <c r="K325" s="86" t="s">
        <v>5975</v>
      </c>
      <c r="L325" s="86"/>
      <c r="N325" s="31">
        <v>1</v>
      </c>
      <c r="O325" s="29" t="s">
        <v>158</v>
      </c>
      <c r="P325" s="37">
        <v>1380</v>
      </c>
      <c r="Q325" s="37">
        <v>0</v>
      </c>
      <c r="R325" s="37">
        <v>0</v>
      </c>
      <c r="S325" s="37">
        <f t="shared" si="36"/>
        <v>1380</v>
      </c>
      <c r="T325" s="31">
        <v>120</v>
      </c>
      <c r="U325" s="22">
        <v>-230</v>
      </c>
      <c r="V325" s="22">
        <v>-11.5</v>
      </c>
      <c r="W325" s="22">
        <f t="shared" si="44"/>
        <v>-11.5</v>
      </c>
      <c r="X325" s="22">
        <f t="shared" si="44"/>
        <v>-11.5</v>
      </c>
      <c r="Y325" s="22">
        <f t="shared" si="44"/>
        <v>-11.5</v>
      </c>
      <c r="Z325" s="22">
        <f t="shared" si="44"/>
        <v>-11.5</v>
      </c>
      <c r="AA325" s="22">
        <f t="shared" si="44"/>
        <v>-11.5</v>
      </c>
      <c r="AB325" s="22">
        <f t="shared" si="44"/>
        <v>-11.5</v>
      </c>
      <c r="AC325" s="22">
        <f t="shared" si="44"/>
        <v>-11.5</v>
      </c>
      <c r="AD325" s="22">
        <f t="shared" si="44"/>
        <v>-11.5</v>
      </c>
      <c r="AE325" s="22">
        <v>0</v>
      </c>
      <c r="AF325" s="22">
        <v>0</v>
      </c>
      <c r="AG325" s="22">
        <v>0</v>
      </c>
      <c r="AH325" s="22">
        <f t="shared" si="37"/>
        <v>-103.5</v>
      </c>
      <c r="AI325" s="22">
        <v>0</v>
      </c>
      <c r="AJ325" s="22">
        <f t="shared" si="38"/>
        <v>-333.5</v>
      </c>
      <c r="AL325" s="37">
        <f t="shared" si="39"/>
        <v>1046.5</v>
      </c>
      <c r="AM325" s="37">
        <f t="shared" si="40"/>
        <v>1150</v>
      </c>
      <c r="AP325" s="138"/>
    </row>
    <row r="326" spans="1:42" outlineLevel="1" x14ac:dyDescent="0.25">
      <c r="A326" s="36">
        <v>44875</v>
      </c>
      <c r="C326" s="69" t="s">
        <v>5976</v>
      </c>
      <c r="D326" s="4" t="s">
        <v>5977</v>
      </c>
      <c r="E326" t="s">
        <v>5978</v>
      </c>
      <c r="F326" s="140" t="s">
        <v>88</v>
      </c>
      <c r="G326" s="129" t="s">
        <v>220</v>
      </c>
      <c r="H326" s="129" t="s">
        <v>90</v>
      </c>
      <c r="I326" s="280">
        <v>2201552</v>
      </c>
      <c r="J326" s="129" t="s">
        <v>5979</v>
      </c>
      <c r="K326" s="86" t="s">
        <v>5980</v>
      </c>
      <c r="L326" s="86"/>
      <c r="N326" s="31">
        <v>1</v>
      </c>
      <c r="O326" s="29" t="s">
        <v>158</v>
      </c>
      <c r="P326" s="37">
        <v>500</v>
      </c>
      <c r="Q326" s="37">
        <v>0</v>
      </c>
      <c r="R326" s="37">
        <v>0</v>
      </c>
      <c r="S326" s="37">
        <f t="shared" si="36"/>
        <v>500</v>
      </c>
      <c r="T326" s="31">
        <v>120</v>
      </c>
      <c r="U326" s="22">
        <v>-83.37</v>
      </c>
      <c r="V326" s="22">
        <v>-4.17</v>
      </c>
      <c r="W326" s="22">
        <f t="shared" si="44"/>
        <v>-4.166666666666667</v>
      </c>
      <c r="X326" s="22">
        <f t="shared" si="44"/>
        <v>-4.166666666666667</v>
      </c>
      <c r="Y326" s="22">
        <f t="shared" si="44"/>
        <v>-4.166666666666667</v>
      </c>
      <c r="Z326" s="22">
        <f t="shared" si="44"/>
        <v>-4.166666666666667</v>
      </c>
      <c r="AA326" s="22">
        <f t="shared" si="44"/>
        <v>-4.166666666666667</v>
      </c>
      <c r="AB326" s="22">
        <f t="shared" si="44"/>
        <v>-4.166666666666667</v>
      </c>
      <c r="AC326" s="22">
        <f t="shared" si="44"/>
        <v>-4.166666666666667</v>
      </c>
      <c r="AD326" s="22">
        <f t="shared" si="44"/>
        <v>-4.166666666666667</v>
      </c>
      <c r="AE326" s="22">
        <v>0</v>
      </c>
      <c r="AF326" s="22">
        <v>0</v>
      </c>
      <c r="AG326" s="22">
        <v>0</v>
      </c>
      <c r="AH326" s="22">
        <f t="shared" si="37"/>
        <v>-37.503333333333337</v>
      </c>
      <c r="AI326" s="22">
        <v>0</v>
      </c>
      <c r="AJ326" s="22">
        <f t="shared" si="38"/>
        <v>-120.87333333333333</v>
      </c>
      <c r="AL326" s="37">
        <f t="shared" si="39"/>
        <v>379.12666666666667</v>
      </c>
      <c r="AM326" s="37">
        <f t="shared" si="40"/>
        <v>416.63</v>
      </c>
      <c r="AP326" s="138"/>
    </row>
    <row r="327" spans="1:42" outlineLevel="1" x14ac:dyDescent="0.25">
      <c r="A327" s="36">
        <v>44875</v>
      </c>
      <c r="C327" s="69" t="s">
        <v>5981</v>
      </c>
      <c r="D327" t="s">
        <v>5982</v>
      </c>
      <c r="E327" t="s">
        <v>5983</v>
      </c>
      <c r="F327" s="140" t="s">
        <v>88</v>
      </c>
      <c r="G327" s="129" t="s">
        <v>220</v>
      </c>
      <c r="H327" s="129" t="s">
        <v>90</v>
      </c>
      <c r="I327" s="280">
        <v>2201561</v>
      </c>
      <c r="J327" s="129" t="s">
        <v>5984</v>
      </c>
      <c r="K327" s="86" t="s">
        <v>5985</v>
      </c>
      <c r="L327" s="86"/>
      <c r="N327" s="31">
        <v>3</v>
      </c>
      <c r="O327" s="29" t="s">
        <v>158</v>
      </c>
      <c r="P327" s="37">
        <v>1116</v>
      </c>
      <c r="Q327" s="37">
        <v>0</v>
      </c>
      <c r="R327" s="37">
        <v>0</v>
      </c>
      <c r="S327" s="37">
        <f t="shared" si="36"/>
        <v>1116</v>
      </c>
      <c r="T327" s="31">
        <v>120</v>
      </c>
      <c r="U327" s="22">
        <v>-185.99999999999997</v>
      </c>
      <c r="V327" s="22">
        <v>-9.3000000000000007</v>
      </c>
      <c r="W327" s="22">
        <f t="shared" si="44"/>
        <v>-9.3000000000000007</v>
      </c>
      <c r="X327" s="22">
        <f t="shared" si="44"/>
        <v>-9.3000000000000007</v>
      </c>
      <c r="Y327" s="22">
        <f t="shared" si="44"/>
        <v>-9.3000000000000007</v>
      </c>
      <c r="Z327" s="22">
        <f t="shared" si="44"/>
        <v>-9.3000000000000007</v>
      </c>
      <c r="AA327" s="22">
        <f t="shared" si="44"/>
        <v>-9.3000000000000007</v>
      </c>
      <c r="AB327" s="22">
        <f t="shared" si="44"/>
        <v>-9.3000000000000007</v>
      </c>
      <c r="AC327" s="22">
        <f t="shared" si="44"/>
        <v>-9.3000000000000007</v>
      </c>
      <c r="AD327" s="22">
        <f t="shared" si="44"/>
        <v>-9.3000000000000007</v>
      </c>
      <c r="AE327" s="22">
        <v>0</v>
      </c>
      <c r="AF327" s="22">
        <v>0</v>
      </c>
      <c r="AG327" s="22">
        <v>0</v>
      </c>
      <c r="AH327" s="22">
        <f t="shared" si="37"/>
        <v>-83.699999999999989</v>
      </c>
      <c r="AI327" s="22">
        <v>0</v>
      </c>
      <c r="AJ327" s="22">
        <f t="shared" si="38"/>
        <v>-269.69999999999993</v>
      </c>
      <c r="AL327" s="37">
        <f t="shared" si="39"/>
        <v>846.30000000000007</v>
      </c>
      <c r="AM327" s="37">
        <f t="shared" si="40"/>
        <v>930</v>
      </c>
      <c r="AP327" s="138"/>
    </row>
    <row r="328" spans="1:42" outlineLevel="1" x14ac:dyDescent="0.25">
      <c r="A328" s="36">
        <v>44876</v>
      </c>
      <c r="C328" s="69" t="s">
        <v>5986</v>
      </c>
      <c r="D328" t="s">
        <v>5987</v>
      </c>
      <c r="E328" t="s">
        <v>5884</v>
      </c>
      <c r="F328" s="140" t="s">
        <v>88</v>
      </c>
      <c r="G328" s="129" t="s">
        <v>156</v>
      </c>
      <c r="H328" s="129" t="s">
        <v>90</v>
      </c>
      <c r="I328" s="280">
        <v>2201582</v>
      </c>
      <c r="J328" s="129" t="s">
        <v>5988</v>
      </c>
      <c r="K328" s="68" t="s">
        <v>5989</v>
      </c>
      <c r="L328" s="68"/>
      <c r="N328" s="31">
        <v>1</v>
      </c>
      <c r="O328" s="29" t="s">
        <v>158</v>
      </c>
      <c r="P328" s="37">
        <v>3000</v>
      </c>
      <c r="Q328" s="37">
        <v>0</v>
      </c>
      <c r="R328" s="37">
        <v>0</v>
      </c>
      <c r="S328" s="37">
        <f t="shared" si="36"/>
        <v>3000</v>
      </c>
      <c r="T328" s="31">
        <v>120</v>
      </c>
      <c r="U328" s="22">
        <v>-500</v>
      </c>
      <c r="V328" s="22">
        <v>-25</v>
      </c>
      <c r="W328" s="22">
        <f t="shared" si="44"/>
        <v>-25</v>
      </c>
      <c r="X328" s="22">
        <f t="shared" si="44"/>
        <v>-25</v>
      </c>
      <c r="Y328" s="22">
        <f t="shared" si="44"/>
        <v>-25</v>
      </c>
      <c r="Z328" s="22">
        <f t="shared" si="44"/>
        <v>-25</v>
      </c>
      <c r="AA328" s="22">
        <f t="shared" si="44"/>
        <v>-25</v>
      </c>
      <c r="AB328" s="22">
        <f t="shared" si="44"/>
        <v>-25</v>
      </c>
      <c r="AC328" s="22">
        <f t="shared" si="44"/>
        <v>-25</v>
      </c>
      <c r="AD328" s="22">
        <f t="shared" si="44"/>
        <v>-25</v>
      </c>
      <c r="AE328" s="22">
        <v>0</v>
      </c>
      <c r="AF328" s="22">
        <v>0</v>
      </c>
      <c r="AG328" s="22">
        <v>0</v>
      </c>
      <c r="AH328" s="22">
        <f t="shared" si="37"/>
        <v>-225</v>
      </c>
      <c r="AI328" s="22">
        <v>0</v>
      </c>
      <c r="AJ328" s="22">
        <f t="shared" si="38"/>
        <v>-725</v>
      </c>
      <c r="AL328" s="37">
        <f t="shared" si="39"/>
        <v>2275</v>
      </c>
      <c r="AM328" s="37">
        <f t="shared" si="40"/>
        <v>2500</v>
      </c>
      <c r="AN328" s="68">
        <v>2200961</v>
      </c>
      <c r="AP328" s="138"/>
    </row>
    <row r="329" spans="1:42" outlineLevel="1" x14ac:dyDescent="0.25">
      <c r="A329" s="36">
        <v>44880</v>
      </c>
      <c r="C329" s="69" t="s">
        <v>5990</v>
      </c>
      <c r="D329" t="s">
        <v>5991</v>
      </c>
      <c r="E329" t="s">
        <v>5918</v>
      </c>
      <c r="F329" s="140" t="s">
        <v>88</v>
      </c>
      <c r="G329" s="129" t="s">
        <v>220</v>
      </c>
      <c r="H329" s="129" t="s">
        <v>90</v>
      </c>
      <c r="I329" s="280">
        <v>2201376</v>
      </c>
      <c r="J329" s="129" t="s">
        <v>5992</v>
      </c>
      <c r="K329" s="68" t="s">
        <v>5993</v>
      </c>
      <c r="L329" s="68"/>
      <c r="N329" s="31">
        <v>10</v>
      </c>
      <c r="O329" s="29" t="s">
        <v>158</v>
      </c>
      <c r="P329" s="37">
        <v>1800</v>
      </c>
      <c r="Q329" s="37">
        <v>0</v>
      </c>
      <c r="R329" s="37">
        <v>0</v>
      </c>
      <c r="S329" s="37">
        <f t="shared" si="36"/>
        <v>1800</v>
      </c>
      <c r="T329" s="31">
        <v>120</v>
      </c>
      <c r="U329" s="22">
        <v>-300</v>
      </c>
      <c r="V329" s="22">
        <v>-15</v>
      </c>
      <c r="W329" s="22">
        <f t="shared" ref="W329:AD338" si="45">-$S329/$T329</f>
        <v>-15</v>
      </c>
      <c r="X329" s="22">
        <f t="shared" si="45"/>
        <v>-15</v>
      </c>
      <c r="Y329" s="22">
        <f t="shared" si="45"/>
        <v>-15</v>
      </c>
      <c r="Z329" s="22">
        <f t="shared" si="45"/>
        <v>-15</v>
      </c>
      <c r="AA329" s="22">
        <f t="shared" si="45"/>
        <v>-15</v>
      </c>
      <c r="AB329" s="22">
        <f t="shared" si="45"/>
        <v>-15</v>
      </c>
      <c r="AC329" s="22">
        <f t="shared" si="45"/>
        <v>-15</v>
      </c>
      <c r="AD329" s="22">
        <f t="shared" si="45"/>
        <v>-15</v>
      </c>
      <c r="AE329" s="22">
        <v>0</v>
      </c>
      <c r="AF329" s="22">
        <v>0</v>
      </c>
      <c r="AG329" s="22">
        <v>0</v>
      </c>
      <c r="AH329" s="22">
        <f t="shared" si="37"/>
        <v>-135</v>
      </c>
      <c r="AI329" s="22">
        <v>0</v>
      </c>
      <c r="AJ329" s="22">
        <f t="shared" si="38"/>
        <v>-435</v>
      </c>
      <c r="AL329" s="37">
        <f t="shared" si="39"/>
        <v>1365</v>
      </c>
      <c r="AM329" s="37">
        <f t="shared" si="40"/>
        <v>1500</v>
      </c>
      <c r="AP329" s="138"/>
    </row>
    <row r="330" spans="1:42" outlineLevel="1" x14ac:dyDescent="0.25">
      <c r="A330" s="36">
        <v>44880</v>
      </c>
      <c r="C330" s="69" t="s">
        <v>5994</v>
      </c>
      <c r="D330" t="s">
        <v>5995</v>
      </c>
      <c r="E330" t="s">
        <v>5996</v>
      </c>
      <c r="F330" s="140" t="s">
        <v>88</v>
      </c>
      <c r="G330" s="129" t="s">
        <v>3396</v>
      </c>
      <c r="H330" s="129" t="s">
        <v>90</v>
      </c>
      <c r="I330" s="280">
        <v>2201241</v>
      </c>
      <c r="J330" s="129" t="s">
        <v>5997</v>
      </c>
      <c r="K330" s="68" t="s">
        <v>5998</v>
      </c>
      <c r="L330" s="68"/>
      <c r="N330" s="31">
        <v>1</v>
      </c>
      <c r="O330" s="29" t="s">
        <v>158</v>
      </c>
      <c r="P330" s="37">
        <v>5490</v>
      </c>
      <c r="Q330" s="37">
        <v>0</v>
      </c>
      <c r="R330" s="37">
        <v>0</v>
      </c>
      <c r="S330" s="37">
        <f t="shared" si="36"/>
        <v>5490</v>
      </c>
      <c r="T330" s="31">
        <v>120</v>
      </c>
      <c r="U330" s="22">
        <v>-915</v>
      </c>
      <c r="V330" s="22">
        <v>-45.75</v>
      </c>
      <c r="W330" s="22">
        <f t="shared" si="45"/>
        <v>-45.75</v>
      </c>
      <c r="X330" s="22">
        <f t="shared" si="45"/>
        <v>-45.75</v>
      </c>
      <c r="Y330" s="22">
        <f t="shared" si="45"/>
        <v>-45.75</v>
      </c>
      <c r="Z330" s="22">
        <f t="shared" si="45"/>
        <v>-45.75</v>
      </c>
      <c r="AA330" s="22">
        <f t="shared" si="45"/>
        <v>-45.75</v>
      </c>
      <c r="AB330" s="22">
        <f t="shared" si="45"/>
        <v>-45.75</v>
      </c>
      <c r="AC330" s="22">
        <f t="shared" si="45"/>
        <v>-45.75</v>
      </c>
      <c r="AD330" s="22">
        <f t="shared" si="45"/>
        <v>-45.75</v>
      </c>
      <c r="AE330" s="22">
        <v>0</v>
      </c>
      <c r="AF330" s="22">
        <v>0</v>
      </c>
      <c r="AG330" s="22">
        <v>0</v>
      </c>
      <c r="AH330" s="22">
        <f t="shared" si="37"/>
        <v>-411.75</v>
      </c>
      <c r="AI330" s="22">
        <v>0</v>
      </c>
      <c r="AJ330" s="22">
        <f t="shared" si="38"/>
        <v>-1326.75</v>
      </c>
      <c r="AL330" s="37">
        <f t="shared" si="39"/>
        <v>4163.25</v>
      </c>
      <c r="AM330" s="37">
        <f t="shared" si="40"/>
        <v>4575</v>
      </c>
      <c r="AP330" s="138"/>
    </row>
    <row r="331" spans="1:42" outlineLevel="1" x14ac:dyDescent="0.25">
      <c r="A331" s="36">
        <v>44881</v>
      </c>
      <c r="C331" s="69" t="s">
        <v>5999</v>
      </c>
      <c r="D331" s="29" t="s">
        <v>6000</v>
      </c>
      <c r="E331" t="s">
        <v>5307</v>
      </c>
      <c r="F331" s="140" t="s">
        <v>88</v>
      </c>
      <c r="G331" s="129" t="s">
        <v>3385</v>
      </c>
      <c r="H331" s="129" t="s">
        <v>90</v>
      </c>
      <c r="I331" s="280">
        <v>2201637</v>
      </c>
      <c r="J331" s="129" t="s">
        <v>6001</v>
      </c>
      <c r="K331" s="86" t="s">
        <v>6002</v>
      </c>
      <c r="L331" s="86"/>
      <c r="N331" s="31">
        <v>1</v>
      </c>
      <c r="O331" s="29" t="s">
        <v>158</v>
      </c>
      <c r="P331" s="37">
        <v>340</v>
      </c>
      <c r="Q331" s="37">
        <v>0</v>
      </c>
      <c r="R331" s="37">
        <v>0</v>
      </c>
      <c r="S331" s="37">
        <f t="shared" si="36"/>
        <v>340</v>
      </c>
      <c r="T331" s="31">
        <v>120</v>
      </c>
      <c r="U331" s="22">
        <v>-56.629999999999995</v>
      </c>
      <c r="V331" s="22">
        <v>-2.83</v>
      </c>
      <c r="W331" s="22">
        <f t="shared" si="45"/>
        <v>-2.8333333333333335</v>
      </c>
      <c r="X331" s="22">
        <f t="shared" si="45"/>
        <v>-2.8333333333333335</v>
      </c>
      <c r="Y331" s="22">
        <f t="shared" si="45"/>
        <v>-2.8333333333333335</v>
      </c>
      <c r="Z331" s="22">
        <f t="shared" si="45"/>
        <v>-2.8333333333333335</v>
      </c>
      <c r="AA331" s="22">
        <f t="shared" si="45"/>
        <v>-2.8333333333333335</v>
      </c>
      <c r="AB331" s="22">
        <f t="shared" si="45"/>
        <v>-2.8333333333333335</v>
      </c>
      <c r="AC331" s="22">
        <f t="shared" si="45"/>
        <v>-2.8333333333333335</v>
      </c>
      <c r="AD331" s="22">
        <f t="shared" si="45"/>
        <v>-2.8333333333333335</v>
      </c>
      <c r="AE331" s="22">
        <v>0</v>
      </c>
      <c r="AF331" s="22">
        <v>0</v>
      </c>
      <c r="AG331" s="22">
        <v>0</v>
      </c>
      <c r="AH331" s="22">
        <f t="shared" si="37"/>
        <v>-25.496666666666666</v>
      </c>
      <c r="AI331" s="22">
        <v>0</v>
      </c>
      <c r="AJ331" s="22">
        <f t="shared" si="38"/>
        <v>-82.126666666666665</v>
      </c>
      <c r="AL331" s="37">
        <f t="shared" si="39"/>
        <v>257.87333333333333</v>
      </c>
      <c r="AM331" s="37">
        <f t="shared" si="40"/>
        <v>283.37</v>
      </c>
      <c r="AP331" s="138"/>
    </row>
    <row r="332" spans="1:42" outlineLevel="1" x14ac:dyDescent="0.25">
      <c r="A332" s="36">
        <v>44882</v>
      </c>
      <c r="C332" s="69" t="s">
        <v>6003</v>
      </c>
      <c r="D332" t="s">
        <v>6004</v>
      </c>
      <c r="E332" t="s">
        <v>5313</v>
      </c>
      <c r="F332" s="140" t="s">
        <v>88</v>
      </c>
      <c r="G332" s="129" t="s">
        <v>3396</v>
      </c>
      <c r="H332" s="129" t="s">
        <v>90</v>
      </c>
      <c r="I332" s="280">
        <v>2201594</v>
      </c>
      <c r="J332" s="129" t="s">
        <v>6005</v>
      </c>
      <c r="K332" s="68" t="s">
        <v>6006</v>
      </c>
      <c r="L332" s="68"/>
      <c r="N332" s="31">
        <v>1</v>
      </c>
      <c r="O332" s="29" t="s">
        <v>158</v>
      </c>
      <c r="P332" s="37">
        <v>250</v>
      </c>
      <c r="Q332" s="37">
        <v>0</v>
      </c>
      <c r="R332" s="37">
        <v>0</v>
      </c>
      <c r="S332" s="37">
        <f t="shared" si="36"/>
        <v>250</v>
      </c>
      <c r="T332" s="31">
        <v>120</v>
      </c>
      <c r="U332" s="22">
        <v>-41.629999999999995</v>
      </c>
      <c r="V332" s="22">
        <v>-2.08</v>
      </c>
      <c r="W332" s="22">
        <f t="shared" si="45"/>
        <v>-2.0833333333333335</v>
      </c>
      <c r="X332" s="22">
        <f t="shared" si="45"/>
        <v>-2.0833333333333335</v>
      </c>
      <c r="Y332" s="22">
        <f t="shared" si="45"/>
        <v>-2.0833333333333335</v>
      </c>
      <c r="Z332" s="22">
        <f t="shared" si="45"/>
        <v>-2.0833333333333335</v>
      </c>
      <c r="AA332" s="22">
        <f t="shared" si="45"/>
        <v>-2.0833333333333335</v>
      </c>
      <c r="AB332" s="22">
        <f t="shared" si="45"/>
        <v>-2.0833333333333335</v>
      </c>
      <c r="AC332" s="22">
        <f t="shared" si="45"/>
        <v>-2.0833333333333335</v>
      </c>
      <c r="AD332" s="22">
        <f t="shared" si="45"/>
        <v>-2.0833333333333335</v>
      </c>
      <c r="AE332" s="22">
        <v>0</v>
      </c>
      <c r="AF332" s="22">
        <v>0</v>
      </c>
      <c r="AG332" s="22">
        <v>0</v>
      </c>
      <c r="AH332" s="22">
        <f t="shared" si="37"/>
        <v>-18.74666666666667</v>
      </c>
      <c r="AI332" s="22">
        <v>0</v>
      </c>
      <c r="AJ332" s="22">
        <f t="shared" si="38"/>
        <v>-60.376666666666665</v>
      </c>
      <c r="AL332" s="37">
        <f t="shared" si="39"/>
        <v>189.62333333333333</v>
      </c>
      <c r="AM332" s="37">
        <f t="shared" si="40"/>
        <v>208.37</v>
      </c>
      <c r="AP332" s="138"/>
    </row>
    <row r="333" spans="1:42" outlineLevel="1" x14ac:dyDescent="0.25">
      <c r="A333" s="36">
        <v>44889</v>
      </c>
      <c r="C333" s="69" t="s">
        <v>6007</v>
      </c>
      <c r="D333" t="s">
        <v>6008</v>
      </c>
      <c r="E333" t="s">
        <v>195</v>
      </c>
      <c r="F333" s="140" t="s">
        <v>88</v>
      </c>
      <c r="G333" s="129" t="s">
        <v>3385</v>
      </c>
      <c r="H333" s="129" t="s">
        <v>90</v>
      </c>
      <c r="I333" s="280">
        <v>2201547</v>
      </c>
      <c r="J333" s="129" t="s">
        <v>6009</v>
      </c>
      <c r="K333" s="86" t="s">
        <v>6010</v>
      </c>
      <c r="L333" s="86"/>
      <c r="N333" s="31">
        <v>3</v>
      </c>
      <c r="O333" s="29" t="s">
        <v>158</v>
      </c>
      <c r="P333" s="37">
        <v>2100</v>
      </c>
      <c r="Q333" s="37">
        <v>0</v>
      </c>
      <c r="R333" s="37">
        <v>0</v>
      </c>
      <c r="S333" s="37">
        <f t="shared" si="36"/>
        <v>2100</v>
      </c>
      <c r="T333" s="31">
        <v>120</v>
      </c>
      <c r="U333" s="22">
        <v>-350</v>
      </c>
      <c r="V333" s="22">
        <v>-17.5</v>
      </c>
      <c r="W333" s="22">
        <f t="shared" si="45"/>
        <v>-17.5</v>
      </c>
      <c r="X333" s="22">
        <f t="shared" si="45"/>
        <v>-17.5</v>
      </c>
      <c r="Y333" s="22">
        <f t="shared" si="45"/>
        <v>-17.5</v>
      </c>
      <c r="Z333" s="22">
        <f t="shared" si="45"/>
        <v>-17.5</v>
      </c>
      <c r="AA333" s="22">
        <f t="shared" si="45"/>
        <v>-17.5</v>
      </c>
      <c r="AB333" s="22">
        <f t="shared" si="45"/>
        <v>-17.5</v>
      </c>
      <c r="AC333" s="22">
        <f t="shared" si="45"/>
        <v>-17.5</v>
      </c>
      <c r="AD333" s="22">
        <f t="shared" si="45"/>
        <v>-17.5</v>
      </c>
      <c r="AE333" s="22">
        <v>0</v>
      </c>
      <c r="AF333" s="22">
        <v>0</v>
      </c>
      <c r="AG333" s="22">
        <v>0</v>
      </c>
      <c r="AH333" s="22">
        <f t="shared" si="37"/>
        <v>-157.5</v>
      </c>
      <c r="AI333" s="22">
        <v>0</v>
      </c>
      <c r="AJ333" s="22">
        <f t="shared" si="38"/>
        <v>-507.5</v>
      </c>
      <c r="AL333" s="37">
        <f t="shared" si="39"/>
        <v>1592.5</v>
      </c>
      <c r="AM333" s="37">
        <f t="shared" si="40"/>
        <v>1750</v>
      </c>
      <c r="AP333" s="138"/>
    </row>
    <row r="334" spans="1:42" outlineLevel="1" x14ac:dyDescent="0.25">
      <c r="A334" s="36">
        <v>44896</v>
      </c>
      <c r="C334" s="69" t="s">
        <v>6011</v>
      </c>
      <c r="D334" t="s">
        <v>6012</v>
      </c>
      <c r="E334" t="s">
        <v>6013</v>
      </c>
      <c r="F334" s="140" t="s">
        <v>88</v>
      </c>
      <c r="G334" s="129" t="s">
        <v>89</v>
      </c>
      <c r="H334" s="129" t="s">
        <v>90</v>
      </c>
      <c r="I334" s="280">
        <v>2201335</v>
      </c>
      <c r="J334" s="129" t="s">
        <v>6014</v>
      </c>
      <c r="K334" s="68" t="s">
        <v>6015</v>
      </c>
      <c r="L334" s="68"/>
      <c r="N334" s="31">
        <v>8</v>
      </c>
      <c r="O334" s="29" t="s">
        <v>158</v>
      </c>
      <c r="P334" s="37">
        <v>5683.2</v>
      </c>
      <c r="Q334" s="37">
        <v>0</v>
      </c>
      <c r="R334" s="37">
        <v>0</v>
      </c>
      <c r="S334" s="37">
        <f t="shared" si="36"/>
        <v>5683.2</v>
      </c>
      <c r="T334" s="31">
        <v>120</v>
      </c>
      <c r="U334" s="22">
        <v>-899.84000000000015</v>
      </c>
      <c r="V334" s="22">
        <v>-47.36</v>
      </c>
      <c r="W334" s="22">
        <f t="shared" si="45"/>
        <v>-47.36</v>
      </c>
      <c r="X334" s="22">
        <f t="shared" si="45"/>
        <v>-47.36</v>
      </c>
      <c r="Y334" s="22">
        <f t="shared" si="45"/>
        <v>-47.36</v>
      </c>
      <c r="Z334" s="22">
        <f t="shared" si="45"/>
        <v>-47.36</v>
      </c>
      <c r="AA334" s="22">
        <f t="shared" si="45"/>
        <v>-47.36</v>
      </c>
      <c r="AB334" s="22">
        <f t="shared" si="45"/>
        <v>-47.36</v>
      </c>
      <c r="AC334" s="22">
        <f t="shared" si="45"/>
        <v>-47.36</v>
      </c>
      <c r="AD334" s="22">
        <f t="shared" si="45"/>
        <v>-47.36</v>
      </c>
      <c r="AE334" s="22">
        <v>0</v>
      </c>
      <c r="AF334" s="22">
        <v>0</v>
      </c>
      <c r="AG334" s="22">
        <v>0</v>
      </c>
      <c r="AH334" s="22">
        <f t="shared" si="37"/>
        <v>-426.24000000000007</v>
      </c>
      <c r="AI334" s="22">
        <v>0</v>
      </c>
      <c r="AJ334" s="22">
        <f t="shared" si="38"/>
        <v>-1326.0800000000002</v>
      </c>
      <c r="AL334" s="37">
        <f t="shared" si="39"/>
        <v>4357.12</v>
      </c>
      <c r="AM334" s="37">
        <f t="shared" si="40"/>
        <v>4783.3599999999997</v>
      </c>
      <c r="AP334" s="138"/>
    </row>
    <row r="335" spans="1:42" outlineLevel="1" x14ac:dyDescent="0.25">
      <c r="A335" s="36">
        <v>44896</v>
      </c>
      <c r="C335" s="69" t="s">
        <v>6016</v>
      </c>
      <c r="D335" t="s">
        <v>6012</v>
      </c>
      <c r="E335" t="s">
        <v>6013</v>
      </c>
      <c r="F335" s="140" t="s">
        <v>88</v>
      </c>
      <c r="G335" s="129" t="s">
        <v>89</v>
      </c>
      <c r="H335" s="129" t="s">
        <v>90</v>
      </c>
      <c r="I335" s="280">
        <v>2201335</v>
      </c>
      <c r="J335" s="129" t="s">
        <v>6017</v>
      </c>
      <c r="K335" s="68" t="s">
        <v>6018</v>
      </c>
      <c r="L335" s="68"/>
      <c r="N335" s="31">
        <v>8</v>
      </c>
      <c r="O335" s="29" t="s">
        <v>158</v>
      </c>
      <c r="P335" s="37">
        <v>5683.2</v>
      </c>
      <c r="Q335" s="37">
        <v>0</v>
      </c>
      <c r="R335" s="37">
        <v>0</v>
      </c>
      <c r="S335" s="37">
        <f t="shared" ref="S335:S398" si="46">SUM(P335:R335)</f>
        <v>5683.2</v>
      </c>
      <c r="T335" s="31">
        <v>120</v>
      </c>
      <c r="U335" s="22">
        <v>-899.84000000000015</v>
      </c>
      <c r="V335" s="22">
        <v>-47.36</v>
      </c>
      <c r="W335" s="22">
        <f t="shared" si="45"/>
        <v>-47.36</v>
      </c>
      <c r="X335" s="22">
        <f t="shared" si="45"/>
        <v>-47.36</v>
      </c>
      <c r="Y335" s="22">
        <f t="shared" si="45"/>
        <v>-47.36</v>
      </c>
      <c r="Z335" s="22">
        <f t="shared" si="45"/>
        <v>-47.36</v>
      </c>
      <c r="AA335" s="22">
        <f t="shared" si="45"/>
        <v>-47.36</v>
      </c>
      <c r="AB335" s="22">
        <f t="shared" si="45"/>
        <v>-47.36</v>
      </c>
      <c r="AC335" s="22">
        <f t="shared" si="45"/>
        <v>-47.36</v>
      </c>
      <c r="AD335" s="22">
        <f t="shared" si="45"/>
        <v>-47.36</v>
      </c>
      <c r="AE335" s="22">
        <v>0</v>
      </c>
      <c r="AF335" s="22">
        <v>0</v>
      </c>
      <c r="AG335" s="22">
        <v>0</v>
      </c>
      <c r="AH335" s="22">
        <f t="shared" ref="AH335:AH398" si="47">SUM(V335:AG335)</f>
        <v>-426.24000000000007</v>
      </c>
      <c r="AI335" s="22">
        <v>0</v>
      </c>
      <c r="AJ335" s="22">
        <f t="shared" ref="AJ335:AJ398" si="48">U335+AH335+AI335</f>
        <v>-1326.0800000000002</v>
      </c>
      <c r="AL335" s="37">
        <f t="shared" ref="AL335:AL398" si="49">S335+AJ335</f>
        <v>4357.12</v>
      </c>
      <c r="AM335" s="37">
        <f t="shared" ref="AM335:AM398" si="50">P335+U335</f>
        <v>4783.3599999999997</v>
      </c>
      <c r="AN335" s="68"/>
      <c r="AP335" s="138"/>
    </row>
    <row r="336" spans="1:42" outlineLevel="1" x14ac:dyDescent="0.25">
      <c r="A336" s="36">
        <v>44901</v>
      </c>
      <c r="C336" s="69" t="s">
        <v>6019</v>
      </c>
      <c r="D336" t="s">
        <v>6020</v>
      </c>
      <c r="E336" t="s">
        <v>5973</v>
      </c>
      <c r="F336" s="140" t="s">
        <v>88</v>
      </c>
      <c r="G336" s="129" t="s">
        <v>3396</v>
      </c>
      <c r="H336" s="129" t="s">
        <v>90</v>
      </c>
      <c r="I336" s="280">
        <v>2201703</v>
      </c>
      <c r="J336" s="129" t="s">
        <v>6021</v>
      </c>
      <c r="K336" s="86" t="s">
        <v>6022</v>
      </c>
      <c r="L336" s="86"/>
      <c r="N336" s="31">
        <v>1</v>
      </c>
      <c r="O336" s="29" t="s">
        <v>158</v>
      </c>
      <c r="P336" s="37">
        <v>1380</v>
      </c>
      <c r="Q336" s="37">
        <v>0</v>
      </c>
      <c r="R336" s="37">
        <v>0</v>
      </c>
      <c r="S336" s="37">
        <f t="shared" si="46"/>
        <v>1380</v>
      </c>
      <c r="T336" s="31">
        <v>120</v>
      </c>
      <c r="U336" s="22">
        <v>-218.5</v>
      </c>
      <c r="V336" s="22">
        <v>-11.5</v>
      </c>
      <c r="W336" s="22">
        <f t="shared" si="45"/>
        <v>-11.5</v>
      </c>
      <c r="X336" s="22">
        <f t="shared" si="45"/>
        <v>-11.5</v>
      </c>
      <c r="Y336" s="22">
        <f t="shared" si="45"/>
        <v>-11.5</v>
      </c>
      <c r="Z336" s="22">
        <f t="shared" si="45"/>
        <v>-11.5</v>
      </c>
      <c r="AA336" s="22">
        <f t="shared" si="45"/>
        <v>-11.5</v>
      </c>
      <c r="AB336" s="22">
        <f t="shared" si="45"/>
        <v>-11.5</v>
      </c>
      <c r="AC336" s="22">
        <f t="shared" si="45"/>
        <v>-11.5</v>
      </c>
      <c r="AD336" s="22">
        <f t="shared" si="45"/>
        <v>-11.5</v>
      </c>
      <c r="AE336" s="22">
        <v>0</v>
      </c>
      <c r="AF336" s="22">
        <v>0</v>
      </c>
      <c r="AG336" s="22">
        <v>0</v>
      </c>
      <c r="AH336" s="22">
        <f t="shared" si="47"/>
        <v>-103.5</v>
      </c>
      <c r="AI336" s="22">
        <v>0</v>
      </c>
      <c r="AJ336" s="22">
        <f t="shared" si="48"/>
        <v>-322</v>
      </c>
      <c r="AL336" s="37">
        <f t="shared" si="49"/>
        <v>1058</v>
      </c>
      <c r="AM336" s="37">
        <f t="shared" si="50"/>
        <v>1161.5</v>
      </c>
      <c r="AP336" s="138"/>
    </row>
    <row r="337" spans="1:42" outlineLevel="1" x14ac:dyDescent="0.25">
      <c r="A337" s="36">
        <v>44909</v>
      </c>
      <c r="C337" s="69" t="s">
        <v>6023</v>
      </c>
      <c r="D337" t="s">
        <v>6024</v>
      </c>
      <c r="E337" t="s">
        <v>5313</v>
      </c>
      <c r="F337" s="140" t="s">
        <v>88</v>
      </c>
      <c r="G337" s="129" t="s">
        <v>3396</v>
      </c>
      <c r="H337" s="129" t="s">
        <v>90</v>
      </c>
      <c r="I337" s="280">
        <v>2201800</v>
      </c>
      <c r="J337" s="129" t="s">
        <v>6025</v>
      </c>
      <c r="K337" s="68" t="s">
        <v>6026</v>
      </c>
      <c r="L337" s="68"/>
      <c r="N337" s="31">
        <v>1</v>
      </c>
      <c r="O337" s="29" t="s">
        <v>158</v>
      </c>
      <c r="P337" s="37">
        <v>300</v>
      </c>
      <c r="Q337" s="37">
        <v>0</v>
      </c>
      <c r="R337" s="37">
        <v>0</v>
      </c>
      <c r="S337" s="37">
        <f t="shared" si="46"/>
        <v>300</v>
      </c>
      <c r="T337" s="31">
        <v>120</v>
      </c>
      <c r="U337" s="22">
        <v>-47.5</v>
      </c>
      <c r="V337" s="22">
        <v>-2.5</v>
      </c>
      <c r="W337" s="22">
        <f t="shared" si="45"/>
        <v>-2.5</v>
      </c>
      <c r="X337" s="22">
        <f t="shared" si="45"/>
        <v>-2.5</v>
      </c>
      <c r="Y337" s="22">
        <f t="shared" si="45"/>
        <v>-2.5</v>
      </c>
      <c r="Z337" s="22">
        <f t="shared" si="45"/>
        <v>-2.5</v>
      </c>
      <c r="AA337" s="22">
        <f t="shared" si="45"/>
        <v>-2.5</v>
      </c>
      <c r="AB337" s="22">
        <f t="shared" si="45"/>
        <v>-2.5</v>
      </c>
      <c r="AC337" s="22">
        <f t="shared" si="45"/>
        <v>-2.5</v>
      </c>
      <c r="AD337" s="22">
        <f t="shared" si="45"/>
        <v>-2.5</v>
      </c>
      <c r="AE337" s="22">
        <v>0</v>
      </c>
      <c r="AF337" s="22">
        <v>0</v>
      </c>
      <c r="AG337" s="22">
        <v>0</v>
      </c>
      <c r="AH337" s="22">
        <f t="shared" si="47"/>
        <v>-22.5</v>
      </c>
      <c r="AI337" s="22">
        <v>0</v>
      </c>
      <c r="AJ337" s="22">
        <f t="shared" si="48"/>
        <v>-70</v>
      </c>
      <c r="AL337" s="37">
        <f t="shared" si="49"/>
        <v>230</v>
      </c>
      <c r="AM337" s="37">
        <f t="shared" si="50"/>
        <v>252.5</v>
      </c>
      <c r="AP337" s="138"/>
    </row>
    <row r="338" spans="1:42" x14ac:dyDescent="0.25">
      <c r="A338" s="36">
        <v>44918</v>
      </c>
      <c r="C338" s="69" t="s">
        <v>6027</v>
      </c>
      <c r="D338" t="s">
        <v>6028</v>
      </c>
      <c r="E338" t="s">
        <v>195</v>
      </c>
      <c r="F338" s="140" t="s">
        <v>88</v>
      </c>
      <c r="G338" s="140" t="s">
        <v>3396</v>
      </c>
      <c r="H338" s="140" t="s">
        <v>90</v>
      </c>
      <c r="I338" s="280">
        <v>2201683</v>
      </c>
      <c r="J338" s="140" t="s">
        <v>6029</v>
      </c>
      <c r="K338" s="86" t="s">
        <v>6030</v>
      </c>
      <c r="L338" s="86"/>
      <c r="N338" s="31">
        <v>3</v>
      </c>
      <c r="O338" s="29" t="s">
        <v>158</v>
      </c>
      <c r="P338" s="37">
        <v>3600</v>
      </c>
      <c r="Q338" s="37">
        <v>0</v>
      </c>
      <c r="R338" s="37">
        <v>0</v>
      </c>
      <c r="S338" s="37">
        <f t="shared" si="46"/>
        <v>3600</v>
      </c>
      <c r="T338" s="31">
        <v>120</v>
      </c>
      <c r="U338" s="22">
        <v>-570</v>
      </c>
      <c r="V338" s="22">
        <v>-30</v>
      </c>
      <c r="W338" s="22">
        <f t="shared" si="45"/>
        <v>-30</v>
      </c>
      <c r="X338" s="22">
        <f t="shared" si="45"/>
        <v>-30</v>
      </c>
      <c r="Y338" s="22">
        <f t="shared" si="45"/>
        <v>-30</v>
      </c>
      <c r="Z338" s="22">
        <f t="shared" si="45"/>
        <v>-30</v>
      </c>
      <c r="AA338" s="22">
        <f t="shared" si="45"/>
        <v>-30</v>
      </c>
      <c r="AB338" s="22">
        <f t="shared" si="45"/>
        <v>-30</v>
      </c>
      <c r="AC338" s="22">
        <f t="shared" si="45"/>
        <v>-30</v>
      </c>
      <c r="AD338" s="22">
        <f t="shared" si="45"/>
        <v>-30</v>
      </c>
      <c r="AE338" s="22">
        <v>0</v>
      </c>
      <c r="AF338" s="22">
        <v>0</v>
      </c>
      <c r="AG338" s="22">
        <v>0</v>
      </c>
      <c r="AH338" s="22">
        <f t="shared" si="47"/>
        <v>-270</v>
      </c>
      <c r="AI338" s="22">
        <v>0</v>
      </c>
      <c r="AJ338" s="22">
        <f t="shared" si="48"/>
        <v>-840</v>
      </c>
      <c r="AL338" s="37">
        <f t="shared" si="49"/>
        <v>2760</v>
      </c>
      <c r="AM338" s="37">
        <f t="shared" si="50"/>
        <v>3030</v>
      </c>
      <c r="AN338" s="68"/>
      <c r="AP338" s="138"/>
    </row>
    <row r="339" spans="1:42" x14ac:dyDescent="0.25">
      <c r="A339" s="36">
        <v>44918</v>
      </c>
      <c r="C339" s="69" t="s">
        <v>6031</v>
      </c>
      <c r="D339" t="s">
        <v>6032</v>
      </c>
      <c r="E339" t="s">
        <v>382</v>
      </c>
      <c r="F339" s="140" t="s">
        <v>88</v>
      </c>
      <c r="G339" s="129" t="s">
        <v>89</v>
      </c>
      <c r="H339" s="129" t="s">
        <v>90</v>
      </c>
      <c r="I339" s="280">
        <v>2200961</v>
      </c>
      <c r="J339" s="129" t="s">
        <v>6033</v>
      </c>
      <c r="K339" s="86" t="s">
        <v>6034</v>
      </c>
      <c r="L339" s="86"/>
      <c r="M339" s="138"/>
      <c r="N339" s="31">
        <v>1</v>
      </c>
      <c r="O339" s="29" t="s">
        <v>158</v>
      </c>
      <c r="P339" s="37">
        <v>2080000</v>
      </c>
      <c r="Q339" s="37">
        <v>0</v>
      </c>
      <c r="R339" s="37">
        <v>0</v>
      </c>
      <c r="S339" s="37">
        <f t="shared" si="46"/>
        <v>2080000</v>
      </c>
      <c r="T339" s="31">
        <v>120</v>
      </c>
      <c r="U339" s="22">
        <v>-329333.30000000005</v>
      </c>
      <c r="V339" s="22">
        <v>-17333.330000000002</v>
      </c>
      <c r="W339" s="22">
        <f t="shared" ref="W339:AD348" si="51">-$S339/$T339</f>
        <v>-17333.333333333332</v>
      </c>
      <c r="X339" s="22">
        <f t="shared" si="51"/>
        <v>-17333.333333333332</v>
      </c>
      <c r="Y339" s="22">
        <f t="shared" si="51"/>
        <v>-17333.333333333332</v>
      </c>
      <c r="Z339" s="22">
        <f t="shared" si="51"/>
        <v>-17333.333333333332</v>
      </c>
      <c r="AA339" s="22">
        <f t="shared" si="51"/>
        <v>-17333.333333333332</v>
      </c>
      <c r="AB339" s="22">
        <f t="shared" si="51"/>
        <v>-17333.333333333332</v>
      </c>
      <c r="AC339" s="22">
        <f t="shared" si="51"/>
        <v>-17333.333333333332</v>
      </c>
      <c r="AD339" s="22">
        <f t="shared" si="51"/>
        <v>-17333.333333333332</v>
      </c>
      <c r="AE339" s="22">
        <v>0</v>
      </c>
      <c r="AF339" s="22">
        <v>0</v>
      </c>
      <c r="AG339" s="22">
        <v>0</v>
      </c>
      <c r="AH339" s="22">
        <f t="shared" si="47"/>
        <v>-155999.99666666664</v>
      </c>
      <c r="AI339" s="22">
        <v>0</v>
      </c>
      <c r="AJ339" s="22">
        <f t="shared" si="48"/>
        <v>-485333.29666666669</v>
      </c>
      <c r="AL339" s="37">
        <f t="shared" si="49"/>
        <v>1594666.7033333334</v>
      </c>
      <c r="AM339" s="37">
        <f t="shared" si="50"/>
        <v>1750666.7</v>
      </c>
      <c r="AP339" s="138"/>
    </row>
    <row r="340" spans="1:42" x14ac:dyDescent="0.25">
      <c r="A340" s="36">
        <v>44923</v>
      </c>
      <c r="C340" s="69" t="s">
        <v>6035</v>
      </c>
      <c r="D340" t="s">
        <v>6036</v>
      </c>
      <c r="E340" t="s">
        <v>5313</v>
      </c>
      <c r="F340" s="140" t="s">
        <v>88</v>
      </c>
      <c r="G340" s="129" t="s">
        <v>3385</v>
      </c>
      <c r="H340" s="129" t="s">
        <v>90</v>
      </c>
      <c r="I340" s="280">
        <v>2201872</v>
      </c>
      <c r="J340" s="129" t="s">
        <v>6037</v>
      </c>
      <c r="K340" s="68" t="s">
        <v>6038</v>
      </c>
      <c r="L340" s="68"/>
      <c r="N340" s="31">
        <v>8</v>
      </c>
      <c r="O340" s="29" t="s">
        <v>158</v>
      </c>
      <c r="P340" s="37">
        <v>800</v>
      </c>
      <c r="Q340" s="37">
        <v>0</v>
      </c>
      <c r="R340" s="37">
        <v>0</v>
      </c>
      <c r="S340" s="37">
        <f t="shared" si="46"/>
        <v>800</v>
      </c>
      <c r="T340" s="31">
        <v>120</v>
      </c>
      <c r="U340" s="22">
        <v>-126.70000000000002</v>
      </c>
      <c r="V340" s="22">
        <v>-6.67</v>
      </c>
      <c r="W340" s="22">
        <f t="shared" si="51"/>
        <v>-6.666666666666667</v>
      </c>
      <c r="X340" s="22">
        <f t="shared" si="51"/>
        <v>-6.666666666666667</v>
      </c>
      <c r="Y340" s="22">
        <f t="shared" si="51"/>
        <v>-6.666666666666667</v>
      </c>
      <c r="Z340" s="22">
        <f t="shared" si="51"/>
        <v>-6.666666666666667</v>
      </c>
      <c r="AA340" s="22">
        <f t="shared" si="51"/>
        <v>-6.666666666666667</v>
      </c>
      <c r="AB340" s="22">
        <f t="shared" si="51"/>
        <v>-6.666666666666667</v>
      </c>
      <c r="AC340" s="22">
        <f t="shared" si="51"/>
        <v>-6.666666666666667</v>
      </c>
      <c r="AD340" s="22">
        <f t="shared" si="51"/>
        <v>-6.666666666666667</v>
      </c>
      <c r="AE340" s="22">
        <v>0</v>
      </c>
      <c r="AF340" s="22">
        <v>0</v>
      </c>
      <c r="AG340" s="22">
        <v>0</v>
      </c>
      <c r="AH340" s="22">
        <f t="shared" si="47"/>
        <v>-60.003333333333323</v>
      </c>
      <c r="AI340" s="22">
        <v>0</v>
      </c>
      <c r="AJ340" s="22">
        <f t="shared" si="48"/>
        <v>-186.70333333333335</v>
      </c>
      <c r="AL340" s="37">
        <f t="shared" si="49"/>
        <v>613.29666666666662</v>
      </c>
      <c r="AM340" s="37">
        <f t="shared" si="50"/>
        <v>673.3</v>
      </c>
      <c r="AP340" s="138"/>
    </row>
    <row r="341" spans="1:42" x14ac:dyDescent="0.25">
      <c r="A341" s="36">
        <v>44923</v>
      </c>
      <c r="C341" s="69" t="s">
        <v>6039</v>
      </c>
      <c r="D341" s="29" t="s">
        <v>5943</v>
      </c>
      <c r="E341" t="s">
        <v>3522</v>
      </c>
      <c r="F341" s="140" t="s">
        <v>88</v>
      </c>
      <c r="G341" s="129" t="s">
        <v>89</v>
      </c>
      <c r="H341" s="129" t="s">
        <v>90</v>
      </c>
      <c r="I341" s="280">
        <v>2200938</v>
      </c>
      <c r="J341"/>
      <c r="K341" s="86" t="s">
        <v>6040</v>
      </c>
      <c r="L341" s="86"/>
      <c r="N341" s="31">
        <v>3</v>
      </c>
      <c r="O341" s="29" t="s">
        <v>158</v>
      </c>
      <c r="P341" s="37">
        <v>175000</v>
      </c>
      <c r="Q341" s="37">
        <v>0</v>
      </c>
      <c r="R341" s="37">
        <v>0</v>
      </c>
      <c r="S341" s="37">
        <f t="shared" si="46"/>
        <v>175000</v>
      </c>
      <c r="T341" s="31">
        <v>120</v>
      </c>
      <c r="U341" s="22">
        <v>-27708.300000000003</v>
      </c>
      <c r="V341" s="22">
        <v>-1458.33</v>
      </c>
      <c r="W341" s="22">
        <f t="shared" si="51"/>
        <v>-1458.3333333333333</v>
      </c>
      <c r="X341" s="22">
        <f t="shared" si="51"/>
        <v>-1458.3333333333333</v>
      </c>
      <c r="Y341" s="22">
        <f t="shared" si="51"/>
        <v>-1458.3333333333333</v>
      </c>
      <c r="Z341" s="22">
        <f t="shared" si="51"/>
        <v>-1458.3333333333333</v>
      </c>
      <c r="AA341" s="22">
        <f t="shared" si="51"/>
        <v>-1458.3333333333333</v>
      </c>
      <c r="AB341" s="22">
        <f t="shared" si="51"/>
        <v>-1458.3333333333333</v>
      </c>
      <c r="AC341" s="22">
        <f t="shared" si="51"/>
        <v>-1458.3333333333333</v>
      </c>
      <c r="AD341" s="22">
        <f t="shared" si="51"/>
        <v>-1458.3333333333333</v>
      </c>
      <c r="AE341" s="22">
        <v>0</v>
      </c>
      <c r="AF341" s="22">
        <v>0</v>
      </c>
      <c r="AG341" s="22">
        <v>0</v>
      </c>
      <c r="AH341" s="22">
        <f t="shared" si="47"/>
        <v>-13124.996666666668</v>
      </c>
      <c r="AI341" s="22">
        <v>0</v>
      </c>
      <c r="AJ341" s="22">
        <f t="shared" si="48"/>
        <v>-40833.296666666669</v>
      </c>
      <c r="AL341" s="37">
        <f t="shared" si="49"/>
        <v>134166.70333333334</v>
      </c>
      <c r="AM341" s="37">
        <f t="shared" si="50"/>
        <v>147291.70000000001</v>
      </c>
      <c r="AP341" s="138"/>
    </row>
    <row r="342" spans="1:42" x14ac:dyDescent="0.25">
      <c r="A342" s="36">
        <v>44924</v>
      </c>
      <c r="C342" s="69" t="s">
        <v>6041</v>
      </c>
      <c r="D342" t="s">
        <v>6042</v>
      </c>
      <c r="E342" t="s">
        <v>195</v>
      </c>
      <c r="F342" s="140" t="s">
        <v>88</v>
      </c>
      <c r="G342" s="129" t="s">
        <v>220</v>
      </c>
      <c r="H342" s="129" t="s">
        <v>90</v>
      </c>
      <c r="I342" s="280">
        <v>2201567</v>
      </c>
      <c r="J342" s="129" t="s">
        <v>6043</v>
      </c>
      <c r="K342" s="86" t="s">
        <v>6044</v>
      </c>
      <c r="L342" s="86"/>
      <c r="N342" s="31">
        <v>1</v>
      </c>
      <c r="O342" s="29" t="s">
        <v>158</v>
      </c>
      <c r="P342" s="37">
        <v>4000</v>
      </c>
      <c r="Q342" s="37">
        <v>0</v>
      </c>
      <c r="R342" s="37">
        <v>0</v>
      </c>
      <c r="S342" s="37">
        <f t="shared" si="46"/>
        <v>4000</v>
      </c>
      <c r="T342" s="31">
        <v>120</v>
      </c>
      <c r="U342" s="22">
        <v>-633.29999999999995</v>
      </c>
      <c r="V342" s="22">
        <v>-33.33</v>
      </c>
      <c r="W342" s="22">
        <f t="shared" si="51"/>
        <v>-33.333333333333336</v>
      </c>
      <c r="X342" s="22">
        <f t="shared" si="51"/>
        <v>-33.333333333333336</v>
      </c>
      <c r="Y342" s="22">
        <f t="shared" si="51"/>
        <v>-33.333333333333336</v>
      </c>
      <c r="Z342" s="22">
        <f t="shared" si="51"/>
        <v>-33.333333333333336</v>
      </c>
      <c r="AA342" s="22">
        <f t="shared" si="51"/>
        <v>-33.333333333333336</v>
      </c>
      <c r="AB342" s="22">
        <f t="shared" si="51"/>
        <v>-33.333333333333336</v>
      </c>
      <c r="AC342" s="22">
        <f t="shared" si="51"/>
        <v>-33.333333333333336</v>
      </c>
      <c r="AD342" s="22">
        <f t="shared" si="51"/>
        <v>-33.333333333333336</v>
      </c>
      <c r="AE342" s="22">
        <v>0</v>
      </c>
      <c r="AF342" s="22">
        <v>0</v>
      </c>
      <c r="AG342" s="22">
        <v>0</v>
      </c>
      <c r="AH342" s="22">
        <f t="shared" si="47"/>
        <v>-299.99666666666667</v>
      </c>
      <c r="AI342" s="22">
        <v>0</v>
      </c>
      <c r="AJ342" s="22">
        <f t="shared" si="48"/>
        <v>-933.29666666666662</v>
      </c>
      <c r="AL342" s="37">
        <f t="shared" si="49"/>
        <v>3066.7033333333334</v>
      </c>
      <c r="AM342" s="37">
        <f t="shared" si="50"/>
        <v>3366.7</v>
      </c>
      <c r="AP342" s="138"/>
    </row>
    <row r="343" spans="1:42" x14ac:dyDescent="0.25">
      <c r="A343" s="36">
        <v>44926</v>
      </c>
      <c r="C343" s="69" t="s">
        <v>6045</v>
      </c>
      <c r="D343" t="s">
        <v>6012</v>
      </c>
      <c r="E343" t="s">
        <v>6013</v>
      </c>
      <c r="F343" s="140" t="s">
        <v>88</v>
      </c>
      <c r="G343" s="129" t="s">
        <v>89</v>
      </c>
      <c r="H343" s="129" t="s">
        <v>90</v>
      </c>
      <c r="I343" s="280">
        <v>2201335</v>
      </c>
      <c r="J343" s="129" t="s">
        <v>6046</v>
      </c>
      <c r="K343" s="68" t="s">
        <v>6047</v>
      </c>
      <c r="L343" s="68"/>
      <c r="N343" s="31">
        <v>8</v>
      </c>
      <c r="O343" s="29" t="s">
        <v>158</v>
      </c>
      <c r="P343" s="37">
        <v>5683.2</v>
      </c>
      <c r="Q343" s="37">
        <v>0</v>
      </c>
      <c r="R343" s="37">
        <v>0</v>
      </c>
      <c r="S343" s="37">
        <f t="shared" si="46"/>
        <v>5683.2</v>
      </c>
      <c r="T343" s="31">
        <v>120</v>
      </c>
      <c r="U343" s="22">
        <v>-899.84000000000015</v>
      </c>
      <c r="V343" s="22">
        <v>-47.36</v>
      </c>
      <c r="W343" s="22">
        <f t="shared" si="51"/>
        <v>-47.36</v>
      </c>
      <c r="X343" s="22">
        <f t="shared" si="51"/>
        <v>-47.36</v>
      </c>
      <c r="Y343" s="22">
        <f t="shared" si="51"/>
        <v>-47.36</v>
      </c>
      <c r="Z343" s="22">
        <f t="shared" si="51"/>
        <v>-47.36</v>
      </c>
      <c r="AA343" s="22">
        <f t="shared" si="51"/>
        <v>-47.36</v>
      </c>
      <c r="AB343" s="22">
        <f t="shared" si="51"/>
        <v>-47.36</v>
      </c>
      <c r="AC343" s="22">
        <f t="shared" si="51"/>
        <v>-47.36</v>
      </c>
      <c r="AD343" s="22">
        <f t="shared" si="51"/>
        <v>-47.36</v>
      </c>
      <c r="AE343" s="22">
        <v>0</v>
      </c>
      <c r="AF343" s="22">
        <v>0</v>
      </c>
      <c r="AG343" s="22">
        <v>0</v>
      </c>
      <c r="AH343" s="22">
        <f t="shared" si="47"/>
        <v>-426.24000000000007</v>
      </c>
      <c r="AI343" s="22">
        <v>0</v>
      </c>
      <c r="AJ343" s="22">
        <f t="shared" si="48"/>
        <v>-1326.0800000000002</v>
      </c>
      <c r="AL343" s="37">
        <f t="shared" si="49"/>
        <v>4357.12</v>
      </c>
      <c r="AM343" s="37">
        <f t="shared" si="50"/>
        <v>4783.3599999999997</v>
      </c>
      <c r="AP343" s="138"/>
    </row>
    <row r="344" spans="1:42" x14ac:dyDescent="0.25">
      <c r="A344" s="36">
        <v>44930</v>
      </c>
      <c r="C344" s="69" t="s">
        <v>6048</v>
      </c>
      <c r="D344" s="29" t="s">
        <v>6049</v>
      </c>
      <c r="E344" t="s">
        <v>5365</v>
      </c>
      <c r="F344" s="140" t="s">
        <v>88</v>
      </c>
      <c r="G344" s="129" t="s">
        <v>89</v>
      </c>
      <c r="H344" s="129" t="s">
        <v>90</v>
      </c>
      <c r="I344" s="280">
        <v>2201659</v>
      </c>
      <c r="J344" s="129" t="s">
        <v>6050</v>
      </c>
      <c r="K344" s="68" t="s">
        <v>6051</v>
      </c>
      <c r="L344" s="68"/>
      <c r="N344" s="73">
        <v>6</v>
      </c>
      <c r="O344" s="70" t="s">
        <v>158</v>
      </c>
      <c r="P344" s="37">
        <v>19950</v>
      </c>
      <c r="Q344" s="37">
        <v>0</v>
      </c>
      <c r="R344" s="37">
        <v>0</v>
      </c>
      <c r="S344" s="37">
        <f t="shared" si="46"/>
        <v>19950</v>
      </c>
      <c r="T344" s="31">
        <v>120</v>
      </c>
      <c r="U344" s="22">
        <v>-2992.5</v>
      </c>
      <c r="V344" s="22">
        <v>-166.25</v>
      </c>
      <c r="W344" s="22">
        <f t="shared" si="51"/>
        <v>-166.25</v>
      </c>
      <c r="X344" s="22">
        <f t="shared" si="51"/>
        <v>-166.25</v>
      </c>
      <c r="Y344" s="22">
        <f t="shared" si="51"/>
        <v>-166.25</v>
      </c>
      <c r="Z344" s="22">
        <f t="shared" si="51"/>
        <v>-166.25</v>
      </c>
      <c r="AA344" s="22">
        <f t="shared" si="51"/>
        <v>-166.25</v>
      </c>
      <c r="AB344" s="22">
        <f t="shared" si="51"/>
        <v>-166.25</v>
      </c>
      <c r="AC344" s="22">
        <f t="shared" si="51"/>
        <v>-166.25</v>
      </c>
      <c r="AD344" s="22">
        <f t="shared" si="51"/>
        <v>-166.25</v>
      </c>
      <c r="AE344" s="22">
        <v>0</v>
      </c>
      <c r="AF344" s="22">
        <v>0</v>
      </c>
      <c r="AG344" s="22">
        <v>0</v>
      </c>
      <c r="AH344" s="22">
        <f t="shared" si="47"/>
        <v>-1496.25</v>
      </c>
      <c r="AI344" s="22">
        <v>0</v>
      </c>
      <c r="AJ344" s="22">
        <f t="shared" si="48"/>
        <v>-4488.75</v>
      </c>
      <c r="AL344" s="37">
        <f t="shared" si="49"/>
        <v>15461.25</v>
      </c>
      <c r="AM344" s="37">
        <f t="shared" si="50"/>
        <v>16957.5</v>
      </c>
      <c r="AP344" s="138"/>
    </row>
    <row r="345" spans="1:42" x14ac:dyDescent="0.25">
      <c r="A345" s="36">
        <v>44930</v>
      </c>
      <c r="C345" s="69" t="s">
        <v>6052</v>
      </c>
      <c r="D345" s="29" t="s">
        <v>6053</v>
      </c>
      <c r="E345" t="s">
        <v>5365</v>
      </c>
      <c r="F345" s="140" t="s">
        <v>88</v>
      </c>
      <c r="G345" s="129" t="s">
        <v>89</v>
      </c>
      <c r="H345" s="129" t="s">
        <v>90</v>
      </c>
      <c r="I345" s="280">
        <v>2201660</v>
      </c>
      <c r="J345" s="129" t="s">
        <v>6054</v>
      </c>
      <c r="K345" s="68" t="s">
        <v>6055</v>
      </c>
      <c r="L345" s="68"/>
      <c r="N345" s="31">
        <v>4</v>
      </c>
      <c r="O345" s="29" t="s">
        <v>158</v>
      </c>
      <c r="P345" s="37">
        <v>20700</v>
      </c>
      <c r="Q345" s="37">
        <v>0</v>
      </c>
      <c r="R345" s="37">
        <v>0</v>
      </c>
      <c r="S345" s="37">
        <f t="shared" si="46"/>
        <v>20700</v>
      </c>
      <c r="T345" s="31">
        <v>120</v>
      </c>
      <c r="U345" s="22">
        <v>-3105</v>
      </c>
      <c r="V345" s="22">
        <v>-172.5</v>
      </c>
      <c r="W345" s="22">
        <f t="shared" si="51"/>
        <v>-172.5</v>
      </c>
      <c r="X345" s="22">
        <f t="shared" si="51"/>
        <v>-172.5</v>
      </c>
      <c r="Y345" s="22">
        <f t="shared" si="51"/>
        <v>-172.5</v>
      </c>
      <c r="Z345" s="22">
        <f t="shared" si="51"/>
        <v>-172.5</v>
      </c>
      <c r="AA345" s="22">
        <f t="shared" si="51"/>
        <v>-172.5</v>
      </c>
      <c r="AB345" s="22">
        <f t="shared" si="51"/>
        <v>-172.5</v>
      </c>
      <c r="AC345" s="22">
        <f t="shared" si="51"/>
        <v>-172.5</v>
      </c>
      <c r="AD345" s="22">
        <f t="shared" si="51"/>
        <v>-172.5</v>
      </c>
      <c r="AE345" s="22">
        <v>0</v>
      </c>
      <c r="AF345" s="22">
        <v>0</v>
      </c>
      <c r="AG345" s="22">
        <v>0</v>
      </c>
      <c r="AH345" s="22">
        <f t="shared" si="47"/>
        <v>-1552.5</v>
      </c>
      <c r="AI345" s="22">
        <v>0</v>
      </c>
      <c r="AJ345" s="22">
        <f t="shared" si="48"/>
        <v>-4657.5</v>
      </c>
      <c r="AL345" s="37">
        <f t="shared" si="49"/>
        <v>16042.5</v>
      </c>
      <c r="AM345" s="37">
        <f t="shared" si="50"/>
        <v>17595</v>
      </c>
      <c r="AP345" s="138"/>
    </row>
    <row r="346" spans="1:42" x14ac:dyDescent="0.25">
      <c r="A346" s="36">
        <v>44936</v>
      </c>
      <c r="C346" s="69" t="s">
        <v>6056</v>
      </c>
      <c r="D346" s="29" t="s">
        <v>6057</v>
      </c>
      <c r="E346" t="s">
        <v>6058</v>
      </c>
      <c r="F346" s="140" t="s">
        <v>88</v>
      </c>
      <c r="G346" s="129" t="s">
        <v>220</v>
      </c>
      <c r="H346" s="129" t="s">
        <v>90</v>
      </c>
      <c r="I346" s="279">
        <v>2201426</v>
      </c>
      <c r="J346" s="129" t="s">
        <v>6059</v>
      </c>
      <c r="K346" s="68" t="s">
        <v>6060</v>
      </c>
      <c r="L346" s="68"/>
      <c r="N346" s="73">
        <v>1</v>
      </c>
      <c r="O346" s="70" t="s">
        <v>158</v>
      </c>
      <c r="P346" s="37">
        <v>3120</v>
      </c>
      <c r="Q346" s="37">
        <v>0</v>
      </c>
      <c r="R346" s="37">
        <v>0</v>
      </c>
      <c r="S346" s="37">
        <f t="shared" si="46"/>
        <v>3120</v>
      </c>
      <c r="T346" s="31">
        <v>120</v>
      </c>
      <c r="U346" s="22">
        <v>-468</v>
      </c>
      <c r="V346" s="22">
        <v>-26</v>
      </c>
      <c r="W346" s="22">
        <f t="shared" si="51"/>
        <v>-26</v>
      </c>
      <c r="X346" s="22">
        <f t="shared" si="51"/>
        <v>-26</v>
      </c>
      <c r="Y346" s="22">
        <f t="shared" si="51"/>
        <v>-26</v>
      </c>
      <c r="Z346" s="22">
        <f t="shared" si="51"/>
        <v>-26</v>
      </c>
      <c r="AA346" s="22">
        <f t="shared" si="51"/>
        <v>-26</v>
      </c>
      <c r="AB346" s="22">
        <f t="shared" si="51"/>
        <v>-26</v>
      </c>
      <c r="AC346" s="22">
        <f t="shared" si="51"/>
        <v>-26</v>
      </c>
      <c r="AD346" s="22">
        <f t="shared" si="51"/>
        <v>-26</v>
      </c>
      <c r="AE346" s="22">
        <v>0</v>
      </c>
      <c r="AF346" s="22">
        <v>0</v>
      </c>
      <c r="AG346" s="22">
        <v>0</v>
      </c>
      <c r="AH346" s="22">
        <f t="shared" si="47"/>
        <v>-234</v>
      </c>
      <c r="AI346" s="22">
        <v>0</v>
      </c>
      <c r="AJ346" s="22">
        <f t="shared" si="48"/>
        <v>-702</v>
      </c>
      <c r="AL346" s="37">
        <f t="shared" si="49"/>
        <v>2418</v>
      </c>
      <c r="AM346" s="37">
        <f t="shared" si="50"/>
        <v>2652</v>
      </c>
      <c r="AP346" s="138"/>
    </row>
    <row r="347" spans="1:42" x14ac:dyDescent="0.25">
      <c r="A347" s="36">
        <v>44939</v>
      </c>
      <c r="C347" s="69" t="s">
        <v>6061</v>
      </c>
      <c r="D347" t="s">
        <v>6062</v>
      </c>
      <c r="E347" t="s">
        <v>195</v>
      </c>
      <c r="F347" s="140" t="s">
        <v>88</v>
      </c>
      <c r="G347" s="129" t="s">
        <v>3385</v>
      </c>
      <c r="H347" s="129" t="s">
        <v>90</v>
      </c>
      <c r="I347" s="279">
        <v>2300043</v>
      </c>
      <c r="J347" s="129" t="s">
        <v>6063</v>
      </c>
      <c r="K347" s="86" t="s">
        <v>6064</v>
      </c>
      <c r="L347" s="86"/>
      <c r="N347" s="73">
        <v>8</v>
      </c>
      <c r="O347" s="70" t="s">
        <v>158</v>
      </c>
      <c r="P347" s="37">
        <v>2000</v>
      </c>
      <c r="Q347" s="37">
        <v>0</v>
      </c>
      <c r="R347" s="37">
        <v>0</v>
      </c>
      <c r="S347" s="37">
        <f t="shared" si="46"/>
        <v>2000</v>
      </c>
      <c r="T347" s="31">
        <v>120</v>
      </c>
      <c r="U347" s="22">
        <v>-300.02999999999997</v>
      </c>
      <c r="V347" s="22">
        <v>-16.670000000000002</v>
      </c>
      <c r="W347" s="22">
        <f t="shared" si="51"/>
        <v>-16.666666666666668</v>
      </c>
      <c r="X347" s="22">
        <f t="shared" si="51"/>
        <v>-16.666666666666668</v>
      </c>
      <c r="Y347" s="22">
        <f t="shared" si="51"/>
        <v>-16.666666666666668</v>
      </c>
      <c r="Z347" s="22">
        <f t="shared" si="51"/>
        <v>-16.666666666666668</v>
      </c>
      <c r="AA347" s="22">
        <f t="shared" si="51"/>
        <v>-16.666666666666668</v>
      </c>
      <c r="AB347" s="22">
        <f t="shared" si="51"/>
        <v>-16.666666666666668</v>
      </c>
      <c r="AC347" s="22">
        <f t="shared" si="51"/>
        <v>-16.666666666666668</v>
      </c>
      <c r="AD347" s="22">
        <f t="shared" si="51"/>
        <v>-16.666666666666668</v>
      </c>
      <c r="AE347" s="22">
        <v>0</v>
      </c>
      <c r="AF347" s="22">
        <v>0</v>
      </c>
      <c r="AG347" s="22">
        <v>0</v>
      </c>
      <c r="AH347" s="22">
        <f t="shared" si="47"/>
        <v>-150.00333333333336</v>
      </c>
      <c r="AI347" s="22">
        <v>0</v>
      </c>
      <c r="AJ347" s="22">
        <f t="shared" si="48"/>
        <v>-450.0333333333333</v>
      </c>
      <c r="AL347" s="37">
        <f t="shared" si="49"/>
        <v>1549.9666666666667</v>
      </c>
      <c r="AM347" s="37">
        <f t="shared" si="50"/>
        <v>1699.97</v>
      </c>
      <c r="AP347" s="138"/>
    </row>
    <row r="348" spans="1:42" x14ac:dyDescent="0.25">
      <c r="A348" s="36">
        <v>44942</v>
      </c>
      <c r="C348" s="69" t="s">
        <v>6065</v>
      </c>
      <c r="D348" t="s">
        <v>6066</v>
      </c>
      <c r="E348" t="s">
        <v>4134</v>
      </c>
      <c r="F348" s="140" t="s">
        <v>88</v>
      </c>
      <c r="G348" s="129" t="s">
        <v>3396</v>
      </c>
      <c r="H348" s="129" t="s">
        <v>90</v>
      </c>
      <c r="I348" s="279">
        <v>2201838</v>
      </c>
      <c r="J348" s="129" t="s">
        <v>6067</v>
      </c>
      <c r="K348" s="86" t="s">
        <v>6068</v>
      </c>
      <c r="L348" s="86"/>
      <c r="N348" s="73">
        <v>1</v>
      </c>
      <c r="O348" s="70" t="s">
        <v>158</v>
      </c>
      <c r="P348" s="37">
        <v>2300</v>
      </c>
      <c r="Q348" s="37">
        <v>0</v>
      </c>
      <c r="R348" s="37">
        <v>0</v>
      </c>
      <c r="S348" s="37">
        <f t="shared" si="46"/>
        <v>2300</v>
      </c>
      <c r="T348" s="31">
        <v>120</v>
      </c>
      <c r="U348" s="22">
        <v>-345.03</v>
      </c>
      <c r="V348" s="22">
        <v>-19.170000000000002</v>
      </c>
      <c r="W348" s="22">
        <f t="shared" si="51"/>
        <v>-19.166666666666668</v>
      </c>
      <c r="X348" s="22">
        <f t="shared" si="51"/>
        <v>-19.166666666666668</v>
      </c>
      <c r="Y348" s="22">
        <f t="shared" si="51"/>
        <v>-19.166666666666668</v>
      </c>
      <c r="Z348" s="22">
        <f t="shared" si="51"/>
        <v>-19.166666666666668</v>
      </c>
      <c r="AA348" s="22">
        <f t="shared" si="51"/>
        <v>-19.166666666666668</v>
      </c>
      <c r="AB348" s="22">
        <f t="shared" si="51"/>
        <v>-19.166666666666668</v>
      </c>
      <c r="AC348" s="22">
        <f t="shared" si="51"/>
        <v>-19.166666666666668</v>
      </c>
      <c r="AD348" s="22">
        <f t="shared" si="51"/>
        <v>-19.166666666666668</v>
      </c>
      <c r="AE348" s="22">
        <v>0</v>
      </c>
      <c r="AF348" s="22">
        <v>0</v>
      </c>
      <c r="AG348" s="22">
        <v>0</v>
      </c>
      <c r="AH348" s="22">
        <f t="shared" si="47"/>
        <v>-172.50333333333333</v>
      </c>
      <c r="AI348" s="22">
        <v>0</v>
      </c>
      <c r="AJ348" s="22">
        <f t="shared" si="48"/>
        <v>-517.5333333333333</v>
      </c>
      <c r="AL348" s="37">
        <f t="shared" si="49"/>
        <v>1782.4666666666667</v>
      </c>
      <c r="AM348" s="37">
        <f t="shared" si="50"/>
        <v>1954.97</v>
      </c>
      <c r="AP348" s="138"/>
    </row>
    <row r="349" spans="1:42" x14ac:dyDescent="0.25">
      <c r="A349" s="36">
        <v>44942</v>
      </c>
      <c r="C349" s="69" t="s">
        <v>6069</v>
      </c>
      <c r="D349" t="s">
        <v>6070</v>
      </c>
      <c r="E349" t="s">
        <v>195</v>
      </c>
      <c r="F349" s="140" t="s">
        <v>88</v>
      </c>
      <c r="G349" s="129" t="s">
        <v>3385</v>
      </c>
      <c r="H349" s="129" t="s">
        <v>90</v>
      </c>
      <c r="I349" s="279">
        <v>2300031</v>
      </c>
      <c r="J349" s="129" t="s">
        <v>6071</v>
      </c>
      <c r="K349" s="86" t="s">
        <v>6072</v>
      </c>
      <c r="L349" s="86"/>
      <c r="N349" s="73">
        <v>30</v>
      </c>
      <c r="O349" s="70" t="s">
        <v>158</v>
      </c>
      <c r="P349" s="37">
        <v>8100</v>
      </c>
      <c r="Q349" s="37">
        <v>0</v>
      </c>
      <c r="R349" s="37">
        <v>0</v>
      </c>
      <c r="S349" s="37">
        <f t="shared" si="46"/>
        <v>8100</v>
      </c>
      <c r="T349" s="31">
        <v>120</v>
      </c>
      <c r="U349" s="22">
        <v>-1215</v>
      </c>
      <c r="V349" s="22">
        <v>-67.5</v>
      </c>
      <c r="W349" s="22">
        <f t="shared" ref="W349:AD358" si="52">-$S349/$T349</f>
        <v>-67.5</v>
      </c>
      <c r="X349" s="22">
        <f t="shared" si="52"/>
        <v>-67.5</v>
      </c>
      <c r="Y349" s="22">
        <f t="shared" si="52"/>
        <v>-67.5</v>
      </c>
      <c r="Z349" s="22">
        <f t="shared" si="52"/>
        <v>-67.5</v>
      </c>
      <c r="AA349" s="22">
        <f t="shared" si="52"/>
        <v>-67.5</v>
      </c>
      <c r="AB349" s="22">
        <f t="shared" si="52"/>
        <v>-67.5</v>
      </c>
      <c r="AC349" s="22">
        <f t="shared" si="52"/>
        <v>-67.5</v>
      </c>
      <c r="AD349" s="22">
        <f t="shared" si="52"/>
        <v>-67.5</v>
      </c>
      <c r="AE349" s="22">
        <v>0</v>
      </c>
      <c r="AF349" s="22">
        <v>0</v>
      </c>
      <c r="AG349" s="22">
        <v>0</v>
      </c>
      <c r="AH349" s="22">
        <f t="shared" si="47"/>
        <v>-607.5</v>
      </c>
      <c r="AI349" s="22">
        <v>0</v>
      </c>
      <c r="AJ349" s="22">
        <f t="shared" si="48"/>
        <v>-1822.5</v>
      </c>
      <c r="AL349" s="37">
        <f t="shared" si="49"/>
        <v>6277.5</v>
      </c>
      <c r="AM349" s="37">
        <f t="shared" si="50"/>
        <v>6885</v>
      </c>
      <c r="AN349" s="68">
        <v>2200551</v>
      </c>
      <c r="AP349" s="138"/>
    </row>
    <row r="350" spans="1:42" x14ac:dyDescent="0.25">
      <c r="A350" s="36">
        <v>44942</v>
      </c>
      <c r="C350" s="69" t="s">
        <v>6073</v>
      </c>
      <c r="D350" s="4" t="s">
        <v>5943</v>
      </c>
      <c r="E350" t="s">
        <v>3522</v>
      </c>
      <c r="F350" s="140" t="s">
        <v>88</v>
      </c>
      <c r="G350" s="129" t="s">
        <v>89</v>
      </c>
      <c r="H350" s="129" t="s">
        <v>90</v>
      </c>
      <c r="I350" s="280">
        <v>2200938</v>
      </c>
      <c r="J350"/>
      <c r="K350" s="86" t="s">
        <v>6074</v>
      </c>
      <c r="L350" s="86"/>
      <c r="N350" s="31">
        <v>2</v>
      </c>
      <c r="O350" s="29" t="s">
        <v>158</v>
      </c>
      <c r="P350" s="37">
        <v>116667</v>
      </c>
      <c r="Q350" s="37">
        <v>0</v>
      </c>
      <c r="R350" s="37">
        <v>0</v>
      </c>
      <c r="S350" s="37">
        <f t="shared" si="46"/>
        <v>116667</v>
      </c>
      <c r="T350" s="31">
        <v>120</v>
      </c>
      <c r="U350" s="22">
        <v>-17500.005000000001</v>
      </c>
      <c r="V350" s="22">
        <v>-972.22</v>
      </c>
      <c r="W350" s="22">
        <f t="shared" si="52"/>
        <v>-972.22500000000002</v>
      </c>
      <c r="X350" s="22">
        <f t="shared" si="52"/>
        <v>-972.22500000000002</v>
      </c>
      <c r="Y350" s="22">
        <f t="shared" si="52"/>
        <v>-972.22500000000002</v>
      </c>
      <c r="Z350" s="22">
        <f t="shared" si="52"/>
        <v>-972.22500000000002</v>
      </c>
      <c r="AA350" s="22">
        <f t="shared" si="52"/>
        <v>-972.22500000000002</v>
      </c>
      <c r="AB350" s="22">
        <f t="shared" si="52"/>
        <v>-972.22500000000002</v>
      </c>
      <c r="AC350" s="22">
        <f t="shared" si="52"/>
        <v>-972.22500000000002</v>
      </c>
      <c r="AD350" s="22">
        <f t="shared" si="52"/>
        <v>-972.22500000000002</v>
      </c>
      <c r="AE350" s="22">
        <v>0</v>
      </c>
      <c r="AF350" s="22">
        <v>0</v>
      </c>
      <c r="AG350" s="22">
        <v>0</v>
      </c>
      <c r="AH350" s="22">
        <f t="shared" si="47"/>
        <v>-8750.02</v>
      </c>
      <c r="AI350" s="22">
        <v>0</v>
      </c>
      <c r="AJ350" s="22">
        <f t="shared" si="48"/>
        <v>-26250.025000000001</v>
      </c>
      <c r="AL350" s="37">
        <f t="shared" si="49"/>
        <v>90416.975000000006</v>
      </c>
      <c r="AM350" s="37">
        <f t="shared" si="50"/>
        <v>99166.994999999995</v>
      </c>
      <c r="AN350" s="68">
        <v>2200552</v>
      </c>
      <c r="AP350" s="138"/>
    </row>
    <row r="351" spans="1:42" x14ac:dyDescent="0.25">
      <c r="A351" s="36">
        <v>44943</v>
      </c>
      <c r="C351" s="69" t="s">
        <v>6075</v>
      </c>
      <c r="D351" t="s">
        <v>6076</v>
      </c>
      <c r="E351" t="s">
        <v>6077</v>
      </c>
      <c r="F351" s="140" t="s">
        <v>88</v>
      </c>
      <c r="G351" s="129" t="s">
        <v>3385</v>
      </c>
      <c r="H351" s="129" t="s">
        <v>90</v>
      </c>
      <c r="I351" s="279">
        <v>2201807</v>
      </c>
      <c r="J351" s="129" t="s">
        <v>6078</v>
      </c>
      <c r="K351" s="68" t="s">
        <v>6079</v>
      </c>
      <c r="L351" s="68"/>
      <c r="N351" s="73">
        <v>1</v>
      </c>
      <c r="O351" s="70" t="s">
        <v>158</v>
      </c>
      <c r="P351" s="37">
        <v>3300</v>
      </c>
      <c r="Q351" s="37">
        <v>0</v>
      </c>
      <c r="R351" s="37">
        <v>0</v>
      </c>
      <c r="S351" s="37">
        <f t="shared" si="46"/>
        <v>3300</v>
      </c>
      <c r="T351" s="31">
        <v>120</v>
      </c>
      <c r="U351" s="22">
        <v>-495</v>
      </c>
      <c r="V351" s="22">
        <v>-27.5</v>
      </c>
      <c r="W351" s="22">
        <f t="shared" si="52"/>
        <v>-27.5</v>
      </c>
      <c r="X351" s="22">
        <f t="shared" si="52"/>
        <v>-27.5</v>
      </c>
      <c r="Y351" s="22">
        <f t="shared" si="52"/>
        <v>-27.5</v>
      </c>
      <c r="Z351" s="22">
        <f t="shared" si="52"/>
        <v>-27.5</v>
      </c>
      <c r="AA351" s="22">
        <f t="shared" si="52"/>
        <v>-27.5</v>
      </c>
      <c r="AB351" s="22">
        <f t="shared" si="52"/>
        <v>-27.5</v>
      </c>
      <c r="AC351" s="22">
        <f t="shared" si="52"/>
        <v>-27.5</v>
      </c>
      <c r="AD351" s="22">
        <f t="shared" si="52"/>
        <v>-27.5</v>
      </c>
      <c r="AE351" s="22">
        <v>0</v>
      </c>
      <c r="AF351" s="22">
        <v>0</v>
      </c>
      <c r="AG351" s="22">
        <v>0</v>
      </c>
      <c r="AH351" s="22">
        <f t="shared" si="47"/>
        <v>-247.5</v>
      </c>
      <c r="AI351" s="22">
        <v>0</v>
      </c>
      <c r="AJ351" s="22">
        <f t="shared" si="48"/>
        <v>-742.5</v>
      </c>
      <c r="AL351" s="37">
        <f t="shared" si="49"/>
        <v>2557.5</v>
      </c>
      <c r="AM351" s="37">
        <f t="shared" si="50"/>
        <v>2805</v>
      </c>
      <c r="AN351" s="68">
        <v>2200553</v>
      </c>
      <c r="AP351" s="138"/>
    </row>
    <row r="352" spans="1:42" x14ac:dyDescent="0.25">
      <c r="A352" s="36">
        <v>44945</v>
      </c>
      <c r="C352" s="69" t="s">
        <v>6080</v>
      </c>
      <c r="D352" s="83" t="s">
        <v>6081</v>
      </c>
      <c r="E352" s="83" t="s">
        <v>5996</v>
      </c>
      <c r="F352" s="140" t="s">
        <v>88</v>
      </c>
      <c r="G352" s="140" t="s">
        <v>220</v>
      </c>
      <c r="H352" s="129" t="s">
        <v>90</v>
      </c>
      <c r="I352" s="280">
        <v>2201467</v>
      </c>
      <c r="J352" s="140" t="s">
        <v>6082</v>
      </c>
      <c r="K352" s="68" t="s">
        <v>6083</v>
      </c>
      <c r="L352" s="68"/>
      <c r="M352" s="141"/>
      <c r="N352" s="31">
        <v>1</v>
      </c>
      <c r="O352" s="29" t="s">
        <v>158</v>
      </c>
      <c r="P352" s="37">
        <v>5590</v>
      </c>
      <c r="Q352" s="37">
        <v>0</v>
      </c>
      <c r="R352" s="37">
        <v>0</v>
      </c>
      <c r="S352" s="37">
        <f t="shared" si="46"/>
        <v>5590</v>
      </c>
      <c r="T352" s="31">
        <v>120</v>
      </c>
      <c r="U352" s="22">
        <v>-838.47</v>
      </c>
      <c r="V352" s="22">
        <v>-46.58</v>
      </c>
      <c r="W352" s="22">
        <f t="shared" si="52"/>
        <v>-46.583333333333336</v>
      </c>
      <c r="X352" s="22">
        <f t="shared" si="52"/>
        <v>-46.583333333333336</v>
      </c>
      <c r="Y352" s="22">
        <f t="shared" si="52"/>
        <v>-46.583333333333336</v>
      </c>
      <c r="Z352" s="22">
        <f t="shared" si="52"/>
        <v>-46.583333333333336</v>
      </c>
      <c r="AA352" s="22">
        <f t="shared" si="52"/>
        <v>-46.583333333333336</v>
      </c>
      <c r="AB352" s="22">
        <f t="shared" si="52"/>
        <v>-46.583333333333336</v>
      </c>
      <c r="AC352" s="22">
        <f t="shared" si="52"/>
        <v>-46.583333333333336</v>
      </c>
      <c r="AD352" s="22">
        <f t="shared" si="52"/>
        <v>-46.583333333333336</v>
      </c>
      <c r="AE352" s="22">
        <v>0</v>
      </c>
      <c r="AF352" s="22">
        <v>0</v>
      </c>
      <c r="AG352" s="22">
        <v>0</v>
      </c>
      <c r="AH352" s="22">
        <f t="shared" si="47"/>
        <v>-419.24666666666661</v>
      </c>
      <c r="AI352" s="22">
        <v>0</v>
      </c>
      <c r="AJ352" s="22">
        <f t="shared" si="48"/>
        <v>-1257.7166666666667</v>
      </c>
      <c r="AL352" s="37">
        <f t="shared" si="49"/>
        <v>4332.2833333333328</v>
      </c>
      <c r="AM352" s="37">
        <f t="shared" si="50"/>
        <v>4751.53</v>
      </c>
      <c r="AP352" s="138"/>
    </row>
    <row r="353" spans="1:42" x14ac:dyDescent="0.25">
      <c r="A353" s="36">
        <v>44946</v>
      </c>
      <c r="C353" s="69" t="s">
        <v>6084</v>
      </c>
      <c r="D353" t="s">
        <v>6085</v>
      </c>
      <c r="E353" t="s">
        <v>5307</v>
      </c>
      <c r="F353" s="140" t="s">
        <v>88</v>
      </c>
      <c r="G353" s="129" t="s">
        <v>3396</v>
      </c>
      <c r="H353" s="129" t="s">
        <v>90</v>
      </c>
      <c r="I353" s="279">
        <v>2300101</v>
      </c>
      <c r="J353" s="129" t="s">
        <v>6086</v>
      </c>
      <c r="K353" s="68" t="s">
        <v>6087</v>
      </c>
      <c r="L353" s="68"/>
      <c r="N353" s="73">
        <v>1</v>
      </c>
      <c r="O353" s="70" t="s">
        <v>158</v>
      </c>
      <c r="P353" s="37">
        <v>2250</v>
      </c>
      <c r="Q353" s="37">
        <v>0</v>
      </c>
      <c r="R353" s="37">
        <v>0</v>
      </c>
      <c r="S353" s="37">
        <f t="shared" si="46"/>
        <v>2250</v>
      </c>
      <c r="T353" s="31">
        <v>120</v>
      </c>
      <c r="U353" s="22">
        <v>-337.5</v>
      </c>
      <c r="V353" s="22">
        <v>-18.75</v>
      </c>
      <c r="W353" s="22">
        <f t="shared" si="52"/>
        <v>-18.75</v>
      </c>
      <c r="X353" s="22">
        <f t="shared" si="52"/>
        <v>-18.75</v>
      </c>
      <c r="Y353" s="22">
        <f t="shared" si="52"/>
        <v>-18.75</v>
      </c>
      <c r="Z353" s="22">
        <f t="shared" si="52"/>
        <v>-18.75</v>
      </c>
      <c r="AA353" s="22">
        <f t="shared" si="52"/>
        <v>-18.75</v>
      </c>
      <c r="AB353" s="22">
        <f t="shared" si="52"/>
        <v>-18.75</v>
      </c>
      <c r="AC353" s="22">
        <f t="shared" si="52"/>
        <v>-18.75</v>
      </c>
      <c r="AD353" s="22">
        <f t="shared" si="52"/>
        <v>-18.75</v>
      </c>
      <c r="AE353" s="22">
        <v>0</v>
      </c>
      <c r="AF353" s="22">
        <v>0</v>
      </c>
      <c r="AG353" s="22">
        <v>0</v>
      </c>
      <c r="AH353" s="22">
        <f t="shared" si="47"/>
        <v>-168.75</v>
      </c>
      <c r="AI353" s="22">
        <v>0</v>
      </c>
      <c r="AJ353" s="22">
        <f t="shared" si="48"/>
        <v>-506.25</v>
      </c>
      <c r="AL353" s="37">
        <f t="shared" si="49"/>
        <v>1743.75</v>
      </c>
      <c r="AM353" s="37">
        <f t="shared" si="50"/>
        <v>1912.5</v>
      </c>
      <c r="AP353" s="138"/>
    </row>
    <row r="354" spans="1:42" x14ac:dyDescent="0.25">
      <c r="A354" s="36">
        <v>44956</v>
      </c>
      <c r="C354" s="69" t="s">
        <v>6088</v>
      </c>
      <c r="D354" t="s">
        <v>6089</v>
      </c>
      <c r="E354" t="s">
        <v>5904</v>
      </c>
      <c r="F354" s="129" t="s">
        <v>88</v>
      </c>
      <c r="G354" s="129" t="s">
        <v>3385</v>
      </c>
      <c r="H354" s="129" t="s">
        <v>90</v>
      </c>
      <c r="I354" s="279">
        <v>2300113</v>
      </c>
      <c r="J354" s="129" t="s">
        <v>6090</v>
      </c>
      <c r="K354" s="68" t="s">
        <v>6091</v>
      </c>
      <c r="L354" s="68"/>
      <c r="N354" s="73">
        <v>1</v>
      </c>
      <c r="O354" s="70" t="s">
        <v>158</v>
      </c>
      <c r="P354" s="37">
        <v>4800</v>
      </c>
      <c r="Q354" s="37">
        <v>0</v>
      </c>
      <c r="R354" s="37">
        <v>0</v>
      </c>
      <c r="S354" s="37">
        <f t="shared" si="46"/>
        <v>4800</v>
      </c>
      <c r="T354" s="31">
        <v>120</v>
      </c>
      <c r="U354" s="22">
        <v>-720</v>
      </c>
      <c r="V354" s="22">
        <v>-40</v>
      </c>
      <c r="W354" s="22">
        <f t="shared" si="52"/>
        <v>-40</v>
      </c>
      <c r="X354" s="22">
        <f t="shared" si="52"/>
        <v>-40</v>
      </c>
      <c r="Y354" s="22">
        <f t="shared" si="52"/>
        <v>-40</v>
      </c>
      <c r="Z354" s="22">
        <f t="shared" si="52"/>
        <v>-40</v>
      </c>
      <c r="AA354" s="22">
        <f t="shared" si="52"/>
        <v>-40</v>
      </c>
      <c r="AB354" s="22">
        <f t="shared" si="52"/>
        <v>-40</v>
      </c>
      <c r="AC354" s="22">
        <f t="shared" si="52"/>
        <v>-40</v>
      </c>
      <c r="AD354" s="22">
        <f t="shared" si="52"/>
        <v>-40</v>
      </c>
      <c r="AE354" s="22">
        <v>0</v>
      </c>
      <c r="AF354" s="22">
        <v>0</v>
      </c>
      <c r="AG354" s="22">
        <v>0</v>
      </c>
      <c r="AH354" s="22">
        <f t="shared" si="47"/>
        <v>-360</v>
      </c>
      <c r="AI354" s="22">
        <v>0</v>
      </c>
      <c r="AJ354" s="22">
        <f t="shared" si="48"/>
        <v>-1080</v>
      </c>
      <c r="AL354" s="37">
        <f t="shared" si="49"/>
        <v>3720</v>
      </c>
      <c r="AM354" s="37">
        <f t="shared" si="50"/>
        <v>4080</v>
      </c>
      <c r="AP354" s="138"/>
    </row>
    <row r="355" spans="1:42" x14ac:dyDescent="0.25">
      <c r="A355" s="36">
        <v>44956</v>
      </c>
      <c r="C355" s="69" t="s">
        <v>6092</v>
      </c>
      <c r="D355" t="s">
        <v>6093</v>
      </c>
      <c r="E355" t="s">
        <v>4134</v>
      </c>
      <c r="F355" s="140" t="s">
        <v>88</v>
      </c>
      <c r="G355" s="129" t="s">
        <v>3385</v>
      </c>
      <c r="H355" s="129" t="s">
        <v>90</v>
      </c>
      <c r="I355" s="279">
        <v>2300127</v>
      </c>
      <c r="J355" s="129" t="s">
        <v>6094</v>
      </c>
      <c r="K355" s="86" t="s">
        <v>6095</v>
      </c>
      <c r="L355" s="86"/>
      <c r="N355" s="73">
        <v>1</v>
      </c>
      <c r="O355" s="70" t="s">
        <v>158</v>
      </c>
      <c r="P355" s="37">
        <v>5300</v>
      </c>
      <c r="Q355" s="37">
        <v>0</v>
      </c>
      <c r="R355" s="37">
        <v>0</v>
      </c>
      <c r="S355" s="37">
        <f t="shared" si="46"/>
        <v>5300</v>
      </c>
      <c r="T355" s="31">
        <v>120</v>
      </c>
      <c r="U355" s="22">
        <v>-795.0300000000002</v>
      </c>
      <c r="V355" s="22">
        <v>-44.17</v>
      </c>
      <c r="W355" s="22">
        <f t="shared" si="52"/>
        <v>-44.166666666666664</v>
      </c>
      <c r="X355" s="22">
        <f t="shared" si="52"/>
        <v>-44.166666666666664</v>
      </c>
      <c r="Y355" s="22">
        <f t="shared" si="52"/>
        <v>-44.166666666666664</v>
      </c>
      <c r="Z355" s="22">
        <f t="shared" si="52"/>
        <v>-44.166666666666664</v>
      </c>
      <c r="AA355" s="22">
        <f t="shared" si="52"/>
        <v>-44.166666666666664</v>
      </c>
      <c r="AB355" s="22">
        <f t="shared" si="52"/>
        <v>-44.166666666666664</v>
      </c>
      <c r="AC355" s="22">
        <f t="shared" si="52"/>
        <v>-44.166666666666664</v>
      </c>
      <c r="AD355" s="22">
        <f t="shared" si="52"/>
        <v>-44.166666666666664</v>
      </c>
      <c r="AE355" s="22">
        <v>0</v>
      </c>
      <c r="AF355" s="22">
        <v>0</v>
      </c>
      <c r="AG355" s="22">
        <v>0</v>
      </c>
      <c r="AH355" s="22">
        <f t="shared" si="47"/>
        <v>-397.50333333333339</v>
      </c>
      <c r="AI355" s="22">
        <v>0</v>
      </c>
      <c r="AJ355" s="22">
        <f t="shared" si="48"/>
        <v>-1192.5333333333335</v>
      </c>
      <c r="AL355" s="37">
        <f t="shared" si="49"/>
        <v>4107.4666666666662</v>
      </c>
      <c r="AM355" s="37">
        <f t="shared" si="50"/>
        <v>4504.9699999999993</v>
      </c>
      <c r="AP355" s="138"/>
    </row>
    <row r="356" spans="1:42" x14ac:dyDescent="0.25">
      <c r="A356" s="36">
        <v>44956</v>
      </c>
      <c r="C356" s="69" t="s">
        <v>6096</v>
      </c>
      <c r="D356" t="s">
        <v>6097</v>
      </c>
      <c r="E356" t="s">
        <v>4134</v>
      </c>
      <c r="F356" s="140" t="s">
        <v>88</v>
      </c>
      <c r="G356" s="129" t="s">
        <v>3385</v>
      </c>
      <c r="H356" s="129" t="s">
        <v>90</v>
      </c>
      <c r="I356" s="279">
        <v>2300127</v>
      </c>
      <c r="J356" s="129" t="s">
        <v>6098</v>
      </c>
      <c r="K356" s="86" t="s">
        <v>6099</v>
      </c>
      <c r="L356" s="86"/>
      <c r="N356" s="73">
        <v>1</v>
      </c>
      <c r="O356" s="70" t="s">
        <v>158</v>
      </c>
      <c r="P356" s="37">
        <v>5300</v>
      </c>
      <c r="Q356" s="37">
        <v>0</v>
      </c>
      <c r="R356" s="37">
        <v>0</v>
      </c>
      <c r="S356" s="37">
        <f t="shared" si="46"/>
        <v>5300</v>
      </c>
      <c r="T356" s="31">
        <v>120</v>
      </c>
      <c r="U356" s="22">
        <v>-795.0300000000002</v>
      </c>
      <c r="V356" s="22">
        <v>-44.17</v>
      </c>
      <c r="W356" s="22">
        <f t="shared" si="52"/>
        <v>-44.166666666666664</v>
      </c>
      <c r="X356" s="22">
        <f t="shared" si="52"/>
        <v>-44.166666666666664</v>
      </c>
      <c r="Y356" s="22">
        <f t="shared" si="52"/>
        <v>-44.166666666666664</v>
      </c>
      <c r="Z356" s="22">
        <f t="shared" si="52"/>
        <v>-44.166666666666664</v>
      </c>
      <c r="AA356" s="22">
        <f t="shared" si="52"/>
        <v>-44.166666666666664</v>
      </c>
      <c r="AB356" s="22">
        <f t="shared" si="52"/>
        <v>-44.166666666666664</v>
      </c>
      <c r="AC356" s="22">
        <f t="shared" si="52"/>
        <v>-44.166666666666664</v>
      </c>
      <c r="AD356" s="22">
        <f t="shared" si="52"/>
        <v>-44.166666666666664</v>
      </c>
      <c r="AE356" s="22">
        <v>0</v>
      </c>
      <c r="AF356" s="22">
        <v>0</v>
      </c>
      <c r="AG356" s="22">
        <v>0</v>
      </c>
      <c r="AH356" s="22">
        <f t="shared" si="47"/>
        <v>-397.50333333333339</v>
      </c>
      <c r="AI356" s="22">
        <v>0</v>
      </c>
      <c r="AJ356" s="22">
        <f t="shared" si="48"/>
        <v>-1192.5333333333335</v>
      </c>
      <c r="AL356" s="37">
        <f t="shared" si="49"/>
        <v>4107.4666666666662</v>
      </c>
      <c r="AM356" s="37">
        <f t="shared" si="50"/>
        <v>4504.9699999999993</v>
      </c>
      <c r="AP356" s="138"/>
    </row>
    <row r="357" spans="1:42" x14ac:dyDescent="0.25">
      <c r="A357" s="36">
        <v>44956</v>
      </c>
      <c r="C357" s="69" t="s">
        <v>6100</v>
      </c>
      <c r="D357" t="s">
        <v>6101</v>
      </c>
      <c r="E357" t="s">
        <v>4134</v>
      </c>
      <c r="F357" s="140" t="s">
        <v>88</v>
      </c>
      <c r="G357" s="129" t="s">
        <v>3385</v>
      </c>
      <c r="H357" s="129" t="s">
        <v>90</v>
      </c>
      <c r="I357" s="279">
        <v>2300127</v>
      </c>
      <c r="J357" s="129" t="s">
        <v>6102</v>
      </c>
      <c r="K357" s="86" t="s">
        <v>6103</v>
      </c>
      <c r="L357" s="86"/>
      <c r="N357" s="73">
        <v>1</v>
      </c>
      <c r="O357" s="70" t="s">
        <v>158</v>
      </c>
      <c r="P357" s="37">
        <v>5300</v>
      </c>
      <c r="Q357" s="37">
        <v>0</v>
      </c>
      <c r="R357" s="37">
        <v>0</v>
      </c>
      <c r="S357" s="37">
        <f t="shared" si="46"/>
        <v>5300</v>
      </c>
      <c r="T357" s="31">
        <v>120</v>
      </c>
      <c r="U357" s="22">
        <v>-795.0300000000002</v>
      </c>
      <c r="V357" s="22">
        <v>-44.17</v>
      </c>
      <c r="W357" s="22">
        <f t="shared" si="52"/>
        <v>-44.166666666666664</v>
      </c>
      <c r="X357" s="22">
        <f t="shared" si="52"/>
        <v>-44.166666666666664</v>
      </c>
      <c r="Y357" s="22">
        <f t="shared" si="52"/>
        <v>-44.166666666666664</v>
      </c>
      <c r="Z357" s="22">
        <f t="shared" si="52"/>
        <v>-44.166666666666664</v>
      </c>
      <c r="AA357" s="22">
        <f t="shared" si="52"/>
        <v>-44.166666666666664</v>
      </c>
      <c r="AB357" s="22">
        <f t="shared" si="52"/>
        <v>-44.166666666666664</v>
      </c>
      <c r="AC357" s="22">
        <f t="shared" si="52"/>
        <v>-44.166666666666664</v>
      </c>
      <c r="AD357" s="22">
        <f t="shared" si="52"/>
        <v>-44.166666666666664</v>
      </c>
      <c r="AE357" s="22">
        <v>0</v>
      </c>
      <c r="AF357" s="22">
        <v>0</v>
      </c>
      <c r="AG357" s="22">
        <v>0</v>
      </c>
      <c r="AH357" s="22">
        <f t="shared" si="47"/>
        <v>-397.50333333333339</v>
      </c>
      <c r="AI357" s="22">
        <v>0</v>
      </c>
      <c r="AJ357" s="22">
        <f t="shared" si="48"/>
        <v>-1192.5333333333335</v>
      </c>
      <c r="AL357" s="37">
        <f t="shared" si="49"/>
        <v>4107.4666666666662</v>
      </c>
      <c r="AM357" s="37">
        <f t="shared" si="50"/>
        <v>4504.9699999999993</v>
      </c>
      <c r="AP357" s="138"/>
    </row>
    <row r="358" spans="1:42" hidden="1" x14ac:dyDescent="0.25">
      <c r="A358" s="36">
        <v>45051</v>
      </c>
      <c r="C358" s="69" t="s">
        <v>6104</v>
      </c>
      <c r="D358" s="83" t="s">
        <v>6105</v>
      </c>
      <c r="E358" s="83" t="s">
        <v>3501</v>
      </c>
      <c r="F358" s="140" t="s">
        <v>88</v>
      </c>
      <c r="G358" s="140" t="s">
        <v>331</v>
      </c>
      <c r="H358" s="129" t="s">
        <v>90</v>
      </c>
      <c r="I358" s="279">
        <v>2300647</v>
      </c>
      <c r="J358" s="140" t="s">
        <v>6106</v>
      </c>
      <c r="K358" s="68" t="s">
        <v>6107</v>
      </c>
      <c r="L358" s="68" t="s">
        <v>452</v>
      </c>
      <c r="M358" s="141"/>
      <c r="N358" s="31">
        <v>4</v>
      </c>
      <c r="O358" s="29" t="s">
        <v>158</v>
      </c>
      <c r="P358" s="37">
        <v>2900</v>
      </c>
      <c r="Q358" s="37">
        <v>0</v>
      </c>
      <c r="R358" s="37">
        <v>0</v>
      </c>
      <c r="S358" s="37">
        <f t="shared" si="46"/>
        <v>2900</v>
      </c>
      <c r="T358" s="31">
        <v>120</v>
      </c>
      <c r="U358" s="22">
        <v>-338.35</v>
      </c>
      <c r="V358" s="22">
        <v>-24.17</v>
      </c>
      <c r="W358" s="22">
        <f t="shared" si="52"/>
        <v>-24.166666666666668</v>
      </c>
      <c r="X358" s="22">
        <f t="shared" si="52"/>
        <v>-24.166666666666668</v>
      </c>
      <c r="Y358" s="22">
        <f t="shared" si="52"/>
        <v>-24.166666666666668</v>
      </c>
      <c r="Z358" s="22">
        <f t="shared" si="52"/>
        <v>-24.166666666666668</v>
      </c>
      <c r="AA358" s="22">
        <f t="shared" si="52"/>
        <v>-24.166666666666668</v>
      </c>
      <c r="AB358" s="22">
        <f t="shared" si="52"/>
        <v>-24.166666666666668</v>
      </c>
      <c r="AC358" s="22">
        <f t="shared" si="52"/>
        <v>-24.166666666666668</v>
      </c>
      <c r="AD358" s="22">
        <f t="shared" si="52"/>
        <v>-24.166666666666668</v>
      </c>
      <c r="AE358" s="22">
        <v>0</v>
      </c>
      <c r="AF358" s="22">
        <v>0</v>
      </c>
      <c r="AG358" s="22">
        <v>0</v>
      </c>
      <c r="AH358" s="22">
        <f t="shared" si="47"/>
        <v>-217.50333333333333</v>
      </c>
      <c r="AI358" s="22">
        <v>0</v>
      </c>
      <c r="AJ358" s="22">
        <f t="shared" si="48"/>
        <v>-555.85333333333335</v>
      </c>
      <c r="AL358" s="37">
        <f t="shared" si="49"/>
        <v>2344.1466666666665</v>
      </c>
      <c r="AM358" s="37">
        <f t="shared" si="50"/>
        <v>2561.65</v>
      </c>
      <c r="AP358" s="138"/>
    </row>
    <row r="359" spans="1:42" x14ac:dyDescent="0.25">
      <c r="A359" s="36">
        <v>44958</v>
      </c>
      <c r="C359" s="69" t="s">
        <v>6108</v>
      </c>
      <c r="D359" s="29" t="s">
        <v>6109</v>
      </c>
      <c r="E359" t="s">
        <v>5884</v>
      </c>
      <c r="F359" s="140" t="s">
        <v>88</v>
      </c>
      <c r="G359" s="129" t="s">
        <v>220</v>
      </c>
      <c r="H359" s="129" t="s">
        <v>90</v>
      </c>
      <c r="I359" s="279">
        <v>2201899</v>
      </c>
      <c r="J359" s="129" t="s">
        <v>6110</v>
      </c>
      <c r="K359" s="68" t="s">
        <v>6111</v>
      </c>
      <c r="L359" s="68"/>
      <c r="N359" s="31">
        <v>1</v>
      </c>
      <c r="O359" s="29" t="s">
        <v>158</v>
      </c>
      <c r="P359" s="37">
        <v>500</v>
      </c>
      <c r="Q359" s="37">
        <v>0</v>
      </c>
      <c r="R359" s="37">
        <v>0</v>
      </c>
      <c r="S359" s="37">
        <f t="shared" si="46"/>
        <v>500</v>
      </c>
      <c r="T359" s="31">
        <v>120</v>
      </c>
      <c r="U359" s="22">
        <v>-70.859999999999985</v>
      </c>
      <c r="V359" s="22">
        <v>-4.17</v>
      </c>
      <c r="W359" s="22">
        <f t="shared" ref="W359:AD368" si="53">-$S359/$T359</f>
        <v>-4.166666666666667</v>
      </c>
      <c r="X359" s="22">
        <f t="shared" si="53"/>
        <v>-4.166666666666667</v>
      </c>
      <c r="Y359" s="22">
        <f t="shared" si="53"/>
        <v>-4.166666666666667</v>
      </c>
      <c r="Z359" s="22">
        <f t="shared" si="53"/>
        <v>-4.166666666666667</v>
      </c>
      <c r="AA359" s="22">
        <f t="shared" si="53"/>
        <v>-4.166666666666667</v>
      </c>
      <c r="AB359" s="22">
        <f t="shared" si="53"/>
        <v>-4.166666666666667</v>
      </c>
      <c r="AC359" s="22">
        <f t="shared" si="53"/>
        <v>-4.166666666666667</v>
      </c>
      <c r="AD359" s="22">
        <f t="shared" si="53"/>
        <v>-4.166666666666667</v>
      </c>
      <c r="AE359" s="22">
        <v>0</v>
      </c>
      <c r="AF359" s="22">
        <v>0</v>
      </c>
      <c r="AG359" s="22">
        <v>0</v>
      </c>
      <c r="AH359" s="22">
        <f t="shared" si="47"/>
        <v>-37.503333333333337</v>
      </c>
      <c r="AI359" s="22">
        <v>0</v>
      </c>
      <c r="AJ359" s="22">
        <f t="shared" si="48"/>
        <v>-108.36333333333332</v>
      </c>
      <c r="AL359" s="37">
        <f t="shared" si="49"/>
        <v>391.63666666666666</v>
      </c>
      <c r="AM359" s="37">
        <f t="shared" si="50"/>
        <v>429.14</v>
      </c>
      <c r="AP359" s="138"/>
    </row>
    <row r="360" spans="1:42" x14ac:dyDescent="0.25">
      <c r="A360" s="36">
        <v>44960</v>
      </c>
      <c r="C360" s="69" t="s">
        <v>6112</v>
      </c>
      <c r="D360" s="83" t="s">
        <v>6113</v>
      </c>
      <c r="E360" s="83" t="s">
        <v>6114</v>
      </c>
      <c r="F360" s="140" t="s">
        <v>88</v>
      </c>
      <c r="G360" s="140" t="s">
        <v>331</v>
      </c>
      <c r="H360" s="140" t="s">
        <v>90</v>
      </c>
      <c r="I360" s="279">
        <v>2200551</v>
      </c>
      <c r="J360" s="140" t="s">
        <v>6115</v>
      </c>
      <c r="K360" s="68" t="s">
        <v>6116</v>
      </c>
      <c r="L360" s="68"/>
      <c r="M360" s="141">
        <v>20927.2</v>
      </c>
      <c r="N360" s="73">
        <v>1</v>
      </c>
      <c r="O360" s="70" t="s">
        <v>158</v>
      </c>
      <c r="P360" s="37">
        <v>95377.8</v>
      </c>
      <c r="Q360" s="37">
        <v>0</v>
      </c>
      <c r="R360" s="37">
        <v>0</v>
      </c>
      <c r="S360" s="37">
        <f t="shared" si="46"/>
        <v>95377.8</v>
      </c>
      <c r="T360" s="31">
        <v>120</v>
      </c>
      <c r="U360" s="22">
        <v>-13511.895000000004</v>
      </c>
      <c r="V360" s="22">
        <v>-794.82</v>
      </c>
      <c r="W360" s="22">
        <f t="shared" si="53"/>
        <v>-794.81500000000005</v>
      </c>
      <c r="X360" s="22">
        <f t="shared" si="53"/>
        <v>-794.81500000000005</v>
      </c>
      <c r="Y360" s="22">
        <f t="shared" si="53"/>
        <v>-794.81500000000005</v>
      </c>
      <c r="Z360" s="22">
        <f t="shared" si="53"/>
        <v>-794.81500000000005</v>
      </c>
      <c r="AA360" s="22">
        <f t="shared" si="53"/>
        <v>-794.81500000000005</v>
      </c>
      <c r="AB360" s="22">
        <f t="shared" si="53"/>
        <v>-794.81500000000005</v>
      </c>
      <c r="AC360" s="22">
        <f t="shared" si="53"/>
        <v>-794.81500000000005</v>
      </c>
      <c r="AD360" s="22">
        <f t="shared" si="53"/>
        <v>-794.81500000000005</v>
      </c>
      <c r="AE360" s="22">
        <v>0</v>
      </c>
      <c r="AF360" s="22">
        <v>0</v>
      </c>
      <c r="AG360" s="22">
        <v>0</v>
      </c>
      <c r="AH360" s="22">
        <f t="shared" si="47"/>
        <v>-7153.340000000002</v>
      </c>
      <c r="AI360" s="22">
        <v>0</v>
      </c>
      <c r="AJ360" s="22">
        <f t="shared" si="48"/>
        <v>-20665.235000000008</v>
      </c>
      <c r="AL360" s="37">
        <f t="shared" si="49"/>
        <v>74712.565000000002</v>
      </c>
      <c r="AM360" s="37">
        <f t="shared" si="50"/>
        <v>81865.904999999999</v>
      </c>
      <c r="AP360" s="138"/>
    </row>
    <row r="361" spans="1:42" x14ac:dyDescent="0.25">
      <c r="A361" s="36">
        <v>44960</v>
      </c>
      <c r="C361" s="69" t="s">
        <v>6117</v>
      </c>
      <c r="D361" s="83" t="s">
        <v>6118</v>
      </c>
      <c r="E361" s="83" t="s">
        <v>6114</v>
      </c>
      <c r="F361" s="140" t="s">
        <v>88</v>
      </c>
      <c r="G361" s="140" t="s">
        <v>331</v>
      </c>
      <c r="H361" s="140" t="s">
        <v>90</v>
      </c>
      <c r="I361" s="279">
        <v>2200552</v>
      </c>
      <c r="J361" s="140" t="s">
        <v>6119</v>
      </c>
      <c r="K361" s="68" t="s">
        <v>6120</v>
      </c>
      <c r="L361" s="68"/>
      <c r="M361" s="141">
        <v>32880.5</v>
      </c>
      <c r="N361" s="31">
        <v>1</v>
      </c>
      <c r="O361" s="29" t="s">
        <v>158</v>
      </c>
      <c r="P361" s="37">
        <v>149856.16999999998</v>
      </c>
      <c r="Q361" s="37">
        <v>0</v>
      </c>
      <c r="R361" s="37">
        <v>0</v>
      </c>
      <c r="S361" s="37">
        <f t="shared" si="46"/>
        <v>149856.16999999998</v>
      </c>
      <c r="T361" s="31">
        <v>120</v>
      </c>
      <c r="U361" s="22">
        <v>-21229.61275</v>
      </c>
      <c r="V361" s="22">
        <v>-1248.8</v>
      </c>
      <c r="W361" s="22">
        <f t="shared" si="53"/>
        <v>-1248.8014166666665</v>
      </c>
      <c r="X361" s="22">
        <f t="shared" si="53"/>
        <v>-1248.8014166666665</v>
      </c>
      <c r="Y361" s="22">
        <f t="shared" si="53"/>
        <v>-1248.8014166666665</v>
      </c>
      <c r="Z361" s="22">
        <f t="shared" si="53"/>
        <v>-1248.8014166666665</v>
      </c>
      <c r="AA361" s="22">
        <f t="shared" si="53"/>
        <v>-1248.8014166666665</v>
      </c>
      <c r="AB361" s="22">
        <f t="shared" si="53"/>
        <v>-1248.8014166666665</v>
      </c>
      <c r="AC361" s="22">
        <f t="shared" si="53"/>
        <v>-1248.8014166666665</v>
      </c>
      <c r="AD361" s="22">
        <f t="shared" si="53"/>
        <v>-1248.8014166666665</v>
      </c>
      <c r="AE361" s="22">
        <v>0</v>
      </c>
      <c r="AF361" s="22">
        <v>0</v>
      </c>
      <c r="AG361" s="22">
        <v>0</v>
      </c>
      <c r="AH361" s="22">
        <f t="shared" si="47"/>
        <v>-11239.211333333333</v>
      </c>
      <c r="AI361" s="22">
        <v>0</v>
      </c>
      <c r="AJ361" s="22">
        <f t="shared" si="48"/>
        <v>-32468.824083333333</v>
      </c>
      <c r="AL361" s="37">
        <f t="shared" si="49"/>
        <v>117387.34591666664</v>
      </c>
      <c r="AM361" s="37">
        <f t="shared" si="50"/>
        <v>128626.55724999998</v>
      </c>
      <c r="AP361" s="138"/>
    </row>
    <row r="362" spans="1:42" x14ac:dyDescent="0.25">
      <c r="A362" s="36">
        <v>44960</v>
      </c>
      <c r="C362" s="69" t="s">
        <v>6121</v>
      </c>
      <c r="D362" s="83" t="s">
        <v>6122</v>
      </c>
      <c r="E362" s="83" t="s">
        <v>6114</v>
      </c>
      <c r="F362" s="140" t="s">
        <v>88</v>
      </c>
      <c r="G362" s="140" t="s">
        <v>331</v>
      </c>
      <c r="H362" s="140" t="s">
        <v>90</v>
      </c>
      <c r="I362" s="279">
        <v>2200553</v>
      </c>
      <c r="J362" s="140" t="s">
        <v>6123</v>
      </c>
      <c r="K362" s="68" t="s">
        <v>6124</v>
      </c>
      <c r="L362" s="68"/>
      <c r="M362" s="141">
        <v>39753.9</v>
      </c>
      <c r="N362" s="31">
        <v>1</v>
      </c>
      <c r="O362" s="29" t="s">
        <v>158</v>
      </c>
      <c r="P362" s="37">
        <v>181182.38</v>
      </c>
      <c r="Q362" s="37">
        <v>0</v>
      </c>
      <c r="R362" s="37">
        <v>0</v>
      </c>
      <c r="S362" s="37">
        <f t="shared" si="46"/>
        <v>181182.38</v>
      </c>
      <c r="T362" s="31">
        <v>120</v>
      </c>
      <c r="U362" s="22">
        <v>-25667.478500000005</v>
      </c>
      <c r="V362" s="22">
        <v>-1509.85</v>
      </c>
      <c r="W362" s="22">
        <f t="shared" si="53"/>
        <v>-1509.8531666666668</v>
      </c>
      <c r="X362" s="22">
        <f t="shared" si="53"/>
        <v>-1509.8531666666668</v>
      </c>
      <c r="Y362" s="22">
        <f t="shared" si="53"/>
        <v>-1509.8531666666668</v>
      </c>
      <c r="Z362" s="22">
        <f t="shared" si="53"/>
        <v>-1509.8531666666668</v>
      </c>
      <c r="AA362" s="22">
        <f t="shared" si="53"/>
        <v>-1509.8531666666668</v>
      </c>
      <c r="AB362" s="22">
        <f t="shared" si="53"/>
        <v>-1509.8531666666668</v>
      </c>
      <c r="AC362" s="22">
        <f t="shared" si="53"/>
        <v>-1509.8531666666668</v>
      </c>
      <c r="AD362" s="22">
        <f t="shared" si="53"/>
        <v>-1509.8531666666668</v>
      </c>
      <c r="AE362" s="22">
        <v>0</v>
      </c>
      <c r="AF362" s="22">
        <v>0</v>
      </c>
      <c r="AG362" s="22">
        <v>0</v>
      </c>
      <c r="AH362" s="22">
        <f t="shared" si="47"/>
        <v>-13588.675333333336</v>
      </c>
      <c r="AI362" s="22">
        <v>0</v>
      </c>
      <c r="AJ362" s="22">
        <f t="shared" si="48"/>
        <v>-39256.153833333345</v>
      </c>
      <c r="AL362" s="37">
        <f t="shared" si="49"/>
        <v>141926.22616666666</v>
      </c>
      <c r="AM362" s="37">
        <f t="shared" si="50"/>
        <v>155514.90150000001</v>
      </c>
      <c r="AP362" s="138"/>
    </row>
    <row r="363" spans="1:42" x14ac:dyDescent="0.25">
      <c r="A363" s="36">
        <v>44966</v>
      </c>
      <c r="C363" s="69" t="s">
        <v>6125</v>
      </c>
      <c r="D363" t="s">
        <v>6126</v>
      </c>
      <c r="E363" t="s">
        <v>5307</v>
      </c>
      <c r="F363" s="140" t="s">
        <v>88</v>
      </c>
      <c r="G363" s="129" t="s">
        <v>3385</v>
      </c>
      <c r="H363" s="129" t="s">
        <v>90</v>
      </c>
      <c r="I363" s="279">
        <v>2300149</v>
      </c>
      <c r="J363" s="129" t="s">
        <v>6127</v>
      </c>
      <c r="K363" s="68" t="s">
        <v>6128</v>
      </c>
      <c r="L363" s="68"/>
      <c r="N363" s="73">
        <v>1</v>
      </c>
      <c r="O363" s="70" t="s">
        <v>158</v>
      </c>
      <c r="P363" s="37">
        <v>400</v>
      </c>
      <c r="Q363" s="37">
        <v>0</v>
      </c>
      <c r="R363" s="37">
        <v>0</v>
      </c>
      <c r="S363" s="37">
        <f t="shared" si="46"/>
        <v>400</v>
      </c>
      <c r="T363" s="31">
        <v>120</v>
      </c>
      <c r="U363" s="22">
        <v>-56.64</v>
      </c>
      <c r="V363" s="22">
        <v>-3.33</v>
      </c>
      <c r="W363" s="22">
        <f t="shared" si="53"/>
        <v>-3.3333333333333335</v>
      </c>
      <c r="X363" s="22">
        <f t="shared" si="53"/>
        <v>-3.3333333333333335</v>
      </c>
      <c r="Y363" s="22">
        <f t="shared" si="53"/>
        <v>-3.3333333333333335</v>
      </c>
      <c r="Z363" s="22">
        <f t="shared" si="53"/>
        <v>-3.3333333333333335</v>
      </c>
      <c r="AA363" s="22">
        <f t="shared" si="53"/>
        <v>-3.3333333333333335</v>
      </c>
      <c r="AB363" s="22">
        <f t="shared" si="53"/>
        <v>-3.3333333333333335</v>
      </c>
      <c r="AC363" s="22">
        <f t="shared" si="53"/>
        <v>-3.3333333333333335</v>
      </c>
      <c r="AD363" s="22">
        <f t="shared" si="53"/>
        <v>-3.3333333333333335</v>
      </c>
      <c r="AE363" s="22">
        <v>0</v>
      </c>
      <c r="AF363" s="22">
        <v>0</v>
      </c>
      <c r="AG363" s="22">
        <v>0</v>
      </c>
      <c r="AH363" s="22">
        <f t="shared" si="47"/>
        <v>-29.996666666666663</v>
      </c>
      <c r="AI363" s="22">
        <v>0</v>
      </c>
      <c r="AJ363" s="22">
        <f t="shared" si="48"/>
        <v>-86.636666666666656</v>
      </c>
      <c r="AL363" s="37">
        <f t="shared" si="49"/>
        <v>313.36333333333334</v>
      </c>
      <c r="AM363" s="37">
        <f t="shared" si="50"/>
        <v>343.36</v>
      </c>
      <c r="AP363" s="138"/>
    </row>
    <row r="364" spans="1:42" x14ac:dyDescent="0.25">
      <c r="A364" s="36">
        <v>44978</v>
      </c>
      <c r="C364" s="69" t="s">
        <v>6129</v>
      </c>
      <c r="D364" s="29" t="s">
        <v>6130</v>
      </c>
      <c r="E364" t="s">
        <v>5330</v>
      </c>
      <c r="F364" s="140" t="s">
        <v>88</v>
      </c>
      <c r="G364" s="129" t="s">
        <v>3385</v>
      </c>
      <c r="H364" s="129" t="s">
        <v>90</v>
      </c>
      <c r="I364" s="279">
        <v>2300267</v>
      </c>
      <c r="J364" s="129" t="s">
        <v>6131</v>
      </c>
      <c r="K364" s="68" t="s">
        <v>6132</v>
      </c>
      <c r="L364" s="68"/>
      <c r="N364" s="31">
        <v>1</v>
      </c>
      <c r="O364" s="29" t="s">
        <v>158</v>
      </c>
      <c r="P364" s="37">
        <v>407.5</v>
      </c>
      <c r="Q364" s="37">
        <v>0</v>
      </c>
      <c r="R364" s="37">
        <v>0</v>
      </c>
      <c r="S364" s="37">
        <f t="shared" si="46"/>
        <v>407.5</v>
      </c>
      <c r="T364" s="31">
        <v>120</v>
      </c>
      <c r="U364" s="22">
        <v>-57.762500000000003</v>
      </c>
      <c r="V364" s="22">
        <v>-3.4</v>
      </c>
      <c r="W364" s="22">
        <f t="shared" si="53"/>
        <v>-3.3958333333333335</v>
      </c>
      <c r="X364" s="22">
        <f t="shared" si="53"/>
        <v>-3.3958333333333335</v>
      </c>
      <c r="Y364" s="22">
        <f t="shared" si="53"/>
        <v>-3.3958333333333335</v>
      </c>
      <c r="Z364" s="22">
        <f t="shared" si="53"/>
        <v>-3.3958333333333335</v>
      </c>
      <c r="AA364" s="22">
        <f t="shared" si="53"/>
        <v>-3.3958333333333335</v>
      </c>
      <c r="AB364" s="22">
        <f t="shared" si="53"/>
        <v>-3.3958333333333335</v>
      </c>
      <c r="AC364" s="22">
        <f t="shared" si="53"/>
        <v>-3.3958333333333335</v>
      </c>
      <c r="AD364" s="22">
        <f t="shared" si="53"/>
        <v>-3.3958333333333335</v>
      </c>
      <c r="AE364" s="22">
        <v>0</v>
      </c>
      <c r="AF364" s="22">
        <v>0</v>
      </c>
      <c r="AG364" s="22">
        <v>0</v>
      </c>
      <c r="AH364" s="22">
        <f t="shared" si="47"/>
        <v>-30.566666666666663</v>
      </c>
      <c r="AI364" s="22">
        <v>0</v>
      </c>
      <c r="AJ364" s="22">
        <f t="shared" si="48"/>
        <v>-88.329166666666666</v>
      </c>
      <c r="AL364" s="37">
        <f t="shared" si="49"/>
        <v>319.17083333333335</v>
      </c>
      <c r="AM364" s="37">
        <f t="shared" si="50"/>
        <v>349.73750000000001</v>
      </c>
      <c r="AP364" s="138"/>
    </row>
    <row r="365" spans="1:42" s="248" customFormat="1" x14ac:dyDescent="0.25">
      <c r="A365" s="36">
        <v>44985</v>
      </c>
      <c r="B365" s="27"/>
      <c r="C365" s="69" t="s">
        <v>6133</v>
      </c>
      <c r="D365" s="29" t="s">
        <v>6089</v>
      </c>
      <c r="E365" t="s">
        <v>5904</v>
      </c>
      <c r="F365" s="129" t="s">
        <v>88</v>
      </c>
      <c r="G365" s="129" t="s">
        <v>331</v>
      </c>
      <c r="H365" s="129" t="s">
        <v>90</v>
      </c>
      <c r="I365" s="279">
        <v>2300298</v>
      </c>
      <c r="J365" s="129" t="s">
        <v>6134</v>
      </c>
      <c r="K365" s="68" t="s">
        <v>6135</v>
      </c>
      <c r="L365" s="68"/>
      <c r="M365" s="29"/>
      <c r="N365" s="73">
        <v>1</v>
      </c>
      <c r="O365" s="70" t="s">
        <v>158</v>
      </c>
      <c r="P365" s="82">
        <v>2400</v>
      </c>
      <c r="Q365" s="37">
        <v>0</v>
      </c>
      <c r="R365" s="37">
        <v>0</v>
      </c>
      <c r="S365" s="37">
        <f t="shared" si="46"/>
        <v>2400</v>
      </c>
      <c r="T365" s="31">
        <v>120</v>
      </c>
      <c r="U365" s="22">
        <v>-340</v>
      </c>
      <c r="V365" s="22">
        <v>-20</v>
      </c>
      <c r="W365" s="22">
        <f t="shared" si="53"/>
        <v>-20</v>
      </c>
      <c r="X365" s="22">
        <f t="shared" si="53"/>
        <v>-20</v>
      </c>
      <c r="Y365" s="22">
        <f t="shared" si="53"/>
        <v>-20</v>
      </c>
      <c r="Z365" s="22">
        <f t="shared" si="53"/>
        <v>-20</v>
      </c>
      <c r="AA365" s="22">
        <f t="shared" si="53"/>
        <v>-20</v>
      </c>
      <c r="AB365" s="22">
        <f t="shared" si="53"/>
        <v>-20</v>
      </c>
      <c r="AC365" s="22">
        <f t="shared" si="53"/>
        <v>-20</v>
      </c>
      <c r="AD365" s="22">
        <f t="shared" si="53"/>
        <v>-20</v>
      </c>
      <c r="AE365" s="22">
        <v>0</v>
      </c>
      <c r="AF365" s="22">
        <v>0</v>
      </c>
      <c r="AG365" s="22">
        <v>0</v>
      </c>
      <c r="AH365" s="22">
        <f t="shared" si="47"/>
        <v>-180</v>
      </c>
      <c r="AI365" s="22">
        <v>0</v>
      </c>
      <c r="AJ365" s="22">
        <f t="shared" si="48"/>
        <v>-520</v>
      </c>
      <c r="AK365" s="37"/>
      <c r="AL365" s="37">
        <f t="shared" si="49"/>
        <v>1880</v>
      </c>
      <c r="AM365" s="37">
        <f t="shared" si="50"/>
        <v>2060</v>
      </c>
      <c r="AP365" s="281"/>
    </row>
    <row r="366" spans="1:42" ht="30" hidden="1" x14ac:dyDescent="0.25">
      <c r="A366" s="36">
        <v>45145</v>
      </c>
      <c r="C366" s="69" t="s">
        <v>6136</v>
      </c>
      <c r="D366" s="230" t="s">
        <v>6137</v>
      </c>
      <c r="E366" s="83" t="s">
        <v>195</v>
      </c>
      <c r="F366" s="140" t="s">
        <v>88</v>
      </c>
      <c r="G366" s="140" t="s">
        <v>3396</v>
      </c>
      <c r="H366" s="140" t="s">
        <v>90</v>
      </c>
      <c r="I366" s="279">
        <v>2301272</v>
      </c>
      <c r="J366" s="69" t="s">
        <v>6138</v>
      </c>
      <c r="K366" s="69" t="s">
        <v>6139</v>
      </c>
      <c r="L366" s="68" t="s">
        <v>452</v>
      </c>
      <c r="M366" s="183"/>
      <c r="N366" s="31">
        <v>10</v>
      </c>
      <c r="O366" s="29" t="s">
        <v>158</v>
      </c>
      <c r="P366" s="37">
        <v>3300</v>
      </c>
      <c r="Q366" s="37">
        <v>0</v>
      </c>
      <c r="R366" s="37">
        <v>0</v>
      </c>
      <c r="S366" s="37">
        <f t="shared" si="46"/>
        <v>3300</v>
      </c>
      <c r="T366" s="31">
        <v>120</v>
      </c>
      <c r="U366" s="22">
        <v>-302.5</v>
      </c>
      <c r="V366" s="22">
        <f>-$S366/$T366</f>
        <v>-27.5</v>
      </c>
      <c r="W366" s="22">
        <f t="shared" si="53"/>
        <v>-27.5</v>
      </c>
      <c r="X366" s="22">
        <f t="shared" si="53"/>
        <v>-27.5</v>
      </c>
      <c r="Y366" s="22">
        <f t="shared" si="53"/>
        <v>-27.5</v>
      </c>
      <c r="Z366" s="22">
        <f t="shared" si="53"/>
        <v>-27.5</v>
      </c>
      <c r="AA366" s="22">
        <f t="shared" si="53"/>
        <v>-27.5</v>
      </c>
      <c r="AB366" s="22">
        <f t="shared" si="53"/>
        <v>-27.5</v>
      </c>
      <c r="AC366" s="22">
        <f t="shared" si="53"/>
        <v>-27.5</v>
      </c>
      <c r="AD366" s="22">
        <f t="shared" si="53"/>
        <v>-27.5</v>
      </c>
      <c r="AE366" s="22">
        <v>0</v>
      </c>
      <c r="AF366" s="22">
        <v>0</v>
      </c>
      <c r="AG366" s="22">
        <v>0</v>
      </c>
      <c r="AH366" s="22">
        <f t="shared" si="47"/>
        <v>-247.5</v>
      </c>
      <c r="AI366" s="22">
        <v>0</v>
      </c>
      <c r="AJ366" s="22">
        <f t="shared" si="48"/>
        <v>-550</v>
      </c>
      <c r="AL366" s="37">
        <f t="shared" si="49"/>
        <v>2750</v>
      </c>
      <c r="AM366" s="37">
        <f t="shared" si="50"/>
        <v>2997.5</v>
      </c>
      <c r="AP366" s="138"/>
    </row>
    <row r="367" spans="1:42" x14ac:dyDescent="0.25">
      <c r="A367" s="36">
        <v>44988</v>
      </c>
      <c r="C367" s="69" t="s">
        <v>6140</v>
      </c>
      <c r="D367" s="29" t="s">
        <v>6141</v>
      </c>
      <c r="E367" t="s">
        <v>5313</v>
      </c>
      <c r="F367" s="140" t="s">
        <v>88</v>
      </c>
      <c r="G367" s="129" t="s">
        <v>3385</v>
      </c>
      <c r="H367" s="129" t="s">
        <v>90</v>
      </c>
      <c r="I367" s="279">
        <v>2300320</v>
      </c>
      <c r="J367" s="129" t="s">
        <v>6142</v>
      </c>
      <c r="K367" s="68" t="s">
        <v>6143</v>
      </c>
      <c r="L367" s="68"/>
      <c r="N367" s="73">
        <v>1</v>
      </c>
      <c r="O367" s="70" t="s">
        <v>158</v>
      </c>
      <c r="P367" s="82">
        <v>1300</v>
      </c>
      <c r="Q367" s="37">
        <v>0</v>
      </c>
      <c r="R367" s="37">
        <v>0</v>
      </c>
      <c r="S367" s="37">
        <f t="shared" si="46"/>
        <v>1300</v>
      </c>
      <c r="T367" s="31">
        <v>120</v>
      </c>
      <c r="U367" s="22">
        <v>-173.30999999999997</v>
      </c>
      <c r="V367" s="22">
        <v>-10.83</v>
      </c>
      <c r="W367" s="22">
        <f t="shared" si="53"/>
        <v>-10.833333333333334</v>
      </c>
      <c r="X367" s="22">
        <f t="shared" si="53"/>
        <v>-10.833333333333334</v>
      </c>
      <c r="Y367" s="22">
        <f t="shared" si="53"/>
        <v>-10.833333333333334</v>
      </c>
      <c r="Z367" s="22">
        <f t="shared" si="53"/>
        <v>-10.833333333333334</v>
      </c>
      <c r="AA367" s="22">
        <f t="shared" si="53"/>
        <v>-10.833333333333334</v>
      </c>
      <c r="AB367" s="22">
        <f t="shared" si="53"/>
        <v>-10.833333333333334</v>
      </c>
      <c r="AC367" s="22">
        <f t="shared" si="53"/>
        <v>-10.833333333333334</v>
      </c>
      <c r="AD367" s="22">
        <f t="shared" si="53"/>
        <v>-10.833333333333334</v>
      </c>
      <c r="AE367" s="22">
        <v>0</v>
      </c>
      <c r="AF367" s="22">
        <v>0</v>
      </c>
      <c r="AG367" s="22">
        <v>0</v>
      </c>
      <c r="AH367" s="22">
        <f t="shared" si="47"/>
        <v>-97.496666666666655</v>
      </c>
      <c r="AI367" s="22">
        <v>0</v>
      </c>
      <c r="AJ367" s="22">
        <f t="shared" si="48"/>
        <v>-270.80666666666662</v>
      </c>
      <c r="AL367" s="37">
        <f t="shared" si="49"/>
        <v>1029.1933333333334</v>
      </c>
      <c r="AM367" s="37">
        <f t="shared" si="50"/>
        <v>1126.69</v>
      </c>
      <c r="AP367" s="138"/>
    </row>
    <row r="368" spans="1:42" x14ac:dyDescent="0.25">
      <c r="A368" s="36">
        <v>44988</v>
      </c>
      <c r="C368" s="69" t="s">
        <v>6144</v>
      </c>
      <c r="D368" s="29" t="s">
        <v>6145</v>
      </c>
      <c r="E368" t="s">
        <v>3501</v>
      </c>
      <c r="F368" s="140" t="s">
        <v>88</v>
      </c>
      <c r="G368" s="129" t="s">
        <v>3385</v>
      </c>
      <c r="H368" s="129" t="s">
        <v>90</v>
      </c>
      <c r="I368" s="279">
        <v>2300078</v>
      </c>
      <c r="J368" s="129" t="s">
        <v>6146</v>
      </c>
      <c r="K368" s="68" t="s">
        <v>6147</v>
      </c>
      <c r="L368" s="68"/>
      <c r="N368" s="73">
        <v>1</v>
      </c>
      <c r="O368" s="70" t="s">
        <v>158</v>
      </c>
      <c r="P368" s="82">
        <v>3200</v>
      </c>
      <c r="Q368" s="37">
        <v>0</v>
      </c>
      <c r="R368" s="37">
        <v>0</v>
      </c>
      <c r="S368" s="37">
        <f t="shared" si="46"/>
        <v>3200</v>
      </c>
      <c r="T368" s="31">
        <v>120</v>
      </c>
      <c r="U368" s="22">
        <v>-426.69</v>
      </c>
      <c r="V368" s="22">
        <v>-26.67</v>
      </c>
      <c r="W368" s="22">
        <f t="shared" si="53"/>
        <v>-26.666666666666668</v>
      </c>
      <c r="X368" s="22">
        <f t="shared" si="53"/>
        <v>-26.666666666666668</v>
      </c>
      <c r="Y368" s="22">
        <f t="shared" si="53"/>
        <v>-26.666666666666668</v>
      </c>
      <c r="Z368" s="22">
        <f t="shared" si="53"/>
        <v>-26.666666666666668</v>
      </c>
      <c r="AA368" s="22">
        <f t="shared" si="53"/>
        <v>-26.666666666666668</v>
      </c>
      <c r="AB368" s="22">
        <f t="shared" si="53"/>
        <v>-26.666666666666668</v>
      </c>
      <c r="AC368" s="22">
        <f t="shared" si="53"/>
        <v>-26.666666666666668</v>
      </c>
      <c r="AD368" s="22">
        <f t="shared" si="53"/>
        <v>-26.666666666666668</v>
      </c>
      <c r="AE368" s="22">
        <v>0</v>
      </c>
      <c r="AF368" s="22">
        <v>0</v>
      </c>
      <c r="AG368" s="22">
        <v>0</v>
      </c>
      <c r="AH368" s="22">
        <f t="shared" si="47"/>
        <v>-240.0033333333333</v>
      </c>
      <c r="AI368" s="22">
        <v>0</v>
      </c>
      <c r="AJ368" s="22">
        <f t="shared" si="48"/>
        <v>-666.69333333333327</v>
      </c>
      <c r="AL368" s="37">
        <f t="shared" si="49"/>
        <v>2533.3066666666668</v>
      </c>
      <c r="AM368" s="37">
        <f t="shared" si="50"/>
        <v>2773.31</v>
      </c>
      <c r="AP368" s="138"/>
    </row>
    <row r="369" spans="1:42" x14ac:dyDescent="0.25">
      <c r="A369" s="36">
        <v>44991</v>
      </c>
      <c r="C369" s="69" t="s">
        <v>6148</v>
      </c>
      <c r="D369" s="29" t="s">
        <v>6149</v>
      </c>
      <c r="E369" t="s">
        <v>195</v>
      </c>
      <c r="F369" s="140" t="s">
        <v>88</v>
      </c>
      <c r="G369" s="140" t="s">
        <v>3396</v>
      </c>
      <c r="H369" s="140" t="s">
        <v>90</v>
      </c>
      <c r="I369" s="279">
        <v>2300002</v>
      </c>
      <c r="J369" s="140" t="s">
        <v>6150</v>
      </c>
      <c r="K369" s="86" t="s">
        <v>6151</v>
      </c>
      <c r="L369" s="86"/>
      <c r="N369" s="31">
        <v>3</v>
      </c>
      <c r="O369" s="29" t="s">
        <v>158</v>
      </c>
      <c r="P369" s="37">
        <v>4500</v>
      </c>
      <c r="Q369" s="37">
        <v>0</v>
      </c>
      <c r="R369" s="37">
        <v>0</v>
      </c>
      <c r="S369" s="37">
        <f t="shared" si="46"/>
        <v>4500</v>
      </c>
      <c r="T369" s="31">
        <v>120</v>
      </c>
      <c r="U369" s="22">
        <v>-600</v>
      </c>
      <c r="V369" s="22">
        <v>-37.5</v>
      </c>
      <c r="W369" s="22">
        <f t="shared" ref="W369:AD378" si="54">-$S369/$T369</f>
        <v>-37.5</v>
      </c>
      <c r="X369" s="22">
        <f t="shared" si="54"/>
        <v>-37.5</v>
      </c>
      <c r="Y369" s="22">
        <f t="shared" si="54"/>
        <v>-37.5</v>
      </c>
      <c r="Z369" s="22">
        <f t="shared" si="54"/>
        <v>-37.5</v>
      </c>
      <c r="AA369" s="22">
        <f t="shared" si="54"/>
        <v>-37.5</v>
      </c>
      <c r="AB369" s="22">
        <f t="shared" si="54"/>
        <v>-37.5</v>
      </c>
      <c r="AC369" s="22">
        <f t="shared" si="54"/>
        <v>-37.5</v>
      </c>
      <c r="AD369" s="22">
        <f t="shared" si="54"/>
        <v>-37.5</v>
      </c>
      <c r="AE369" s="22">
        <v>0</v>
      </c>
      <c r="AF369" s="22">
        <v>0</v>
      </c>
      <c r="AG369" s="22">
        <v>0</v>
      </c>
      <c r="AH369" s="22">
        <f t="shared" si="47"/>
        <v>-337.5</v>
      </c>
      <c r="AI369" s="22">
        <v>0</v>
      </c>
      <c r="AJ369" s="22">
        <f t="shared" si="48"/>
        <v>-937.5</v>
      </c>
      <c r="AL369" s="37">
        <f t="shared" si="49"/>
        <v>3562.5</v>
      </c>
      <c r="AM369" s="37">
        <f t="shared" si="50"/>
        <v>3900</v>
      </c>
      <c r="AN369" s="68"/>
      <c r="AP369" s="138"/>
    </row>
    <row r="370" spans="1:42" x14ac:dyDescent="0.25">
      <c r="A370" s="36">
        <v>44992</v>
      </c>
      <c r="C370" s="69" t="s">
        <v>6152</v>
      </c>
      <c r="D370" s="29" t="s">
        <v>6153</v>
      </c>
      <c r="E370" t="s">
        <v>5307</v>
      </c>
      <c r="F370" s="140" t="s">
        <v>88</v>
      </c>
      <c r="G370" s="129" t="s">
        <v>331</v>
      </c>
      <c r="H370" s="129" t="s">
        <v>90</v>
      </c>
      <c r="I370" s="279">
        <v>2300333</v>
      </c>
      <c r="J370" s="129" t="s">
        <v>6154</v>
      </c>
      <c r="K370" s="68" t="s">
        <v>6155</v>
      </c>
      <c r="L370" s="68"/>
      <c r="N370" s="73">
        <v>1</v>
      </c>
      <c r="O370" s="70" t="s">
        <v>158</v>
      </c>
      <c r="P370" s="82">
        <v>280</v>
      </c>
      <c r="Q370" s="37">
        <v>0</v>
      </c>
      <c r="R370" s="37">
        <v>0</v>
      </c>
      <c r="S370" s="37">
        <f t="shared" si="46"/>
        <v>280</v>
      </c>
      <c r="T370" s="31">
        <v>120</v>
      </c>
      <c r="U370" s="22">
        <v>-37.309999999999995</v>
      </c>
      <c r="V370" s="22">
        <v>-2.33</v>
      </c>
      <c r="W370" s="22">
        <f t="shared" si="54"/>
        <v>-2.3333333333333335</v>
      </c>
      <c r="X370" s="22">
        <f t="shared" si="54"/>
        <v>-2.3333333333333335</v>
      </c>
      <c r="Y370" s="22">
        <f t="shared" si="54"/>
        <v>-2.3333333333333335</v>
      </c>
      <c r="Z370" s="22">
        <f t="shared" si="54"/>
        <v>-2.3333333333333335</v>
      </c>
      <c r="AA370" s="22">
        <f t="shared" si="54"/>
        <v>-2.3333333333333335</v>
      </c>
      <c r="AB370" s="22">
        <f t="shared" si="54"/>
        <v>-2.3333333333333335</v>
      </c>
      <c r="AC370" s="22">
        <f t="shared" si="54"/>
        <v>-2.3333333333333335</v>
      </c>
      <c r="AD370" s="22">
        <f t="shared" si="54"/>
        <v>-2.3333333333333335</v>
      </c>
      <c r="AE370" s="22">
        <v>0</v>
      </c>
      <c r="AF370" s="22">
        <v>0</v>
      </c>
      <c r="AG370" s="22">
        <v>0</v>
      </c>
      <c r="AH370" s="22">
        <f t="shared" si="47"/>
        <v>-20.996666666666666</v>
      </c>
      <c r="AI370" s="22">
        <v>0</v>
      </c>
      <c r="AJ370" s="22">
        <f t="shared" si="48"/>
        <v>-58.306666666666658</v>
      </c>
      <c r="AL370" s="37">
        <f t="shared" si="49"/>
        <v>221.69333333333333</v>
      </c>
      <c r="AM370" s="37">
        <f t="shared" si="50"/>
        <v>242.69</v>
      </c>
      <c r="AN370" s="68"/>
      <c r="AP370" s="138"/>
    </row>
    <row r="371" spans="1:42" x14ac:dyDescent="0.25">
      <c r="A371" s="36">
        <v>44994</v>
      </c>
      <c r="C371" s="69" t="s">
        <v>6156</v>
      </c>
      <c r="D371" s="29" t="s">
        <v>6157</v>
      </c>
      <c r="E371" t="s">
        <v>5951</v>
      </c>
      <c r="F371" s="140" t="s">
        <v>88</v>
      </c>
      <c r="G371" s="129" t="s">
        <v>3385</v>
      </c>
      <c r="H371" s="129" t="s">
        <v>90</v>
      </c>
      <c r="I371" s="279">
        <v>2201506</v>
      </c>
      <c r="J371" s="129" t="s">
        <v>6158</v>
      </c>
      <c r="K371" s="68" t="s">
        <v>6159</v>
      </c>
      <c r="L371" s="68"/>
      <c r="N371" s="73">
        <v>1</v>
      </c>
      <c r="O371" s="70" t="s">
        <v>158</v>
      </c>
      <c r="P371" s="82">
        <v>1550</v>
      </c>
      <c r="Q371" s="37">
        <v>0</v>
      </c>
      <c r="R371" s="37">
        <v>0</v>
      </c>
      <c r="S371" s="37">
        <f t="shared" si="46"/>
        <v>1550</v>
      </c>
      <c r="T371" s="31">
        <v>120</v>
      </c>
      <c r="U371" s="22">
        <v>-206.69</v>
      </c>
      <c r="V371" s="22">
        <v>-12.92</v>
      </c>
      <c r="W371" s="22">
        <f t="shared" si="54"/>
        <v>-12.916666666666666</v>
      </c>
      <c r="X371" s="22">
        <f t="shared" si="54"/>
        <v>-12.916666666666666</v>
      </c>
      <c r="Y371" s="22">
        <f t="shared" si="54"/>
        <v>-12.916666666666666</v>
      </c>
      <c r="Z371" s="22">
        <f t="shared" si="54"/>
        <v>-12.916666666666666</v>
      </c>
      <c r="AA371" s="22">
        <f t="shared" si="54"/>
        <v>-12.916666666666666</v>
      </c>
      <c r="AB371" s="22">
        <f t="shared" si="54"/>
        <v>-12.916666666666666</v>
      </c>
      <c r="AC371" s="22">
        <f t="shared" si="54"/>
        <v>-12.916666666666666</v>
      </c>
      <c r="AD371" s="22">
        <f t="shared" si="54"/>
        <v>-12.916666666666666</v>
      </c>
      <c r="AE371" s="22">
        <v>0</v>
      </c>
      <c r="AF371" s="22">
        <v>0</v>
      </c>
      <c r="AG371" s="22">
        <v>0</v>
      </c>
      <c r="AH371" s="22">
        <f t="shared" si="47"/>
        <v>-116.25333333333334</v>
      </c>
      <c r="AI371" s="22">
        <v>0</v>
      </c>
      <c r="AJ371" s="22">
        <f t="shared" si="48"/>
        <v>-322.94333333333333</v>
      </c>
      <c r="AL371" s="37">
        <f t="shared" si="49"/>
        <v>1227.0566666666666</v>
      </c>
      <c r="AM371" s="37">
        <f t="shared" si="50"/>
        <v>1343.31</v>
      </c>
      <c r="AN371" s="68"/>
      <c r="AP371" s="138"/>
    </row>
    <row r="372" spans="1:42" x14ac:dyDescent="0.25">
      <c r="A372" s="36">
        <v>45005</v>
      </c>
      <c r="C372" s="69" t="s">
        <v>6160</v>
      </c>
      <c r="D372" s="29" t="s">
        <v>6161</v>
      </c>
      <c r="E372" t="s">
        <v>5330</v>
      </c>
      <c r="F372" s="140" t="s">
        <v>88</v>
      </c>
      <c r="G372" s="129" t="s">
        <v>3385</v>
      </c>
      <c r="H372" s="129" t="s">
        <v>90</v>
      </c>
      <c r="I372" s="279">
        <v>2300267</v>
      </c>
      <c r="J372" s="129" t="s">
        <v>6162</v>
      </c>
      <c r="K372" s="68" t="s">
        <v>6163</v>
      </c>
      <c r="L372" s="68"/>
      <c r="N372" s="73">
        <v>1</v>
      </c>
      <c r="O372" s="70" t="s">
        <v>158</v>
      </c>
      <c r="P372" s="37">
        <v>370</v>
      </c>
      <c r="Q372" s="37">
        <v>0</v>
      </c>
      <c r="R372" s="37">
        <v>0</v>
      </c>
      <c r="S372" s="37">
        <f t="shared" si="46"/>
        <v>370</v>
      </c>
      <c r="T372" s="31">
        <v>120</v>
      </c>
      <c r="U372" s="22">
        <v>-49.31</v>
      </c>
      <c r="V372" s="22">
        <v>-3.08</v>
      </c>
      <c r="W372" s="22">
        <f t="shared" si="54"/>
        <v>-3.0833333333333335</v>
      </c>
      <c r="X372" s="22">
        <f t="shared" si="54"/>
        <v>-3.0833333333333335</v>
      </c>
      <c r="Y372" s="22">
        <f t="shared" si="54"/>
        <v>-3.0833333333333335</v>
      </c>
      <c r="Z372" s="22">
        <f t="shared" si="54"/>
        <v>-3.0833333333333335</v>
      </c>
      <c r="AA372" s="22">
        <f t="shared" si="54"/>
        <v>-3.0833333333333335</v>
      </c>
      <c r="AB372" s="22">
        <f t="shared" si="54"/>
        <v>-3.0833333333333335</v>
      </c>
      <c r="AC372" s="22">
        <f t="shared" si="54"/>
        <v>-3.0833333333333335</v>
      </c>
      <c r="AD372" s="22">
        <f t="shared" si="54"/>
        <v>-3.0833333333333335</v>
      </c>
      <c r="AE372" s="22">
        <v>0</v>
      </c>
      <c r="AF372" s="22">
        <v>0</v>
      </c>
      <c r="AG372" s="22">
        <v>0</v>
      </c>
      <c r="AH372" s="22">
        <f t="shared" si="47"/>
        <v>-27.746666666666666</v>
      </c>
      <c r="AI372" s="22">
        <v>0</v>
      </c>
      <c r="AJ372" s="22">
        <f t="shared" si="48"/>
        <v>-77.056666666666672</v>
      </c>
      <c r="AL372" s="37">
        <f t="shared" si="49"/>
        <v>292.94333333333333</v>
      </c>
      <c r="AM372" s="37">
        <f t="shared" si="50"/>
        <v>320.69</v>
      </c>
      <c r="AN372" s="68"/>
      <c r="AP372" s="138"/>
    </row>
    <row r="373" spans="1:42" x14ac:dyDescent="0.25">
      <c r="A373" s="283">
        <v>45006</v>
      </c>
      <c r="B373" s="284"/>
      <c r="C373" s="140" t="s">
        <v>6164</v>
      </c>
      <c r="D373" s="285" t="s">
        <v>6165</v>
      </c>
      <c r="E373" s="285" t="s">
        <v>5884</v>
      </c>
      <c r="F373" s="140" t="s">
        <v>88</v>
      </c>
      <c r="G373" s="286" t="s">
        <v>220</v>
      </c>
      <c r="H373" s="286" t="s">
        <v>90</v>
      </c>
      <c r="I373" s="279">
        <v>2201329</v>
      </c>
      <c r="J373" s="286" t="s">
        <v>6166</v>
      </c>
      <c r="K373" s="286" t="s">
        <v>6167</v>
      </c>
      <c r="L373" s="286"/>
      <c r="M373" s="248"/>
      <c r="N373" s="289">
        <v>1</v>
      </c>
      <c r="O373" s="290" t="s">
        <v>158</v>
      </c>
      <c r="P373" s="181">
        <v>170</v>
      </c>
      <c r="Q373" s="181">
        <v>0</v>
      </c>
      <c r="R373" s="181">
        <v>0</v>
      </c>
      <c r="S373" s="181">
        <f t="shared" si="46"/>
        <v>170</v>
      </c>
      <c r="T373" s="287">
        <v>120</v>
      </c>
      <c r="U373" s="288">
        <v>-22.689999999999998</v>
      </c>
      <c r="V373" s="288">
        <v>-1.42</v>
      </c>
      <c r="W373" s="288">
        <f t="shared" si="54"/>
        <v>-1.4166666666666667</v>
      </c>
      <c r="X373" s="288">
        <f t="shared" si="54"/>
        <v>-1.4166666666666667</v>
      </c>
      <c r="Y373" s="288">
        <f t="shared" si="54"/>
        <v>-1.4166666666666667</v>
      </c>
      <c r="Z373" s="288">
        <f t="shared" si="54"/>
        <v>-1.4166666666666667</v>
      </c>
      <c r="AA373" s="288">
        <f t="shared" si="54"/>
        <v>-1.4166666666666667</v>
      </c>
      <c r="AB373" s="288">
        <f t="shared" si="54"/>
        <v>-1.4166666666666667</v>
      </c>
      <c r="AC373" s="288">
        <f t="shared" si="54"/>
        <v>-1.4166666666666667</v>
      </c>
      <c r="AD373" s="288">
        <f t="shared" si="54"/>
        <v>-1.4166666666666667</v>
      </c>
      <c r="AE373" s="288">
        <v>0</v>
      </c>
      <c r="AF373" s="288">
        <v>0</v>
      </c>
      <c r="AG373" s="288">
        <v>0</v>
      </c>
      <c r="AH373" s="288">
        <f t="shared" si="47"/>
        <v>-12.753333333333332</v>
      </c>
      <c r="AI373" s="288">
        <v>0</v>
      </c>
      <c r="AJ373" s="288">
        <f t="shared" si="48"/>
        <v>-35.443333333333328</v>
      </c>
      <c r="AK373" s="181"/>
      <c r="AL373" s="181">
        <f t="shared" si="49"/>
        <v>134.55666666666667</v>
      </c>
      <c r="AM373" s="181">
        <f t="shared" si="50"/>
        <v>147.31</v>
      </c>
      <c r="AN373" s="68"/>
      <c r="AP373" s="138"/>
    </row>
    <row r="374" spans="1:42" x14ac:dyDescent="0.25">
      <c r="A374" s="36">
        <v>45009</v>
      </c>
      <c r="C374" s="69" t="s">
        <v>6168</v>
      </c>
      <c r="D374" s="29" t="s">
        <v>6169</v>
      </c>
      <c r="E374" t="s">
        <v>5307</v>
      </c>
      <c r="F374" s="140" t="s">
        <v>88</v>
      </c>
      <c r="G374" s="129" t="s">
        <v>3385</v>
      </c>
      <c r="H374" s="129" t="s">
        <v>90</v>
      </c>
      <c r="I374" s="279">
        <v>2300289</v>
      </c>
      <c r="J374" s="129" t="s">
        <v>6170</v>
      </c>
      <c r="K374" s="68" t="s">
        <v>6171</v>
      </c>
      <c r="L374" s="68"/>
      <c r="N374" s="73">
        <v>1</v>
      </c>
      <c r="O374" s="70" t="s">
        <v>158</v>
      </c>
      <c r="P374" s="37">
        <v>240</v>
      </c>
      <c r="Q374" s="37">
        <v>0</v>
      </c>
      <c r="R374" s="37">
        <v>0</v>
      </c>
      <c r="S374" s="37">
        <f t="shared" si="46"/>
        <v>240</v>
      </c>
      <c r="T374" s="31">
        <v>120</v>
      </c>
      <c r="U374" s="22">
        <v>-32</v>
      </c>
      <c r="V374" s="22">
        <v>-2</v>
      </c>
      <c r="W374" s="22">
        <f t="shared" si="54"/>
        <v>-2</v>
      </c>
      <c r="X374" s="22">
        <f t="shared" si="54"/>
        <v>-2</v>
      </c>
      <c r="Y374" s="22">
        <f t="shared" si="54"/>
        <v>-2</v>
      </c>
      <c r="Z374" s="22">
        <f t="shared" si="54"/>
        <v>-2</v>
      </c>
      <c r="AA374" s="22">
        <f t="shared" si="54"/>
        <v>-2</v>
      </c>
      <c r="AB374" s="22">
        <f t="shared" si="54"/>
        <v>-2</v>
      </c>
      <c r="AC374" s="22">
        <f t="shared" si="54"/>
        <v>-2</v>
      </c>
      <c r="AD374" s="22">
        <f t="shared" si="54"/>
        <v>-2</v>
      </c>
      <c r="AE374" s="22">
        <v>0</v>
      </c>
      <c r="AF374" s="22">
        <v>0</v>
      </c>
      <c r="AG374" s="22">
        <v>0</v>
      </c>
      <c r="AH374" s="22">
        <f t="shared" si="47"/>
        <v>-18</v>
      </c>
      <c r="AI374" s="22">
        <v>0</v>
      </c>
      <c r="AJ374" s="22">
        <f t="shared" si="48"/>
        <v>-50</v>
      </c>
      <c r="AL374" s="37">
        <f t="shared" si="49"/>
        <v>190</v>
      </c>
      <c r="AM374" s="37">
        <f t="shared" si="50"/>
        <v>208</v>
      </c>
      <c r="AN374" s="68"/>
      <c r="AP374" s="138"/>
    </row>
    <row r="375" spans="1:42" x14ac:dyDescent="0.25">
      <c r="A375" s="36">
        <v>45009</v>
      </c>
      <c r="C375" s="69" t="s">
        <v>6172</v>
      </c>
      <c r="D375" s="29" t="s">
        <v>6173</v>
      </c>
      <c r="E375" t="s">
        <v>5313</v>
      </c>
      <c r="F375" s="140" t="s">
        <v>88</v>
      </c>
      <c r="G375" s="129" t="s">
        <v>3396</v>
      </c>
      <c r="H375" s="129" t="s">
        <v>90</v>
      </c>
      <c r="I375" s="279">
        <v>2300473</v>
      </c>
      <c r="J375" s="129" t="s">
        <v>6174</v>
      </c>
      <c r="K375" s="68" t="s">
        <v>6175</v>
      </c>
      <c r="L375" s="68"/>
      <c r="N375" s="73">
        <v>1</v>
      </c>
      <c r="O375" s="70" t="s">
        <v>158</v>
      </c>
      <c r="P375" s="37">
        <v>300</v>
      </c>
      <c r="Q375" s="37">
        <v>0</v>
      </c>
      <c r="R375" s="37">
        <v>0</v>
      </c>
      <c r="S375" s="37">
        <f t="shared" si="46"/>
        <v>300</v>
      </c>
      <c r="T375" s="31">
        <v>120</v>
      </c>
      <c r="U375" s="22">
        <v>-40</v>
      </c>
      <c r="V375" s="22">
        <v>-2.5</v>
      </c>
      <c r="W375" s="22">
        <f t="shared" si="54"/>
        <v>-2.5</v>
      </c>
      <c r="X375" s="22">
        <f t="shared" si="54"/>
        <v>-2.5</v>
      </c>
      <c r="Y375" s="22">
        <f t="shared" si="54"/>
        <v>-2.5</v>
      </c>
      <c r="Z375" s="22">
        <f t="shared" si="54"/>
        <v>-2.5</v>
      </c>
      <c r="AA375" s="22">
        <f t="shared" si="54"/>
        <v>-2.5</v>
      </c>
      <c r="AB375" s="22">
        <f t="shared" si="54"/>
        <v>-2.5</v>
      </c>
      <c r="AC375" s="22">
        <f t="shared" si="54"/>
        <v>-2.5</v>
      </c>
      <c r="AD375" s="22">
        <f t="shared" si="54"/>
        <v>-2.5</v>
      </c>
      <c r="AE375" s="22">
        <v>0</v>
      </c>
      <c r="AF375" s="22">
        <v>0</v>
      </c>
      <c r="AG375" s="22">
        <v>0</v>
      </c>
      <c r="AH375" s="22">
        <f t="shared" si="47"/>
        <v>-22.5</v>
      </c>
      <c r="AI375" s="22">
        <v>0</v>
      </c>
      <c r="AJ375" s="22">
        <f t="shared" si="48"/>
        <v>-62.5</v>
      </c>
      <c r="AL375" s="37">
        <f t="shared" si="49"/>
        <v>237.5</v>
      </c>
      <c r="AM375" s="37">
        <f t="shared" si="50"/>
        <v>260</v>
      </c>
      <c r="AN375" s="68"/>
      <c r="AP375" s="138"/>
    </row>
    <row r="376" spans="1:42" x14ac:dyDescent="0.25">
      <c r="A376" s="36">
        <v>45009</v>
      </c>
      <c r="C376" s="69" t="s">
        <v>6176</v>
      </c>
      <c r="D376" s="29" t="s">
        <v>6177</v>
      </c>
      <c r="E376" t="s">
        <v>5313</v>
      </c>
      <c r="F376" s="140" t="s">
        <v>88</v>
      </c>
      <c r="G376" s="129" t="s">
        <v>3396</v>
      </c>
      <c r="H376" s="129" t="s">
        <v>90</v>
      </c>
      <c r="I376" s="279">
        <v>2300472</v>
      </c>
      <c r="J376" s="129" t="s">
        <v>6178</v>
      </c>
      <c r="K376" s="68" t="s">
        <v>6179</v>
      </c>
      <c r="L376" s="68"/>
      <c r="N376" s="73">
        <v>1</v>
      </c>
      <c r="O376" s="70" t="s">
        <v>158</v>
      </c>
      <c r="P376" s="37">
        <v>550</v>
      </c>
      <c r="Q376" s="37">
        <v>0</v>
      </c>
      <c r="R376" s="37">
        <v>0</v>
      </c>
      <c r="S376" s="37">
        <f t="shared" si="46"/>
        <v>550</v>
      </c>
      <c r="T376" s="31">
        <v>120</v>
      </c>
      <c r="U376" s="22">
        <v>-73.31</v>
      </c>
      <c r="V376" s="22">
        <v>-4.58</v>
      </c>
      <c r="W376" s="22">
        <f t="shared" si="54"/>
        <v>-4.583333333333333</v>
      </c>
      <c r="X376" s="22">
        <f t="shared" si="54"/>
        <v>-4.583333333333333</v>
      </c>
      <c r="Y376" s="22">
        <f t="shared" si="54"/>
        <v>-4.583333333333333</v>
      </c>
      <c r="Z376" s="22">
        <f t="shared" si="54"/>
        <v>-4.583333333333333</v>
      </c>
      <c r="AA376" s="22">
        <f t="shared" si="54"/>
        <v>-4.583333333333333</v>
      </c>
      <c r="AB376" s="22">
        <f t="shared" si="54"/>
        <v>-4.583333333333333</v>
      </c>
      <c r="AC376" s="22">
        <f t="shared" si="54"/>
        <v>-4.583333333333333</v>
      </c>
      <c r="AD376" s="22">
        <f t="shared" si="54"/>
        <v>-4.583333333333333</v>
      </c>
      <c r="AE376" s="22">
        <v>0</v>
      </c>
      <c r="AF376" s="22">
        <v>0</v>
      </c>
      <c r="AG376" s="22">
        <v>0</v>
      </c>
      <c r="AH376" s="22">
        <f t="shared" si="47"/>
        <v>-41.24666666666667</v>
      </c>
      <c r="AI376" s="22">
        <v>0</v>
      </c>
      <c r="AJ376" s="22">
        <f t="shared" si="48"/>
        <v>-114.55666666666667</v>
      </c>
      <c r="AL376" s="37">
        <f t="shared" si="49"/>
        <v>435.44333333333333</v>
      </c>
      <c r="AM376" s="37">
        <f t="shared" si="50"/>
        <v>476.69</v>
      </c>
      <c r="AN376" s="68"/>
      <c r="AP376" s="138"/>
    </row>
    <row r="377" spans="1:42" x14ac:dyDescent="0.25">
      <c r="A377" s="36">
        <v>45021</v>
      </c>
      <c r="C377" s="69" t="s">
        <v>6180</v>
      </c>
      <c r="D377" s="83" t="s">
        <v>6181</v>
      </c>
      <c r="E377" s="83" t="s">
        <v>6182</v>
      </c>
      <c r="F377" s="140" t="s">
        <v>88</v>
      </c>
      <c r="G377" s="140" t="s">
        <v>3385</v>
      </c>
      <c r="H377" s="140" t="s">
        <v>90</v>
      </c>
      <c r="I377" s="279">
        <v>2300408</v>
      </c>
      <c r="J377" s="140" t="s">
        <v>6183</v>
      </c>
      <c r="K377" s="68" t="s">
        <v>6184</v>
      </c>
      <c r="L377" s="68"/>
      <c r="M377" s="141"/>
      <c r="N377" s="31">
        <v>1</v>
      </c>
      <c r="O377" s="29" t="s">
        <v>158</v>
      </c>
      <c r="P377" s="37">
        <v>5500</v>
      </c>
      <c r="Q377" s="37">
        <v>0</v>
      </c>
      <c r="R377" s="37">
        <v>0</v>
      </c>
      <c r="S377" s="37">
        <f t="shared" si="46"/>
        <v>5500</v>
      </c>
      <c r="T377" s="31">
        <v>120</v>
      </c>
      <c r="U377" s="22">
        <v>-687.4799999999999</v>
      </c>
      <c r="V377" s="22">
        <v>-45.83</v>
      </c>
      <c r="W377" s="22">
        <f t="shared" si="54"/>
        <v>-45.833333333333336</v>
      </c>
      <c r="X377" s="22">
        <f t="shared" si="54"/>
        <v>-45.833333333333336</v>
      </c>
      <c r="Y377" s="22">
        <f t="shared" si="54"/>
        <v>-45.833333333333336</v>
      </c>
      <c r="Z377" s="22">
        <f t="shared" si="54"/>
        <v>-45.833333333333336</v>
      </c>
      <c r="AA377" s="22">
        <f t="shared" si="54"/>
        <v>-45.833333333333336</v>
      </c>
      <c r="AB377" s="22">
        <f t="shared" si="54"/>
        <v>-45.833333333333336</v>
      </c>
      <c r="AC377" s="22">
        <f t="shared" si="54"/>
        <v>-45.833333333333336</v>
      </c>
      <c r="AD377" s="22">
        <f t="shared" si="54"/>
        <v>-45.833333333333336</v>
      </c>
      <c r="AE377" s="22">
        <v>0</v>
      </c>
      <c r="AF377" s="22">
        <v>0</v>
      </c>
      <c r="AG377" s="22">
        <v>0</v>
      </c>
      <c r="AH377" s="22">
        <f t="shared" si="47"/>
        <v>-412.49666666666661</v>
      </c>
      <c r="AI377" s="22">
        <v>0</v>
      </c>
      <c r="AJ377" s="22">
        <f t="shared" si="48"/>
        <v>-1099.9766666666665</v>
      </c>
      <c r="AL377" s="37">
        <f t="shared" si="49"/>
        <v>4400.0233333333335</v>
      </c>
      <c r="AM377" s="37">
        <f t="shared" si="50"/>
        <v>4812.5200000000004</v>
      </c>
      <c r="AN377" s="68"/>
      <c r="AP377" s="138"/>
    </row>
    <row r="378" spans="1:42" x14ac:dyDescent="0.25">
      <c r="A378" s="36">
        <v>45027</v>
      </c>
      <c r="C378" s="69" t="s">
        <v>6185</v>
      </c>
      <c r="D378" s="83" t="s">
        <v>6186</v>
      </c>
      <c r="E378" s="83" t="s">
        <v>5313</v>
      </c>
      <c r="F378" s="140" t="s">
        <v>88</v>
      </c>
      <c r="G378" s="129" t="s">
        <v>3396</v>
      </c>
      <c r="H378" s="129" t="s">
        <v>90</v>
      </c>
      <c r="I378" s="279">
        <v>2300559</v>
      </c>
      <c r="J378" s="140" t="s">
        <v>6187</v>
      </c>
      <c r="K378" s="68" t="s">
        <v>6188</v>
      </c>
      <c r="L378" s="68"/>
      <c r="M378" s="141"/>
      <c r="N378" s="31">
        <v>2</v>
      </c>
      <c r="O378" s="29" t="s">
        <v>158</v>
      </c>
      <c r="P378" s="37">
        <v>300</v>
      </c>
      <c r="Q378" s="37">
        <v>0</v>
      </c>
      <c r="R378" s="37">
        <v>0</v>
      </c>
      <c r="S378" s="37">
        <f t="shared" si="46"/>
        <v>300</v>
      </c>
      <c r="T378" s="31">
        <v>120</v>
      </c>
      <c r="U378" s="22">
        <v>-37.5</v>
      </c>
      <c r="V378" s="22">
        <v>-2.5</v>
      </c>
      <c r="W378" s="22">
        <f t="shared" si="54"/>
        <v>-2.5</v>
      </c>
      <c r="X378" s="22">
        <f t="shared" si="54"/>
        <v>-2.5</v>
      </c>
      <c r="Y378" s="22">
        <f t="shared" si="54"/>
        <v>-2.5</v>
      </c>
      <c r="Z378" s="22">
        <f t="shared" si="54"/>
        <v>-2.5</v>
      </c>
      <c r="AA378" s="22">
        <f t="shared" si="54"/>
        <v>-2.5</v>
      </c>
      <c r="AB378" s="22">
        <f t="shared" si="54"/>
        <v>-2.5</v>
      </c>
      <c r="AC378" s="22">
        <f t="shared" si="54"/>
        <v>-2.5</v>
      </c>
      <c r="AD378" s="22">
        <f t="shared" si="54"/>
        <v>-2.5</v>
      </c>
      <c r="AE378" s="22">
        <v>0</v>
      </c>
      <c r="AF378" s="22">
        <v>0</v>
      </c>
      <c r="AG378" s="22">
        <v>0</v>
      </c>
      <c r="AH378" s="22">
        <f t="shared" si="47"/>
        <v>-22.5</v>
      </c>
      <c r="AI378" s="22">
        <v>0</v>
      </c>
      <c r="AJ378" s="22">
        <f t="shared" si="48"/>
        <v>-60</v>
      </c>
      <c r="AL378" s="37">
        <f t="shared" si="49"/>
        <v>240</v>
      </c>
      <c r="AM378" s="37">
        <f t="shared" si="50"/>
        <v>262.5</v>
      </c>
      <c r="AN378" s="68"/>
      <c r="AP378" s="138"/>
    </row>
    <row r="379" spans="1:42" x14ac:dyDescent="0.25">
      <c r="A379" s="36">
        <v>45035</v>
      </c>
      <c r="C379" s="69" t="s">
        <v>6189</v>
      </c>
      <c r="D379" s="83" t="s">
        <v>6190</v>
      </c>
      <c r="E379" s="83" t="s">
        <v>5330</v>
      </c>
      <c r="F379" s="140" t="s">
        <v>88</v>
      </c>
      <c r="G379" s="129" t="s">
        <v>3385</v>
      </c>
      <c r="H379" s="129" t="s">
        <v>90</v>
      </c>
      <c r="I379" s="279">
        <v>2300409</v>
      </c>
      <c r="J379" s="140" t="s">
        <v>6191</v>
      </c>
      <c r="K379" s="68" t="s">
        <v>6192</v>
      </c>
      <c r="L379" s="68"/>
      <c r="M379" s="141"/>
      <c r="N379" s="31">
        <v>50</v>
      </c>
      <c r="O379" s="29" t="s">
        <v>158</v>
      </c>
      <c r="P379" s="37">
        <v>1300</v>
      </c>
      <c r="Q379" s="37">
        <v>0</v>
      </c>
      <c r="R379" s="37">
        <v>0</v>
      </c>
      <c r="S379" s="37">
        <f t="shared" si="46"/>
        <v>1300</v>
      </c>
      <c r="T379" s="31">
        <v>120</v>
      </c>
      <c r="U379" s="22">
        <v>-162.47999999999999</v>
      </c>
      <c r="V379" s="22">
        <v>-10.83</v>
      </c>
      <c r="W379" s="22">
        <f t="shared" ref="W379:AD388" si="55">-$S379/$T379</f>
        <v>-10.833333333333334</v>
      </c>
      <c r="X379" s="22">
        <f t="shared" si="55"/>
        <v>-10.833333333333334</v>
      </c>
      <c r="Y379" s="22">
        <f t="shared" si="55"/>
        <v>-10.833333333333334</v>
      </c>
      <c r="Z379" s="22">
        <f t="shared" si="55"/>
        <v>-10.833333333333334</v>
      </c>
      <c r="AA379" s="22">
        <f t="shared" si="55"/>
        <v>-10.833333333333334</v>
      </c>
      <c r="AB379" s="22">
        <f t="shared" si="55"/>
        <v>-10.833333333333334</v>
      </c>
      <c r="AC379" s="22">
        <f t="shared" si="55"/>
        <v>-10.833333333333334</v>
      </c>
      <c r="AD379" s="22">
        <f t="shared" si="55"/>
        <v>-10.833333333333334</v>
      </c>
      <c r="AE379" s="22">
        <v>0</v>
      </c>
      <c r="AF379" s="22">
        <v>0</v>
      </c>
      <c r="AG379" s="22">
        <v>0</v>
      </c>
      <c r="AH379" s="22">
        <f t="shared" si="47"/>
        <v>-97.496666666666655</v>
      </c>
      <c r="AI379" s="22">
        <v>0</v>
      </c>
      <c r="AJ379" s="22">
        <f t="shared" si="48"/>
        <v>-259.97666666666663</v>
      </c>
      <c r="AL379" s="37">
        <f t="shared" si="49"/>
        <v>1040.0233333333333</v>
      </c>
      <c r="AM379" s="37">
        <f t="shared" si="50"/>
        <v>1137.52</v>
      </c>
      <c r="AN379" s="68"/>
      <c r="AP379" s="138"/>
    </row>
    <row r="380" spans="1:42" x14ac:dyDescent="0.25">
      <c r="A380" s="36">
        <v>45047</v>
      </c>
      <c r="C380" s="69" t="s">
        <v>6193</v>
      </c>
      <c r="D380" s="83" t="s">
        <v>6194</v>
      </c>
      <c r="E380" s="83" t="s">
        <v>5313</v>
      </c>
      <c r="F380" s="140" t="s">
        <v>88</v>
      </c>
      <c r="G380" s="129" t="s">
        <v>3385</v>
      </c>
      <c r="H380" s="129" t="s">
        <v>90</v>
      </c>
      <c r="I380" s="279">
        <v>2300049</v>
      </c>
      <c r="J380" s="140" t="s">
        <v>6195</v>
      </c>
      <c r="K380" s="68" t="s">
        <v>6196</v>
      </c>
      <c r="L380" s="68"/>
      <c r="M380" s="141"/>
      <c r="N380" s="31">
        <v>4</v>
      </c>
      <c r="O380" s="29" t="s">
        <v>158</v>
      </c>
      <c r="P380" s="37">
        <v>400</v>
      </c>
      <c r="Q380" s="37">
        <v>0</v>
      </c>
      <c r="R380" s="37">
        <v>0</v>
      </c>
      <c r="S380" s="37">
        <f t="shared" si="46"/>
        <v>400</v>
      </c>
      <c r="T380" s="31">
        <v>120</v>
      </c>
      <c r="U380" s="22">
        <v>-46.650000000000006</v>
      </c>
      <c r="V380" s="22">
        <v>-3.33</v>
      </c>
      <c r="W380" s="22">
        <f t="shared" si="55"/>
        <v>-3.3333333333333335</v>
      </c>
      <c r="X380" s="22">
        <f t="shared" si="55"/>
        <v>-3.3333333333333335</v>
      </c>
      <c r="Y380" s="22">
        <f t="shared" si="55"/>
        <v>-3.3333333333333335</v>
      </c>
      <c r="Z380" s="22">
        <f t="shared" si="55"/>
        <v>-3.3333333333333335</v>
      </c>
      <c r="AA380" s="22">
        <f t="shared" si="55"/>
        <v>-3.3333333333333335</v>
      </c>
      <c r="AB380" s="22">
        <f t="shared" si="55"/>
        <v>-3.3333333333333335</v>
      </c>
      <c r="AC380" s="22">
        <f t="shared" si="55"/>
        <v>-3.3333333333333335</v>
      </c>
      <c r="AD380" s="22">
        <f t="shared" si="55"/>
        <v>-3.3333333333333335</v>
      </c>
      <c r="AE380" s="22">
        <v>0</v>
      </c>
      <c r="AF380" s="22">
        <v>0</v>
      </c>
      <c r="AG380" s="22">
        <v>0</v>
      </c>
      <c r="AH380" s="22">
        <f t="shared" si="47"/>
        <v>-29.996666666666663</v>
      </c>
      <c r="AI380" s="22">
        <v>0</v>
      </c>
      <c r="AJ380" s="22">
        <f t="shared" si="48"/>
        <v>-76.646666666666675</v>
      </c>
      <c r="AL380" s="37">
        <f t="shared" si="49"/>
        <v>323.35333333333335</v>
      </c>
      <c r="AM380" s="37">
        <f t="shared" si="50"/>
        <v>353.35</v>
      </c>
      <c r="AN380" s="68"/>
      <c r="AP380" s="138"/>
    </row>
    <row r="381" spans="1:42" x14ac:dyDescent="0.25">
      <c r="A381" s="36">
        <v>45047</v>
      </c>
      <c r="C381" s="69" t="s">
        <v>6197</v>
      </c>
      <c r="D381" s="83" t="s">
        <v>6198</v>
      </c>
      <c r="E381" s="83" t="s">
        <v>5313</v>
      </c>
      <c r="F381" s="140" t="s">
        <v>88</v>
      </c>
      <c r="G381" s="129" t="s">
        <v>3385</v>
      </c>
      <c r="H381" s="129" t="s">
        <v>90</v>
      </c>
      <c r="I381" s="279">
        <v>2300056</v>
      </c>
      <c r="J381" s="140" t="s">
        <v>6199</v>
      </c>
      <c r="K381" s="68" t="s">
        <v>6200</v>
      </c>
      <c r="L381" s="68"/>
      <c r="M381" s="141"/>
      <c r="N381" s="31">
        <v>10</v>
      </c>
      <c r="O381" s="29" t="s">
        <v>158</v>
      </c>
      <c r="P381" s="37">
        <v>1000</v>
      </c>
      <c r="Q381" s="37">
        <v>0</v>
      </c>
      <c r="R381" s="37">
        <v>0</v>
      </c>
      <c r="S381" s="37">
        <f t="shared" si="46"/>
        <v>1000</v>
      </c>
      <c r="T381" s="31">
        <v>120</v>
      </c>
      <c r="U381" s="22">
        <v>-116.64999999999999</v>
      </c>
      <c r="V381" s="22">
        <v>-8.33</v>
      </c>
      <c r="W381" s="22">
        <f t="shared" si="55"/>
        <v>-8.3333333333333339</v>
      </c>
      <c r="X381" s="22">
        <f t="shared" si="55"/>
        <v>-8.3333333333333339</v>
      </c>
      <c r="Y381" s="22">
        <f t="shared" si="55"/>
        <v>-8.3333333333333339</v>
      </c>
      <c r="Z381" s="22">
        <f t="shared" si="55"/>
        <v>-8.3333333333333339</v>
      </c>
      <c r="AA381" s="22">
        <f t="shared" si="55"/>
        <v>-8.3333333333333339</v>
      </c>
      <c r="AB381" s="22">
        <f t="shared" si="55"/>
        <v>-8.3333333333333339</v>
      </c>
      <c r="AC381" s="22">
        <f t="shared" si="55"/>
        <v>-8.3333333333333339</v>
      </c>
      <c r="AD381" s="22">
        <f t="shared" si="55"/>
        <v>-8.3333333333333339</v>
      </c>
      <c r="AE381" s="22">
        <v>0</v>
      </c>
      <c r="AF381" s="22">
        <v>0</v>
      </c>
      <c r="AG381" s="22">
        <v>0</v>
      </c>
      <c r="AH381" s="22">
        <f t="shared" si="47"/>
        <v>-74.99666666666667</v>
      </c>
      <c r="AI381" s="22">
        <v>0</v>
      </c>
      <c r="AJ381" s="22">
        <f t="shared" si="48"/>
        <v>-191.64666666666665</v>
      </c>
      <c r="AL381" s="37">
        <f t="shared" si="49"/>
        <v>808.35333333333335</v>
      </c>
      <c r="AM381" s="37">
        <f t="shared" si="50"/>
        <v>883.35</v>
      </c>
      <c r="AN381" s="68"/>
      <c r="AP381" s="138"/>
    </row>
    <row r="382" spans="1:42" x14ac:dyDescent="0.25">
      <c r="A382" s="36">
        <v>45049</v>
      </c>
      <c r="C382" s="69" t="s">
        <v>6201</v>
      </c>
      <c r="D382" s="83" t="s">
        <v>6186</v>
      </c>
      <c r="E382" s="83" t="s">
        <v>5313</v>
      </c>
      <c r="F382" s="140" t="s">
        <v>88</v>
      </c>
      <c r="G382" s="129" t="s">
        <v>3396</v>
      </c>
      <c r="H382" s="129" t="s">
        <v>90</v>
      </c>
      <c r="I382" s="279">
        <v>2300669</v>
      </c>
      <c r="J382" s="140" t="s">
        <v>6202</v>
      </c>
      <c r="K382" s="68" t="s">
        <v>6203</v>
      </c>
      <c r="L382" s="68"/>
      <c r="M382" s="141"/>
      <c r="N382" s="31">
        <v>2</v>
      </c>
      <c r="O382" s="29" t="s">
        <v>158</v>
      </c>
      <c r="P382" s="37">
        <v>300</v>
      </c>
      <c r="Q382" s="37">
        <v>0</v>
      </c>
      <c r="R382" s="37">
        <v>0</v>
      </c>
      <c r="S382" s="37">
        <f t="shared" si="46"/>
        <v>300</v>
      </c>
      <c r="T382" s="31">
        <v>120</v>
      </c>
      <c r="U382" s="22">
        <v>-35</v>
      </c>
      <c r="V382" s="22">
        <v>-2.5</v>
      </c>
      <c r="W382" s="22">
        <f t="shared" si="55"/>
        <v>-2.5</v>
      </c>
      <c r="X382" s="22">
        <f t="shared" si="55"/>
        <v>-2.5</v>
      </c>
      <c r="Y382" s="22">
        <f t="shared" si="55"/>
        <v>-2.5</v>
      </c>
      <c r="Z382" s="22">
        <f t="shared" si="55"/>
        <v>-2.5</v>
      </c>
      <c r="AA382" s="22">
        <f t="shared" si="55"/>
        <v>-2.5</v>
      </c>
      <c r="AB382" s="22">
        <f t="shared" si="55"/>
        <v>-2.5</v>
      </c>
      <c r="AC382" s="22">
        <f t="shared" si="55"/>
        <v>-2.5</v>
      </c>
      <c r="AD382" s="22">
        <f t="shared" si="55"/>
        <v>-2.5</v>
      </c>
      <c r="AE382" s="22">
        <v>0</v>
      </c>
      <c r="AF382" s="22">
        <v>0</v>
      </c>
      <c r="AG382" s="22">
        <v>0</v>
      </c>
      <c r="AH382" s="22">
        <f t="shared" si="47"/>
        <v>-22.5</v>
      </c>
      <c r="AI382" s="22">
        <v>0</v>
      </c>
      <c r="AJ382" s="22">
        <f t="shared" si="48"/>
        <v>-57.5</v>
      </c>
      <c r="AL382" s="37">
        <f t="shared" si="49"/>
        <v>242.5</v>
      </c>
      <c r="AM382" s="37">
        <f t="shared" si="50"/>
        <v>265</v>
      </c>
      <c r="AN382" s="68"/>
      <c r="AP382" s="138"/>
    </row>
    <row r="383" spans="1:42" hidden="1" x14ac:dyDescent="0.25">
      <c r="A383" s="36">
        <v>45082</v>
      </c>
      <c r="C383" s="69" t="s">
        <v>6204</v>
      </c>
      <c r="D383" s="83" t="s">
        <v>6205</v>
      </c>
      <c r="E383" s="83" t="s">
        <v>3501</v>
      </c>
      <c r="F383" s="140" t="s">
        <v>88</v>
      </c>
      <c r="G383" s="129" t="s">
        <v>3385</v>
      </c>
      <c r="H383" s="129" t="s">
        <v>90</v>
      </c>
      <c r="I383" s="279">
        <v>2300506</v>
      </c>
      <c r="J383" s="140" t="s">
        <v>6206</v>
      </c>
      <c r="K383" s="68" t="s">
        <v>6207</v>
      </c>
      <c r="L383" s="68" t="s">
        <v>452</v>
      </c>
      <c r="M383" s="141"/>
      <c r="N383" s="31">
        <v>6</v>
      </c>
      <c r="O383" s="29" t="s">
        <v>158</v>
      </c>
      <c r="P383" s="37">
        <v>2960</v>
      </c>
      <c r="Q383" s="37">
        <v>0</v>
      </c>
      <c r="R383" s="37">
        <v>0</v>
      </c>
      <c r="S383" s="37">
        <f t="shared" si="46"/>
        <v>2960</v>
      </c>
      <c r="T383" s="31">
        <v>120</v>
      </c>
      <c r="U383" s="22">
        <v>-320.68</v>
      </c>
      <c r="V383" s="22">
        <v>-24.67</v>
      </c>
      <c r="W383" s="22">
        <f t="shared" si="55"/>
        <v>-24.666666666666668</v>
      </c>
      <c r="X383" s="22">
        <f t="shared" si="55"/>
        <v>-24.666666666666668</v>
      </c>
      <c r="Y383" s="22">
        <f t="shared" si="55"/>
        <v>-24.666666666666668</v>
      </c>
      <c r="Z383" s="22">
        <f t="shared" si="55"/>
        <v>-24.666666666666668</v>
      </c>
      <c r="AA383" s="22">
        <f t="shared" si="55"/>
        <v>-24.666666666666668</v>
      </c>
      <c r="AB383" s="22">
        <f t="shared" si="55"/>
        <v>-24.666666666666668</v>
      </c>
      <c r="AC383" s="22">
        <f t="shared" si="55"/>
        <v>-24.666666666666668</v>
      </c>
      <c r="AD383" s="22">
        <f t="shared" si="55"/>
        <v>-24.666666666666668</v>
      </c>
      <c r="AE383" s="22">
        <v>0</v>
      </c>
      <c r="AF383" s="22">
        <v>0</v>
      </c>
      <c r="AG383" s="22">
        <v>0</v>
      </c>
      <c r="AH383" s="22">
        <f t="shared" si="47"/>
        <v>-222.00333333333333</v>
      </c>
      <c r="AI383" s="22">
        <v>0</v>
      </c>
      <c r="AJ383" s="22">
        <f t="shared" si="48"/>
        <v>-542.68333333333339</v>
      </c>
      <c r="AL383" s="37">
        <f t="shared" si="49"/>
        <v>2417.3166666666666</v>
      </c>
      <c r="AM383" s="37">
        <f t="shared" si="50"/>
        <v>2639.32</v>
      </c>
      <c r="AN383" s="68"/>
      <c r="AP383" s="138"/>
    </row>
    <row r="384" spans="1:42" x14ac:dyDescent="0.25">
      <c r="A384" s="36">
        <v>45063</v>
      </c>
      <c r="C384" s="69" t="s">
        <v>6208</v>
      </c>
      <c r="D384" s="83" t="s">
        <v>6209</v>
      </c>
      <c r="E384" s="83" t="s">
        <v>5307</v>
      </c>
      <c r="F384" s="140" t="s">
        <v>88</v>
      </c>
      <c r="G384" s="129" t="s">
        <v>3396</v>
      </c>
      <c r="H384" s="129" t="s">
        <v>90</v>
      </c>
      <c r="I384" s="279">
        <v>2300734</v>
      </c>
      <c r="J384" s="140" t="s">
        <v>6210</v>
      </c>
      <c r="K384" s="68" t="s">
        <v>6211</v>
      </c>
      <c r="L384" s="68"/>
      <c r="M384" s="141"/>
      <c r="N384" s="31">
        <v>3</v>
      </c>
      <c r="O384" s="29" t="s">
        <v>158</v>
      </c>
      <c r="P384" s="37">
        <v>2490</v>
      </c>
      <c r="Q384" s="37">
        <v>0</v>
      </c>
      <c r="R384" s="37">
        <v>0</v>
      </c>
      <c r="S384" s="37">
        <f t="shared" si="46"/>
        <v>2490</v>
      </c>
      <c r="T384" s="31">
        <v>120</v>
      </c>
      <c r="U384" s="22">
        <v>-290.5</v>
      </c>
      <c r="V384" s="22">
        <v>-20.75</v>
      </c>
      <c r="W384" s="22">
        <f t="shared" si="55"/>
        <v>-20.75</v>
      </c>
      <c r="X384" s="22">
        <f t="shared" si="55"/>
        <v>-20.75</v>
      </c>
      <c r="Y384" s="22">
        <f t="shared" si="55"/>
        <v>-20.75</v>
      </c>
      <c r="Z384" s="22">
        <f t="shared" si="55"/>
        <v>-20.75</v>
      </c>
      <c r="AA384" s="22">
        <f t="shared" si="55"/>
        <v>-20.75</v>
      </c>
      <c r="AB384" s="22">
        <f t="shared" si="55"/>
        <v>-20.75</v>
      </c>
      <c r="AC384" s="22">
        <f t="shared" si="55"/>
        <v>-20.75</v>
      </c>
      <c r="AD384" s="22">
        <f t="shared" si="55"/>
        <v>-20.75</v>
      </c>
      <c r="AE384" s="22">
        <v>0</v>
      </c>
      <c r="AF384" s="22">
        <v>0</v>
      </c>
      <c r="AG384" s="22">
        <v>0</v>
      </c>
      <c r="AH384" s="22">
        <f t="shared" si="47"/>
        <v>-186.75</v>
      </c>
      <c r="AI384" s="22">
        <v>0</v>
      </c>
      <c r="AJ384" s="22">
        <f t="shared" si="48"/>
        <v>-477.25</v>
      </c>
      <c r="AL384" s="37">
        <f t="shared" si="49"/>
        <v>2012.75</v>
      </c>
      <c r="AM384" s="37">
        <f t="shared" si="50"/>
        <v>2199.5</v>
      </c>
      <c r="AN384" s="68"/>
      <c r="AP384" s="138"/>
    </row>
    <row r="385" spans="1:42" x14ac:dyDescent="0.25">
      <c r="A385" s="36">
        <v>45063</v>
      </c>
      <c r="C385" s="69" t="s">
        <v>6212</v>
      </c>
      <c r="D385" s="83" t="s">
        <v>6213</v>
      </c>
      <c r="E385" s="83" t="s">
        <v>5951</v>
      </c>
      <c r="F385" s="140" t="s">
        <v>88</v>
      </c>
      <c r="G385" s="129" t="s">
        <v>3385</v>
      </c>
      <c r="H385" s="129" t="s">
        <v>90</v>
      </c>
      <c r="I385" s="279">
        <v>2300736</v>
      </c>
      <c r="J385" s="140" t="s">
        <v>6214</v>
      </c>
      <c r="K385" s="68" t="s">
        <v>6215</v>
      </c>
      <c r="L385" s="68"/>
      <c r="M385" s="141"/>
      <c r="N385" s="31">
        <v>4</v>
      </c>
      <c r="O385" s="29" t="s">
        <v>158</v>
      </c>
      <c r="P385" s="37">
        <v>17600</v>
      </c>
      <c r="Q385" s="37">
        <v>0</v>
      </c>
      <c r="R385" s="37">
        <v>0</v>
      </c>
      <c r="S385" s="37">
        <f t="shared" si="46"/>
        <v>17600</v>
      </c>
      <c r="T385" s="31">
        <v>120</v>
      </c>
      <c r="U385" s="22">
        <v>-2053.3500000000004</v>
      </c>
      <c r="V385" s="22">
        <v>-146.66999999999999</v>
      </c>
      <c r="W385" s="22">
        <f t="shared" si="55"/>
        <v>-146.66666666666666</v>
      </c>
      <c r="X385" s="22">
        <f t="shared" si="55"/>
        <v>-146.66666666666666</v>
      </c>
      <c r="Y385" s="22">
        <f t="shared" si="55"/>
        <v>-146.66666666666666</v>
      </c>
      <c r="Z385" s="22">
        <f t="shared" si="55"/>
        <v>-146.66666666666666</v>
      </c>
      <c r="AA385" s="22">
        <f t="shared" si="55"/>
        <v>-146.66666666666666</v>
      </c>
      <c r="AB385" s="22">
        <f t="shared" si="55"/>
        <v>-146.66666666666666</v>
      </c>
      <c r="AC385" s="22">
        <f t="shared" si="55"/>
        <v>-146.66666666666666</v>
      </c>
      <c r="AD385" s="22">
        <f t="shared" si="55"/>
        <v>-146.66666666666666</v>
      </c>
      <c r="AE385" s="22">
        <v>0</v>
      </c>
      <c r="AF385" s="22">
        <v>0</v>
      </c>
      <c r="AG385" s="22">
        <v>0</v>
      </c>
      <c r="AH385" s="22">
        <f t="shared" si="47"/>
        <v>-1320.0033333333333</v>
      </c>
      <c r="AI385" s="22">
        <v>0</v>
      </c>
      <c r="AJ385" s="22">
        <f t="shared" si="48"/>
        <v>-3373.3533333333335</v>
      </c>
      <c r="AL385" s="37">
        <f t="shared" si="49"/>
        <v>14226.646666666667</v>
      </c>
      <c r="AM385" s="37">
        <f t="shared" si="50"/>
        <v>15546.65</v>
      </c>
      <c r="AN385" s="68"/>
      <c r="AP385" s="138"/>
    </row>
    <row r="386" spans="1:42" x14ac:dyDescent="0.25">
      <c r="A386" s="36">
        <v>45064</v>
      </c>
      <c r="C386" s="69" t="s">
        <v>6216</v>
      </c>
      <c r="D386" s="83" t="s">
        <v>6089</v>
      </c>
      <c r="E386" s="83" t="s">
        <v>5904</v>
      </c>
      <c r="F386" s="129" t="s">
        <v>88</v>
      </c>
      <c r="G386" s="129" t="s">
        <v>331</v>
      </c>
      <c r="H386" s="129" t="s">
        <v>90</v>
      </c>
      <c r="I386" s="279">
        <v>2300762</v>
      </c>
      <c r="J386" s="140" t="s">
        <v>6217</v>
      </c>
      <c r="K386" s="68" t="s">
        <v>6218</v>
      </c>
      <c r="L386" s="68"/>
      <c r="M386" s="141"/>
      <c r="N386" s="31">
        <v>4</v>
      </c>
      <c r="O386" s="29" t="s">
        <v>158</v>
      </c>
      <c r="P386" s="37">
        <v>4800</v>
      </c>
      <c r="Q386" s="37">
        <v>0</v>
      </c>
      <c r="R386" s="37">
        <v>0</v>
      </c>
      <c r="S386" s="37">
        <f t="shared" si="46"/>
        <v>4800</v>
      </c>
      <c r="T386" s="31">
        <v>120</v>
      </c>
      <c r="U386" s="22">
        <v>-560</v>
      </c>
      <c r="V386" s="22">
        <v>-40</v>
      </c>
      <c r="W386" s="22">
        <f t="shared" si="55"/>
        <v>-40</v>
      </c>
      <c r="X386" s="22">
        <f t="shared" si="55"/>
        <v>-40</v>
      </c>
      <c r="Y386" s="22">
        <f t="shared" si="55"/>
        <v>-40</v>
      </c>
      <c r="Z386" s="22">
        <f t="shared" si="55"/>
        <v>-40</v>
      </c>
      <c r="AA386" s="22">
        <f t="shared" si="55"/>
        <v>-40</v>
      </c>
      <c r="AB386" s="22">
        <f t="shared" si="55"/>
        <v>-40</v>
      </c>
      <c r="AC386" s="22">
        <f t="shared" si="55"/>
        <v>-40</v>
      </c>
      <c r="AD386" s="22">
        <f t="shared" si="55"/>
        <v>-40</v>
      </c>
      <c r="AE386" s="22">
        <v>0</v>
      </c>
      <c r="AF386" s="22">
        <v>0</v>
      </c>
      <c r="AG386" s="22">
        <v>0</v>
      </c>
      <c r="AH386" s="22">
        <f t="shared" si="47"/>
        <v>-360</v>
      </c>
      <c r="AI386" s="22">
        <v>0</v>
      </c>
      <c r="AJ386" s="22">
        <f t="shared" si="48"/>
        <v>-920</v>
      </c>
      <c r="AL386" s="37">
        <f t="shared" si="49"/>
        <v>3880</v>
      </c>
      <c r="AM386" s="37">
        <f t="shared" si="50"/>
        <v>4240</v>
      </c>
      <c r="AN386" s="225"/>
      <c r="AP386" s="138"/>
    </row>
    <row r="387" spans="1:42" x14ac:dyDescent="0.25">
      <c r="A387" s="36">
        <v>45078</v>
      </c>
      <c r="C387" s="69" t="s">
        <v>6219</v>
      </c>
      <c r="D387" s="83" t="s">
        <v>6220</v>
      </c>
      <c r="E387" s="83" t="s">
        <v>5951</v>
      </c>
      <c r="F387" s="140" t="s">
        <v>88</v>
      </c>
      <c r="G387" s="129" t="s">
        <v>3385</v>
      </c>
      <c r="H387" s="129" t="s">
        <v>90</v>
      </c>
      <c r="I387" s="279">
        <v>2300626</v>
      </c>
      <c r="J387" s="140" t="s">
        <v>6221</v>
      </c>
      <c r="K387" s="68" t="s">
        <v>6222</v>
      </c>
      <c r="L387" s="68"/>
      <c r="M387" s="141"/>
      <c r="N387" s="31">
        <v>2</v>
      </c>
      <c r="O387" s="29" t="s">
        <v>158</v>
      </c>
      <c r="P387" s="37">
        <v>4440</v>
      </c>
      <c r="Q387" s="37">
        <v>0</v>
      </c>
      <c r="R387" s="37">
        <v>0</v>
      </c>
      <c r="S387" s="37">
        <f t="shared" si="46"/>
        <v>4440</v>
      </c>
      <c r="T387" s="31">
        <v>120</v>
      </c>
      <c r="U387" s="22">
        <v>-481</v>
      </c>
      <c r="V387" s="22">
        <v>-37</v>
      </c>
      <c r="W387" s="22">
        <f t="shared" si="55"/>
        <v>-37</v>
      </c>
      <c r="X387" s="22">
        <f t="shared" si="55"/>
        <v>-37</v>
      </c>
      <c r="Y387" s="22">
        <f t="shared" si="55"/>
        <v>-37</v>
      </c>
      <c r="Z387" s="22">
        <f t="shared" si="55"/>
        <v>-37</v>
      </c>
      <c r="AA387" s="22">
        <f t="shared" si="55"/>
        <v>-37</v>
      </c>
      <c r="AB387" s="22">
        <f t="shared" si="55"/>
        <v>-37</v>
      </c>
      <c r="AC387" s="22">
        <f t="shared" si="55"/>
        <v>-37</v>
      </c>
      <c r="AD387" s="22">
        <f t="shared" si="55"/>
        <v>-37</v>
      </c>
      <c r="AE387" s="22">
        <v>0</v>
      </c>
      <c r="AF387" s="22">
        <v>0</v>
      </c>
      <c r="AG387" s="22">
        <v>0</v>
      </c>
      <c r="AH387" s="22">
        <f t="shared" si="47"/>
        <v>-333</v>
      </c>
      <c r="AI387" s="22">
        <v>0</v>
      </c>
      <c r="AJ387" s="22">
        <f t="shared" si="48"/>
        <v>-814</v>
      </c>
      <c r="AL387" s="37">
        <f t="shared" si="49"/>
        <v>3626</v>
      </c>
      <c r="AM387" s="37">
        <f t="shared" si="50"/>
        <v>3959</v>
      </c>
      <c r="AN387" s="225"/>
      <c r="AP387" s="138"/>
    </row>
    <row r="388" spans="1:42" x14ac:dyDescent="0.25">
      <c r="A388" s="36">
        <v>45078</v>
      </c>
      <c r="C388" s="69" t="s">
        <v>6223</v>
      </c>
      <c r="D388" s="83" t="s">
        <v>6224</v>
      </c>
      <c r="E388" s="83" t="s">
        <v>4134</v>
      </c>
      <c r="F388" s="140" t="s">
        <v>88</v>
      </c>
      <c r="G388" s="129" t="s">
        <v>3385</v>
      </c>
      <c r="H388" s="129" t="s">
        <v>90</v>
      </c>
      <c r="I388" s="279">
        <v>2300733</v>
      </c>
      <c r="J388" s="140" t="s">
        <v>6225</v>
      </c>
      <c r="K388" s="86" t="s">
        <v>6226</v>
      </c>
      <c r="L388" s="86"/>
      <c r="M388" s="141"/>
      <c r="N388" s="31">
        <v>2</v>
      </c>
      <c r="O388" s="29" t="s">
        <v>158</v>
      </c>
      <c r="P388" s="37">
        <v>5400</v>
      </c>
      <c r="Q388" s="37">
        <v>0</v>
      </c>
      <c r="R388" s="37">
        <v>0</v>
      </c>
      <c r="S388" s="37">
        <f t="shared" si="46"/>
        <v>5400</v>
      </c>
      <c r="T388" s="31">
        <v>120</v>
      </c>
      <c r="U388" s="22">
        <v>-585</v>
      </c>
      <c r="V388" s="22">
        <v>-45</v>
      </c>
      <c r="W388" s="22">
        <f t="shared" si="55"/>
        <v>-45</v>
      </c>
      <c r="X388" s="22">
        <f t="shared" si="55"/>
        <v>-45</v>
      </c>
      <c r="Y388" s="22">
        <f t="shared" si="55"/>
        <v>-45</v>
      </c>
      <c r="Z388" s="22">
        <f t="shared" si="55"/>
        <v>-45</v>
      </c>
      <c r="AA388" s="22">
        <f t="shared" si="55"/>
        <v>-45</v>
      </c>
      <c r="AB388" s="22">
        <f t="shared" si="55"/>
        <v>-45</v>
      </c>
      <c r="AC388" s="22">
        <f t="shared" si="55"/>
        <v>-45</v>
      </c>
      <c r="AD388" s="22">
        <f t="shared" si="55"/>
        <v>-45</v>
      </c>
      <c r="AE388" s="22">
        <v>0</v>
      </c>
      <c r="AF388" s="22">
        <v>0</v>
      </c>
      <c r="AG388" s="22">
        <v>0</v>
      </c>
      <c r="AH388" s="22">
        <f t="shared" si="47"/>
        <v>-405</v>
      </c>
      <c r="AI388" s="22">
        <v>0</v>
      </c>
      <c r="AJ388" s="22">
        <f t="shared" si="48"/>
        <v>-990</v>
      </c>
      <c r="AL388" s="37">
        <f t="shared" si="49"/>
        <v>4410</v>
      </c>
      <c r="AM388" s="37">
        <f t="shared" si="50"/>
        <v>4815</v>
      </c>
      <c r="AN388" s="225"/>
      <c r="AP388" s="138"/>
    </row>
    <row r="389" spans="1:42" x14ac:dyDescent="0.25">
      <c r="A389" s="36">
        <v>45083</v>
      </c>
      <c r="C389" s="69" t="s">
        <v>6227</v>
      </c>
      <c r="D389" s="83" t="s">
        <v>6228</v>
      </c>
      <c r="E389" s="83" t="s">
        <v>5904</v>
      </c>
      <c r="F389" s="129" t="s">
        <v>88</v>
      </c>
      <c r="G389" s="140" t="s">
        <v>415</v>
      </c>
      <c r="H389" s="129" t="s">
        <v>90</v>
      </c>
      <c r="I389" s="279">
        <v>2300856</v>
      </c>
      <c r="J389" s="140" t="s">
        <v>6229</v>
      </c>
      <c r="K389" s="68" t="s">
        <v>6230</v>
      </c>
      <c r="L389" s="68"/>
      <c r="M389" s="141"/>
      <c r="N389" s="31">
        <v>2</v>
      </c>
      <c r="O389" s="29" t="s">
        <v>158</v>
      </c>
      <c r="P389" s="37">
        <v>2300</v>
      </c>
      <c r="Q389" s="37">
        <v>0</v>
      </c>
      <c r="R389" s="37">
        <v>0</v>
      </c>
      <c r="S389" s="37">
        <f t="shared" si="46"/>
        <v>2300</v>
      </c>
      <c r="T389" s="31">
        <v>120</v>
      </c>
      <c r="U389" s="22">
        <v>-249.17999999999995</v>
      </c>
      <c r="V389" s="22">
        <v>-19.170000000000002</v>
      </c>
      <c r="W389" s="22">
        <f t="shared" ref="W389:AD398" si="56">-$S389/$T389</f>
        <v>-19.166666666666668</v>
      </c>
      <c r="X389" s="22">
        <f t="shared" si="56"/>
        <v>-19.166666666666668</v>
      </c>
      <c r="Y389" s="22">
        <f t="shared" si="56"/>
        <v>-19.166666666666668</v>
      </c>
      <c r="Z389" s="22">
        <f t="shared" si="56"/>
        <v>-19.166666666666668</v>
      </c>
      <c r="AA389" s="22">
        <f t="shared" si="56"/>
        <v>-19.166666666666668</v>
      </c>
      <c r="AB389" s="22">
        <f t="shared" si="56"/>
        <v>-19.166666666666668</v>
      </c>
      <c r="AC389" s="22">
        <f t="shared" si="56"/>
        <v>-19.166666666666668</v>
      </c>
      <c r="AD389" s="22">
        <f t="shared" si="56"/>
        <v>-19.166666666666668</v>
      </c>
      <c r="AE389" s="22">
        <v>0</v>
      </c>
      <c r="AF389" s="22">
        <v>0</v>
      </c>
      <c r="AG389" s="22">
        <v>0</v>
      </c>
      <c r="AH389" s="22">
        <f t="shared" si="47"/>
        <v>-172.50333333333333</v>
      </c>
      <c r="AI389" s="22">
        <v>0</v>
      </c>
      <c r="AJ389" s="22">
        <f t="shared" si="48"/>
        <v>-421.68333333333328</v>
      </c>
      <c r="AL389" s="37">
        <f t="shared" si="49"/>
        <v>1878.3166666666666</v>
      </c>
      <c r="AM389" s="37">
        <f t="shared" si="50"/>
        <v>2050.8200000000002</v>
      </c>
      <c r="AN389" s="225"/>
      <c r="AP389" s="138"/>
    </row>
    <row r="390" spans="1:42" x14ac:dyDescent="0.25">
      <c r="A390" s="36">
        <v>45100</v>
      </c>
      <c r="C390" s="69" t="s">
        <v>6231</v>
      </c>
      <c r="D390" s="83" t="s">
        <v>6232</v>
      </c>
      <c r="E390" s="84" t="s">
        <v>5307</v>
      </c>
      <c r="F390" s="140" t="s">
        <v>88</v>
      </c>
      <c r="G390" s="140" t="s">
        <v>220</v>
      </c>
      <c r="H390" s="140" t="s">
        <v>90</v>
      </c>
      <c r="I390" s="279">
        <v>2300912</v>
      </c>
      <c r="J390" s="140" t="s">
        <v>6233</v>
      </c>
      <c r="K390" s="68" t="s">
        <v>6234</v>
      </c>
      <c r="L390" s="68"/>
      <c r="M390" s="140">
        <v>23151728</v>
      </c>
      <c r="N390" s="31">
        <v>2</v>
      </c>
      <c r="O390" s="29" t="s">
        <v>158</v>
      </c>
      <c r="P390" s="37">
        <v>2000</v>
      </c>
      <c r="Q390" s="37">
        <v>0</v>
      </c>
      <c r="R390" s="37">
        <v>0</v>
      </c>
      <c r="S390" s="37">
        <f t="shared" si="46"/>
        <v>2000</v>
      </c>
      <c r="T390" s="31">
        <v>120</v>
      </c>
      <c r="U390" s="22">
        <v>-216.68</v>
      </c>
      <c r="V390" s="22">
        <v>-16.670000000000002</v>
      </c>
      <c r="W390" s="22">
        <f t="shared" si="56"/>
        <v>-16.666666666666668</v>
      </c>
      <c r="X390" s="22">
        <f t="shared" si="56"/>
        <v>-16.666666666666668</v>
      </c>
      <c r="Y390" s="22">
        <f t="shared" si="56"/>
        <v>-16.666666666666668</v>
      </c>
      <c r="Z390" s="22">
        <f t="shared" si="56"/>
        <v>-16.666666666666668</v>
      </c>
      <c r="AA390" s="22">
        <f t="shared" si="56"/>
        <v>-16.666666666666668</v>
      </c>
      <c r="AB390" s="22">
        <f t="shared" si="56"/>
        <v>-16.666666666666668</v>
      </c>
      <c r="AC390" s="22">
        <f t="shared" si="56"/>
        <v>-16.666666666666668</v>
      </c>
      <c r="AD390" s="22">
        <f t="shared" si="56"/>
        <v>-16.666666666666668</v>
      </c>
      <c r="AE390" s="22">
        <v>0</v>
      </c>
      <c r="AF390" s="22">
        <v>0</v>
      </c>
      <c r="AG390" s="22">
        <v>0</v>
      </c>
      <c r="AH390" s="22">
        <f t="shared" si="47"/>
        <v>-150.00333333333336</v>
      </c>
      <c r="AI390" s="22">
        <v>0</v>
      </c>
      <c r="AJ390" s="22">
        <f t="shared" si="48"/>
        <v>-366.68333333333339</v>
      </c>
      <c r="AL390" s="37">
        <f t="shared" si="49"/>
        <v>1633.3166666666666</v>
      </c>
      <c r="AM390" s="37">
        <f t="shared" si="50"/>
        <v>1783.32</v>
      </c>
      <c r="AN390" s="225"/>
      <c r="AP390" s="138"/>
    </row>
    <row r="391" spans="1:42" x14ac:dyDescent="0.25">
      <c r="A391" s="36">
        <v>45105</v>
      </c>
      <c r="C391" s="69" t="s">
        <v>6235</v>
      </c>
      <c r="D391" s="83" t="s">
        <v>6236</v>
      </c>
      <c r="E391" s="83" t="s">
        <v>195</v>
      </c>
      <c r="F391" s="140" t="s">
        <v>88</v>
      </c>
      <c r="G391" s="140" t="s">
        <v>3396</v>
      </c>
      <c r="H391" s="140" t="s">
        <v>90</v>
      </c>
      <c r="I391" s="279">
        <v>2300684</v>
      </c>
      <c r="J391" s="140" t="s">
        <v>6237</v>
      </c>
      <c r="K391" s="69" t="s">
        <v>6238</v>
      </c>
      <c r="L391" s="69"/>
      <c r="M391" s="141"/>
      <c r="N391" s="31">
        <v>1</v>
      </c>
      <c r="O391" s="29" t="s">
        <v>158</v>
      </c>
      <c r="P391" s="37">
        <v>20260</v>
      </c>
      <c r="Q391" s="37">
        <v>0</v>
      </c>
      <c r="R391" s="37">
        <v>0</v>
      </c>
      <c r="S391" s="37">
        <f t="shared" si="46"/>
        <v>20260</v>
      </c>
      <c r="T391" s="31">
        <v>120</v>
      </c>
      <c r="U391" s="22">
        <v>-2194.8199999999997</v>
      </c>
      <c r="V391" s="22">
        <v>-168.83</v>
      </c>
      <c r="W391" s="22">
        <f t="shared" si="56"/>
        <v>-168.83333333333334</v>
      </c>
      <c r="X391" s="22">
        <f t="shared" si="56"/>
        <v>-168.83333333333334</v>
      </c>
      <c r="Y391" s="22">
        <f t="shared" si="56"/>
        <v>-168.83333333333334</v>
      </c>
      <c r="Z391" s="22">
        <f t="shared" si="56"/>
        <v>-168.83333333333334</v>
      </c>
      <c r="AA391" s="22">
        <f t="shared" si="56"/>
        <v>-168.83333333333334</v>
      </c>
      <c r="AB391" s="22">
        <f t="shared" si="56"/>
        <v>-168.83333333333334</v>
      </c>
      <c r="AC391" s="22">
        <f t="shared" si="56"/>
        <v>-168.83333333333334</v>
      </c>
      <c r="AD391" s="22">
        <f t="shared" si="56"/>
        <v>-168.83333333333334</v>
      </c>
      <c r="AE391" s="22">
        <v>0</v>
      </c>
      <c r="AF391" s="22">
        <v>0</v>
      </c>
      <c r="AG391" s="22">
        <v>0</v>
      </c>
      <c r="AH391" s="22">
        <f t="shared" si="47"/>
        <v>-1519.4966666666667</v>
      </c>
      <c r="AI391" s="22">
        <v>0</v>
      </c>
      <c r="AJ391" s="22">
        <f t="shared" si="48"/>
        <v>-3714.3166666666666</v>
      </c>
      <c r="AL391" s="37">
        <f t="shared" si="49"/>
        <v>16545.683333333334</v>
      </c>
      <c r="AM391" s="37">
        <f t="shared" si="50"/>
        <v>18065.18</v>
      </c>
      <c r="AN391" s="225"/>
    </row>
    <row r="392" spans="1:42" x14ac:dyDescent="0.25">
      <c r="A392" s="36">
        <v>45108</v>
      </c>
      <c r="C392" s="69" t="s">
        <v>6239</v>
      </c>
      <c r="D392" t="s">
        <v>6240</v>
      </c>
      <c r="E392" t="s">
        <v>195</v>
      </c>
      <c r="F392" t="s">
        <v>88</v>
      </c>
      <c r="G392" t="s">
        <v>3385</v>
      </c>
      <c r="H392" t="s">
        <v>157</v>
      </c>
      <c r="I392" s="142"/>
      <c r="J392" s="109">
        <v>50649</v>
      </c>
      <c r="K392" t="s">
        <v>6241</v>
      </c>
      <c r="L392"/>
      <c r="M392" s="143"/>
      <c r="O392" s="29" t="s">
        <v>158</v>
      </c>
      <c r="P392" s="37">
        <v>10000</v>
      </c>
      <c r="Q392" s="37">
        <v>0</v>
      </c>
      <c r="R392" s="37">
        <v>0</v>
      </c>
      <c r="S392" s="37">
        <f t="shared" si="46"/>
        <v>10000</v>
      </c>
      <c r="T392" s="31">
        <v>120</v>
      </c>
      <c r="U392" s="22">
        <v>-1000.0000000000001</v>
      </c>
      <c r="V392" s="22">
        <f t="shared" ref="V392:V406" si="57">-$S392/$T392</f>
        <v>-83.333333333333329</v>
      </c>
      <c r="W392" s="22">
        <f t="shared" si="56"/>
        <v>-83.333333333333329</v>
      </c>
      <c r="X392" s="22">
        <f t="shared" si="56"/>
        <v>-83.333333333333329</v>
      </c>
      <c r="Y392" s="22">
        <f t="shared" si="56"/>
        <v>-83.333333333333329</v>
      </c>
      <c r="Z392" s="22">
        <f t="shared" si="56"/>
        <v>-83.333333333333329</v>
      </c>
      <c r="AA392" s="22">
        <f t="shared" si="56"/>
        <v>-83.333333333333329</v>
      </c>
      <c r="AB392" s="22">
        <f t="shared" si="56"/>
        <v>-83.333333333333329</v>
      </c>
      <c r="AC392" s="22">
        <f t="shared" si="56"/>
        <v>-83.333333333333329</v>
      </c>
      <c r="AD392" s="22">
        <f t="shared" si="56"/>
        <v>-83.333333333333329</v>
      </c>
      <c r="AE392" s="22">
        <v>0</v>
      </c>
      <c r="AF392" s="22">
        <v>0</v>
      </c>
      <c r="AG392" s="22">
        <v>0</v>
      </c>
      <c r="AH392" s="22">
        <f t="shared" si="47"/>
        <v>-750</v>
      </c>
      <c r="AI392" s="22">
        <v>0</v>
      </c>
      <c r="AJ392" s="22">
        <f t="shared" si="48"/>
        <v>-1750</v>
      </c>
      <c r="AL392" s="37">
        <f t="shared" si="49"/>
        <v>8250</v>
      </c>
      <c r="AM392" s="37">
        <f t="shared" si="50"/>
        <v>9000</v>
      </c>
      <c r="AN392" s="225"/>
      <c r="AP392" s="138"/>
    </row>
    <row r="393" spans="1:42" x14ac:dyDescent="0.25">
      <c r="A393" s="36">
        <v>45110</v>
      </c>
      <c r="C393" s="69" t="s">
        <v>6242</v>
      </c>
      <c r="D393" s="83" t="s">
        <v>6243</v>
      </c>
      <c r="E393" s="83" t="s">
        <v>6244</v>
      </c>
      <c r="F393" s="140" t="s">
        <v>88</v>
      </c>
      <c r="G393" s="140" t="s">
        <v>220</v>
      </c>
      <c r="H393" s="140" t="s">
        <v>90</v>
      </c>
      <c r="I393" s="279">
        <v>2300914</v>
      </c>
      <c r="J393" s="68" t="s">
        <v>6245</v>
      </c>
      <c r="K393" s="69" t="s">
        <v>6246</v>
      </c>
      <c r="L393" s="69"/>
      <c r="M393" s="140">
        <v>23151826</v>
      </c>
      <c r="N393" s="31">
        <v>6</v>
      </c>
      <c r="O393" s="29" t="s">
        <v>158</v>
      </c>
      <c r="P393" s="37">
        <v>210</v>
      </c>
      <c r="Q393" s="37">
        <v>0</v>
      </c>
      <c r="R393" s="37">
        <v>0</v>
      </c>
      <c r="S393" s="37">
        <f t="shared" si="46"/>
        <v>210</v>
      </c>
      <c r="T393" s="31">
        <v>120</v>
      </c>
      <c r="U393" s="22">
        <v>-21</v>
      </c>
      <c r="V393" s="22">
        <f t="shared" si="57"/>
        <v>-1.75</v>
      </c>
      <c r="W393" s="22">
        <f t="shared" si="56"/>
        <v>-1.75</v>
      </c>
      <c r="X393" s="22">
        <f t="shared" si="56"/>
        <v>-1.75</v>
      </c>
      <c r="Y393" s="22">
        <f t="shared" si="56"/>
        <v>-1.75</v>
      </c>
      <c r="Z393" s="22">
        <f t="shared" si="56"/>
        <v>-1.75</v>
      </c>
      <c r="AA393" s="22">
        <f t="shared" si="56"/>
        <v>-1.75</v>
      </c>
      <c r="AB393" s="22">
        <f t="shared" si="56"/>
        <v>-1.75</v>
      </c>
      <c r="AC393" s="22">
        <f t="shared" si="56"/>
        <v>-1.75</v>
      </c>
      <c r="AD393" s="22">
        <f t="shared" si="56"/>
        <v>-1.75</v>
      </c>
      <c r="AE393" s="22">
        <v>0</v>
      </c>
      <c r="AF393" s="22">
        <v>0</v>
      </c>
      <c r="AG393" s="22">
        <v>0</v>
      </c>
      <c r="AH393" s="22">
        <f t="shared" si="47"/>
        <v>-15.75</v>
      </c>
      <c r="AI393" s="22">
        <v>0</v>
      </c>
      <c r="AJ393" s="22">
        <f t="shared" si="48"/>
        <v>-36.75</v>
      </c>
      <c r="AL393" s="37">
        <f t="shared" si="49"/>
        <v>173.25</v>
      </c>
      <c r="AM393" s="37">
        <f t="shared" si="50"/>
        <v>189</v>
      </c>
      <c r="AN393" s="225"/>
      <c r="AP393" s="138"/>
    </row>
    <row r="394" spans="1:42" x14ac:dyDescent="0.25">
      <c r="A394" s="36">
        <v>45113</v>
      </c>
      <c r="C394" s="69" t="s">
        <v>6247</v>
      </c>
      <c r="D394" s="291" t="s">
        <v>6248</v>
      </c>
      <c r="E394" t="s">
        <v>6249</v>
      </c>
      <c r="F394" t="s">
        <v>88</v>
      </c>
      <c r="G394" t="s">
        <v>89</v>
      </c>
      <c r="H394" t="s">
        <v>157</v>
      </c>
      <c r="I394" s="142"/>
      <c r="J394">
        <v>50615</v>
      </c>
      <c r="K394" t="s">
        <v>6250</v>
      </c>
      <c r="L394"/>
      <c r="M394" s="143"/>
      <c r="O394" s="29" t="s">
        <v>158</v>
      </c>
      <c r="P394" s="37">
        <v>24400</v>
      </c>
      <c r="Q394" s="37">
        <v>0</v>
      </c>
      <c r="R394" s="37">
        <v>0</v>
      </c>
      <c r="S394" s="37">
        <f t="shared" si="46"/>
        <v>24400</v>
      </c>
      <c r="T394" s="31">
        <v>120</v>
      </c>
      <c r="U394" s="22">
        <v>-2440</v>
      </c>
      <c r="V394" s="22">
        <f t="shared" si="57"/>
        <v>-203.33333333333334</v>
      </c>
      <c r="W394" s="22">
        <f t="shared" si="56"/>
        <v>-203.33333333333334</v>
      </c>
      <c r="X394" s="22">
        <f t="shared" si="56"/>
        <v>-203.33333333333334</v>
      </c>
      <c r="Y394" s="22">
        <f t="shared" si="56"/>
        <v>-203.33333333333334</v>
      </c>
      <c r="Z394" s="22">
        <f t="shared" si="56"/>
        <v>-203.33333333333334</v>
      </c>
      <c r="AA394" s="22">
        <f t="shared" si="56"/>
        <v>-203.33333333333334</v>
      </c>
      <c r="AB394" s="22">
        <f t="shared" si="56"/>
        <v>-203.33333333333334</v>
      </c>
      <c r="AC394" s="22">
        <f t="shared" si="56"/>
        <v>-203.33333333333334</v>
      </c>
      <c r="AD394" s="22">
        <f t="shared" si="56"/>
        <v>-203.33333333333334</v>
      </c>
      <c r="AE394" s="22">
        <v>0</v>
      </c>
      <c r="AF394" s="22">
        <v>0</v>
      </c>
      <c r="AG394" s="22">
        <v>0</v>
      </c>
      <c r="AH394" s="22">
        <f t="shared" si="47"/>
        <v>-1829.9999999999998</v>
      </c>
      <c r="AI394" s="22">
        <v>0</v>
      </c>
      <c r="AJ394" s="22">
        <f t="shared" si="48"/>
        <v>-4270</v>
      </c>
      <c r="AL394" s="37">
        <f t="shared" si="49"/>
        <v>20130</v>
      </c>
      <c r="AM394" s="37">
        <f t="shared" si="50"/>
        <v>21960</v>
      </c>
      <c r="AN394" s="225"/>
      <c r="AP394" s="138"/>
    </row>
    <row r="395" spans="1:42" x14ac:dyDescent="0.25">
      <c r="A395" s="36">
        <v>45114</v>
      </c>
      <c r="C395" s="69" t="s">
        <v>6251</v>
      </c>
      <c r="D395" s="83" t="s">
        <v>6252</v>
      </c>
      <c r="E395" s="83" t="s">
        <v>6253</v>
      </c>
      <c r="F395" s="140" t="s">
        <v>88</v>
      </c>
      <c r="G395" s="68" t="s">
        <v>5308</v>
      </c>
      <c r="H395" s="68" t="s">
        <v>90</v>
      </c>
      <c r="I395" s="279">
        <v>2301054</v>
      </c>
      <c r="J395" s="68" t="s">
        <v>6254</v>
      </c>
      <c r="K395" s="69" t="s">
        <v>6255</v>
      </c>
      <c r="L395" s="69"/>
      <c r="M395" s="140">
        <v>23151887</v>
      </c>
      <c r="N395" s="31">
        <f>2+2</f>
        <v>4</v>
      </c>
      <c r="O395" s="29" t="s">
        <v>158</v>
      </c>
      <c r="P395" s="37">
        <v>640</v>
      </c>
      <c r="Q395" s="37">
        <v>0</v>
      </c>
      <c r="R395" s="37">
        <v>0</v>
      </c>
      <c r="S395" s="37">
        <f t="shared" si="46"/>
        <v>640</v>
      </c>
      <c r="T395" s="31">
        <v>120</v>
      </c>
      <c r="U395" s="22">
        <v>-64</v>
      </c>
      <c r="V395" s="22">
        <f t="shared" si="57"/>
        <v>-5.333333333333333</v>
      </c>
      <c r="W395" s="22">
        <f t="shared" si="56"/>
        <v>-5.333333333333333</v>
      </c>
      <c r="X395" s="22">
        <f t="shared" si="56"/>
        <v>-5.333333333333333</v>
      </c>
      <c r="Y395" s="22">
        <f t="shared" si="56"/>
        <v>-5.333333333333333</v>
      </c>
      <c r="Z395" s="22">
        <f t="shared" si="56"/>
        <v>-5.333333333333333</v>
      </c>
      <c r="AA395" s="22">
        <f t="shared" si="56"/>
        <v>-5.333333333333333</v>
      </c>
      <c r="AB395" s="22">
        <f t="shared" si="56"/>
        <v>-5.333333333333333</v>
      </c>
      <c r="AC395" s="22">
        <f t="shared" si="56"/>
        <v>-5.333333333333333</v>
      </c>
      <c r="AD395" s="22">
        <f t="shared" si="56"/>
        <v>-5.333333333333333</v>
      </c>
      <c r="AE395" s="22">
        <v>0</v>
      </c>
      <c r="AF395" s="22">
        <v>0</v>
      </c>
      <c r="AG395" s="22">
        <v>0</v>
      </c>
      <c r="AH395" s="22">
        <f t="shared" si="47"/>
        <v>-48</v>
      </c>
      <c r="AI395" s="22">
        <v>0</v>
      </c>
      <c r="AJ395" s="22">
        <f t="shared" si="48"/>
        <v>-112</v>
      </c>
      <c r="AL395" s="37">
        <f t="shared" si="49"/>
        <v>528</v>
      </c>
      <c r="AM395" s="37">
        <f t="shared" si="50"/>
        <v>576</v>
      </c>
      <c r="AN395" s="225"/>
      <c r="AP395" s="138"/>
    </row>
    <row r="396" spans="1:42" x14ac:dyDescent="0.25">
      <c r="A396" s="36">
        <v>45117</v>
      </c>
      <c r="C396" s="69" t="s">
        <v>6256</v>
      </c>
      <c r="D396" s="83" t="s">
        <v>6257</v>
      </c>
      <c r="E396" s="83" t="s">
        <v>5302</v>
      </c>
      <c r="F396" s="140" t="s">
        <v>88</v>
      </c>
      <c r="G396" s="68" t="s">
        <v>5308</v>
      </c>
      <c r="H396" s="68" t="s">
        <v>90</v>
      </c>
      <c r="I396" s="279">
        <v>2301094</v>
      </c>
      <c r="J396" s="68" t="s">
        <v>6258</v>
      </c>
      <c r="K396" s="69" t="s">
        <v>6259</v>
      </c>
      <c r="L396" s="69"/>
      <c r="M396" s="140">
        <v>23151793</v>
      </c>
      <c r="N396" s="31">
        <v>1</v>
      </c>
      <c r="O396" s="29" t="s">
        <v>158</v>
      </c>
      <c r="P396" s="37">
        <v>810</v>
      </c>
      <c r="Q396" s="37">
        <v>0</v>
      </c>
      <c r="R396" s="37">
        <v>0</v>
      </c>
      <c r="S396" s="37">
        <f t="shared" si="46"/>
        <v>810</v>
      </c>
      <c r="T396" s="31">
        <v>120</v>
      </c>
      <c r="U396" s="22">
        <v>-81</v>
      </c>
      <c r="V396" s="22">
        <f t="shared" si="57"/>
        <v>-6.75</v>
      </c>
      <c r="W396" s="22">
        <f t="shared" si="56"/>
        <v>-6.75</v>
      </c>
      <c r="X396" s="22">
        <f t="shared" si="56"/>
        <v>-6.75</v>
      </c>
      <c r="Y396" s="22">
        <f t="shared" si="56"/>
        <v>-6.75</v>
      </c>
      <c r="Z396" s="22">
        <f t="shared" si="56"/>
        <v>-6.75</v>
      </c>
      <c r="AA396" s="22">
        <f t="shared" si="56"/>
        <v>-6.75</v>
      </c>
      <c r="AB396" s="22">
        <f t="shared" si="56"/>
        <v>-6.75</v>
      </c>
      <c r="AC396" s="22">
        <f t="shared" si="56"/>
        <v>-6.75</v>
      </c>
      <c r="AD396" s="22">
        <f t="shared" si="56"/>
        <v>-6.75</v>
      </c>
      <c r="AE396" s="22">
        <v>0</v>
      </c>
      <c r="AF396" s="22">
        <v>0</v>
      </c>
      <c r="AG396" s="22">
        <v>0</v>
      </c>
      <c r="AH396" s="22">
        <f t="shared" si="47"/>
        <v>-60.75</v>
      </c>
      <c r="AI396" s="22">
        <v>0</v>
      </c>
      <c r="AJ396" s="22">
        <f t="shared" si="48"/>
        <v>-141.75</v>
      </c>
      <c r="AL396" s="37">
        <f t="shared" si="49"/>
        <v>668.25</v>
      </c>
      <c r="AM396" s="37">
        <f t="shared" si="50"/>
        <v>729</v>
      </c>
      <c r="AN396" s="225"/>
      <c r="AP396" s="138"/>
    </row>
    <row r="397" spans="1:42" x14ac:dyDescent="0.25">
      <c r="A397" s="36">
        <v>45124</v>
      </c>
      <c r="C397" s="69" t="s">
        <v>6260</v>
      </c>
      <c r="D397" s="83" t="s">
        <v>6261</v>
      </c>
      <c r="E397" s="83" t="s">
        <v>195</v>
      </c>
      <c r="F397" s="140" t="s">
        <v>88</v>
      </c>
      <c r="G397" s="140" t="s">
        <v>3396</v>
      </c>
      <c r="H397" s="140" t="s">
        <v>90</v>
      </c>
      <c r="I397" s="279">
        <v>2301077</v>
      </c>
      <c r="J397" s="68" t="s">
        <v>6262</v>
      </c>
      <c r="K397" s="69" t="s">
        <v>6263</v>
      </c>
      <c r="L397" s="69"/>
      <c r="M397" s="183"/>
      <c r="N397" s="31">
        <v>25</v>
      </c>
      <c r="O397" s="29" t="s">
        <v>158</v>
      </c>
      <c r="P397" s="37">
        <v>3250</v>
      </c>
      <c r="Q397" s="37">
        <v>0</v>
      </c>
      <c r="R397" s="37">
        <v>0</v>
      </c>
      <c r="S397" s="37">
        <f t="shared" si="46"/>
        <v>3250</v>
      </c>
      <c r="T397" s="31">
        <v>120</v>
      </c>
      <c r="U397" s="22">
        <v>-325</v>
      </c>
      <c r="V397" s="22">
        <f t="shared" si="57"/>
        <v>-27.083333333333332</v>
      </c>
      <c r="W397" s="22">
        <f t="shared" si="56"/>
        <v>-27.083333333333332</v>
      </c>
      <c r="X397" s="22">
        <f t="shared" si="56"/>
        <v>-27.083333333333332</v>
      </c>
      <c r="Y397" s="22">
        <f t="shared" si="56"/>
        <v>-27.083333333333332</v>
      </c>
      <c r="Z397" s="22">
        <f t="shared" si="56"/>
        <v>-27.083333333333332</v>
      </c>
      <c r="AA397" s="22">
        <f t="shared" si="56"/>
        <v>-27.083333333333332</v>
      </c>
      <c r="AB397" s="22">
        <f t="shared" si="56"/>
        <v>-27.083333333333332</v>
      </c>
      <c r="AC397" s="22">
        <f t="shared" si="56"/>
        <v>-27.083333333333332</v>
      </c>
      <c r="AD397" s="22">
        <f t="shared" si="56"/>
        <v>-27.083333333333332</v>
      </c>
      <c r="AE397" s="22">
        <v>0</v>
      </c>
      <c r="AF397" s="22">
        <v>0</v>
      </c>
      <c r="AG397" s="22">
        <v>0</v>
      </c>
      <c r="AH397" s="22">
        <f t="shared" si="47"/>
        <v>-243.75000000000003</v>
      </c>
      <c r="AI397" s="22">
        <v>0</v>
      </c>
      <c r="AJ397" s="22">
        <f t="shared" si="48"/>
        <v>-568.75</v>
      </c>
      <c r="AL397" s="37">
        <f t="shared" si="49"/>
        <v>2681.25</v>
      </c>
      <c r="AM397" s="37">
        <f t="shared" si="50"/>
        <v>2925</v>
      </c>
      <c r="AN397" s="225"/>
      <c r="AP397" s="138"/>
    </row>
    <row r="398" spans="1:42" x14ac:dyDescent="0.25">
      <c r="A398" s="36">
        <v>45132</v>
      </c>
      <c r="C398" s="69" t="s">
        <v>6264</v>
      </c>
      <c r="D398" s="83" t="s">
        <v>6265</v>
      </c>
      <c r="E398" s="83" t="s">
        <v>195</v>
      </c>
      <c r="F398" s="140" t="s">
        <v>88</v>
      </c>
      <c r="G398" s="140" t="s">
        <v>3396</v>
      </c>
      <c r="H398" s="140" t="s">
        <v>90</v>
      </c>
      <c r="I398" s="279">
        <v>2301088</v>
      </c>
      <c r="J398" s="68" t="s">
        <v>6266</v>
      </c>
      <c r="K398" s="69" t="s">
        <v>6267</v>
      </c>
      <c r="L398" s="69"/>
      <c r="M398" s="183"/>
      <c r="N398" s="31">
        <v>18</v>
      </c>
      <c r="O398" s="29" t="s">
        <v>158</v>
      </c>
      <c r="P398" s="37">
        <v>6300</v>
      </c>
      <c r="Q398" s="37">
        <v>0</v>
      </c>
      <c r="R398" s="37">
        <v>0</v>
      </c>
      <c r="S398" s="37">
        <f t="shared" si="46"/>
        <v>6300</v>
      </c>
      <c r="T398" s="31">
        <v>120</v>
      </c>
      <c r="U398" s="22">
        <v>-630</v>
      </c>
      <c r="V398" s="22">
        <f t="shared" si="57"/>
        <v>-52.5</v>
      </c>
      <c r="W398" s="22">
        <f t="shared" si="56"/>
        <v>-52.5</v>
      </c>
      <c r="X398" s="22">
        <f t="shared" si="56"/>
        <v>-52.5</v>
      </c>
      <c r="Y398" s="22">
        <f t="shared" si="56"/>
        <v>-52.5</v>
      </c>
      <c r="Z398" s="22">
        <f t="shared" si="56"/>
        <v>-52.5</v>
      </c>
      <c r="AA398" s="22">
        <f t="shared" si="56"/>
        <v>-52.5</v>
      </c>
      <c r="AB398" s="22">
        <f t="shared" si="56"/>
        <v>-52.5</v>
      </c>
      <c r="AC398" s="22">
        <f t="shared" si="56"/>
        <v>-52.5</v>
      </c>
      <c r="AD398" s="22">
        <f t="shared" si="56"/>
        <v>-52.5</v>
      </c>
      <c r="AE398" s="22">
        <v>0</v>
      </c>
      <c r="AF398" s="22">
        <v>0</v>
      </c>
      <c r="AG398" s="22">
        <v>0</v>
      </c>
      <c r="AH398" s="22">
        <f t="shared" si="47"/>
        <v>-472.5</v>
      </c>
      <c r="AI398" s="22">
        <v>0</v>
      </c>
      <c r="AJ398" s="22">
        <f t="shared" si="48"/>
        <v>-1102.5</v>
      </c>
      <c r="AL398" s="37">
        <f t="shared" si="49"/>
        <v>5197.5</v>
      </c>
      <c r="AM398" s="37">
        <f t="shared" si="50"/>
        <v>5670</v>
      </c>
      <c r="AN398" s="225"/>
      <c r="AP398" s="138"/>
    </row>
    <row r="399" spans="1:42" x14ac:dyDescent="0.25">
      <c r="A399" s="36">
        <v>45142</v>
      </c>
      <c r="C399" s="69" t="s">
        <v>6268</v>
      </c>
      <c r="D399" s="83" t="s">
        <v>6269</v>
      </c>
      <c r="E399" s="83" t="s">
        <v>195</v>
      </c>
      <c r="F399" s="140" t="s">
        <v>163</v>
      </c>
      <c r="G399" s="140" t="s">
        <v>163</v>
      </c>
      <c r="H399" s="140" t="s">
        <v>163</v>
      </c>
      <c r="I399" s="279">
        <v>2301207</v>
      </c>
      <c r="J399" s="68" t="s">
        <v>6270</v>
      </c>
      <c r="K399" s="69" t="s">
        <v>6271</v>
      </c>
      <c r="L399" s="69"/>
      <c r="M399" s="183"/>
      <c r="N399" s="31">
        <v>5</v>
      </c>
      <c r="O399" s="29" t="s">
        <v>158</v>
      </c>
      <c r="P399" s="37">
        <v>7000</v>
      </c>
      <c r="Q399" s="37">
        <v>0</v>
      </c>
      <c r="R399" s="37">
        <v>0</v>
      </c>
      <c r="S399" s="37">
        <f t="shared" ref="S399:S418" si="58">SUM(P399:R399)</f>
        <v>7000</v>
      </c>
      <c r="T399" s="31">
        <v>120</v>
      </c>
      <c r="U399" s="22">
        <v>-641.66666666666674</v>
      </c>
      <c r="V399" s="22">
        <f t="shared" si="57"/>
        <v>-58.333333333333336</v>
      </c>
      <c r="W399" s="22">
        <f t="shared" ref="W399:AD408" si="59">-$S399/$T399</f>
        <v>-58.333333333333336</v>
      </c>
      <c r="X399" s="22">
        <f t="shared" si="59"/>
        <v>-58.333333333333336</v>
      </c>
      <c r="Y399" s="22">
        <f t="shared" si="59"/>
        <v>-58.333333333333336</v>
      </c>
      <c r="Z399" s="22">
        <f t="shared" si="59"/>
        <v>-58.333333333333336</v>
      </c>
      <c r="AA399" s="22">
        <f t="shared" si="59"/>
        <v>-58.333333333333336</v>
      </c>
      <c r="AB399" s="22">
        <f t="shared" si="59"/>
        <v>-58.333333333333336</v>
      </c>
      <c r="AC399" s="22">
        <f t="shared" si="59"/>
        <v>-58.333333333333336</v>
      </c>
      <c r="AD399" s="22">
        <f t="shared" si="59"/>
        <v>-58.333333333333336</v>
      </c>
      <c r="AE399" s="22">
        <v>0</v>
      </c>
      <c r="AF399" s="22">
        <v>0</v>
      </c>
      <c r="AG399" s="22">
        <v>0</v>
      </c>
      <c r="AH399" s="22">
        <f t="shared" ref="AH399:AH418" si="60">SUM(V399:AG399)</f>
        <v>-525</v>
      </c>
      <c r="AI399" s="22">
        <v>0</v>
      </c>
      <c r="AJ399" s="22">
        <f t="shared" ref="AJ399:AJ418" si="61">U399+AH399+AI399</f>
        <v>-1166.6666666666667</v>
      </c>
      <c r="AL399" s="37">
        <f t="shared" ref="AL399:AL418" si="62">S399+AJ399</f>
        <v>5833.333333333333</v>
      </c>
      <c r="AM399" s="37">
        <f t="shared" ref="AM399:AM418" si="63">P399+U399</f>
        <v>6358.333333333333</v>
      </c>
      <c r="AN399" s="225"/>
      <c r="AP399" s="138"/>
    </row>
    <row r="400" spans="1:42" x14ac:dyDescent="0.25">
      <c r="A400" s="36">
        <v>45142</v>
      </c>
      <c r="C400" s="69" t="s">
        <v>6272</v>
      </c>
      <c r="D400" s="83" t="s">
        <v>6273</v>
      </c>
      <c r="E400" s="83" t="s">
        <v>195</v>
      </c>
      <c r="F400" s="140" t="s">
        <v>88</v>
      </c>
      <c r="G400" s="140" t="s">
        <v>3396</v>
      </c>
      <c r="H400" s="140" t="s">
        <v>90</v>
      </c>
      <c r="I400" s="279">
        <v>2301133</v>
      </c>
      <c r="J400" s="69" t="s">
        <v>6274</v>
      </c>
      <c r="K400" s="69" t="s">
        <v>6275</v>
      </c>
      <c r="L400" s="69"/>
      <c r="M400" s="183"/>
      <c r="N400" s="31">
        <v>5</v>
      </c>
      <c r="O400" s="29" t="s">
        <v>158</v>
      </c>
      <c r="P400" s="37">
        <v>15000</v>
      </c>
      <c r="Q400" s="37">
        <v>0</v>
      </c>
      <c r="R400" s="37">
        <v>0</v>
      </c>
      <c r="S400" s="37">
        <f t="shared" si="58"/>
        <v>15000</v>
      </c>
      <c r="T400" s="31">
        <v>120</v>
      </c>
      <c r="U400" s="22">
        <v>-1375</v>
      </c>
      <c r="V400" s="22">
        <f t="shared" si="57"/>
        <v>-125</v>
      </c>
      <c r="W400" s="22">
        <f t="shared" si="59"/>
        <v>-125</v>
      </c>
      <c r="X400" s="22">
        <f t="shared" si="59"/>
        <v>-125</v>
      </c>
      <c r="Y400" s="22">
        <f t="shared" si="59"/>
        <v>-125</v>
      </c>
      <c r="Z400" s="22">
        <f t="shared" si="59"/>
        <v>-125</v>
      </c>
      <c r="AA400" s="22">
        <f t="shared" si="59"/>
        <v>-125</v>
      </c>
      <c r="AB400" s="22">
        <f t="shared" si="59"/>
        <v>-125</v>
      </c>
      <c r="AC400" s="22">
        <f t="shared" si="59"/>
        <v>-125</v>
      </c>
      <c r="AD400" s="22">
        <f t="shared" si="59"/>
        <v>-125</v>
      </c>
      <c r="AE400" s="22">
        <v>0</v>
      </c>
      <c r="AF400" s="22">
        <v>0</v>
      </c>
      <c r="AG400" s="22">
        <v>0</v>
      </c>
      <c r="AH400" s="22">
        <f t="shared" si="60"/>
        <v>-1125</v>
      </c>
      <c r="AI400" s="22">
        <v>0</v>
      </c>
      <c r="AJ400" s="22">
        <f t="shared" si="61"/>
        <v>-2500</v>
      </c>
      <c r="AL400" s="37">
        <f t="shared" si="62"/>
        <v>12500</v>
      </c>
      <c r="AM400" s="37">
        <f t="shared" si="63"/>
        <v>13625</v>
      </c>
      <c r="AN400" s="225"/>
      <c r="AP400" s="138"/>
    </row>
    <row r="401" spans="1:42" hidden="1" x14ac:dyDescent="0.25">
      <c r="A401" s="36">
        <v>45139</v>
      </c>
      <c r="C401" s="69" t="s">
        <v>6276</v>
      </c>
      <c r="D401" t="s">
        <v>6277</v>
      </c>
      <c r="E401" t="s">
        <v>87</v>
      </c>
      <c r="F401" t="s">
        <v>88</v>
      </c>
      <c r="G401" t="s">
        <v>89</v>
      </c>
      <c r="H401" t="s">
        <v>157</v>
      </c>
      <c r="I401" s="142"/>
      <c r="J401" s="109">
        <v>50918</v>
      </c>
      <c r="K401" t="s">
        <v>6278</v>
      </c>
      <c r="L401" s="68" t="s">
        <v>452</v>
      </c>
      <c r="M401" s="143"/>
      <c r="O401" s="29" t="s">
        <v>158</v>
      </c>
      <c r="P401" s="37">
        <v>18000</v>
      </c>
      <c r="Q401" s="37">
        <v>0</v>
      </c>
      <c r="R401" s="37">
        <v>0</v>
      </c>
      <c r="S401" s="37">
        <f t="shared" si="58"/>
        <v>18000</v>
      </c>
      <c r="T401" s="31">
        <v>120</v>
      </c>
      <c r="U401" s="22">
        <v>-1650</v>
      </c>
      <c r="V401" s="22">
        <f t="shared" si="57"/>
        <v>-150</v>
      </c>
      <c r="W401" s="22">
        <f t="shared" si="59"/>
        <v>-150</v>
      </c>
      <c r="X401" s="22">
        <f t="shared" si="59"/>
        <v>-150</v>
      </c>
      <c r="Y401" s="22">
        <f t="shared" si="59"/>
        <v>-150</v>
      </c>
      <c r="Z401" s="22">
        <f t="shared" si="59"/>
        <v>-150</v>
      </c>
      <c r="AA401" s="22">
        <f t="shared" si="59"/>
        <v>-150</v>
      </c>
      <c r="AB401" s="22">
        <f t="shared" si="59"/>
        <v>-150</v>
      </c>
      <c r="AC401" s="22">
        <f t="shared" si="59"/>
        <v>-150</v>
      </c>
      <c r="AD401" s="22">
        <f t="shared" si="59"/>
        <v>-150</v>
      </c>
      <c r="AE401" s="22">
        <v>0</v>
      </c>
      <c r="AF401" s="22">
        <v>0</v>
      </c>
      <c r="AG401" s="22">
        <v>0</v>
      </c>
      <c r="AH401" s="22">
        <f t="shared" si="60"/>
        <v>-1350</v>
      </c>
      <c r="AI401" s="22">
        <v>0</v>
      </c>
      <c r="AJ401" s="22">
        <f t="shared" si="61"/>
        <v>-3000</v>
      </c>
      <c r="AL401" s="37">
        <f t="shared" si="62"/>
        <v>15000</v>
      </c>
      <c r="AM401" s="37">
        <f t="shared" si="63"/>
        <v>16350</v>
      </c>
      <c r="AN401" s="225"/>
      <c r="AP401" s="138"/>
    </row>
    <row r="402" spans="1:42" x14ac:dyDescent="0.25">
      <c r="A402" s="36">
        <v>45154</v>
      </c>
      <c r="C402" s="69" t="s">
        <v>6279</v>
      </c>
      <c r="D402" s="83" t="s">
        <v>6280</v>
      </c>
      <c r="E402" s="83" t="s">
        <v>5904</v>
      </c>
      <c r="F402" s="140" t="s">
        <v>88</v>
      </c>
      <c r="G402" s="68" t="s">
        <v>5308</v>
      </c>
      <c r="H402" s="68" t="s">
        <v>90</v>
      </c>
      <c r="I402" s="279">
        <v>2301220</v>
      </c>
      <c r="J402" s="68" t="s">
        <v>6281</v>
      </c>
      <c r="K402" s="69" t="s">
        <v>6282</v>
      </c>
      <c r="L402" s="69"/>
      <c r="M402" s="140"/>
      <c r="N402" s="31">
        <v>1</v>
      </c>
      <c r="O402" s="29" t="s">
        <v>158</v>
      </c>
      <c r="P402" s="37">
        <v>2600</v>
      </c>
      <c r="Q402" s="37">
        <v>0</v>
      </c>
      <c r="R402" s="37">
        <v>0</v>
      </c>
      <c r="S402" s="37">
        <f t="shared" si="58"/>
        <v>2600</v>
      </c>
      <c r="T402" s="31">
        <v>120</v>
      </c>
      <c r="U402" s="22">
        <v>-238.33333333333329</v>
      </c>
      <c r="V402" s="22">
        <f t="shared" si="57"/>
        <v>-21.666666666666668</v>
      </c>
      <c r="W402" s="22">
        <f t="shared" si="59"/>
        <v>-21.666666666666668</v>
      </c>
      <c r="X402" s="22">
        <f t="shared" si="59"/>
        <v>-21.666666666666668</v>
      </c>
      <c r="Y402" s="22">
        <f t="shared" si="59"/>
        <v>-21.666666666666668</v>
      </c>
      <c r="Z402" s="22">
        <f t="shared" si="59"/>
        <v>-21.666666666666668</v>
      </c>
      <c r="AA402" s="22">
        <f t="shared" si="59"/>
        <v>-21.666666666666668</v>
      </c>
      <c r="AB402" s="22">
        <f t="shared" si="59"/>
        <v>-21.666666666666668</v>
      </c>
      <c r="AC402" s="22">
        <f t="shared" si="59"/>
        <v>-21.666666666666668</v>
      </c>
      <c r="AD402" s="22">
        <f t="shared" si="59"/>
        <v>-21.666666666666668</v>
      </c>
      <c r="AE402" s="22">
        <v>0</v>
      </c>
      <c r="AF402" s="22">
        <v>0</v>
      </c>
      <c r="AG402" s="22">
        <v>0</v>
      </c>
      <c r="AH402" s="22">
        <f t="shared" si="60"/>
        <v>-194.99999999999997</v>
      </c>
      <c r="AI402" s="22">
        <v>0</v>
      </c>
      <c r="AJ402" s="22">
        <f t="shared" si="61"/>
        <v>-433.33333333333326</v>
      </c>
      <c r="AL402" s="37">
        <f t="shared" si="62"/>
        <v>2166.666666666667</v>
      </c>
      <c r="AM402" s="37">
        <f t="shared" si="63"/>
        <v>2361.6666666666665</v>
      </c>
      <c r="AN402" s="225"/>
      <c r="AP402" s="138"/>
    </row>
    <row r="403" spans="1:42" x14ac:dyDescent="0.25">
      <c r="A403" s="36">
        <v>45154</v>
      </c>
      <c r="C403" s="69" t="s">
        <v>6283</v>
      </c>
      <c r="D403" s="83" t="s">
        <v>6284</v>
      </c>
      <c r="E403" s="83" t="s">
        <v>5904</v>
      </c>
      <c r="F403" s="140" t="s">
        <v>88</v>
      </c>
      <c r="G403" s="68" t="s">
        <v>5308</v>
      </c>
      <c r="H403" s="68" t="s">
        <v>90</v>
      </c>
      <c r="I403" s="279">
        <v>2301220</v>
      </c>
      <c r="J403" s="68" t="s">
        <v>6285</v>
      </c>
      <c r="K403" s="69" t="s">
        <v>6286</v>
      </c>
      <c r="L403" s="69"/>
      <c r="M403" s="140"/>
      <c r="N403" s="31">
        <v>1</v>
      </c>
      <c r="O403" s="29" t="s">
        <v>158</v>
      </c>
      <c r="P403" s="37">
        <v>3500</v>
      </c>
      <c r="Q403" s="37">
        <v>0</v>
      </c>
      <c r="R403" s="37">
        <v>0</v>
      </c>
      <c r="S403" s="37">
        <f t="shared" si="58"/>
        <v>3500</v>
      </c>
      <c r="T403" s="31">
        <v>120</v>
      </c>
      <c r="U403" s="22">
        <v>-320.83333333333337</v>
      </c>
      <c r="V403" s="22">
        <f t="shared" si="57"/>
        <v>-29.166666666666668</v>
      </c>
      <c r="W403" s="22">
        <f t="shared" si="59"/>
        <v>-29.166666666666668</v>
      </c>
      <c r="X403" s="22">
        <f t="shared" si="59"/>
        <v>-29.166666666666668</v>
      </c>
      <c r="Y403" s="22">
        <f t="shared" si="59"/>
        <v>-29.166666666666668</v>
      </c>
      <c r="Z403" s="22">
        <f t="shared" si="59"/>
        <v>-29.166666666666668</v>
      </c>
      <c r="AA403" s="22">
        <f t="shared" si="59"/>
        <v>-29.166666666666668</v>
      </c>
      <c r="AB403" s="22">
        <f t="shared" si="59"/>
        <v>-29.166666666666668</v>
      </c>
      <c r="AC403" s="22">
        <f t="shared" si="59"/>
        <v>-29.166666666666668</v>
      </c>
      <c r="AD403" s="22">
        <f t="shared" si="59"/>
        <v>-29.166666666666668</v>
      </c>
      <c r="AE403" s="22">
        <v>0</v>
      </c>
      <c r="AF403" s="22">
        <v>0</v>
      </c>
      <c r="AG403" s="22">
        <v>0</v>
      </c>
      <c r="AH403" s="22">
        <f t="shared" si="60"/>
        <v>-262.5</v>
      </c>
      <c r="AI403" s="22">
        <v>0</v>
      </c>
      <c r="AJ403" s="22">
        <f t="shared" si="61"/>
        <v>-583.33333333333337</v>
      </c>
      <c r="AL403" s="37">
        <f t="shared" si="62"/>
        <v>2916.6666666666665</v>
      </c>
      <c r="AM403" s="37">
        <f t="shared" si="63"/>
        <v>3179.1666666666665</v>
      </c>
      <c r="AN403" s="225"/>
      <c r="AP403" s="138"/>
    </row>
    <row r="404" spans="1:42" x14ac:dyDescent="0.25">
      <c r="A404" s="36">
        <v>45154</v>
      </c>
      <c r="C404" s="69" t="s">
        <v>6287</v>
      </c>
      <c r="D404" s="83" t="s">
        <v>6288</v>
      </c>
      <c r="E404" s="83" t="s">
        <v>5904</v>
      </c>
      <c r="F404" s="140" t="s">
        <v>88</v>
      </c>
      <c r="G404" s="68" t="s">
        <v>663</v>
      </c>
      <c r="H404" s="140" t="s">
        <v>90</v>
      </c>
      <c r="I404" s="279">
        <v>2301216</v>
      </c>
      <c r="J404" s="68" t="s">
        <v>6289</v>
      </c>
      <c r="K404" s="69" t="s">
        <v>6290</v>
      </c>
      <c r="L404" s="69"/>
      <c r="M404" s="140"/>
      <c r="N404" s="31">
        <v>1</v>
      </c>
      <c r="O404" s="29" t="s">
        <v>158</v>
      </c>
      <c r="P404" s="37">
        <v>3500</v>
      </c>
      <c r="Q404" s="37">
        <v>0</v>
      </c>
      <c r="R404" s="37">
        <v>0</v>
      </c>
      <c r="S404" s="37">
        <f t="shared" si="58"/>
        <v>3500</v>
      </c>
      <c r="T404" s="31">
        <v>120</v>
      </c>
      <c r="U404" s="22">
        <v>-320.83333333333337</v>
      </c>
      <c r="V404" s="22">
        <f t="shared" si="57"/>
        <v>-29.166666666666668</v>
      </c>
      <c r="W404" s="22">
        <f t="shared" si="59"/>
        <v>-29.166666666666668</v>
      </c>
      <c r="X404" s="22">
        <f t="shared" si="59"/>
        <v>-29.166666666666668</v>
      </c>
      <c r="Y404" s="22">
        <f t="shared" si="59"/>
        <v>-29.166666666666668</v>
      </c>
      <c r="Z404" s="22">
        <f t="shared" si="59"/>
        <v>-29.166666666666668</v>
      </c>
      <c r="AA404" s="22">
        <f t="shared" si="59"/>
        <v>-29.166666666666668</v>
      </c>
      <c r="AB404" s="22">
        <f t="shared" si="59"/>
        <v>-29.166666666666668</v>
      </c>
      <c r="AC404" s="22">
        <f t="shared" si="59"/>
        <v>-29.166666666666668</v>
      </c>
      <c r="AD404" s="22">
        <f t="shared" si="59"/>
        <v>-29.166666666666668</v>
      </c>
      <c r="AE404" s="22">
        <v>0</v>
      </c>
      <c r="AF404" s="22">
        <v>0</v>
      </c>
      <c r="AG404" s="22">
        <v>0</v>
      </c>
      <c r="AH404" s="22">
        <f t="shared" si="60"/>
        <v>-262.5</v>
      </c>
      <c r="AI404" s="22">
        <v>0</v>
      </c>
      <c r="AJ404" s="22">
        <f t="shared" si="61"/>
        <v>-583.33333333333337</v>
      </c>
      <c r="AL404" s="37">
        <f t="shared" si="62"/>
        <v>2916.6666666666665</v>
      </c>
      <c r="AM404" s="37">
        <f t="shared" si="63"/>
        <v>3179.1666666666665</v>
      </c>
      <c r="AN404" s="225"/>
      <c r="AP404" s="138"/>
    </row>
    <row r="405" spans="1:42" x14ac:dyDescent="0.25">
      <c r="A405" s="36">
        <v>45180</v>
      </c>
      <c r="C405" s="69" t="s">
        <v>6291</v>
      </c>
      <c r="D405" s="83" t="s">
        <v>6292</v>
      </c>
      <c r="E405" s="83" t="s">
        <v>5904</v>
      </c>
      <c r="F405" s="140" t="s">
        <v>88</v>
      </c>
      <c r="G405" s="68" t="s">
        <v>5308</v>
      </c>
      <c r="H405" s="68" t="s">
        <v>90</v>
      </c>
      <c r="I405" s="279">
        <v>2301220</v>
      </c>
      <c r="J405" s="68" t="s">
        <v>6293</v>
      </c>
      <c r="K405" s="69" t="s">
        <v>6294</v>
      </c>
      <c r="L405" s="69"/>
      <c r="M405" s="140"/>
      <c r="N405" s="31">
        <v>2</v>
      </c>
      <c r="O405" s="29" t="s">
        <v>158</v>
      </c>
      <c r="P405" s="37">
        <v>2800</v>
      </c>
      <c r="Q405" s="37">
        <v>0</v>
      </c>
      <c r="R405" s="37">
        <v>0</v>
      </c>
      <c r="S405" s="37">
        <f t="shared" si="58"/>
        <v>2800</v>
      </c>
      <c r="T405" s="31">
        <v>120</v>
      </c>
      <c r="U405" s="22">
        <v>-233.33333333333337</v>
      </c>
      <c r="V405" s="22">
        <f t="shared" si="57"/>
        <v>-23.333333333333332</v>
      </c>
      <c r="W405" s="22">
        <f t="shared" si="59"/>
        <v>-23.333333333333332</v>
      </c>
      <c r="X405" s="22">
        <f t="shared" si="59"/>
        <v>-23.333333333333332</v>
      </c>
      <c r="Y405" s="22">
        <f t="shared" si="59"/>
        <v>-23.333333333333332</v>
      </c>
      <c r="Z405" s="22">
        <f t="shared" si="59"/>
        <v>-23.333333333333332</v>
      </c>
      <c r="AA405" s="22">
        <f t="shared" si="59"/>
        <v>-23.333333333333332</v>
      </c>
      <c r="AB405" s="22">
        <f t="shared" si="59"/>
        <v>-23.333333333333332</v>
      </c>
      <c r="AC405" s="22">
        <f t="shared" si="59"/>
        <v>-23.333333333333332</v>
      </c>
      <c r="AD405" s="22">
        <f t="shared" si="59"/>
        <v>-23.333333333333332</v>
      </c>
      <c r="AE405" s="22">
        <v>0</v>
      </c>
      <c r="AF405" s="22">
        <v>0</v>
      </c>
      <c r="AG405" s="22">
        <v>0</v>
      </c>
      <c r="AH405" s="22">
        <f t="shared" si="60"/>
        <v>-210.00000000000003</v>
      </c>
      <c r="AI405" s="22">
        <v>0</v>
      </c>
      <c r="AJ405" s="22">
        <f t="shared" si="61"/>
        <v>-443.33333333333337</v>
      </c>
      <c r="AL405" s="37">
        <f t="shared" si="62"/>
        <v>2356.6666666666665</v>
      </c>
      <c r="AM405" s="37">
        <f t="shared" si="63"/>
        <v>2566.6666666666665</v>
      </c>
      <c r="AN405" s="225"/>
      <c r="AP405" s="138"/>
    </row>
    <row r="406" spans="1:42" x14ac:dyDescent="0.25">
      <c r="A406" s="36">
        <v>45180</v>
      </c>
      <c r="C406" s="69" t="s">
        <v>6295</v>
      </c>
      <c r="D406" s="83" t="s">
        <v>6296</v>
      </c>
      <c r="E406" s="83" t="s">
        <v>3501</v>
      </c>
      <c r="F406" s="140" t="s">
        <v>88</v>
      </c>
      <c r="G406" s="129" t="s">
        <v>331</v>
      </c>
      <c r="H406" s="129" t="s">
        <v>157</v>
      </c>
      <c r="I406" s="142">
        <v>2301428</v>
      </c>
      <c r="J406" s="68" t="s">
        <v>6297</v>
      </c>
      <c r="K406" s="278" t="s">
        <v>6298</v>
      </c>
      <c r="L406" s="278"/>
      <c r="M406" s="183"/>
      <c r="N406" s="31">
        <v>3</v>
      </c>
      <c r="O406" s="29" t="s">
        <v>158</v>
      </c>
      <c r="P406" s="37">
        <v>2940</v>
      </c>
      <c r="Q406" s="37">
        <v>0</v>
      </c>
      <c r="R406" s="37">
        <v>0</v>
      </c>
      <c r="S406" s="37">
        <f t="shared" si="58"/>
        <v>2940</v>
      </c>
      <c r="T406" s="31">
        <v>120</v>
      </c>
      <c r="U406" s="22">
        <v>-245</v>
      </c>
      <c r="V406" s="22">
        <f t="shared" si="57"/>
        <v>-24.5</v>
      </c>
      <c r="W406" s="22">
        <f t="shared" si="59"/>
        <v>-24.5</v>
      </c>
      <c r="X406" s="22">
        <f t="shared" si="59"/>
        <v>-24.5</v>
      </c>
      <c r="Y406" s="22">
        <f t="shared" si="59"/>
        <v>-24.5</v>
      </c>
      <c r="Z406" s="22">
        <f t="shared" si="59"/>
        <v>-24.5</v>
      </c>
      <c r="AA406" s="22">
        <f t="shared" si="59"/>
        <v>-24.5</v>
      </c>
      <c r="AB406" s="22">
        <f t="shared" si="59"/>
        <v>-24.5</v>
      </c>
      <c r="AC406" s="22">
        <f t="shared" si="59"/>
        <v>-24.5</v>
      </c>
      <c r="AD406" s="22">
        <f t="shared" si="59"/>
        <v>-24.5</v>
      </c>
      <c r="AE406" s="22">
        <v>0</v>
      </c>
      <c r="AF406" s="22">
        <v>0</v>
      </c>
      <c r="AG406" s="22">
        <v>0</v>
      </c>
      <c r="AH406" s="22">
        <f t="shared" si="60"/>
        <v>-220.5</v>
      </c>
      <c r="AI406" s="22">
        <v>0</v>
      </c>
      <c r="AJ406" s="22">
        <f t="shared" si="61"/>
        <v>-465.5</v>
      </c>
      <c r="AL406" s="37">
        <f t="shared" si="62"/>
        <v>2474.5</v>
      </c>
      <c r="AM406" s="37">
        <f t="shared" si="63"/>
        <v>2695</v>
      </c>
      <c r="AN406" s="225"/>
      <c r="AP406" s="138"/>
    </row>
    <row r="407" spans="1:42" hidden="1" x14ac:dyDescent="0.25">
      <c r="A407" s="36">
        <v>44872</v>
      </c>
      <c r="C407" s="69" t="s">
        <v>6299</v>
      </c>
      <c r="D407" s="29" t="s">
        <v>6300</v>
      </c>
      <c r="E407" t="s">
        <v>5365</v>
      </c>
      <c r="F407" s="140" t="s">
        <v>88</v>
      </c>
      <c r="G407" s="129" t="s">
        <v>89</v>
      </c>
      <c r="H407" s="129" t="s">
        <v>90</v>
      </c>
      <c r="I407" s="280">
        <v>2201216</v>
      </c>
      <c r="J407" s="144" t="s">
        <v>6301</v>
      </c>
      <c r="K407" s="68" t="s">
        <v>6302</v>
      </c>
      <c r="L407" s="68" t="s">
        <v>452</v>
      </c>
      <c r="N407" s="31">
        <v>1</v>
      </c>
      <c r="O407" s="29" t="s">
        <v>158</v>
      </c>
      <c r="P407" s="37">
        <v>34710</v>
      </c>
      <c r="Q407" s="37">
        <v>0</v>
      </c>
      <c r="R407" s="37">
        <v>0</v>
      </c>
      <c r="S407" s="37">
        <f t="shared" si="58"/>
        <v>34710</v>
      </c>
      <c r="T407" s="31">
        <v>120</v>
      </c>
      <c r="U407" s="22">
        <v>-5785</v>
      </c>
      <c r="V407" s="22">
        <v>-289.25</v>
      </c>
      <c r="W407" s="22">
        <f t="shared" si="59"/>
        <v>-289.25</v>
      </c>
      <c r="X407" s="22">
        <f t="shared" si="59"/>
        <v>-289.25</v>
      </c>
      <c r="Y407" s="22">
        <f t="shared" si="59"/>
        <v>-289.25</v>
      </c>
      <c r="Z407" s="22">
        <f t="shared" si="59"/>
        <v>-289.25</v>
      </c>
      <c r="AA407" s="22">
        <f t="shared" si="59"/>
        <v>-289.25</v>
      </c>
      <c r="AB407" s="22">
        <f t="shared" si="59"/>
        <v>-289.25</v>
      </c>
      <c r="AC407" s="22">
        <f t="shared" si="59"/>
        <v>-289.25</v>
      </c>
      <c r="AD407" s="22">
        <f t="shared" si="59"/>
        <v>-289.25</v>
      </c>
      <c r="AE407" s="22">
        <v>0</v>
      </c>
      <c r="AF407" s="22">
        <v>0</v>
      </c>
      <c r="AG407" s="22">
        <v>0</v>
      </c>
      <c r="AH407" s="22">
        <f t="shared" si="60"/>
        <v>-2603.25</v>
      </c>
      <c r="AI407" s="22">
        <v>0</v>
      </c>
      <c r="AJ407" s="22">
        <f t="shared" si="61"/>
        <v>-8388.25</v>
      </c>
      <c r="AL407" s="37">
        <f t="shared" si="62"/>
        <v>26321.75</v>
      </c>
      <c r="AM407" s="37">
        <f t="shared" si="63"/>
        <v>28925</v>
      </c>
      <c r="AN407" s="225"/>
      <c r="AP407" s="138"/>
    </row>
    <row r="408" spans="1:42" x14ac:dyDescent="0.25">
      <c r="A408" s="36">
        <v>45180</v>
      </c>
      <c r="C408" s="69" t="s">
        <v>6303</v>
      </c>
      <c r="D408" s="83" t="s">
        <v>6304</v>
      </c>
      <c r="E408" s="83" t="s">
        <v>5904</v>
      </c>
      <c r="F408" s="140" t="s">
        <v>88</v>
      </c>
      <c r="G408" s="68" t="s">
        <v>663</v>
      </c>
      <c r="H408" s="140" t="s">
        <v>90</v>
      </c>
      <c r="I408" s="279">
        <v>2301216</v>
      </c>
      <c r="J408" s="68" t="s">
        <v>6305</v>
      </c>
      <c r="K408" s="69" t="s">
        <v>6306</v>
      </c>
      <c r="L408" s="69"/>
      <c r="M408" s="140"/>
      <c r="N408" s="31">
        <v>3</v>
      </c>
      <c r="O408" s="29" t="s">
        <v>158</v>
      </c>
      <c r="P408" s="37">
        <v>4200</v>
      </c>
      <c r="Q408" s="37">
        <v>0</v>
      </c>
      <c r="R408" s="37">
        <v>0</v>
      </c>
      <c r="S408" s="37">
        <f t="shared" si="58"/>
        <v>4200</v>
      </c>
      <c r="T408" s="31">
        <v>120</v>
      </c>
      <c r="U408" s="22">
        <v>-350</v>
      </c>
      <c r="V408" s="22">
        <f t="shared" ref="V408:V418" si="64">-$S408/$T408</f>
        <v>-35</v>
      </c>
      <c r="W408" s="22">
        <f t="shared" si="59"/>
        <v>-35</v>
      </c>
      <c r="X408" s="22">
        <f t="shared" si="59"/>
        <v>-35</v>
      </c>
      <c r="Y408" s="22">
        <f t="shared" si="59"/>
        <v>-35</v>
      </c>
      <c r="Z408" s="22">
        <f t="shared" si="59"/>
        <v>-35</v>
      </c>
      <c r="AA408" s="22">
        <f t="shared" si="59"/>
        <v>-35</v>
      </c>
      <c r="AB408" s="22">
        <f t="shared" si="59"/>
        <v>-35</v>
      </c>
      <c r="AC408" s="22">
        <f t="shared" si="59"/>
        <v>-35</v>
      </c>
      <c r="AD408" s="22">
        <f t="shared" si="59"/>
        <v>-35</v>
      </c>
      <c r="AE408" s="22">
        <v>0</v>
      </c>
      <c r="AF408" s="22">
        <v>0</v>
      </c>
      <c r="AG408" s="22">
        <v>0</v>
      </c>
      <c r="AH408" s="22">
        <f t="shared" si="60"/>
        <v>-315</v>
      </c>
      <c r="AI408" s="22">
        <v>0</v>
      </c>
      <c r="AJ408" s="22">
        <f t="shared" si="61"/>
        <v>-665</v>
      </c>
      <c r="AL408" s="37">
        <f t="shared" si="62"/>
        <v>3535</v>
      </c>
      <c r="AM408" s="37">
        <f t="shared" si="63"/>
        <v>3850</v>
      </c>
      <c r="AN408" s="225"/>
      <c r="AP408" s="138"/>
    </row>
    <row r="409" spans="1:42" x14ac:dyDescent="0.25">
      <c r="A409" s="36">
        <v>45184</v>
      </c>
      <c r="C409" s="69" t="s">
        <v>6307</v>
      </c>
      <c r="D409" s="83" t="s">
        <v>6292</v>
      </c>
      <c r="E409" s="83" t="s">
        <v>5904</v>
      </c>
      <c r="F409" s="140" t="s">
        <v>88</v>
      </c>
      <c r="G409" s="129" t="s">
        <v>3396</v>
      </c>
      <c r="H409" s="129" t="s">
        <v>157</v>
      </c>
      <c r="I409" s="142">
        <v>2301456</v>
      </c>
      <c r="J409" s="68" t="s">
        <v>6308</v>
      </c>
      <c r="K409" s="69" t="s">
        <v>6309</v>
      </c>
      <c r="L409" s="69"/>
      <c r="M409" s="183"/>
      <c r="O409" s="29" t="s">
        <v>158</v>
      </c>
      <c r="P409" s="37">
        <v>4200</v>
      </c>
      <c r="Q409" s="37">
        <v>0</v>
      </c>
      <c r="R409" s="37">
        <v>0</v>
      </c>
      <c r="S409" s="37">
        <f t="shared" si="58"/>
        <v>4200</v>
      </c>
      <c r="T409" s="31">
        <v>120</v>
      </c>
      <c r="U409" s="22">
        <v>-350</v>
      </c>
      <c r="V409" s="22">
        <f t="shared" si="64"/>
        <v>-35</v>
      </c>
      <c r="W409" s="22">
        <f t="shared" ref="W409:AD418" si="65">-$S409/$T409</f>
        <v>-35</v>
      </c>
      <c r="X409" s="22">
        <f t="shared" si="65"/>
        <v>-35</v>
      </c>
      <c r="Y409" s="22">
        <f t="shared" si="65"/>
        <v>-35</v>
      </c>
      <c r="Z409" s="22">
        <f t="shared" si="65"/>
        <v>-35</v>
      </c>
      <c r="AA409" s="22">
        <f t="shared" si="65"/>
        <v>-35</v>
      </c>
      <c r="AB409" s="22">
        <f t="shared" si="65"/>
        <v>-35</v>
      </c>
      <c r="AC409" s="22">
        <f t="shared" si="65"/>
        <v>-35</v>
      </c>
      <c r="AD409" s="22">
        <f t="shared" si="65"/>
        <v>-35</v>
      </c>
      <c r="AE409" s="22">
        <v>0</v>
      </c>
      <c r="AF409" s="22">
        <v>0</v>
      </c>
      <c r="AG409" s="22">
        <v>0</v>
      </c>
      <c r="AH409" s="22">
        <f t="shared" si="60"/>
        <v>-315</v>
      </c>
      <c r="AI409" s="22">
        <v>0</v>
      </c>
      <c r="AJ409" s="22">
        <f t="shared" si="61"/>
        <v>-665</v>
      </c>
      <c r="AL409" s="37">
        <f t="shared" si="62"/>
        <v>3535</v>
      </c>
      <c r="AM409" s="37">
        <f t="shared" si="63"/>
        <v>3850</v>
      </c>
      <c r="AN409" s="225"/>
      <c r="AP409" s="138"/>
    </row>
    <row r="410" spans="1:42" x14ac:dyDescent="0.25">
      <c r="A410" s="36">
        <v>45232</v>
      </c>
      <c r="C410" s="69" t="s">
        <v>6310</v>
      </c>
      <c r="D410" s="83" t="s">
        <v>6311</v>
      </c>
      <c r="E410" s="83" t="s">
        <v>5302</v>
      </c>
      <c r="F410" s="140" t="s">
        <v>88</v>
      </c>
      <c r="G410" s="129" t="s">
        <v>331</v>
      </c>
      <c r="H410" s="68" t="s">
        <v>90</v>
      </c>
      <c r="I410" s="279">
        <v>2301650</v>
      </c>
      <c r="J410" s="68" t="s">
        <v>6312</v>
      </c>
      <c r="K410" s="69" t="s">
        <v>6313</v>
      </c>
      <c r="L410" s="69"/>
      <c r="M410" s="141"/>
      <c r="N410" s="31">
        <v>4</v>
      </c>
      <c r="O410" s="29" t="s">
        <v>158</v>
      </c>
      <c r="P410" s="37">
        <v>880</v>
      </c>
      <c r="Q410" s="37">
        <v>0</v>
      </c>
      <c r="R410" s="37">
        <v>0</v>
      </c>
      <c r="S410" s="37">
        <f t="shared" si="58"/>
        <v>880</v>
      </c>
      <c r="T410" s="31">
        <v>120</v>
      </c>
      <c r="U410" s="22">
        <v>-58.666666666666671</v>
      </c>
      <c r="V410" s="22">
        <f t="shared" si="64"/>
        <v>-7.333333333333333</v>
      </c>
      <c r="W410" s="22">
        <f t="shared" si="65"/>
        <v>-7.333333333333333</v>
      </c>
      <c r="X410" s="22">
        <f t="shared" si="65"/>
        <v>-7.333333333333333</v>
      </c>
      <c r="Y410" s="22">
        <f t="shared" si="65"/>
        <v>-7.333333333333333</v>
      </c>
      <c r="Z410" s="22">
        <f t="shared" si="65"/>
        <v>-7.333333333333333</v>
      </c>
      <c r="AA410" s="22">
        <f t="shared" si="65"/>
        <v>-7.333333333333333</v>
      </c>
      <c r="AB410" s="22">
        <f t="shared" si="65"/>
        <v>-7.333333333333333</v>
      </c>
      <c r="AC410" s="22">
        <f t="shared" si="65"/>
        <v>-7.333333333333333</v>
      </c>
      <c r="AD410" s="22">
        <f t="shared" si="65"/>
        <v>-7.333333333333333</v>
      </c>
      <c r="AE410" s="22">
        <v>0</v>
      </c>
      <c r="AF410" s="22">
        <v>0</v>
      </c>
      <c r="AG410" s="22">
        <v>0</v>
      </c>
      <c r="AH410" s="22">
        <f t="shared" si="60"/>
        <v>-66</v>
      </c>
      <c r="AI410" s="22">
        <v>0</v>
      </c>
      <c r="AJ410" s="22">
        <f t="shared" si="61"/>
        <v>-124.66666666666667</v>
      </c>
      <c r="AL410" s="37">
        <f t="shared" si="62"/>
        <v>755.33333333333337</v>
      </c>
      <c r="AM410" s="37">
        <f t="shared" si="63"/>
        <v>821.33333333333337</v>
      </c>
      <c r="AN410" s="225"/>
      <c r="AP410" s="138"/>
    </row>
    <row r="411" spans="1:42" x14ac:dyDescent="0.25">
      <c r="A411" s="36">
        <v>45240</v>
      </c>
      <c r="C411" s="69" t="s">
        <v>6314</v>
      </c>
      <c r="D411" s="83" t="s">
        <v>6315</v>
      </c>
      <c r="E411" s="83" t="s">
        <v>195</v>
      </c>
      <c r="F411" s="140" t="s">
        <v>88</v>
      </c>
      <c r="G411" s="68" t="s">
        <v>663</v>
      </c>
      <c r="H411" s="140" t="s">
        <v>90</v>
      </c>
      <c r="I411" s="279">
        <v>2301689</v>
      </c>
      <c r="J411" s="68" t="s">
        <v>6316</v>
      </c>
      <c r="K411" s="69" t="s">
        <v>6317</v>
      </c>
      <c r="L411" s="69"/>
      <c r="M411" s="183"/>
      <c r="N411" s="31">
        <v>4</v>
      </c>
      <c r="O411" s="29" t="s">
        <v>158</v>
      </c>
      <c r="P411" s="37">
        <v>1320</v>
      </c>
      <c r="Q411" s="37">
        <v>0</v>
      </c>
      <c r="R411" s="37">
        <v>0</v>
      </c>
      <c r="S411" s="37">
        <f t="shared" si="58"/>
        <v>1320</v>
      </c>
      <c r="T411" s="31">
        <v>120</v>
      </c>
      <c r="U411" s="22">
        <v>-88</v>
      </c>
      <c r="V411" s="22">
        <f t="shared" si="64"/>
        <v>-11</v>
      </c>
      <c r="W411" s="22">
        <f t="shared" si="65"/>
        <v>-11</v>
      </c>
      <c r="X411" s="22">
        <f t="shared" si="65"/>
        <v>-11</v>
      </c>
      <c r="Y411" s="22">
        <f t="shared" si="65"/>
        <v>-11</v>
      </c>
      <c r="Z411" s="22">
        <f t="shared" si="65"/>
        <v>-11</v>
      </c>
      <c r="AA411" s="22">
        <f t="shared" si="65"/>
        <v>-11</v>
      </c>
      <c r="AB411" s="22">
        <f t="shared" si="65"/>
        <v>-11</v>
      </c>
      <c r="AC411" s="22">
        <f t="shared" si="65"/>
        <v>-11</v>
      </c>
      <c r="AD411" s="22">
        <f t="shared" si="65"/>
        <v>-11</v>
      </c>
      <c r="AE411" s="22">
        <v>0</v>
      </c>
      <c r="AF411" s="22">
        <v>0</v>
      </c>
      <c r="AG411" s="22">
        <v>0</v>
      </c>
      <c r="AH411" s="22">
        <f t="shared" si="60"/>
        <v>-99</v>
      </c>
      <c r="AI411" s="22">
        <v>0</v>
      </c>
      <c r="AJ411" s="22">
        <f t="shared" si="61"/>
        <v>-187</v>
      </c>
      <c r="AL411" s="37">
        <f t="shared" si="62"/>
        <v>1133</v>
      </c>
      <c r="AM411" s="37">
        <f t="shared" si="63"/>
        <v>1232</v>
      </c>
      <c r="AN411" s="225"/>
      <c r="AP411" s="138"/>
    </row>
    <row r="412" spans="1:42" x14ac:dyDescent="0.25">
      <c r="A412" s="36">
        <v>45261</v>
      </c>
      <c r="C412" s="69" t="s">
        <v>6318</v>
      </c>
      <c r="D412" s="83" t="s">
        <v>6319</v>
      </c>
      <c r="E412" s="83" t="s">
        <v>3406</v>
      </c>
      <c r="F412" s="140" t="s">
        <v>418</v>
      </c>
      <c r="G412" s="140" t="s">
        <v>3385</v>
      </c>
      <c r="H412" s="140" t="s">
        <v>157</v>
      </c>
      <c r="I412" s="142">
        <v>2301597</v>
      </c>
      <c r="J412" s="68" t="s">
        <v>6320</v>
      </c>
      <c r="K412" s="69" t="s">
        <v>6321</v>
      </c>
      <c r="L412" s="69"/>
      <c r="M412" s="143">
        <v>6000</v>
      </c>
      <c r="O412" s="29" t="s">
        <v>158</v>
      </c>
      <c r="P412" s="37">
        <v>28107</v>
      </c>
      <c r="Q412" s="37">
        <v>0</v>
      </c>
      <c r="R412" s="37">
        <v>0</v>
      </c>
      <c r="S412" s="37">
        <f t="shared" si="58"/>
        <v>28107</v>
      </c>
      <c r="T412" s="31">
        <v>120</v>
      </c>
      <c r="U412" s="22">
        <v>-1639.5749999999998</v>
      </c>
      <c r="V412" s="22">
        <f t="shared" si="64"/>
        <v>-234.22499999999999</v>
      </c>
      <c r="W412" s="22">
        <f t="shared" si="65"/>
        <v>-234.22499999999999</v>
      </c>
      <c r="X412" s="22">
        <f t="shared" si="65"/>
        <v>-234.22499999999999</v>
      </c>
      <c r="Y412" s="22">
        <f t="shared" si="65"/>
        <v>-234.22499999999999</v>
      </c>
      <c r="Z412" s="22">
        <f t="shared" si="65"/>
        <v>-234.22499999999999</v>
      </c>
      <c r="AA412" s="22">
        <f t="shared" si="65"/>
        <v>-234.22499999999999</v>
      </c>
      <c r="AB412" s="22">
        <f t="shared" si="65"/>
        <v>-234.22499999999999</v>
      </c>
      <c r="AC412" s="22">
        <f t="shared" si="65"/>
        <v>-234.22499999999999</v>
      </c>
      <c r="AD412" s="22">
        <f t="shared" si="65"/>
        <v>-234.22499999999999</v>
      </c>
      <c r="AE412" s="22">
        <v>0</v>
      </c>
      <c r="AF412" s="22">
        <v>0</v>
      </c>
      <c r="AG412" s="22">
        <v>0</v>
      </c>
      <c r="AH412" s="22">
        <f t="shared" si="60"/>
        <v>-2108.0249999999996</v>
      </c>
      <c r="AI412" s="22">
        <v>0</v>
      </c>
      <c r="AJ412" s="22">
        <f t="shared" si="61"/>
        <v>-3747.5999999999995</v>
      </c>
      <c r="AL412" s="37">
        <f t="shared" si="62"/>
        <v>24359.4</v>
      </c>
      <c r="AM412" s="37">
        <f t="shared" si="63"/>
        <v>26467.424999999999</v>
      </c>
      <c r="AN412" s="225"/>
      <c r="AP412" s="138"/>
    </row>
    <row r="413" spans="1:42" x14ac:dyDescent="0.25">
      <c r="A413" s="36">
        <v>45313</v>
      </c>
      <c r="C413" s="69" t="s">
        <v>6322</v>
      </c>
      <c r="D413" s="83" t="s">
        <v>6323</v>
      </c>
      <c r="E413" s="83" t="s">
        <v>5973</v>
      </c>
      <c r="F413" s="140" t="s">
        <v>88</v>
      </c>
      <c r="G413" s="140" t="s">
        <v>3396</v>
      </c>
      <c r="H413" s="140" t="s">
        <v>157</v>
      </c>
      <c r="I413" s="142"/>
      <c r="J413" s="68" t="s">
        <v>6324</v>
      </c>
      <c r="K413" s="69" t="s">
        <v>6325</v>
      </c>
      <c r="L413" s="69"/>
      <c r="M413" s="143"/>
      <c r="O413" s="29" t="s">
        <v>158</v>
      </c>
      <c r="P413" s="37">
        <v>1380</v>
      </c>
      <c r="Q413" s="37">
        <v>0</v>
      </c>
      <c r="R413" s="37">
        <v>0</v>
      </c>
      <c r="S413" s="37">
        <f t="shared" si="58"/>
        <v>1380</v>
      </c>
      <c r="T413" s="31">
        <v>120</v>
      </c>
      <c r="U413" s="22">
        <v>-69</v>
      </c>
      <c r="V413" s="22">
        <f t="shared" si="64"/>
        <v>-11.5</v>
      </c>
      <c r="W413" s="22">
        <f t="shared" si="65"/>
        <v>-11.5</v>
      </c>
      <c r="X413" s="22">
        <f t="shared" si="65"/>
        <v>-11.5</v>
      </c>
      <c r="Y413" s="22">
        <f t="shared" si="65"/>
        <v>-11.5</v>
      </c>
      <c r="Z413" s="22">
        <f t="shared" si="65"/>
        <v>-11.5</v>
      </c>
      <c r="AA413" s="22">
        <f t="shared" si="65"/>
        <v>-11.5</v>
      </c>
      <c r="AB413" s="22">
        <f t="shared" si="65"/>
        <v>-11.5</v>
      </c>
      <c r="AC413" s="22">
        <f t="shared" si="65"/>
        <v>-11.5</v>
      </c>
      <c r="AD413" s="22">
        <f t="shared" si="65"/>
        <v>-11.5</v>
      </c>
      <c r="AE413" s="22">
        <v>0</v>
      </c>
      <c r="AF413" s="22">
        <v>0</v>
      </c>
      <c r="AG413" s="22">
        <v>0</v>
      </c>
      <c r="AH413" s="22">
        <f t="shared" si="60"/>
        <v>-103.5</v>
      </c>
      <c r="AI413" s="22">
        <v>0</v>
      </c>
      <c r="AJ413" s="22">
        <f t="shared" si="61"/>
        <v>-172.5</v>
      </c>
      <c r="AL413" s="37">
        <f t="shared" si="62"/>
        <v>1207.5</v>
      </c>
      <c r="AM413" s="37">
        <f t="shared" si="63"/>
        <v>1311</v>
      </c>
      <c r="AN413" s="225"/>
      <c r="AP413" s="138"/>
    </row>
    <row r="414" spans="1:42" x14ac:dyDescent="0.25">
      <c r="A414" s="36">
        <v>45322</v>
      </c>
      <c r="C414" s="69" t="s">
        <v>6326</v>
      </c>
      <c r="D414" s="83" t="s">
        <v>6327</v>
      </c>
      <c r="E414" s="83" t="s">
        <v>6328</v>
      </c>
      <c r="F414" s="140" t="s">
        <v>88</v>
      </c>
      <c r="G414" s="140" t="s">
        <v>3385</v>
      </c>
      <c r="H414" s="140" t="s">
        <v>157</v>
      </c>
      <c r="I414" s="142"/>
      <c r="J414" s="68" t="s">
        <v>6329</v>
      </c>
      <c r="K414" s="69" t="s">
        <v>6330</v>
      </c>
      <c r="L414" s="69"/>
      <c r="M414" s="143"/>
      <c r="O414" s="29" t="s">
        <v>158</v>
      </c>
      <c r="P414" s="37">
        <v>5500</v>
      </c>
      <c r="Q414" s="37">
        <v>0</v>
      </c>
      <c r="R414" s="37">
        <v>0</v>
      </c>
      <c r="S414" s="37">
        <f t="shared" si="58"/>
        <v>5500</v>
      </c>
      <c r="T414" s="31">
        <v>120</v>
      </c>
      <c r="U414" s="22">
        <v>-275</v>
      </c>
      <c r="V414" s="22">
        <f t="shared" si="64"/>
        <v>-45.833333333333336</v>
      </c>
      <c r="W414" s="22">
        <f t="shared" si="65"/>
        <v>-45.833333333333336</v>
      </c>
      <c r="X414" s="22">
        <f t="shared" si="65"/>
        <v>-45.833333333333336</v>
      </c>
      <c r="Y414" s="22">
        <f t="shared" si="65"/>
        <v>-45.833333333333336</v>
      </c>
      <c r="Z414" s="22">
        <f t="shared" si="65"/>
        <v>-45.833333333333336</v>
      </c>
      <c r="AA414" s="22">
        <f t="shared" si="65"/>
        <v>-45.833333333333336</v>
      </c>
      <c r="AB414" s="22">
        <f t="shared" si="65"/>
        <v>-45.833333333333336</v>
      </c>
      <c r="AC414" s="22">
        <f t="shared" si="65"/>
        <v>-45.833333333333336</v>
      </c>
      <c r="AD414" s="22">
        <f t="shared" si="65"/>
        <v>-45.833333333333336</v>
      </c>
      <c r="AE414" s="22">
        <v>0</v>
      </c>
      <c r="AF414" s="22">
        <v>0</v>
      </c>
      <c r="AG414" s="22">
        <v>0</v>
      </c>
      <c r="AH414" s="22">
        <f t="shared" si="60"/>
        <v>-412.49999999999994</v>
      </c>
      <c r="AI414" s="22">
        <v>0</v>
      </c>
      <c r="AJ414" s="22">
        <f t="shared" si="61"/>
        <v>-687.5</v>
      </c>
      <c r="AL414" s="37">
        <f t="shared" si="62"/>
        <v>4812.5</v>
      </c>
      <c r="AM414" s="37">
        <f t="shared" si="63"/>
        <v>5225</v>
      </c>
      <c r="AN414" s="225"/>
      <c r="AP414" s="138"/>
    </row>
    <row r="415" spans="1:42" x14ac:dyDescent="0.25">
      <c r="A415" s="36">
        <v>45324</v>
      </c>
      <c r="C415" s="69" t="s">
        <v>6331</v>
      </c>
      <c r="D415" s="83" t="s">
        <v>6332</v>
      </c>
      <c r="E415" s="83" t="s">
        <v>6333</v>
      </c>
      <c r="F415" s="140" t="s">
        <v>88</v>
      </c>
      <c r="G415" s="140" t="s">
        <v>220</v>
      </c>
      <c r="H415" s="140" t="s">
        <v>157</v>
      </c>
      <c r="I415" s="142"/>
      <c r="J415" s="68" t="s">
        <v>6334</v>
      </c>
      <c r="K415" s="69" t="s">
        <v>6335</v>
      </c>
      <c r="L415" s="69"/>
      <c r="M415" s="143"/>
      <c r="O415" s="29" t="s">
        <v>158</v>
      </c>
      <c r="P415" s="37">
        <v>37500</v>
      </c>
      <c r="Q415" s="37">
        <v>0</v>
      </c>
      <c r="R415" s="37">
        <v>0</v>
      </c>
      <c r="S415" s="37">
        <f t="shared" si="58"/>
        <v>37500</v>
      </c>
      <c r="T415" s="31">
        <v>120</v>
      </c>
      <c r="U415" s="22">
        <v>-1562.5</v>
      </c>
      <c r="V415" s="22">
        <f t="shared" si="64"/>
        <v>-312.5</v>
      </c>
      <c r="W415" s="22">
        <f t="shared" si="65"/>
        <v>-312.5</v>
      </c>
      <c r="X415" s="22">
        <f t="shared" si="65"/>
        <v>-312.5</v>
      </c>
      <c r="Y415" s="22">
        <f t="shared" si="65"/>
        <v>-312.5</v>
      </c>
      <c r="Z415" s="22">
        <f t="shared" si="65"/>
        <v>-312.5</v>
      </c>
      <c r="AA415" s="22">
        <f t="shared" si="65"/>
        <v>-312.5</v>
      </c>
      <c r="AB415" s="22">
        <f t="shared" si="65"/>
        <v>-312.5</v>
      </c>
      <c r="AC415" s="22">
        <f t="shared" si="65"/>
        <v>-312.5</v>
      </c>
      <c r="AD415" s="22">
        <f t="shared" si="65"/>
        <v>-312.5</v>
      </c>
      <c r="AE415" s="22">
        <v>0</v>
      </c>
      <c r="AF415" s="22">
        <v>0</v>
      </c>
      <c r="AG415" s="22">
        <v>0</v>
      </c>
      <c r="AH415" s="22">
        <f t="shared" si="60"/>
        <v>-2812.5</v>
      </c>
      <c r="AI415" s="22">
        <v>0</v>
      </c>
      <c r="AJ415" s="22">
        <f t="shared" si="61"/>
        <v>-4375</v>
      </c>
      <c r="AL415" s="37">
        <f t="shared" si="62"/>
        <v>33125</v>
      </c>
      <c r="AM415" s="37">
        <f t="shared" si="63"/>
        <v>35937.5</v>
      </c>
      <c r="AN415" s="225"/>
      <c r="AP415" s="138"/>
    </row>
    <row r="416" spans="1:42" x14ac:dyDescent="0.25">
      <c r="A416" s="36">
        <v>45341</v>
      </c>
      <c r="C416" s="69" t="s">
        <v>6336</v>
      </c>
      <c r="D416" s="83" t="s">
        <v>6337</v>
      </c>
      <c r="E416" t="s">
        <v>195</v>
      </c>
      <c r="F416" t="s">
        <v>88</v>
      </c>
      <c r="G416" t="s">
        <v>3385</v>
      </c>
      <c r="H416" t="s">
        <v>157</v>
      </c>
      <c r="I416" s="142"/>
      <c r="J416" s="109">
        <v>50649</v>
      </c>
      <c r="K416" t="s">
        <v>6241</v>
      </c>
      <c r="L416"/>
      <c r="M416" s="143"/>
      <c r="O416" s="29" t="s">
        <v>158</v>
      </c>
      <c r="P416" s="37">
        <v>50000</v>
      </c>
      <c r="Q416" s="37">
        <v>0</v>
      </c>
      <c r="R416" s="37">
        <v>0</v>
      </c>
      <c r="S416" s="37">
        <f t="shared" si="58"/>
        <v>50000</v>
      </c>
      <c r="T416" s="31">
        <v>120</v>
      </c>
      <c r="U416" s="22">
        <v>-2083.3333333333335</v>
      </c>
      <c r="V416" s="22">
        <f t="shared" si="64"/>
        <v>-416.66666666666669</v>
      </c>
      <c r="W416" s="22">
        <f t="shared" si="65"/>
        <v>-416.66666666666669</v>
      </c>
      <c r="X416" s="22">
        <f t="shared" si="65"/>
        <v>-416.66666666666669</v>
      </c>
      <c r="Y416" s="22">
        <f t="shared" si="65"/>
        <v>-416.66666666666669</v>
      </c>
      <c r="Z416" s="22">
        <f t="shared" si="65"/>
        <v>-416.66666666666669</v>
      </c>
      <c r="AA416" s="22">
        <f t="shared" si="65"/>
        <v>-416.66666666666669</v>
      </c>
      <c r="AB416" s="22">
        <f t="shared" si="65"/>
        <v>-416.66666666666669</v>
      </c>
      <c r="AC416" s="22">
        <f t="shared" si="65"/>
        <v>-416.66666666666669</v>
      </c>
      <c r="AD416" s="22">
        <f t="shared" si="65"/>
        <v>-416.66666666666669</v>
      </c>
      <c r="AE416" s="22">
        <v>0</v>
      </c>
      <c r="AF416" s="22">
        <v>0</v>
      </c>
      <c r="AG416" s="22">
        <v>0</v>
      </c>
      <c r="AH416" s="22">
        <f t="shared" si="60"/>
        <v>-3749.9999999999995</v>
      </c>
      <c r="AI416" s="22">
        <v>0</v>
      </c>
      <c r="AJ416" s="22">
        <f t="shared" si="61"/>
        <v>-5833.333333333333</v>
      </c>
      <c r="AL416" s="37">
        <f t="shared" si="62"/>
        <v>44166.666666666664</v>
      </c>
      <c r="AM416" s="37">
        <f t="shared" si="63"/>
        <v>47916.666666666664</v>
      </c>
      <c r="AN416" s="225"/>
      <c r="AP416" s="138"/>
    </row>
    <row r="417" spans="1:42" x14ac:dyDescent="0.25">
      <c r="A417" s="27">
        <v>45462</v>
      </c>
      <c r="C417" s="69" t="s">
        <v>6338</v>
      </c>
      <c r="D417" t="s">
        <v>6339</v>
      </c>
      <c r="E417" t="s">
        <v>3462</v>
      </c>
      <c r="F417" t="s">
        <v>88</v>
      </c>
      <c r="G417" t="s">
        <v>3396</v>
      </c>
      <c r="H417" t="s">
        <v>157</v>
      </c>
      <c r="I417" s="142"/>
      <c r="J417" t="s">
        <v>6340</v>
      </c>
      <c r="K417" t="s">
        <v>6341</v>
      </c>
      <c r="L417"/>
      <c r="M417" s="143"/>
      <c r="N417" s="31">
        <v>1</v>
      </c>
      <c r="O417" s="29" t="s">
        <v>158</v>
      </c>
      <c r="P417" s="37">
        <v>2500</v>
      </c>
      <c r="Q417" s="37">
        <v>0</v>
      </c>
      <c r="R417" s="37">
        <v>0</v>
      </c>
      <c r="S417" s="37">
        <f t="shared" si="58"/>
        <v>2500</v>
      </c>
      <c r="T417" s="31">
        <v>120</v>
      </c>
      <c r="U417" s="22">
        <v>-20.833333333333332</v>
      </c>
      <c r="V417" s="22">
        <f t="shared" si="64"/>
        <v>-20.833333333333332</v>
      </c>
      <c r="W417" s="22">
        <f t="shared" si="65"/>
        <v>-20.833333333333332</v>
      </c>
      <c r="X417" s="22">
        <f t="shared" si="65"/>
        <v>-20.833333333333332</v>
      </c>
      <c r="Y417" s="22">
        <f t="shared" si="65"/>
        <v>-20.833333333333332</v>
      </c>
      <c r="Z417" s="22">
        <f t="shared" si="65"/>
        <v>-20.833333333333332</v>
      </c>
      <c r="AA417" s="22">
        <f t="shared" si="65"/>
        <v>-20.833333333333332</v>
      </c>
      <c r="AB417" s="22">
        <f t="shared" si="65"/>
        <v>-20.833333333333332</v>
      </c>
      <c r="AC417" s="22">
        <f t="shared" si="65"/>
        <v>-20.833333333333332</v>
      </c>
      <c r="AD417" s="22">
        <f t="shared" si="65"/>
        <v>-20.833333333333332</v>
      </c>
      <c r="AE417" s="22">
        <v>0</v>
      </c>
      <c r="AF417" s="22">
        <v>0</v>
      </c>
      <c r="AG417" s="22">
        <v>0</v>
      </c>
      <c r="AH417" s="22">
        <f t="shared" si="60"/>
        <v>-187.5</v>
      </c>
      <c r="AI417" s="22">
        <v>0</v>
      </c>
      <c r="AJ417" s="22">
        <f t="shared" si="61"/>
        <v>-208.33333333333334</v>
      </c>
      <c r="AL417" s="37">
        <f t="shared" si="62"/>
        <v>2291.6666666666665</v>
      </c>
      <c r="AM417" s="37">
        <f t="shared" si="63"/>
        <v>2479.1666666666665</v>
      </c>
      <c r="AN417" s="225"/>
      <c r="AP417" s="138"/>
    </row>
    <row r="418" spans="1:42" x14ac:dyDescent="0.25">
      <c r="A418" s="27">
        <v>45470</v>
      </c>
      <c r="C418" s="69" t="s">
        <v>6342</v>
      </c>
      <c r="D418" t="s">
        <v>6343</v>
      </c>
      <c r="E418" t="s">
        <v>5887</v>
      </c>
      <c r="F418" t="s">
        <v>88</v>
      </c>
      <c r="G418" t="s">
        <v>331</v>
      </c>
      <c r="H418" t="s">
        <v>157</v>
      </c>
      <c r="I418" s="142"/>
      <c r="J418" t="s">
        <v>6344</v>
      </c>
      <c r="K418" t="s">
        <v>6345</v>
      </c>
      <c r="L418"/>
      <c r="M418" s="143"/>
      <c r="N418" s="31">
        <v>1</v>
      </c>
      <c r="O418" s="29" t="s">
        <v>158</v>
      </c>
      <c r="P418" s="37">
        <v>1150</v>
      </c>
      <c r="Q418" s="37">
        <v>0</v>
      </c>
      <c r="R418" s="37">
        <v>0</v>
      </c>
      <c r="S418" s="37">
        <f t="shared" si="58"/>
        <v>1150</v>
      </c>
      <c r="T418" s="31">
        <v>120</v>
      </c>
      <c r="U418" s="22">
        <v>-9.5833333333333339</v>
      </c>
      <c r="V418" s="22">
        <f t="shared" si="64"/>
        <v>-9.5833333333333339</v>
      </c>
      <c r="W418" s="22">
        <f t="shared" si="65"/>
        <v>-9.5833333333333339</v>
      </c>
      <c r="X418" s="22">
        <f t="shared" si="65"/>
        <v>-9.5833333333333339</v>
      </c>
      <c r="Y418" s="22">
        <f t="shared" si="65"/>
        <v>-9.5833333333333339</v>
      </c>
      <c r="Z418" s="22">
        <f t="shared" si="65"/>
        <v>-9.5833333333333339</v>
      </c>
      <c r="AA418" s="22">
        <f t="shared" si="65"/>
        <v>-9.5833333333333339</v>
      </c>
      <c r="AB418" s="22">
        <f t="shared" si="65"/>
        <v>-9.5833333333333339</v>
      </c>
      <c r="AC418" s="22">
        <f t="shared" si="65"/>
        <v>-9.5833333333333339</v>
      </c>
      <c r="AD418" s="22">
        <f t="shared" si="65"/>
        <v>-9.5833333333333339</v>
      </c>
      <c r="AE418" s="22">
        <v>0</v>
      </c>
      <c r="AF418" s="22">
        <v>0</v>
      </c>
      <c r="AG418" s="22">
        <v>0</v>
      </c>
      <c r="AH418" s="22">
        <f t="shared" si="60"/>
        <v>-86.25</v>
      </c>
      <c r="AI418" s="22">
        <v>0</v>
      </c>
      <c r="AJ418" s="22">
        <f t="shared" si="61"/>
        <v>-95.833333333333329</v>
      </c>
      <c r="AL418" s="37">
        <f t="shared" si="62"/>
        <v>1054.1666666666667</v>
      </c>
      <c r="AM418" s="37">
        <f t="shared" si="63"/>
        <v>1140.4166666666667</v>
      </c>
      <c r="AN418" s="225"/>
    </row>
    <row r="419" spans="1:42" x14ac:dyDescent="0.25">
      <c r="P419" s="132">
        <f>SUM(P3:P418)</f>
        <v>6034027.3899999997</v>
      </c>
      <c r="Q419" s="132">
        <f>SUM(Q3:Q418)</f>
        <v>800</v>
      </c>
      <c r="R419" s="132">
        <f>SUM(R3:R418)</f>
        <v>0</v>
      </c>
      <c r="S419" s="132">
        <f>SUM(S3:S418)</f>
        <v>6034827.3899999997</v>
      </c>
      <c r="T419" s="132"/>
      <c r="U419" s="22">
        <f t="shared" ref="U419:AJ419" si="66">SUM(U3:U418)</f>
        <v>-2057850.6408333329</v>
      </c>
      <c r="V419" s="22">
        <f t="shared" si="66"/>
        <v>-39629.02833333335</v>
      </c>
      <c r="W419" s="22">
        <f t="shared" si="66"/>
        <v>-39629.03083333336</v>
      </c>
      <c r="X419" s="22">
        <f t="shared" si="66"/>
        <v>-39635.697500000024</v>
      </c>
      <c r="Y419" s="22">
        <f t="shared" si="66"/>
        <v>-39635.697500000024</v>
      </c>
      <c r="Z419" s="22">
        <f t="shared" si="66"/>
        <v>-39635.697500000024</v>
      </c>
      <c r="AA419" s="22">
        <f t="shared" si="66"/>
        <v>-39635.697500000024</v>
      </c>
      <c r="AB419" s="22">
        <f t="shared" si="66"/>
        <v>-39635.697500000024</v>
      </c>
      <c r="AC419" s="22">
        <f t="shared" si="66"/>
        <v>-39635.697500000024</v>
      </c>
      <c r="AD419" s="22">
        <f t="shared" si="66"/>
        <v>-39635.697500000024</v>
      </c>
      <c r="AE419" s="22">
        <f t="shared" si="66"/>
        <v>0</v>
      </c>
      <c r="AF419" s="22">
        <f t="shared" si="66"/>
        <v>0</v>
      </c>
      <c r="AG419" s="22">
        <f t="shared" si="66"/>
        <v>0</v>
      </c>
      <c r="AH419" s="22">
        <f t="shared" si="66"/>
        <v>-356707.94166666677</v>
      </c>
      <c r="AI419" s="22">
        <f t="shared" si="66"/>
        <v>0</v>
      </c>
      <c r="AJ419" s="22">
        <f t="shared" si="66"/>
        <v>-2414558.5825000005</v>
      </c>
      <c r="AK419" s="132"/>
      <c r="AL419" s="132">
        <f>SUM(AL3:AL418)</f>
        <v>3620268.8075000006</v>
      </c>
      <c r="AM419" s="132">
        <f>SUM(AM3:AM418)</f>
        <v>3976176.7491666665</v>
      </c>
      <c r="AN419" s="225"/>
    </row>
    <row r="420" spans="1:42" x14ac:dyDescent="0.25">
      <c r="C420" s="69"/>
      <c r="P420" s="132"/>
      <c r="Q420" s="37">
        <v>0</v>
      </c>
      <c r="R420" s="37">
        <v>0</v>
      </c>
      <c r="U420" s="22"/>
      <c r="V420" s="22"/>
      <c r="W420" s="22"/>
      <c r="X420" s="22"/>
      <c r="Y420" s="22"/>
      <c r="Z420" s="22"/>
      <c r="AA420" s="22"/>
      <c r="AB420" s="22"/>
      <c r="AC420" s="22"/>
      <c r="AD420" s="22"/>
      <c r="AE420" s="22"/>
      <c r="AF420" s="22"/>
      <c r="AG420" s="22"/>
      <c r="AH420" s="22"/>
      <c r="AI420" s="22">
        <v>0</v>
      </c>
      <c r="AJ420" s="22"/>
      <c r="AN420" s="225"/>
    </row>
    <row r="421" spans="1:42" x14ac:dyDescent="0.25">
      <c r="C421" s="69"/>
      <c r="D421" s="83"/>
      <c r="E421" s="83"/>
      <c r="F421" s="140"/>
      <c r="G421" s="83"/>
      <c r="H421" s="83"/>
      <c r="I421" s="279"/>
      <c r="J421" s="83"/>
      <c r="K421" s="71"/>
      <c r="L421" s="71"/>
      <c r="M421" s="141"/>
      <c r="Q421" s="37">
        <v>0</v>
      </c>
      <c r="R421" s="37">
        <v>0</v>
      </c>
      <c r="U421" s="22"/>
      <c r="V421" s="22"/>
      <c r="W421" s="22"/>
      <c r="X421" s="22"/>
      <c r="Y421" s="22"/>
      <c r="Z421" s="22"/>
      <c r="AA421" s="22"/>
      <c r="AB421" s="22"/>
      <c r="AC421" s="22"/>
      <c r="AD421" s="22"/>
      <c r="AE421" s="22"/>
      <c r="AF421" s="22"/>
      <c r="AG421" s="22"/>
      <c r="AH421" s="22"/>
      <c r="AI421" s="22">
        <v>0</v>
      </c>
      <c r="AJ421" s="22"/>
      <c r="AN421" s="68"/>
    </row>
    <row r="422" spans="1:42" ht="15.75" thickBot="1" x14ac:dyDescent="0.3">
      <c r="C422" s="69"/>
      <c r="E422" s="83"/>
      <c r="M422" s="141"/>
      <c r="P422" s="177">
        <f>SUM(P6:P419)</f>
        <v>12068054.779999999</v>
      </c>
      <c r="Q422" s="177">
        <f>SUM(Q6:Q419)</f>
        <v>1600</v>
      </c>
      <c r="R422" s="177">
        <f>SUM(R6:R419)</f>
        <v>0</v>
      </c>
      <c r="S422" s="177">
        <f>SUM(S6:S419)</f>
        <v>12069654.779999999</v>
      </c>
      <c r="U422" s="177"/>
      <c r="V422" s="177"/>
      <c r="W422" s="177"/>
      <c r="X422" s="177"/>
      <c r="Y422" s="177"/>
      <c r="Z422" s="177"/>
      <c r="AA422" s="177"/>
      <c r="AB422" s="177"/>
      <c r="AC422" s="177"/>
      <c r="AD422" s="177"/>
      <c r="AE422" s="177"/>
      <c r="AF422" s="177"/>
      <c r="AG422" s="177"/>
      <c r="AH422" s="177"/>
      <c r="AI422" s="177"/>
      <c r="AJ422" s="177"/>
      <c r="AL422" s="177"/>
      <c r="AM422" s="177"/>
    </row>
    <row r="423" spans="1:42" ht="15.75" thickTop="1" x14ac:dyDescent="0.25">
      <c r="U423" s="77"/>
      <c r="AM423" s="77"/>
    </row>
    <row r="425" spans="1:42" x14ac:dyDescent="0.25">
      <c r="Q425" s="4"/>
      <c r="AH425" s="37" t="s">
        <v>70</v>
      </c>
      <c r="AJ425" s="22">
        <v>-2414558.58</v>
      </c>
    </row>
    <row r="427" spans="1:42" x14ac:dyDescent="0.25">
      <c r="AJ427" s="22">
        <f>AJ425-AJ422</f>
        <v>-2414558.58</v>
      </c>
    </row>
  </sheetData>
  <autoFilter ref="A5:AM422" xr:uid="{01163827-5D82-423A-9B00-ADDA4FDC716B}">
    <filterColumn colId="11">
      <filters blank="1"/>
    </filterColumn>
  </autoFilter>
  <conditionalFormatting sqref="K328:L328">
    <cfRule type="duplicateValues" dxfId="2" priority="22"/>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D76E-1074-4C3D-8173-113A22B22277}">
  <dimension ref="A1:AK67"/>
  <sheetViews>
    <sheetView zoomScale="70" zoomScaleNormal="70" workbookViewId="0">
      <selection activeCell="D33" sqref="D33"/>
    </sheetView>
  </sheetViews>
  <sheetFormatPr defaultColWidth="9.140625" defaultRowHeight="15" outlineLevelCol="1" x14ac:dyDescent="0.25"/>
  <cols>
    <col min="1" max="1" width="11.42578125" style="36" customWidth="1"/>
    <col min="2" max="2" width="11.140625" style="27" customWidth="1"/>
    <col min="3" max="3" width="19.85546875" style="28" customWidth="1"/>
    <col min="4" max="4" width="41.42578125" style="29" customWidth="1"/>
    <col min="5" max="8" width="13" style="30" customWidth="1"/>
    <col min="9" max="9" width="8.42578125" style="31" customWidth="1"/>
    <col min="10" max="10" width="5.42578125" style="31" bestFit="1" customWidth="1"/>
    <col min="11" max="11" width="5.42578125" style="31" customWidth="1"/>
    <col min="12" max="12" width="16.140625" style="31" customWidth="1"/>
    <col min="13" max="16" width="15.5703125" style="37" customWidth="1"/>
    <col min="17" max="17" width="1.42578125" style="37" customWidth="1"/>
    <col min="18" max="18" width="7.140625" style="31" customWidth="1"/>
    <col min="19" max="19" width="15.5703125" style="37" customWidth="1"/>
    <col min="20" max="33" width="14.42578125" style="37" customWidth="1" outlineLevel="1"/>
    <col min="34" max="34" width="15.5703125" style="37" customWidth="1"/>
    <col min="35" max="35" width="5.85546875" style="37" customWidth="1"/>
    <col min="36" max="37" width="15.5703125" style="37" customWidth="1"/>
    <col min="38" max="16384" width="9.140625" style="29"/>
  </cols>
  <sheetData>
    <row r="1" spans="1:37" x14ac:dyDescent="0.25">
      <c r="A1" s="1" t="str">
        <f>[33]LAND!A1</f>
        <v>TOMYPAK FLEXIBLE PACKAGING SDN BHD</v>
      </c>
    </row>
    <row r="2" spans="1:37" x14ac:dyDescent="0.25">
      <c r="A2" s="1" t="str">
        <f>[33]LAND!A2</f>
        <v>FOR THE YEAR ENDED 30 JUNE 2025</v>
      </c>
    </row>
    <row r="3" spans="1:37" x14ac:dyDescent="0.25">
      <c r="A3" s="7" t="s">
        <v>6346</v>
      </c>
    </row>
    <row r="4" spans="1:37" s="4" customFormat="1" x14ac:dyDescent="0.25">
      <c r="A4" s="33" t="s">
        <v>6347</v>
      </c>
      <c r="B4" s="2"/>
      <c r="C4" s="3"/>
      <c r="E4" s="34"/>
      <c r="F4" s="34"/>
      <c r="G4" s="34"/>
      <c r="H4" s="34"/>
      <c r="I4" s="5"/>
      <c r="J4" s="5"/>
      <c r="K4" s="5"/>
      <c r="L4" s="5"/>
      <c r="M4" s="203"/>
      <c r="N4" s="203"/>
      <c r="O4" s="203"/>
      <c r="P4" s="203"/>
      <c r="Q4" s="203"/>
      <c r="R4" s="5"/>
      <c r="S4" s="203"/>
      <c r="T4" s="132"/>
      <c r="U4" s="132"/>
      <c r="V4" s="132"/>
      <c r="W4" s="132"/>
      <c r="X4" s="132"/>
      <c r="Y4" s="132"/>
      <c r="Z4" s="132"/>
      <c r="AA4" s="132"/>
      <c r="AB4" s="132"/>
      <c r="AC4" s="132"/>
      <c r="AD4" s="132"/>
      <c r="AE4" s="132"/>
      <c r="AF4" s="132"/>
      <c r="AG4" s="132"/>
      <c r="AH4" s="203"/>
      <c r="AI4" s="203"/>
      <c r="AJ4" s="203" t="s">
        <v>1</v>
      </c>
      <c r="AK4" s="203" t="s">
        <v>2</v>
      </c>
    </row>
    <row r="5" spans="1:37" s="112" customFormat="1" ht="30" x14ac:dyDescent="0.25">
      <c r="A5" s="204" t="s">
        <v>3</v>
      </c>
      <c r="B5" s="209" t="s">
        <v>4</v>
      </c>
      <c r="C5" s="190" t="s">
        <v>73</v>
      </c>
      <c r="D5" s="191" t="s">
        <v>74</v>
      </c>
      <c r="E5" s="192" t="s">
        <v>75</v>
      </c>
      <c r="F5" s="192" t="s">
        <v>76</v>
      </c>
      <c r="G5" s="192" t="s">
        <v>77</v>
      </c>
      <c r="H5" s="192" t="s">
        <v>78</v>
      </c>
      <c r="I5" s="192" t="s">
        <v>83</v>
      </c>
      <c r="J5" s="190"/>
      <c r="K5" s="190"/>
      <c r="L5" s="206" t="s">
        <v>82</v>
      </c>
      <c r="M5" s="196" t="s">
        <v>6</v>
      </c>
      <c r="N5" s="196" t="s">
        <v>7</v>
      </c>
      <c r="O5" s="196" t="s">
        <v>8</v>
      </c>
      <c r="P5" s="196" t="s">
        <v>9</v>
      </c>
      <c r="Q5" s="196"/>
      <c r="R5" s="190" t="s">
        <v>84</v>
      </c>
      <c r="S5" s="196" t="s">
        <v>11</v>
      </c>
      <c r="T5" s="212" t="s">
        <v>12</v>
      </c>
      <c r="U5" s="212" t="s">
        <v>13</v>
      </c>
      <c r="V5" s="212" t="s">
        <v>14</v>
      </c>
      <c r="W5" s="212" t="s">
        <v>15</v>
      </c>
      <c r="X5" s="212" t="s">
        <v>16</v>
      </c>
      <c r="Y5" s="212" t="s">
        <v>17</v>
      </c>
      <c r="Z5" s="212" t="s">
        <v>18</v>
      </c>
      <c r="AA5" s="212" t="s">
        <v>19</v>
      </c>
      <c r="AB5" s="212" t="s">
        <v>20</v>
      </c>
      <c r="AC5" s="212" t="s">
        <v>21</v>
      </c>
      <c r="AD5" s="212" t="s">
        <v>22</v>
      </c>
      <c r="AE5" s="212" t="s">
        <v>23</v>
      </c>
      <c r="AF5" s="196" t="s">
        <v>24</v>
      </c>
      <c r="AG5" s="196" t="s">
        <v>8</v>
      </c>
      <c r="AH5" s="196" t="s">
        <v>25</v>
      </c>
      <c r="AI5" s="196"/>
      <c r="AJ5" s="196" t="str">
        <f>FBT!AA5</f>
        <v>NBV As At 30/06/2025</v>
      </c>
      <c r="AK5" s="196" t="str">
        <f>FBT!AB5</f>
        <v>NBV As At 30/06/2024</v>
      </c>
    </row>
    <row r="6" spans="1:37" x14ac:dyDescent="0.25">
      <c r="A6" s="36">
        <v>42404</v>
      </c>
      <c r="C6" s="28" t="s">
        <v>6348</v>
      </c>
      <c r="D6" s="29" t="s">
        <v>6349</v>
      </c>
      <c r="F6" s="30" t="s">
        <v>88</v>
      </c>
      <c r="G6" s="30" t="s">
        <v>331</v>
      </c>
      <c r="H6" s="30" t="s">
        <v>157</v>
      </c>
      <c r="I6" s="31">
        <v>1</v>
      </c>
      <c r="J6" s="31" t="s">
        <v>158</v>
      </c>
      <c r="M6" s="37">
        <v>80000</v>
      </c>
      <c r="N6" s="37">
        <v>0</v>
      </c>
      <c r="O6" s="37">
        <v>0</v>
      </c>
      <c r="P6" s="37">
        <f t="shared" ref="P6:P16" si="0">SUM(M6:O6)</f>
        <v>80000</v>
      </c>
      <c r="R6" s="31">
        <v>60</v>
      </c>
      <c r="S6" s="22">
        <v>-80000</v>
      </c>
      <c r="T6" s="22">
        <v>0</v>
      </c>
      <c r="U6" s="22">
        <v>0</v>
      </c>
      <c r="V6" s="22">
        <v>0</v>
      </c>
      <c r="W6" s="22">
        <v>0</v>
      </c>
      <c r="X6" s="22">
        <v>0</v>
      </c>
      <c r="Y6" s="22">
        <v>0</v>
      </c>
      <c r="Z6" s="22">
        <v>0</v>
      </c>
      <c r="AA6" s="22">
        <v>0</v>
      </c>
      <c r="AB6" s="22">
        <v>0</v>
      </c>
      <c r="AC6" s="22">
        <v>0</v>
      </c>
      <c r="AD6" s="22">
        <v>0</v>
      </c>
      <c r="AE6" s="22">
        <v>0</v>
      </c>
      <c r="AF6" s="22">
        <f t="shared" ref="AF6:AF14" si="1">SUM(T6:AE6)</f>
        <v>0</v>
      </c>
      <c r="AG6" s="22">
        <v>0</v>
      </c>
      <c r="AH6" s="22">
        <f t="shared" ref="AH6:AH16" si="2">S6+AF6+AG6</f>
        <v>-80000</v>
      </c>
      <c r="AJ6" s="37">
        <f t="shared" ref="AJ6:AJ16" si="3">P6+AH6</f>
        <v>0</v>
      </c>
      <c r="AK6" s="37">
        <f t="shared" ref="AK6:AK16" si="4">M6+S6</f>
        <v>0</v>
      </c>
    </row>
    <row r="7" spans="1:37" x14ac:dyDescent="0.25">
      <c r="A7" s="36">
        <v>40755</v>
      </c>
      <c r="C7" s="28" t="s">
        <v>6350</v>
      </c>
      <c r="D7" s="29" t="s">
        <v>6351</v>
      </c>
      <c r="F7" s="30" t="s">
        <v>88</v>
      </c>
      <c r="G7" s="30" t="s">
        <v>331</v>
      </c>
      <c r="H7" s="30" t="s">
        <v>157</v>
      </c>
      <c r="I7" s="31">
        <v>1</v>
      </c>
      <c r="J7" s="31" t="s">
        <v>158</v>
      </c>
      <c r="M7" s="37">
        <v>97312.639999999999</v>
      </c>
      <c r="N7" s="37">
        <v>0</v>
      </c>
      <c r="O7" s="37">
        <v>0</v>
      </c>
      <c r="P7" s="37">
        <f t="shared" si="0"/>
        <v>97312.639999999999</v>
      </c>
      <c r="R7" s="31">
        <v>60</v>
      </c>
      <c r="S7" s="22">
        <v>-97312.639999999999</v>
      </c>
      <c r="T7" s="22">
        <f>0</f>
        <v>0</v>
      </c>
      <c r="U7" s="22">
        <f>0</f>
        <v>0</v>
      </c>
      <c r="V7" s="22">
        <f>0</f>
        <v>0</v>
      </c>
      <c r="W7" s="22">
        <f>0</f>
        <v>0</v>
      </c>
      <c r="X7" s="22">
        <f>0</f>
        <v>0</v>
      </c>
      <c r="Y7" s="22">
        <v>0</v>
      </c>
      <c r="Z7" s="22">
        <v>0</v>
      </c>
      <c r="AA7" s="22">
        <v>0</v>
      </c>
      <c r="AB7" s="22">
        <v>0</v>
      </c>
      <c r="AC7" s="22">
        <v>0</v>
      </c>
      <c r="AD7" s="22">
        <v>0</v>
      </c>
      <c r="AE7" s="22">
        <v>0</v>
      </c>
      <c r="AF7" s="22">
        <f t="shared" si="1"/>
        <v>0</v>
      </c>
      <c r="AG7" s="22">
        <v>0</v>
      </c>
      <c r="AH7" s="22">
        <f t="shared" si="2"/>
        <v>-97312.639999999999</v>
      </c>
      <c r="AJ7" s="37">
        <f t="shared" si="3"/>
        <v>0</v>
      </c>
      <c r="AK7" s="37">
        <f t="shared" si="4"/>
        <v>0</v>
      </c>
    </row>
    <row r="8" spans="1:37" x14ac:dyDescent="0.25">
      <c r="A8" s="36">
        <v>40755</v>
      </c>
      <c r="C8" s="28" t="s">
        <v>6352</v>
      </c>
      <c r="D8" s="29" t="s">
        <v>6353</v>
      </c>
      <c r="F8" s="30" t="s">
        <v>88</v>
      </c>
      <c r="G8" s="30" t="s">
        <v>162</v>
      </c>
      <c r="H8" s="30" t="s">
        <v>157</v>
      </c>
      <c r="I8" s="31">
        <v>1</v>
      </c>
      <c r="J8" s="31" t="s">
        <v>158</v>
      </c>
      <c r="M8" s="37">
        <v>5160</v>
      </c>
      <c r="N8" s="37">
        <v>0</v>
      </c>
      <c r="O8" s="37">
        <v>0</v>
      </c>
      <c r="P8" s="37">
        <f t="shared" si="0"/>
        <v>5160</v>
      </c>
      <c r="R8" s="31">
        <v>60</v>
      </c>
      <c r="S8" s="22">
        <v>-5160</v>
      </c>
      <c r="T8" s="22">
        <v>0</v>
      </c>
      <c r="U8" s="22">
        <v>0</v>
      </c>
      <c r="V8" s="22">
        <v>0</v>
      </c>
      <c r="W8" s="22">
        <v>0</v>
      </c>
      <c r="X8" s="22">
        <v>0</v>
      </c>
      <c r="Y8" s="22">
        <v>0</v>
      </c>
      <c r="Z8" s="22">
        <v>0</v>
      </c>
      <c r="AA8" s="22">
        <v>0</v>
      </c>
      <c r="AB8" s="22">
        <v>0</v>
      </c>
      <c r="AC8" s="22">
        <v>0</v>
      </c>
      <c r="AD8" s="22">
        <v>0</v>
      </c>
      <c r="AE8" s="22">
        <v>0</v>
      </c>
      <c r="AF8" s="22">
        <f t="shared" si="1"/>
        <v>0</v>
      </c>
      <c r="AG8" s="22">
        <v>0</v>
      </c>
      <c r="AH8" s="22">
        <f t="shared" si="2"/>
        <v>-5160</v>
      </c>
      <c r="AJ8" s="37">
        <f t="shared" si="3"/>
        <v>0</v>
      </c>
      <c r="AK8" s="37">
        <f t="shared" si="4"/>
        <v>0</v>
      </c>
    </row>
    <row r="9" spans="1:37" x14ac:dyDescent="0.25">
      <c r="A9" s="36">
        <v>40755</v>
      </c>
      <c r="C9" s="28" t="s">
        <v>6354</v>
      </c>
      <c r="D9" s="29" t="s">
        <v>6355</v>
      </c>
      <c r="F9" s="30" t="s">
        <v>88</v>
      </c>
      <c r="G9" s="30" t="s">
        <v>451</v>
      </c>
      <c r="H9" s="30" t="s">
        <v>157</v>
      </c>
      <c r="I9" s="31">
        <v>1</v>
      </c>
      <c r="J9" s="31" t="s">
        <v>158</v>
      </c>
      <c r="M9" s="37">
        <v>34500</v>
      </c>
      <c r="N9" s="37">
        <v>0</v>
      </c>
      <c r="O9" s="37">
        <v>0</v>
      </c>
      <c r="P9" s="37">
        <f t="shared" si="0"/>
        <v>34500</v>
      </c>
      <c r="R9" s="31">
        <v>60</v>
      </c>
      <c r="S9" s="22">
        <v>-34500</v>
      </c>
      <c r="T9" s="22">
        <v>0</v>
      </c>
      <c r="U9" s="22">
        <v>0</v>
      </c>
      <c r="V9" s="22">
        <v>0</v>
      </c>
      <c r="W9" s="22">
        <v>0</v>
      </c>
      <c r="X9" s="22">
        <v>0</v>
      </c>
      <c r="Y9" s="22">
        <v>0</v>
      </c>
      <c r="Z9" s="22">
        <v>0</v>
      </c>
      <c r="AA9" s="22">
        <v>0</v>
      </c>
      <c r="AB9" s="22">
        <v>0</v>
      </c>
      <c r="AC9" s="22">
        <v>0</v>
      </c>
      <c r="AD9" s="22">
        <v>0</v>
      </c>
      <c r="AE9" s="22">
        <v>0</v>
      </c>
      <c r="AF9" s="22">
        <f t="shared" si="1"/>
        <v>0</v>
      </c>
      <c r="AG9" s="22">
        <v>0</v>
      </c>
      <c r="AH9" s="22">
        <f t="shared" si="2"/>
        <v>-34500</v>
      </c>
      <c r="AJ9" s="37">
        <f t="shared" si="3"/>
        <v>0</v>
      </c>
      <c r="AK9" s="37">
        <f t="shared" si="4"/>
        <v>0</v>
      </c>
    </row>
    <row r="10" spans="1:37" x14ac:dyDescent="0.25">
      <c r="A10" s="36">
        <v>40755</v>
      </c>
      <c r="C10" s="28" t="s">
        <v>6356</v>
      </c>
      <c r="D10" s="29" t="s">
        <v>6357</v>
      </c>
      <c r="F10" s="30" t="s">
        <v>88</v>
      </c>
      <c r="G10" s="30" t="s">
        <v>451</v>
      </c>
      <c r="H10" s="30" t="s">
        <v>157</v>
      </c>
      <c r="I10" s="31">
        <v>1</v>
      </c>
      <c r="J10" s="31" t="s">
        <v>158</v>
      </c>
      <c r="M10" s="37">
        <v>1300</v>
      </c>
      <c r="N10" s="37">
        <v>0</v>
      </c>
      <c r="O10" s="37">
        <v>0</v>
      </c>
      <c r="P10" s="37">
        <f t="shared" si="0"/>
        <v>1300</v>
      </c>
      <c r="R10" s="31">
        <v>60</v>
      </c>
      <c r="S10" s="22">
        <v>-1300</v>
      </c>
      <c r="T10" s="22">
        <v>0</v>
      </c>
      <c r="U10" s="22">
        <v>0</v>
      </c>
      <c r="V10" s="22">
        <v>0</v>
      </c>
      <c r="W10" s="22">
        <v>0</v>
      </c>
      <c r="X10" s="22">
        <v>0</v>
      </c>
      <c r="Y10" s="22">
        <v>0</v>
      </c>
      <c r="Z10" s="22">
        <v>0</v>
      </c>
      <c r="AA10" s="22">
        <v>0</v>
      </c>
      <c r="AB10" s="22">
        <v>0</v>
      </c>
      <c r="AC10" s="22">
        <v>0</v>
      </c>
      <c r="AD10" s="22">
        <v>0</v>
      </c>
      <c r="AE10" s="22">
        <v>0</v>
      </c>
      <c r="AF10" s="22">
        <f t="shared" si="1"/>
        <v>0</v>
      </c>
      <c r="AG10" s="22">
        <v>0</v>
      </c>
      <c r="AH10" s="22">
        <f t="shared" si="2"/>
        <v>-1300</v>
      </c>
      <c r="AJ10" s="37">
        <f t="shared" si="3"/>
        <v>0</v>
      </c>
      <c r="AK10" s="37">
        <f t="shared" si="4"/>
        <v>0</v>
      </c>
    </row>
    <row r="11" spans="1:37" ht="14.1" customHeight="1" x14ac:dyDescent="0.25">
      <c r="A11" s="36">
        <v>40755</v>
      </c>
      <c r="C11" s="28" t="s">
        <v>6358</v>
      </c>
      <c r="D11" s="29" t="s">
        <v>6359</v>
      </c>
      <c r="F11" s="30" t="s">
        <v>88</v>
      </c>
      <c r="G11" s="30" t="s">
        <v>451</v>
      </c>
      <c r="H11" s="30" t="s">
        <v>157</v>
      </c>
      <c r="I11" s="31">
        <v>1</v>
      </c>
      <c r="J11" s="31" t="s">
        <v>158</v>
      </c>
      <c r="M11" s="37">
        <v>4750</v>
      </c>
      <c r="N11" s="37">
        <v>0</v>
      </c>
      <c r="O11" s="37">
        <v>0</v>
      </c>
      <c r="P11" s="37">
        <f t="shared" si="0"/>
        <v>4750</v>
      </c>
      <c r="R11" s="31">
        <v>60</v>
      </c>
      <c r="S11" s="22">
        <v>-4750</v>
      </c>
      <c r="T11" s="22">
        <v>0</v>
      </c>
      <c r="U11" s="22">
        <v>0</v>
      </c>
      <c r="V11" s="22">
        <v>0</v>
      </c>
      <c r="W11" s="22">
        <v>0</v>
      </c>
      <c r="X11" s="22">
        <v>0</v>
      </c>
      <c r="Y11" s="22">
        <v>0</v>
      </c>
      <c r="Z11" s="22">
        <v>0</v>
      </c>
      <c r="AA11" s="22">
        <v>0</v>
      </c>
      <c r="AB11" s="22">
        <v>0</v>
      </c>
      <c r="AC11" s="22">
        <v>0</v>
      </c>
      <c r="AD11" s="22">
        <v>0</v>
      </c>
      <c r="AE11" s="22">
        <v>0</v>
      </c>
      <c r="AF11" s="22">
        <f t="shared" si="1"/>
        <v>0</v>
      </c>
      <c r="AG11" s="22">
        <v>0</v>
      </c>
      <c r="AH11" s="22">
        <f t="shared" si="2"/>
        <v>-4750</v>
      </c>
      <c r="AJ11" s="37">
        <f t="shared" si="3"/>
        <v>0</v>
      </c>
      <c r="AK11" s="37">
        <f t="shared" si="4"/>
        <v>0</v>
      </c>
    </row>
    <row r="12" spans="1:37" x14ac:dyDescent="0.25">
      <c r="A12" s="36">
        <v>40755</v>
      </c>
      <c r="C12" s="28" t="s">
        <v>6360</v>
      </c>
      <c r="D12" s="29" t="s">
        <v>6361</v>
      </c>
      <c r="F12" s="30" t="s">
        <v>88</v>
      </c>
      <c r="G12" s="30" t="s">
        <v>451</v>
      </c>
      <c r="H12" s="30" t="s">
        <v>157</v>
      </c>
      <c r="I12" s="31">
        <v>1</v>
      </c>
      <c r="J12" s="31" t="s">
        <v>158</v>
      </c>
      <c r="M12" s="37">
        <v>25905</v>
      </c>
      <c r="N12" s="37">
        <v>0</v>
      </c>
      <c r="O12" s="37">
        <v>0</v>
      </c>
      <c r="P12" s="37">
        <f t="shared" si="0"/>
        <v>25905</v>
      </c>
      <c r="R12" s="31">
        <v>60</v>
      </c>
      <c r="S12" s="22">
        <v>-25905</v>
      </c>
      <c r="T12" s="22">
        <v>0</v>
      </c>
      <c r="U12" s="22">
        <v>0</v>
      </c>
      <c r="V12" s="22">
        <v>0</v>
      </c>
      <c r="W12" s="22">
        <v>0</v>
      </c>
      <c r="X12" s="22">
        <v>0</v>
      </c>
      <c r="Y12" s="22">
        <v>0</v>
      </c>
      <c r="Z12" s="22">
        <v>0</v>
      </c>
      <c r="AA12" s="22">
        <v>0</v>
      </c>
      <c r="AB12" s="22">
        <v>0</v>
      </c>
      <c r="AC12" s="22">
        <v>0</v>
      </c>
      <c r="AD12" s="22">
        <v>0</v>
      </c>
      <c r="AE12" s="22">
        <v>0</v>
      </c>
      <c r="AF12" s="22">
        <f t="shared" si="1"/>
        <v>0</v>
      </c>
      <c r="AG12" s="22">
        <v>0</v>
      </c>
      <c r="AH12" s="22">
        <f t="shared" si="2"/>
        <v>-25905</v>
      </c>
      <c r="AJ12" s="37">
        <f t="shared" si="3"/>
        <v>0</v>
      </c>
      <c r="AK12" s="37">
        <f t="shared" si="4"/>
        <v>0</v>
      </c>
    </row>
    <row r="13" spans="1:37" x14ac:dyDescent="0.25">
      <c r="A13" s="36">
        <v>40755</v>
      </c>
      <c r="C13" s="28" t="s">
        <v>6362</v>
      </c>
      <c r="D13" s="29" t="s">
        <v>6363</v>
      </c>
      <c r="F13" s="30" t="s">
        <v>88</v>
      </c>
      <c r="G13" s="30" t="s">
        <v>451</v>
      </c>
      <c r="H13" s="30" t="s">
        <v>157</v>
      </c>
      <c r="I13" s="31">
        <v>1</v>
      </c>
      <c r="J13" s="31" t="s">
        <v>158</v>
      </c>
      <c r="M13" s="37">
        <v>6200</v>
      </c>
      <c r="N13" s="37">
        <v>0</v>
      </c>
      <c r="O13" s="37">
        <v>0</v>
      </c>
      <c r="P13" s="37">
        <f t="shared" si="0"/>
        <v>6200</v>
      </c>
      <c r="R13" s="31">
        <v>60</v>
      </c>
      <c r="S13" s="22">
        <v>-6200</v>
      </c>
      <c r="T13" s="22">
        <v>0</v>
      </c>
      <c r="U13" s="22">
        <v>0</v>
      </c>
      <c r="V13" s="22">
        <v>0</v>
      </c>
      <c r="W13" s="22">
        <v>0</v>
      </c>
      <c r="X13" s="22">
        <v>0</v>
      </c>
      <c r="Y13" s="22">
        <v>0</v>
      </c>
      <c r="Z13" s="22">
        <v>0</v>
      </c>
      <c r="AA13" s="22">
        <v>0</v>
      </c>
      <c r="AB13" s="22">
        <v>0</v>
      </c>
      <c r="AC13" s="22">
        <v>0</v>
      </c>
      <c r="AD13" s="22">
        <v>0</v>
      </c>
      <c r="AE13" s="22">
        <v>0</v>
      </c>
      <c r="AF13" s="22">
        <f t="shared" si="1"/>
        <v>0</v>
      </c>
      <c r="AG13" s="22">
        <v>0</v>
      </c>
      <c r="AH13" s="22">
        <f t="shared" si="2"/>
        <v>-6200</v>
      </c>
      <c r="AJ13" s="37">
        <f t="shared" si="3"/>
        <v>0</v>
      </c>
      <c r="AK13" s="37">
        <f t="shared" si="4"/>
        <v>0</v>
      </c>
    </row>
    <row r="14" spans="1:37" x14ac:dyDescent="0.25">
      <c r="A14" s="36">
        <v>40755</v>
      </c>
      <c r="C14" s="28" t="s">
        <v>6364</v>
      </c>
      <c r="D14" s="29" t="s">
        <v>6365</v>
      </c>
      <c r="F14" s="30" t="s">
        <v>88</v>
      </c>
      <c r="G14" s="30" t="s">
        <v>331</v>
      </c>
      <c r="H14" s="30" t="s">
        <v>157</v>
      </c>
      <c r="I14" s="31">
        <v>1</v>
      </c>
      <c r="J14" s="31" t="s">
        <v>158</v>
      </c>
      <c r="M14" s="37">
        <v>4880</v>
      </c>
      <c r="N14" s="37">
        <v>0</v>
      </c>
      <c r="O14" s="37">
        <v>0</v>
      </c>
      <c r="P14" s="37">
        <f t="shared" si="0"/>
        <v>4880</v>
      </c>
      <c r="R14" s="31">
        <v>60</v>
      </c>
      <c r="S14" s="22">
        <v>-4880</v>
      </c>
      <c r="T14" s="22">
        <v>0</v>
      </c>
      <c r="U14" s="22">
        <v>0</v>
      </c>
      <c r="V14" s="22">
        <v>0</v>
      </c>
      <c r="W14" s="22">
        <v>0</v>
      </c>
      <c r="X14" s="22">
        <v>0</v>
      </c>
      <c r="Y14" s="22">
        <v>0</v>
      </c>
      <c r="Z14" s="22">
        <v>0</v>
      </c>
      <c r="AA14" s="22">
        <v>0</v>
      </c>
      <c r="AB14" s="22">
        <v>0</v>
      </c>
      <c r="AC14" s="22">
        <v>0</v>
      </c>
      <c r="AD14" s="22">
        <v>0</v>
      </c>
      <c r="AE14" s="22">
        <v>0</v>
      </c>
      <c r="AF14" s="22">
        <f t="shared" si="1"/>
        <v>0</v>
      </c>
      <c r="AG14" s="22">
        <v>0</v>
      </c>
      <c r="AH14" s="22">
        <f t="shared" si="2"/>
        <v>-4880</v>
      </c>
      <c r="AJ14" s="37">
        <f t="shared" si="3"/>
        <v>0</v>
      </c>
      <c r="AK14" s="37">
        <f t="shared" si="4"/>
        <v>0</v>
      </c>
    </row>
    <row r="15" spans="1:37" x14ac:dyDescent="0.25">
      <c r="S15" s="22"/>
      <c r="T15" s="22"/>
      <c r="U15" s="22"/>
      <c r="V15" s="22"/>
      <c r="W15" s="22"/>
      <c r="X15" s="22"/>
      <c r="Y15" s="22"/>
      <c r="Z15" s="22"/>
      <c r="AA15" s="22"/>
      <c r="AB15" s="22"/>
      <c r="AC15" s="22"/>
      <c r="AD15" s="22"/>
      <c r="AE15" s="22"/>
      <c r="AF15" s="22"/>
      <c r="AG15" s="22"/>
      <c r="AH15" s="22"/>
    </row>
    <row r="16" spans="1:37" hidden="1" x14ac:dyDescent="0.25">
      <c r="A16" s="36">
        <v>45043</v>
      </c>
      <c r="B16" s="27">
        <v>45625</v>
      </c>
      <c r="C16" s="28" t="s">
        <v>6366</v>
      </c>
      <c r="D16" s="29" t="s">
        <v>6367</v>
      </c>
      <c r="E16" s="30" t="s">
        <v>6368</v>
      </c>
      <c r="I16" s="31">
        <v>1</v>
      </c>
      <c r="J16" s="31" t="s">
        <v>158</v>
      </c>
      <c r="M16" s="37">
        <v>75000</v>
      </c>
      <c r="N16" s="37">
        <v>0</v>
      </c>
      <c r="O16" s="22">
        <v>-75000</v>
      </c>
      <c r="P16" s="37">
        <f t="shared" si="0"/>
        <v>0</v>
      </c>
      <c r="R16" s="31">
        <v>60</v>
      </c>
      <c r="S16" s="22">
        <v>-18750</v>
      </c>
      <c r="T16" s="22">
        <v>-1250</v>
      </c>
      <c r="U16" s="22">
        <v>-1250</v>
      </c>
      <c r="V16" s="22">
        <v>-1250</v>
      </c>
      <c r="W16" s="22">
        <v>-1250</v>
      </c>
      <c r="X16" s="22">
        <v>0</v>
      </c>
      <c r="Y16" s="22">
        <v>0</v>
      </c>
      <c r="Z16" s="22">
        <v>0</v>
      </c>
      <c r="AA16" s="22">
        <v>0</v>
      </c>
      <c r="AB16" s="22">
        <v>0</v>
      </c>
      <c r="AC16" s="22">
        <v>0</v>
      </c>
      <c r="AD16" s="22">
        <v>0</v>
      </c>
      <c r="AE16" s="22">
        <v>0</v>
      </c>
      <c r="AF16" s="22">
        <f t="shared" ref="AF16" si="5">SUM(T16:AE16)</f>
        <v>-5000</v>
      </c>
      <c r="AG16" s="22">
        <v>23750</v>
      </c>
      <c r="AH16" s="22">
        <f t="shared" si="2"/>
        <v>0</v>
      </c>
      <c r="AJ16" s="37">
        <f t="shared" si="3"/>
        <v>0</v>
      </c>
      <c r="AK16" s="37">
        <f t="shared" si="4"/>
        <v>56250</v>
      </c>
    </row>
    <row r="18" spans="13:37" ht="15.75" thickBot="1" x14ac:dyDescent="0.3">
      <c r="M18" s="177">
        <f>SUM(M6:M17)</f>
        <v>335007.64</v>
      </c>
      <c r="N18" s="177">
        <f>SUM(N6:N17)</f>
        <v>0</v>
      </c>
      <c r="O18" s="25">
        <f>SUM(O6:O17)</f>
        <v>-75000</v>
      </c>
      <c r="P18" s="177">
        <f>SUM(P6:P17)</f>
        <v>260007.64</v>
      </c>
      <c r="Q18" s="132"/>
      <c r="S18" s="25">
        <f t="shared" ref="S18:AH18" si="6">SUM(S6:S17)</f>
        <v>-278757.64</v>
      </c>
      <c r="T18" s="25">
        <f t="shared" si="6"/>
        <v>-1250</v>
      </c>
      <c r="U18" s="25">
        <f t="shared" si="6"/>
        <v>-1250</v>
      </c>
      <c r="V18" s="25">
        <f t="shared" si="6"/>
        <v>-1250</v>
      </c>
      <c r="W18" s="25">
        <f t="shared" si="6"/>
        <v>-1250</v>
      </c>
      <c r="X18" s="25">
        <f t="shared" si="6"/>
        <v>0</v>
      </c>
      <c r="Y18" s="25">
        <f t="shared" si="6"/>
        <v>0</v>
      </c>
      <c r="Z18" s="25">
        <f t="shared" si="6"/>
        <v>0</v>
      </c>
      <c r="AA18" s="25">
        <f t="shared" si="6"/>
        <v>0</v>
      </c>
      <c r="AB18" s="25">
        <f t="shared" si="6"/>
        <v>0</v>
      </c>
      <c r="AC18" s="25">
        <f t="shared" si="6"/>
        <v>0</v>
      </c>
      <c r="AD18" s="25">
        <f t="shared" si="6"/>
        <v>0</v>
      </c>
      <c r="AE18" s="25">
        <f t="shared" si="6"/>
        <v>0</v>
      </c>
      <c r="AF18" s="25">
        <f t="shared" si="6"/>
        <v>-5000</v>
      </c>
      <c r="AG18" s="25">
        <f t="shared" si="6"/>
        <v>23750</v>
      </c>
      <c r="AH18" s="25">
        <f t="shared" si="6"/>
        <v>-260007.64</v>
      </c>
      <c r="AI18" s="132"/>
      <c r="AJ18" s="177">
        <f>SUM(AJ6:AJ17)</f>
        <v>0</v>
      </c>
      <c r="AK18" s="177">
        <f>SUM(AK6:AK17)</f>
        <v>56250</v>
      </c>
    </row>
    <row r="19" spans="13:37" ht="15.75" thickTop="1" x14ac:dyDescent="0.25"/>
    <row r="21" spans="13:37" x14ac:dyDescent="0.25">
      <c r="AF21" s="37" t="s">
        <v>70</v>
      </c>
      <c r="AH21" s="22">
        <v>-260007.64</v>
      </c>
    </row>
    <row r="67" spans="6:6" x14ac:dyDescent="0.25">
      <c r="F67" s="30" t="s">
        <v>151</v>
      </c>
    </row>
  </sheetData>
  <autoFilter ref="A5:AK5" xr:uid="{A87D932C-D0C1-442D-960F-350CBC6A9F5B}"/>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A717-FE9A-4FED-AD9A-A81612B7A97C}">
  <sheetPr filterMode="1">
    <pageSetUpPr fitToPage="1"/>
  </sheetPr>
  <dimension ref="A1:AS590"/>
  <sheetViews>
    <sheetView zoomScale="70" zoomScaleNormal="70" workbookViewId="0">
      <pane ySplit="5" topLeftCell="A529" activePane="bottomLeft" state="frozen"/>
      <selection activeCell="D46" sqref="D46"/>
      <selection pane="bottomLeft" activeCell="D46" sqref="D46"/>
    </sheetView>
  </sheetViews>
  <sheetFormatPr defaultColWidth="9.140625" defaultRowHeight="15" outlineLevelRow="1" outlineLevelCol="1" x14ac:dyDescent="0.25"/>
  <cols>
    <col min="1" max="1" width="12.140625" style="10" customWidth="1"/>
    <col min="2" max="2" width="11.42578125" style="10" customWidth="1"/>
    <col min="3" max="3" width="17.5703125" style="5" customWidth="1"/>
    <col min="4" max="4" width="29" style="4" customWidth="1"/>
    <col min="5" max="5" width="21.140625" style="4" customWidth="1"/>
    <col min="6" max="10" width="14.42578125" style="4" customWidth="1"/>
    <col min="11" max="11" width="14.140625" style="3" customWidth="1"/>
    <col min="12" max="12" width="14.140625" style="3" hidden="1" customWidth="1"/>
    <col min="13" max="13" width="8.42578125" style="5" customWidth="1"/>
    <col min="14" max="14" width="5.42578125" style="5" bestFit="1" customWidth="1"/>
    <col min="15" max="15" width="19.42578125" style="5" customWidth="1"/>
    <col min="16" max="19" width="15.5703125" style="65" customWidth="1"/>
    <col min="20" max="20" width="1.42578125" style="65" customWidth="1"/>
    <col min="21" max="21" width="7.140625" style="5" customWidth="1"/>
    <col min="22" max="22" width="15.5703125" style="65" customWidth="1"/>
    <col min="23" max="23" width="14.140625" style="65" customWidth="1" outlineLevel="1"/>
    <col min="24" max="36" width="14.42578125" style="65" customWidth="1" outlineLevel="1"/>
    <col min="37" max="37" width="15.5703125" style="65" customWidth="1"/>
    <col min="38" max="38" width="1.42578125" style="65" customWidth="1"/>
    <col min="39" max="40" width="15.5703125" style="65" customWidth="1"/>
    <col min="41" max="41" width="5" style="4" customWidth="1"/>
    <col min="42" max="42" width="10.5703125" style="4" bestFit="1" customWidth="1"/>
    <col min="43" max="43" width="33.5703125" style="4" bestFit="1" customWidth="1"/>
    <col min="44" max="45" width="11.85546875" style="4" customWidth="1"/>
    <col min="46" max="16384" width="9.140625" style="4"/>
  </cols>
  <sheetData>
    <row r="1" spans="1:40" x14ac:dyDescent="0.25">
      <c r="A1" s="1" t="str">
        <f>[33]LAND!A1</f>
        <v>TOMYPAK FLEXIBLE PACKAGING SDN BHD</v>
      </c>
    </row>
    <row r="2" spans="1:40" x14ac:dyDescent="0.25">
      <c r="A2" s="1" t="str">
        <f>[33]LAND!A2</f>
        <v>FOR THE YEAR ENDED 30 JUNE 2025</v>
      </c>
    </row>
    <row r="3" spans="1:40" x14ac:dyDescent="0.25">
      <c r="A3" s="7" t="s">
        <v>6369</v>
      </c>
      <c r="AI3" s="200"/>
      <c r="AJ3" s="200"/>
      <c r="AK3" s="200"/>
      <c r="AM3" s="201"/>
      <c r="AN3" s="201"/>
    </row>
    <row r="4" spans="1:40" x14ac:dyDescent="0.25">
      <c r="A4" s="292" t="s">
        <v>6370</v>
      </c>
      <c r="B4" s="178"/>
      <c r="P4" s="203"/>
      <c r="Q4" s="203"/>
      <c r="R4" s="203"/>
      <c r="S4" s="203"/>
      <c r="T4" s="203"/>
      <c r="V4" s="203"/>
      <c r="W4" s="293"/>
      <c r="X4" s="293"/>
      <c r="Y4" s="293"/>
      <c r="Z4" s="293"/>
      <c r="AA4" s="293"/>
      <c r="AB4" s="293"/>
      <c r="AC4" s="293"/>
      <c r="AD4" s="293"/>
      <c r="AE4" s="293"/>
      <c r="AF4" s="293"/>
      <c r="AG4" s="293"/>
      <c r="AH4" s="293"/>
      <c r="AI4" s="293"/>
      <c r="AJ4" s="293"/>
      <c r="AK4" s="203"/>
      <c r="AL4" s="203"/>
      <c r="AM4" s="203" t="s">
        <v>1</v>
      </c>
      <c r="AN4" s="203" t="s">
        <v>2</v>
      </c>
    </row>
    <row r="5" spans="1:40" s="112" customFormat="1" ht="30" x14ac:dyDescent="0.25">
      <c r="A5" s="204" t="s">
        <v>3</v>
      </c>
      <c r="B5" s="209" t="s">
        <v>4</v>
      </c>
      <c r="C5" s="190" t="s">
        <v>73</v>
      </c>
      <c r="D5" s="190" t="s">
        <v>74</v>
      </c>
      <c r="E5" s="206" t="s">
        <v>75</v>
      </c>
      <c r="F5" s="206" t="s">
        <v>76</v>
      </c>
      <c r="G5" s="206" t="s">
        <v>77</v>
      </c>
      <c r="H5" s="206" t="s">
        <v>78</v>
      </c>
      <c r="I5" s="190" t="s">
        <v>79</v>
      </c>
      <c r="J5" s="190" t="s">
        <v>80</v>
      </c>
      <c r="K5" s="206" t="s">
        <v>81</v>
      </c>
      <c r="L5" s="205"/>
      <c r="M5" s="206" t="s">
        <v>83</v>
      </c>
      <c r="N5" s="190"/>
      <c r="O5" s="206" t="s">
        <v>82</v>
      </c>
      <c r="P5" s="196" t="s">
        <v>6</v>
      </c>
      <c r="Q5" s="196" t="s">
        <v>7</v>
      </c>
      <c r="R5" s="196" t="s">
        <v>8</v>
      </c>
      <c r="S5" s="196" t="s">
        <v>9</v>
      </c>
      <c r="T5" s="196"/>
      <c r="U5" s="190" t="s">
        <v>84</v>
      </c>
      <c r="V5" s="196" t="s">
        <v>5288</v>
      </c>
      <c r="W5" s="212" t="s">
        <v>12</v>
      </c>
      <c r="X5" s="212" t="s">
        <v>13</v>
      </c>
      <c r="Y5" s="212" t="s">
        <v>14</v>
      </c>
      <c r="Z5" s="212" t="s">
        <v>15</v>
      </c>
      <c r="AA5" s="212" t="s">
        <v>16</v>
      </c>
      <c r="AB5" s="212" t="s">
        <v>17</v>
      </c>
      <c r="AC5" s="212" t="s">
        <v>18</v>
      </c>
      <c r="AD5" s="212" t="s">
        <v>19</v>
      </c>
      <c r="AE5" s="212" t="s">
        <v>20</v>
      </c>
      <c r="AF5" s="212" t="s">
        <v>21</v>
      </c>
      <c r="AG5" s="212" t="s">
        <v>22</v>
      </c>
      <c r="AH5" s="212" t="s">
        <v>23</v>
      </c>
      <c r="AI5" s="196" t="s">
        <v>24</v>
      </c>
      <c r="AJ5" s="196" t="s">
        <v>8</v>
      </c>
      <c r="AK5" s="196" t="s">
        <v>25</v>
      </c>
      <c r="AL5" s="196"/>
      <c r="AM5" s="196" t="str">
        <f>FBT!AA5</f>
        <v>NBV As At 30/06/2025</v>
      </c>
      <c r="AN5" s="196" t="str">
        <f>FBT!AB5</f>
        <v>NBV As At 30/06/2024</v>
      </c>
    </row>
    <row r="6" spans="1:40" outlineLevel="1" x14ac:dyDescent="0.25">
      <c r="A6" s="10">
        <v>40755</v>
      </c>
      <c r="C6" s="5" t="s">
        <v>6371</v>
      </c>
      <c r="D6" s="4" t="s">
        <v>6372</v>
      </c>
      <c r="F6" s="4" t="s">
        <v>88</v>
      </c>
      <c r="G6" s="4" t="s">
        <v>451</v>
      </c>
      <c r="H6" s="4" t="s">
        <v>157</v>
      </c>
      <c r="M6" s="5">
        <v>1</v>
      </c>
      <c r="N6" s="5" t="s">
        <v>158</v>
      </c>
      <c r="P6" s="65">
        <v>13500</v>
      </c>
      <c r="Q6" s="66">
        <v>0</v>
      </c>
      <c r="R6" s="66">
        <v>0</v>
      </c>
      <c r="S6" s="66">
        <f t="shared" ref="S6:S49" si="0">SUM(P6:R6)</f>
        <v>13500</v>
      </c>
      <c r="U6" s="5">
        <v>80</v>
      </c>
      <c r="V6" s="22">
        <v>-13500</v>
      </c>
      <c r="W6" s="22">
        <v>0</v>
      </c>
      <c r="X6" s="22">
        <v>0</v>
      </c>
      <c r="Y6" s="22">
        <v>0</v>
      </c>
      <c r="Z6" s="22">
        <v>0</v>
      </c>
      <c r="AA6" s="22">
        <v>0</v>
      </c>
      <c r="AB6" s="22">
        <v>0</v>
      </c>
      <c r="AC6" s="22">
        <v>0</v>
      </c>
      <c r="AD6" s="22">
        <v>0</v>
      </c>
      <c r="AE6" s="22">
        <v>0</v>
      </c>
      <c r="AF6" s="22">
        <v>0</v>
      </c>
      <c r="AG6" s="22">
        <v>0</v>
      </c>
      <c r="AH6" s="22">
        <v>0</v>
      </c>
      <c r="AI6" s="22">
        <f>SUM(W6:AH6)</f>
        <v>0</v>
      </c>
      <c r="AJ6" s="22">
        <v>0</v>
      </c>
      <c r="AK6" s="22">
        <f>V6+AI6+AJ6</f>
        <v>-13500</v>
      </c>
      <c r="AM6" s="65">
        <f>S6+AK6</f>
        <v>0</v>
      </c>
      <c r="AN6" s="65">
        <f>P6+V6</f>
        <v>0</v>
      </c>
    </row>
    <row r="7" spans="1:40" outlineLevel="1" x14ac:dyDescent="0.25">
      <c r="A7" s="10">
        <v>40755</v>
      </c>
      <c r="C7" s="5" t="s">
        <v>6373</v>
      </c>
      <c r="D7" s="4" t="s">
        <v>6374</v>
      </c>
      <c r="F7" s="4" t="s">
        <v>88</v>
      </c>
      <c r="G7" s="4" t="s">
        <v>451</v>
      </c>
      <c r="H7" s="4" t="s">
        <v>157</v>
      </c>
      <c r="M7" s="5">
        <v>1</v>
      </c>
      <c r="N7" s="5" t="s">
        <v>158</v>
      </c>
      <c r="P7" s="65">
        <v>2500</v>
      </c>
      <c r="Q7" s="66">
        <v>0</v>
      </c>
      <c r="R7" s="66">
        <v>0</v>
      </c>
      <c r="S7" s="66">
        <f t="shared" si="0"/>
        <v>2500</v>
      </c>
      <c r="U7" s="5">
        <v>80</v>
      </c>
      <c r="V7" s="22">
        <v>-2500</v>
      </c>
      <c r="W7" s="22">
        <v>0</v>
      </c>
      <c r="X7" s="22">
        <v>0</v>
      </c>
      <c r="Y7" s="22">
        <v>0</v>
      </c>
      <c r="Z7" s="22">
        <v>0</v>
      </c>
      <c r="AA7" s="22">
        <v>0</v>
      </c>
      <c r="AB7" s="22">
        <v>0</v>
      </c>
      <c r="AC7" s="22">
        <v>0</v>
      </c>
      <c r="AD7" s="22">
        <v>0</v>
      </c>
      <c r="AE7" s="22">
        <v>0</v>
      </c>
      <c r="AF7" s="22">
        <v>0</v>
      </c>
      <c r="AG7" s="22">
        <v>0</v>
      </c>
      <c r="AH7" s="22">
        <v>0</v>
      </c>
      <c r="AI7" s="22">
        <f t="shared" ref="AI7:AI50" si="1">SUM(W7:AH7)</f>
        <v>0</v>
      </c>
      <c r="AJ7" s="22">
        <v>0</v>
      </c>
      <c r="AK7" s="22">
        <f t="shared" ref="AK7:AK50" si="2">V7+AI7+AJ7</f>
        <v>-2500</v>
      </c>
      <c r="AM7" s="65">
        <f t="shared" ref="AM7:AM50" si="3">S7+AK7</f>
        <v>0</v>
      </c>
      <c r="AN7" s="65">
        <f t="shared" ref="AN7:AN50" si="4">P7+V7</f>
        <v>0</v>
      </c>
    </row>
    <row r="8" spans="1:40" outlineLevel="1" x14ac:dyDescent="0.25">
      <c r="A8" s="10">
        <v>40755</v>
      </c>
      <c r="C8" s="5" t="s">
        <v>6375</v>
      </c>
      <c r="D8" s="4" t="s">
        <v>6376</v>
      </c>
      <c r="F8" s="4" t="s">
        <v>88</v>
      </c>
      <c r="G8" s="4" t="s">
        <v>451</v>
      </c>
      <c r="H8" s="4" t="s">
        <v>157</v>
      </c>
      <c r="M8" s="5">
        <v>1</v>
      </c>
      <c r="N8" s="5" t="s">
        <v>158</v>
      </c>
      <c r="P8" s="65">
        <v>1150</v>
      </c>
      <c r="Q8" s="66">
        <v>0</v>
      </c>
      <c r="R8" s="66">
        <v>0</v>
      </c>
      <c r="S8" s="66">
        <f t="shared" si="0"/>
        <v>1150</v>
      </c>
      <c r="U8" s="5">
        <v>80</v>
      </c>
      <c r="V8" s="22">
        <v>-1150</v>
      </c>
      <c r="W8" s="22">
        <v>0</v>
      </c>
      <c r="X8" s="22">
        <v>0</v>
      </c>
      <c r="Y8" s="22">
        <v>0</v>
      </c>
      <c r="Z8" s="22">
        <v>0</v>
      </c>
      <c r="AA8" s="22">
        <v>0</v>
      </c>
      <c r="AB8" s="22">
        <v>0</v>
      </c>
      <c r="AC8" s="22">
        <v>0</v>
      </c>
      <c r="AD8" s="22">
        <v>0</v>
      </c>
      <c r="AE8" s="22">
        <v>0</v>
      </c>
      <c r="AF8" s="22">
        <v>0</v>
      </c>
      <c r="AG8" s="22">
        <v>0</v>
      </c>
      <c r="AH8" s="22">
        <v>0</v>
      </c>
      <c r="AI8" s="22">
        <f t="shared" si="1"/>
        <v>0</v>
      </c>
      <c r="AJ8" s="22">
        <v>0</v>
      </c>
      <c r="AK8" s="22">
        <f t="shared" si="2"/>
        <v>-1150</v>
      </c>
      <c r="AM8" s="65">
        <f t="shared" si="3"/>
        <v>0</v>
      </c>
      <c r="AN8" s="65">
        <f t="shared" si="4"/>
        <v>0</v>
      </c>
    </row>
    <row r="9" spans="1:40" outlineLevel="1" x14ac:dyDescent="0.25">
      <c r="A9" s="10">
        <v>40755</v>
      </c>
      <c r="C9" s="5" t="s">
        <v>6377</v>
      </c>
      <c r="D9" s="4" t="s">
        <v>6378</v>
      </c>
      <c r="F9" s="4" t="s">
        <v>88</v>
      </c>
      <c r="G9" s="4" t="s">
        <v>451</v>
      </c>
      <c r="H9" s="4" t="s">
        <v>157</v>
      </c>
      <c r="M9" s="5">
        <v>1</v>
      </c>
      <c r="N9" s="5" t="s">
        <v>158</v>
      </c>
      <c r="P9" s="65">
        <v>290</v>
      </c>
      <c r="Q9" s="66">
        <v>0</v>
      </c>
      <c r="R9" s="66">
        <v>0</v>
      </c>
      <c r="S9" s="66">
        <f t="shared" si="0"/>
        <v>290</v>
      </c>
      <c r="U9" s="5">
        <v>80</v>
      </c>
      <c r="V9" s="22">
        <v>-290</v>
      </c>
      <c r="W9" s="22">
        <v>0</v>
      </c>
      <c r="X9" s="22">
        <v>0</v>
      </c>
      <c r="Y9" s="22">
        <v>0</v>
      </c>
      <c r="Z9" s="22">
        <v>0</v>
      </c>
      <c r="AA9" s="22">
        <v>0</v>
      </c>
      <c r="AB9" s="22">
        <v>0</v>
      </c>
      <c r="AC9" s="22">
        <v>0</v>
      </c>
      <c r="AD9" s="22">
        <v>0</v>
      </c>
      <c r="AE9" s="22">
        <v>0</v>
      </c>
      <c r="AF9" s="22">
        <v>0</v>
      </c>
      <c r="AG9" s="22">
        <v>0</v>
      </c>
      <c r="AH9" s="22">
        <v>0</v>
      </c>
      <c r="AI9" s="22">
        <f t="shared" si="1"/>
        <v>0</v>
      </c>
      <c r="AJ9" s="22">
        <v>0</v>
      </c>
      <c r="AK9" s="22">
        <f t="shared" si="2"/>
        <v>-290</v>
      </c>
      <c r="AM9" s="65">
        <f t="shared" si="3"/>
        <v>0</v>
      </c>
      <c r="AN9" s="65">
        <f t="shared" si="4"/>
        <v>0</v>
      </c>
    </row>
    <row r="10" spans="1:40" outlineLevel="1" x14ac:dyDescent="0.25">
      <c r="A10" s="10">
        <v>40755</v>
      </c>
      <c r="C10" s="5" t="s">
        <v>6379</v>
      </c>
      <c r="D10" s="4" t="s">
        <v>6380</v>
      </c>
      <c r="F10" s="4" t="s">
        <v>88</v>
      </c>
      <c r="G10" s="4" t="s">
        <v>451</v>
      </c>
      <c r="H10" s="4" t="s">
        <v>157</v>
      </c>
      <c r="M10" s="5">
        <v>1</v>
      </c>
      <c r="N10" s="5" t="s">
        <v>158</v>
      </c>
      <c r="P10" s="65">
        <v>300</v>
      </c>
      <c r="Q10" s="66">
        <v>0</v>
      </c>
      <c r="R10" s="66">
        <v>0</v>
      </c>
      <c r="S10" s="66">
        <f t="shared" si="0"/>
        <v>300</v>
      </c>
      <c r="U10" s="5">
        <v>80</v>
      </c>
      <c r="V10" s="22">
        <v>-300</v>
      </c>
      <c r="W10" s="22">
        <v>0</v>
      </c>
      <c r="X10" s="22">
        <v>0</v>
      </c>
      <c r="Y10" s="22">
        <v>0</v>
      </c>
      <c r="Z10" s="22">
        <v>0</v>
      </c>
      <c r="AA10" s="22">
        <v>0</v>
      </c>
      <c r="AB10" s="22">
        <v>0</v>
      </c>
      <c r="AC10" s="22">
        <v>0</v>
      </c>
      <c r="AD10" s="22">
        <v>0</v>
      </c>
      <c r="AE10" s="22">
        <v>0</v>
      </c>
      <c r="AF10" s="22">
        <v>0</v>
      </c>
      <c r="AG10" s="22">
        <v>0</v>
      </c>
      <c r="AH10" s="22">
        <v>0</v>
      </c>
      <c r="AI10" s="22">
        <f t="shared" si="1"/>
        <v>0</v>
      </c>
      <c r="AJ10" s="22">
        <v>0</v>
      </c>
      <c r="AK10" s="22">
        <f t="shared" si="2"/>
        <v>-300</v>
      </c>
      <c r="AM10" s="65">
        <f t="shared" si="3"/>
        <v>0</v>
      </c>
      <c r="AN10" s="65">
        <f t="shared" si="4"/>
        <v>0</v>
      </c>
    </row>
    <row r="11" spans="1:40" outlineLevel="1" x14ac:dyDescent="0.25">
      <c r="A11" s="10">
        <v>40755</v>
      </c>
      <c r="C11" s="5" t="s">
        <v>6381</v>
      </c>
      <c r="D11" s="4" t="s">
        <v>6382</v>
      </c>
      <c r="F11" s="4" t="s">
        <v>88</v>
      </c>
      <c r="G11" s="4" t="s">
        <v>451</v>
      </c>
      <c r="H11" s="4" t="s">
        <v>157</v>
      </c>
      <c r="M11" s="5">
        <v>1</v>
      </c>
      <c r="N11" s="5" t="s">
        <v>158</v>
      </c>
      <c r="P11" s="65">
        <v>3650</v>
      </c>
      <c r="Q11" s="66">
        <v>0</v>
      </c>
      <c r="R11" s="66">
        <v>0</v>
      </c>
      <c r="S11" s="66">
        <f t="shared" si="0"/>
        <v>3650</v>
      </c>
      <c r="U11" s="5">
        <v>80</v>
      </c>
      <c r="V11" s="22">
        <v>-3650</v>
      </c>
      <c r="W11" s="22">
        <v>0</v>
      </c>
      <c r="X11" s="22">
        <v>0</v>
      </c>
      <c r="Y11" s="22">
        <v>0</v>
      </c>
      <c r="Z11" s="22">
        <v>0</v>
      </c>
      <c r="AA11" s="22">
        <v>0</v>
      </c>
      <c r="AB11" s="22">
        <v>0</v>
      </c>
      <c r="AC11" s="22">
        <v>0</v>
      </c>
      <c r="AD11" s="22">
        <v>0</v>
      </c>
      <c r="AE11" s="22">
        <v>0</v>
      </c>
      <c r="AF11" s="22">
        <v>0</v>
      </c>
      <c r="AG11" s="22">
        <v>0</v>
      </c>
      <c r="AH11" s="22">
        <v>0</v>
      </c>
      <c r="AI11" s="22">
        <f t="shared" si="1"/>
        <v>0</v>
      </c>
      <c r="AJ11" s="22">
        <v>0</v>
      </c>
      <c r="AK11" s="22">
        <f t="shared" si="2"/>
        <v>-3650</v>
      </c>
      <c r="AM11" s="65">
        <f t="shared" si="3"/>
        <v>0</v>
      </c>
      <c r="AN11" s="65">
        <f t="shared" si="4"/>
        <v>0</v>
      </c>
    </row>
    <row r="12" spans="1:40" outlineLevel="1" x14ac:dyDescent="0.25">
      <c r="A12" s="10">
        <v>40942</v>
      </c>
      <c r="C12" s="5" t="s">
        <v>6383</v>
      </c>
      <c r="D12" s="4" t="s">
        <v>6384</v>
      </c>
      <c r="F12" s="4" t="s">
        <v>88</v>
      </c>
      <c r="G12" s="4" t="s">
        <v>162</v>
      </c>
      <c r="H12" s="4" t="s">
        <v>157</v>
      </c>
      <c r="M12" s="5">
        <v>1</v>
      </c>
      <c r="N12" s="5" t="s">
        <v>158</v>
      </c>
      <c r="P12" s="65">
        <v>2600</v>
      </c>
      <c r="Q12" s="66">
        <v>0</v>
      </c>
      <c r="R12" s="66">
        <v>0</v>
      </c>
      <c r="S12" s="66">
        <f t="shared" si="0"/>
        <v>2600</v>
      </c>
      <c r="U12" s="5">
        <v>60</v>
      </c>
      <c r="V12" s="22">
        <v>-2600</v>
      </c>
      <c r="W12" s="22">
        <v>0</v>
      </c>
      <c r="X12" s="22">
        <v>0</v>
      </c>
      <c r="Y12" s="22">
        <v>0</v>
      </c>
      <c r="Z12" s="22">
        <v>0</v>
      </c>
      <c r="AA12" s="22">
        <v>0</v>
      </c>
      <c r="AB12" s="22">
        <v>0</v>
      </c>
      <c r="AC12" s="22">
        <v>0</v>
      </c>
      <c r="AD12" s="22">
        <v>0</v>
      </c>
      <c r="AE12" s="22">
        <v>0</v>
      </c>
      <c r="AF12" s="22">
        <v>0</v>
      </c>
      <c r="AG12" s="22">
        <v>0</v>
      </c>
      <c r="AH12" s="22">
        <v>0</v>
      </c>
      <c r="AI12" s="22">
        <f t="shared" si="1"/>
        <v>0</v>
      </c>
      <c r="AJ12" s="22">
        <v>0</v>
      </c>
      <c r="AK12" s="22">
        <f t="shared" si="2"/>
        <v>-2600</v>
      </c>
      <c r="AM12" s="65">
        <f t="shared" si="3"/>
        <v>0</v>
      </c>
      <c r="AN12" s="65">
        <f t="shared" si="4"/>
        <v>0</v>
      </c>
    </row>
    <row r="13" spans="1:40" outlineLevel="1" x14ac:dyDescent="0.25">
      <c r="A13" s="10">
        <v>40755</v>
      </c>
      <c r="C13" s="5" t="s">
        <v>6385</v>
      </c>
      <c r="D13" s="4" t="s">
        <v>6386</v>
      </c>
      <c r="F13" s="4" t="s">
        <v>88</v>
      </c>
      <c r="G13" s="4" t="s">
        <v>451</v>
      </c>
      <c r="H13" s="4" t="s">
        <v>157</v>
      </c>
      <c r="M13" s="5">
        <v>1</v>
      </c>
      <c r="N13" s="5" t="s">
        <v>158</v>
      </c>
      <c r="P13" s="65">
        <v>1350</v>
      </c>
      <c r="Q13" s="66">
        <v>0</v>
      </c>
      <c r="R13" s="66">
        <v>0</v>
      </c>
      <c r="S13" s="66">
        <f t="shared" si="0"/>
        <v>1350</v>
      </c>
      <c r="U13" s="5">
        <v>80</v>
      </c>
      <c r="V13" s="22">
        <v>-1350</v>
      </c>
      <c r="W13" s="22">
        <v>0</v>
      </c>
      <c r="X13" s="22">
        <v>0</v>
      </c>
      <c r="Y13" s="22">
        <v>0</v>
      </c>
      <c r="Z13" s="22">
        <v>0</v>
      </c>
      <c r="AA13" s="22">
        <v>0</v>
      </c>
      <c r="AB13" s="22">
        <v>0</v>
      </c>
      <c r="AC13" s="22">
        <v>0</v>
      </c>
      <c r="AD13" s="22">
        <v>0</v>
      </c>
      <c r="AE13" s="22">
        <v>0</v>
      </c>
      <c r="AF13" s="22">
        <v>0</v>
      </c>
      <c r="AG13" s="22">
        <v>0</v>
      </c>
      <c r="AH13" s="22">
        <v>0</v>
      </c>
      <c r="AI13" s="22">
        <f t="shared" si="1"/>
        <v>0</v>
      </c>
      <c r="AJ13" s="22">
        <v>0</v>
      </c>
      <c r="AK13" s="22">
        <f t="shared" si="2"/>
        <v>-1350</v>
      </c>
      <c r="AM13" s="65">
        <f t="shared" si="3"/>
        <v>0</v>
      </c>
      <c r="AN13" s="65">
        <f t="shared" si="4"/>
        <v>0</v>
      </c>
    </row>
    <row r="14" spans="1:40" outlineLevel="1" x14ac:dyDescent="0.25">
      <c r="A14" s="10">
        <v>40755</v>
      </c>
      <c r="C14" s="5" t="s">
        <v>6387</v>
      </c>
      <c r="D14" s="4" t="s">
        <v>6388</v>
      </c>
      <c r="F14" s="4" t="s">
        <v>88</v>
      </c>
      <c r="G14" s="4" t="s">
        <v>451</v>
      </c>
      <c r="H14" s="4" t="s">
        <v>157</v>
      </c>
      <c r="M14" s="5">
        <v>1</v>
      </c>
      <c r="N14" s="5" t="s">
        <v>158</v>
      </c>
      <c r="P14" s="65">
        <v>350</v>
      </c>
      <c r="Q14" s="66">
        <v>0</v>
      </c>
      <c r="R14" s="66">
        <v>0</v>
      </c>
      <c r="S14" s="66">
        <f t="shared" si="0"/>
        <v>350</v>
      </c>
      <c r="U14" s="5">
        <v>80</v>
      </c>
      <c r="V14" s="22">
        <v>-350</v>
      </c>
      <c r="W14" s="22">
        <v>0</v>
      </c>
      <c r="X14" s="22">
        <v>0</v>
      </c>
      <c r="Y14" s="22">
        <v>0</v>
      </c>
      <c r="Z14" s="22">
        <v>0</v>
      </c>
      <c r="AA14" s="22">
        <v>0</v>
      </c>
      <c r="AB14" s="22">
        <v>0</v>
      </c>
      <c r="AC14" s="22">
        <v>0</v>
      </c>
      <c r="AD14" s="22">
        <v>0</v>
      </c>
      <c r="AE14" s="22">
        <v>0</v>
      </c>
      <c r="AF14" s="22">
        <v>0</v>
      </c>
      <c r="AG14" s="22">
        <v>0</v>
      </c>
      <c r="AH14" s="22">
        <v>0</v>
      </c>
      <c r="AI14" s="22">
        <f t="shared" si="1"/>
        <v>0</v>
      </c>
      <c r="AJ14" s="22">
        <v>0</v>
      </c>
      <c r="AK14" s="22">
        <f t="shared" si="2"/>
        <v>-350</v>
      </c>
      <c r="AM14" s="65">
        <f t="shared" si="3"/>
        <v>0</v>
      </c>
      <c r="AN14" s="65">
        <f t="shared" si="4"/>
        <v>0</v>
      </c>
    </row>
    <row r="15" spans="1:40" outlineLevel="1" x14ac:dyDescent="0.25">
      <c r="A15" s="10">
        <v>40755</v>
      </c>
      <c r="C15" s="5" t="s">
        <v>6389</v>
      </c>
      <c r="D15" s="4" t="s">
        <v>6390</v>
      </c>
      <c r="F15" s="4" t="s">
        <v>88</v>
      </c>
      <c r="G15" s="4" t="s">
        <v>451</v>
      </c>
      <c r="H15" s="4" t="s">
        <v>157</v>
      </c>
      <c r="M15" s="5">
        <v>1</v>
      </c>
      <c r="N15" s="5" t="s">
        <v>158</v>
      </c>
      <c r="P15" s="65">
        <v>210</v>
      </c>
      <c r="Q15" s="66">
        <v>0</v>
      </c>
      <c r="R15" s="66">
        <v>0</v>
      </c>
      <c r="S15" s="66">
        <f t="shared" si="0"/>
        <v>210</v>
      </c>
      <c r="U15" s="5">
        <v>80</v>
      </c>
      <c r="V15" s="22">
        <v>-210</v>
      </c>
      <c r="W15" s="22">
        <v>0</v>
      </c>
      <c r="X15" s="22">
        <v>0</v>
      </c>
      <c r="Y15" s="22">
        <v>0</v>
      </c>
      <c r="Z15" s="22">
        <v>0</v>
      </c>
      <c r="AA15" s="22">
        <v>0</v>
      </c>
      <c r="AB15" s="22">
        <v>0</v>
      </c>
      <c r="AC15" s="22">
        <v>0</v>
      </c>
      <c r="AD15" s="22">
        <v>0</v>
      </c>
      <c r="AE15" s="22">
        <v>0</v>
      </c>
      <c r="AF15" s="22">
        <v>0</v>
      </c>
      <c r="AG15" s="22">
        <v>0</v>
      </c>
      <c r="AH15" s="22">
        <v>0</v>
      </c>
      <c r="AI15" s="22">
        <f t="shared" si="1"/>
        <v>0</v>
      </c>
      <c r="AJ15" s="22">
        <v>0</v>
      </c>
      <c r="AK15" s="22">
        <f t="shared" si="2"/>
        <v>-210</v>
      </c>
      <c r="AM15" s="65">
        <f t="shared" si="3"/>
        <v>0</v>
      </c>
      <c r="AN15" s="65">
        <f t="shared" si="4"/>
        <v>0</v>
      </c>
    </row>
    <row r="16" spans="1:40" outlineLevel="1" x14ac:dyDescent="0.25">
      <c r="A16" s="10">
        <v>40755</v>
      </c>
      <c r="C16" s="5" t="s">
        <v>6391</v>
      </c>
      <c r="D16" s="4" t="s">
        <v>6392</v>
      </c>
      <c r="F16" s="4" t="s">
        <v>88</v>
      </c>
      <c r="G16" s="4" t="s">
        <v>451</v>
      </c>
      <c r="H16" s="4" t="s">
        <v>157</v>
      </c>
      <c r="M16" s="5">
        <v>1</v>
      </c>
      <c r="N16" s="5" t="s">
        <v>158</v>
      </c>
      <c r="P16" s="65">
        <v>350</v>
      </c>
      <c r="Q16" s="66">
        <v>0</v>
      </c>
      <c r="R16" s="66">
        <v>0</v>
      </c>
      <c r="S16" s="66">
        <f t="shared" si="0"/>
        <v>350</v>
      </c>
      <c r="U16" s="5">
        <v>80</v>
      </c>
      <c r="V16" s="22">
        <v>-350</v>
      </c>
      <c r="W16" s="22">
        <v>0</v>
      </c>
      <c r="X16" s="22">
        <v>0</v>
      </c>
      <c r="Y16" s="22">
        <v>0</v>
      </c>
      <c r="Z16" s="22">
        <v>0</v>
      </c>
      <c r="AA16" s="22">
        <v>0</v>
      </c>
      <c r="AB16" s="22">
        <v>0</v>
      </c>
      <c r="AC16" s="22">
        <v>0</v>
      </c>
      <c r="AD16" s="22">
        <v>0</v>
      </c>
      <c r="AE16" s="22">
        <v>0</v>
      </c>
      <c r="AF16" s="22">
        <v>0</v>
      </c>
      <c r="AG16" s="22">
        <v>0</v>
      </c>
      <c r="AH16" s="22">
        <v>0</v>
      </c>
      <c r="AI16" s="22">
        <f t="shared" si="1"/>
        <v>0</v>
      </c>
      <c r="AJ16" s="22">
        <v>0</v>
      </c>
      <c r="AK16" s="22">
        <f t="shared" si="2"/>
        <v>-350</v>
      </c>
      <c r="AM16" s="65">
        <f t="shared" si="3"/>
        <v>0</v>
      </c>
      <c r="AN16" s="65">
        <f t="shared" si="4"/>
        <v>0</v>
      </c>
    </row>
    <row r="17" spans="1:40" outlineLevel="1" x14ac:dyDescent="0.25">
      <c r="A17" s="10">
        <v>40755</v>
      </c>
      <c r="C17" s="5" t="s">
        <v>6393</v>
      </c>
      <c r="D17" s="4" t="s">
        <v>6394</v>
      </c>
      <c r="F17" s="4" t="s">
        <v>88</v>
      </c>
      <c r="G17" s="4" t="s">
        <v>451</v>
      </c>
      <c r="H17" s="4" t="s">
        <v>157</v>
      </c>
      <c r="M17" s="5">
        <v>1</v>
      </c>
      <c r="N17" s="5" t="s">
        <v>158</v>
      </c>
      <c r="P17" s="65">
        <v>84</v>
      </c>
      <c r="Q17" s="66">
        <v>0</v>
      </c>
      <c r="R17" s="66">
        <v>0</v>
      </c>
      <c r="S17" s="66">
        <f t="shared" si="0"/>
        <v>84</v>
      </c>
      <c r="U17" s="5">
        <v>80</v>
      </c>
      <c r="V17" s="22">
        <v>-84</v>
      </c>
      <c r="W17" s="22">
        <v>0</v>
      </c>
      <c r="X17" s="22">
        <v>0</v>
      </c>
      <c r="Y17" s="22">
        <v>0</v>
      </c>
      <c r="Z17" s="22">
        <v>0</v>
      </c>
      <c r="AA17" s="22">
        <v>0</v>
      </c>
      <c r="AB17" s="22">
        <v>0</v>
      </c>
      <c r="AC17" s="22">
        <v>0</v>
      </c>
      <c r="AD17" s="22">
        <v>0</v>
      </c>
      <c r="AE17" s="22">
        <v>0</v>
      </c>
      <c r="AF17" s="22">
        <v>0</v>
      </c>
      <c r="AG17" s="22">
        <v>0</v>
      </c>
      <c r="AH17" s="22">
        <v>0</v>
      </c>
      <c r="AI17" s="22">
        <f t="shared" si="1"/>
        <v>0</v>
      </c>
      <c r="AJ17" s="22">
        <v>0</v>
      </c>
      <c r="AK17" s="22">
        <f t="shared" si="2"/>
        <v>-84</v>
      </c>
      <c r="AM17" s="65">
        <f t="shared" si="3"/>
        <v>0</v>
      </c>
      <c r="AN17" s="65">
        <f t="shared" si="4"/>
        <v>0</v>
      </c>
    </row>
    <row r="18" spans="1:40" outlineLevel="1" x14ac:dyDescent="0.25">
      <c r="A18" s="10">
        <v>40755</v>
      </c>
      <c r="C18" s="5" t="s">
        <v>6395</v>
      </c>
      <c r="D18" s="4" t="s">
        <v>6396</v>
      </c>
      <c r="F18" s="4" t="s">
        <v>88</v>
      </c>
      <c r="G18" s="4" t="s">
        <v>451</v>
      </c>
      <c r="H18" s="4" t="s">
        <v>157</v>
      </c>
      <c r="M18" s="5">
        <v>1</v>
      </c>
      <c r="N18" s="5" t="s">
        <v>158</v>
      </c>
      <c r="P18" s="65">
        <v>290</v>
      </c>
      <c r="Q18" s="66">
        <v>0</v>
      </c>
      <c r="R18" s="66">
        <v>0</v>
      </c>
      <c r="S18" s="66">
        <f t="shared" si="0"/>
        <v>290</v>
      </c>
      <c r="U18" s="5">
        <v>80</v>
      </c>
      <c r="V18" s="22">
        <v>-290</v>
      </c>
      <c r="W18" s="22">
        <v>0</v>
      </c>
      <c r="X18" s="22">
        <v>0</v>
      </c>
      <c r="Y18" s="22">
        <v>0</v>
      </c>
      <c r="Z18" s="22">
        <v>0</v>
      </c>
      <c r="AA18" s="22">
        <v>0</v>
      </c>
      <c r="AB18" s="22">
        <v>0</v>
      </c>
      <c r="AC18" s="22">
        <v>0</v>
      </c>
      <c r="AD18" s="22">
        <v>0</v>
      </c>
      <c r="AE18" s="22">
        <v>0</v>
      </c>
      <c r="AF18" s="22">
        <v>0</v>
      </c>
      <c r="AG18" s="22">
        <v>0</v>
      </c>
      <c r="AH18" s="22">
        <v>0</v>
      </c>
      <c r="AI18" s="22">
        <f t="shared" si="1"/>
        <v>0</v>
      </c>
      <c r="AJ18" s="22">
        <v>0</v>
      </c>
      <c r="AK18" s="22">
        <f t="shared" si="2"/>
        <v>-290</v>
      </c>
      <c r="AM18" s="65">
        <f t="shared" si="3"/>
        <v>0</v>
      </c>
      <c r="AN18" s="65">
        <f t="shared" si="4"/>
        <v>0</v>
      </c>
    </row>
    <row r="19" spans="1:40" outlineLevel="1" x14ac:dyDescent="0.25">
      <c r="A19" s="10">
        <v>40755</v>
      </c>
      <c r="C19" s="5" t="s">
        <v>6397</v>
      </c>
      <c r="D19" s="4" t="s">
        <v>6398</v>
      </c>
      <c r="F19" s="4" t="s">
        <v>88</v>
      </c>
      <c r="G19" s="4" t="s">
        <v>451</v>
      </c>
      <c r="H19" s="4" t="s">
        <v>157</v>
      </c>
      <c r="M19" s="5">
        <v>1</v>
      </c>
      <c r="N19" s="5" t="s">
        <v>158</v>
      </c>
      <c r="P19" s="65">
        <v>1750</v>
      </c>
      <c r="Q19" s="66">
        <v>0</v>
      </c>
      <c r="R19" s="66">
        <v>0</v>
      </c>
      <c r="S19" s="66">
        <f t="shared" si="0"/>
        <v>1750</v>
      </c>
      <c r="U19" s="5">
        <v>80</v>
      </c>
      <c r="V19" s="22">
        <v>-1750</v>
      </c>
      <c r="W19" s="22">
        <v>0</v>
      </c>
      <c r="X19" s="22">
        <v>0</v>
      </c>
      <c r="Y19" s="22">
        <v>0</v>
      </c>
      <c r="Z19" s="22">
        <v>0</v>
      </c>
      <c r="AA19" s="22">
        <v>0</v>
      </c>
      <c r="AB19" s="22">
        <v>0</v>
      </c>
      <c r="AC19" s="22">
        <v>0</v>
      </c>
      <c r="AD19" s="22">
        <v>0</v>
      </c>
      <c r="AE19" s="22">
        <v>0</v>
      </c>
      <c r="AF19" s="22">
        <v>0</v>
      </c>
      <c r="AG19" s="22">
        <v>0</v>
      </c>
      <c r="AH19" s="22">
        <v>0</v>
      </c>
      <c r="AI19" s="22">
        <f t="shared" si="1"/>
        <v>0</v>
      </c>
      <c r="AJ19" s="22">
        <v>0</v>
      </c>
      <c r="AK19" s="22">
        <f t="shared" si="2"/>
        <v>-1750</v>
      </c>
      <c r="AM19" s="65">
        <f t="shared" si="3"/>
        <v>0</v>
      </c>
      <c r="AN19" s="65">
        <f t="shared" si="4"/>
        <v>0</v>
      </c>
    </row>
    <row r="20" spans="1:40" outlineLevel="1" x14ac:dyDescent="0.25">
      <c r="A20" s="10">
        <v>40755</v>
      </c>
      <c r="C20" s="5" t="s">
        <v>6399</v>
      </c>
      <c r="D20" s="4" t="s">
        <v>6400</v>
      </c>
      <c r="F20" s="4" t="s">
        <v>88</v>
      </c>
      <c r="G20" s="4" t="s">
        <v>451</v>
      </c>
      <c r="H20" s="4" t="s">
        <v>157</v>
      </c>
      <c r="M20" s="5">
        <v>1</v>
      </c>
      <c r="N20" s="5" t="s">
        <v>158</v>
      </c>
      <c r="P20" s="65">
        <v>125</v>
      </c>
      <c r="Q20" s="66">
        <v>0</v>
      </c>
      <c r="R20" s="66">
        <v>0</v>
      </c>
      <c r="S20" s="66">
        <f t="shared" si="0"/>
        <v>125</v>
      </c>
      <c r="U20" s="5">
        <v>80</v>
      </c>
      <c r="V20" s="22">
        <v>-125</v>
      </c>
      <c r="W20" s="22">
        <v>0</v>
      </c>
      <c r="X20" s="22">
        <v>0</v>
      </c>
      <c r="Y20" s="22">
        <v>0</v>
      </c>
      <c r="Z20" s="22">
        <v>0</v>
      </c>
      <c r="AA20" s="22">
        <v>0</v>
      </c>
      <c r="AB20" s="22">
        <v>0</v>
      </c>
      <c r="AC20" s="22">
        <v>0</v>
      </c>
      <c r="AD20" s="22">
        <v>0</v>
      </c>
      <c r="AE20" s="22">
        <v>0</v>
      </c>
      <c r="AF20" s="22">
        <v>0</v>
      </c>
      <c r="AG20" s="22">
        <v>0</v>
      </c>
      <c r="AH20" s="22">
        <v>0</v>
      </c>
      <c r="AI20" s="22">
        <f t="shared" si="1"/>
        <v>0</v>
      </c>
      <c r="AJ20" s="22">
        <v>0</v>
      </c>
      <c r="AK20" s="22">
        <f t="shared" si="2"/>
        <v>-125</v>
      </c>
      <c r="AM20" s="65">
        <f t="shared" si="3"/>
        <v>0</v>
      </c>
      <c r="AN20" s="65">
        <f t="shared" si="4"/>
        <v>0</v>
      </c>
    </row>
    <row r="21" spans="1:40" outlineLevel="1" x14ac:dyDescent="0.25">
      <c r="A21" s="10">
        <v>40755</v>
      </c>
      <c r="C21" s="5" t="s">
        <v>6401</v>
      </c>
      <c r="D21" s="4" t="s">
        <v>6402</v>
      </c>
      <c r="F21" s="4" t="s">
        <v>88</v>
      </c>
      <c r="G21" s="4" t="s">
        <v>451</v>
      </c>
      <c r="H21" s="4" t="s">
        <v>157</v>
      </c>
      <c r="M21" s="5">
        <v>1</v>
      </c>
      <c r="N21" s="5" t="s">
        <v>158</v>
      </c>
      <c r="P21" s="65">
        <v>450</v>
      </c>
      <c r="Q21" s="66">
        <v>0</v>
      </c>
      <c r="R21" s="66">
        <v>0</v>
      </c>
      <c r="S21" s="66">
        <f t="shared" si="0"/>
        <v>450</v>
      </c>
      <c r="U21" s="5">
        <v>80</v>
      </c>
      <c r="V21" s="22">
        <v>-450</v>
      </c>
      <c r="W21" s="22">
        <v>0</v>
      </c>
      <c r="X21" s="22">
        <v>0</v>
      </c>
      <c r="Y21" s="22">
        <v>0</v>
      </c>
      <c r="Z21" s="22">
        <v>0</v>
      </c>
      <c r="AA21" s="22">
        <v>0</v>
      </c>
      <c r="AB21" s="22">
        <v>0</v>
      </c>
      <c r="AC21" s="22">
        <v>0</v>
      </c>
      <c r="AD21" s="22">
        <v>0</v>
      </c>
      <c r="AE21" s="22">
        <v>0</v>
      </c>
      <c r="AF21" s="22">
        <v>0</v>
      </c>
      <c r="AG21" s="22">
        <v>0</v>
      </c>
      <c r="AH21" s="22">
        <v>0</v>
      </c>
      <c r="AI21" s="22">
        <f t="shared" si="1"/>
        <v>0</v>
      </c>
      <c r="AJ21" s="22">
        <v>0</v>
      </c>
      <c r="AK21" s="22">
        <f t="shared" si="2"/>
        <v>-450</v>
      </c>
      <c r="AM21" s="65">
        <f t="shared" si="3"/>
        <v>0</v>
      </c>
      <c r="AN21" s="65">
        <f t="shared" si="4"/>
        <v>0</v>
      </c>
    </row>
    <row r="22" spans="1:40" hidden="1" outlineLevel="1" x14ac:dyDescent="0.25">
      <c r="A22" s="10">
        <v>40755</v>
      </c>
      <c r="C22" s="5" t="s">
        <v>6403</v>
      </c>
      <c r="D22" s="4" t="s">
        <v>6404</v>
      </c>
      <c r="F22" s="4" t="s">
        <v>88</v>
      </c>
      <c r="G22" s="4" t="s">
        <v>451</v>
      </c>
      <c r="H22" s="4" t="s">
        <v>157</v>
      </c>
      <c r="M22" s="5">
        <v>1</v>
      </c>
      <c r="N22" s="5" t="s">
        <v>158</v>
      </c>
      <c r="O22" s="5" t="s">
        <v>6405</v>
      </c>
      <c r="P22" s="65">
        <v>650</v>
      </c>
      <c r="Q22" s="66">
        <v>0</v>
      </c>
      <c r="R22" s="66">
        <v>0</v>
      </c>
      <c r="S22" s="66">
        <f t="shared" si="0"/>
        <v>650</v>
      </c>
      <c r="U22" s="5">
        <v>80</v>
      </c>
      <c r="V22" s="22">
        <v>-650</v>
      </c>
      <c r="W22" s="22">
        <v>0</v>
      </c>
      <c r="X22" s="22">
        <v>0</v>
      </c>
      <c r="Y22" s="22">
        <v>0</v>
      </c>
      <c r="Z22" s="22">
        <v>0</v>
      </c>
      <c r="AA22" s="22">
        <v>0</v>
      </c>
      <c r="AB22" s="22">
        <v>0</v>
      </c>
      <c r="AC22" s="22">
        <v>0</v>
      </c>
      <c r="AD22" s="22">
        <v>0</v>
      </c>
      <c r="AE22" s="22">
        <v>0</v>
      </c>
      <c r="AF22" s="22">
        <v>0</v>
      </c>
      <c r="AG22" s="22">
        <v>0</v>
      </c>
      <c r="AH22" s="22">
        <v>0</v>
      </c>
      <c r="AI22" s="22">
        <f t="shared" si="1"/>
        <v>0</v>
      </c>
      <c r="AJ22" s="22">
        <v>0</v>
      </c>
      <c r="AK22" s="22">
        <f t="shared" si="2"/>
        <v>-650</v>
      </c>
      <c r="AM22" s="65">
        <f t="shared" si="3"/>
        <v>0</v>
      </c>
      <c r="AN22" s="65">
        <f t="shared" si="4"/>
        <v>0</v>
      </c>
    </row>
    <row r="23" spans="1:40" outlineLevel="1" x14ac:dyDescent="0.25">
      <c r="A23" s="10">
        <v>40755</v>
      </c>
      <c r="C23" s="5" t="s">
        <v>6406</v>
      </c>
      <c r="D23" s="4" t="s">
        <v>6407</v>
      </c>
      <c r="F23" s="4" t="s">
        <v>88</v>
      </c>
      <c r="G23" s="4" t="s">
        <v>451</v>
      </c>
      <c r="H23" s="4" t="s">
        <v>157</v>
      </c>
      <c r="M23" s="5">
        <v>1</v>
      </c>
      <c r="N23" s="5" t="s">
        <v>158</v>
      </c>
      <c r="P23" s="65">
        <v>7500</v>
      </c>
      <c r="Q23" s="66">
        <v>0</v>
      </c>
      <c r="R23" s="66">
        <v>0</v>
      </c>
      <c r="S23" s="66">
        <f t="shared" si="0"/>
        <v>7500</v>
      </c>
      <c r="U23" s="5">
        <v>80</v>
      </c>
      <c r="V23" s="22">
        <v>-7500</v>
      </c>
      <c r="W23" s="22">
        <v>0</v>
      </c>
      <c r="X23" s="22">
        <v>0</v>
      </c>
      <c r="Y23" s="22">
        <v>0</v>
      </c>
      <c r="Z23" s="22">
        <v>0</v>
      </c>
      <c r="AA23" s="22">
        <v>0</v>
      </c>
      <c r="AB23" s="22">
        <v>0</v>
      </c>
      <c r="AC23" s="22">
        <v>0</v>
      </c>
      <c r="AD23" s="22">
        <v>0</v>
      </c>
      <c r="AE23" s="22">
        <v>0</v>
      </c>
      <c r="AF23" s="22">
        <v>0</v>
      </c>
      <c r="AG23" s="22">
        <v>0</v>
      </c>
      <c r="AH23" s="22">
        <v>0</v>
      </c>
      <c r="AI23" s="22">
        <f t="shared" si="1"/>
        <v>0</v>
      </c>
      <c r="AJ23" s="22">
        <v>0</v>
      </c>
      <c r="AK23" s="22">
        <f t="shared" si="2"/>
        <v>-7500</v>
      </c>
      <c r="AM23" s="65">
        <f t="shared" si="3"/>
        <v>0</v>
      </c>
      <c r="AN23" s="65">
        <f t="shared" si="4"/>
        <v>0</v>
      </c>
    </row>
    <row r="24" spans="1:40" outlineLevel="1" x14ac:dyDescent="0.25">
      <c r="A24" s="10">
        <v>40755</v>
      </c>
      <c r="C24" s="5" t="s">
        <v>6408</v>
      </c>
      <c r="D24" s="4" t="s">
        <v>6409</v>
      </c>
      <c r="F24" s="4" t="s">
        <v>88</v>
      </c>
      <c r="G24" s="4" t="s">
        <v>451</v>
      </c>
      <c r="H24" s="4" t="s">
        <v>157</v>
      </c>
      <c r="M24" s="5">
        <v>1</v>
      </c>
      <c r="N24" s="5" t="s">
        <v>158</v>
      </c>
      <c r="P24" s="65">
        <v>1080</v>
      </c>
      <c r="Q24" s="66">
        <v>0</v>
      </c>
      <c r="R24" s="66">
        <v>0</v>
      </c>
      <c r="S24" s="66">
        <f t="shared" si="0"/>
        <v>1080</v>
      </c>
      <c r="U24" s="5">
        <v>80</v>
      </c>
      <c r="V24" s="22">
        <v>-1080</v>
      </c>
      <c r="W24" s="22">
        <v>0</v>
      </c>
      <c r="X24" s="22">
        <v>0</v>
      </c>
      <c r="Y24" s="22">
        <v>0</v>
      </c>
      <c r="Z24" s="22">
        <v>0</v>
      </c>
      <c r="AA24" s="22">
        <v>0</v>
      </c>
      <c r="AB24" s="22">
        <v>0</v>
      </c>
      <c r="AC24" s="22">
        <v>0</v>
      </c>
      <c r="AD24" s="22">
        <v>0</v>
      </c>
      <c r="AE24" s="22">
        <v>0</v>
      </c>
      <c r="AF24" s="22">
        <v>0</v>
      </c>
      <c r="AG24" s="22">
        <v>0</v>
      </c>
      <c r="AH24" s="22">
        <v>0</v>
      </c>
      <c r="AI24" s="22">
        <f t="shared" si="1"/>
        <v>0</v>
      </c>
      <c r="AJ24" s="22">
        <v>0</v>
      </c>
      <c r="AK24" s="22">
        <f t="shared" si="2"/>
        <v>-1080</v>
      </c>
      <c r="AM24" s="65">
        <f t="shared" si="3"/>
        <v>0</v>
      </c>
      <c r="AN24" s="65">
        <f t="shared" si="4"/>
        <v>0</v>
      </c>
    </row>
    <row r="25" spans="1:40" outlineLevel="1" x14ac:dyDescent="0.25">
      <c r="A25" s="10">
        <v>40755</v>
      </c>
      <c r="C25" s="5" t="s">
        <v>6410</v>
      </c>
      <c r="D25" s="4" t="s">
        <v>6411</v>
      </c>
      <c r="F25" s="4" t="s">
        <v>88</v>
      </c>
      <c r="G25" s="4" t="s">
        <v>451</v>
      </c>
      <c r="H25" s="4" t="s">
        <v>157</v>
      </c>
      <c r="M25" s="5">
        <v>1</v>
      </c>
      <c r="N25" s="5" t="s">
        <v>158</v>
      </c>
      <c r="P25" s="65">
        <v>700</v>
      </c>
      <c r="Q25" s="66">
        <v>0</v>
      </c>
      <c r="R25" s="66">
        <v>0</v>
      </c>
      <c r="S25" s="66">
        <f t="shared" si="0"/>
        <v>700</v>
      </c>
      <c r="U25" s="5">
        <v>80</v>
      </c>
      <c r="V25" s="22">
        <v>-700</v>
      </c>
      <c r="W25" s="22">
        <v>0</v>
      </c>
      <c r="X25" s="22">
        <v>0</v>
      </c>
      <c r="Y25" s="22">
        <v>0</v>
      </c>
      <c r="Z25" s="22">
        <v>0</v>
      </c>
      <c r="AA25" s="22">
        <v>0</v>
      </c>
      <c r="AB25" s="22">
        <v>0</v>
      </c>
      <c r="AC25" s="22">
        <v>0</v>
      </c>
      <c r="AD25" s="22">
        <v>0</v>
      </c>
      <c r="AE25" s="22">
        <v>0</v>
      </c>
      <c r="AF25" s="22">
        <v>0</v>
      </c>
      <c r="AG25" s="22">
        <v>0</v>
      </c>
      <c r="AH25" s="22">
        <v>0</v>
      </c>
      <c r="AI25" s="22">
        <f t="shared" si="1"/>
        <v>0</v>
      </c>
      <c r="AJ25" s="22">
        <v>0</v>
      </c>
      <c r="AK25" s="22">
        <f t="shared" si="2"/>
        <v>-700</v>
      </c>
      <c r="AM25" s="65">
        <f t="shared" si="3"/>
        <v>0</v>
      </c>
      <c r="AN25" s="65">
        <f t="shared" si="4"/>
        <v>0</v>
      </c>
    </row>
    <row r="26" spans="1:40" outlineLevel="1" x14ac:dyDescent="0.25">
      <c r="A26" s="10">
        <v>40755</v>
      </c>
      <c r="C26" s="5" t="s">
        <v>6412</v>
      </c>
      <c r="D26" s="4" t="s">
        <v>6413</v>
      </c>
      <c r="F26" s="4" t="s">
        <v>88</v>
      </c>
      <c r="G26" s="4" t="s">
        <v>451</v>
      </c>
      <c r="H26" s="4" t="s">
        <v>157</v>
      </c>
      <c r="M26" s="5">
        <v>1</v>
      </c>
      <c r="N26" s="5" t="s">
        <v>158</v>
      </c>
      <c r="P26" s="65">
        <v>495</v>
      </c>
      <c r="Q26" s="66">
        <v>0</v>
      </c>
      <c r="R26" s="66">
        <v>0</v>
      </c>
      <c r="S26" s="66">
        <f t="shared" si="0"/>
        <v>495</v>
      </c>
      <c r="U26" s="5">
        <v>80</v>
      </c>
      <c r="V26" s="22">
        <v>-495</v>
      </c>
      <c r="W26" s="22">
        <v>0</v>
      </c>
      <c r="X26" s="22">
        <v>0</v>
      </c>
      <c r="Y26" s="22">
        <v>0</v>
      </c>
      <c r="Z26" s="22">
        <v>0</v>
      </c>
      <c r="AA26" s="22">
        <v>0</v>
      </c>
      <c r="AB26" s="22">
        <v>0</v>
      </c>
      <c r="AC26" s="22">
        <v>0</v>
      </c>
      <c r="AD26" s="22">
        <v>0</v>
      </c>
      <c r="AE26" s="22">
        <v>0</v>
      </c>
      <c r="AF26" s="22">
        <v>0</v>
      </c>
      <c r="AG26" s="22">
        <v>0</v>
      </c>
      <c r="AH26" s="22">
        <v>0</v>
      </c>
      <c r="AI26" s="22">
        <f t="shared" si="1"/>
        <v>0</v>
      </c>
      <c r="AJ26" s="22">
        <v>0</v>
      </c>
      <c r="AK26" s="22">
        <f t="shared" si="2"/>
        <v>-495</v>
      </c>
      <c r="AM26" s="65">
        <f t="shared" si="3"/>
        <v>0</v>
      </c>
      <c r="AN26" s="65">
        <f t="shared" si="4"/>
        <v>0</v>
      </c>
    </row>
    <row r="27" spans="1:40" outlineLevel="1" x14ac:dyDescent="0.25">
      <c r="A27" s="10">
        <v>40755</v>
      </c>
      <c r="C27" s="5" t="s">
        <v>6414</v>
      </c>
      <c r="D27" s="4" t="s">
        <v>6415</v>
      </c>
      <c r="F27" s="4" t="s">
        <v>88</v>
      </c>
      <c r="G27" s="4" t="s">
        <v>451</v>
      </c>
      <c r="H27" s="4" t="s">
        <v>157</v>
      </c>
      <c r="M27" s="5">
        <v>1</v>
      </c>
      <c r="N27" s="5" t="s">
        <v>158</v>
      </c>
      <c r="P27" s="65">
        <v>253</v>
      </c>
      <c r="Q27" s="66">
        <v>0</v>
      </c>
      <c r="R27" s="66">
        <v>0</v>
      </c>
      <c r="S27" s="66">
        <f t="shared" si="0"/>
        <v>253</v>
      </c>
      <c r="U27" s="5">
        <v>80</v>
      </c>
      <c r="V27" s="22">
        <v>-253</v>
      </c>
      <c r="W27" s="22">
        <v>0</v>
      </c>
      <c r="X27" s="22">
        <v>0</v>
      </c>
      <c r="Y27" s="22">
        <v>0</v>
      </c>
      <c r="Z27" s="22">
        <v>0</v>
      </c>
      <c r="AA27" s="22">
        <v>0</v>
      </c>
      <c r="AB27" s="22">
        <v>0</v>
      </c>
      <c r="AC27" s="22">
        <v>0</v>
      </c>
      <c r="AD27" s="22">
        <v>0</v>
      </c>
      <c r="AE27" s="22">
        <v>0</v>
      </c>
      <c r="AF27" s="22">
        <v>0</v>
      </c>
      <c r="AG27" s="22">
        <v>0</v>
      </c>
      <c r="AH27" s="22">
        <v>0</v>
      </c>
      <c r="AI27" s="22">
        <f t="shared" si="1"/>
        <v>0</v>
      </c>
      <c r="AJ27" s="22">
        <v>0</v>
      </c>
      <c r="AK27" s="22">
        <f t="shared" si="2"/>
        <v>-253</v>
      </c>
      <c r="AM27" s="65">
        <f t="shared" si="3"/>
        <v>0</v>
      </c>
      <c r="AN27" s="65">
        <f t="shared" si="4"/>
        <v>0</v>
      </c>
    </row>
    <row r="28" spans="1:40" outlineLevel="1" x14ac:dyDescent="0.25">
      <c r="A28" s="10">
        <v>40755</v>
      </c>
      <c r="C28" s="5" t="s">
        <v>6416</v>
      </c>
      <c r="D28" s="4" t="s">
        <v>6417</v>
      </c>
      <c r="F28" s="4" t="s">
        <v>88</v>
      </c>
      <c r="G28" s="4" t="s">
        <v>451</v>
      </c>
      <c r="H28" s="4" t="s">
        <v>157</v>
      </c>
      <c r="M28" s="5">
        <v>1</v>
      </c>
      <c r="N28" s="5" t="s">
        <v>158</v>
      </c>
      <c r="P28" s="65">
        <v>385</v>
      </c>
      <c r="Q28" s="66">
        <v>0</v>
      </c>
      <c r="R28" s="66">
        <v>0</v>
      </c>
      <c r="S28" s="66">
        <f t="shared" si="0"/>
        <v>385</v>
      </c>
      <c r="U28" s="5">
        <v>80</v>
      </c>
      <c r="V28" s="22">
        <v>-385</v>
      </c>
      <c r="W28" s="22">
        <v>0</v>
      </c>
      <c r="X28" s="22">
        <v>0</v>
      </c>
      <c r="Y28" s="22">
        <v>0</v>
      </c>
      <c r="Z28" s="22">
        <v>0</v>
      </c>
      <c r="AA28" s="22">
        <v>0</v>
      </c>
      <c r="AB28" s="22">
        <v>0</v>
      </c>
      <c r="AC28" s="22">
        <v>0</v>
      </c>
      <c r="AD28" s="22">
        <v>0</v>
      </c>
      <c r="AE28" s="22">
        <v>0</v>
      </c>
      <c r="AF28" s="22">
        <v>0</v>
      </c>
      <c r="AG28" s="22">
        <v>0</v>
      </c>
      <c r="AH28" s="22">
        <v>0</v>
      </c>
      <c r="AI28" s="22">
        <f t="shared" si="1"/>
        <v>0</v>
      </c>
      <c r="AJ28" s="22">
        <v>0</v>
      </c>
      <c r="AK28" s="22">
        <f t="shared" si="2"/>
        <v>-385</v>
      </c>
      <c r="AM28" s="65">
        <f t="shared" si="3"/>
        <v>0</v>
      </c>
      <c r="AN28" s="65">
        <f t="shared" si="4"/>
        <v>0</v>
      </c>
    </row>
    <row r="29" spans="1:40" outlineLevel="1" x14ac:dyDescent="0.25">
      <c r="A29" s="10">
        <v>40755</v>
      </c>
      <c r="C29" s="5" t="s">
        <v>6418</v>
      </c>
      <c r="D29" s="4" t="s">
        <v>6419</v>
      </c>
      <c r="F29" s="4" t="s">
        <v>88</v>
      </c>
      <c r="G29" s="4" t="s">
        <v>451</v>
      </c>
      <c r="H29" s="4" t="s">
        <v>157</v>
      </c>
      <c r="M29" s="5">
        <v>1</v>
      </c>
      <c r="N29" s="5" t="s">
        <v>158</v>
      </c>
      <c r="P29" s="65">
        <v>185</v>
      </c>
      <c r="Q29" s="66">
        <v>0</v>
      </c>
      <c r="R29" s="66">
        <v>0</v>
      </c>
      <c r="S29" s="66">
        <f t="shared" si="0"/>
        <v>185</v>
      </c>
      <c r="U29" s="5">
        <v>80</v>
      </c>
      <c r="V29" s="22">
        <v>-185</v>
      </c>
      <c r="W29" s="22">
        <v>0</v>
      </c>
      <c r="X29" s="22">
        <v>0</v>
      </c>
      <c r="Y29" s="22">
        <v>0</v>
      </c>
      <c r="Z29" s="22">
        <v>0</v>
      </c>
      <c r="AA29" s="22">
        <v>0</v>
      </c>
      <c r="AB29" s="22">
        <v>0</v>
      </c>
      <c r="AC29" s="22">
        <v>0</v>
      </c>
      <c r="AD29" s="22">
        <v>0</v>
      </c>
      <c r="AE29" s="22">
        <v>0</v>
      </c>
      <c r="AF29" s="22">
        <v>0</v>
      </c>
      <c r="AG29" s="22">
        <v>0</v>
      </c>
      <c r="AH29" s="22">
        <v>0</v>
      </c>
      <c r="AI29" s="22">
        <f t="shared" si="1"/>
        <v>0</v>
      </c>
      <c r="AJ29" s="22">
        <v>0</v>
      </c>
      <c r="AK29" s="22">
        <f t="shared" si="2"/>
        <v>-185</v>
      </c>
      <c r="AM29" s="65">
        <f t="shared" si="3"/>
        <v>0</v>
      </c>
      <c r="AN29" s="65">
        <f t="shared" si="4"/>
        <v>0</v>
      </c>
    </row>
    <row r="30" spans="1:40" outlineLevel="1" x14ac:dyDescent="0.25">
      <c r="A30" s="10">
        <v>40755</v>
      </c>
      <c r="C30" s="5" t="s">
        <v>6420</v>
      </c>
      <c r="D30" s="4" t="s">
        <v>6421</v>
      </c>
      <c r="F30" s="4" t="s">
        <v>88</v>
      </c>
      <c r="G30" s="4" t="s">
        <v>451</v>
      </c>
      <c r="H30" s="4" t="s">
        <v>157</v>
      </c>
      <c r="M30" s="5">
        <v>1</v>
      </c>
      <c r="N30" s="5" t="s">
        <v>158</v>
      </c>
      <c r="P30" s="65">
        <v>15</v>
      </c>
      <c r="Q30" s="66">
        <v>0</v>
      </c>
      <c r="R30" s="66">
        <v>0</v>
      </c>
      <c r="S30" s="66">
        <f t="shared" si="0"/>
        <v>15</v>
      </c>
      <c r="U30" s="5">
        <v>0</v>
      </c>
      <c r="V30" s="22">
        <v>-15</v>
      </c>
      <c r="W30" s="22">
        <v>0</v>
      </c>
      <c r="X30" s="22">
        <v>0</v>
      </c>
      <c r="Y30" s="22">
        <v>0</v>
      </c>
      <c r="Z30" s="22">
        <v>0</v>
      </c>
      <c r="AA30" s="22">
        <v>0</v>
      </c>
      <c r="AB30" s="22">
        <v>0</v>
      </c>
      <c r="AC30" s="22">
        <v>0</v>
      </c>
      <c r="AD30" s="22">
        <v>0</v>
      </c>
      <c r="AE30" s="22">
        <v>0</v>
      </c>
      <c r="AF30" s="22">
        <v>0</v>
      </c>
      <c r="AG30" s="22">
        <v>0</v>
      </c>
      <c r="AH30" s="22">
        <v>0</v>
      </c>
      <c r="AI30" s="22">
        <f t="shared" si="1"/>
        <v>0</v>
      </c>
      <c r="AJ30" s="22">
        <v>0</v>
      </c>
      <c r="AK30" s="22">
        <f t="shared" si="2"/>
        <v>-15</v>
      </c>
      <c r="AM30" s="65">
        <f t="shared" si="3"/>
        <v>0</v>
      </c>
      <c r="AN30" s="65">
        <f t="shared" si="4"/>
        <v>0</v>
      </c>
    </row>
    <row r="31" spans="1:40" outlineLevel="1" x14ac:dyDescent="0.25">
      <c r="A31" s="10">
        <v>40755</v>
      </c>
      <c r="C31" s="5" t="s">
        <v>6422</v>
      </c>
      <c r="D31" s="4" t="s">
        <v>6423</v>
      </c>
      <c r="F31" s="4" t="s">
        <v>88</v>
      </c>
      <c r="G31" s="4" t="s">
        <v>451</v>
      </c>
      <c r="H31" s="4" t="s">
        <v>157</v>
      </c>
      <c r="M31" s="5">
        <v>1</v>
      </c>
      <c r="N31" s="5" t="s">
        <v>158</v>
      </c>
      <c r="P31" s="65">
        <v>699</v>
      </c>
      <c r="Q31" s="66">
        <v>0</v>
      </c>
      <c r="R31" s="66">
        <v>0</v>
      </c>
      <c r="S31" s="66">
        <f t="shared" si="0"/>
        <v>699</v>
      </c>
      <c r="U31" s="5">
        <v>80</v>
      </c>
      <c r="V31" s="22">
        <v>-699</v>
      </c>
      <c r="W31" s="22">
        <v>0</v>
      </c>
      <c r="X31" s="22">
        <v>0</v>
      </c>
      <c r="Y31" s="22">
        <v>0</v>
      </c>
      <c r="Z31" s="22">
        <v>0</v>
      </c>
      <c r="AA31" s="22">
        <v>0</v>
      </c>
      <c r="AB31" s="22">
        <v>0</v>
      </c>
      <c r="AC31" s="22">
        <v>0</v>
      </c>
      <c r="AD31" s="22">
        <v>0</v>
      </c>
      <c r="AE31" s="22">
        <v>0</v>
      </c>
      <c r="AF31" s="22">
        <v>0</v>
      </c>
      <c r="AG31" s="22">
        <v>0</v>
      </c>
      <c r="AH31" s="22">
        <v>0</v>
      </c>
      <c r="AI31" s="22">
        <f t="shared" si="1"/>
        <v>0</v>
      </c>
      <c r="AJ31" s="22">
        <v>0</v>
      </c>
      <c r="AK31" s="22">
        <f t="shared" si="2"/>
        <v>-699</v>
      </c>
      <c r="AM31" s="65">
        <f t="shared" si="3"/>
        <v>0</v>
      </c>
      <c r="AN31" s="65">
        <f t="shared" si="4"/>
        <v>0</v>
      </c>
    </row>
    <row r="32" spans="1:40" outlineLevel="1" x14ac:dyDescent="0.25">
      <c r="A32" s="10">
        <v>40755</v>
      </c>
      <c r="C32" s="5" t="s">
        <v>6424</v>
      </c>
      <c r="D32" s="4" t="s">
        <v>6425</v>
      </c>
      <c r="F32" s="4" t="s">
        <v>88</v>
      </c>
      <c r="G32" s="4" t="s">
        <v>451</v>
      </c>
      <c r="H32" s="4" t="s">
        <v>157</v>
      </c>
      <c r="M32" s="5">
        <v>1</v>
      </c>
      <c r="N32" s="5" t="s">
        <v>158</v>
      </c>
      <c r="P32" s="65">
        <v>100</v>
      </c>
      <c r="Q32" s="66">
        <v>0</v>
      </c>
      <c r="R32" s="66">
        <v>0</v>
      </c>
      <c r="S32" s="66">
        <f t="shared" si="0"/>
        <v>100</v>
      </c>
      <c r="U32" s="5">
        <v>80</v>
      </c>
      <c r="V32" s="22">
        <v>-100</v>
      </c>
      <c r="W32" s="22">
        <v>0</v>
      </c>
      <c r="X32" s="22">
        <v>0</v>
      </c>
      <c r="Y32" s="22">
        <v>0</v>
      </c>
      <c r="Z32" s="22">
        <v>0</v>
      </c>
      <c r="AA32" s="22">
        <v>0</v>
      </c>
      <c r="AB32" s="22">
        <v>0</v>
      </c>
      <c r="AC32" s="22">
        <v>0</v>
      </c>
      <c r="AD32" s="22">
        <v>0</v>
      </c>
      <c r="AE32" s="22">
        <v>0</v>
      </c>
      <c r="AF32" s="22">
        <v>0</v>
      </c>
      <c r="AG32" s="22">
        <v>0</v>
      </c>
      <c r="AH32" s="22">
        <v>0</v>
      </c>
      <c r="AI32" s="22">
        <f t="shared" si="1"/>
        <v>0</v>
      </c>
      <c r="AJ32" s="22">
        <v>0</v>
      </c>
      <c r="AK32" s="22">
        <f t="shared" si="2"/>
        <v>-100</v>
      </c>
      <c r="AM32" s="65">
        <f t="shared" si="3"/>
        <v>0</v>
      </c>
      <c r="AN32" s="65">
        <f t="shared" si="4"/>
        <v>0</v>
      </c>
    </row>
    <row r="33" spans="1:40" outlineLevel="1" x14ac:dyDescent="0.25">
      <c r="A33" s="10">
        <v>40755</v>
      </c>
      <c r="C33" s="5" t="s">
        <v>6426</v>
      </c>
      <c r="D33" s="4" t="s">
        <v>6427</v>
      </c>
      <c r="F33" s="4" t="s">
        <v>88</v>
      </c>
      <c r="G33" s="4" t="s">
        <v>451</v>
      </c>
      <c r="H33" s="4" t="s">
        <v>157</v>
      </c>
      <c r="M33" s="5">
        <v>1</v>
      </c>
      <c r="N33" s="5" t="s">
        <v>158</v>
      </c>
      <c r="P33" s="65">
        <v>980</v>
      </c>
      <c r="Q33" s="66">
        <v>0</v>
      </c>
      <c r="R33" s="66">
        <v>0</v>
      </c>
      <c r="S33" s="66">
        <f t="shared" si="0"/>
        <v>980</v>
      </c>
      <c r="U33" s="5">
        <v>120</v>
      </c>
      <c r="V33" s="22">
        <v>-980</v>
      </c>
      <c r="W33" s="22">
        <v>0</v>
      </c>
      <c r="X33" s="22">
        <v>0</v>
      </c>
      <c r="Y33" s="22">
        <v>0</v>
      </c>
      <c r="Z33" s="22">
        <v>0</v>
      </c>
      <c r="AA33" s="22">
        <v>0</v>
      </c>
      <c r="AB33" s="22">
        <v>0</v>
      </c>
      <c r="AC33" s="22">
        <v>0</v>
      </c>
      <c r="AD33" s="22">
        <v>0</v>
      </c>
      <c r="AE33" s="22">
        <v>0</v>
      </c>
      <c r="AF33" s="22">
        <v>0</v>
      </c>
      <c r="AG33" s="22">
        <v>0</v>
      </c>
      <c r="AH33" s="22">
        <v>0</v>
      </c>
      <c r="AI33" s="22">
        <f t="shared" si="1"/>
        <v>0</v>
      </c>
      <c r="AJ33" s="22">
        <v>0</v>
      </c>
      <c r="AK33" s="22">
        <f t="shared" si="2"/>
        <v>-980</v>
      </c>
      <c r="AM33" s="65">
        <f t="shared" si="3"/>
        <v>0</v>
      </c>
      <c r="AN33" s="65">
        <f t="shared" si="4"/>
        <v>0</v>
      </c>
    </row>
    <row r="34" spans="1:40" outlineLevel="1" x14ac:dyDescent="0.25">
      <c r="A34" s="10">
        <v>40755</v>
      </c>
      <c r="C34" s="5" t="s">
        <v>6428</v>
      </c>
      <c r="D34" s="4" t="s">
        <v>6429</v>
      </c>
      <c r="F34" s="4" t="s">
        <v>88</v>
      </c>
      <c r="G34" s="4" t="s">
        <v>451</v>
      </c>
      <c r="H34" s="4" t="s">
        <v>157</v>
      </c>
      <c r="M34" s="5">
        <v>1</v>
      </c>
      <c r="N34" s="5" t="s">
        <v>158</v>
      </c>
      <c r="P34" s="65">
        <v>1800</v>
      </c>
      <c r="Q34" s="66">
        <v>0</v>
      </c>
      <c r="R34" s="66">
        <v>0</v>
      </c>
      <c r="S34" s="66">
        <f t="shared" si="0"/>
        <v>1800</v>
      </c>
      <c r="U34" s="5">
        <v>80</v>
      </c>
      <c r="V34" s="22">
        <v>-1800</v>
      </c>
      <c r="W34" s="22">
        <v>0</v>
      </c>
      <c r="X34" s="22">
        <v>0</v>
      </c>
      <c r="Y34" s="22">
        <v>0</v>
      </c>
      <c r="Z34" s="22">
        <v>0</v>
      </c>
      <c r="AA34" s="22">
        <v>0</v>
      </c>
      <c r="AB34" s="22">
        <v>0</v>
      </c>
      <c r="AC34" s="22">
        <v>0</v>
      </c>
      <c r="AD34" s="22">
        <v>0</v>
      </c>
      <c r="AE34" s="22">
        <v>0</v>
      </c>
      <c r="AF34" s="22">
        <v>0</v>
      </c>
      <c r="AG34" s="22">
        <v>0</v>
      </c>
      <c r="AH34" s="22">
        <v>0</v>
      </c>
      <c r="AI34" s="22">
        <f t="shared" si="1"/>
        <v>0</v>
      </c>
      <c r="AJ34" s="22">
        <v>0</v>
      </c>
      <c r="AK34" s="22">
        <f t="shared" si="2"/>
        <v>-1800</v>
      </c>
      <c r="AM34" s="65">
        <f t="shared" si="3"/>
        <v>0</v>
      </c>
      <c r="AN34" s="65">
        <f t="shared" si="4"/>
        <v>0</v>
      </c>
    </row>
    <row r="35" spans="1:40" outlineLevel="1" x14ac:dyDescent="0.25">
      <c r="A35" s="10">
        <v>40755</v>
      </c>
      <c r="C35" s="5" t="s">
        <v>6430</v>
      </c>
      <c r="D35" s="4" t="s">
        <v>6431</v>
      </c>
      <c r="F35" s="4" t="s">
        <v>88</v>
      </c>
      <c r="G35" s="4" t="s">
        <v>451</v>
      </c>
      <c r="H35" s="4" t="s">
        <v>157</v>
      </c>
      <c r="M35" s="5">
        <v>1</v>
      </c>
      <c r="N35" s="5" t="s">
        <v>158</v>
      </c>
      <c r="P35" s="65">
        <v>192</v>
      </c>
      <c r="Q35" s="66">
        <v>0</v>
      </c>
      <c r="R35" s="66">
        <v>0</v>
      </c>
      <c r="S35" s="66">
        <f t="shared" si="0"/>
        <v>192</v>
      </c>
      <c r="U35" s="5">
        <v>80</v>
      </c>
      <c r="V35" s="22">
        <v>-192</v>
      </c>
      <c r="W35" s="22">
        <v>0</v>
      </c>
      <c r="X35" s="22">
        <v>0</v>
      </c>
      <c r="Y35" s="22">
        <v>0</v>
      </c>
      <c r="Z35" s="22">
        <v>0</v>
      </c>
      <c r="AA35" s="22">
        <v>0</v>
      </c>
      <c r="AB35" s="22">
        <v>0</v>
      </c>
      <c r="AC35" s="22">
        <v>0</v>
      </c>
      <c r="AD35" s="22">
        <v>0</v>
      </c>
      <c r="AE35" s="22">
        <v>0</v>
      </c>
      <c r="AF35" s="22">
        <v>0</v>
      </c>
      <c r="AG35" s="22">
        <v>0</v>
      </c>
      <c r="AH35" s="22">
        <v>0</v>
      </c>
      <c r="AI35" s="22">
        <f t="shared" si="1"/>
        <v>0</v>
      </c>
      <c r="AJ35" s="22">
        <v>0</v>
      </c>
      <c r="AK35" s="22">
        <f t="shared" si="2"/>
        <v>-192</v>
      </c>
      <c r="AM35" s="65">
        <f t="shared" si="3"/>
        <v>0</v>
      </c>
      <c r="AN35" s="65">
        <f t="shared" si="4"/>
        <v>0</v>
      </c>
    </row>
    <row r="36" spans="1:40" outlineLevel="1" x14ac:dyDescent="0.25">
      <c r="A36" s="10">
        <v>40755</v>
      </c>
      <c r="C36" s="5" t="s">
        <v>6432</v>
      </c>
      <c r="D36" s="4" t="s">
        <v>6433</v>
      </c>
      <c r="F36" s="4" t="s">
        <v>88</v>
      </c>
      <c r="G36" s="4" t="s">
        <v>451</v>
      </c>
      <c r="H36" s="4" t="s">
        <v>157</v>
      </c>
      <c r="M36" s="5">
        <v>1</v>
      </c>
      <c r="N36" s="5" t="s">
        <v>158</v>
      </c>
      <c r="P36" s="65">
        <v>150</v>
      </c>
      <c r="Q36" s="66">
        <v>0</v>
      </c>
      <c r="R36" s="66">
        <v>0</v>
      </c>
      <c r="S36" s="66">
        <f t="shared" si="0"/>
        <v>150</v>
      </c>
      <c r="U36" s="5">
        <v>80</v>
      </c>
      <c r="V36" s="22">
        <v>-150</v>
      </c>
      <c r="W36" s="22">
        <v>0</v>
      </c>
      <c r="X36" s="22">
        <v>0</v>
      </c>
      <c r="Y36" s="22">
        <v>0</v>
      </c>
      <c r="Z36" s="22">
        <v>0</v>
      </c>
      <c r="AA36" s="22">
        <v>0</v>
      </c>
      <c r="AB36" s="22">
        <v>0</v>
      </c>
      <c r="AC36" s="22">
        <v>0</v>
      </c>
      <c r="AD36" s="22">
        <v>0</v>
      </c>
      <c r="AE36" s="22">
        <v>0</v>
      </c>
      <c r="AF36" s="22">
        <v>0</v>
      </c>
      <c r="AG36" s="22">
        <v>0</v>
      </c>
      <c r="AH36" s="22">
        <v>0</v>
      </c>
      <c r="AI36" s="22">
        <f t="shared" si="1"/>
        <v>0</v>
      </c>
      <c r="AJ36" s="22">
        <v>0</v>
      </c>
      <c r="AK36" s="22">
        <f t="shared" si="2"/>
        <v>-150</v>
      </c>
      <c r="AM36" s="65">
        <f t="shared" si="3"/>
        <v>0</v>
      </c>
      <c r="AN36" s="65">
        <f t="shared" si="4"/>
        <v>0</v>
      </c>
    </row>
    <row r="37" spans="1:40" outlineLevel="1" x14ac:dyDescent="0.25">
      <c r="A37" s="10">
        <v>40755</v>
      </c>
      <c r="C37" s="5" t="s">
        <v>6434</v>
      </c>
      <c r="D37" s="4" t="s">
        <v>6435</v>
      </c>
      <c r="F37" s="4" t="s">
        <v>88</v>
      </c>
      <c r="G37" s="4" t="s">
        <v>451</v>
      </c>
      <c r="H37" s="4" t="s">
        <v>157</v>
      </c>
      <c r="M37" s="5">
        <v>1</v>
      </c>
      <c r="N37" s="5" t="s">
        <v>158</v>
      </c>
      <c r="P37" s="65">
        <v>325</v>
      </c>
      <c r="Q37" s="66">
        <v>0</v>
      </c>
      <c r="R37" s="66">
        <v>0</v>
      </c>
      <c r="S37" s="66">
        <f t="shared" si="0"/>
        <v>325</v>
      </c>
      <c r="U37" s="5">
        <v>80</v>
      </c>
      <c r="V37" s="22">
        <v>-325</v>
      </c>
      <c r="W37" s="22">
        <v>0</v>
      </c>
      <c r="X37" s="22">
        <v>0</v>
      </c>
      <c r="Y37" s="22">
        <v>0</v>
      </c>
      <c r="Z37" s="22">
        <v>0</v>
      </c>
      <c r="AA37" s="22">
        <v>0</v>
      </c>
      <c r="AB37" s="22">
        <v>0</v>
      </c>
      <c r="AC37" s="22">
        <v>0</v>
      </c>
      <c r="AD37" s="22">
        <v>0</v>
      </c>
      <c r="AE37" s="22">
        <v>0</v>
      </c>
      <c r="AF37" s="22">
        <v>0</v>
      </c>
      <c r="AG37" s="22">
        <v>0</v>
      </c>
      <c r="AH37" s="22">
        <v>0</v>
      </c>
      <c r="AI37" s="22">
        <f t="shared" si="1"/>
        <v>0</v>
      </c>
      <c r="AJ37" s="22">
        <v>0</v>
      </c>
      <c r="AK37" s="22">
        <f t="shared" si="2"/>
        <v>-325</v>
      </c>
      <c r="AM37" s="65">
        <f t="shared" si="3"/>
        <v>0</v>
      </c>
      <c r="AN37" s="65">
        <f t="shared" si="4"/>
        <v>0</v>
      </c>
    </row>
    <row r="38" spans="1:40" outlineLevel="1" x14ac:dyDescent="0.25">
      <c r="A38" s="10">
        <v>40755</v>
      </c>
      <c r="C38" s="5" t="s">
        <v>6436</v>
      </c>
      <c r="D38" s="4" t="s">
        <v>6437</v>
      </c>
      <c r="F38" s="4" t="s">
        <v>88</v>
      </c>
      <c r="G38" s="4" t="s">
        <v>451</v>
      </c>
      <c r="H38" s="4" t="s">
        <v>157</v>
      </c>
      <c r="M38" s="5">
        <v>1</v>
      </c>
      <c r="N38" s="5" t="s">
        <v>158</v>
      </c>
      <c r="P38" s="65">
        <v>3188</v>
      </c>
      <c r="Q38" s="66">
        <v>0</v>
      </c>
      <c r="R38" s="66">
        <v>0</v>
      </c>
      <c r="S38" s="66">
        <f t="shared" si="0"/>
        <v>3188</v>
      </c>
      <c r="U38" s="5">
        <v>80</v>
      </c>
      <c r="V38" s="22">
        <v>-3188</v>
      </c>
      <c r="W38" s="22">
        <v>0</v>
      </c>
      <c r="X38" s="22">
        <v>0</v>
      </c>
      <c r="Y38" s="22">
        <v>0</v>
      </c>
      <c r="Z38" s="22">
        <v>0</v>
      </c>
      <c r="AA38" s="22">
        <v>0</v>
      </c>
      <c r="AB38" s="22">
        <v>0</v>
      </c>
      <c r="AC38" s="22">
        <v>0</v>
      </c>
      <c r="AD38" s="22">
        <v>0</v>
      </c>
      <c r="AE38" s="22">
        <v>0</v>
      </c>
      <c r="AF38" s="22">
        <v>0</v>
      </c>
      <c r="AG38" s="22">
        <v>0</v>
      </c>
      <c r="AH38" s="22">
        <v>0</v>
      </c>
      <c r="AI38" s="22">
        <f t="shared" si="1"/>
        <v>0</v>
      </c>
      <c r="AJ38" s="22">
        <v>0</v>
      </c>
      <c r="AK38" s="22">
        <f t="shared" si="2"/>
        <v>-3188</v>
      </c>
      <c r="AM38" s="65">
        <f t="shared" si="3"/>
        <v>0</v>
      </c>
      <c r="AN38" s="65">
        <f t="shared" si="4"/>
        <v>0</v>
      </c>
    </row>
    <row r="39" spans="1:40" outlineLevel="1" x14ac:dyDescent="0.25">
      <c r="A39" s="10">
        <v>41178</v>
      </c>
      <c r="C39" s="5" t="s">
        <v>6438</v>
      </c>
      <c r="D39" s="4" t="s">
        <v>6439</v>
      </c>
      <c r="F39" s="4" t="s">
        <v>88</v>
      </c>
      <c r="G39" s="4" t="s">
        <v>162</v>
      </c>
      <c r="H39" s="4" t="s">
        <v>157</v>
      </c>
      <c r="M39" s="5">
        <v>1</v>
      </c>
      <c r="N39" s="5" t="s">
        <v>158</v>
      </c>
      <c r="P39" s="65">
        <v>1800</v>
      </c>
      <c r="Q39" s="66">
        <v>0</v>
      </c>
      <c r="R39" s="66">
        <v>0</v>
      </c>
      <c r="S39" s="66">
        <f t="shared" si="0"/>
        <v>1800</v>
      </c>
      <c r="U39" s="5">
        <v>60</v>
      </c>
      <c r="V39" s="22">
        <v>-1800</v>
      </c>
      <c r="W39" s="22">
        <v>0</v>
      </c>
      <c r="X39" s="22">
        <v>0</v>
      </c>
      <c r="Y39" s="22">
        <v>0</v>
      </c>
      <c r="Z39" s="22">
        <v>0</v>
      </c>
      <c r="AA39" s="22">
        <v>0</v>
      </c>
      <c r="AB39" s="22">
        <v>0</v>
      </c>
      <c r="AC39" s="22">
        <v>0</v>
      </c>
      <c r="AD39" s="22">
        <v>0</v>
      </c>
      <c r="AE39" s="22">
        <v>0</v>
      </c>
      <c r="AF39" s="22">
        <v>0</v>
      </c>
      <c r="AG39" s="22">
        <v>0</v>
      </c>
      <c r="AH39" s="22">
        <v>0</v>
      </c>
      <c r="AI39" s="22">
        <f t="shared" si="1"/>
        <v>0</v>
      </c>
      <c r="AJ39" s="22">
        <v>0</v>
      </c>
      <c r="AK39" s="22">
        <f t="shared" si="2"/>
        <v>-1800</v>
      </c>
      <c r="AM39" s="65">
        <f t="shared" si="3"/>
        <v>0</v>
      </c>
      <c r="AN39" s="65">
        <f t="shared" si="4"/>
        <v>0</v>
      </c>
    </row>
    <row r="40" spans="1:40" outlineLevel="1" x14ac:dyDescent="0.25">
      <c r="A40" s="10">
        <v>41240</v>
      </c>
      <c r="C40" s="5" t="s">
        <v>6440</v>
      </c>
      <c r="D40" s="4" t="s">
        <v>6441</v>
      </c>
      <c r="F40" s="4" t="s">
        <v>88</v>
      </c>
      <c r="G40" s="4" t="s">
        <v>162</v>
      </c>
      <c r="H40" s="4" t="s">
        <v>157</v>
      </c>
      <c r="M40" s="5">
        <v>1</v>
      </c>
      <c r="N40" s="5" t="s">
        <v>158</v>
      </c>
      <c r="P40" s="65">
        <v>5670</v>
      </c>
      <c r="Q40" s="66">
        <v>0</v>
      </c>
      <c r="R40" s="66">
        <v>0</v>
      </c>
      <c r="S40" s="66">
        <f t="shared" si="0"/>
        <v>5670</v>
      </c>
      <c r="U40" s="5">
        <v>60</v>
      </c>
      <c r="V40" s="22">
        <v>-5670</v>
      </c>
      <c r="W40" s="22">
        <v>0</v>
      </c>
      <c r="X40" s="22">
        <v>0</v>
      </c>
      <c r="Y40" s="22">
        <v>0</v>
      </c>
      <c r="Z40" s="22">
        <v>0</v>
      </c>
      <c r="AA40" s="22">
        <v>0</v>
      </c>
      <c r="AB40" s="22">
        <v>0</v>
      </c>
      <c r="AC40" s="22">
        <v>0</v>
      </c>
      <c r="AD40" s="22">
        <v>0</v>
      </c>
      <c r="AE40" s="22">
        <v>0</v>
      </c>
      <c r="AF40" s="22">
        <v>0</v>
      </c>
      <c r="AG40" s="22">
        <v>0</v>
      </c>
      <c r="AH40" s="22">
        <v>0</v>
      </c>
      <c r="AI40" s="22">
        <f t="shared" si="1"/>
        <v>0</v>
      </c>
      <c r="AJ40" s="22">
        <v>0</v>
      </c>
      <c r="AK40" s="22">
        <f t="shared" si="2"/>
        <v>-5670</v>
      </c>
      <c r="AM40" s="65">
        <f t="shared" si="3"/>
        <v>0</v>
      </c>
      <c r="AN40" s="65">
        <f t="shared" si="4"/>
        <v>0</v>
      </c>
    </row>
    <row r="41" spans="1:40" outlineLevel="1" x14ac:dyDescent="0.25">
      <c r="A41" s="10">
        <v>41270</v>
      </c>
      <c r="C41" s="5" t="s">
        <v>6442</v>
      </c>
      <c r="D41" s="4" t="s">
        <v>6443</v>
      </c>
      <c r="F41" s="4" t="s">
        <v>88</v>
      </c>
      <c r="G41" s="4" t="s">
        <v>162</v>
      </c>
      <c r="H41" s="4" t="s">
        <v>157</v>
      </c>
      <c r="M41" s="5">
        <v>1</v>
      </c>
      <c r="N41" s="5" t="s">
        <v>158</v>
      </c>
      <c r="P41" s="65">
        <v>2500</v>
      </c>
      <c r="Q41" s="66">
        <v>0</v>
      </c>
      <c r="R41" s="66">
        <v>0</v>
      </c>
      <c r="S41" s="66">
        <f t="shared" si="0"/>
        <v>2500</v>
      </c>
      <c r="U41" s="5">
        <v>60</v>
      </c>
      <c r="V41" s="22">
        <v>-2500</v>
      </c>
      <c r="W41" s="22">
        <v>0</v>
      </c>
      <c r="X41" s="22">
        <v>0</v>
      </c>
      <c r="Y41" s="22">
        <v>0</v>
      </c>
      <c r="Z41" s="22">
        <v>0</v>
      </c>
      <c r="AA41" s="22">
        <v>0</v>
      </c>
      <c r="AB41" s="22">
        <v>0</v>
      </c>
      <c r="AC41" s="22">
        <v>0</v>
      </c>
      <c r="AD41" s="22">
        <v>0</v>
      </c>
      <c r="AE41" s="22">
        <v>0</v>
      </c>
      <c r="AF41" s="22">
        <v>0</v>
      </c>
      <c r="AG41" s="22">
        <v>0</v>
      </c>
      <c r="AH41" s="22">
        <v>0</v>
      </c>
      <c r="AI41" s="22">
        <f t="shared" si="1"/>
        <v>0</v>
      </c>
      <c r="AJ41" s="22">
        <v>0</v>
      </c>
      <c r="AK41" s="22">
        <f t="shared" si="2"/>
        <v>-2500</v>
      </c>
      <c r="AM41" s="65">
        <f t="shared" si="3"/>
        <v>0</v>
      </c>
      <c r="AN41" s="65">
        <f t="shared" si="4"/>
        <v>0</v>
      </c>
    </row>
    <row r="42" spans="1:40" outlineLevel="1" x14ac:dyDescent="0.25">
      <c r="A42" s="10">
        <v>41257</v>
      </c>
      <c r="C42" s="5" t="s">
        <v>6444</v>
      </c>
      <c r="D42" s="4" t="s">
        <v>6445</v>
      </c>
      <c r="F42" s="4" t="s">
        <v>88</v>
      </c>
      <c r="G42" s="4" t="s">
        <v>162</v>
      </c>
      <c r="H42" s="4" t="s">
        <v>157</v>
      </c>
      <c r="M42" s="5">
        <v>1</v>
      </c>
      <c r="N42" s="5" t="s">
        <v>158</v>
      </c>
      <c r="P42" s="65">
        <v>11500</v>
      </c>
      <c r="Q42" s="66">
        <v>0</v>
      </c>
      <c r="R42" s="66">
        <v>0</v>
      </c>
      <c r="S42" s="66">
        <f t="shared" si="0"/>
        <v>11500</v>
      </c>
      <c r="U42" s="5">
        <v>60</v>
      </c>
      <c r="V42" s="22">
        <v>-11500</v>
      </c>
      <c r="W42" s="22">
        <v>0</v>
      </c>
      <c r="X42" s="22">
        <v>0</v>
      </c>
      <c r="Y42" s="22">
        <v>0</v>
      </c>
      <c r="Z42" s="22">
        <v>0</v>
      </c>
      <c r="AA42" s="22">
        <v>0</v>
      </c>
      <c r="AB42" s="22">
        <v>0</v>
      </c>
      <c r="AC42" s="22">
        <v>0</v>
      </c>
      <c r="AD42" s="22">
        <v>0</v>
      </c>
      <c r="AE42" s="22">
        <v>0</v>
      </c>
      <c r="AF42" s="22">
        <v>0</v>
      </c>
      <c r="AG42" s="22">
        <v>0</v>
      </c>
      <c r="AH42" s="22">
        <v>0</v>
      </c>
      <c r="AI42" s="22">
        <f t="shared" si="1"/>
        <v>0</v>
      </c>
      <c r="AJ42" s="22">
        <v>0</v>
      </c>
      <c r="AK42" s="22">
        <f t="shared" si="2"/>
        <v>-11500</v>
      </c>
      <c r="AM42" s="65">
        <f t="shared" si="3"/>
        <v>0</v>
      </c>
      <c r="AN42" s="65">
        <f t="shared" si="4"/>
        <v>0</v>
      </c>
    </row>
    <row r="43" spans="1:40" outlineLevel="1" x14ac:dyDescent="0.25">
      <c r="A43" s="10">
        <v>41353</v>
      </c>
      <c r="C43" s="5" t="s">
        <v>6446</v>
      </c>
      <c r="D43" s="4" t="s">
        <v>6447</v>
      </c>
      <c r="F43" s="4" t="s">
        <v>88</v>
      </c>
      <c r="G43" s="4" t="s">
        <v>162</v>
      </c>
      <c r="H43" s="4" t="s">
        <v>157</v>
      </c>
      <c r="M43" s="5">
        <v>1</v>
      </c>
      <c r="N43" s="5" t="s">
        <v>158</v>
      </c>
      <c r="P43" s="65">
        <v>1200</v>
      </c>
      <c r="Q43" s="66">
        <v>0</v>
      </c>
      <c r="R43" s="66">
        <v>0</v>
      </c>
      <c r="S43" s="66">
        <f t="shared" si="0"/>
        <v>1200</v>
      </c>
      <c r="U43" s="5">
        <v>60</v>
      </c>
      <c r="V43" s="22">
        <v>-1200</v>
      </c>
      <c r="W43" s="22">
        <v>0</v>
      </c>
      <c r="X43" s="22">
        <v>0</v>
      </c>
      <c r="Y43" s="22">
        <v>0</v>
      </c>
      <c r="Z43" s="22">
        <v>0</v>
      </c>
      <c r="AA43" s="22">
        <v>0</v>
      </c>
      <c r="AB43" s="22">
        <v>0</v>
      </c>
      <c r="AC43" s="22">
        <v>0</v>
      </c>
      <c r="AD43" s="22">
        <v>0</v>
      </c>
      <c r="AE43" s="22">
        <v>0</v>
      </c>
      <c r="AF43" s="22">
        <v>0</v>
      </c>
      <c r="AG43" s="22">
        <v>0</v>
      </c>
      <c r="AH43" s="22">
        <v>0</v>
      </c>
      <c r="AI43" s="22">
        <f t="shared" si="1"/>
        <v>0</v>
      </c>
      <c r="AJ43" s="22">
        <v>0</v>
      </c>
      <c r="AK43" s="22">
        <f t="shared" si="2"/>
        <v>-1200</v>
      </c>
      <c r="AM43" s="65">
        <f t="shared" si="3"/>
        <v>0</v>
      </c>
      <c r="AN43" s="65">
        <f t="shared" si="4"/>
        <v>0</v>
      </c>
    </row>
    <row r="44" spans="1:40" outlineLevel="1" x14ac:dyDescent="0.25">
      <c r="A44" s="10">
        <v>41517</v>
      </c>
      <c r="C44" s="5" t="s">
        <v>6448</v>
      </c>
      <c r="D44" s="4" t="s">
        <v>6449</v>
      </c>
      <c r="F44" s="4" t="s">
        <v>88</v>
      </c>
      <c r="G44" s="4" t="s">
        <v>162</v>
      </c>
      <c r="H44" s="4" t="s">
        <v>157</v>
      </c>
      <c r="M44" s="5">
        <v>1</v>
      </c>
      <c r="N44" s="5" t="s">
        <v>158</v>
      </c>
      <c r="P44" s="65">
        <v>1350</v>
      </c>
      <c r="Q44" s="66">
        <v>0</v>
      </c>
      <c r="R44" s="66">
        <v>0</v>
      </c>
      <c r="S44" s="66">
        <f t="shared" si="0"/>
        <v>1350</v>
      </c>
      <c r="U44" s="5">
        <v>60</v>
      </c>
      <c r="V44" s="22">
        <v>-1350</v>
      </c>
      <c r="W44" s="22">
        <v>0</v>
      </c>
      <c r="X44" s="22">
        <v>0</v>
      </c>
      <c r="Y44" s="22">
        <v>0</v>
      </c>
      <c r="Z44" s="22">
        <v>0</v>
      </c>
      <c r="AA44" s="22">
        <v>0</v>
      </c>
      <c r="AB44" s="22">
        <v>0</v>
      </c>
      <c r="AC44" s="22">
        <v>0</v>
      </c>
      <c r="AD44" s="22">
        <v>0</v>
      </c>
      <c r="AE44" s="22">
        <v>0</v>
      </c>
      <c r="AF44" s="22">
        <v>0</v>
      </c>
      <c r="AG44" s="22">
        <v>0</v>
      </c>
      <c r="AH44" s="22">
        <v>0</v>
      </c>
      <c r="AI44" s="22">
        <f t="shared" si="1"/>
        <v>0</v>
      </c>
      <c r="AJ44" s="22">
        <v>0</v>
      </c>
      <c r="AK44" s="22">
        <f t="shared" si="2"/>
        <v>-1350</v>
      </c>
      <c r="AM44" s="65">
        <f t="shared" si="3"/>
        <v>0</v>
      </c>
      <c r="AN44" s="65">
        <f t="shared" si="4"/>
        <v>0</v>
      </c>
    </row>
    <row r="45" spans="1:40" outlineLevel="1" x14ac:dyDescent="0.25">
      <c r="A45" s="10">
        <v>41517</v>
      </c>
      <c r="C45" s="5" t="s">
        <v>6450</v>
      </c>
      <c r="D45" s="4" t="s">
        <v>6451</v>
      </c>
      <c r="F45" s="4" t="s">
        <v>88</v>
      </c>
      <c r="G45" s="4" t="s">
        <v>162</v>
      </c>
      <c r="H45" s="4" t="s">
        <v>157</v>
      </c>
      <c r="M45" s="5">
        <v>1</v>
      </c>
      <c r="N45" s="5" t="s">
        <v>158</v>
      </c>
      <c r="P45" s="65">
        <v>150</v>
      </c>
      <c r="Q45" s="66">
        <v>0</v>
      </c>
      <c r="R45" s="66">
        <v>0</v>
      </c>
      <c r="S45" s="66">
        <f t="shared" si="0"/>
        <v>150</v>
      </c>
      <c r="U45" s="5">
        <v>60</v>
      </c>
      <c r="V45" s="22">
        <v>-150</v>
      </c>
      <c r="W45" s="22">
        <v>0</v>
      </c>
      <c r="X45" s="22">
        <v>0</v>
      </c>
      <c r="Y45" s="22">
        <v>0</v>
      </c>
      <c r="Z45" s="22">
        <v>0</v>
      </c>
      <c r="AA45" s="22">
        <v>0</v>
      </c>
      <c r="AB45" s="22">
        <v>0</v>
      </c>
      <c r="AC45" s="22">
        <v>0</v>
      </c>
      <c r="AD45" s="22">
        <v>0</v>
      </c>
      <c r="AE45" s="22">
        <v>0</v>
      </c>
      <c r="AF45" s="22">
        <v>0</v>
      </c>
      <c r="AG45" s="22">
        <v>0</v>
      </c>
      <c r="AH45" s="22">
        <v>0</v>
      </c>
      <c r="AI45" s="22">
        <f t="shared" si="1"/>
        <v>0</v>
      </c>
      <c r="AJ45" s="22">
        <v>0</v>
      </c>
      <c r="AK45" s="22">
        <f t="shared" si="2"/>
        <v>-150</v>
      </c>
      <c r="AM45" s="65">
        <f t="shared" si="3"/>
        <v>0</v>
      </c>
      <c r="AN45" s="65">
        <f t="shared" si="4"/>
        <v>0</v>
      </c>
    </row>
    <row r="46" spans="1:40" outlineLevel="1" x14ac:dyDescent="0.25">
      <c r="A46" s="10">
        <v>41565</v>
      </c>
      <c r="C46" s="5" t="s">
        <v>6452</v>
      </c>
      <c r="D46" s="4" t="s">
        <v>6453</v>
      </c>
      <c r="F46" s="4" t="s">
        <v>88</v>
      </c>
      <c r="G46" s="4" t="s">
        <v>162</v>
      </c>
      <c r="H46" s="4" t="s">
        <v>157</v>
      </c>
      <c r="M46" s="5">
        <v>1</v>
      </c>
      <c r="N46" s="5" t="s">
        <v>158</v>
      </c>
      <c r="P46" s="65">
        <v>780</v>
      </c>
      <c r="Q46" s="66">
        <v>0</v>
      </c>
      <c r="R46" s="66">
        <v>0</v>
      </c>
      <c r="S46" s="66">
        <f t="shared" si="0"/>
        <v>780</v>
      </c>
      <c r="U46" s="5">
        <v>60</v>
      </c>
      <c r="V46" s="22">
        <v>-780</v>
      </c>
      <c r="W46" s="22">
        <v>0</v>
      </c>
      <c r="X46" s="22">
        <v>0</v>
      </c>
      <c r="Y46" s="22">
        <v>0</v>
      </c>
      <c r="Z46" s="22">
        <v>0</v>
      </c>
      <c r="AA46" s="22">
        <v>0</v>
      </c>
      <c r="AB46" s="22">
        <v>0</v>
      </c>
      <c r="AC46" s="22">
        <v>0</v>
      </c>
      <c r="AD46" s="22">
        <v>0</v>
      </c>
      <c r="AE46" s="22">
        <v>0</v>
      </c>
      <c r="AF46" s="22">
        <v>0</v>
      </c>
      <c r="AG46" s="22">
        <v>0</v>
      </c>
      <c r="AH46" s="22">
        <v>0</v>
      </c>
      <c r="AI46" s="22">
        <f t="shared" si="1"/>
        <v>0</v>
      </c>
      <c r="AJ46" s="22">
        <v>0</v>
      </c>
      <c r="AK46" s="22">
        <f t="shared" si="2"/>
        <v>-780</v>
      </c>
      <c r="AM46" s="65">
        <f t="shared" si="3"/>
        <v>0</v>
      </c>
      <c r="AN46" s="65">
        <f t="shared" si="4"/>
        <v>0</v>
      </c>
    </row>
    <row r="47" spans="1:40" outlineLevel="1" x14ac:dyDescent="0.25">
      <c r="A47" s="10">
        <v>41639</v>
      </c>
      <c r="C47" s="5" t="s">
        <v>6454</v>
      </c>
      <c r="D47" s="4" t="s">
        <v>6455</v>
      </c>
      <c r="F47" s="4" t="s">
        <v>88</v>
      </c>
      <c r="G47" s="4" t="s">
        <v>162</v>
      </c>
      <c r="H47" s="4" t="s">
        <v>157</v>
      </c>
      <c r="M47" s="5">
        <v>1</v>
      </c>
      <c r="N47" s="5" t="s">
        <v>158</v>
      </c>
      <c r="P47" s="65">
        <v>500</v>
      </c>
      <c r="Q47" s="66">
        <v>0</v>
      </c>
      <c r="R47" s="66">
        <v>0</v>
      </c>
      <c r="S47" s="66">
        <f t="shared" si="0"/>
        <v>500</v>
      </c>
      <c r="U47" s="5">
        <v>60</v>
      </c>
      <c r="V47" s="22">
        <v>-500</v>
      </c>
      <c r="W47" s="22">
        <v>0</v>
      </c>
      <c r="X47" s="22">
        <v>0</v>
      </c>
      <c r="Y47" s="22">
        <v>0</v>
      </c>
      <c r="Z47" s="22">
        <v>0</v>
      </c>
      <c r="AA47" s="22">
        <v>0</v>
      </c>
      <c r="AB47" s="22">
        <v>0</v>
      </c>
      <c r="AC47" s="22">
        <v>0</v>
      </c>
      <c r="AD47" s="22">
        <v>0</v>
      </c>
      <c r="AE47" s="22">
        <v>0</v>
      </c>
      <c r="AF47" s="22">
        <v>0</v>
      </c>
      <c r="AG47" s="22">
        <v>0</v>
      </c>
      <c r="AH47" s="22">
        <v>0</v>
      </c>
      <c r="AI47" s="22">
        <f t="shared" si="1"/>
        <v>0</v>
      </c>
      <c r="AJ47" s="22">
        <v>0</v>
      </c>
      <c r="AK47" s="22">
        <f t="shared" si="2"/>
        <v>-500</v>
      </c>
      <c r="AM47" s="65">
        <f t="shared" si="3"/>
        <v>0</v>
      </c>
      <c r="AN47" s="65">
        <f t="shared" si="4"/>
        <v>0</v>
      </c>
    </row>
    <row r="48" spans="1:40" outlineLevel="1" x14ac:dyDescent="0.25">
      <c r="A48" s="10">
        <v>41639</v>
      </c>
      <c r="C48" s="5" t="s">
        <v>6456</v>
      </c>
      <c r="D48" s="4" t="s">
        <v>6455</v>
      </c>
      <c r="F48" s="4" t="s">
        <v>88</v>
      </c>
      <c r="G48" s="4" t="s">
        <v>162</v>
      </c>
      <c r="H48" s="4" t="s">
        <v>157</v>
      </c>
      <c r="M48" s="5">
        <v>1</v>
      </c>
      <c r="N48" s="5" t="s">
        <v>158</v>
      </c>
      <c r="P48" s="65">
        <v>500</v>
      </c>
      <c r="Q48" s="66">
        <v>0</v>
      </c>
      <c r="R48" s="66">
        <v>0</v>
      </c>
      <c r="S48" s="66">
        <f t="shared" si="0"/>
        <v>500</v>
      </c>
      <c r="U48" s="5">
        <v>60</v>
      </c>
      <c r="V48" s="22">
        <v>-500</v>
      </c>
      <c r="W48" s="22">
        <v>0</v>
      </c>
      <c r="X48" s="22">
        <v>0</v>
      </c>
      <c r="Y48" s="22">
        <v>0</v>
      </c>
      <c r="Z48" s="22">
        <v>0</v>
      </c>
      <c r="AA48" s="22">
        <v>0</v>
      </c>
      <c r="AB48" s="22">
        <v>0</v>
      </c>
      <c r="AC48" s="22">
        <v>0</v>
      </c>
      <c r="AD48" s="22">
        <v>0</v>
      </c>
      <c r="AE48" s="22">
        <v>0</v>
      </c>
      <c r="AF48" s="22">
        <v>0</v>
      </c>
      <c r="AG48" s="22">
        <v>0</v>
      </c>
      <c r="AH48" s="22">
        <v>0</v>
      </c>
      <c r="AI48" s="22">
        <f t="shared" si="1"/>
        <v>0</v>
      </c>
      <c r="AJ48" s="22">
        <v>0</v>
      </c>
      <c r="AK48" s="22">
        <f t="shared" si="2"/>
        <v>-500</v>
      </c>
      <c r="AM48" s="65">
        <f t="shared" si="3"/>
        <v>0</v>
      </c>
      <c r="AN48" s="65">
        <f t="shared" si="4"/>
        <v>0</v>
      </c>
    </row>
    <row r="49" spans="1:40" outlineLevel="1" x14ac:dyDescent="0.25">
      <c r="A49" s="10">
        <v>41639</v>
      </c>
      <c r="C49" s="5" t="s">
        <v>6457</v>
      </c>
      <c r="D49" s="4" t="s">
        <v>6455</v>
      </c>
      <c r="F49" s="4" t="s">
        <v>88</v>
      </c>
      <c r="G49" s="4" t="s">
        <v>451</v>
      </c>
      <c r="H49" s="4" t="s">
        <v>157</v>
      </c>
      <c r="M49" s="5">
        <v>1</v>
      </c>
      <c r="N49" s="5" t="s">
        <v>158</v>
      </c>
      <c r="P49" s="65">
        <v>500</v>
      </c>
      <c r="Q49" s="66">
        <v>0</v>
      </c>
      <c r="R49" s="66">
        <v>0</v>
      </c>
      <c r="S49" s="66">
        <f t="shared" si="0"/>
        <v>500</v>
      </c>
      <c r="U49" s="5">
        <v>60</v>
      </c>
      <c r="V49" s="22">
        <v>-500</v>
      </c>
      <c r="W49" s="22">
        <v>0</v>
      </c>
      <c r="X49" s="22">
        <v>0</v>
      </c>
      <c r="Y49" s="22">
        <v>0</v>
      </c>
      <c r="Z49" s="22">
        <v>0</v>
      </c>
      <c r="AA49" s="22">
        <v>0</v>
      </c>
      <c r="AB49" s="22">
        <v>0</v>
      </c>
      <c r="AC49" s="22">
        <v>0</v>
      </c>
      <c r="AD49" s="22">
        <v>0</v>
      </c>
      <c r="AE49" s="22">
        <v>0</v>
      </c>
      <c r="AF49" s="22">
        <v>0</v>
      </c>
      <c r="AG49" s="22">
        <v>0</v>
      </c>
      <c r="AH49" s="22">
        <v>0</v>
      </c>
      <c r="AI49" s="22">
        <f t="shared" si="1"/>
        <v>0</v>
      </c>
      <c r="AJ49" s="22">
        <v>0</v>
      </c>
      <c r="AK49" s="22">
        <f t="shared" si="2"/>
        <v>-500</v>
      </c>
      <c r="AM49" s="65">
        <f t="shared" si="3"/>
        <v>0</v>
      </c>
      <c r="AN49" s="65">
        <f t="shared" si="4"/>
        <v>0</v>
      </c>
    </row>
    <row r="50" spans="1:40" outlineLevel="1" x14ac:dyDescent="0.25">
      <c r="A50" s="10">
        <v>42138</v>
      </c>
      <c r="C50" s="5" t="s">
        <v>6458</v>
      </c>
      <c r="D50" s="4" t="s">
        <v>6459</v>
      </c>
      <c r="F50" s="4" t="s">
        <v>88</v>
      </c>
      <c r="G50" s="4" t="s">
        <v>162</v>
      </c>
      <c r="H50" s="4" t="s">
        <v>157</v>
      </c>
      <c r="M50" s="5">
        <v>1</v>
      </c>
      <c r="N50" s="5" t="s">
        <v>158</v>
      </c>
      <c r="P50" s="65">
        <v>2000</v>
      </c>
      <c r="Q50" s="66">
        <v>0</v>
      </c>
      <c r="R50" s="66">
        <v>0</v>
      </c>
      <c r="S50" s="66">
        <f t="shared" ref="S50:S86" si="5">SUM(P50:R50)</f>
        <v>2000</v>
      </c>
      <c r="U50" s="5">
        <v>48</v>
      </c>
      <c r="V50" s="22">
        <v>-2000</v>
      </c>
      <c r="W50" s="22">
        <v>0</v>
      </c>
      <c r="X50" s="22">
        <v>0</v>
      </c>
      <c r="Y50" s="22">
        <v>0</v>
      </c>
      <c r="Z50" s="22">
        <v>0</v>
      </c>
      <c r="AA50" s="22">
        <v>0</v>
      </c>
      <c r="AB50" s="22">
        <v>0</v>
      </c>
      <c r="AC50" s="22">
        <v>0</v>
      </c>
      <c r="AD50" s="22">
        <v>0</v>
      </c>
      <c r="AE50" s="22">
        <v>0</v>
      </c>
      <c r="AF50" s="22">
        <v>0</v>
      </c>
      <c r="AG50" s="22">
        <v>0</v>
      </c>
      <c r="AH50" s="22">
        <v>0</v>
      </c>
      <c r="AI50" s="22">
        <f t="shared" si="1"/>
        <v>0</v>
      </c>
      <c r="AJ50" s="22">
        <v>0</v>
      </c>
      <c r="AK50" s="22">
        <f t="shared" si="2"/>
        <v>-2000</v>
      </c>
      <c r="AM50" s="65">
        <f t="shared" si="3"/>
        <v>0</v>
      </c>
      <c r="AN50" s="65">
        <f t="shared" si="4"/>
        <v>0</v>
      </c>
    </row>
    <row r="51" spans="1:40" outlineLevel="1" x14ac:dyDescent="0.25">
      <c r="A51" s="10">
        <v>42430</v>
      </c>
      <c r="C51" s="5" t="s">
        <v>6460</v>
      </c>
      <c r="D51" s="4" t="s">
        <v>6461</v>
      </c>
      <c r="F51" s="4" t="s">
        <v>88</v>
      </c>
      <c r="G51" s="4" t="s">
        <v>162</v>
      </c>
      <c r="H51" s="4" t="s">
        <v>157</v>
      </c>
      <c r="M51" s="5">
        <v>1</v>
      </c>
      <c r="N51" s="5" t="s">
        <v>158</v>
      </c>
      <c r="P51" s="65">
        <v>2644.34</v>
      </c>
      <c r="Q51" s="66">
        <v>0</v>
      </c>
      <c r="R51" s="66">
        <v>0</v>
      </c>
      <c r="S51" s="66">
        <f t="shared" si="5"/>
        <v>2644.34</v>
      </c>
      <c r="U51" s="5">
        <v>60</v>
      </c>
      <c r="V51" s="22">
        <v>-2644.34</v>
      </c>
      <c r="W51" s="22">
        <v>0</v>
      </c>
      <c r="X51" s="22">
        <v>0</v>
      </c>
      <c r="Y51" s="22">
        <v>0</v>
      </c>
      <c r="Z51" s="22">
        <v>0</v>
      </c>
      <c r="AA51" s="22">
        <v>0</v>
      </c>
      <c r="AB51" s="22">
        <v>0</v>
      </c>
      <c r="AC51" s="22">
        <v>0</v>
      </c>
      <c r="AD51" s="22">
        <v>0</v>
      </c>
      <c r="AE51" s="22">
        <v>0</v>
      </c>
      <c r="AF51" s="22">
        <v>0</v>
      </c>
      <c r="AG51" s="22">
        <v>0</v>
      </c>
      <c r="AH51" s="22">
        <v>0</v>
      </c>
      <c r="AI51" s="22">
        <f t="shared" ref="AI51:AI87" si="6">SUM(W51:AH51)</f>
        <v>0</v>
      </c>
      <c r="AJ51" s="22">
        <v>0</v>
      </c>
      <c r="AK51" s="22">
        <f t="shared" ref="AK51:AK87" si="7">V51+AI51+AJ51</f>
        <v>-2644.34</v>
      </c>
      <c r="AM51" s="65">
        <f t="shared" ref="AM51:AM87" si="8">S51+AK51</f>
        <v>0</v>
      </c>
      <c r="AN51" s="65">
        <f t="shared" ref="AN51:AN87" si="9">P51+V51</f>
        <v>0</v>
      </c>
    </row>
    <row r="52" spans="1:40" outlineLevel="1" x14ac:dyDescent="0.25">
      <c r="A52" s="10">
        <v>42656</v>
      </c>
      <c r="C52" s="5" t="s">
        <v>6462</v>
      </c>
      <c r="D52" s="4" t="s">
        <v>6463</v>
      </c>
      <c r="F52" s="4" t="s">
        <v>88</v>
      </c>
      <c r="G52" s="4" t="s">
        <v>451</v>
      </c>
      <c r="H52" s="4" t="s">
        <v>157</v>
      </c>
      <c r="M52" s="5">
        <v>1</v>
      </c>
      <c r="N52" s="5" t="s">
        <v>158</v>
      </c>
      <c r="P52" s="65">
        <v>1200</v>
      </c>
      <c r="Q52" s="66">
        <v>0</v>
      </c>
      <c r="R52" s="66">
        <v>0</v>
      </c>
      <c r="S52" s="66">
        <f t="shared" si="5"/>
        <v>1200</v>
      </c>
      <c r="U52" s="5">
        <v>60</v>
      </c>
      <c r="V52" s="22">
        <v>-1200</v>
      </c>
      <c r="W52" s="22">
        <v>0</v>
      </c>
      <c r="X52" s="22">
        <v>0</v>
      </c>
      <c r="Y52" s="22">
        <v>0</v>
      </c>
      <c r="Z52" s="22">
        <v>0</v>
      </c>
      <c r="AA52" s="22">
        <v>0</v>
      </c>
      <c r="AB52" s="22">
        <v>0</v>
      </c>
      <c r="AC52" s="22">
        <v>0</v>
      </c>
      <c r="AD52" s="22">
        <v>0</v>
      </c>
      <c r="AE52" s="22">
        <v>0</v>
      </c>
      <c r="AF52" s="22">
        <v>0</v>
      </c>
      <c r="AG52" s="22">
        <v>0</v>
      </c>
      <c r="AH52" s="22">
        <v>0</v>
      </c>
      <c r="AI52" s="22">
        <f t="shared" si="6"/>
        <v>0</v>
      </c>
      <c r="AJ52" s="22">
        <v>0</v>
      </c>
      <c r="AK52" s="22">
        <f t="shared" si="7"/>
        <v>-1200</v>
      </c>
      <c r="AM52" s="65">
        <f t="shared" si="8"/>
        <v>0</v>
      </c>
      <c r="AN52" s="65">
        <f t="shared" si="9"/>
        <v>0</v>
      </c>
    </row>
    <row r="53" spans="1:40" outlineLevel="1" x14ac:dyDescent="0.25">
      <c r="A53" s="10">
        <v>43160</v>
      </c>
      <c r="C53" s="5" t="s">
        <v>6464</v>
      </c>
      <c r="D53" s="4" t="s">
        <v>6465</v>
      </c>
      <c r="F53" s="4" t="s">
        <v>88</v>
      </c>
      <c r="G53" s="4" t="s">
        <v>206</v>
      </c>
      <c r="H53" s="4" t="s">
        <v>90</v>
      </c>
      <c r="M53" s="5">
        <v>1</v>
      </c>
      <c r="N53" s="5" t="s">
        <v>207</v>
      </c>
      <c r="P53" s="65">
        <v>1125</v>
      </c>
      <c r="Q53" s="66">
        <v>0</v>
      </c>
      <c r="R53" s="66">
        <v>0</v>
      </c>
      <c r="S53" s="66">
        <f t="shared" si="5"/>
        <v>1125</v>
      </c>
      <c r="U53" s="5">
        <v>24</v>
      </c>
      <c r="V53" s="22">
        <v>-1125</v>
      </c>
      <c r="W53" s="22">
        <v>0</v>
      </c>
      <c r="X53" s="22">
        <v>0</v>
      </c>
      <c r="Y53" s="22">
        <v>0</v>
      </c>
      <c r="Z53" s="22">
        <v>0</v>
      </c>
      <c r="AA53" s="22">
        <v>0</v>
      </c>
      <c r="AB53" s="22">
        <v>0</v>
      </c>
      <c r="AC53" s="22">
        <v>0</v>
      </c>
      <c r="AD53" s="22">
        <v>0</v>
      </c>
      <c r="AE53" s="22">
        <v>0</v>
      </c>
      <c r="AF53" s="22">
        <v>0</v>
      </c>
      <c r="AG53" s="22">
        <v>0</v>
      </c>
      <c r="AH53" s="22">
        <v>0</v>
      </c>
      <c r="AI53" s="22">
        <f t="shared" si="6"/>
        <v>0</v>
      </c>
      <c r="AJ53" s="22">
        <v>0</v>
      </c>
      <c r="AK53" s="22">
        <f t="shared" si="7"/>
        <v>-1125</v>
      </c>
      <c r="AM53" s="65">
        <f t="shared" si="8"/>
        <v>0</v>
      </c>
      <c r="AN53" s="65">
        <f t="shared" si="9"/>
        <v>0</v>
      </c>
    </row>
    <row r="54" spans="1:40" outlineLevel="1" x14ac:dyDescent="0.25">
      <c r="A54" s="10">
        <v>43160</v>
      </c>
      <c r="C54" s="5" t="s">
        <v>6466</v>
      </c>
      <c r="D54" s="4" t="s">
        <v>6467</v>
      </c>
      <c r="F54" s="4" t="s">
        <v>418</v>
      </c>
      <c r="G54" s="4" t="s">
        <v>206</v>
      </c>
      <c r="H54" s="4" t="s">
        <v>90</v>
      </c>
      <c r="M54" s="5">
        <v>1</v>
      </c>
      <c r="N54" s="5" t="s">
        <v>207</v>
      </c>
      <c r="P54" s="65">
        <v>1125</v>
      </c>
      <c r="Q54" s="66">
        <v>0</v>
      </c>
      <c r="R54" s="66">
        <v>0</v>
      </c>
      <c r="S54" s="66">
        <f t="shared" si="5"/>
        <v>1125</v>
      </c>
      <c r="U54" s="5">
        <v>24</v>
      </c>
      <c r="V54" s="22">
        <v>-1125</v>
      </c>
      <c r="W54" s="22">
        <v>0</v>
      </c>
      <c r="X54" s="22">
        <v>0</v>
      </c>
      <c r="Y54" s="22">
        <v>0</v>
      </c>
      <c r="Z54" s="22">
        <v>0</v>
      </c>
      <c r="AA54" s="22">
        <v>0</v>
      </c>
      <c r="AB54" s="22">
        <v>0</v>
      </c>
      <c r="AC54" s="22">
        <v>0</v>
      </c>
      <c r="AD54" s="22">
        <v>0</v>
      </c>
      <c r="AE54" s="22">
        <v>0</v>
      </c>
      <c r="AF54" s="22">
        <v>0</v>
      </c>
      <c r="AG54" s="22">
        <v>0</v>
      </c>
      <c r="AH54" s="22">
        <v>0</v>
      </c>
      <c r="AI54" s="22">
        <f t="shared" si="6"/>
        <v>0</v>
      </c>
      <c r="AJ54" s="22">
        <v>0</v>
      </c>
      <c r="AK54" s="22">
        <f t="shared" si="7"/>
        <v>-1125</v>
      </c>
      <c r="AM54" s="65">
        <f t="shared" si="8"/>
        <v>0</v>
      </c>
      <c r="AN54" s="65">
        <f t="shared" si="9"/>
        <v>0</v>
      </c>
    </row>
    <row r="55" spans="1:40" outlineLevel="1" x14ac:dyDescent="0.25">
      <c r="A55" s="10">
        <v>40755</v>
      </c>
      <c r="C55" s="5" t="s">
        <v>6468</v>
      </c>
      <c r="D55" s="4" t="s">
        <v>6469</v>
      </c>
      <c r="F55" s="4" t="s">
        <v>88</v>
      </c>
      <c r="G55" s="4" t="s">
        <v>451</v>
      </c>
      <c r="H55" s="4" t="s">
        <v>157</v>
      </c>
      <c r="M55" s="5">
        <v>1</v>
      </c>
      <c r="N55" s="5" t="s">
        <v>158</v>
      </c>
      <c r="P55" s="65">
        <v>900</v>
      </c>
      <c r="Q55" s="66">
        <v>0</v>
      </c>
      <c r="R55" s="66">
        <v>0</v>
      </c>
      <c r="S55" s="66">
        <f t="shared" si="5"/>
        <v>900</v>
      </c>
      <c r="U55" s="5">
        <v>80</v>
      </c>
      <c r="V55" s="22">
        <v>-900</v>
      </c>
      <c r="W55" s="22">
        <v>0</v>
      </c>
      <c r="X55" s="22">
        <v>0</v>
      </c>
      <c r="Y55" s="22">
        <v>0</v>
      </c>
      <c r="Z55" s="22">
        <v>0</v>
      </c>
      <c r="AA55" s="22">
        <v>0</v>
      </c>
      <c r="AB55" s="22">
        <v>0</v>
      </c>
      <c r="AC55" s="22">
        <v>0</v>
      </c>
      <c r="AD55" s="22">
        <v>0</v>
      </c>
      <c r="AE55" s="22">
        <v>0</v>
      </c>
      <c r="AF55" s="22">
        <v>0</v>
      </c>
      <c r="AG55" s="22">
        <v>0</v>
      </c>
      <c r="AH55" s="22">
        <v>0</v>
      </c>
      <c r="AI55" s="22">
        <f t="shared" si="6"/>
        <v>0</v>
      </c>
      <c r="AJ55" s="22">
        <v>0</v>
      </c>
      <c r="AK55" s="22">
        <f t="shared" si="7"/>
        <v>-900</v>
      </c>
      <c r="AM55" s="65">
        <f t="shared" si="8"/>
        <v>0</v>
      </c>
      <c r="AN55" s="65">
        <f t="shared" si="9"/>
        <v>0</v>
      </c>
    </row>
    <row r="56" spans="1:40" outlineLevel="1" x14ac:dyDescent="0.25">
      <c r="A56" s="10">
        <v>40755</v>
      </c>
      <c r="C56" s="5" t="s">
        <v>6470</v>
      </c>
      <c r="D56" s="4" t="s">
        <v>6471</v>
      </c>
      <c r="F56" s="4" t="s">
        <v>88</v>
      </c>
      <c r="G56" s="4" t="s">
        <v>451</v>
      </c>
      <c r="H56" s="4" t="s">
        <v>157</v>
      </c>
      <c r="M56" s="5">
        <v>1</v>
      </c>
      <c r="N56" s="5" t="s">
        <v>158</v>
      </c>
      <c r="P56" s="65">
        <v>400</v>
      </c>
      <c r="Q56" s="66">
        <v>0</v>
      </c>
      <c r="R56" s="66">
        <v>0</v>
      </c>
      <c r="S56" s="66">
        <f t="shared" si="5"/>
        <v>400</v>
      </c>
      <c r="U56" s="5">
        <v>80</v>
      </c>
      <c r="V56" s="22">
        <v>-400</v>
      </c>
      <c r="W56" s="22">
        <v>0</v>
      </c>
      <c r="X56" s="22">
        <v>0</v>
      </c>
      <c r="Y56" s="22">
        <v>0</v>
      </c>
      <c r="Z56" s="22">
        <v>0</v>
      </c>
      <c r="AA56" s="22">
        <v>0</v>
      </c>
      <c r="AB56" s="22">
        <v>0</v>
      </c>
      <c r="AC56" s="22">
        <v>0</v>
      </c>
      <c r="AD56" s="22">
        <v>0</v>
      </c>
      <c r="AE56" s="22">
        <v>0</v>
      </c>
      <c r="AF56" s="22">
        <v>0</v>
      </c>
      <c r="AG56" s="22">
        <v>0</v>
      </c>
      <c r="AH56" s="22">
        <v>0</v>
      </c>
      <c r="AI56" s="22">
        <f t="shared" si="6"/>
        <v>0</v>
      </c>
      <c r="AJ56" s="22">
        <v>0</v>
      </c>
      <c r="AK56" s="22">
        <f t="shared" si="7"/>
        <v>-400</v>
      </c>
      <c r="AM56" s="65">
        <f t="shared" si="8"/>
        <v>0</v>
      </c>
      <c r="AN56" s="65">
        <f t="shared" si="9"/>
        <v>0</v>
      </c>
    </row>
    <row r="57" spans="1:40" outlineLevel="1" x14ac:dyDescent="0.25">
      <c r="A57" s="10">
        <v>40755</v>
      </c>
      <c r="C57" s="5" t="s">
        <v>6472</v>
      </c>
      <c r="D57" s="4" t="s">
        <v>6473</v>
      </c>
      <c r="F57" s="4" t="s">
        <v>88</v>
      </c>
      <c r="G57" s="4" t="s">
        <v>451</v>
      </c>
      <c r="H57" s="4" t="s">
        <v>157</v>
      </c>
      <c r="M57" s="5">
        <v>1</v>
      </c>
      <c r="N57" s="5" t="s">
        <v>158</v>
      </c>
      <c r="P57" s="65">
        <v>400</v>
      </c>
      <c r="Q57" s="66">
        <v>0</v>
      </c>
      <c r="R57" s="66">
        <v>0</v>
      </c>
      <c r="S57" s="66">
        <f t="shared" si="5"/>
        <v>400</v>
      </c>
      <c r="U57" s="5">
        <v>80</v>
      </c>
      <c r="V57" s="22">
        <v>-400</v>
      </c>
      <c r="W57" s="22">
        <v>0</v>
      </c>
      <c r="X57" s="22">
        <v>0</v>
      </c>
      <c r="Y57" s="22">
        <v>0</v>
      </c>
      <c r="Z57" s="22">
        <v>0</v>
      </c>
      <c r="AA57" s="22">
        <v>0</v>
      </c>
      <c r="AB57" s="22">
        <v>0</v>
      </c>
      <c r="AC57" s="22">
        <v>0</v>
      </c>
      <c r="AD57" s="22">
        <v>0</v>
      </c>
      <c r="AE57" s="22">
        <v>0</v>
      </c>
      <c r="AF57" s="22">
        <v>0</v>
      </c>
      <c r="AG57" s="22">
        <v>0</v>
      </c>
      <c r="AH57" s="22">
        <v>0</v>
      </c>
      <c r="AI57" s="22">
        <f t="shared" si="6"/>
        <v>0</v>
      </c>
      <c r="AJ57" s="22">
        <v>0</v>
      </c>
      <c r="AK57" s="22">
        <f t="shared" si="7"/>
        <v>-400</v>
      </c>
      <c r="AM57" s="65">
        <f t="shared" si="8"/>
        <v>0</v>
      </c>
      <c r="AN57" s="65">
        <f t="shared" si="9"/>
        <v>0</v>
      </c>
    </row>
    <row r="58" spans="1:40" outlineLevel="1" x14ac:dyDescent="0.25">
      <c r="A58" s="10">
        <v>40755</v>
      </c>
      <c r="C58" s="5" t="s">
        <v>6474</v>
      </c>
      <c r="D58" s="4" t="s">
        <v>6475</v>
      </c>
      <c r="F58" s="4" t="s">
        <v>88</v>
      </c>
      <c r="G58" s="4" t="s">
        <v>451</v>
      </c>
      <c r="H58" s="4" t="s">
        <v>157</v>
      </c>
      <c r="M58" s="5">
        <v>1</v>
      </c>
      <c r="N58" s="5" t="s">
        <v>158</v>
      </c>
      <c r="P58" s="65">
        <v>150</v>
      </c>
      <c r="Q58" s="66">
        <v>0</v>
      </c>
      <c r="R58" s="66">
        <v>0</v>
      </c>
      <c r="S58" s="66">
        <f t="shared" si="5"/>
        <v>150</v>
      </c>
      <c r="U58" s="5">
        <v>80</v>
      </c>
      <c r="V58" s="22">
        <v>-150</v>
      </c>
      <c r="W58" s="22">
        <v>0</v>
      </c>
      <c r="X58" s="22">
        <v>0</v>
      </c>
      <c r="Y58" s="22">
        <v>0</v>
      </c>
      <c r="Z58" s="22">
        <v>0</v>
      </c>
      <c r="AA58" s="22">
        <v>0</v>
      </c>
      <c r="AB58" s="22">
        <v>0</v>
      </c>
      <c r="AC58" s="22">
        <v>0</v>
      </c>
      <c r="AD58" s="22">
        <v>0</v>
      </c>
      <c r="AE58" s="22">
        <v>0</v>
      </c>
      <c r="AF58" s="22">
        <v>0</v>
      </c>
      <c r="AG58" s="22">
        <v>0</v>
      </c>
      <c r="AH58" s="22">
        <v>0</v>
      </c>
      <c r="AI58" s="22">
        <f t="shared" si="6"/>
        <v>0</v>
      </c>
      <c r="AJ58" s="22">
        <v>0</v>
      </c>
      <c r="AK58" s="22">
        <f t="shared" si="7"/>
        <v>-150</v>
      </c>
      <c r="AM58" s="65">
        <f t="shared" si="8"/>
        <v>0</v>
      </c>
      <c r="AN58" s="65">
        <f t="shared" si="9"/>
        <v>0</v>
      </c>
    </row>
    <row r="59" spans="1:40" outlineLevel="1" x14ac:dyDescent="0.25">
      <c r="A59" s="10">
        <v>40755</v>
      </c>
      <c r="C59" s="5" t="s">
        <v>6476</v>
      </c>
      <c r="D59" s="4" t="s">
        <v>6477</v>
      </c>
      <c r="F59" s="4" t="s">
        <v>88</v>
      </c>
      <c r="G59" s="4" t="s">
        <v>451</v>
      </c>
      <c r="H59" s="4" t="s">
        <v>157</v>
      </c>
      <c r="M59" s="5">
        <v>1</v>
      </c>
      <c r="N59" s="5" t="s">
        <v>158</v>
      </c>
      <c r="P59" s="65">
        <v>185</v>
      </c>
      <c r="Q59" s="66">
        <v>0</v>
      </c>
      <c r="R59" s="66">
        <v>0</v>
      </c>
      <c r="S59" s="66">
        <f t="shared" si="5"/>
        <v>185</v>
      </c>
      <c r="U59" s="5">
        <v>80</v>
      </c>
      <c r="V59" s="22">
        <v>-185</v>
      </c>
      <c r="W59" s="22">
        <v>0</v>
      </c>
      <c r="X59" s="22">
        <v>0</v>
      </c>
      <c r="Y59" s="22">
        <v>0</v>
      </c>
      <c r="Z59" s="22">
        <v>0</v>
      </c>
      <c r="AA59" s="22">
        <v>0</v>
      </c>
      <c r="AB59" s="22">
        <v>0</v>
      </c>
      <c r="AC59" s="22">
        <v>0</v>
      </c>
      <c r="AD59" s="22">
        <v>0</v>
      </c>
      <c r="AE59" s="22">
        <v>0</v>
      </c>
      <c r="AF59" s="22">
        <v>0</v>
      </c>
      <c r="AG59" s="22">
        <v>0</v>
      </c>
      <c r="AH59" s="22">
        <v>0</v>
      </c>
      <c r="AI59" s="22">
        <f t="shared" si="6"/>
        <v>0</v>
      </c>
      <c r="AJ59" s="22">
        <v>0</v>
      </c>
      <c r="AK59" s="22">
        <f t="shared" si="7"/>
        <v>-185</v>
      </c>
      <c r="AM59" s="65">
        <f t="shared" si="8"/>
        <v>0</v>
      </c>
      <c r="AN59" s="65">
        <f t="shared" si="9"/>
        <v>0</v>
      </c>
    </row>
    <row r="60" spans="1:40" outlineLevel="1" x14ac:dyDescent="0.25">
      <c r="A60" s="10">
        <v>40755</v>
      </c>
      <c r="C60" s="5" t="s">
        <v>6478</v>
      </c>
      <c r="D60" s="4" t="s">
        <v>6479</v>
      </c>
      <c r="F60" s="4" t="s">
        <v>88</v>
      </c>
      <c r="G60" s="4" t="s">
        <v>451</v>
      </c>
      <c r="H60" s="4" t="s">
        <v>157</v>
      </c>
      <c r="M60" s="5">
        <v>1</v>
      </c>
      <c r="N60" s="5" t="s">
        <v>158</v>
      </c>
      <c r="P60" s="65">
        <v>2888</v>
      </c>
      <c r="Q60" s="66">
        <v>0</v>
      </c>
      <c r="R60" s="66">
        <v>0</v>
      </c>
      <c r="S60" s="66">
        <f t="shared" si="5"/>
        <v>2888</v>
      </c>
      <c r="U60" s="5">
        <v>80</v>
      </c>
      <c r="V60" s="22">
        <v>-2888</v>
      </c>
      <c r="W60" s="22">
        <v>0</v>
      </c>
      <c r="X60" s="22">
        <v>0</v>
      </c>
      <c r="Y60" s="22">
        <v>0</v>
      </c>
      <c r="Z60" s="22">
        <v>0</v>
      </c>
      <c r="AA60" s="22">
        <v>0</v>
      </c>
      <c r="AB60" s="22">
        <v>0</v>
      </c>
      <c r="AC60" s="22">
        <v>0</v>
      </c>
      <c r="AD60" s="22">
        <v>0</v>
      </c>
      <c r="AE60" s="22">
        <v>0</v>
      </c>
      <c r="AF60" s="22">
        <v>0</v>
      </c>
      <c r="AG60" s="22">
        <v>0</v>
      </c>
      <c r="AH60" s="22">
        <v>0</v>
      </c>
      <c r="AI60" s="22">
        <f t="shared" si="6"/>
        <v>0</v>
      </c>
      <c r="AJ60" s="22">
        <v>0</v>
      </c>
      <c r="AK60" s="22">
        <f t="shared" si="7"/>
        <v>-2888</v>
      </c>
      <c r="AM60" s="65">
        <f t="shared" si="8"/>
        <v>0</v>
      </c>
      <c r="AN60" s="65">
        <f t="shared" si="9"/>
        <v>0</v>
      </c>
    </row>
    <row r="61" spans="1:40" outlineLevel="1" x14ac:dyDescent="0.25">
      <c r="A61" s="10">
        <v>40755</v>
      </c>
      <c r="C61" s="5" t="s">
        <v>6480</v>
      </c>
      <c r="D61" s="4" t="s">
        <v>6481</v>
      </c>
      <c r="F61" s="4" t="s">
        <v>88</v>
      </c>
      <c r="G61" s="4" t="s">
        <v>451</v>
      </c>
      <c r="H61" s="4" t="s">
        <v>157</v>
      </c>
      <c r="M61" s="5">
        <v>1</v>
      </c>
      <c r="N61" s="5" t="s">
        <v>158</v>
      </c>
      <c r="P61" s="65">
        <v>4000</v>
      </c>
      <c r="Q61" s="66">
        <v>0</v>
      </c>
      <c r="R61" s="66">
        <v>0</v>
      </c>
      <c r="S61" s="66">
        <f t="shared" si="5"/>
        <v>4000</v>
      </c>
      <c r="U61" s="5">
        <v>80</v>
      </c>
      <c r="V61" s="22">
        <v>-4000</v>
      </c>
      <c r="W61" s="22">
        <v>0</v>
      </c>
      <c r="X61" s="22">
        <v>0</v>
      </c>
      <c r="Y61" s="22">
        <v>0</v>
      </c>
      <c r="Z61" s="22">
        <v>0</v>
      </c>
      <c r="AA61" s="22">
        <v>0</v>
      </c>
      <c r="AB61" s="22">
        <v>0</v>
      </c>
      <c r="AC61" s="22">
        <v>0</v>
      </c>
      <c r="AD61" s="22">
        <v>0</v>
      </c>
      <c r="AE61" s="22">
        <v>0</v>
      </c>
      <c r="AF61" s="22">
        <v>0</v>
      </c>
      <c r="AG61" s="22">
        <v>0</v>
      </c>
      <c r="AH61" s="22">
        <v>0</v>
      </c>
      <c r="AI61" s="22">
        <f t="shared" si="6"/>
        <v>0</v>
      </c>
      <c r="AJ61" s="22">
        <v>0</v>
      </c>
      <c r="AK61" s="22">
        <f t="shared" si="7"/>
        <v>-4000</v>
      </c>
      <c r="AM61" s="65">
        <f t="shared" si="8"/>
        <v>0</v>
      </c>
      <c r="AN61" s="65">
        <f t="shared" si="9"/>
        <v>0</v>
      </c>
    </row>
    <row r="62" spans="1:40" outlineLevel="1" x14ac:dyDescent="0.25">
      <c r="A62" s="10">
        <v>40755</v>
      </c>
      <c r="C62" s="5" t="s">
        <v>6482</v>
      </c>
      <c r="D62" s="4" t="s">
        <v>6483</v>
      </c>
      <c r="F62" s="4" t="s">
        <v>88</v>
      </c>
      <c r="G62" s="4" t="s">
        <v>451</v>
      </c>
      <c r="H62" s="4" t="s">
        <v>157</v>
      </c>
      <c r="M62" s="5">
        <v>1</v>
      </c>
      <c r="N62" s="5" t="s">
        <v>158</v>
      </c>
      <c r="P62" s="65">
        <v>699</v>
      </c>
      <c r="Q62" s="66">
        <v>0</v>
      </c>
      <c r="R62" s="66">
        <v>0</v>
      </c>
      <c r="S62" s="66">
        <f t="shared" si="5"/>
        <v>699</v>
      </c>
      <c r="U62" s="5">
        <v>80</v>
      </c>
      <c r="V62" s="22">
        <v>-699</v>
      </c>
      <c r="W62" s="22">
        <v>0</v>
      </c>
      <c r="X62" s="22">
        <v>0</v>
      </c>
      <c r="Y62" s="22">
        <v>0</v>
      </c>
      <c r="Z62" s="22">
        <v>0</v>
      </c>
      <c r="AA62" s="22">
        <v>0</v>
      </c>
      <c r="AB62" s="22">
        <v>0</v>
      </c>
      <c r="AC62" s="22">
        <v>0</v>
      </c>
      <c r="AD62" s="22">
        <v>0</v>
      </c>
      <c r="AE62" s="22">
        <v>0</v>
      </c>
      <c r="AF62" s="22">
        <v>0</v>
      </c>
      <c r="AG62" s="22">
        <v>0</v>
      </c>
      <c r="AH62" s="22">
        <v>0</v>
      </c>
      <c r="AI62" s="22">
        <f t="shared" si="6"/>
        <v>0</v>
      </c>
      <c r="AJ62" s="22">
        <v>0</v>
      </c>
      <c r="AK62" s="22">
        <f t="shared" si="7"/>
        <v>-699</v>
      </c>
      <c r="AM62" s="65">
        <f t="shared" si="8"/>
        <v>0</v>
      </c>
      <c r="AN62" s="65">
        <f t="shared" si="9"/>
        <v>0</v>
      </c>
    </row>
    <row r="63" spans="1:40" outlineLevel="1" x14ac:dyDescent="0.25">
      <c r="A63" s="10">
        <v>40755</v>
      </c>
      <c r="C63" s="5" t="s">
        <v>6484</v>
      </c>
      <c r="D63" s="4" t="s">
        <v>6485</v>
      </c>
      <c r="F63" s="4" t="s">
        <v>88</v>
      </c>
      <c r="G63" s="4" t="s">
        <v>451</v>
      </c>
      <c r="H63" s="4" t="s">
        <v>157</v>
      </c>
      <c r="M63" s="5">
        <v>1</v>
      </c>
      <c r="N63" s="5" t="s">
        <v>158</v>
      </c>
      <c r="P63" s="65">
        <v>620.64</v>
      </c>
      <c r="Q63" s="66">
        <v>0</v>
      </c>
      <c r="R63" s="66">
        <v>0</v>
      </c>
      <c r="S63" s="66">
        <f t="shared" si="5"/>
        <v>620.64</v>
      </c>
      <c r="U63" s="5">
        <v>80</v>
      </c>
      <c r="V63" s="22">
        <v>-620.64</v>
      </c>
      <c r="W63" s="22">
        <v>0</v>
      </c>
      <c r="X63" s="22">
        <v>0</v>
      </c>
      <c r="Y63" s="22">
        <v>0</v>
      </c>
      <c r="Z63" s="22">
        <v>0</v>
      </c>
      <c r="AA63" s="22">
        <v>0</v>
      </c>
      <c r="AB63" s="22">
        <v>0</v>
      </c>
      <c r="AC63" s="22">
        <v>0</v>
      </c>
      <c r="AD63" s="22">
        <v>0</v>
      </c>
      <c r="AE63" s="22">
        <v>0</v>
      </c>
      <c r="AF63" s="22">
        <v>0</v>
      </c>
      <c r="AG63" s="22">
        <v>0</v>
      </c>
      <c r="AH63" s="22">
        <v>0</v>
      </c>
      <c r="AI63" s="22">
        <f t="shared" si="6"/>
        <v>0</v>
      </c>
      <c r="AJ63" s="22">
        <v>0</v>
      </c>
      <c r="AK63" s="22">
        <f t="shared" si="7"/>
        <v>-620.64</v>
      </c>
      <c r="AM63" s="65">
        <f t="shared" si="8"/>
        <v>0</v>
      </c>
      <c r="AN63" s="65">
        <f t="shared" si="9"/>
        <v>0</v>
      </c>
    </row>
    <row r="64" spans="1:40" outlineLevel="1" x14ac:dyDescent="0.25">
      <c r="A64" s="10">
        <v>40755</v>
      </c>
      <c r="C64" s="5" t="s">
        <v>6486</v>
      </c>
      <c r="D64" s="4" t="s">
        <v>6487</v>
      </c>
      <c r="F64" s="4" t="s">
        <v>88</v>
      </c>
      <c r="G64" s="4" t="s">
        <v>451</v>
      </c>
      <c r="H64" s="4" t="s">
        <v>157</v>
      </c>
      <c r="M64" s="5">
        <v>1</v>
      </c>
      <c r="N64" s="5" t="s">
        <v>158</v>
      </c>
      <c r="P64" s="65">
        <v>150</v>
      </c>
      <c r="Q64" s="66">
        <v>0</v>
      </c>
      <c r="R64" s="66">
        <v>0</v>
      </c>
      <c r="S64" s="66">
        <f t="shared" si="5"/>
        <v>150</v>
      </c>
      <c r="U64" s="5">
        <v>80</v>
      </c>
      <c r="V64" s="22">
        <v>-150</v>
      </c>
      <c r="W64" s="22">
        <v>0</v>
      </c>
      <c r="X64" s="22">
        <v>0</v>
      </c>
      <c r="Y64" s="22">
        <v>0</v>
      </c>
      <c r="Z64" s="22">
        <v>0</v>
      </c>
      <c r="AA64" s="22">
        <v>0</v>
      </c>
      <c r="AB64" s="22">
        <v>0</v>
      </c>
      <c r="AC64" s="22">
        <v>0</v>
      </c>
      <c r="AD64" s="22">
        <v>0</v>
      </c>
      <c r="AE64" s="22">
        <v>0</v>
      </c>
      <c r="AF64" s="22">
        <v>0</v>
      </c>
      <c r="AG64" s="22">
        <v>0</v>
      </c>
      <c r="AH64" s="22">
        <v>0</v>
      </c>
      <c r="AI64" s="22">
        <f t="shared" si="6"/>
        <v>0</v>
      </c>
      <c r="AJ64" s="22">
        <v>0</v>
      </c>
      <c r="AK64" s="22">
        <f t="shared" si="7"/>
        <v>-150</v>
      </c>
      <c r="AM64" s="65">
        <f t="shared" si="8"/>
        <v>0</v>
      </c>
      <c r="AN64" s="65">
        <f t="shared" si="9"/>
        <v>0</v>
      </c>
    </row>
    <row r="65" spans="1:40" outlineLevel="1" x14ac:dyDescent="0.25">
      <c r="A65" s="10">
        <v>40755</v>
      </c>
      <c r="C65" s="5" t="s">
        <v>6488</v>
      </c>
      <c r="D65" s="4" t="s">
        <v>6489</v>
      </c>
      <c r="F65" s="4" t="s">
        <v>88</v>
      </c>
      <c r="G65" s="4" t="s">
        <v>451</v>
      </c>
      <c r="H65" s="4" t="s">
        <v>157</v>
      </c>
      <c r="M65" s="5">
        <v>1</v>
      </c>
      <c r="N65" s="5" t="s">
        <v>158</v>
      </c>
      <c r="P65" s="65">
        <v>250</v>
      </c>
      <c r="Q65" s="66">
        <v>0</v>
      </c>
      <c r="R65" s="66">
        <v>0</v>
      </c>
      <c r="S65" s="66">
        <f t="shared" si="5"/>
        <v>250</v>
      </c>
      <c r="U65" s="5">
        <v>80</v>
      </c>
      <c r="V65" s="22">
        <v>-250</v>
      </c>
      <c r="W65" s="22">
        <v>0</v>
      </c>
      <c r="X65" s="22">
        <v>0</v>
      </c>
      <c r="Y65" s="22">
        <v>0</v>
      </c>
      <c r="Z65" s="22">
        <v>0</v>
      </c>
      <c r="AA65" s="22">
        <v>0</v>
      </c>
      <c r="AB65" s="22">
        <v>0</v>
      </c>
      <c r="AC65" s="22">
        <v>0</v>
      </c>
      <c r="AD65" s="22">
        <v>0</v>
      </c>
      <c r="AE65" s="22">
        <v>0</v>
      </c>
      <c r="AF65" s="22">
        <v>0</v>
      </c>
      <c r="AG65" s="22">
        <v>0</v>
      </c>
      <c r="AH65" s="22">
        <v>0</v>
      </c>
      <c r="AI65" s="22">
        <f t="shared" si="6"/>
        <v>0</v>
      </c>
      <c r="AJ65" s="22">
        <v>0</v>
      </c>
      <c r="AK65" s="22">
        <f t="shared" si="7"/>
        <v>-250</v>
      </c>
      <c r="AM65" s="65">
        <f t="shared" si="8"/>
        <v>0</v>
      </c>
      <c r="AN65" s="65">
        <f t="shared" si="9"/>
        <v>0</v>
      </c>
    </row>
    <row r="66" spans="1:40" outlineLevel="1" x14ac:dyDescent="0.25">
      <c r="A66" s="10">
        <v>40755</v>
      </c>
      <c r="C66" s="5" t="s">
        <v>6490</v>
      </c>
      <c r="D66" s="4" t="s">
        <v>6491</v>
      </c>
      <c r="F66" s="4" t="s">
        <v>88</v>
      </c>
      <c r="G66" s="4" t="s">
        <v>451</v>
      </c>
      <c r="H66" s="4" t="s">
        <v>157</v>
      </c>
      <c r="M66" s="5">
        <v>1</v>
      </c>
      <c r="N66" s="5" t="s">
        <v>158</v>
      </c>
      <c r="P66" s="65">
        <v>145</v>
      </c>
      <c r="Q66" s="66">
        <v>0</v>
      </c>
      <c r="R66" s="66">
        <v>0</v>
      </c>
      <c r="S66" s="66">
        <f t="shared" si="5"/>
        <v>145</v>
      </c>
      <c r="U66" s="5">
        <v>80</v>
      </c>
      <c r="V66" s="22">
        <v>-145</v>
      </c>
      <c r="W66" s="22">
        <v>0</v>
      </c>
      <c r="X66" s="22">
        <v>0</v>
      </c>
      <c r="Y66" s="22">
        <v>0</v>
      </c>
      <c r="Z66" s="22">
        <v>0</v>
      </c>
      <c r="AA66" s="22">
        <v>0</v>
      </c>
      <c r="AB66" s="22">
        <v>0</v>
      </c>
      <c r="AC66" s="22">
        <v>0</v>
      </c>
      <c r="AD66" s="22">
        <v>0</v>
      </c>
      <c r="AE66" s="22">
        <v>0</v>
      </c>
      <c r="AF66" s="22">
        <v>0</v>
      </c>
      <c r="AG66" s="22">
        <v>0</v>
      </c>
      <c r="AH66" s="22">
        <v>0</v>
      </c>
      <c r="AI66" s="22">
        <f t="shared" si="6"/>
        <v>0</v>
      </c>
      <c r="AJ66" s="22">
        <v>0</v>
      </c>
      <c r="AK66" s="22">
        <f t="shared" si="7"/>
        <v>-145</v>
      </c>
      <c r="AM66" s="65">
        <f t="shared" si="8"/>
        <v>0</v>
      </c>
      <c r="AN66" s="65">
        <f t="shared" si="9"/>
        <v>0</v>
      </c>
    </row>
    <row r="67" spans="1:40" outlineLevel="1" x14ac:dyDescent="0.25">
      <c r="A67" s="10">
        <v>40755</v>
      </c>
      <c r="C67" s="5" t="s">
        <v>6492</v>
      </c>
      <c r="D67" s="4" t="s">
        <v>6493</v>
      </c>
      <c r="F67" s="4" t="s">
        <v>151</v>
      </c>
      <c r="G67" s="4" t="s">
        <v>451</v>
      </c>
      <c r="H67" s="4" t="s">
        <v>157</v>
      </c>
      <c r="M67" s="5">
        <v>1</v>
      </c>
      <c r="N67" s="5" t="s">
        <v>158</v>
      </c>
      <c r="P67" s="65">
        <v>900</v>
      </c>
      <c r="Q67" s="66">
        <v>0</v>
      </c>
      <c r="R67" s="66">
        <v>0</v>
      </c>
      <c r="S67" s="66">
        <f t="shared" si="5"/>
        <v>900</v>
      </c>
      <c r="U67" s="5">
        <v>80</v>
      </c>
      <c r="V67" s="22">
        <v>-900</v>
      </c>
      <c r="W67" s="22">
        <v>0</v>
      </c>
      <c r="X67" s="22">
        <v>0</v>
      </c>
      <c r="Y67" s="22">
        <v>0</v>
      </c>
      <c r="Z67" s="22">
        <v>0</v>
      </c>
      <c r="AA67" s="22">
        <v>0</v>
      </c>
      <c r="AB67" s="22">
        <v>0</v>
      </c>
      <c r="AC67" s="22">
        <v>0</v>
      </c>
      <c r="AD67" s="22">
        <v>0</v>
      </c>
      <c r="AE67" s="22">
        <v>0</v>
      </c>
      <c r="AF67" s="22">
        <v>0</v>
      </c>
      <c r="AG67" s="22">
        <v>0</v>
      </c>
      <c r="AH67" s="22">
        <v>0</v>
      </c>
      <c r="AI67" s="22">
        <f t="shared" si="6"/>
        <v>0</v>
      </c>
      <c r="AJ67" s="22">
        <v>0</v>
      </c>
      <c r="AK67" s="22">
        <f t="shared" si="7"/>
        <v>-900</v>
      </c>
      <c r="AM67" s="65">
        <f t="shared" si="8"/>
        <v>0</v>
      </c>
      <c r="AN67" s="65">
        <f t="shared" si="9"/>
        <v>0</v>
      </c>
    </row>
    <row r="68" spans="1:40" outlineLevel="1" x14ac:dyDescent="0.25">
      <c r="A68" s="10">
        <v>40755</v>
      </c>
      <c r="C68" s="5" t="s">
        <v>6494</v>
      </c>
      <c r="D68" s="4" t="s">
        <v>6495</v>
      </c>
      <c r="F68" s="4" t="s">
        <v>88</v>
      </c>
      <c r="G68" s="4" t="s">
        <v>451</v>
      </c>
      <c r="H68" s="4" t="s">
        <v>157</v>
      </c>
      <c r="M68" s="5">
        <v>1</v>
      </c>
      <c r="N68" s="5" t="s">
        <v>158</v>
      </c>
      <c r="P68" s="65">
        <v>1800</v>
      </c>
      <c r="Q68" s="66">
        <v>0</v>
      </c>
      <c r="R68" s="66">
        <v>0</v>
      </c>
      <c r="S68" s="66">
        <f t="shared" si="5"/>
        <v>1800</v>
      </c>
      <c r="U68" s="5">
        <v>80</v>
      </c>
      <c r="V68" s="22">
        <v>-1800</v>
      </c>
      <c r="W68" s="22">
        <v>0</v>
      </c>
      <c r="X68" s="22">
        <v>0</v>
      </c>
      <c r="Y68" s="22">
        <v>0</v>
      </c>
      <c r="Z68" s="22">
        <v>0</v>
      </c>
      <c r="AA68" s="22">
        <v>0</v>
      </c>
      <c r="AB68" s="22">
        <v>0</v>
      </c>
      <c r="AC68" s="22">
        <v>0</v>
      </c>
      <c r="AD68" s="22">
        <v>0</v>
      </c>
      <c r="AE68" s="22">
        <v>0</v>
      </c>
      <c r="AF68" s="22">
        <v>0</v>
      </c>
      <c r="AG68" s="22">
        <v>0</v>
      </c>
      <c r="AH68" s="22">
        <v>0</v>
      </c>
      <c r="AI68" s="22">
        <f t="shared" si="6"/>
        <v>0</v>
      </c>
      <c r="AJ68" s="22">
        <v>0</v>
      </c>
      <c r="AK68" s="22">
        <f t="shared" si="7"/>
        <v>-1800</v>
      </c>
      <c r="AM68" s="65">
        <f t="shared" si="8"/>
        <v>0</v>
      </c>
      <c r="AN68" s="65">
        <f t="shared" si="9"/>
        <v>0</v>
      </c>
    </row>
    <row r="69" spans="1:40" outlineLevel="1" x14ac:dyDescent="0.25">
      <c r="A69" s="10">
        <v>40755</v>
      </c>
      <c r="C69" s="5" t="s">
        <v>6496</v>
      </c>
      <c r="D69" s="4" t="s">
        <v>6497</v>
      </c>
      <c r="F69" s="4" t="s">
        <v>88</v>
      </c>
      <c r="G69" s="4" t="s">
        <v>451</v>
      </c>
      <c r="H69" s="4" t="s">
        <v>157</v>
      </c>
      <c r="M69" s="5">
        <v>1</v>
      </c>
      <c r="N69" s="5" t="s">
        <v>158</v>
      </c>
      <c r="P69" s="65">
        <v>75</v>
      </c>
      <c r="Q69" s="66">
        <v>0</v>
      </c>
      <c r="R69" s="66">
        <v>0</v>
      </c>
      <c r="S69" s="66">
        <f t="shared" si="5"/>
        <v>75</v>
      </c>
      <c r="U69" s="5">
        <v>80</v>
      </c>
      <c r="V69" s="22">
        <v>-75</v>
      </c>
      <c r="W69" s="22">
        <v>0</v>
      </c>
      <c r="X69" s="22">
        <v>0</v>
      </c>
      <c r="Y69" s="22">
        <v>0</v>
      </c>
      <c r="Z69" s="22">
        <v>0</v>
      </c>
      <c r="AA69" s="22">
        <v>0</v>
      </c>
      <c r="AB69" s="22">
        <v>0</v>
      </c>
      <c r="AC69" s="22">
        <v>0</v>
      </c>
      <c r="AD69" s="22">
        <v>0</v>
      </c>
      <c r="AE69" s="22">
        <v>0</v>
      </c>
      <c r="AF69" s="22">
        <v>0</v>
      </c>
      <c r="AG69" s="22">
        <v>0</v>
      </c>
      <c r="AH69" s="22">
        <v>0</v>
      </c>
      <c r="AI69" s="22">
        <f t="shared" si="6"/>
        <v>0</v>
      </c>
      <c r="AJ69" s="22">
        <v>0</v>
      </c>
      <c r="AK69" s="22">
        <f t="shared" si="7"/>
        <v>-75</v>
      </c>
      <c r="AM69" s="65">
        <f t="shared" si="8"/>
        <v>0</v>
      </c>
      <c r="AN69" s="65">
        <f t="shared" si="9"/>
        <v>0</v>
      </c>
    </row>
    <row r="70" spans="1:40" outlineLevel="1" x14ac:dyDescent="0.25">
      <c r="A70" s="10">
        <v>40755</v>
      </c>
      <c r="C70" s="5" t="s">
        <v>6498</v>
      </c>
      <c r="D70" s="4" t="s">
        <v>6499</v>
      </c>
      <c r="F70" s="4" t="s">
        <v>88</v>
      </c>
      <c r="G70" s="4" t="s">
        <v>451</v>
      </c>
      <c r="H70" s="4" t="s">
        <v>157</v>
      </c>
      <c r="M70" s="5">
        <v>1</v>
      </c>
      <c r="N70" s="5" t="s">
        <v>158</v>
      </c>
      <c r="P70" s="65">
        <v>120</v>
      </c>
      <c r="Q70" s="66">
        <v>0</v>
      </c>
      <c r="R70" s="66">
        <v>0</v>
      </c>
      <c r="S70" s="66">
        <f t="shared" si="5"/>
        <v>120</v>
      </c>
      <c r="U70" s="5">
        <v>80</v>
      </c>
      <c r="V70" s="22">
        <v>-120</v>
      </c>
      <c r="W70" s="22">
        <v>0</v>
      </c>
      <c r="X70" s="22">
        <v>0</v>
      </c>
      <c r="Y70" s="22">
        <v>0</v>
      </c>
      <c r="Z70" s="22">
        <v>0</v>
      </c>
      <c r="AA70" s="22">
        <v>0</v>
      </c>
      <c r="AB70" s="22">
        <v>0</v>
      </c>
      <c r="AC70" s="22">
        <v>0</v>
      </c>
      <c r="AD70" s="22">
        <v>0</v>
      </c>
      <c r="AE70" s="22">
        <v>0</v>
      </c>
      <c r="AF70" s="22">
        <v>0</v>
      </c>
      <c r="AG70" s="22">
        <v>0</v>
      </c>
      <c r="AH70" s="22">
        <v>0</v>
      </c>
      <c r="AI70" s="22">
        <f t="shared" si="6"/>
        <v>0</v>
      </c>
      <c r="AJ70" s="22">
        <v>0</v>
      </c>
      <c r="AK70" s="22">
        <f t="shared" si="7"/>
        <v>-120</v>
      </c>
      <c r="AM70" s="65">
        <f t="shared" si="8"/>
        <v>0</v>
      </c>
      <c r="AN70" s="65">
        <f t="shared" si="9"/>
        <v>0</v>
      </c>
    </row>
    <row r="71" spans="1:40" outlineLevel="1" x14ac:dyDescent="0.25">
      <c r="A71" s="10">
        <v>40755</v>
      </c>
      <c r="C71" s="5" t="s">
        <v>6500</v>
      </c>
      <c r="D71" s="4" t="s">
        <v>6501</v>
      </c>
      <c r="F71" s="4" t="s">
        <v>88</v>
      </c>
      <c r="G71" s="4" t="s">
        <v>451</v>
      </c>
      <c r="H71" s="4" t="s">
        <v>157</v>
      </c>
      <c r="M71" s="5">
        <v>1</v>
      </c>
      <c r="N71" s="5" t="s">
        <v>158</v>
      </c>
      <c r="P71" s="65">
        <v>150</v>
      </c>
      <c r="Q71" s="66">
        <v>0</v>
      </c>
      <c r="R71" s="66">
        <v>0</v>
      </c>
      <c r="S71" s="66">
        <f t="shared" si="5"/>
        <v>150</v>
      </c>
      <c r="U71" s="5">
        <v>80</v>
      </c>
      <c r="V71" s="22">
        <v>-150</v>
      </c>
      <c r="W71" s="22">
        <v>0</v>
      </c>
      <c r="X71" s="22">
        <v>0</v>
      </c>
      <c r="Y71" s="22">
        <v>0</v>
      </c>
      <c r="Z71" s="22">
        <v>0</v>
      </c>
      <c r="AA71" s="22">
        <v>0</v>
      </c>
      <c r="AB71" s="22">
        <v>0</v>
      </c>
      <c r="AC71" s="22">
        <v>0</v>
      </c>
      <c r="AD71" s="22">
        <v>0</v>
      </c>
      <c r="AE71" s="22">
        <v>0</v>
      </c>
      <c r="AF71" s="22">
        <v>0</v>
      </c>
      <c r="AG71" s="22">
        <v>0</v>
      </c>
      <c r="AH71" s="22">
        <v>0</v>
      </c>
      <c r="AI71" s="22">
        <f t="shared" si="6"/>
        <v>0</v>
      </c>
      <c r="AJ71" s="22">
        <v>0</v>
      </c>
      <c r="AK71" s="22">
        <f t="shared" si="7"/>
        <v>-150</v>
      </c>
      <c r="AM71" s="65">
        <f t="shared" si="8"/>
        <v>0</v>
      </c>
      <c r="AN71" s="65">
        <f t="shared" si="9"/>
        <v>0</v>
      </c>
    </row>
    <row r="72" spans="1:40" outlineLevel="1" x14ac:dyDescent="0.25">
      <c r="A72" s="10">
        <v>40755</v>
      </c>
      <c r="C72" s="5" t="s">
        <v>6502</v>
      </c>
      <c r="D72" s="4" t="s">
        <v>6503</v>
      </c>
      <c r="F72" s="4" t="s">
        <v>88</v>
      </c>
      <c r="G72" s="4" t="s">
        <v>451</v>
      </c>
      <c r="H72" s="4" t="s">
        <v>157</v>
      </c>
      <c r="M72" s="5">
        <v>1</v>
      </c>
      <c r="N72" s="5" t="s">
        <v>158</v>
      </c>
      <c r="P72" s="65">
        <v>150</v>
      </c>
      <c r="Q72" s="66">
        <v>0</v>
      </c>
      <c r="R72" s="66">
        <v>0</v>
      </c>
      <c r="S72" s="66">
        <f t="shared" si="5"/>
        <v>150</v>
      </c>
      <c r="U72" s="5">
        <v>80</v>
      </c>
      <c r="V72" s="22">
        <v>-150</v>
      </c>
      <c r="W72" s="22">
        <v>0</v>
      </c>
      <c r="X72" s="22">
        <v>0</v>
      </c>
      <c r="Y72" s="22">
        <v>0</v>
      </c>
      <c r="Z72" s="22">
        <v>0</v>
      </c>
      <c r="AA72" s="22">
        <v>0</v>
      </c>
      <c r="AB72" s="22">
        <v>0</v>
      </c>
      <c r="AC72" s="22">
        <v>0</v>
      </c>
      <c r="AD72" s="22">
        <v>0</v>
      </c>
      <c r="AE72" s="22">
        <v>0</v>
      </c>
      <c r="AF72" s="22">
        <v>0</v>
      </c>
      <c r="AG72" s="22">
        <v>0</v>
      </c>
      <c r="AH72" s="22">
        <v>0</v>
      </c>
      <c r="AI72" s="22">
        <f t="shared" si="6"/>
        <v>0</v>
      </c>
      <c r="AJ72" s="22">
        <v>0</v>
      </c>
      <c r="AK72" s="22">
        <f t="shared" si="7"/>
        <v>-150</v>
      </c>
      <c r="AM72" s="65">
        <f t="shared" si="8"/>
        <v>0</v>
      </c>
      <c r="AN72" s="65">
        <f t="shared" si="9"/>
        <v>0</v>
      </c>
    </row>
    <row r="73" spans="1:40" outlineLevel="1" x14ac:dyDescent="0.25">
      <c r="A73" s="10">
        <v>40755</v>
      </c>
      <c r="C73" s="5" t="s">
        <v>6504</v>
      </c>
      <c r="D73" s="4" t="s">
        <v>6505</v>
      </c>
      <c r="F73" s="4" t="s">
        <v>88</v>
      </c>
      <c r="G73" s="4" t="s">
        <v>451</v>
      </c>
      <c r="H73" s="4" t="s">
        <v>157</v>
      </c>
      <c r="M73" s="5">
        <v>1</v>
      </c>
      <c r="N73" s="5" t="s">
        <v>158</v>
      </c>
      <c r="P73" s="65">
        <v>75</v>
      </c>
      <c r="Q73" s="66">
        <v>0</v>
      </c>
      <c r="R73" s="66">
        <v>0</v>
      </c>
      <c r="S73" s="66">
        <f t="shared" si="5"/>
        <v>75</v>
      </c>
      <c r="U73" s="5">
        <v>80</v>
      </c>
      <c r="V73" s="22">
        <v>-75</v>
      </c>
      <c r="W73" s="22">
        <v>0</v>
      </c>
      <c r="X73" s="22">
        <v>0</v>
      </c>
      <c r="Y73" s="22">
        <v>0</v>
      </c>
      <c r="Z73" s="22">
        <v>0</v>
      </c>
      <c r="AA73" s="22">
        <v>0</v>
      </c>
      <c r="AB73" s="22">
        <v>0</v>
      </c>
      <c r="AC73" s="22">
        <v>0</v>
      </c>
      <c r="AD73" s="22">
        <v>0</v>
      </c>
      <c r="AE73" s="22">
        <v>0</v>
      </c>
      <c r="AF73" s="22">
        <v>0</v>
      </c>
      <c r="AG73" s="22">
        <v>0</v>
      </c>
      <c r="AH73" s="22">
        <v>0</v>
      </c>
      <c r="AI73" s="22">
        <f t="shared" si="6"/>
        <v>0</v>
      </c>
      <c r="AJ73" s="22">
        <v>0</v>
      </c>
      <c r="AK73" s="22">
        <f t="shared" si="7"/>
        <v>-75</v>
      </c>
      <c r="AM73" s="65">
        <f t="shared" si="8"/>
        <v>0</v>
      </c>
      <c r="AN73" s="65">
        <f t="shared" si="9"/>
        <v>0</v>
      </c>
    </row>
    <row r="74" spans="1:40" outlineLevel="1" x14ac:dyDescent="0.25">
      <c r="A74" s="10">
        <v>40755</v>
      </c>
      <c r="C74" s="5" t="s">
        <v>6506</v>
      </c>
      <c r="D74" s="4" t="s">
        <v>6507</v>
      </c>
      <c r="F74" s="4" t="s">
        <v>88</v>
      </c>
      <c r="G74" s="4" t="s">
        <v>451</v>
      </c>
      <c r="H74" s="4" t="s">
        <v>157</v>
      </c>
      <c r="M74" s="5">
        <v>1</v>
      </c>
      <c r="N74" s="5" t="s">
        <v>158</v>
      </c>
      <c r="P74" s="65">
        <v>3188</v>
      </c>
      <c r="Q74" s="66">
        <v>0</v>
      </c>
      <c r="R74" s="66">
        <v>0</v>
      </c>
      <c r="S74" s="66">
        <f t="shared" si="5"/>
        <v>3188</v>
      </c>
      <c r="U74" s="5">
        <v>80</v>
      </c>
      <c r="V74" s="22">
        <v>-3188</v>
      </c>
      <c r="W74" s="22">
        <v>0</v>
      </c>
      <c r="X74" s="22">
        <v>0</v>
      </c>
      <c r="Y74" s="22">
        <v>0</v>
      </c>
      <c r="Z74" s="22">
        <v>0</v>
      </c>
      <c r="AA74" s="22">
        <v>0</v>
      </c>
      <c r="AB74" s="22">
        <v>0</v>
      </c>
      <c r="AC74" s="22">
        <v>0</v>
      </c>
      <c r="AD74" s="22">
        <v>0</v>
      </c>
      <c r="AE74" s="22">
        <v>0</v>
      </c>
      <c r="AF74" s="22">
        <v>0</v>
      </c>
      <c r="AG74" s="22">
        <v>0</v>
      </c>
      <c r="AH74" s="22">
        <v>0</v>
      </c>
      <c r="AI74" s="22">
        <f t="shared" si="6"/>
        <v>0</v>
      </c>
      <c r="AJ74" s="22">
        <v>0</v>
      </c>
      <c r="AK74" s="22">
        <f t="shared" si="7"/>
        <v>-3188</v>
      </c>
      <c r="AM74" s="65">
        <f t="shared" si="8"/>
        <v>0</v>
      </c>
      <c r="AN74" s="65">
        <f t="shared" si="9"/>
        <v>0</v>
      </c>
    </row>
    <row r="75" spans="1:40" outlineLevel="1" x14ac:dyDescent="0.25">
      <c r="A75" s="10">
        <v>40755</v>
      </c>
      <c r="C75" s="5" t="s">
        <v>6508</v>
      </c>
      <c r="D75" s="4" t="s">
        <v>6509</v>
      </c>
      <c r="F75" s="4" t="s">
        <v>88</v>
      </c>
      <c r="G75" s="4" t="s">
        <v>451</v>
      </c>
      <c r="H75" s="4" t="s">
        <v>157</v>
      </c>
      <c r="M75" s="5">
        <v>1</v>
      </c>
      <c r="N75" s="5" t="s">
        <v>158</v>
      </c>
      <c r="P75" s="65">
        <v>280</v>
      </c>
      <c r="Q75" s="66">
        <v>0</v>
      </c>
      <c r="R75" s="66">
        <v>0</v>
      </c>
      <c r="S75" s="66">
        <f t="shared" si="5"/>
        <v>280</v>
      </c>
      <c r="U75" s="5">
        <v>80</v>
      </c>
      <c r="V75" s="22">
        <v>-280</v>
      </c>
      <c r="W75" s="22">
        <v>0</v>
      </c>
      <c r="X75" s="22">
        <v>0</v>
      </c>
      <c r="Y75" s="22">
        <v>0</v>
      </c>
      <c r="Z75" s="22">
        <v>0</v>
      </c>
      <c r="AA75" s="22">
        <v>0</v>
      </c>
      <c r="AB75" s="22">
        <v>0</v>
      </c>
      <c r="AC75" s="22">
        <v>0</v>
      </c>
      <c r="AD75" s="22">
        <v>0</v>
      </c>
      <c r="AE75" s="22">
        <v>0</v>
      </c>
      <c r="AF75" s="22">
        <v>0</v>
      </c>
      <c r="AG75" s="22">
        <v>0</v>
      </c>
      <c r="AH75" s="22">
        <v>0</v>
      </c>
      <c r="AI75" s="22">
        <f t="shared" si="6"/>
        <v>0</v>
      </c>
      <c r="AJ75" s="22">
        <v>0</v>
      </c>
      <c r="AK75" s="22">
        <f t="shared" si="7"/>
        <v>-280</v>
      </c>
      <c r="AM75" s="65">
        <f t="shared" si="8"/>
        <v>0</v>
      </c>
      <c r="AN75" s="65">
        <f t="shared" si="9"/>
        <v>0</v>
      </c>
    </row>
    <row r="76" spans="1:40" outlineLevel="1" x14ac:dyDescent="0.25">
      <c r="A76" s="10">
        <v>40755</v>
      </c>
      <c r="C76" s="5" t="s">
        <v>6510</v>
      </c>
      <c r="D76" s="4" t="s">
        <v>6511</v>
      </c>
      <c r="F76" s="4" t="s">
        <v>88</v>
      </c>
      <c r="G76" s="4" t="s">
        <v>451</v>
      </c>
      <c r="H76" s="4" t="s">
        <v>157</v>
      </c>
      <c r="M76" s="5">
        <v>1</v>
      </c>
      <c r="N76" s="5" t="s">
        <v>158</v>
      </c>
      <c r="P76" s="65">
        <v>120</v>
      </c>
      <c r="Q76" s="66">
        <v>0</v>
      </c>
      <c r="R76" s="66">
        <v>0</v>
      </c>
      <c r="S76" s="66">
        <f t="shared" si="5"/>
        <v>120</v>
      </c>
      <c r="U76" s="5">
        <v>80</v>
      </c>
      <c r="V76" s="22">
        <v>-120</v>
      </c>
      <c r="W76" s="22">
        <v>0</v>
      </c>
      <c r="X76" s="22">
        <v>0</v>
      </c>
      <c r="Y76" s="22">
        <v>0</v>
      </c>
      <c r="Z76" s="22">
        <v>0</v>
      </c>
      <c r="AA76" s="22">
        <v>0</v>
      </c>
      <c r="AB76" s="22">
        <v>0</v>
      </c>
      <c r="AC76" s="22">
        <v>0</v>
      </c>
      <c r="AD76" s="22">
        <v>0</v>
      </c>
      <c r="AE76" s="22">
        <v>0</v>
      </c>
      <c r="AF76" s="22">
        <v>0</v>
      </c>
      <c r="AG76" s="22">
        <v>0</v>
      </c>
      <c r="AH76" s="22">
        <v>0</v>
      </c>
      <c r="AI76" s="22">
        <f t="shared" si="6"/>
        <v>0</v>
      </c>
      <c r="AJ76" s="22">
        <v>0</v>
      </c>
      <c r="AK76" s="22">
        <f t="shared" si="7"/>
        <v>-120</v>
      </c>
      <c r="AM76" s="65">
        <f t="shared" si="8"/>
        <v>0</v>
      </c>
      <c r="AN76" s="65">
        <f t="shared" si="9"/>
        <v>0</v>
      </c>
    </row>
    <row r="77" spans="1:40" outlineLevel="1" x14ac:dyDescent="0.25">
      <c r="A77" s="10">
        <v>40755</v>
      </c>
      <c r="C77" s="5" t="s">
        <v>6512</v>
      </c>
      <c r="D77" s="4" t="s">
        <v>6513</v>
      </c>
      <c r="F77" s="4" t="s">
        <v>88</v>
      </c>
      <c r="G77" s="4" t="s">
        <v>451</v>
      </c>
      <c r="H77" s="4" t="s">
        <v>157</v>
      </c>
      <c r="M77" s="5">
        <v>1</v>
      </c>
      <c r="N77" s="5" t="s">
        <v>158</v>
      </c>
      <c r="P77" s="65">
        <v>250</v>
      </c>
      <c r="Q77" s="66">
        <v>0</v>
      </c>
      <c r="R77" s="66">
        <v>0</v>
      </c>
      <c r="S77" s="66">
        <f t="shared" si="5"/>
        <v>250</v>
      </c>
      <c r="U77" s="5">
        <v>80</v>
      </c>
      <c r="V77" s="22">
        <v>-250</v>
      </c>
      <c r="W77" s="22">
        <v>0</v>
      </c>
      <c r="X77" s="22">
        <v>0</v>
      </c>
      <c r="Y77" s="22">
        <v>0</v>
      </c>
      <c r="Z77" s="22">
        <v>0</v>
      </c>
      <c r="AA77" s="22">
        <v>0</v>
      </c>
      <c r="AB77" s="22">
        <v>0</v>
      </c>
      <c r="AC77" s="22">
        <v>0</v>
      </c>
      <c r="AD77" s="22">
        <v>0</v>
      </c>
      <c r="AE77" s="22">
        <v>0</v>
      </c>
      <c r="AF77" s="22">
        <v>0</v>
      </c>
      <c r="AG77" s="22">
        <v>0</v>
      </c>
      <c r="AH77" s="22">
        <v>0</v>
      </c>
      <c r="AI77" s="22">
        <f t="shared" si="6"/>
        <v>0</v>
      </c>
      <c r="AJ77" s="22">
        <v>0</v>
      </c>
      <c r="AK77" s="22">
        <f t="shared" si="7"/>
        <v>-250</v>
      </c>
      <c r="AM77" s="65">
        <f t="shared" si="8"/>
        <v>0</v>
      </c>
      <c r="AN77" s="65">
        <f t="shared" si="9"/>
        <v>0</v>
      </c>
    </row>
    <row r="78" spans="1:40" outlineLevel="1" x14ac:dyDescent="0.25">
      <c r="A78" s="10">
        <v>40755</v>
      </c>
      <c r="C78" s="5" t="s">
        <v>6514</v>
      </c>
      <c r="D78" s="4" t="s">
        <v>6515</v>
      </c>
      <c r="F78" s="4" t="s">
        <v>88</v>
      </c>
      <c r="G78" s="4" t="s">
        <v>451</v>
      </c>
      <c r="H78" s="4" t="s">
        <v>157</v>
      </c>
      <c r="M78" s="5">
        <v>1</v>
      </c>
      <c r="N78" s="5" t="s">
        <v>158</v>
      </c>
      <c r="P78" s="65">
        <v>460</v>
      </c>
      <c r="Q78" s="66">
        <v>0</v>
      </c>
      <c r="R78" s="66">
        <v>0</v>
      </c>
      <c r="S78" s="66">
        <f t="shared" si="5"/>
        <v>460</v>
      </c>
      <c r="U78" s="5">
        <v>80</v>
      </c>
      <c r="V78" s="22">
        <v>-460</v>
      </c>
      <c r="W78" s="22">
        <v>0</v>
      </c>
      <c r="X78" s="22">
        <v>0</v>
      </c>
      <c r="Y78" s="22">
        <v>0</v>
      </c>
      <c r="Z78" s="22">
        <v>0</v>
      </c>
      <c r="AA78" s="22">
        <v>0</v>
      </c>
      <c r="AB78" s="22">
        <v>0</v>
      </c>
      <c r="AC78" s="22">
        <v>0</v>
      </c>
      <c r="AD78" s="22">
        <v>0</v>
      </c>
      <c r="AE78" s="22">
        <v>0</v>
      </c>
      <c r="AF78" s="22">
        <v>0</v>
      </c>
      <c r="AG78" s="22">
        <v>0</v>
      </c>
      <c r="AH78" s="22">
        <v>0</v>
      </c>
      <c r="AI78" s="22">
        <f t="shared" si="6"/>
        <v>0</v>
      </c>
      <c r="AJ78" s="22">
        <v>0</v>
      </c>
      <c r="AK78" s="22">
        <f t="shared" si="7"/>
        <v>-460</v>
      </c>
      <c r="AM78" s="65">
        <f t="shared" si="8"/>
        <v>0</v>
      </c>
      <c r="AN78" s="65">
        <f t="shared" si="9"/>
        <v>0</v>
      </c>
    </row>
    <row r="79" spans="1:40" outlineLevel="1" x14ac:dyDescent="0.25">
      <c r="A79" s="10">
        <v>40755</v>
      </c>
      <c r="C79" s="5" t="s">
        <v>6516</v>
      </c>
      <c r="D79" s="4" t="s">
        <v>6517</v>
      </c>
      <c r="F79" s="4" t="s">
        <v>88</v>
      </c>
      <c r="G79" s="4" t="s">
        <v>451</v>
      </c>
      <c r="H79" s="4" t="s">
        <v>157</v>
      </c>
      <c r="M79" s="5">
        <v>1</v>
      </c>
      <c r="N79" s="5" t="s">
        <v>158</v>
      </c>
      <c r="P79" s="65">
        <v>200</v>
      </c>
      <c r="Q79" s="66">
        <v>0</v>
      </c>
      <c r="R79" s="66">
        <v>0</v>
      </c>
      <c r="S79" s="66">
        <f t="shared" si="5"/>
        <v>200</v>
      </c>
      <c r="U79" s="5">
        <v>80</v>
      </c>
      <c r="V79" s="22">
        <v>-200</v>
      </c>
      <c r="W79" s="22">
        <v>0</v>
      </c>
      <c r="X79" s="22">
        <v>0</v>
      </c>
      <c r="Y79" s="22">
        <v>0</v>
      </c>
      <c r="Z79" s="22">
        <v>0</v>
      </c>
      <c r="AA79" s="22">
        <v>0</v>
      </c>
      <c r="AB79" s="22">
        <v>0</v>
      </c>
      <c r="AC79" s="22">
        <v>0</v>
      </c>
      <c r="AD79" s="22">
        <v>0</v>
      </c>
      <c r="AE79" s="22">
        <v>0</v>
      </c>
      <c r="AF79" s="22">
        <v>0</v>
      </c>
      <c r="AG79" s="22">
        <v>0</v>
      </c>
      <c r="AH79" s="22">
        <v>0</v>
      </c>
      <c r="AI79" s="22">
        <f t="shared" si="6"/>
        <v>0</v>
      </c>
      <c r="AJ79" s="22">
        <v>0</v>
      </c>
      <c r="AK79" s="22">
        <f t="shared" si="7"/>
        <v>-200</v>
      </c>
      <c r="AM79" s="65">
        <f t="shared" si="8"/>
        <v>0</v>
      </c>
      <c r="AN79" s="65">
        <f t="shared" si="9"/>
        <v>0</v>
      </c>
    </row>
    <row r="80" spans="1:40" outlineLevel="1" x14ac:dyDescent="0.25">
      <c r="A80" s="10">
        <v>40755</v>
      </c>
      <c r="C80" s="5" t="s">
        <v>6518</v>
      </c>
      <c r="D80" s="4" t="s">
        <v>6519</v>
      </c>
      <c r="F80" s="4" t="s">
        <v>88</v>
      </c>
      <c r="G80" s="4" t="s">
        <v>451</v>
      </c>
      <c r="H80" s="4" t="s">
        <v>157</v>
      </c>
      <c r="M80" s="5">
        <v>1</v>
      </c>
      <c r="N80" s="5" t="s">
        <v>158</v>
      </c>
      <c r="P80" s="65">
        <v>75</v>
      </c>
      <c r="Q80" s="66">
        <v>0</v>
      </c>
      <c r="R80" s="66">
        <v>0</v>
      </c>
      <c r="S80" s="66">
        <f t="shared" si="5"/>
        <v>75</v>
      </c>
      <c r="U80" s="5">
        <v>80</v>
      </c>
      <c r="V80" s="22">
        <v>-75</v>
      </c>
      <c r="W80" s="22">
        <v>0</v>
      </c>
      <c r="X80" s="22">
        <v>0</v>
      </c>
      <c r="Y80" s="22">
        <v>0</v>
      </c>
      <c r="Z80" s="22">
        <v>0</v>
      </c>
      <c r="AA80" s="22">
        <v>0</v>
      </c>
      <c r="AB80" s="22">
        <v>0</v>
      </c>
      <c r="AC80" s="22">
        <v>0</v>
      </c>
      <c r="AD80" s="22">
        <v>0</v>
      </c>
      <c r="AE80" s="22">
        <v>0</v>
      </c>
      <c r="AF80" s="22">
        <v>0</v>
      </c>
      <c r="AG80" s="22">
        <v>0</v>
      </c>
      <c r="AH80" s="22">
        <v>0</v>
      </c>
      <c r="AI80" s="22">
        <f t="shared" si="6"/>
        <v>0</v>
      </c>
      <c r="AJ80" s="22">
        <v>0</v>
      </c>
      <c r="AK80" s="22">
        <f t="shared" si="7"/>
        <v>-75</v>
      </c>
      <c r="AM80" s="65">
        <f t="shared" si="8"/>
        <v>0</v>
      </c>
      <c r="AN80" s="65">
        <f t="shared" si="9"/>
        <v>0</v>
      </c>
    </row>
    <row r="81" spans="1:40" outlineLevel="1" x14ac:dyDescent="0.25">
      <c r="A81" s="10">
        <v>40755</v>
      </c>
      <c r="C81" s="5" t="s">
        <v>6520</v>
      </c>
      <c r="D81" s="4" t="s">
        <v>6521</v>
      </c>
      <c r="F81" s="4" t="s">
        <v>88</v>
      </c>
      <c r="G81" s="4" t="s">
        <v>451</v>
      </c>
      <c r="H81" s="4" t="s">
        <v>157</v>
      </c>
      <c r="M81" s="5">
        <v>1</v>
      </c>
      <c r="N81" s="5" t="s">
        <v>158</v>
      </c>
      <c r="P81" s="65">
        <v>165</v>
      </c>
      <c r="Q81" s="66">
        <v>0</v>
      </c>
      <c r="R81" s="66">
        <v>0</v>
      </c>
      <c r="S81" s="66">
        <f t="shared" si="5"/>
        <v>165</v>
      </c>
      <c r="U81" s="5">
        <v>80</v>
      </c>
      <c r="V81" s="22">
        <v>-165</v>
      </c>
      <c r="W81" s="22">
        <v>0</v>
      </c>
      <c r="X81" s="22">
        <v>0</v>
      </c>
      <c r="Y81" s="22">
        <v>0</v>
      </c>
      <c r="Z81" s="22">
        <v>0</v>
      </c>
      <c r="AA81" s="22">
        <v>0</v>
      </c>
      <c r="AB81" s="22">
        <v>0</v>
      </c>
      <c r="AC81" s="22">
        <v>0</v>
      </c>
      <c r="AD81" s="22">
        <v>0</v>
      </c>
      <c r="AE81" s="22">
        <v>0</v>
      </c>
      <c r="AF81" s="22">
        <v>0</v>
      </c>
      <c r="AG81" s="22">
        <v>0</v>
      </c>
      <c r="AH81" s="22">
        <v>0</v>
      </c>
      <c r="AI81" s="22">
        <f t="shared" si="6"/>
        <v>0</v>
      </c>
      <c r="AJ81" s="22">
        <v>0</v>
      </c>
      <c r="AK81" s="22">
        <f t="shared" si="7"/>
        <v>-165</v>
      </c>
      <c r="AM81" s="65">
        <f t="shared" si="8"/>
        <v>0</v>
      </c>
      <c r="AN81" s="65">
        <f t="shared" si="9"/>
        <v>0</v>
      </c>
    </row>
    <row r="82" spans="1:40" outlineLevel="1" x14ac:dyDescent="0.25">
      <c r="A82" s="10">
        <v>40755</v>
      </c>
      <c r="C82" s="5" t="s">
        <v>6522</v>
      </c>
      <c r="D82" s="4" t="s">
        <v>6523</v>
      </c>
      <c r="F82" s="4" t="s">
        <v>88</v>
      </c>
      <c r="G82" s="4" t="s">
        <v>451</v>
      </c>
      <c r="H82" s="4" t="s">
        <v>157</v>
      </c>
      <c r="M82" s="5">
        <v>1</v>
      </c>
      <c r="N82" s="5" t="s">
        <v>158</v>
      </c>
      <c r="P82" s="65">
        <v>568</v>
      </c>
      <c r="Q82" s="66">
        <v>0</v>
      </c>
      <c r="R82" s="66">
        <v>0</v>
      </c>
      <c r="S82" s="66">
        <f t="shared" si="5"/>
        <v>568</v>
      </c>
      <c r="U82" s="5">
        <v>80</v>
      </c>
      <c r="V82" s="22">
        <v>-568</v>
      </c>
      <c r="W82" s="22">
        <v>0</v>
      </c>
      <c r="X82" s="22">
        <v>0</v>
      </c>
      <c r="Y82" s="22">
        <v>0</v>
      </c>
      <c r="Z82" s="22">
        <v>0</v>
      </c>
      <c r="AA82" s="22">
        <v>0</v>
      </c>
      <c r="AB82" s="22">
        <v>0</v>
      </c>
      <c r="AC82" s="22">
        <v>0</v>
      </c>
      <c r="AD82" s="22">
        <v>0</v>
      </c>
      <c r="AE82" s="22">
        <v>0</v>
      </c>
      <c r="AF82" s="22">
        <v>0</v>
      </c>
      <c r="AG82" s="22">
        <v>0</v>
      </c>
      <c r="AH82" s="22">
        <v>0</v>
      </c>
      <c r="AI82" s="22">
        <f t="shared" si="6"/>
        <v>0</v>
      </c>
      <c r="AJ82" s="22">
        <v>0</v>
      </c>
      <c r="AK82" s="22">
        <f t="shared" si="7"/>
        <v>-568</v>
      </c>
      <c r="AM82" s="65">
        <f t="shared" si="8"/>
        <v>0</v>
      </c>
      <c r="AN82" s="65">
        <f t="shared" si="9"/>
        <v>0</v>
      </c>
    </row>
    <row r="83" spans="1:40" outlineLevel="1" x14ac:dyDescent="0.25">
      <c r="A83" s="10">
        <v>40755</v>
      </c>
      <c r="C83" s="5" t="s">
        <v>6524</v>
      </c>
      <c r="D83" s="4" t="s">
        <v>6525</v>
      </c>
      <c r="F83" s="4" t="s">
        <v>88</v>
      </c>
      <c r="G83" s="4" t="s">
        <v>451</v>
      </c>
      <c r="H83" s="4" t="s">
        <v>157</v>
      </c>
      <c r="M83" s="5">
        <v>1</v>
      </c>
      <c r="N83" s="5" t="s">
        <v>158</v>
      </c>
      <c r="P83" s="65">
        <v>550</v>
      </c>
      <c r="Q83" s="66">
        <v>0</v>
      </c>
      <c r="R83" s="66">
        <v>0</v>
      </c>
      <c r="S83" s="66">
        <f t="shared" si="5"/>
        <v>550</v>
      </c>
      <c r="U83" s="5">
        <v>80</v>
      </c>
      <c r="V83" s="22">
        <v>-550</v>
      </c>
      <c r="W83" s="22">
        <v>0</v>
      </c>
      <c r="X83" s="22">
        <v>0</v>
      </c>
      <c r="Y83" s="22">
        <v>0</v>
      </c>
      <c r="Z83" s="22">
        <v>0</v>
      </c>
      <c r="AA83" s="22">
        <v>0</v>
      </c>
      <c r="AB83" s="22">
        <v>0</v>
      </c>
      <c r="AC83" s="22">
        <v>0</v>
      </c>
      <c r="AD83" s="22">
        <v>0</v>
      </c>
      <c r="AE83" s="22">
        <v>0</v>
      </c>
      <c r="AF83" s="22">
        <v>0</v>
      </c>
      <c r="AG83" s="22">
        <v>0</v>
      </c>
      <c r="AH83" s="22">
        <v>0</v>
      </c>
      <c r="AI83" s="22">
        <f t="shared" si="6"/>
        <v>0</v>
      </c>
      <c r="AJ83" s="22">
        <v>0</v>
      </c>
      <c r="AK83" s="22">
        <f t="shared" si="7"/>
        <v>-550</v>
      </c>
      <c r="AM83" s="65">
        <f t="shared" si="8"/>
        <v>0</v>
      </c>
      <c r="AN83" s="65">
        <f t="shared" si="9"/>
        <v>0</v>
      </c>
    </row>
    <row r="84" spans="1:40" outlineLevel="1" x14ac:dyDescent="0.25">
      <c r="A84" s="10">
        <v>40755</v>
      </c>
      <c r="C84" s="5" t="s">
        <v>6526</v>
      </c>
      <c r="D84" s="4" t="s">
        <v>3333</v>
      </c>
      <c r="F84" s="4" t="s">
        <v>88</v>
      </c>
      <c r="G84" s="4" t="s">
        <v>451</v>
      </c>
      <c r="H84" s="4" t="s">
        <v>157</v>
      </c>
      <c r="M84" s="5">
        <v>1</v>
      </c>
      <c r="N84" s="5" t="s">
        <v>158</v>
      </c>
      <c r="P84" s="65">
        <v>100</v>
      </c>
      <c r="Q84" s="66">
        <v>0</v>
      </c>
      <c r="R84" s="66">
        <v>0</v>
      </c>
      <c r="S84" s="66">
        <f t="shared" si="5"/>
        <v>100</v>
      </c>
      <c r="U84" s="5">
        <v>80</v>
      </c>
      <c r="V84" s="22">
        <v>-100</v>
      </c>
      <c r="W84" s="22">
        <v>0</v>
      </c>
      <c r="X84" s="22">
        <v>0</v>
      </c>
      <c r="Y84" s="22">
        <v>0</v>
      </c>
      <c r="Z84" s="22">
        <v>0</v>
      </c>
      <c r="AA84" s="22">
        <v>0</v>
      </c>
      <c r="AB84" s="22">
        <v>0</v>
      </c>
      <c r="AC84" s="22">
        <v>0</v>
      </c>
      <c r="AD84" s="22">
        <v>0</v>
      </c>
      <c r="AE84" s="22">
        <v>0</v>
      </c>
      <c r="AF84" s="22">
        <v>0</v>
      </c>
      <c r="AG84" s="22">
        <v>0</v>
      </c>
      <c r="AH84" s="22">
        <v>0</v>
      </c>
      <c r="AI84" s="22">
        <f t="shared" si="6"/>
        <v>0</v>
      </c>
      <c r="AJ84" s="22">
        <v>0</v>
      </c>
      <c r="AK84" s="22">
        <f t="shared" si="7"/>
        <v>-100</v>
      </c>
      <c r="AM84" s="65">
        <f t="shared" si="8"/>
        <v>0</v>
      </c>
      <c r="AN84" s="65">
        <f t="shared" si="9"/>
        <v>0</v>
      </c>
    </row>
    <row r="85" spans="1:40" outlineLevel="1" x14ac:dyDescent="0.25">
      <c r="A85" s="10">
        <v>40755</v>
      </c>
      <c r="C85" s="5" t="s">
        <v>6527</v>
      </c>
      <c r="D85" s="4" t="s">
        <v>6528</v>
      </c>
      <c r="F85" s="4" t="s">
        <v>88</v>
      </c>
      <c r="G85" s="4" t="s">
        <v>451</v>
      </c>
      <c r="H85" s="4" t="s">
        <v>157</v>
      </c>
      <c r="M85" s="5">
        <v>1</v>
      </c>
      <c r="N85" s="5" t="s">
        <v>158</v>
      </c>
      <c r="P85" s="65">
        <v>800</v>
      </c>
      <c r="Q85" s="66">
        <v>0</v>
      </c>
      <c r="R85" s="66">
        <v>0</v>
      </c>
      <c r="S85" s="66">
        <f t="shared" si="5"/>
        <v>800</v>
      </c>
      <c r="U85" s="5">
        <v>80</v>
      </c>
      <c r="V85" s="22">
        <v>-800</v>
      </c>
      <c r="W85" s="22">
        <v>0</v>
      </c>
      <c r="X85" s="22">
        <v>0</v>
      </c>
      <c r="Y85" s="22">
        <v>0</v>
      </c>
      <c r="Z85" s="22">
        <v>0</v>
      </c>
      <c r="AA85" s="22">
        <v>0</v>
      </c>
      <c r="AB85" s="22">
        <v>0</v>
      </c>
      <c r="AC85" s="22">
        <v>0</v>
      </c>
      <c r="AD85" s="22">
        <v>0</v>
      </c>
      <c r="AE85" s="22">
        <v>0</v>
      </c>
      <c r="AF85" s="22">
        <v>0</v>
      </c>
      <c r="AG85" s="22">
        <v>0</v>
      </c>
      <c r="AH85" s="22">
        <v>0</v>
      </c>
      <c r="AI85" s="22">
        <f t="shared" si="6"/>
        <v>0</v>
      </c>
      <c r="AJ85" s="22">
        <v>0</v>
      </c>
      <c r="AK85" s="22">
        <f t="shared" si="7"/>
        <v>-800</v>
      </c>
      <c r="AM85" s="65">
        <f t="shared" si="8"/>
        <v>0</v>
      </c>
      <c r="AN85" s="65">
        <f t="shared" si="9"/>
        <v>0</v>
      </c>
    </row>
    <row r="86" spans="1:40" outlineLevel="1" x14ac:dyDescent="0.25">
      <c r="A86" s="10">
        <v>40755</v>
      </c>
      <c r="C86" s="5" t="s">
        <v>6529</v>
      </c>
      <c r="D86" s="4" t="s">
        <v>6530</v>
      </c>
      <c r="F86" s="4" t="s">
        <v>88</v>
      </c>
      <c r="G86" s="4" t="s">
        <v>451</v>
      </c>
      <c r="H86" s="4" t="s">
        <v>157</v>
      </c>
      <c r="M86" s="5">
        <v>1</v>
      </c>
      <c r="N86" s="5" t="s">
        <v>158</v>
      </c>
      <c r="P86" s="65">
        <v>150</v>
      </c>
      <c r="Q86" s="66">
        <v>0</v>
      </c>
      <c r="R86" s="66">
        <v>0</v>
      </c>
      <c r="S86" s="66">
        <f t="shared" si="5"/>
        <v>150</v>
      </c>
      <c r="U86" s="5">
        <v>80</v>
      </c>
      <c r="V86" s="22">
        <v>-150</v>
      </c>
      <c r="W86" s="22">
        <v>0</v>
      </c>
      <c r="X86" s="22">
        <v>0</v>
      </c>
      <c r="Y86" s="22">
        <v>0</v>
      </c>
      <c r="Z86" s="22">
        <v>0</v>
      </c>
      <c r="AA86" s="22">
        <v>0</v>
      </c>
      <c r="AB86" s="22">
        <v>0</v>
      </c>
      <c r="AC86" s="22">
        <v>0</v>
      </c>
      <c r="AD86" s="22">
        <v>0</v>
      </c>
      <c r="AE86" s="22">
        <v>0</v>
      </c>
      <c r="AF86" s="22">
        <v>0</v>
      </c>
      <c r="AG86" s="22">
        <v>0</v>
      </c>
      <c r="AH86" s="22">
        <v>0</v>
      </c>
      <c r="AI86" s="22">
        <f t="shared" si="6"/>
        <v>0</v>
      </c>
      <c r="AJ86" s="22">
        <v>0</v>
      </c>
      <c r="AK86" s="22">
        <f t="shared" si="7"/>
        <v>-150</v>
      </c>
      <c r="AM86" s="65">
        <f t="shared" si="8"/>
        <v>0</v>
      </c>
      <c r="AN86" s="65">
        <f t="shared" si="9"/>
        <v>0</v>
      </c>
    </row>
    <row r="87" spans="1:40" outlineLevel="1" x14ac:dyDescent="0.25">
      <c r="A87" s="10">
        <v>40755</v>
      </c>
      <c r="C87" s="5" t="s">
        <v>6531</v>
      </c>
      <c r="D87" s="4" t="s">
        <v>6532</v>
      </c>
      <c r="F87" s="4" t="s">
        <v>88</v>
      </c>
      <c r="G87" s="4" t="s">
        <v>451</v>
      </c>
      <c r="H87" s="4" t="s">
        <v>157</v>
      </c>
      <c r="M87" s="5">
        <v>1</v>
      </c>
      <c r="N87" s="5" t="s">
        <v>158</v>
      </c>
      <c r="P87" s="65">
        <v>3550</v>
      </c>
      <c r="Q87" s="66">
        <v>0</v>
      </c>
      <c r="R87" s="66">
        <v>0</v>
      </c>
      <c r="S87" s="66">
        <f t="shared" ref="S87:S138" si="10">SUM(P87:R87)</f>
        <v>3550</v>
      </c>
      <c r="U87" s="5">
        <v>80</v>
      </c>
      <c r="V87" s="22">
        <v>-3550</v>
      </c>
      <c r="W87" s="22">
        <v>0</v>
      </c>
      <c r="X87" s="22">
        <v>0</v>
      </c>
      <c r="Y87" s="22">
        <v>0</v>
      </c>
      <c r="Z87" s="22">
        <v>0</v>
      </c>
      <c r="AA87" s="22">
        <v>0</v>
      </c>
      <c r="AB87" s="22">
        <v>0</v>
      </c>
      <c r="AC87" s="22">
        <v>0</v>
      </c>
      <c r="AD87" s="22">
        <v>0</v>
      </c>
      <c r="AE87" s="22">
        <v>0</v>
      </c>
      <c r="AF87" s="22">
        <v>0</v>
      </c>
      <c r="AG87" s="22">
        <v>0</v>
      </c>
      <c r="AH87" s="22">
        <v>0</v>
      </c>
      <c r="AI87" s="22">
        <f t="shared" si="6"/>
        <v>0</v>
      </c>
      <c r="AJ87" s="22">
        <v>0</v>
      </c>
      <c r="AK87" s="22">
        <f t="shared" si="7"/>
        <v>-3550</v>
      </c>
      <c r="AM87" s="65">
        <f t="shared" si="8"/>
        <v>0</v>
      </c>
      <c r="AN87" s="65">
        <f t="shared" si="9"/>
        <v>0</v>
      </c>
    </row>
    <row r="88" spans="1:40" outlineLevel="1" x14ac:dyDescent="0.25">
      <c r="A88" s="10">
        <v>40755</v>
      </c>
      <c r="C88" s="5" t="s">
        <v>6533</v>
      </c>
      <c r="D88" s="4" t="s">
        <v>6534</v>
      </c>
      <c r="F88" s="4" t="s">
        <v>88</v>
      </c>
      <c r="G88" s="4" t="s">
        <v>451</v>
      </c>
      <c r="H88" s="4" t="s">
        <v>157</v>
      </c>
      <c r="M88" s="5">
        <v>1</v>
      </c>
      <c r="N88" s="5" t="s">
        <v>158</v>
      </c>
      <c r="P88" s="65">
        <v>75</v>
      </c>
      <c r="Q88" s="66">
        <v>0</v>
      </c>
      <c r="R88" s="66">
        <v>0</v>
      </c>
      <c r="S88" s="66">
        <f t="shared" si="10"/>
        <v>75</v>
      </c>
      <c r="U88" s="5">
        <v>80</v>
      </c>
      <c r="V88" s="22">
        <v>-75</v>
      </c>
      <c r="W88" s="22">
        <v>0</v>
      </c>
      <c r="X88" s="22">
        <v>0</v>
      </c>
      <c r="Y88" s="22">
        <v>0</v>
      </c>
      <c r="Z88" s="22">
        <v>0</v>
      </c>
      <c r="AA88" s="22">
        <v>0</v>
      </c>
      <c r="AB88" s="22">
        <v>0</v>
      </c>
      <c r="AC88" s="22">
        <v>0</v>
      </c>
      <c r="AD88" s="22">
        <v>0</v>
      </c>
      <c r="AE88" s="22">
        <v>0</v>
      </c>
      <c r="AF88" s="22">
        <v>0</v>
      </c>
      <c r="AG88" s="22">
        <v>0</v>
      </c>
      <c r="AH88" s="22">
        <v>0</v>
      </c>
      <c r="AI88" s="22">
        <f t="shared" ref="AI88:AI139" si="11">SUM(W88:AH88)</f>
        <v>0</v>
      </c>
      <c r="AJ88" s="22">
        <v>0</v>
      </c>
      <c r="AK88" s="22">
        <f t="shared" ref="AK88:AK139" si="12">V88+AI88+AJ88</f>
        <v>-75</v>
      </c>
      <c r="AM88" s="65">
        <f t="shared" ref="AM88:AM139" si="13">S88+AK88</f>
        <v>0</v>
      </c>
      <c r="AN88" s="65">
        <f t="shared" ref="AN88:AN139" si="14">P88+V88</f>
        <v>0</v>
      </c>
    </row>
    <row r="89" spans="1:40" outlineLevel="1" x14ac:dyDescent="0.25">
      <c r="A89" s="10">
        <v>40755</v>
      </c>
      <c r="C89" s="5" t="s">
        <v>6535</v>
      </c>
      <c r="D89" s="4" t="s">
        <v>6536</v>
      </c>
      <c r="F89" s="4" t="s">
        <v>88</v>
      </c>
      <c r="G89" s="4" t="s">
        <v>451</v>
      </c>
      <c r="H89" s="4" t="s">
        <v>157</v>
      </c>
      <c r="M89" s="5">
        <v>1</v>
      </c>
      <c r="N89" s="5" t="s">
        <v>158</v>
      </c>
      <c r="P89" s="65">
        <v>2300</v>
      </c>
      <c r="Q89" s="66">
        <v>0</v>
      </c>
      <c r="R89" s="66">
        <v>0</v>
      </c>
      <c r="S89" s="66">
        <f t="shared" si="10"/>
        <v>2300</v>
      </c>
      <c r="U89" s="5">
        <v>80</v>
      </c>
      <c r="V89" s="22">
        <v>-2300</v>
      </c>
      <c r="W89" s="22">
        <v>0</v>
      </c>
      <c r="X89" s="22">
        <v>0</v>
      </c>
      <c r="Y89" s="22">
        <v>0</v>
      </c>
      <c r="Z89" s="22">
        <v>0</v>
      </c>
      <c r="AA89" s="22">
        <v>0</v>
      </c>
      <c r="AB89" s="22">
        <v>0</v>
      </c>
      <c r="AC89" s="22">
        <v>0</v>
      </c>
      <c r="AD89" s="22">
        <v>0</v>
      </c>
      <c r="AE89" s="22">
        <v>0</v>
      </c>
      <c r="AF89" s="22">
        <v>0</v>
      </c>
      <c r="AG89" s="22">
        <v>0</v>
      </c>
      <c r="AH89" s="22">
        <v>0</v>
      </c>
      <c r="AI89" s="22">
        <f t="shared" si="11"/>
        <v>0</v>
      </c>
      <c r="AJ89" s="22">
        <v>0</v>
      </c>
      <c r="AK89" s="22">
        <f t="shared" si="12"/>
        <v>-2300</v>
      </c>
      <c r="AM89" s="65">
        <f t="shared" si="13"/>
        <v>0</v>
      </c>
      <c r="AN89" s="65">
        <f t="shared" si="14"/>
        <v>0</v>
      </c>
    </row>
    <row r="90" spans="1:40" outlineLevel="1" x14ac:dyDescent="0.25">
      <c r="A90" s="10">
        <v>40755</v>
      </c>
      <c r="C90" s="5" t="s">
        <v>6537</v>
      </c>
      <c r="D90" s="4" t="s">
        <v>6538</v>
      </c>
      <c r="F90" s="4" t="s">
        <v>88</v>
      </c>
      <c r="G90" s="4" t="s">
        <v>451</v>
      </c>
      <c r="H90" s="4" t="s">
        <v>157</v>
      </c>
      <c r="M90" s="5">
        <v>1</v>
      </c>
      <c r="N90" s="5" t="s">
        <v>158</v>
      </c>
      <c r="P90" s="65">
        <v>4750</v>
      </c>
      <c r="Q90" s="66">
        <v>0</v>
      </c>
      <c r="R90" s="66">
        <v>0</v>
      </c>
      <c r="S90" s="66">
        <f t="shared" si="10"/>
        <v>4750</v>
      </c>
      <c r="U90" s="5">
        <v>80</v>
      </c>
      <c r="V90" s="22">
        <v>-4750</v>
      </c>
      <c r="W90" s="22">
        <v>0</v>
      </c>
      <c r="X90" s="22">
        <v>0</v>
      </c>
      <c r="Y90" s="22">
        <v>0</v>
      </c>
      <c r="Z90" s="22">
        <v>0</v>
      </c>
      <c r="AA90" s="22">
        <v>0</v>
      </c>
      <c r="AB90" s="22">
        <v>0</v>
      </c>
      <c r="AC90" s="22">
        <v>0</v>
      </c>
      <c r="AD90" s="22">
        <v>0</v>
      </c>
      <c r="AE90" s="22">
        <v>0</v>
      </c>
      <c r="AF90" s="22">
        <v>0</v>
      </c>
      <c r="AG90" s="22">
        <v>0</v>
      </c>
      <c r="AH90" s="22">
        <v>0</v>
      </c>
      <c r="AI90" s="22">
        <f t="shared" si="11"/>
        <v>0</v>
      </c>
      <c r="AJ90" s="22">
        <v>0</v>
      </c>
      <c r="AK90" s="22">
        <f t="shared" si="12"/>
        <v>-4750</v>
      </c>
      <c r="AM90" s="65">
        <f t="shared" si="13"/>
        <v>0</v>
      </c>
      <c r="AN90" s="65">
        <f t="shared" si="14"/>
        <v>0</v>
      </c>
    </row>
    <row r="91" spans="1:40" outlineLevel="1" x14ac:dyDescent="0.25">
      <c r="A91" s="10">
        <v>40755</v>
      </c>
      <c r="C91" s="5" t="s">
        <v>6539</v>
      </c>
      <c r="D91" s="4" t="s">
        <v>6540</v>
      </c>
      <c r="F91" s="4" t="s">
        <v>88</v>
      </c>
      <c r="G91" s="4" t="s">
        <v>451</v>
      </c>
      <c r="H91" s="4" t="s">
        <v>157</v>
      </c>
      <c r="M91" s="5">
        <v>1</v>
      </c>
      <c r="N91" s="5" t="s">
        <v>158</v>
      </c>
      <c r="P91" s="65">
        <v>295</v>
      </c>
      <c r="Q91" s="66">
        <v>0</v>
      </c>
      <c r="R91" s="66">
        <v>0</v>
      </c>
      <c r="S91" s="66">
        <f t="shared" si="10"/>
        <v>295</v>
      </c>
      <c r="U91" s="5">
        <v>80</v>
      </c>
      <c r="V91" s="22">
        <v>-295</v>
      </c>
      <c r="W91" s="22">
        <v>0</v>
      </c>
      <c r="X91" s="22">
        <v>0</v>
      </c>
      <c r="Y91" s="22">
        <v>0</v>
      </c>
      <c r="Z91" s="22">
        <v>0</v>
      </c>
      <c r="AA91" s="22">
        <v>0</v>
      </c>
      <c r="AB91" s="22">
        <v>0</v>
      </c>
      <c r="AC91" s="22">
        <v>0</v>
      </c>
      <c r="AD91" s="22">
        <v>0</v>
      </c>
      <c r="AE91" s="22">
        <v>0</v>
      </c>
      <c r="AF91" s="22">
        <v>0</v>
      </c>
      <c r="AG91" s="22">
        <v>0</v>
      </c>
      <c r="AH91" s="22">
        <v>0</v>
      </c>
      <c r="AI91" s="22">
        <f t="shared" si="11"/>
        <v>0</v>
      </c>
      <c r="AJ91" s="22">
        <v>0</v>
      </c>
      <c r="AK91" s="22">
        <f t="shared" si="12"/>
        <v>-295</v>
      </c>
      <c r="AM91" s="65">
        <f t="shared" si="13"/>
        <v>0</v>
      </c>
      <c r="AN91" s="65">
        <f t="shared" si="14"/>
        <v>0</v>
      </c>
    </row>
    <row r="92" spans="1:40" outlineLevel="1" x14ac:dyDescent="0.25">
      <c r="A92" s="10">
        <v>40755</v>
      </c>
      <c r="C92" s="5" t="s">
        <v>6541</v>
      </c>
      <c r="D92" s="4" t="s">
        <v>6542</v>
      </c>
      <c r="F92" s="4" t="s">
        <v>88</v>
      </c>
      <c r="G92" s="4" t="s">
        <v>451</v>
      </c>
      <c r="H92" s="4" t="s">
        <v>157</v>
      </c>
      <c r="M92" s="5">
        <v>1</v>
      </c>
      <c r="N92" s="5" t="s">
        <v>158</v>
      </c>
      <c r="P92" s="65">
        <v>550</v>
      </c>
      <c r="Q92" s="66">
        <v>0</v>
      </c>
      <c r="R92" s="66">
        <v>0</v>
      </c>
      <c r="S92" s="66">
        <f t="shared" si="10"/>
        <v>550</v>
      </c>
      <c r="U92" s="5">
        <v>80</v>
      </c>
      <c r="V92" s="22">
        <v>-550</v>
      </c>
      <c r="W92" s="22">
        <v>0</v>
      </c>
      <c r="X92" s="22">
        <v>0</v>
      </c>
      <c r="Y92" s="22">
        <v>0</v>
      </c>
      <c r="Z92" s="22">
        <v>0</v>
      </c>
      <c r="AA92" s="22">
        <v>0</v>
      </c>
      <c r="AB92" s="22">
        <v>0</v>
      </c>
      <c r="AC92" s="22">
        <v>0</v>
      </c>
      <c r="AD92" s="22">
        <v>0</v>
      </c>
      <c r="AE92" s="22">
        <v>0</v>
      </c>
      <c r="AF92" s="22">
        <v>0</v>
      </c>
      <c r="AG92" s="22">
        <v>0</v>
      </c>
      <c r="AH92" s="22">
        <v>0</v>
      </c>
      <c r="AI92" s="22">
        <f t="shared" si="11"/>
        <v>0</v>
      </c>
      <c r="AJ92" s="22">
        <v>0</v>
      </c>
      <c r="AK92" s="22">
        <f t="shared" si="12"/>
        <v>-550</v>
      </c>
      <c r="AM92" s="65">
        <f t="shared" si="13"/>
        <v>0</v>
      </c>
      <c r="AN92" s="65">
        <f t="shared" si="14"/>
        <v>0</v>
      </c>
    </row>
    <row r="93" spans="1:40" outlineLevel="1" x14ac:dyDescent="0.25">
      <c r="A93" s="10">
        <v>40755</v>
      </c>
      <c r="C93" s="5" t="s">
        <v>6543</v>
      </c>
      <c r="D93" s="4" t="s">
        <v>6544</v>
      </c>
      <c r="F93" s="4" t="s">
        <v>88</v>
      </c>
      <c r="G93" s="4" t="s">
        <v>451</v>
      </c>
      <c r="H93" s="4" t="s">
        <v>157</v>
      </c>
      <c r="M93" s="5">
        <v>1</v>
      </c>
      <c r="N93" s="5" t="s">
        <v>158</v>
      </c>
      <c r="P93" s="65">
        <v>600</v>
      </c>
      <c r="Q93" s="66">
        <v>0</v>
      </c>
      <c r="R93" s="66">
        <v>0</v>
      </c>
      <c r="S93" s="66">
        <f t="shared" si="10"/>
        <v>600</v>
      </c>
      <c r="U93" s="5">
        <v>80</v>
      </c>
      <c r="V93" s="22">
        <v>-600</v>
      </c>
      <c r="W93" s="22">
        <v>0</v>
      </c>
      <c r="X93" s="22">
        <v>0</v>
      </c>
      <c r="Y93" s="22">
        <v>0</v>
      </c>
      <c r="Z93" s="22">
        <v>0</v>
      </c>
      <c r="AA93" s="22">
        <v>0</v>
      </c>
      <c r="AB93" s="22">
        <v>0</v>
      </c>
      <c r="AC93" s="22">
        <v>0</v>
      </c>
      <c r="AD93" s="22">
        <v>0</v>
      </c>
      <c r="AE93" s="22">
        <v>0</v>
      </c>
      <c r="AF93" s="22">
        <v>0</v>
      </c>
      <c r="AG93" s="22">
        <v>0</v>
      </c>
      <c r="AH93" s="22">
        <v>0</v>
      </c>
      <c r="AI93" s="22">
        <f t="shared" si="11"/>
        <v>0</v>
      </c>
      <c r="AJ93" s="22">
        <v>0</v>
      </c>
      <c r="AK93" s="22">
        <f t="shared" si="12"/>
        <v>-600</v>
      </c>
      <c r="AM93" s="65">
        <f t="shared" si="13"/>
        <v>0</v>
      </c>
      <c r="AN93" s="65">
        <f t="shared" si="14"/>
        <v>0</v>
      </c>
    </row>
    <row r="94" spans="1:40" outlineLevel="1" x14ac:dyDescent="0.25">
      <c r="A94" s="10">
        <v>40755</v>
      </c>
      <c r="C94" s="5" t="s">
        <v>6545</v>
      </c>
      <c r="D94" s="4" t="s">
        <v>6546</v>
      </c>
      <c r="F94" s="4" t="s">
        <v>88</v>
      </c>
      <c r="G94" s="4" t="s">
        <v>451</v>
      </c>
      <c r="H94" s="4" t="s">
        <v>157</v>
      </c>
      <c r="M94" s="5">
        <v>1</v>
      </c>
      <c r="N94" s="5" t="s">
        <v>158</v>
      </c>
      <c r="P94" s="65">
        <v>550</v>
      </c>
      <c r="Q94" s="66">
        <v>0</v>
      </c>
      <c r="R94" s="66">
        <v>0</v>
      </c>
      <c r="S94" s="66">
        <f t="shared" si="10"/>
        <v>550</v>
      </c>
      <c r="U94" s="5">
        <v>80</v>
      </c>
      <c r="V94" s="22">
        <v>-550</v>
      </c>
      <c r="W94" s="22">
        <v>0</v>
      </c>
      <c r="X94" s="22">
        <v>0</v>
      </c>
      <c r="Y94" s="22">
        <v>0</v>
      </c>
      <c r="Z94" s="22">
        <v>0</v>
      </c>
      <c r="AA94" s="22">
        <v>0</v>
      </c>
      <c r="AB94" s="22">
        <v>0</v>
      </c>
      <c r="AC94" s="22">
        <v>0</v>
      </c>
      <c r="AD94" s="22">
        <v>0</v>
      </c>
      <c r="AE94" s="22">
        <v>0</v>
      </c>
      <c r="AF94" s="22">
        <v>0</v>
      </c>
      <c r="AG94" s="22">
        <v>0</v>
      </c>
      <c r="AH94" s="22">
        <v>0</v>
      </c>
      <c r="AI94" s="22">
        <f t="shared" si="11"/>
        <v>0</v>
      </c>
      <c r="AJ94" s="22">
        <v>0</v>
      </c>
      <c r="AK94" s="22">
        <f t="shared" si="12"/>
        <v>-550</v>
      </c>
      <c r="AM94" s="65">
        <f t="shared" si="13"/>
        <v>0</v>
      </c>
      <c r="AN94" s="65">
        <f t="shared" si="14"/>
        <v>0</v>
      </c>
    </row>
    <row r="95" spans="1:40" outlineLevel="1" x14ac:dyDescent="0.25">
      <c r="A95" s="10">
        <v>40755</v>
      </c>
      <c r="C95" s="5" t="s">
        <v>6547</v>
      </c>
      <c r="D95" s="4" t="s">
        <v>6548</v>
      </c>
      <c r="F95" s="4" t="s">
        <v>88</v>
      </c>
      <c r="G95" s="4" t="s">
        <v>451</v>
      </c>
      <c r="H95" s="4" t="s">
        <v>157</v>
      </c>
      <c r="M95" s="5">
        <v>1</v>
      </c>
      <c r="N95" s="5" t="s">
        <v>158</v>
      </c>
      <c r="P95" s="65">
        <v>468</v>
      </c>
      <c r="Q95" s="66">
        <v>0</v>
      </c>
      <c r="R95" s="66">
        <v>0</v>
      </c>
      <c r="S95" s="66">
        <f t="shared" si="10"/>
        <v>468</v>
      </c>
      <c r="U95" s="5">
        <v>80</v>
      </c>
      <c r="V95" s="22">
        <v>-468</v>
      </c>
      <c r="W95" s="22">
        <v>0</v>
      </c>
      <c r="X95" s="22">
        <v>0</v>
      </c>
      <c r="Y95" s="22">
        <v>0</v>
      </c>
      <c r="Z95" s="22">
        <v>0</v>
      </c>
      <c r="AA95" s="22">
        <v>0</v>
      </c>
      <c r="AB95" s="22">
        <v>0</v>
      </c>
      <c r="AC95" s="22">
        <v>0</v>
      </c>
      <c r="AD95" s="22">
        <v>0</v>
      </c>
      <c r="AE95" s="22">
        <v>0</v>
      </c>
      <c r="AF95" s="22">
        <v>0</v>
      </c>
      <c r="AG95" s="22">
        <v>0</v>
      </c>
      <c r="AH95" s="22">
        <v>0</v>
      </c>
      <c r="AI95" s="22">
        <f t="shared" si="11"/>
        <v>0</v>
      </c>
      <c r="AJ95" s="22">
        <v>0</v>
      </c>
      <c r="AK95" s="22">
        <f t="shared" si="12"/>
        <v>-468</v>
      </c>
      <c r="AM95" s="65">
        <f t="shared" si="13"/>
        <v>0</v>
      </c>
      <c r="AN95" s="65">
        <f t="shared" si="14"/>
        <v>0</v>
      </c>
    </row>
    <row r="96" spans="1:40" outlineLevel="1" x14ac:dyDescent="0.25">
      <c r="A96" s="10">
        <v>40755</v>
      </c>
      <c r="C96" s="5" t="s">
        <v>6549</v>
      </c>
      <c r="D96" s="4" t="s">
        <v>6489</v>
      </c>
      <c r="F96" s="4" t="s">
        <v>88</v>
      </c>
      <c r="G96" s="4" t="s">
        <v>451</v>
      </c>
      <c r="H96" s="4" t="s">
        <v>157</v>
      </c>
      <c r="M96" s="5">
        <v>1</v>
      </c>
      <c r="N96" s="5" t="s">
        <v>158</v>
      </c>
      <c r="P96" s="65">
        <v>185</v>
      </c>
      <c r="Q96" s="66">
        <v>0</v>
      </c>
      <c r="R96" s="66">
        <v>0</v>
      </c>
      <c r="S96" s="66">
        <f t="shared" si="10"/>
        <v>185</v>
      </c>
      <c r="U96" s="5">
        <v>80</v>
      </c>
      <c r="V96" s="22">
        <v>-185</v>
      </c>
      <c r="W96" s="22">
        <v>0</v>
      </c>
      <c r="X96" s="22">
        <v>0</v>
      </c>
      <c r="Y96" s="22">
        <v>0</v>
      </c>
      <c r="Z96" s="22">
        <v>0</v>
      </c>
      <c r="AA96" s="22">
        <v>0</v>
      </c>
      <c r="AB96" s="22">
        <v>0</v>
      </c>
      <c r="AC96" s="22">
        <v>0</v>
      </c>
      <c r="AD96" s="22">
        <v>0</v>
      </c>
      <c r="AE96" s="22">
        <v>0</v>
      </c>
      <c r="AF96" s="22">
        <v>0</v>
      </c>
      <c r="AG96" s="22">
        <v>0</v>
      </c>
      <c r="AH96" s="22">
        <v>0</v>
      </c>
      <c r="AI96" s="22">
        <f t="shared" si="11"/>
        <v>0</v>
      </c>
      <c r="AJ96" s="22">
        <v>0</v>
      </c>
      <c r="AK96" s="22">
        <f t="shared" si="12"/>
        <v>-185</v>
      </c>
      <c r="AM96" s="65">
        <f t="shared" si="13"/>
        <v>0</v>
      </c>
      <c r="AN96" s="65">
        <f t="shared" si="14"/>
        <v>0</v>
      </c>
    </row>
    <row r="97" spans="1:40" outlineLevel="1" x14ac:dyDescent="0.25">
      <c r="A97" s="10">
        <v>40755</v>
      </c>
      <c r="C97" s="5" t="s">
        <v>6550</v>
      </c>
      <c r="D97" s="4" t="s">
        <v>6551</v>
      </c>
      <c r="F97" s="4" t="s">
        <v>88</v>
      </c>
      <c r="G97" s="4" t="s">
        <v>451</v>
      </c>
      <c r="H97" s="4" t="s">
        <v>157</v>
      </c>
      <c r="M97" s="5">
        <v>1</v>
      </c>
      <c r="N97" s="5" t="s">
        <v>158</v>
      </c>
      <c r="P97" s="65">
        <v>290</v>
      </c>
      <c r="Q97" s="66">
        <v>0</v>
      </c>
      <c r="R97" s="66">
        <v>0</v>
      </c>
      <c r="S97" s="66">
        <f t="shared" si="10"/>
        <v>290</v>
      </c>
      <c r="U97" s="5">
        <v>80</v>
      </c>
      <c r="V97" s="22">
        <v>-290</v>
      </c>
      <c r="W97" s="22">
        <v>0</v>
      </c>
      <c r="X97" s="22">
        <v>0</v>
      </c>
      <c r="Y97" s="22">
        <v>0</v>
      </c>
      <c r="Z97" s="22">
        <v>0</v>
      </c>
      <c r="AA97" s="22">
        <v>0</v>
      </c>
      <c r="AB97" s="22">
        <v>0</v>
      </c>
      <c r="AC97" s="22">
        <v>0</v>
      </c>
      <c r="AD97" s="22">
        <v>0</v>
      </c>
      <c r="AE97" s="22">
        <v>0</v>
      </c>
      <c r="AF97" s="22">
        <v>0</v>
      </c>
      <c r="AG97" s="22">
        <v>0</v>
      </c>
      <c r="AH97" s="22">
        <v>0</v>
      </c>
      <c r="AI97" s="22">
        <f t="shared" si="11"/>
        <v>0</v>
      </c>
      <c r="AJ97" s="22">
        <v>0</v>
      </c>
      <c r="AK97" s="22">
        <f t="shared" si="12"/>
        <v>-290</v>
      </c>
      <c r="AM97" s="65">
        <f t="shared" si="13"/>
        <v>0</v>
      </c>
      <c r="AN97" s="65">
        <f t="shared" si="14"/>
        <v>0</v>
      </c>
    </row>
    <row r="98" spans="1:40" outlineLevel="1" x14ac:dyDescent="0.25">
      <c r="A98" s="10">
        <v>40755</v>
      </c>
      <c r="C98" s="5" t="s">
        <v>6552</v>
      </c>
      <c r="D98" s="4" t="s">
        <v>6553</v>
      </c>
      <c r="F98" s="4" t="s">
        <v>88</v>
      </c>
      <c r="G98" s="4" t="s">
        <v>451</v>
      </c>
      <c r="H98" s="4" t="s">
        <v>157</v>
      </c>
      <c r="M98" s="5">
        <v>1</v>
      </c>
      <c r="N98" s="5" t="s">
        <v>158</v>
      </c>
      <c r="P98" s="65">
        <v>900</v>
      </c>
      <c r="Q98" s="66">
        <v>0</v>
      </c>
      <c r="R98" s="66">
        <v>0</v>
      </c>
      <c r="S98" s="66">
        <f t="shared" si="10"/>
        <v>900</v>
      </c>
      <c r="U98" s="5">
        <v>80</v>
      </c>
      <c r="V98" s="22">
        <v>-900</v>
      </c>
      <c r="W98" s="22">
        <v>0</v>
      </c>
      <c r="X98" s="22">
        <v>0</v>
      </c>
      <c r="Y98" s="22">
        <v>0</v>
      </c>
      <c r="Z98" s="22">
        <v>0</v>
      </c>
      <c r="AA98" s="22">
        <v>0</v>
      </c>
      <c r="AB98" s="22">
        <v>0</v>
      </c>
      <c r="AC98" s="22">
        <v>0</v>
      </c>
      <c r="AD98" s="22">
        <v>0</v>
      </c>
      <c r="AE98" s="22">
        <v>0</v>
      </c>
      <c r="AF98" s="22">
        <v>0</v>
      </c>
      <c r="AG98" s="22">
        <v>0</v>
      </c>
      <c r="AH98" s="22">
        <v>0</v>
      </c>
      <c r="AI98" s="22">
        <f t="shared" si="11"/>
        <v>0</v>
      </c>
      <c r="AJ98" s="22">
        <v>0</v>
      </c>
      <c r="AK98" s="22">
        <f t="shared" si="12"/>
        <v>-900</v>
      </c>
      <c r="AM98" s="65">
        <f t="shared" si="13"/>
        <v>0</v>
      </c>
      <c r="AN98" s="65">
        <f t="shared" si="14"/>
        <v>0</v>
      </c>
    </row>
    <row r="99" spans="1:40" outlineLevel="1" x14ac:dyDescent="0.25">
      <c r="A99" s="10">
        <v>40755</v>
      </c>
      <c r="C99" s="5" t="s">
        <v>6554</v>
      </c>
      <c r="D99" s="4" t="s">
        <v>6555</v>
      </c>
      <c r="F99" s="4" t="s">
        <v>88</v>
      </c>
      <c r="G99" s="4" t="s">
        <v>451</v>
      </c>
      <c r="H99" s="4" t="s">
        <v>157</v>
      </c>
      <c r="M99" s="5">
        <v>1</v>
      </c>
      <c r="N99" s="5" t="s">
        <v>158</v>
      </c>
      <c r="P99" s="65">
        <v>3288</v>
      </c>
      <c r="Q99" s="66">
        <v>0</v>
      </c>
      <c r="R99" s="66">
        <v>0</v>
      </c>
      <c r="S99" s="66">
        <f t="shared" si="10"/>
        <v>3288</v>
      </c>
      <c r="U99" s="5">
        <v>80</v>
      </c>
      <c r="V99" s="22">
        <v>-3288</v>
      </c>
      <c r="W99" s="22">
        <v>0</v>
      </c>
      <c r="X99" s="22">
        <v>0</v>
      </c>
      <c r="Y99" s="22">
        <v>0</v>
      </c>
      <c r="Z99" s="22">
        <v>0</v>
      </c>
      <c r="AA99" s="22">
        <v>0</v>
      </c>
      <c r="AB99" s="22">
        <v>0</v>
      </c>
      <c r="AC99" s="22">
        <v>0</v>
      </c>
      <c r="AD99" s="22">
        <v>0</v>
      </c>
      <c r="AE99" s="22">
        <v>0</v>
      </c>
      <c r="AF99" s="22">
        <v>0</v>
      </c>
      <c r="AG99" s="22">
        <v>0</v>
      </c>
      <c r="AH99" s="22">
        <v>0</v>
      </c>
      <c r="AI99" s="22">
        <f t="shared" si="11"/>
        <v>0</v>
      </c>
      <c r="AJ99" s="22">
        <v>0</v>
      </c>
      <c r="AK99" s="22">
        <f t="shared" si="12"/>
        <v>-3288</v>
      </c>
      <c r="AM99" s="65">
        <f t="shared" si="13"/>
        <v>0</v>
      </c>
      <c r="AN99" s="65">
        <f t="shared" si="14"/>
        <v>0</v>
      </c>
    </row>
    <row r="100" spans="1:40" outlineLevel="1" x14ac:dyDescent="0.25">
      <c r="A100" s="10">
        <v>40755</v>
      </c>
      <c r="C100" s="5" t="s">
        <v>6556</v>
      </c>
      <c r="D100" s="4" t="s">
        <v>6557</v>
      </c>
      <c r="F100" s="4" t="s">
        <v>88</v>
      </c>
      <c r="G100" s="4" t="s">
        <v>451</v>
      </c>
      <c r="H100" s="4" t="s">
        <v>157</v>
      </c>
      <c r="M100" s="5">
        <v>1</v>
      </c>
      <c r="N100" s="5" t="s">
        <v>158</v>
      </c>
      <c r="P100" s="65">
        <v>399</v>
      </c>
      <c r="Q100" s="66">
        <v>0</v>
      </c>
      <c r="R100" s="66">
        <v>0</v>
      </c>
      <c r="S100" s="66">
        <f t="shared" si="10"/>
        <v>399</v>
      </c>
      <c r="U100" s="5">
        <v>80</v>
      </c>
      <c r="V100" s="22">
        <v>-399</v>
      </c>
      <c r="W100" s="22">
        <v>0</v>
      </c>
      <c r="X100" s="22">
        <v>0</v>
      </c>
      <c r="Y100" s="22">
        <v>0</v>
      </c>
      <c r="Z100" s="22">
        <v>0</v>
      </c>
      <c r="AA100" s="22">
        <v>0</v>
      </c>
      <c r="AB100" s="22">
        <v>0</v>
      </c>
      <c r="AC100" s="22">
        <v>0</v>
      </c>
      <c r="AD100" s="22">
        <v>0</v>
      </c>
      <c r="AE100" s="22">
        <v>0</v>
      </c>
      <c r="AF100" s="22">
        <v>0</v>
      </c>
      <c r="AG100" s="22">
        <v>0</v>
      </c>
      <c r="AH100" s="22">
        <v>0</v>
      </c>
      <c r="AI100" s="22">
        <f t="shared" si="11"/>
        <v>0</v>
      </c>
      <c r="AJ100" s="22">
        <v>0</v>
      </c>
      <c r="AK100" s="22">
        <f t="shared" si="12"/>
        <v>-399</v>
      </c>
      <c r="AM100" s="65">
        <f t="shared" si="13"/>
        <v>0</v>
      </c>
      <c r="AN100" s="65">
        <f t="shared" si="14"/>
        <v>0</v>
      </c>
    </row>
    <row r="101" spans="1:40" outlineLevel="1" x14ac:dyDescent="0.25">
      <c r="A101" s="10">
        <v>40755</v>
      </c>
      <c r="C101" s="5" t="s">
        <v>6558</v>
      </c>
      <c r="D101" s="4" t="s">
        <v>6559</v>
      </c>
      <c r="F101" s="4" t="s">
        <v>88</v>
      </c>
      <c r="G101" s="4" t="s">
        <v>451</v>
      </c>
      <c r="H101" s="4" t="s">
        <v>157</v>
      </c>
      <c r="M101" s="5">
        <v>1</v>
      </c>
      <c r="N101" s="5" t="s">
        <v>158</v>
      </c>
      <c r="P101" s="65">
        <v>399</v>
      </c>
      <c r="Q101" s="66">
        <v>0</v>
      </c>
      <c r="R101" s="66">
        <v>0</v>
      </c>
      <c r="S101" s="66">
        <f t="shared" si="10"/>
        <v>399</v>
      </c>
      <c r="U101" s="5">
        <v>80</v>
      </c>
      <c r="V101" s="22">
        <v>-399</v>
      </c>
      <c r="W101" s="22">
        <v>0</v>
      </c>
      <c r="X101" s="22">
        <v>0</v>
      </c>
      <c r="Y101" s="22">
        <v>0</v>
      </c>
      <c r="Z101" s="22">
        <v>0</v>
      </c>
      <c r="AA101" s="22">
        <v>0</v>
      </c>
      <c r="AB101" s="22">
        <v>0</v>
      </c>
      <c r="AC101" s="22">
        <v>0</v>
      </c>
      <c r="AD101" s="22">
        <v>0</v>
      </c>
      <c r="AE101" s="22">
        <v>0</v>
      </c>
      <c r="AF101" s="22">
        <v>0</v>
      </c>
      <c r="AG101" s="22">
        <v>0</v>
      </c>
      <c r="AH101" s="22">
        <v>0</v>
      </c>
      <c r="AI101" s="22">
        <f t="shared" si="11"/>
        <v>0</v>
      </c>
      <c r="AJ101" s="22">
        <v>0</v>
      </c>
      <c r="AK101" s="22">
        <f t="shared" si="12"/>
        <v>-399</v>
      </c>
      <c r="AM101" s="65">
        <f t="shared" si="13"/>
        <v>0</v>
      </c>
      <c r="AN101" s="65">
        <f t="shared" si="14"/>
        <v>0</v>
      </c>
    </row>
    <row r="102" spans="1:40" outlineLevel="1" x14ac:dyDescent="0.25">
      <c r="A102" s="10">
        <v>40755</v>
      </c>
      <c r="C102" s="5" t="s">
        <v>6560</v>
      </c>
      <c r="D102" s="4" t="s">
        <v>6561</v>
      </c>
      <c r="F102" s="4" t="s">
        <v>88</v>
      </c>
      <c r="G102" s="4" t="s">
        <v>451</v>
      </c>
      <c r="H102" s="4" t="s">
        <v>157</v>
      </c>
      <c r="M102" s="5">
        <v>1</v>
      </c>
      <c r="N102" s="5" t="s">
        <v>158</v>
      </c>
      <c r="P102" s="65">
        <v>268</v>
      </c>
      <c r="Q102" s="66">
        <v>0</v>
      </c>
      <c r="R102" s="66">
        <v>0</v>
      </c>
      <c r="S102" s="66">
        <f t="shared" si="10"/>
        <v>268</v>
      </c>
      <c r="U102" s="5">
        <v>80</v>
      </c>
      <c r="V102" s="22">
        <v>-268</v>
      </c>
      <c r="W102" s="22">
        <v>0</v>
      </c>
      <c r="X102" s="22">
        <v>0</v>
      </c>
      <c r="Y102" s="22">
        <v>0</v>
      </c>
      <c r="Z102" s="22">
        <v>0</v>
      </c>
      <c r="AA102" s="22">
        <v>0</v>
      </c>
      <c r="AB102" s="22">
        <v>0</v>
      </c>
      <c r="AC102" s="22">
        <v>0</v>
      </c>
      <c r="AD102" s="22">
        <v>0</v>
      </c>
      <c r="AE102" s="22">
        <v>0</v>
      </c>
      <c r="AF102" s="22">
        <v>0</v>
      </c>
      <c r="AG102" s="22">
        <v>0</v>
      </c>
      <c r="AH102" s="22">
        <v>0</v>
      </c>
      <c r="AI102" s="22">
        <f t="shared" si="11"/>
        <v>0</v>
      </c>
      <c r="AJ102" s="22">
        <v>0</v>
      </c>
      <c r="AK102" s="22">
        <f t="shared" si="12"/>
        <v>-268</v>
      </c>
      <c r="AM102" s="65">
        <f t="shared" si="13"/>
        <v>0</v>
      </c>
      <c r="AN102" s="65">
        <f t="shared" si="14"/>
        <v>0</v>
      </c>
    </row>
    <row r="103" spans="1:40" outlineLevel="1" x14ac:dyDescent="0.25">
      <c r="A103" s="10">
        <v>40755</v>
      </c>
      <c r="C103" s="5" t="s">
        <v>6562</v>
      </c>
      <c r="D103" s="4" t="s">
        <v>6563</v>
      </c>
      <c r="F103" s="4" t="s">
        <v>88</v>
      </c>
      <c r="G103" s="4" t="s">
        <v>451</v>
      </c>
      <c r="H103" s="4" t="s">
        <v>157</v>
      </c>
      <c r="M103" s="5">
        <v>1</v>
      </c>
      <c r="N103" s="5" t="s">
        <v>158</v>
      </c>
      <c r="P103" s="65">
        <v>3488</v>
      </c>
      <c r="Q103" s="66">
        <v>0</v>
      </c>
      <c r="R103" s="66">
        <v>0</v>
      </c>
      <c r="S103" s="66">
        <f t="shared" si="10"/>
        <v>3488</v>
      </c>
      <c r="U103" s="5">
        <v>80</v>
      </c>
      <c r="V103" s="22">
        <v>-3488</v>
      </c>
      <c r="W103" s="22">
        <v>0</v>
      </c>
      <c r="X103" s="22">
        <v>0</v>
      </c>
      <c r="Y103" s="22">
        <v>0</v>
      </c>
      <c r="Z103" s="22">
        <v>0</v>
      </c>
      <c r="AA103" s="22">
        <v>0</v>
      </c>
      <c r="AB103" s="22">
        <v>0</v>
      </c>
      <c r="AC103" s="22">
        <v>0</v>
      </c>
      <c r="AD103" s="22">
        <v>0</v>
      </c>
      <c r="AE103" s="22">
        <v>0</v>
      </c>
      <c r="AF103" s="22">
        <v>0</v>
      </c>
      <c r="AG103" s="22">
        <v>0</v>
      </c>
      <c r="AH103" s="22">
        <v>0</v>
      </c>
      <c r="AI103" s="22">
        <f t="shared" si="11"/>
        <v>0</v>
      </c>
      <c r="AJ103" s="22">
        <v>0</v>
      </c>
      <c r="AK103" s="22">
        <f t="shared" si="12"/>
        <v>-3488</v>
      </c>
      <c r="AM103" s="65">
        <f t="shared" si="13"/>
        <v>0</v>
      </c>
      <c r="AN103" s="65">
        <f t="shared" si="14"/>
        <v>0</v>
      </c>
    </row>
    <row r="104" spans="1:40" outlineLevel="1" x14ac:dyDescent="0.25">
      <c r="A104" s="10">
        <v>40755</v>
      </c>
      <c r="C104" s="5" t="s">
        <v>6564</v>
      </c>
      <c r="D104" s="4" t="s">
        <v>6565</v>
      </c>
      <c r="F104" s="4" t="s">
        <v>88</v>
      </c>
      <c r="G104" s="4" t="s">
        <v>451</v>
      </c>
      <c r="H104" s="4" t="s">
        <v>157</v>
      </c>
      <c r="M104" s="5">
        <v>1</v>
      </c>
      <c r="N104" s="5" t="s">
        <v>158</v>
      </c>
      <c r="P104" s="65">
        <v>299</v>
      </c>
      <c r="Q104" s="66">
        <v>0</v>
      </c>
      <c r="R104" s="66">
        <v>0</v>
      </c>
      <c r="S104" s="66">
        <f t="shared" si="10"/>
        <v>299</v>
      </c>
      <c r="U104" s="5">
        <v>80</v>
      </c>
      <c r="V104" s="22">
        <v>-299</v>
      </c>
      <c r="W104" s="22">
        <v>0</v>
      </c>
      <c r="X104" s="22">
        <v>0</v>
      </c>
      <c r="Y104" s="22">
        <v>0</v>
      </c>
      <c r="Z104" s="22">
        <v>0</v>
      </c>
      <c r="AA104" s="22">
        <v>0</v>
      </c>
      <c r="AB104" s="22">
        <v>0</v>
      </c>
      <c r="AC104" s="22">
        <v>0</v>
      </c>
      <c r="AD104" s="22">
        <v>0</v>
      </c>
      <c r="AE104" s="22">
        <v>0</v>
      </c>
      <c r="AF104" s="22">
        <v>0</v>
      </c>
      <c r="AG104" s="22">
        <v>0</v>
      </c>
      <c r="AH104" s="22">
        <v>0</v>
      </c>
      <c r="AI104" s="22">
        <f t="shared" si="11"/>
        <v>0</v>
      </c>
      <c r="AJ104" s="22">
        <v>0</v>
      </c>
      <c r="AK104" s="22">
        <f t="shared" si="12"/>
        <v>-299</v>
      </c>
      <c r="AM104" s="65">
        <f t="shared" si="13"/>
        <v>0</v>
      </c>
      <c r="AN104" s="65">
        <f t="shared" si="14"/>
        <v>0</v>
      </c>
    </row>
    <row r="105" spans="1:40" outlineLevel="1" x14ac:dyDescent="0.25">
      <c r="A105" s="10">
        <v>40755</v>
      </c>
      <c r="C105" s="5" t="s">
        <v>6566</v>
      </c>
      <c r="D105" s="4" t="s">
        <v>6567</v>
      </c>
      <c r="F105" s="4" t="s">
        <v>88</v>
      </c>
      <c r="G105" s="4" t="s">
        <v>451</v>
      </c>
      <c r="H105" s="4" t="s">
        <v>157</v>
      </c>
      <c r="M105" s="5">
        <v>1</v>
      </c>
      <c r="N105" s="5" t="s">
        <v>158</v>
      </c>
      <c r="P105" s="65">
        <v>299</v>
      </c>
      <c r="Q105" s="66">
        <v>0</v>
      </c>
      <c r="R105" s="66">
        <v>0</v>
      </c>
      <c r="S105" s="66">
        <f t="shared" si="10"/>
        <v>299</v>
      </c>
      <c r="U105" s="5">
        <v>80</v>
      </c>
      <c r="V105" s="22">
        <v>-299</v>
      </c>
      <c r="W105" s="22">
        <v>0</v>
      </c>
      <c r="X105" s="22">
        <v>0</v>
      </c>
      <c r="Y105" s="22">
        <v>0</v>
      </c>
      <c r="Z105" s="22">
        <v>0</v>
      </c>
      <c r="AA105" s="22">
        <v>0</v>
      </c>
      <c r="AB105" s="22">
        <v>0</v>
      </c>
      <c r="AC105" s="22">
        <v>0</v>
      </c>
      <c r="AD105" s="22">
        <v>0</v>
      </c>
      <c r="AE105" s="22">
        <v>0</v>
      </c>
      <c r="AF105" s="22">
        <v>0</v>
      </c>
      <c r="AG105" s="22">
        <v>0</v>
      </c>
      <c r="AH105" s="22">
        <v>0</v>
      </c>
      <c r="AI105" s="22">
        <f t="shared" si="11"/>
        <v>0</v>
      </c>
      <c r="AJ105" s="22">
        <v>0</v>
      </c>
      <c r="AK105" s="22">
        <f t="shared" si="12"/>
        <v>-299</v>
      </c>
      <c r="AM105" s="65">
        <f t="shared" si="13"/>
        <v>0</v>
      </c>
      <c r="AN105" s="65">
        <f t="shared" si="14"/>
        <v>0</v>
      </c>
    </row>
    <row r="106" spans="1:40" outlineLevel="1" x14ac:dyDescent="0.25">
      <c r="A106" s="10">
        <v>40755</v>
      </c>
      <c r="C106" s="5" t="s">
        <v>6568</v>
      </c>
      <c r="D106" s="4" t="s">
        <v>6569</v>
      </c>
      <c r="F106" s="4" t="s">
        <v>88</v>
      </c>
      <c r="G106" s="4" t="s">
        <v>451</v>
      </c>
      <c r="H106" s="4" t="s">
        <v>157</v>
      </c>
      <c r="M106" s="5">
        <v>1</v>
      </c>
      <c r="N106" s="5" t="s">
        <v>158</v>
      </c>
      <c r="P106" s="65">
        <v>619.58000000000004</v>
      </c>
      <c r="Q106" s="66">
        <v>0</v>
      </c>
      <c r="R106" s="66">
        <v>0</v>
      </c>
      <c r="S106" s="66">
        <f t="shared" si="10"/>
        <v>619.58000000000004</v>
      </c>
      <c r="U106" s="5">
        <v>80</v>
      </c>
      <c r="V106" s="22">
        <v>-619.58000000000004</v>
      </c>
      <c r="W106" s="22">
        <v>0</v>
      </c>
      <c r="X106" s="22">
        <v>0</v>
      </c>
      <c r="Y106" s="22">
        <v>0</v>
      </c>
      <c r="Z106" s="22">
        <v>0</v>
      </c>
      <c r="AA106" s="22">
        <v>0</v>
      </c>
      <c r="AB106" s="22">
        <v>0</v>
      </c>
      <c r="AC106" s="22">
        <v>0</v>
      </c>
      <c r="AD106" s="22">
        <v>0</v>
      </c>
      <c r="AE106" s="22">
        <v>0</v>
      </c>
      <c r="AF106" s="22">
        <v>0</v>
      </c>
      <c r="AG106" s="22">
        <v>0</v>
      </c>
      <c r="AH106" s="22">
        <v>0</v>
      </c>
      <c r="AI106" s="22">
        <f t="shared" si="11"/>
        <v>0</v>
      </c>
      <c r="AJ106" s="22">
        <v>0</v>
      </c>
      <c r="AK106" s="22">
        <f t="shared" si="12"/>
        <v>-619.58000000000004</v>
      </c>
      <c r="AM106" s="65">
        <f t="shared" si="13"/>
        <v>0</v>
      </c>
      <c r="AN106" s="65">
        <f t="shared" si="14"/>
        <v>0</v>
      </c>
    </row>
    <row r="107" spans="1:40" outlineLevel="1" x14ac:dyDescent="0.25">
      <c r="A107" s="10">
        <v>40755</v>
      </c>
      <c r="C107" s="5" t="s">
        <v>6570</v>
      </c>
      <c r="D107" s="4" t="s">
        <v>6571</v>
      </c>
      <c r="F107" s="4" t="s">
        <v>88</v>
      </c>
      <c r="G107" s="4" t="s">
        <v>451</v>
      </c>
      <c r="H107" s="4" t="s">
        <v>157</v>
      </c>
      <c r="M107" s="5">
        <v>1</v>
      </c>
      <c r="N107" s="5" t="s">
        <v>158</v>
      </c>
      <c r="P107" s="65">
        <v>285</v>
      </c>
      <c r="Q107" s="66">
        <v>0</v>
      </c>
      <c r="R107" s="66">
        <v>0</v>
      </c>
      <c r="S107" s="66">
        <f t="shared" si="10"/>
        <v>285</v>
      </c>
      <c r="U107" s="5">
        <v>80</v>
      </c>
      <c r="V107" s="22">
        <v>-285</v>
      </c>
      <c r="W107" s="22">
        <v>0</v>
      </c>
      <c r="X107" s="22">
        <v>0</v>
      </c>
      <c r="Y107" s="22">
        <v>0</v>
      </c>
      <c r="Z107" s="22">
        <v>0</v>
      </c>
      <c r="AA107" s="22">
        <v>0</v>
      </c>
      <c r="AB107" s="22">
        <v>0</v>
      </c>
      <c r="AC107" s="22">
        <v>0</v>
      </c>
      <c r="AD107" s="22">
        <v>0</v>
      </c>
      <c r="AE107" s="22">
        <v>0</v>
      </c>
      <c r="AF107" s="22">
        <v>0</v>
      </c>
      <c r="AG107" s="22">
        <v>0</v>
      </c>
      <c r="AH107" s="22">
        <v>0</v>
      </c>
      <c r="AI107" s="22">
        <f t="shared" si="11"/>
        <v>0</v>
      </c>
      <c r="AJ107" s="22">
        <v>0</v>
      </c>
      <c r="AK107" s="22">
        <f t="shared" si="12"/>
        <v>-285</v>
      </c>
      <c r="AM107" s="65">
        <f t="shared" si="13"/>
        <v>0</v>
      </c>
      <c r="AN107" s="65">
        <f t="shared" si="14"/>
        <v>0</v>
      </c>
    </row>
    <row r="108" spans="1:40" outlineLevel="1" x14ac:dyDescent="0.25">
      <c r="A108" s="10">
        <v>40755</v>
      </c>
      <c r="C108" s="5" t="s">
        <v>6572</v>
      </c>
      <c r="D108" s="4" t="s">
        <v>6573</v>
      </c>
      <c r="F108" s="4" t="s">
        <v>88</v>
      </c>
      <c r="G108" s="4" t="s">
        <v>451</v>
      </c>
      <c r="H108" s="4" t="s">
        <v>157</v>
      </c>
      <c r="M108" s="5">
        <v>1</v>
      </c>
      <c r="N108" s="5" t="s">
        <v>158</v>
      </c>
      <c r="P108" s="65">
        <v>185</v>
      </c>
      <c r="Q108" s="66">
        <v>0</v>
      </c>
      <c r="R108" s="66">
        <v>0</v>
      </c>
      <c r="S108" s="66">
        <f t="shared" si="10"/>
        <v>185</v>
      </c>
      <c r="U108" s="5">
        <v>80</v>
      </c>
      <c r="V108" s="22">
        <v>-185</v>
      </c>
      <c r="W108" s="22">
        <v>0</v>
      </c>
      <c r="X108" s="22">
        <v>0</v>
      </c>
      <c r="Y108" s="22">
        <v>0</v>
      </c>
      <c r="Z108" s="22">
        <v>0</v>
      </c>
      <c r="AA108" s="22">
        <v>0</v>
      </c>
      <c r="AB108" s="22">
        <v>0</v>
      </c>
      <c r="AC108" s="22">
        <v>0</v>
      </c>
      <c r="AD108" s="22">
        <v>0</v>
      </c>
      <c r="AE108" s="22">
        <v>0</v>
      </c>
      <c r="AF108" s="22">
        <v>0</v>
      </c>
      <c r="AG108" s="22">
        <v>0</v>
      </c>
      <c r="AH108" s="22">
        <v>0</v>
      </c>
      <c r="AI108" s="22">
        <f t="shared" si="11"/>
        <v>0</v>
      </c>
      <c r="AJ108" s="22">
        <v>0</v>
      </c>
      <c r="AK108" s="22">
        <f t="shared" si="12"/>
        <v>-185</v>
      </c>
      <c r="AM108" s="65">
        <f t="shared" si="13"/>
        <v>0</v>
      </c>
      <c r="AN108" s="65">
        <f t="shared" si="14"/>
        <v>0</v>
      </c>
    </row>
    <row r="109" spans="1:40" outlineLevel="1" x14ac:dyDescent="0.25">
      <c r="A109" s="10">
        <v>40755</v>
      </c>
      <c r="C109" s="5" t="s">
        <v>6574</v>
      </c>
      <c r="D109" s="4" t="s">
        <v>6575</v>
      </c>
      <c r="F109" s="4" t="s">
        <v>88</v>
      </c>
      <c r="G109" s="4" t="s">
        <v>451</v>
      </c>
      <c r="H109" s="4" t="s">
        <v>157</v>
      </c>
      <c r="M109" s="5">
        <v>1</v>
      </c>
      <c r="N109" s="5" t="s">
        <v>158</v>
      </c>
      <c r="P109" s="65">
        <v>185</v>
      </c>
      <c r="Q109" s="66">
        <v>0</v>
      </c>
      <c r="R109" s="66">
        <v>0</v>
      </c>
      <c r="S109" s="66">
        <f t="shared" si="10"/>
        <v>185</v>
      </c>
      <c r="U109" s="5">
        <v>80</v>
      </c>
      <c r="V109" s="22">
        <v>-185</v>
      </c>
      <c r="W109" s="22">
        <v>0</v>
      </c>
      <c r="X109" s="22">
        <v>0</v>
      </c>
      <c r="Y109" s="22">
        <v>0</v>
      </c>
      <c r="Z109" s="22">
        <v>0</v>
      </c>
      <c r="AA109" s="22">
        <v>0</v>
      </c>
      <c r="AB109" s="22">
        <v>0</v>
      </c>
      <c r="AC109" s="22">
        <v>0</v>
      </c>
      <c r="AD109" s="22">
        <v>0</v>
      </c>
      <c r="AE109" s="22">
        <v>0</v>
      </c>
      <c r="AF109" s="22">
        <v>0</v>
      </c>
      <c r="AG109" s="22">
        <v>0</v>
      </c>
      <c r="AH109" s="22">
        <v>0</v>
      </c>
      <c r="AI109" s="22">
        <f t="shared" si="11"/>
        <v>0</v>
      </c>
      <c r="AJ109" s="22">
        <v>0</v>
      </c>
      <c r="AK109" s="22">
        <f t="shared" si="12"/>
        <v>-185</v>
      </c>
      <c r="AM109" s="65">
        <f t="shared" si="13"/>
        <v>0</v>
      </c>
      <c r="AN109" s="65">
        <f t="shared" si="14"/>
        <v>0</v>
      </c>
    </row>
    <row r="110" spans="1:40" outlineLevel="1" x14ac:dyDescent="0.25">
      <c r="A110" s="10">
        <v>40755</v>
      </c>
      <c r="C110" s="5" t="s">
        <v>6576</v>
      </c>
      <c r="D110" s="4" t="s">
        <v>6577</v>
      </c>
      <c r="F110" s="4" t="s">
        <v>88</v>
      </c>
      <c r="G110" s="4" t="s">
        <v>451</v>
      </c>
      <c r="H110" s="4" t="s">
        <v>157</v>
      </c>
      <c r="M110" s="5">
        <v>1</v>
      </c>
      <c r="N110" s="5" t="s">
        <v>158</v>
      </c>
      <c r="P110" s="65">
        <v>480</v>
      </c>
      <c r="Q110" s="66">
        <v>0</v>
      </c>
      <c r="R110" s="66">
        <v>0</v>
      </c>
      <c r="S110" s="66">
        <f t="shared" si="10"/>
        <v>480</v>
      </c>
      <c r="U110" s="5">
        <v>80</v>
      </c>
      <c r="V110" s="22">
        <v>-480</v>
      </c>
      <c r="W110" s="22">
        <v>0</v>
      </c>
      <c r="X110" s="22">
        <v>0</v>
      </c>
      <c r="Y110" s="22">
        <v>0</v>
      </c>
      <c r="Z110" s="22">
        <v>0</v>
      </c>
      <c r="AA110" s="22">
        <v>0</v>
      </c>
      <c r="AB110" s="22">
        <v>0</v>
      </c>
      <c r="AC110" s="22">
        <v>0</v>
      </c>
      <c r="AD110" s="22">
        <v>0</v>
      </c>
      <c r="AE110" s="22">
        <v>0</v>
      </c>
      <c r="AF110" s="22">
        <v>0</v>
      </c>
      <c r="AG110" s="22">
        <v>0</v>
      </c>
      <c r="AH110" s="22">
        <v>0</v>
      </c>
      <c r="AI110" s="22">
        <f t="shared" si="11"/>
        <v>0</v>
      </c>
      <c r="AJ110" s="22">
        <v>0</v>
      </c>
      <c r="AK110" s="22">
        <f t="shared" si="12"/>
        <v>-480</v>
      </c>
      <c r="AM110" s="65">
        <f t="shared" si="13"/>
        <v>0</v>
      </c>
      <c r="AN110" s="65">
        <f t="shared" si="14"/>
        <v>0</v>
      </c>
    </row>
    <row r="111" spans="1:40" outlineLevel="1" x14ac:dyDescent="0.25">
      <c r="A111" s="10">
        <v>40755</v>
      </c>
      <c r="C111" s="5" t="s">
        <v>6578</v>
      </c>
      <c r="D111" s="4" t="s">
        <v>6579</v>
      </c>
      <c r="F111" s="4" t="s">
        <v>88</v>
      </c>
      <c r="G111" s="4" t="s">
        <v>451</v>
      </c>
      <c r="H111" s="4" t="s">
        <v>157</v>
      </c>
      <c r="M111" s="5">
        <v>1</v>
      </c>
      <c r="N111" s="5" t="s">
        <v>158</v>
      </c>
      <c r="P111" s="65">
        <v>4600</v>
      </c>
      <c r="Q111" s="66">
        <v>0</v>
      </c>
      <c r="R111" s="66">
        <v>0</v>
      </c>
      <c r="S111" s="66">
        <f t="shared" si="10"/>
        <v>4600</v>
      </c>
      <c r="U111" s="5">
        <v>80</v>
      </c>
      <c r="V111" s="22">
        <v>-4600</v>
      </c>
      <c r="W111" s="22">
        <v>0</v>
      </c>
      <c r="X111" s="22">
        <v>0</v>
      </c>
      <c r="Y111" s="22">
        <v>0</v>
      </c>
      <c r="Z111" s="22">
        <v>0</v>
      </c>
      <c r="AA111" s="22">
        <v>0</v>
      </c>
      <c r="AB111" s="22">
        <v>0</v>
      </c>
      <c r="AC111" s="22">
        <v>0</v>
      </c>
      <c r="AD111" s="22">
        <v>0</v>
      </c>
      <c r="AE111" s="22">
        <v>0</v>
      </c>
      <c r="AF111" s="22">
        <v>0</v>
      </c>
      <c r="AG111" s="22">
        <v>0</v>
      </c>
      <c r="AH111" s="22">
        <v>0</v>
      </c>
      <c r="AI111" s="22">
        <f t="shared" si="11"/>
        <v>0</v>
      </c>
      <c r="AJ111" s="22">
        <v>0</v>
      </c>
      <c r="AK111" s="22">
        <f t="shared" si="12"/>
        <v>-4600</v>
      </c>
      <c r="AM111" s="65">
        <f t="shared" si="13"/>
        <v>0</v>
      </c>
      <c r="AN111" s="65">
        <f t="shared" si="14"/>
        <v>0</v>
      </c>
    </row>
    <row r="112" spans="1:40" outlineLevel="1" x14ac:dyDescent="0.25">
      <c r="A112" s="10">
        <v>40755</v>
      </c>
      <c r="C112" s="5" t="s">
        <v>6580</v>
      </c>
      <c r="D112" s="4" t="s">
        <v>6581</v>
      </c>
      <c r="F112" s="4" t="s">
        <v>88</v>
      </c>
      <c r="G112" s="4" t="s">
        <v>451</v>
      </c>
      <c r="H112" s="4" t="s">
        <v>157</v>
      </c>
      <c r="M112" s="5">
        <v>1</v>
      </c>
      <c r="N112" s="5" t="s">
        <v>158</v>
      </c>
      <c r="P112" s="65">
        <v>780</v>
      </c>
      <c r="Q112" s="66">
        <v>0</v>
      </c>
      <c r="R112" s="66">
        <v>0</v>
      </c>
      <c r="S112" s="66">
        <f t="shared" si="10"/>
        <v>780</v>
      </c>
      <c r="U112" s="5">
        <v>80</v>
      </c>
      <c r="V112" s="22">
        <v>-780</v>
      </c>
      <c r="W112" s="22">
        <v>0</v>
      </c>
      <c r="X112" s="22">
        <v>0</v>
      </c>
      <c r="Y112" s="22">
        <v>0</v>
      </c>
      <c r="Z112" s="22">
        <v>0</v>
      </c>
      <c r="AA112" s="22">
        <v>0</v>
      </c>
      <c r="AB112" s="22">
        <v>0</v>
      </c>
      <c r="AC112" s="22">
        <v>0</v>
      </c>
      <c r="AD112" s="22">
        <v>0</v>
      </c>
      <c r="AE112" s="22">
        <v>0</v>
      </c>
      <c r="AF112" s="22">
        <v>0</v>
      </c>
      <c r="AG112" s="22">
        <v>0</v>
      </c>
      <c r="AH112" s="22">
        <v>0</v>
      </c>
      <c r="AI112" s="22">
        <f t="shared" si="11"/>
        <v>0</v>
      </c>
      <c r="AJ112" s="22">
        <v>0</v>
      </c>
      <c r="AK112" s="22">
        <f t="shared" si="12"/>
        <v>-780</v>
      </c>
      <c r="AM112" s="65">
        <f t="shared" si="13"/>
        <v>0</v>
      </c>
      <c r="AN112" s="65">
        <f t="shared" si="14"/>
        <v>0</v>
      </c>
    </row>
    <row r="113" spans="1:40" outlineLevel="1" x14ac:dyDescent="0.25">
      <c r="A113" s="10">
        <v>40755</v>
      </c>
      <c r="C113" s="5" t="s">
        <v>6582</v>
      </c>
      <c r="D113" s="4" t="s">
        <v>6583</v>
      </c>
      <c r="F113" s="4" t="s">
        <v>88</v>
      </c>
      <c r="G113" s="4" t="s">
        <v>451</v>
      </c>
      <c r="H113" s="4" t="s">
        <v>157</v>
      </c>
      <c r="M113" s="5">
        <v>1</v>
      </c>
      <c r="N113" s="5" t="s">
        <v>158</v>
      </c>
      <c r="P113" s="65">
        <v>270</v>
      </c>
      <c r="Q113" s="66">
        <v>0</v>
      </c>
      <c r="R113" s="66">
        <v>0</v>
      </c>
      <c r="S113" s="66">
        <f t="shared" si="10"/>
        <v>270</v>
      </c>
      <c r="U113" s="5">
        <v>80</v>
      </c>
      <c r="V113" s="22">
        <v>-270</v>
      </c>
      <c r="W113" s="22">
        <v>0</v>
      </c>
      <c r="X113" s="22">
        <v>0</v>
      </c>
      <c r="Y113" s="22">
        <v>0</v>
      </c>
      <c r="Z113" s="22">
        <v>0</v>
      </c>
      <c r="AA113" s="22">
        <v>0</v>
      </c>
      <c r="AB113" s="22">
        <v>0</v>
      </c>
      <c r="AC113" s="22">
        <v>0</v>
      </c>
      <c r="AD113" s="22">
        <v>0</v>
      </c>
      <c r="AE113" s="22">
        <v>0</v>
      </c>
      <c r="AF113" s="22">
        <v>0</v>
      </c>
      <c r="AG113" s="22">
        <v>0</v>
      </c>
      <c r="AH113" s="22">
        <v>0</v>
      </c>
      <c r="AI113" s="22">
        <f t="shared" si="11"/>
        <v>0</v>
      </c>
      <c r="AJ113" s="22">
        <v>0</v>
      </c>
      <c r="AK113" s="22">
        <f t="shared" si="12"/>
        <v>-270</v>
      </c>
      <c r="AM113" s="65">
        <f t="shared" si="13"/>
        <v>0</v>
      </c>
      <c r="AN113" s="65">
        <f t="shared" si="14"/>
        <v>0</v>
      </c>
    </row>
    <row r="114" spans="1:40" outlineLevel="1" x14ac:dyDescent="0.25">
      <c r="A114" s="10">
        <v>40755</v>
      </c>
      <c r="C114" s="5" t="s">
        <v>6584</v>
      </c>
      <c r="D114" s="4" t="s">
        <v>6585</v>
      </c>
      <c r="F114" s="4" t="s">
        <v>88</v>
      </c>
      <c r="G114" s="4" t="s">
        <v>451</v>
      </c>
      <c r="H114" s="4" t="s">
        <v>157</v>
      </c>
      <c r="M114" s="5">
        <v>1</v>
      </c>
      <c r="N114" s="5" t="s">
        <v>158</v>
      </c>
      <c r="P114" s="65">
        <v>380</v>
      </c>
      <c r="Q114" s="66">
        <v>0</v>
      </c>
      <c r="R114" s="66">
        <v>0</v>
      </c>
      <c r="S114" s="66">
        <f t="shared" si="10"/>
        <v>380</v>
      </c>
      <c r="U114" s="5">
        <v>80</v>
      </c>
      <c r="V114" s="22">
        <v>-380</v>
      </c>
      <c r="W114" s="22">
        <v>0</v>
      </c>
      <c r="X114" s="22">
        <v>0</v>
      </c>
      <c r="Y114" s="22">
        <v>0</v>
      </c>
      <c r="Z114" s="22">
        <v>0</v>
      </c>
      <c r="AA114" s="22">
        <v>0</v>
      </c>
      <c r="AB114" s="22">
        <v>0</v>
      </c>
      <c r="AC114" s="22">
        <v>0</v>
      </c>
      <c r="AD114" s="22">
        <v>0</v>
      </c>
      <c r="AE114" s="22">
        <v>0</v>
      </c>
      <c r="AF114" s="22">
        <v>0</v>
      </c>
      <c r="AG114" s="22">
        <v>0</v>
      </c>
      <c r="AH114" s="22">
        <v>0</v>
      </c>
      <c r="AI114" s="22">
        <f t="shared" si="11"/>
        <v>0</v>
      </c>
      <c r="AJ114" s="22">
        <v>0</v>
      </c>
      <c r="AK114" s="22">
        <f t="shared" si="12"/>
        <v>-380</v>
      </c>
      <c r="AM114" s="65">
        <f t="shared" si="13"/>
        <v>0</v>
      </c>
      <c r="AN114" s="65">
        <f t="shared" si="14"/>
        <v>0</v>
      </c>
    </row>
    <row r="115" spans="1:40" outlineLevel="1" x14ac:dyDescent="0.25">
      <c r="A115" s="10">
        <v>40755</v>
      </c>
      <c r="C115" s="5" t="s">
        <v>6586</v>
      </c>
      <c r="D115" s="4" t="s">
        <v>6587</v>
      </c>
      <c r="F115" s="4" t="s">
        <v>88</v>
      </c>
      <c r="G115" s="4" t="s">
        <v>451</v>
      </c>
      <c r="H115" s="4" t="s">
        <v>157</v>
      </c>
      <c r="M115" s="5">
        <v>1</v>
      </c>
      <c r="N115" s="5" t="s">
        <v>158</v>
      </c>
      <c r="P115" s="65">
        <v>150</v>
      </c>
      <c r="Q115" s="66">
        <v>0</v>
      </c>
      <c r="R115" s="66">
        <v>0</v>
      </c>
      <c r="S115" s="66">
        <f t="shared" si="10"/>
        <v>150</v>
      </c>
      <c r="U115" s="5">
        <v>80</v>
      </c>
      <c r="V115" s="22">
        <v>-150</v>
      </c>
      <c r="W115" s="22">
        <v>0</v>
      </c>
      <c r="X115" s="22">
        <v>0</v>
      </c>
      <c r="Y115" s="22">
        <v>0</v>
      </c>
      <c r="Z115" s="22">
        <v>0</v>
      </c>
      <c r="AA115" s="22">
        <v>0</v>
      </c>
      <c r="AB115" s="22">
        <v>0</v>
      </c>
      <c r="AC115" s="22">
        <v>0</v>
      </c>
      <c r="AD115" s="22">
        <v>0</v>
      </c>
      <c r="AE115" s="22">
        <v>0</v>
      </c>
      <c r="AF115" s="22">
        <v>0</v>
      </c>
      <c r="AG115" s="22">
        <v>0</v>
      </c>
      <c r="AH115" s="22">
        <v>0</v>
      </c>
      <c r="AI115" s="22">
        <f t="shared" si="11"/>
        <v>0</v>
      </c>
      <c r="AJ115" s="22">
        <v>0</v>
      </c>
      <c r="AK115" s="22">
        <f t="shared" si="12"/>
        <v>-150</v>
      </c>
      <c r="AM115" s="65">
        <f t="shared" si="13"/>
        <v>0</v>
      </c>
      <c r="AN115" s="65">
        <f t="shared" si="14"/>
        <v>0</v>
      </c>
    </row>
    <row r="116" spans="1:40" outlineLevel="1" x14ac:dyDescent="0.25">
      <c r="A116" s="10">
        <v>40755</v>
      </c>
      <c r="C116" s="5" t="s">
        <v>6588</v>
      </c>
      <c r="D116" s="4" t="s">
        <v>6589</v>
      </c>
      <c r="F116" s="4" t="s">
        <v>88</v>
      </c>
      <c r="G116" s="4" t="s">
        <v>451</v>
      </c>
      <c r="H116" s="4" t="s">
        <v>157</v>
      </c>
      <c r="M116" s="5">
        <v>1</v>
      </c>
      <c r="N116" s="5" t="s">
        <v>158</v>
      </c>
      <c r="P116" s="65">
        <v>250</v>
      </c>
      <c r="Q116" s="66">
        <v>0</v>
      </c>
      <c r="R116" s="66">
        <v>0</v>
      </c>
      <c r="S116" s="66">
        <f t="shared" si="10"/>
        <v>250</v>
      </c>
      <c r="U116" s="5">
        <v>80</v>
      </c>
      <c r="V116" s="22">
        <v>-250</v>
      </c>
      <c r="W116" s="22">
        <v>0</v>
      </c>
      <c r="X116" s="22">
        <v>0</v>
      </c>
      <c r="Y116" s="22">
        <v>0</v>
      </c>
      <c r="Z116" s="22">
        <v>0</v>
      </c>
      <c r="AA116" s="22">
        <v>0</v>
      </c>
      <c r="AB116" s="22">
        <v>0</v>
      </c>
      <c r="AC116" s="22">
        <v>0</v>
      </c>
      <c r="AD116" s="22">
        <v>0</v>
      </c>
      <c r="AE116" s="22">
        <v>0</v>
      </c>
      <c r="AF116" s="22">
        <v>0</v>
      </c>
      <c r="AG116" s="22">
        <v>0</v>
      </c>
      <c r="AH116" s="22">
        <v>0</v>
      </c>
      <c r="AI116" s="22">
        <f t="shared" si="11"/>
        <v>0</v>
      </c>
      <c r="AJ116" s="22">
        <v>0</v>
      </c>
      <c r="AK116" s="22">
        <f t="shared" si="12"/>
        <v>-250</v>
      </c>
      <c r="AM116" s="65">
        <f t="shared" si="13"/>
        <v>0</v>
      </c>
      <c r="AN116" s="65">
        <f t="shared" si="14"/>
        <v>0</v>
      </c>
    </row>
    <row r="117" spans="1:40" outlineLevel="1" x14ac:dyDescent="0.25">
      <c r="A117" s="10">
        <v>40755</v>
      </c>
      <c r="C117" s="5" t="s">
        <v>6590</v>
      </c>
      <c r="D117" s="4" t="s">
        <v>6591</v>
      </c>
      <c r="F117" s="4" t="s">
        <v>88</v>
      </c>
      <c r="G117" s="4" t="s">
        <v>451</v>
      </c>
      <c r="H117" s="4" t="s">
        <v>157</v>
      </c>
      <c r="M117" s="5">
        <v>1</v>
      </c>
      <c r="N117" s="5" t="s">
        <v>158</v>
      </c>
      <c r="P117" s="65">
        <v>1700</v>
      </c>
      <c r="Q117" s="66">
        <v>0</v>
      </c>
      <c r="R117" s="66">
        <v>0</v>
      </c>
      <c r="S117" s="66">
        <f t="shared" si="10"/>
        <v>1700</v>
      </c>
      <c r="U117" s="5">
        <v>80</v>
      </c>
      <c r="V117" s="22">
        <v>-1700</v>
      </c>
      <c r="W117" s="22">
        <v>0</v>
      </c>
      <c r="X117" s="22">
        <v>0</v>
      </c>
      <c r="Y117" s="22">
        <v>0</v>
      </c>
      <c r="Z117" s="22">
        <v>0</v>
      </c>
      <c r="AA117" s="22">
        <v>0</v>
      </c>
      <c r="AB117" s="22">
        <v>0</v>
      </c>
      <c r="AC117" s="22">
        <v>0</v>
      </c>
      <c r="AD117" s="22">
        <v>0</v>
      </c>
      <c r="AE117" s="22">
        <v>0</v>
      </c>
      <c r="AF117" s="22">
        <v>0</v>
      </c>
      <c r="AG117" s="22">
        <v>0</v>
      </c>
      <c r="AH117" s="22">
        <v>0</v>
      </c>
      <c r="AI117" s="22">
        <f t="shared" si="11"/>
        <v>0</v>
      </c>
      <c r="AJ117" s="22">
        <v>0</v>
      </c>
      <c r="AK117" s="22">
        <f t="shared" si="12"/>
        <v>-1700</v>
      </c>
      <c r="AM117" s="65">
        <f t="shared" si="13"/>
        <v>0</v>
      </c>
      <c r="AN117" s="65">
        <f t="shared" si="14"/>
        <v>0</v>
      </c>
    </row>
    <row r="118" spans="1:40" outlineLevel="1" x14ac:dyDescent="0.25">
      <c r="A118" s="10">
        <v>40755</v>
      </c>
      <c r="C118" s="5" t="s">
        <v>6592</v>
      </c>
      <c r="D118" s="4" t="s">
        <v>6593</v>
      </c>
      <c r="F118" s="4" t="s">
        <v>88</v>
      </c>
      <c r="G118" s="4" t="s">
        <v>451</v>
      </c>
      <c r="H118" s="4" t="s">
        <v>157</v>
      </c>
      <c r="M118" s="5">
        <v>1</v>
      </c>
      <c r="N118" s="5" t="s">
        <v>158</v>
      </c>
      <c r="P118" s="65">
        <v>250</v>
      </c>
      <c r="Q118" s="66">
        <v>0</v>
      </c>
      <c r="R118" s="66">
        <v>0</v>
      </c>
      <c r="S118" s="66">
        <f t="shared" si="10"/>
        <v>250</v>
      </c>
      <c r="U118" s="5">
        <v>80</v>
      </c>
      <c r="V118" s="22">
        <v>-250</v>
      </c>
      <c r="W118" s="22">
        <v>0</v>
      </c>
      <c r="X118" s="22">
        <v>0</v>
      </c>
      <c r="Y118" s="22">
        <v>0</v>
      </c>
      <c r="Z118" s="22">
        <v>0</v>
      </c>
      <c r="AA118" s="22">
        <v>0</v>
      </c>
      <c r="AB118" s="22">
        <v>0</v>
      </c>
      <c r="AC118" s="22">
        <v>0</v>
      </c>
      <c r="AD118" s="22">
        <v>0</v>
      </c>
      <c r="AE118" s="22">
        <v>0</v>
      </c>
      <c r="AF118" s="22">
        <v>0</v>
      </c>
      <c r="AG118" s="22">
        <v>0</v>
      </c>
      <c r="AH118" s="22">
        <v>0</v>
      </c>
      <c r="AI118" s="22">
        <f t="shared" si="11"/>
        <v>0</v>
      </c>
      <c r="AJ118" s="22">
        <v>0</v>
      </c>
      <c r="AK118" s="22">
        <f t="shared" si="12"/>
        <v>-250</v>
      </c>
      <c r="AM118" s="65">
        <f t="shared" si="13"/>
        <v>0</v>
      </c>
      <c r="AN118" s="65">
        <f t="shared" si="14"/>
        <v>0</v>
      </c>
    </row>
    <row r="119" spans="1:40" outlineLevel="1" x14ac:dyDescent="0.25">
      <c r="A119" s="10">
        <v>40755</v>
      </c>
      <c r="C119" s="5" t="s">
        <v>6594</v>
      </c>
      <c r="D119" s="4" t="s">
        <v>6595</v>
      </c>
      <c r="F119" s="4" t="s">
        <v>88</v>
      </c>
      <c r="G119" s="4" t="s">
        <v>451</v>
      </c>
      <c r="H119" s="4" t="s">
        <v>157</v>
      </c>
      <c r="M119" s="5">
        <v>1</v>
      </c>
      <c r="N119" s="5" t="s">
        <v>158</v>
      </c>
      <c r="P119" s="65">
        <v>68</v>
      </c>
      <c r="Q119" s="66">
        <v>0</v>
      </c>
      <c r="R119" s="66">
        <v>0</v>
      </c>
      <c r="S119" s="66">
        <f t="shared" si="10"/>
        <v>68</v>
      </c>
      <c r="U119" s="5">
        <v>80</v>
      </c>
      <c r="V119" s="22">
        <v>-68</v>
      </c>
      <c r="W119" s="22">
        <v>0</v>
      </c>
      <c r="X119" s="22">
        <v>0</v>
      </c>
      <c r="Y119" s="22">
        <v>0</v>
      </c>
      <c r="Z119" s="22">
        <v>0</v>
      </c>
      <c r="AA119" s="22">
        <v>0</v>
      </c>
      <c r="AB119" s="22">
        <v>0</v>
      </c>
      <c r="AC119" s="22">
        <v>0</v>
      </c>
      <c r="AD119" s="22">
        <v>0</v>
      </c>
      <c r="AE119" s="22">
        <v>0</v>
      </c>
      <c r="AF119" s="22">
        <v>0</v>
      </c>
      <c r="AG119" s="22">
        <v>0</v>
      </c>
      <c r="AH119" s="22">
        <v>0</v>
      </c>
      <c r="AI119" s="22">
        <f t="shared" si="11"/>
        <v>0</v>
      </c>
      <c r="AJ119" s="22">
        <v>0</v>
      </c>
      <c r="AK119" s="22">
        <f t="shared" si="12"/>
        <v>-68</v>
      </c>
      <c r="AM119" s="65">
        <f t="shared" si="13"/>
        <v>0</v>
      </c>
      <c r="AN119" s="65">
        <f t="shared" si="14"/>
        <v>0</v>
      </c>
    </row>
    <row r="120" spans="1:40" outlineLevel="1" x14ac:dyDescent="0.25">
      <c r="A120" s="10">
        <v>40755</v>
      </c>
      <c r="C120" s="5" t="s">
        <v>6596</v>
      </c>
      <c r="D120" s="4" t="s">
        <v>6595</v>
      </c>
      <c r="F120" s="4" t="s">
        <v>88</v>
      </c>
      <c r="G120" s="4" t="s">
        <v>451</v>
      </c>
      <c r="H120" s="4" t="s">
        <v>157</v>
      </c>
      <c r="M120" s="5">
        <v>1</v>
      </c>
      <c r="N120" s="5" t="s">
        <v>158</v>
      </c>
      <c r="P120" s="65">
        <v>68</v>
      </c>
      <c r="Q120" s="66">
        <v>0</v>
      </c>
      <c r="R120" s="66">
        <v>0</v>
      </c>
      <c r="S120" s="66">
        <f t="shared" si="10"/>
        <v>68</v>
      </c>
      <c r="U120" s="5">
        <v>80</v>
      </c>
      <c r="V120" s="22">
        <v>-68</v>
      </c>
      <c r="W120" s="22">
        <v>0</v>
      </c>
      <c r="X120" s="22">
        <v>0</v>
      </c>
      <c r="Y120" s="22">
        <v>0</v>
      </c>
      <c r="Z120" s="22">
        <v>0</v>
      </c>
      <c r="AA120" s="22">
        <v>0</v>
      </c>
      <c r="AB120" s="22">
        <v>0</v>
      </c>
      <c r="AC120" s="22">
        <v>0</v>
      </c>
      <c r="AD120" s="22">
        <v>0</v>
      </c>
      <c r="AE120" s="22">
        <v>0</v>
      </c>
      <c r="AF120" s="22">
        <v>0</v>
      </c>
      <c r="AG120" s="22">
        <v>0</v>
      </c>
      <c r="AH120" s="22">
        <v>0</v>
      </c>
      <c r="AI120" s="22">
        <f t="shared" si="11"/>
        <v>0</v>
      </c>
      <c r="AJ120" s="22">
        <v>0</v>
      </c>
      <c r="AK120" s="22">
        <f t="shared" si="12"/>
        <v>-68</v>
      </c>
      <c r="AM120" s="65">
        <f t="shared" si="13"/>
        <v>0</v>
      </c>
      <c r="AN120" s="65">
        <f t="shared" si="14"/>
        <v>0</v>
      </c>
    </row>
    <row r="121" spans="1:40" outlineLevel="1" x14ac:dyDescent="0.25">
      <c r="A121" s="10">
        <v>40755</v>
      </c>
      <c r="C121" s="5" t="s">
        <v>6597</v>
      </c>
      <c r="D121" s="4" t="s">
        <v>6595</v>
      </c>
      <c r="F121" s="4" t="s">
        <v>88</v>
      </c>
      <c r="G121" s="4" t="s">
        <v>451</v>
      </c>
      <c r="H121" s="4" t="s">
        <v>157</v>
      </c>
      <c r="M121" s="5">
        <v>1</v>
      </c>
      <c r="N121" s="5" t="s">
        <v>158</v>
      </c>
      <c r="P121" s="65">
        <v>68</v>
      </c>
      <c r="Q121" s="66">
        <v>0</v>
      </c>
      <c r="R121" s="66">
        <v>0</v>
      </c>
      <c r="S121" s="66">
        <f t="shared" si="10"/>
        <v>68</v>
      </c>
      <c r="U121" s="5">
        <v>80</v>
      </c>
      <c r="V121" s="22">
        <v>-68</v>
      </c>
      <c r="W121" s="22">
        <v>0</v>
      </c>
      <c r="X121" s="22">
        <v>0</v>
      </c>
      <c r="Y121" s="22">
        <v>0</v>
      </c>
      <c r="Z121" s="22">
        <v>0</v>
      </c>
      <c r="AA121" s="22">
        <v>0</v>
      </c>
      <c r="AB121" s="22">
        <v>0</v>
      </c>
      <c r="AC121" s="22">
        <v>0</v>
      </c>
      <c r="AD121" s="22">
        <v>0</v>
      </c>
      <c r="AE121" s="22">
        <v>0</v>
      </c>
      <c r="AF121" s="22">
        <v>0</v>
      </c>
      <c r="AG121" s="22">
        <v>0</v>
      </c>
      <c r="AH121" s="22">
        <v>0</v>
      </c>
      <c r="AI121" s="22">
        <f t="shared" si="11"/>
        <v>0</v>
      </c>
      <c r="AJ121" s="22">
        <v>0</v>
      </c>
      <c r="AK121" s="22">
        <f t="shared" si="12"/>
        <v>-68</v>
      </c>
      <c r="AM121" s="65">
        <f t="shared" si="13"/>
        <v>0</v>
      </c>
      <c r="AN121" s="65">
        <f t="shared" si="14"/>
        <v>0</v>
      </c>
    </row>
    <row r="122" spans="1:40" outlineLevel="1" x14ac:dyDescent="0.25">
      <c r="A122" s="10">
        <v>40755</v>
      </c>
      <c r="C122" s="5" t="s">
        <v>6598</v>
      </c>
      <c r="D122" s="4" t="s">
        <v>6595</v>
      </c>
      <c r="F122" s="4" t="s">
        <v>88</v>
      </c>
      <c r="G122" s="4" t="s">
        <v>451</v>
      </c>
      <c r="H122" s="4" t="s">
        <v>157</v>
      </c>
      <c r="M122" s="5">
        <v>1</v>
      </c>
      <c r="N122" s="5" t="s">
        <v>158</v>
      </c>
      <c r="P122" s="65">
        <v>68</v>
      </c>
      <c r="Q122" s="66">
        <v>0</v>
      </c>
      <c r="R122" s="66">
        <v>0</v>
      </c>
      <c r="S122" s="66">
        <f t="shared" si="10"/>
        <v>68</v>
      </c>
      <c r="U122" s="5">
        <v>80</v>
      </c>
      <c r="V122" s="22">
        <v>-68</v>
      </c>
      <c r="W122" s="22">
        <v>0</v>
      </c>
      <c r="X122" s="22">
        <v>0</v>
      </c>
      <c r="Y122" s="22">
        <v>0</v>
      </c>
      <c r="Z122" s="22">
        <v>0</v>
      </c>
      <c r="AA122" s="22">
        <v>0</v>
      </c>
      <c r="AB122" s="22">
        <v>0</v>
      </c>
      <c r="AC122" s="22">
        <v>0</v>
      </c>
      <c r="AD122" s="22">
        <v>0</v>
      </c>
      <c r="AE122" s="22">
        <v>0</v>
      </c>
      <c r="AF122" s="22">
        <v>0</v>
      </c>
      <c r="AG122" s="22">
        <v>0</v>
      </c>
      <c r="AH122" s="22">
        <v>0</v>
      </c>
      <c r="AI122" s="22">
        <f t="shared" si="11"/>
        <v>0</v>
      </c>
      <c r="AJ122" s="22">
        <v>0</v>
      </c>
      <c r="AK122" s="22">
        <f t="shared" si="12"/>
        <v>-68</v>
      </c>
      <c r="AM122" s="65">
        <f t="shared" si="13"/>
        <v>0</v>
      </c>
      <c r="AN122" s="65">
        <f t="shared" si="14"/>
        <v>0</v>
      </c>
    </row>
    <row r="123" spans="1:40" outlineLevel="1" x14ac:dyDescent="0.25">
      <c r="A123" s="10">
        <v>40755</v>
      </c>
      <c r="C123" s="5" t="s">
        <v>6599</v>
      </c>
      <c r="D123" s="4" t="s">
        <v>6600</v>
      </c>
      <c r="F123" s="4" t="s">
        <v>88</v>
      </c>
      <c r="G123" s="4" t="s">
        <v>451</v>
      </c>
      <c r="H123" s="4" t="s">
        <v>157</v>
      </c>
      <c r="M123" s="5">
        <v>1</v>
      </c>
      <c r="N123" s="5" t="s">
        <v>158</v>
      </c>
      <c r="P123" s="65">
        <v>2800</v>
      </c>
      <c r="Q123" s="66">
        <v>0</v>
      </c>
      <c r="R123" s="66">
        <v>0</v>
      </c>
      <c r="S123" s="66">
        <f t="shared" si="10"/>
        <v>2800</v>
      </c>
      <c r="U123" s="5">
        <v>80</v>
      </c>
      <c r="V123" s="22">
        <v>-2800</v>
      </c>
      <c r="W123" s="22">
        <v>0</v>
      </c>
      <c r="X123" s="22">
        <v>0</v>
      </c>
      <c r="Y123" s="22">
        <v>0</v>
      </c>
      <c r="Z123" s="22">
        <v>0</v>
      </c>
      <c r="AA123" s="22">
        <v>0</v>
      </c>
      <c r="AB123" s="22">
        <v>0</v>
      </c>
      <c r="AC123" s="22">
        <v>0</v>
      </c>
      <c r="AD123" s="22">
        <v>0</v>
      </c>
      <c r="AE123" s="22">
        <v>0</v>
      </c>
      <c r="AF123" s="22">
        <v>0</v>
      </c>
      <c r="AG123" s="22">
        <v>0</v>
      </c>
      <c r="AH123" s="22">
        <v>0</v>
      </c>
      <c r="AI123" s="22">
        <f t="shared" si="11"/>
        <v>0</v>
      </c>
      <c r="AJ123" s="22">
        <v>0</v>
      </c>
      <c r="AK123" s="22">
        <f t="shared" si="12"/>
        <v>-2800</v>
      </c>
      <c r="AM123" s="65">
        <f t="shared" si="13"/>
        <v>0</v>
      </c>
      <c r="AN123" s="65">
        <f t="shared" si="14"/>
        <v>0</v>
      </c>
    </row>
    <row r="124" spans="1:40" outlineLevel="1" x14ac:dyDescent="0.25">
      <c r="A124" s="10">
        <v>40755</v>
      </c>
      <c r="C124" s="5" t="s">
        <v>6601</v>
      </c>
      <c r="D124" s="4" t="s">
        <v>6602</v>
      </c>
      <c r="F124" s="4" t="s">
        <v>88</v>
      </c>
      <c r="G124" s="4" t="s">
        <v>451</v>
      </c>
      <c r="H124" s="4" t="s">
        <v>157</v>
      </c>
      <c r="M124" s="5">
        <v>1</v>
      </c>
      <c r="N124" s="5" t="s">
        <v>158</v>
      </c>
      <c r="P124" s="65">
        <v>180</v>
      </c>
      <c r="Q124" s="66">
        <v>0</v>
      </c>
      <c r="R124" s="66">
        <v>0</v>
      </c>
      <c r="S124" s="66">
        <f t="shared" si="10"/>
        <v>180</v>
      </c>
      <c r="U124" s="5">
        <v>80</v>
      </c>
      <c r="V124" s="22">
        <v>-180</v>
      </c>
      <c r="W124" s="22">
        <v>0</v>
      </c>
      <c r="X124" s="22">
        <v>0</v>
      </c>
      <c r="Y124" s="22">
        <v>0</v>
      </c>
      <c r="Z124" s="22">
        <v>0</v>
      </c>
      <c r="AA124" s="22">
        <v>0</v>
      </c>
      <c r="AB124" s="22">
        <v>0</v>
      </c>
      <c r="AC124" s="22">
        <v>0</v>
      </c>
      <c r="AD124" s="22">
        <v>0</v>
      </c>
      <c r="AE124" s="22">
        <v>0</v>
      </c>
      <c r="AF124" s="22">
        <v>0</v>
      </c>
      <c r="AG124" s="22">
        <v>0</v>
      </c>
      <c r="AH124" s="22">
        <v>0</v>
      </c>
      <c r="AI124" s="22">
        <f t="shared" si="11"/>
        <v>0</v>
      </c>
      <c r="AJ124" s="22">
        <v>0</v>
      </c>
      <c r="AK124" s="22">
        <f t="shared" si="12"/>
        <v>-180</v>
      </c>
      <c r="AM124" s="65">
        <f t="shared" si="13"/>
        <v>0</v>
      </c>
      <c r="AN124" s="65">
        <f t="shared" si="14"/>
        <v>0</v>
      </c>
    </row>
    <row r="125" spans="1:40" outlineLevel="1" x14ac:dyDescent="0.25">
      <c r="A125" s="10">
        <v>40755</v>
      </c>
      <c r="C125" s="5" t="s">
        <v>6603</v>
      </c>
      <c r="D125" s="4" t="s">
        <v>6595</v>
      </c>
      <c r="F125" s="4" t="s">
        <v>88</v>
      </c>
      <c r="G125" s="4" t="s">
        <v>451</v>
      </c>
      <c r="H125" s="4" t="s">
        <v>157</v>
      </c>
      <c r="M125" s="5">
        <v>1</v>
      </c>
      <c r="N125" s="5" t="s">
        <v>158</v>
      </c>
      <c r="P125" s="65">
        <v>150</v>
      </c>
      <c r="Q125" s="66">
        <v>0</v>
      </c>
      <c r="R125" s="66">
        <v>0</v>
      </c>
      <c r="S125" s="66">
        <f t="shared" si="10"/>
        <v>150</v>
      </c>
      <c r="U125" s="5">
        <v>80</v>
      </c>
      <c r="V125" s="22">
        <v>-150</v>
      </c>
      <c r="W125" s="22">
        <v>0</v>
      </c>
      <c r="X125" s="22">
        <v>0</v>
      </c>
      <c r="Y125" s="22">
        <v>0</v>
      </c>
      <c r="Z125" s="22">
        <v>0</v>
      </c>
      <c r="AA125" s="22">
        <v>0</v>
      </c>
      <c r="AB125" s="22">
        <v>0</v>
      </c>
      <c r="AC125" s="22">
        <v>0</v>
      </c>
      <c r="AD125" s="22">
        <v>0</v>
      </c>
      <c r="AE125" s="22">
        <v>0</v>
      </c>
      <c r="AF125" s="22">
        <v>0</v>
      </c>
      <c r="AG125" s="22">
        <v>0</v>
      </c>
      <c r="AH125" s="22">
        <v>0</v>
      </c>
      <c r="AI125" s="22">
        <f t="shared" si="11"/>
        <v>0</v>
      </c>
      <c r="AJ125" s="22">
        <v>0</v>
      </c>
      <c r="AK125" s="22">
        <f t="shared" si="12"/>
        <v>-150</v>
      </c>
      <c r="AM125" s="65">
        <f t="shared" si="13"/>
        <v>0</v>
      </c>
      <c r="AN125" s="65">
        <f t="shared" si="14"/>
        <v>0</v>
      </c>
    </row>
    <row r="126" spans="1:40" outlineLevel="1" x14ac:dyDescent="0.25">
      <c r="A126" s="10">
        <v>40755</v>
      </c>
      <c r="C126" s="5" t="s">
        <v>6604</v>
      </c>
      <c r="D126" s="4" t="s">
        <v>6595</v>
      </c>
      <c r="F126" s="4" t="s">
        <v>88</v>
      </c>
      <c r="G126" s="4" t="s">
        <v>451</v>
      </c>
      <c r="H126" s="4" t="s">
        <v>157</v>
      </c>
      <c r="M126" s="5">
        <v>1</v>
      </c>
      <c r="N126" s="5" t="s">
        <v>158</v>
      </c>
      <c r="P126" s="65">
        <v>80</v>
      </c>
      <c r="Q126" s="66">
        <v>0</v>
      </c>
      <c r="R126" s="66">
        <v>0</v>
      </c>
      <c r="S126" s="66">
        <f t="shared" si="10"/>
        <v>80</v>
      </c>
      <c r="U126" s="5">
        <v>80</v>
      </c>
      <c r="V126" s="22">
        <v>-80</v>
      </c>
      <c r="W126" s="22">
        <v>0</v>
      </c>
      <c r="X126" s="22">
        <v>0</v>
      </c>
      <c r="Y126" s="22">
        <v>0</v>
      </c>
      <c r="Z126" s="22">
        <v>0</v>
      </c>
      <c r="AA126" s="22">
        <v>0</v>
      </c>
      <c r="AB126" s="22">
        <v>0</v>
      </c>
      <c r="AC126" s="22">
        <v>0</v>
      </c>
      <c r="AD126" s="22">
        <v>0</v>
      </c>
      <c r="AE126" s="22">
        <v>0</v>
      </c>
      <c r="AF126" s="22">
        <v>0</v>
      </c>
      <c r="AG126" s="22">
        <v>0</v>
      </c>
      <c r="AH126" s="22">
        <v>0</v>
      </c>
      <c r="AI126" s="22">
        <f t="shared" si="11"/>
        <v>0</v>
      </c>
      <c r="AJ126" s="22">
        <v>0</v>
      </c>
      <c r="AK126" s="22">
        <f t="shared" si="12"/>
        <v>-80</v>
      </c>
      <c r="AM126" s="65">
        <f t="shared" si="13"/>
        <v>0</v>
      </c>
      <c r="AN126" s="65">
        <f t="shared" si="14"/>
        <v>0</v>
      </c>
    </row>
    <row r="127" spans="1:40" outlineLevel="1" x14ac:dyDescent="0.25">
      <c r="A127" s="10">
        <v>40755</v>
      </c>
      <c r="C127" s="5" t="s">
        <v>6605</v>
      </c>
      <c r="D127" s="4" t="s">
        <v>6606</v>
      </c>
      <c r="F127" s="4" t="s">
        <v>88</v>
      </c>
      <c r="G127" s="4" t="s">
        <v>451</v>
      </c>
      <c r="H127" s="4" t="s">
        <v>157</v>
      </c>
      <c r="M127" s="5">
        <v>1</v>
      </c>
      <c r="N127" s="5" t="s">
        <v>158</v>
      </c>
      <c r="P127" s="65">
        <v>185</v>
      </c>
      <c r="Q127" s="66">
        <v>0</v>
      </c>
      <c r="R127" s="66">
        <v>0</v>
      </c>
      <c r="S127" s="66">
        <f t="shared" si="10"/>
        <v>185</v>
      </c>
      <c r="U127" s="5">
        <v>80</v>
      </c>
      <c r="V127" s="22">
        <v>-185</v>
      </c>
      <c r="W127" s="22">
        <v>0</v>
      </c>
      <c r="X127" s="22">
        <v>0</v>
      </c>
      <c r="Y127" s="22">
        <v>0</v>
      </c>
      <c r="Z127" s="22">
        <v>0</v>
      </c>
      <c r="AA127" s="22">
        <v>0</v>
      </c>
      <c r="AB127" s="22">
        <v>0</v>
      </c>
      <c r="AC127" s="22">
        <v>0</v>
      </c>
      <c r="AD127" s="22">
        <v>0</v>
      </c>
      <c r="AE127" s="22">
        <v>0</v>
      </c>
      <c r="AF127" s="22">
        <v>0</v>
      </c>
      <c r="AG127" s="22">
        <v>0</v>
      </c>
      <c r="AH127" s="22">
        <v>0</v>
      </c>
      <c r="AI127" s="22">
        <f t="shared" si="11"/>
        <v>0</v>
      </c>
      <c r="AJ127" s="22">
        <v>0</v>
      </c>
      <c r="AK127" s="22">
        <f t="shared" si="12"/>
        <v>-185</v>
      </c>
      <c r="AM127" s="65">
        <f t="shared" si="13"/>
        <v>0</v>
      </c>
      <c r="AN127" s="65">
        <f t="shared" si="14"/>
        <v>0</v>
      </c>
    </row>
    <row r="128" spans="1:40" outlineLevel="1" x14ac:dyDescent="0.25">
      <c r="A128" s="10">
        <v>40755</v>
      </c>
      <c r="C128" s="5" t="s">
        <v>6607</v>
      </c>
      <c r="D128" s="4" t="s">
        <v>6608</v>
      </c>
      <c r="F128" s="4" t="s">
        <v>88</v>
      </c>
      <c r="G128" s="4" t="s">
        <v>451</v>
      </c>
      <c r="H128" s="4" t="s">
        <v>157</v>
      </c>
      <c r="M128" s="5">
        <v>1</v>
      </c>
      <c r="N128" s="5" t="s">
        <v>158</v>
      </c>
      <c r="P128" s="65">
        <v>460</v>
      </c>
      <c r="Q128" s="66">
        <v>0</v>
      </c>
      <c r="R128" s="66">
        <v>0</v>
      </c>
      <c r="S128" s="66">
        <f t="shared" si="10"/>
        <v>460</v>
      </c>
      <c r="U128" s="5">
        <v>80</v>
      </c>
      <c r="V128" s="22">
        <v>-460</v>
      </c>
      <c r="W128" s="22">
        <v>0</v>
      </c>
      <c r="X128" s="22">
        <v>0</v>
      </c>
      <c r="Y128" s="22">
        <v>0</v>
      </c>
      <c r="Z128" s="22">
        <v>0</v>
      </c>
      <c r="AA128" s="22">
        <v>0</v>
      </c>
      <c r="AB128" s="22">
        <v>0</v>
      </c>
      <c r="AC128" s="22">
        <v>0</v>
      </c>
      <c r="AD128" s="22">
        <v>0</v>
      </c>
      <c r="AE128" s="22">
        <v>0</v>
      </c>
      <c r="AF128" s="22">
        <v>0</v>
      </c>
      <c r="AG128" s="22">
        <v>0</v>
      </c>
      <c r="AH128" s="22">
        <v>0</v>
      </c>
      <c r="AI128" s="22">
        <f t="shared" si="11"/>
        <v>0</v>
      </c>
      <c r="AJ128" s="22">
        <v>0</v>
      </c>
      <c r="AK128" s="22">
        <f t="shared" si="12"/>
        <v>-460</v>
      </c>
      <c r="AM128" s="65">
        <f t="shared" si="13"/>
        <v>0</v>
      </c>
      <c r="AN128" s="65">
        <f t="shared" si="14"/>
        <v>0</v>
      </c>
    </row>
    <row r="129" spans="1:40" outlineLevel="1" x14ac:dyDescent="0.25">
      <c r="A129" s="10">
        <v>40755</v>
      </c>
      <c r="C129" s="5" t="s">
        <v>6609</v>
      </c>
      <c r="D129" s="4" t="s">
        <v>6610</v>
      </c>
      <c r="F129" s="4" t="s">
        <v>88</v>
      </c>
      <c r="G129" s="4" t="s">
        <v>451</v>
      </c>
      <c r="H129" s="4" t="s">
        <v>157</v>
      </c>
      <c r="M129" s="5">
        <v>1</v>
      </c>
      <c r="N129" s="5" t="s">
        <v>158</v>
      </c>
      <c r="P129" s="65">
        <v>150</v>
      </c>
      <c r="Q129" s="66">
        <v>0</v>
      </c>
      <c r="R129" s="66">
        <v>0</v>
      </c>
      <c r="S129" s="66">
        <f t="shared" si="10"/>
        <v>150</v>
      </c>
      <c r="U129" s="5">
        <v>80</v>
      </c>
      <c r="V129" s="22">
        <v>-150</v>
      </c>
      <c r="W129" s="22">
        <v>0</v>
      </c>
      <c r="X129" s="22">
        <v>0</v>
      </c>
      <c r="Y129" s="22">
        <v>0</v>
      </c>
      <c r="Z129" s="22">
        <v>0</v>
      </c>
      <c r="AA129" s="22">
        <v>0</v>
      </c>
      <c r="AB129" s="22">
        <v>0</v>
      </c>
      <c r="AC129" s="22">
        <v>0</v>
      </c>
      <c r="AD129" s="22">
        <v>0</v>
      </c>
      <c r="AE129" s="22">
        <v>0</v>
      </c>
      <c r="AF129" s="22">
        <v>0</v>
      </c>
      <c r="AG129" s="22">
        <v>0</v>
      </c>
      <c r="AH129" s="22">
        <v>0</v>
      </c>
      <c r="AI129" s="22">
        <f t="shared" si="11"/>
        <v>0</v>
      </c>
      <c r="AJ129" s="22">
        <v>0</v>
      </c>
      <c r="AK129" s="22">
        <f t="shared" si="12"/>
        <v>-150</v>
      </c>
      <c r="AM129" s="65">
        <f t="shared" si="13"/>
        <v>0</v>
      </c>
      <c r="AN129" s="65">
        <f t="shared" si="14"/>
        <v>0</v>
      </c>
    </row>
    <row r="130" spans="1:40" outlineLevel="1" x14ac:dyDescent="0.25">
      <c r="A130" s="10">
        <v>40755</v>
      </c>
      <c r="C130" s="5" t="s">
        <v>6611</v>
      </c>
      <c r="D130" s="4" t="s">
        <v>6612</v>
      </c>
      <c r="F130" s="4" t="s">
        <v>88</v>
      </c>
      <c r="G130" s="4" t="s">
        <v>451</v>
      </c>
      <c r="H130" s="4" t="s">
        <v>157</v>
      </c>
      <c r="M130" s="5">
        <v>1</v>
      </c>
      <c r="N130" s="5" t="s">
        <v>158</v>
      </c>
      <c r="P130" s="65">
        <v>180</v>
      </c>
      <c r="Q130" s="66">
        <v>0</v>
      </c>
      <c r="R130" s="66">
        <v>0</v>
      </c>
      <c r="S130" s="66">
        <f t="shared" si="10"/>
        <v>180</v>
      </c>
      <c r="U130" s="5">
        <v>80</v>
      </c>
      <c r="V130" s="22">
        <v>-180</v>
      </c>
      <c r="W130" s="22">
        <v>0</v>
      </c>
      <c r="X130" s="22">
        <v>0</v>
      </c>
      <c r="Y130" s="22">
        <v>0</v>
      </c>
      <c r="Z130" s="22">
        <v>0</v>
      </c>
      <c r="AA130" s="22">
        <v>0</v>
      </c>
      <c r="AB130" s="22">
        <v>0</v>
      </c>
      <c r="AC130" s="22">
        <v>0</v>
      </c>
      <c r="AD130" s="22">
        <v>0</v>
      </c>
      <c r="AE130" s="22">
        <v>0</v>
      </c>
      <c r="AF130" s="22">
        <v>0</v>
      </c>
      <c r="AG130" s="22">
        <v>0</v>
      </c>
      <c r="AH130" s="22">
        <v>0</v>
      </c>
      <c r="AI130" s="22">
        <f t="shared" si="11"/>
        <v>0</v>
      </c>
      <c r="AJ130" s="22">
        <v>0</v>
      </c>
      <c r="AK130" s="22">
        <f t="shared" si="12"/>
        <v>-180</v>
      </c>
      <c r="AM130" s="65">
        <f t="shared" si="13"/>
        <v>0</v>
      </c>
      <c r="AN130" s="65">
        <f t="shared" si="14"/>
        <v>0</v>
      </c>
    </row>
    <row r="131" spans="1:40" outlineLevel="1" x14ac:dyDescent="0.25">
      <c r="A131" s="10">
        <v>40755</v>
      </c>
      <c r="C131" s="5" t="s">
        <v>6613</v>
      </c>
      <c r="D131" s="4" t="s">
        <v>6614</v>
      </c>
      <c r="F131" s="4" t="s">
        <v>88</v>
      </c>
      <c r="G131" s="4" t="s">
        <v>451</v>
      </c>
      <c r="H131" s="4" t="s">
        <v>157</v>
      </c>
      <c r="M131" s="5">
        <v>1</v>
      </c>
      <c r="N131" s="5" t="s">
        <v>158</v>
      </c>
      <c r="P131" s="65">
        <v>180</v>
      </c>
      <c r="Q131" s="66">
        <v>0</v>
      </c>
      <c r="R131" s="66">
        <v>0</v>
      </c>
      <c r="S131" s="66">
        <f t="shared" si="10"/>
        <v>180</v>
      </c>
      <c r="U131" s="5">
        <v>80</v>
      </c>
      <c r="V131" s="22">
        <v>-180</v>
      </c>
      <c r="W131" s="22">
        <v>0</v>
      </c>
      <c r="X131" s="22">
        <v>0</v>
      </c>
      <c r="Y131" s="22">
        <v>0</v>
      </c>
      <c r="Z131" s="22">
        <v>0</v>
      </c>
      <c r="AA131" s="22">
        <v>0</v>
      </c>
      <c r="AB131" s="22">
        <v>0</v>
      </c>
      <c r="AC131" s="22">
        <v>0</v>
      </c>
      <c r="AD131" s="22">
        <v>0</v>
      </c>
      <c r="AE131" s="22">
        <v>0</v>
      </c>
      <c r="AF131" s="22">
        <v>0</v>
      </c>
      <c r="AG131" s="22">
        <v>0</v>
      </c>
      <c r="AH131" s="22">
        <v>0</v>
      </c>
      <c r="AI131" s="22">
        <f t="shared" si="11"/>
        <v>0</v>
      </c>
      <c r="AJ131" s="22">
        <v>0</v>
      </c>
      <c r="AK131" s="22">
        <f t="shared" si="12"/>
        <v>-180</v>
      </c>
      <c r="AM131" s="65">
        <f t="shared" si="13"/>
        <v>0</v>
      </c>
      <c r="AN131" s="65">
        <f t="shared" si="14"/>
        <v>0</v>
      </c>
    </row>
    <row r="132" spans="1:40" outlineLevel="1" x14ac:dyDescent="0.25">
      <c r="A132" s="10">
        <v>40755</v>
      </c>
      <c r="C132" s="5" t="s">
        <v>6615</v>
      </c>
      <c r="D132" s="4" t="s">
        <v>6608</v>
      </c>
      <c r="F132" s="4" t="s">
        <v>88</v>
      </c>
      <c r="G132" s="4" t="s">
        <v>451</v>
      </c>
      <c r="H132" s="4" t="s">
        <v>157</v>
      </c>
      <c r="M132" s="5">
        <v>1</v>
      </c>
      <c r="N132" s="5" t="s">
        <v>158</v>
      </c>
      <c r="P132" s="65">
        <v>230</v>
      </c>
      <c r="Q132" s="66">
        <v>0</v>
      </c>
      <c r="R132" s="66">
        <v>0</v>
      </c>
      <c r="S132" s="66">
        <f t="shared" si="10"/>
        <v>230</v>
      </c>
      <c r="U132" s="5">
        <v>80</v>
      </c>
      <c r="V132" s="22">
        <v>-230</v>
      </c>
      <c r="W132" s="22">
        <v>0</v>
      </c>
      <c r="X132" s="22">
        <v>0</v>
      </c>
      <c r="Y132" s="22">
        <v>0</v>
      </c>
      <c r="Z132" s="22">
        <v>0</v>
      </c>
      <c r="AA132" s="22">
        <v>0</v>
      </c>
      <c r="AB132" s="22">
        <v>0</v>
      </c>
      <c r="AC132" s="22">
        <v>0</v>
      </c>
      <c r="AD132" s="22">
        <v>0</v>
      </c>
      <c r="AE132" s="22">
        <v>0</v>
      </c>
      <c r="AF132" s="22">
        <v>0</v>
      </c>
      <c r="AG132" s="22">
        <v>0</v>
      </c>
      <c r="AH132" s="22">
        <v>0</v>
      </c>
      <c r="AI132" s="22">
        <f t="shared" si="11"/>
        <v>0</v>
      </c>
      <c r="AJ132" s="22">
        <v>0</v>
      </c>
      <c r="AK132" s="22">
        <f t="shared" si="12"/>
        <v>-230</v>
      </c>
      <c r="AM132" s="65">
        <f t="shared" si="13"/>
        <v>0</v>
      </c>
      <c r="AN132" s="65">
        <f t="shared" si="14"/>
        <v>0</v>
      </c>
    </row>
    <row r="133" spans="1:40" outlineLevel="1" x14ac:dyDescent="0.25">
      <c r="A133" s="10">
        <v>40755</v>
      </c>
      <c r="C133" s="5" t="s">
        <v>6616</v>
      </c>
      <c r="D133" s="4" t="s">
        <v>6608</v>
      </c>
      <c r="F133" s="4" t="s">
        <v>88</v>
      </c>
      <c r="G133" s="4" t="s">
        <v>451</v>
      </c>
      <c r="H133" s="4" t="s">
        <v>157</v>
      </c>
      <c r="M133" s="5">
        <v>1</v>
      </c>
      <c r="N133" s="5" t="s">
        <v>158</v>
      </c>
      <c r="P133" s="65">
        <v>230</v>
      </c>
      <c r="Q133" s="66">
        <v>0</v>
      </c>
      <c r="R133" s="66">
        <v>0</v>
      </c>
      <c r="S133" s="66">
        <f t="shared" si="10"/>
        <v>230</v>
      </c>
      <c r="U133" s="5">
        <v>80</v>
      </c>
      <c r="V133" s="22">
        <v>-230</v>
      </c>
      <c r="W133" s="22">
        <v>0</v>
      </c>
      <c r="X133" s="22">
        <v>0</v>
      </c>
      <c r="Y133" s="22">
        <v>0</v>
      </c>
      <c r="Z133" s="22">
        <v>0</v>
      </c>
      <c r="AA133" s="22">
        <v>0</v>
      </c>
      <c r="AB133" s="22">
        <v>0</v>
      </c>
      <c r="AC133" s="22">
        <v>0</v>
      </c>
      <c r="AD133" s="22">
        <v>0</v>
      </c>
      <c r="AE133" s="22">
        <v>0</v>
      </c>
      <c r="AF133" s="22">
        <v>0</v>
      </c>
      <c r="AG133" s="22">
        <v>0</v>
      </c>
      <c r="AH133" s="22">
        <v>0</v>
      </c>
      <c r="AI133" s="22">
        <f t="shared" si="11"/>
        <v>0</v>
      </c>
      <c r="AJ133" s="22">
        <v>0</v>
      </c>
      <c r="AK133" s="22">
        <f t="shared" si="12"/>
        <v>-230</v>
      </c>
      <c r="AM133" s="65">
        <f t="shared" si="13"/>
        <v>0</v>
      </c>
      <c r="AN133" s="65">
        <f t="shared" si="14"/>
        <v>0</v>
      </c>
    </row>
    <row r="134" spans="1:40" outlineLevel="1" x14ac:dyDescent="0.25">
      <c r="A134" s="10">
        <v>40755</v>
      </c>
      <c r="C134" s="5" t="s">
        <v>6617</v>
      </c>
      <c r="D134" s="4" t="s">
        <v>6618</v>
      </c>
      <c r="F134" s="4" t="s">
        <v>88</v>
      </c>
      <c r="G134" s="4" t="s">
        <v>451</v>
      </c>
      <c r="H134" s="4" t="s">
        <v>157</v>
      </c>
      <c r="M134" s="5">
        <v>1</v>
      </c>
      <c r="N134" s="5" t="s">
        <v>158</v>
      </c>
      <c r="P134" s="65">
        <v>213</v>
      </c>
      <c r="Q134" s="66">
        <v>0</v>
      </c>
      <c r="R134" s="66">
        <v>0</v>
      </c>
      <c r="S134" s="66">
        <f t="shared" si="10"/>
        <v>213</v>
      </c>
      <c r="U134" s="5">
        <v>80</v>
      </c>
      <c r="V134" s="22">
        <v>-213</v>
      </c>
      <c r="W134" s="22">
        <v>0</v>
      </c>
      <c r="X134" s="22">
        <v>0</v>
      </c>
      <c r="Y134" s="22">
        <v>0</v>
      </c>
      <c r="Z134" s="22">
        <v>0</v>
      </c>
      <c r="AA134" s="22">
        <v>0</v>
      </c>
      <c r="AB134" s="22">
        <v>0</v>
      </c>
      <c r="AC134" s="22">
        <v>0</v>
      </c>
      <c r="AD134" s="22">
        <v>0</v>
      </c>
      <c r="AE134" s="22">
        <v>0</v>
      </c>
      <c r="AF134" s="22">
        <v>0</v>
      </c>
      <c r="AG134" s="22">
        <v>0</v>
      </c>
      <c r="AH134" s="22">
        <v>0</v>
      </c>
      <c r="AI134" s="22">
        <f t="shared" si="11"/>
        <v>0</v>
      </c>
      <c r="AJ134" s="22">
        <v>0</v>
      </c>
      <c r="AK134" s="22">
        <f t="shared" si="12"/>
        <v>-213</v>
      </c>
      <c r="AM134" s="65">
        <f t="shared" si="13"/>
        <v>0</v>
      </c>
      <c r="AN134" s="65">
        <f t="shared" si="14"/>
        <v>0</v>
      </c>
    </row>
    <row r="135" spans="1:40" outlineLevel="1" x14ac:dyDescent="0.25">
      <c r="A135" s="10">
        <v>40755</v>
      </c>
      <c r="C135" s="5" t="s">
        <v>6619</v>
      </c>
      <c r="D135" s="4" t="s">
        <v>6618</v>
      </c>
      <c r="F135" s="4" t="s">
        <v>88</v>
      </c>
      <c r="G135" s="4" t="s">
        <v>451</v>
      </c>
      <c r="H135" s="4" t="s">
        <v>157</v>
      </c>
      <c r="M135" s="5">
        <v>1</v>
      </c>
      <c r="N135" s="5" t="s">
        <v>158</v>
      </c>
      <c r="P135" s="65">
        <v>213</v>
      </c>
      <c r="Q135" s="66">
        <v>0</v>
      </c>
      <c r="R135" s="66">
        <v>0</v>
      </c>
      <c r="S135" s="66">
        <f t="shared" si="10"/>
        <v>213</v>
      </c>
      <c r="U135" s="5">
        <v>80</v>
      </c>
      <c r="V135" s="22">
        <v>-213</v>
      </c>
      <c r="W135" s="22">
        <v>0</v>
      </c>
      <c r="X135" s="22">
        <v>0</v>
      </c>
      <c r="Y135" s="22">
        <v>0</v>
      </c>
      <c r="Z135" s="22">
        <v>0</v>
      </c>
      <c r="AA135" s="22">
        <v>0</v>
      </c>
      <c r="AB135" s="22">
        <v>0</v>
      </c>
      <c r="AC135" s="22">
        <v>0</v>
      </c>
      <c r="AD135" s="22">
        <v>0</v>
      </c>
      <c r="AE135" s="22">
        <v>0</v>
      </c>
      <c r="AF135" s="22">
        <v>0</v>
      </c>
      <c r="AG135" s="22">
        <v>0</v>
      </c>
      <c r="AH135" s="22">
        <v>0</v>
      </c>
      <c r="AI135" s="22">
        <f t="shared" si="11"/>
        <v>0</v>
      </c>
      <c r="AJ135" s="22">
        <v>0</v>
      </c>
      <c r="AK135" s="22">
        <f t="shared" si="12"/>
        <v>-213</v>
      </c>
      <c r="AM135" s="65">
        <f t="shared" si="13"/>
        <v>0</v>
      </c>
      <c r="AN135" s="65">
        <f t="shared" si="14"/>
        <v>0</v>
      </c>
    </row>
    <row r="136" spans="1:40" outlineLevel="1" x14ac:dyDescent="0.25">
      <c r="A136" s="10">
        <v>40755</v>
      </c>
      <c r="C136" s="5" t="s">
        <v>6620</v>
      </c>
      <c r="D136" s="4" t="s">
        <v>6621</v>
      </c>
      <c r="F136" s="4" t="s">
        <v>88</v>
      </c>
      <c r="G136" s="4" t="s">
        <v>451</v>
      </c>
      <c r="H136" s="4" t="s">
        <v>157</v>
      </c>
      <c r="M136" s="5">
        <v>1</v>
      </c>
      <c r="N136" s="5" t="s">
        <v>158</v>
      </c>
      <c r="P136" s="65">
        <v>190</v>
      </c>
      <c r="Q136" s="66">
        <v>0</v>
      </c>
      <c r="R136" s="66">
        <v>0</v>
      </c>
      <c r="S136" s="66">
        <f t="shared" si="10"/>
        <v>190</v>
      </c>
      <c r="U136" s="5">
        <v>80</v>
      </c>
      <c r="V136" s="22">
        <v>-190</v>
      </c>
      <c r="W136" s="22">
        <v>0</v>
      </c>
      <c r="X136" s="22">
        <v>0</v>
      </c>
      <c r="Y136" s="22">
        <v>0</v>
      </c>
      <c r="Z136" s="22">
        <v>0</v>
      </c>
      <c r="AA136" s="22">
        <v>0</v>
      </c>
      <c r="AB136" s="22">
        <v>0</v>
      </c>
      <c r="AC136" s="22">
        <v>0</v>
      </c>
      <c r="AD136" s="22">
        <v>0</v>
      </c>
      <c r="AE136" s="22">
        <v>0</v>
      </c>
      <c r="AF136" s="22">
        <v>0</v>
      </c>
      <c r="AG136" s="22">
        <v>0</v>
      </c>
      <c r="AH136" s="22">
        <v>0</v>
      </c>
      <c r="AI136" s="22">
        <f t="shared" si="11"/>
        <v>0</v>
      </c>
      <c r="AJ136" s="22">
        <v>0</v>
      </c>
      <c r="AK136" s="22">
        <f t="shared" si="12"/>
        <v>-190</v>
      </c>
      <c r="AM136" s="65">
        <f t="shared" si="13"/>
        <v>0</v>
      </c>
      <c r="AN136" s="65">
        <f t="shared" si="14"/>
        <v>0</v>
      </c>
    </row>
    <row r="137" spans="1:40" outlineLevel="1" x14ac:dyDescent="0.25">
      <c r="A137" s="10">
        <v>40755</v>
      </c>
      <c r="C137" s="5" t="s">
        <v>6622</v>
      </c>
      <c r="D137" s="4" t="s">
        <v>6621</v>
      </c>
      <c r="F137" s="4" t="s">
        <v>88</v>
      </c>
      <c r="G137" s="4" t="s">
        <v>451</v>
      </c>
      <c r="H137" s="4" t="s">
        <v>157</v>
      </c>
      <c r="M137" s="5">
        <v>1</v>
      </c>
      <c r="N137" s="5" t="s">
        <v>158</v>
      </c>
      <c r="P137" s="65">
        <v>190</v>
      </c>
      <c r="Q137" s="66">
        <v>0</v>
      </c>
      <c r="R137" s="66">
        <v>0</v>
      </c>
      <c r="S137" s="66">
        <f t="shared" si="10"/>
        <v>190</v>
      </c>
      <c r="U137" s="5">
        <v>80</v>
      </c>
      <c r="V137" s="22">
        <v>-190</v>
      </c>
      <c r="W137" s="22">
        <v>0</v>
      </c>
      <c r="X137" s="22">
        <v>0</v>
      </c>
      <c r="Y137" s="22">
        <v>0</v>
      </c>
      <c r="Z137" s="22">
        <v>0</v>
      </c>
      <c r="AA137" s="22">
        <v>0</v>
      </c>
      <c r="AB137" s="22">
        <v>0</v>
      </c>
      <c r="AC137" s="22">
        <v>0</v>
      </c>
      <c r="AD137" s="22">
        <v>0</v>
      </c>
      <c r="AE137" s="22">
        <v>0</v>
      </c>
      <c r="AF137" s="22">
        <v>0</v>
      </c>
      <c r="AG137" s="22">
        <v>0</v>
      </c>
      <c r="AH137" s="22">
        <v>0</v>
      </c>
      <c r="AI137" s="22">
        <f t="shared" si="11"/>
        <v>0</v>
      </c>
      <c r="AJ137" s="22">
        <v>0</v>
      </c>
      <c r="AK137" s="22">
        <f t="shared" si="12"/>
        <v>-190</v>
      </c>
      <c r="AM137" s="65">
        <f t="shared" si="13"/>
        <v>0</v>
      </c>
      <c r="AN137" s="65">
        <f t="shared" si="14"/>
        <v>0</v>
      </c>
    </row>
    <row r="138" spans="1:40" outlineLevel="1" x14ac:dyDescent="0.25">
      <c r="A138" s="10">
        <v>40755</v>
      </c>
      <c r="C138" s="5" t="s">
        <v>6623</v>
      </c>
      <c r="D138" s="4" t="s">
        <v>6621</v>
      </c>
      <c r="F138" s="4" t="s">
        <v>88</v>
      </c>
      <c r="G138" s="4" t="s">
        <v>451</v>
      </c>
      <c r="H138" s="4" t="s">
        <v>157</v>
      </c>
      <c r="M138" s="5">
        <v>1</v>
      </c>
      <c r="N138" s="5" t="s">
        <v>158</v>
      </c>
      <c r="P138" s="65">
        <v>190</v>
      </c>
      <c r="Q138" s="66">
        <v>0</v>
      </c>
      <c r="R138" s="66">
        <v>0</v>
      </c>
      <c r="S138" s="66">
        <f t="shared" si="10"/>
        <v>190</v>
      </c>
      <c r="U138" s="5">
        <v>80</v>
      </c>
      <c r="V138" s="22">
        <v>-190</v>
      </c>
      <c r="W138" s="22">
        <v>0</v>
      </c>
      <c r="X138" s="22">
        <v>0</v>
      </c>
      <c r="Y138" s="22">
        <v>0</v>
      </c>
      <c r="Z138" s="22">
        <v>0</v>
      </c>
      <c r="AA138" s="22">
        <v>0</v>
      </c>
      <c r="AB138" s="22">
        <v>0</v>
      </c>
      <c r="AC138" s="22">
        <v>0</v>
      </c>
      <c r="AD138" s="22">
        <v>0</v>
      </c>
      <c r="AE138" s="22">
        <v>0</v>
      </c>
      <c r="AF138" s="22">
        <v>0</v>
      </c>
      <c r="AG138" s="22">
        <v>0</v>
      </c>
      <c r="AH138" s="22">
        <v>0</v>
      </c>
      <c r="AI138" s="22">
        <f t="shared" si="11"/>
        <v>0</v>
      </c>
      <c r="AJ138" s="22">
        <v>0</v>
      </c>
      <c r="AK138" s="22">
        <f t="shared" si="12"/>
        <v>-190</v>
      </c>
      <c r="AM138" s="65">
        <f t="shared" si="13"/>
        <v>0</v>
      </c>
      <c r="AN138" s="65">
        <f t="shared" si="14"/>
        <v>0</v>
      </c>
    </row>
    <row r="139" spans="1:40" outlineLevel="1" x14ac:dyDescent="0.25">
      <c r="A139" s="10">
        <v>40755</v>
      </c>
      <c r="C139" s="5" t="s">
        <v>6624</v>
      </c>
      <c r="D139" s="4" t="s">
        <v>6621</v>
      </c>
      <c r="F139" s="4" t="s">
        <v>88</v>
      </c>
      <c r="G139" s="4" t="s">
        <v>451</v>
      </c>
      <c r="H139" s="4" t="s">
        <v>157</v>
      </c>
      <c r="M139" s="5">
        <v>1</v>
      </c>
      <c r="N139" s="5" t="s">
        <v>158</v>
      </c>
      <c r="P139" s="65">
        <v>190</v>
      </c>
      <c r="Q139" s="66">
        <v>0</v>
      </c>
      <c r="R139" s="66">
        <v>0</v>
      </c>
      <c r="S139" s="66">
        <f t="shared" ref="S139:S189" si="15">SUM(P139:R139)</f>
        <v>190</v>
      </c>
      <c r="U139" s="5">
        <v>80</v>
      </c>
      <c r="V139" s="22">
        <v>-190</v>
      </c>
      <c r="W139" s="22">
        <v>0</v>
      </c>
      <c r="X139" s="22">
        <v>0</v>
      </c>
      <c r="Y139" s="22">
        <v>0</v>
      </c>
      <c r="Z139" s="22">
        <v>0</v>
      </c>
      <c r="AA139" s="22">
        <v>0</v>
      </c>
      <c r="AB139" s="22">
        <v>0</v>
      </c>
      <c r="AC139" s="22">
        <v>0</v>
      </c>
      <c r="AD139" s="22">
        <v>0</v>
      </c>
      <c r="AE139" s="22">
        <v>0</v>
      </c>
      <c r="AF139" s="22">
        <v>0</v>
      </c>
      <c r="AG139" s="22">
        <v>0</v>
      </c>
      <c r="AH139" s="22">
        <v>0</v>
      </c>
      <c r="AI139" s="22">
        <f t="shared" si="11"/>
        <v>0</v>
      </c>
      <c r="AJ139" s="22">
        <v>0</v>
      </c>
      <c r="AK139" s="22">
        <f t="shared" si="12"/>
        <v>-190</v>
      </c>
      <c r="AM139" s="65">
        <f t="shared" si="13"/>
        <v>0</v>
      </c>
      <c r="AN139" s="65">
        <f t="shared" si="14"/>
        <v>0</v>
      </c>
    </row>
    <row r="140" spans="1:40" outlineLevel="1" x14ac:dyDescent="0.25">
      <c r="A140" s="10">
        <v>40755</v>
      </c>
      <c r="C140" s="5" t="s">
        <v>6625</v>
      </c>
      <c r="D140" s="4" t="s">
        <v>6626</v>
      </c>
      <c r="F140" s="4" t="s">
        <v>88</v>
      </c>
      <c r="G140" s="4" t="s">
        <v>451</v>
      </c>
      <c r="H140" s="4" t="s">
        <v>157</v>
      </c>
      <c r="M140" s="5">
        <v>1</v>
      </c>
      <c r="N140" s="5" t="s">
        <v>158</v>
      </c>
      <c r="P140" s="65">
        <v>790</v>
      </c>
      <c r="Q140" s="66">
        <v>0</v>
      </c>
      <c r="R140" s="66">
        <v>0</v>
      </c>
      <c r="S140" s="66">
        <f t="shared" si="15"/>
        <v>790</v>
      </c>
      <c r="U140" s="5">
        <v>80</v>
      </c>
      <c r="V140" s="22">
        <v>-790</v>
      </c>
      <c r="W140" s="22">
        <v>0</v>
      </c>
      <c r="X140" s="22">
        <v>0</v>
      </c>
      <c r="Y140" s="22">
        <v>0</v>
      </c>
      <c r="Z140" s="22">
        <v>0</v>
      </c>
      <c r="AA140" s="22">
        <v>0</v>
      </c>
      <c r="AB140" s="22">
        <v>0</v>
      </c>
      <c r="AC140" s="22">
        <v>0</v>
      </c>
      <c r="AD140" s="22">
        <v>0</v>
      </c>
      <c r="AE140" s="22">
        <v>0</v>
      </c>
      <c r="AF140" s="22">
        <v>0</v>
      </c>
      <c r="AG140" s="22">
        <v>0</v>
      </c>
      <c r="AH140" s="22">
        <v>0</v>
      </c>
      <c r="AI140" s="22">
        <f t="shared" ref="AI140:AI189" si="16">SUM(W140:AH140)</f>
        <v>0</v>
      </c>
      <c r="AJ140" s="22">
        <v>0</v>
      </c>
      <c r="AK140" s="22">
        <f t="shared" ref="AK140:AK189" si="17">V140+AI140+AJ140</f>
        <v>-790</v>
      </c>
      <c r="AM140" s="65">
        <f t="shared" ref="AM140:AM189" si="18">S140+AK140</f>
        <v>0</v>
      </c>
      <c r="AN140" s="65">
        <f t="shared" ref="AN140:AN189" si="19">P140+V140</f>
        <v>0</v>
      </c>
    </row>
    <row r="141" spans="1:40" outlineLevel="1" x14ac:dyDescent="0.25">
      <c r="A141" s="10">
        <v>40755</v>
      </c>
      <c r="C141" s="5" t="s">
        <v>6627</v>
      </c>
      <c r="D141" s="4" t="s">
        <v>6628</v>
      </c>
      <c r="F141" s="4" t="s">
        <v>88</v>
      </c>
      <c r="G141" s="4" t="s">
        <v>451</v>
      </c>
      <c r="H141" s="4" t="s">
        <v>157</v>
      </c>
      <c r="M141" s="5">
        <v>1</v>
      </c>
      <c r="N141" s="5" t="s">
        <v>158</v>
      </c>
      <c r="P141" s="65">
        <v>14888</v>
      </c>
      <c r="Q141" s="66">
        <v>0</v>
      </c>
      <c r="R141" s="66">
        <v>0</v>
      </c>
      <c r="S141" s="66">
        <f t="shared" si="15"/>
        <v>14888</v>
      </c>
      <c r="U141" s="5">
        <v>80</v>
      </c>
      <c r="V141" s="22">
        <v>-14888</v>
      </c>
      <c r="W141" s="22">
        <v>0</v>
      </c>
      <c r="X141" s="22">
        <v>0</v>
      </c>
      <c r="Y141" s="22">
        <v>0</v>
      </c>
      <c r="Z141" s="22">
        <v>0</v>
      </c>
      <c r="AA141" s="22">
        <v>0</v>
      </c>
      <c r="AB141" s="22">
        <v>0</v>
      </c>
      <c r="AC141" s="22">
        <v>0</v>
      </c>
      <c r="AD141" s="22">
        <v>0</v>
      </c>
      <c r="AE141" s="22">
        <v>0</v>
      </c>
      <c r="AF141" s="22">
        <v>0</v>
      </c>
      <c r="AG141" s="22">
        <v>0</v>
      </c>
      <c r="AH141" s="22">
        <v>0</v>
      </c>
      <c r="AI141" s="22">
        <f t="shared" si="16"/>
        <v>0</v>
      </c>
      <c r="AJ141" s="22">
        <v>0</v>
      </c>
      <c r="AK141" s="22">
        <f t="shared" si="17"/>
        <v>-14888</v>
      </c>
      <c r="AM141" s="65">
        <f t="shared" si="18"/>
        <v>0</v>
      </c>
      <c r="AN141" s="65">
        <f t="shared" si="19"/>
        <v>0</v>
      </c>
    </row>
    <row r="142" spans="1:40" outlineLevel="1" x14ac:dyDescent="0.25">
      <c r="A142" s="10">
        <v>40755</v>
      </c>
      <c r="C142" s="5" t="s">
        <v>6629</v>
      </c>
      <c r="D142" s="4" t="s">
        <v>6608</v>
      </c>
      <c r="F142" s="4" t="s">
        <v>88</v>
      </c>
      <c r="G142" s="4" t="s">
        <v>451</v>
      </c>
      <c r="H142" s="4" t="s">
        <v>157</v>
      </c>
      <c r="M142" s="5">
        <v>1</v>
      </c>
      <c r="N142" s="5" t="s">
        <v>158</v>
      </c>
      <c r="P142" s="65">
        <v>345</v>
      </c>
      <c r="Q142" s="66">
        <v>0</v>
      </c>
      <c r="R142" s="66">
        <v>0</v>
      </c>
      <c r="S142" s="66">
        <f t="shared" si="15"/>
        <v>345</v>
      </c>
      <c r="U142" s="5">
        <v>80</v>
      </c>
      <c r="V142" s="22">
        <v>-345</v>
      </c>
      <c r="W142" s="22">
        <v>0</v>
      </c>
      <c r="X142" s="22">
        <v>0</v>
      </c>
      <c r="Y142" s="22">
        <v>0</v>
      </c>
      <c r="Z142" s="22">
        <v>0</v>
      </c>
      <c r="AA142" s="22">
        <v>0</v>
      </c>
      <c r="AB142" s="22">
        <v>0</v>
      </c>
      <c r="AC142" s="22">
        <v>0</v>
      </c>
      <c r="AD142" s="22">
        <v>0</v>
      </c>
      <c r="AE142" s="22">
        <v>0</v>
      </c>
      <c r="AF142" s="22">
        <v>0</v>
      </c>
      <c r="AG142" s="22">
        <v>0</v>
      </c>
      <c r="AH142" s="22">
        <v>0</v>
      </c>
      <c r="AI142" s="22">
        <f t="shared" si="16"/>
        <v>0</v>
      </c>
      <c r="AJ142" s="22">
        <v>0</v>
      </c>
      <c r="AK142" s="22">
        <f t="shared" si="17"/>
        <v>-345</v>
      </c>
      <c r="AM142" s="65">
        <f t="shared" si="18"/>
        <v>0</v>
      </c>
      <c r="AN142" s="65">
        <f t="shared" si="19"/>
        <v>0</v>
      </c>
    </row>
    <row r="143" spans="1:40" outlineLevel="1" x14ac:dyDescent="0.25">
      <c r="A143" s="10">
        <v>40755</v>
      </c>
      <c r="C143" s="5" t="s">
        <v>6630</v>
      </c>
      <c r="D143" s="4" t="s">
        <v>6631</v>
      </c>
      <c r="F143" s="4" t="s">
        <v>88</v>
      </c>
      <c r="G143" s="4" t="s">
        <v>451</v>
      </c>
      <c r="H143" s="4" t="s">
        <v>157</v>
      </c>
      <c r="M143" s="5">
        <v>1</v>
      </c>
      <c r="N143" s="5" t="s">
        <v>158</v>
      </c>
      <c r="P143" s="65">
        <v>6399</v>
      </c>
      <c r="Q143" s="66">
        <v>0</v>
      </c>
      <c r="R143" s="66">
        <v>0</v>
      </c>
      <c r="S143" s="66">
        <f t="shared" si="15"/>
        <v>6399</v>
      </c>
      <c r="U143" s="5">
        <v>80</v>
      </c>
      <c r="V143" s="22">
        <v>-6399</v>
      </c>
      <c r="W143" s="22">
        <v>0</v>
      </c>
      <c r="X143" s="22">
        <v>0</v>
      </c>
      <c r="Y143" s="22">
        <v>0</v>
      </c>
      <c r="Z143" s="22">
        <v>0</v>
      </c>
      <c r="AA143" s="22">
        <v>0</v>
      </c>
      <c r="AB143" s="22">
        <v>0</v>
      </c>
      <c r="AC143" s="22">
        <v>0</v>
      </c>
      <c r="AD143" s="22">
        <v>0</v>
      </c>
      <c r="AE143" s="22">
        <v>0</v>
      </c>
      <c r="AF143" s="22">
        <v>0</v>
      </c>
      <c r="AG143" s="22">
        <v>0</v>
      </c>
      <c r="AH143" s="22">
        <v>0</v>
      </c>
      <c r="AI143" s="22">
        <f t="shared" si="16"/>
        <v>0</v>
      </c>
      <c r="AJ143" s="22">
        <v>0</v>
      </c>
      <c r="AK143" s="22">
        <f t="shared" si="17"/>
        <v>-6399</v>
      </c>
      <c r="AM143" s="65">
        <f t="shared" si="18"/>
        <v>0</v>
      </c>
      <c r="AN143" s="65">
        <f t="shared" si="19"/>
        <v>0</v>
      </c>
    </row>
    <row r="144" spans="1:40" outlineLevel="1" x14ac:dyDescent="0.25">
      <c r="A144" s="10">
        <v>40755</v>
      </c>
      <c r="C144" s="5" t="s">
        <v>6632</v>
      </c>
      <c r="D144" s="4" t="s">
        <v>6608</v>
      </c>
      <c r="F144" s="4" t="s">
        <v>88</v>
      </c>
      <c r="G144" s="4" t="s">
        <v>451</v>
      </c>
      <c r="H144" s="4" t="s">
        <v>157</v>
      </c>
      <c r="M144" s="5">
        <v>1</v>
      </c>
      <c r="N144" s="5" t="s">
        <v>158</v>
      </c>
      <c r="P144" s="65">
        <v>230</v>
      </c>
      <c r="Q144" s="66">
        <v>0</v>
      </c>
      <c r="R144" s="66">
        <v>0</v>
      </c>
      <c r="S144" s="66">
        <f t="shared" si="15"/>
        <v>230</v>
      </c>
      <c r="U144" s="5">
        <v>80</v>
      </c>
      <c r="V144" s="22">
        <v>-230</v>
      </c>
      <c r="W144" s="22">
        <v>0</v>
      </c>
      <c r="X144" s="22">
        <v>0</v>
      </c>
      <c r="Y144" s="22">
        <v>0</v>
      </c>
      <c r="Z144" s="22">
        <v>0</v>
      </c>
      <c r="AA144" s="22">
        <v>0</v>
      </c>
      <c r="AB144" s="22">
        <v>0</v>
      </c>
      <c r="AC144" s="22">
        <v>0</v>
      </c>
      <c r="AD144" s="22">
        <v>0</v>
      </c>
      <c r="AE144" s="22">
        <v>0</v>
      </c>
      <c r="AF144" s="22">
        <v>0</v>
      </c>
      <c r="AG144" s="22">
        <v>0</v>
      </c>
      <c r="AH144" s="22">
        <v>0</v>
      </c>
      <c r="AI144" s="22">
        <f t="shared" si="16"/>
        <v>0</v>
      </c>
      <c r="AJ144" s="22">
        <v>0</v>
      </c>
      <c r="AK144" s="22">
        <f t="shared" si="17"/>
        <v>-230</v>
      </c>
      <c r="AM144" s="65">
        <f t="shared" si="18"/>
        <v>0</v>
      </c>
      <c r="AN144" s="65">
        <f t="shared" si="19"/>
        <v>0</v>
      </c>
    </row>
    <row r="145" spans="1:40" outlineLevel="1" x14ac:dyDescent="0.25">
      <c r="A145" s="10">
        <v>40755</v>
      </c>
      <c r="C145" s="5" t="s">
        <v>6633</v>
      </c>
      <c r="D145" s="4" t="s">
        <v>6608</v>
      </c>
      <c r="F145" s="4" t="s">
        <v>88</v>
      </c>
      <c r="G145" s="4" t="s">
        <v>451</v>
      </c>
      <c r="H145" s="4" t="s">
        <v>157</v>
      </c>
      <c r="M145" s="5">
        <v>1</v>
      </c>
      <c r="N145" s="5" t="s">
        <v>158</v>
      </c>
      <c r="P145" s="65">
        <v>285</v>
      </c>
      <c r="Q145" s="66">
        <v>0</v>
      </c>
      <c r="R145" s="66">
        <v>0</v>
      </c>
      <c r="S145" s="66">
        <f t="shared" si="15"/>
        <v>285</v>
      </c>
      <c r="U145" s="5">
        <v>80</v>
      </c>
      <c r="V145" s="22">
        <v>-285</v>
      </c>
      <c r="W145" s="22">
        <v>0</v>
      </c>
      <c r="X145" s="22">
        <v>0</v>
      </c>
      <c r="Y145" s="22">
        <v>0</v>
      </c>
      <c r="Z145" s="22">
        <v>0</v>
      </c>
      <c r="AA145" s="22">
        <v>0</v>
      </c>
      <c r="AB145" s="22">
        <v>0</v>
      </c>
      <c r="AC145" s="22">
        <v>0</v>
      </c>
      <c r="AD145" s="22">
        <v>0</v>
      </c>
      <c r="AE145" s="22">
        <v>0</v>
      </c>
      <c r="AF145" s="22">
        <v>0</v>
      </c>
      <c r="AG145" s="22">
        <v>0</v>
      </c>
      <c r="AH145" s="22">
        <v>0</v>
      </c>
      <c r="AI145" s="22">
        <f t="shared" si="16"/>
        <v>0</v>
      </c>
      <c r="AJ145" s="22">
        <v>0</v>
      </c>
      <c r="AK145" s="22">
        <f t="shared" si="17"/>
        <v>-285</v>
      </c>
      <c r="AM145" s="65">
        <f t="shared" si="18"/>
        <v>0</v>
      </c>
      <c r="AN145" s="65">
        <f t="shared" si="19"/>
        <v>0</v>
      </c>
    </row>
    <row r="146" spans="1:40" outlineLevel="1" x14ac:dyDescent="0.25">
      <c r="A146" s="10">
        <v>40755</v>
      </c>
      <c r="C146" s="5" t="s">
        <v>6634</v>
      </c>
      <c r="D146" s="4" t="s">
        <v>6635</v>
      </c>
      <c r="F146" s="4" t="s">
        <v>88</v>
      </c>
      <c r="G146" s="4" t="s">
        <v>451</v>
      </c>
      <c r="H146" s="4" t="s">
        <v>157</v>
      </c>
      <c r="M146" s="5">
        <v>1</v>
      </c>
      <c r="N146" s="5" t="s">
        <v>158</v>
      </c>
      <c r="P146" s="65">
        <v>320</v>
      </c>
      <c r="Q146" s="66">
        <v>0</v>
      </c>
      <c r="R146" s="66">
        <v>0</v>
      </c>
      <c r="S146" s="66">
        <f t="shared" si="15"/>
        <v>320</v>
      </c>
      <c r="U146" s="5">
        <v>80</v>
      </c>
      <c r="V146" s="22">
        <v>-320</v>
      </c>
      <c r="W146" s="22">
        <v>0</v>
      </c>
      <c r="X146" s="22">
        <v>0</v>
      </c>
      <c r="Y146" s="22">
        <v>0</v>
      </c>
      <c r="Z146" s="22">
        <v>0</v>
      </c>
      <c r="AA146" s="22">
        <v>0</v>
      </c>
      <c r="AB146" s="22">
        <v>0</v>
      </c>
      <c r="AC146" s="22">
        <v>0</v>
      </c>
      <c r="AD146" s="22">
        <v>0</v>
      </c>
      <c r="AE146" s="22">
        <v>0</v>
      </c>
      <c r="AF146" s="22">
        <v>0</v>
      </c>
      <c r="AG146" s="22">
        <v>0</v>
      </c>
      <c r="AH146" s="22">
        <v>0</v>
      </c>
      <c r="AI146" s="22">
        <f t="shared" si="16"/>
        <v>0</v>
      </c>
      <c r="AJ146" s="22">
        <v>0</v>
      </c>
      <c r="AK146" s="22">
        <f t="shared" si="17"/>
        <v>-320</v>
      </c>
      <c r="AM146" s="65">
        <f t="shared" si="18"/>
        <v>0</v>
      </c>
      <c r="AN146" s="65">
        <f t="shared" si="19"/>
        <v>0</v>
      </c>
    </row>
    <row r="147" spans="1:40" outlineLevel="1" x14ac:dyDescent="0.25">
      <c r="A147" s="10">
        <v>40755</v>
      </c>
      <c r="C147" s="5" t="s">
        <v>6636</v>
      </c>
      <c r="D147" s="4" t="s">
        <v>6637</v>
      </c>
      <c r="F147" s="4" t="s">
        <v>88</v>
      </c>
      <c r="G147" s="4" t="s">
        <v>451</v>
      </c>
      <c r="H147" s="4" t="s">
        <v>157</v>
      </c>
      <c r="M147" s="5">
        <v>1</v>
      </c>
      <c r="N147" s="5" t="s">
        <v>158</v>
      </c>
      <c r="P147" s="65">
        <v>120</v>
      </c>
      <c r="Q147" s="66">
        <v>0</v>
      </c>
      <c r="R147" s="66">
        <v>0</v>
      </c>
      <c r="S147" s="66">
        <f t="shared" si="15"/>
        <v>120</v>
      </c>
      <c r="U147" s="5">
        <v>80</v>
      </c>
      <c r="V147" s="22">
        <v>-120</v>
      </c>
      <c r="W147" s="22">
        <v>0</v>
      </c>
      <c r="X147" s="22">
        <v>0</v>
      </c>
      <c r="Y147" s="22">
        <v>0</v>
      </c>
      <c r="Z147" s="22">
        <v>0</v>
      </c>
      <c r="AA147" s="22">
        <v>0</v>
      </c>
      <c r="AB147" s="22">
        <v>0</v>
      </c>
      <c r="AC147" s="22">
        <v>0</v>
      </c>
      <c r="AD147" s="22">
        <v>0</v>
      </c>
      <c r="AE147" s="22">
        <v>0</v>
      </c>
      <c r="AF147" s="22">
        <v>0</v>
      </c>
      <c r="AG147" s="22">
        <v>0</v>
      </c>
      <c r="AH147" s="22">
        <v>0</v>
      </c>
      <c r="AI147" s="22">
        <f t="shared" si="16"/>
        <v>0</v>
      </c>
      <c r="AJ147" s="22">
        <v>0</v>
      </c>
      <c r="AK147" s="22">
        <f t="shared" si="17"/>
        <v>-120</v>
      </c>
      <c r="AM147" s="65">
        <f t="shared" si="18"/>
        <v>0</v>
      </c>
      <c r="AN147" s="65">
        <f t="shared" si="19"/>
        <v>0</v>
      </c>
    </row>
    <row r="148" spans="1:40" outlineLevel="1" x14ac:dyDescent="0.25">
      <c r="A148" s="10">
        <v>40755</v>
      </c>
      <c r="C148" s="5" t="s">
        <v>6638</v>
      </c>
      <c r="D148" s="4" t="s">
        <v>6639</v>
      </c>
      <c r="F148" s="4" t="s">
        <v>88</v>
      </c>
      <c r="G148" s="4" t="s">
        <v>451</v>
      </c>
      <c r="H148" s="4" t="s">
        <v>157</v>
      </c>
      <c r="M148" s="5">
        <v>1</v>
      </c>
      <c r="N148" s="5" t="s">
        <v>158</v>
      </c>
      <c r="P148" s="65">
        <v>560</v>
      </c>
      <c r="Q148" s="66">
        <v>0</v>
      </c>
      <c r="R148" s="66">
        <v>0</v>
      </c>
      <c r="S148" s="66">
        <f t="shared" si="15"/>
        <v>560</v>
      </c>
      <c r="U148" s="5">
        <v>80</v>
      </c>
      <c r="V148" s="22">
        <v>-560</v>
      </c>
      <c r="W148" s="22">
        <v>0</v>
      </c>
      <c r="X148" s="22">
        <v>0</v>
      </c>
      <c r="Y148" s="22">
        <v>0</v>
      </c>
      <c r="Z148" s="22">
        <v>0</v>
      </c>
      <c r="AA148" s="22">
        <v>0</v>
      </c>
      <c r="AB148" s="22">
        <v>0</v>
      </c>
      <c r="AC148" s="22">
        <v>0</v>
      </c>
      <c r="AD148" s="22">
        <v>0</v>
      </c>
      <c r="AE148" s="22">
        <v>0</v>
      </c>
      <c r="AF148" s="22">
        <v>0</v>
      </c>
      <c r="AG148" s="22">
        <v>0</v>
      </c>
      <c r="AH148" s="22">
        <v>0</v>
      </c>
      <c r="AI148" s="22">
        <f t="shared" si="16"/>
        <v>0</v>
      </c>
      <c r="AJ148" s="22">
        <v>0</v>
      </c>
      <c r="AK148" s="22">
        <f t="shared" si="17"/>
        <v>-560</v>
      </c>
      <c r="AM148" s="65">
        <f t="shared" si="18"/>
        <v>0</v>
      </c>
      <c r="AN148" s="65">
        <f t="shared" si="19"/>
        <v>0</v>
      </c>
    </row>
    <row r="149" spans="1:40" outlineLevel="1" x14ac:dyDescent="0.25">
      <c r="A149" s="10">
        <v>40755</v>
      </c>
      <c r="C149" s="5" t="s">
        <v>6640</v>
      </c>
      <c r="D149" s="4" t="s">
        <v>6641</v>
      </c>
      <c r="F149" s="4" t="s">
        <v>88</v>
      </c>
      <c r="G149" s="4" t="s">
        <v>451</v>
      </c>
      <c r="H149" s="4" t="s">
        <v>157</v>
      </c>
      <c r="M149" s="5">
        <v>1</v>
      </c>
      <c r="N149" s="5" t="s">
        <v>158</v>
      </c>
      <c r="P149" s="65">
        <v>285</v>
      </c>
      <c r="Q149" s="66">
        <v>0</v>
      </c>
      <c r="R149" s="66">
        <v>0</v>
      </c>
      <c r="S149" s="66">
        <f t="shared" si="15"/>
        <v>285</v>
      </c>
      <c r="U149" s="5">
        <v>80</v>
      </c>
      <c r="V149" s="22">
        <v>-285</v>
      </c>
      <c r="W149" s="22">
        <v>0</v>
      </c>
      <c r="X149" s="22">
        <v>0</v>
      </c>
      <c r="Y149" s="22">
        <v>0</v>
      </c>
      <c r="Z149" s="22">
        <v>0</v>
      </c>
      <c r="AA149" s="22">
        <v>0</v>
      </c>
      <c r="AB149" s="22">
        <v>0</v>
      </c>
      <c r="AC149" s="22">
        <v>0</v>
      </c>
      <c r="AD149" s="22">
        <v>0</v>
      </c>
      <c r="AE149" s="22">
        <v>0</v>
      </c>
      <c r="AF149" s="22">
        <v>0</v>
      </c>
      <c r="AG149" s="22">
        <v>0</v>
      </c>
      <c r="AH149" s="22">
        <v>0</v>
      </c>
      <c r="AI149" s="22">
        <f t="shared" si="16"/>
        <v>0</v>
      </c>
      <c r="AJ149" s="22">
        <v>0</v>
      </c>
      <c r="AK149" s="22">
        <f t="shared" si="17"/>
        <v>-285</v>
      </c>
      <c r="AM149" s="65">
        <f t="shared" si="18"/>
        <v>0</v>
      </c>
      <c r="AN149" s="65">
        <f t="shared" si="19"/>
        <v>0</v>
      </c>
    </row>
    <row r="150" spans="1:40" outlineLevel="1" x14ac:dyDescent="0.25">
      <c r="A150" s="10">
        <v>40755</v>
      </c>
      <c r="C150" s="5" t="s">
        <v>6642</v>
      </c>
      <c r="D150" s="4" t="s">
        <v>6643</v>
      </c>
      <c r="F150" s="4" t="s">
        <v>88</v>
      </c>
      <c r="G150" s="4" t="s">
        <v>451</v>
      </c>
      <c r="H150" s="4" t="s">
        <v>157</v>
      </c>
      <c r="M150" s="5">
        <v>1</v>
      </c>
      <c r="N150" s="5" t="s">
        <v>158</v>
      </c>
      <c r="P150" s="65">
        <v>285</v>
      </c>
      <c r="Q150" s="66">
        <v>0</v>
      </c>
      <c r="R150" s="66">
        <v>0</v>
      </c>
      <c r="S150" s="66">
        <f t="shared" si="15"/>
        <v>285</v>
      </c>
      <c r="U150" s="5">
        <v>80</v>
      </c>
      <c r="V150" s="22">
        <v>-285</v>
      </c>
      <c r="W150" s="22">
        <v>0</v>
      </c>
      <c r="X150" s="22">
        <v>0</v>
      </c>
      <c r="Y150" s="22">
        <v>0</v>
      </c>
      <c r="Z150" s="22">
        <v>0</v>
      </c>
      <c r="AA150" s="22">
        <v>0</v>
      </c>
      <c r="AB150" s="22">
        <v>0</v>
      </c>
      <c r="AC150" s="22">
        <v>0</v>
      </c>
      <c r="AD150" s="22">
        <v>0</v>
      </c>
      <c r="AE150" s="22">
        <v>0</v>
      </c>
      <c r="AF150" s="22">
        <v>0</v>
      </c>
      <c r="AG150" s="22">
        <v>0</v>
      </c>
      <c r="AH150" s="22">
        <v>0</v>
      </c>
      <c r="AI150" s="22">
        <f t="shared" si="16"/>
        <v>0</v>
      </c>
      <c r="AJ150" s="22">
        <v>0</v>
      </c>
      <c r="AK150" s="22">
        <f t="shared" si="17"/>
        <v>-285</v>
      </c>
      <c r="AM150" s="65">
        <f t="shared" si="18"/>
        <v>0</v>
      </c>
      <c r="AN150" s="65">
        <f t="shared" si="19"/>
        <v>0</v>
      </c>
    </row>
    <row r="151" spans="1:40" outlineLevel="1" x14ac:dyDescent="0.25">
      <c r="A151" s="10">
        <v>40755</v>
      </c>
      <c r="C151" s="5" t="s">
        <v>6644</v>
      </c>
      <c r="D151" s="4" t="s">
        <v>6645</v>
      </c>
      <c r="F151" s="4" t="s">
        <v>88</v>
      </c>
      <c r="G151" s="4" t="s">
        <v>451</v>
      </c>
      <c r="H151" s="4" t="s">
        <v>157</v>
      </c>
      <c r="M151" s="5">
        <v>1</v>
      </c>
      <c r="N151" s="5" t="s">
        <v>158</v>
      </c>
      <c r="P151" s="65">
        <v>800</v>
      </c>
      <c r="Q151" s="66">
        <v>0</v>
      </c>
      <c r="R151" s="66">
        <v>0</v>
      </c>
      <c r="S151" s="66">
        <f t="shared" si="15"/>
        <v>800</v>
      </c>
      <c r="U151" s="5">
        <v>80</v>
      </c>
      <c r="V151" s="22">
        <v>-800</v>
      </c>
      <c r="W151" s="22">
        <v>0</v>
      </c>
      <c r="X151" s="22">
        <v>0</v>
      </c>
      <c r="Y151" s="22">
        <v>0</v>
      </c>
      <c r="Z151" s="22">
        <v>0</v>
      </c>
      <c r="AA151" s="22">
        <v>0</v>
      </c>
      <c r="AB151" s="22">
        <v>0</v>
      </c>
      <c r="AC151" s="22">
        <v>0</v>
      </c>
      <c r="AD151" s="22">
        <v>0</v>
      </c>
      <c r="AE151" s="22">
        <v>0</v>
      </c>
      <c r="AF151" s="22">
        <v>0</v>
      </c>
      <c r="AG151" s="22">
        <v>0</v>
      </c>
      <c r="AH151" s="22">
        <v>0</v>
      </c>
      <c r="AI151" s="22">
        <f t="shared" si="16"/>
        <v>0</v>
      </c>
      <c r="AJ151" s="22">
        <v>0</v>
      </c>
      <c r="AK151" s="22">
        <f t="shared" si="17"/>
        <v>-800</v>
      </c>
      <c r="AM151" s="65">
        <f t="shared" si="18"/>
        <v>0</v>
      </c>
      <c r="AN151" s="65">
        <f t="shared" si="19"/>
        <v>0</v>
      </c>
    </row>
    <row r="152" spans="1:40" outlineLevel="1" x14ac:dyDescent="0.25">
      <c r="A152" s="10">
        <v>40755</v>
      </c>
      <c r="C152" s="5" t="s">
        <v>6646</v>
      </c>
      <c r="D152" s="4" t="s">
        <v>6647</v>
      </c>
      <c r="F152" s="4" t="s">
        <v>88</v>
      </c>
      <c r="G152" s="4" t="s">
        <v>451</v>
      </c>
      <c r="H152" s="4" t="s">
        <v>157</v>
      </c>
      <c r="M152" s="5">
        <v>1</v>
      </c>
      <c r="N152" s="5" t="s">
        <v>158</v>
      </c>
      <c r="P152" s="65">
        <v>4850</v>
      </c>
      <c r="Q152" s="66">
        <v>0</v>
      </c>
      <c r="R152" s="66">
        <v>0</v>
      </c>
      <c r="S152" s="66">
        <f t="shared" si="15"/>
        <v>4850</v>
      </c>
      <c r="U152" s="5">
        <v>80</v>
      </c>
      <c r="V152" s="22">
        <v>-4850</v>
      </c>
      <c r="W152" s="22">
        <v>0</v>
      </c>
      <c r="X152" s="22">
        <v>0</v>
      </c>
      <c r="Y152" s="22">
        <v>0</v>
      </c>
      <c r="Z152" s="22">
        <v>0</v>
      </c>
      <c r="AA152" s="22">
        <v>0</v>
      </c>
      <c r="AB152" s="22">
        <v>0</v>
      </c>
      <c r="AC152" s="22">
        <v>0</v>
      </c>
      <c r="AD152" s="22">
        <v>0</v>
      </c>
      <c r="AE152" s="22">
        <v>0</v>
      </c>
      <c r="AF152" s="22">
        <v>0</v>
      </c>
      <c r="AG152" s="22">
        <v>0</v>
      </c>
      <c r="AH152" s="22">
        <v>0</v>
      </c>
      <c r="AI152" s="22">
        <f t="shared" si="16"/>
        <v>0</v>
      </c>
      <c r="AJ152" s="22">
        <v>0</v>
      </c>
      <c r="AK152" s="22">
        <f t="shared" si="17"/>
        <v>-4850</v>
      </c>
      <c r="AM152" s="65">
        <f t="shared" si="18"/>
        <v>0</v>
      </c>
      <c r="AN152" s="65">
        <f t="shared" si="19"/>
        <v>0</v>
      </c>
    </row>
    <row r="153" spans="1:40" outlineLevel="1" x14ac:dyDescent="0.25">
      <c r="A153" s="10">
        <v>40755</v>
      </c>
      <c r="C153" s="5" t="s">
        <v>6648</v>
      </c>
      <c r="D153" s="4" t="s">
        <v>6649</v>
      </c>
      <c r="F153" s="4" t="s">
        <v>88</v>
      </c>
      <c r="G153" s="4" t="s">
        <v>451</v>
      </c>
      <c r="H153" s="4" t="s">
        <v>157</v>
      </c>
      <c r="M153" s="5">
        <v>1</v>
      </c>
      <c r="N153" s="5" t="s">
        <v>158</v>
      </c>
      <c r="P153" s="65">
        <v>169</v>
      </c>
      <c r="Q153" s="66">
        <v>0</v>
      </c>
      <c r="R153" s="66">
        <v>0</v>
      </c>
      <c r="S153" s="66">
        <f t="shared" si="15"/>
        <v>169</v>
      </c>
      <c r="U153" s="5">
        <v>80</v>
      </c>
      <c r="V153" s="22">
        <v>-169</v>
      </c>
      <c r="W153" s="22">
        <v>0</v>
      </c>
      <c r="X153" s="22">
        <v>0</v>
      </c>
      <c r="Y153" s="22">
        <v>0</v>
      </c>
      <c r="Z153" s="22">
        <v>0</v>
      </c>
      <c r="AA153" s="22">
        <v>0</v>
      </c>
      <c r="AB153" s="22">
        <v>0</v>
      </c>
      <c r="AC153" s="22">
        <v>0</v>
      </c>
      <c r="AD153" s="22">
        <v>0</v>
      </c>
      <c r="AE153" s="22">
        <v>0</v>
      </c>
      <c r="AF153" s="22">
        <v>0</v>
      </c>
      <c r="AG153" s="22">
        <v>0</v>
      </c>
      <c r="AH153" s="22">
        <v>0</v>
      </c>
      <c r="AI153" s="22">
        <f t="shared" si="16"/>
        <v>0</v>
      </c>
      <c r="AJ153" s="22">
        <v>0</v>
      </c>
      <c r="AK153" s="22">
        <f t="shared" si="17"/>
        <v>-169</v>
      </c>
      <c r="AM153" s="65">
        <f t="shared" si="18"/>
        <v>0</v>
      </c>
      <c r="AN153" s="65">
        <f t="shared" si="19"/>
        <v>0</v>
      </c>
    </row>
    <row r="154" spans="1:40" outlineLevel="1" x14ac:dyDescent="0.25">
      <c r="A154" s="10">
        <v>40755</v>
      </c>
      <c r="C154" s="5" t="s">
        <v>6650</v>
      </c>
      <c r="D154" s="4" t="s">
        <v>6651</v>
      </c>
      <c r="F154" s="4" t="s">
        <v>88</v>
      </c>
      <c r="G154" s="4" t="s">
        <v>451</v>
      </c>
      <c r="H154" s="4" t="s">
        <v>157</v>
      </c>
      <c r="M154" s="5">
        <v>1</v>
      </c>
      <c r="N154" s="5" t="s">
        <v>158</v>
      </c>
      <c r="P154" s="65">
        <v>230</v>
      </c>
      <c r="Q154" s="66">
        <v>0</v>
      </c>
      <c r="R154" s="66">
        <v>0</v>
      </c>
      <c r="S154" s="66">
        <f t="shared" si="15"/>
        <v>230</v>
      </c>
      <c r="U154" s="5">
        <v>80</v>
      </c>
      <c r="V154" s="22">
        <v>-230</v>
      </c>
      <c r="W154" s="22">
        <v>0</v>
      </c>
      <c r="X154" s="22">
        <v>0</v>
      </c>
      <c r="Y154" s="22">
        <v>0</v>
      </c>
      <c r="Z154" s="22">
        <v>0</v>
      </c>
      <c r="AA154" s="22">
        <v>0</v>
      </c>
      <c r="AB154" s="22">
        <v>0</v>
      </c>
      <c r="AC154" s="22">
        <v>0</v>
      </c>
      <c r="AD154" s="22">
        <v>0</v>
      </c>
      <c r="AE154" s="22">
        <v>0</v>
      </c>
      <c r="AF154" s="22">
        <v>0</v>
      </c>
      <c r="AG154" s="22">
        <v>0</v>
      </c>
      <c r="AH154" s="22">
        <v>0</v>
      </c>
      <c r="AI154" s="22">
        <f t="shared" si="16"/>
        <v>0</v>
      </c>
      <c r="AJ154" s="22">
        <v>0</v>
      </c>
      <c r="AK154" s="22">
        <f t="shared" si="17"/>
        <v>-230</v>
      </c>
      <c r="AM154" s="65">
        <f t="shared" si="18"/>
        <v>0</v>
      </c>
      <c r="AN154" s="65">
        <f t="shared" si="19"/>
        <v>0</v>
      </c>
    </row>
    <row r="155" spans="1:40" outlineLevel="1" x14ac:dyDescent="0.25">
      <c r="A155" s="10">
        <v>40755</v>
      </c>
      <c r="C155" s="5" t="s">
        <v>6652</v>
      </c>
      <c r="D155" s="4" t="s">
        <v>6653</v>
      </c>
      <c r="F155" s="4" t="s">
        <v>88</v>
      </c>
      <c r="G155" s="4" t="s">
        <v>451</v>
      </c>
      <c r="H155" s="4" t="s">
        <v>157</v>
      </c>
      <c r="M155" s="5">
        <v>1</v>
      </c>
      <c r="N155" s="5" t="s">
        <v>158</v>
      </c>
      <c r="P155" s="65">
        <v>280</v>
      </c>
      <c r="Q155" s="66">
        <v>0</v>
      </c>
      <c r="R155" s="66">
        <v>0</v>
      </c>
      <c r="S155" s="66">
        <f t="shared" si="15"/>
        <v>280</v>
      </c>
      <c r="U155" s="5">
        <v>80</v>
      </c>
      <c r="V155" s="22">
        <v>-280</v>
      </c>
      <c r="W155" s="22">
        <v>0</v>
      </c>
      <c r="X155" s="22">
        <v>0</v>
      </c>
      <c r="Y155" s="22">
        <v>0</v>
      </c>
      <c r="Z155" s="22">
        <v>0</v>
      </c>
      <c r="AA155" s="22">
        <v>0</v>
      </c>
      <c r="AB155" s="22">
        <v>0</v>
      </c>
      <c r="AC155" s="22">
        <v>0</v>
      </c>
      <c r="AD155" s="22">
        <v>0</v>
      </c>
      <c r="AE155" s="22">
        <v>0</v>
      </c>
      <c r="AF155" s="22">
        <v>0</v>
      </c>
      <c r="AG155" s="22">
        <v>0</v>
      </c>
      <c r="AH155" s="22">
        <v>0</v>
      </c>
      <c r="AI155" s="22">
        <f t="shared" si="16"/>
        <v>0</v>
      </c>
      <c r="AJ155" s="22">
        <v>0</v>
      </c>
      <c r="AK155" s="22">
        <f t="shared" si="17"/>
        <v>-280</v>
      </c>
      <c r="AM155" s="65">
        <f t="shared" si="18"/>
        <v>0</v>
      </c>
      <c r="AN155" s="65">
        <f t="shared" si="19"/>
        <v>0</v>
      </c>
    </row>
    <row r="156" spans="1:40" outlineLevel="1" x14ac:dyDescent="0.25">
      <c r="A156" s="10">
        <v>40755</v>
      </c>
      <c r="C156" s="5" t="s">
        <v>6654</v>
      </c>
      <c r="D156" s="4" t="s">
        <v>6608</v>
      </c>
      <c r="F156" s="4" t="s">
        <v>88</v>
      </c>
      <c r="G156" s="4" t="s">
        <v>451</v>
      </c>
      <c r="H156" s="4" t="s">
        <v>157</v>
      </c>
      <c r="M156" s="5">
        <v>1</v>
      </c>
      <c r="N156" s="5" t="s">
        <v>158</v>
      </c>
      <c r="P156" s="65">
        <v>2560</v>
      </c>
      <c r="Q156" s="66">
        <v>0</v>
      </c>
      <c r="R156" s="66">
        <v>0</v>
      </c>
      <c r="S156" s="66">
        <f t="shared" si="15"/>
        <v>2560</v>
      </c>
      <c r="U156" s="5">
        <v>80</v>
      </c>
      <c r="V156" s="22">
        <v>-2560</v>
      </c>
      <c r="W156" s="22">
        <v>0</v>
      </c>
      <c r="X156" s="22">
        <v>0</v>
      </c>
      <c r="Y156" s="22">
        <v>0</v>
      </c>
      <c r="Z156" s="22">
        <v>0</v>
      </c>
      <c r="AA156" s="22">
        <v>0</v>
      </c>
      <c r="AB156" s="22">
        <v>0</v>
      </c>
      <c r="AC156" s="22">
        <v>0</v>
      </c>
      <c r="AD156" s="22">
        <v>0</v>
      </c>
      <c r="AE156" s="22">
        <v>0</v>
      </c>
      <c r="AF156" s="22">
        <v>0</v>
      </c>
      <c r="AG156" s="22">
        <v>0</v>
      </c>
      <c r="AH156" s="22">
        <v>0</v>
      </c>
      <c r="AI156" s="22">
        <f t="shared" si="16"/>
        <v>0</v>
      </c>
      <c r="AJ156" s="22">
        <v>0</v>
      </c>
      <c r="AK156" s="22">
        <f t="shared" si="17"/>
        <v>-2560</v>
      </c>
      <c r="AM156" s="65">
        <f t="shared" si="18"/>
        <v>0</v>
      </c>
      <c r="AN156" s="65">
        <f t="shared" si="19"/>
        <v>0</v>
      </c>
    </row>
    <row r="157" spans="1:40" outlineLevel="1" x14ac:dyDescent="0.25">
      <c r="A157" s="10">
        <v>40755</v>
      </c>
      <c r="C157" s="5" t="s">
        <v>6655</v>
      </c>
      <c r="D157" s="4" t="s">
        <v>6656</v>
      </c>
      <c r="F157" s="4" t="s">
        <v>88</v>
      </c>
      <c r="G157" s="4" t="s">
        <v>451</v>
      </c>
      <c r="H157" s="4" t="s">
        <v>157</v>
      </c>
      <c r="M157" s="5">
        <v>1</v>
      </c>
      <c r="N157" s="5" t="s">
        <v>158</v>
      </c>
      <c r="P157" s="65">
        <v>20</v>
      </c>
      <c r="Q157" s="66">
        <v>0</v>
      </c>
      <c r="R157" s="66">
        <v>0</v>
      </c>
      <c r="S157" s="66">
        <f t="shared" si="15"/>
        <v>20</v>
      </c>
      <c r="U157" s="5">
        <v>80</v>
      </c>
      <c r="V157" s="22">
        <v>-20</v>
      </c>
      <c r="W157" s="22">
        <v>0</v>
      </c>
      <c r="X157" s="22">
        <v>0</v>
      </c>
      <c r="Y157" s="22">
        <v>0</v>
      </c>
      <c r="Z157" s="22">
        <v>0</v>
      </c>
      <c r="AA157" s="22">
        <v>0</v>
      </c>
      <c r="AB157" s="22">
        <v>0</v>
      </c>
      <c r="AC157" s="22">
        <v>0</v>
      </c>
      <c r="AD157" s="22">
        <v>0</v>
      </c>
      <c r="AE157" s="22">
        <v>0</v>
      </c>
      <c r="AF157" s="22">
        <v>0</v>
      </c>
      <c r="AG157" s="22">
        <v>0</v>
      </c>
      <c r="AH157" s="22">
        <v>0</v>
      </c>
      <c r="AI157" s="22">
        <f t="shared" si="16"/>
        <v>0</v>
      </c>
      <c r="AJ157" s="22">
        <v>0</v>
      </c>
      <c r="AK157" s="22">
        <f t="shared" si="17"/>
        <v>-20</v>
      </c>
      <c r="AM157" s="65">
        <f t="shared" si="18"/>
        <v>0</v>
      </c>
      <c r="AN157" s="65">
        <f t="shared" si="19"/>
        <v>0</v>
      </c>
    </row>
    <row r="158" spans="1:40" outlineLevel="1" x14ac:dyDescent="0.25">
      <c r="A158" s="10">
        <v>40755</v>
      </c>
      <c r="C158" s="5" t="s">
        <v>6657</v>
      </c>
      <c r="D158" s="4" t="s">
        <v>6658</v>
      </c>
      <c r="F158" s="4" t="s">
        <v>88</v>
      </c>
      <c r="G158" s="4" t="s">
        <v>451</v>
      </c>
      <c r="H158" s="4" t="s">
        <v>157</v>
      </c>
      <c r="M158" s="5">
        <v>1</v>
      </c>
      <c r="N158" s="5" t="s">
        <v>158</v>
      </c>
      <c r="P158" s="65">
        <v>185</v>
      </c>
      <c r="Q158" s="66">
        <v>0</v>
      </c>
      <c r="R158" s="66">
        <v>0</v>
      </c>
      <c r="S158" s="66">
        <f t="shared" si="15"/>
        <v>185</v>
      </c>
      <c r="U158" s="5">
        <v>80</v>
      </c>
      <c r="V158" s="22">
        <v>-185</v>
      </c>
      <c r="W158" s="22">
        <v>0</v>
      </c>
      <c r="X158" s="22">
        <v>0</v>
      </c>
      <c r="Y158" s="22">
        <v>0</v>
      </c>
      <c r="Z158" s="22">
        <v>0</v>
      </c>
      <c r="AA158" s="22">
        <v>0</v>
      </c>
      <c r="AB158" s="22">
        <v>0</v>
      </c>
      <c r="AC158" s="22">
        <v>0</v>
      </c>
      <c r="AD158" s="22">
        <v>0</v>
      </c>
      <c r="AE158" s="22">
        <v>0</v>
      </c>
      <c r="AF158" s="22">
        <v>0</v>
      </c>
      <c r="AG158" s="22">
        <v>0</v>
      </c>
      <c r="AH158" s="22">
        <v>0</v>
      </c>
      <c r="AI158" s="22">
        <f t="shared" si="16"/>
        <v>0</v>
      </c>
      <c r="AJ158" s="22">
        <v>0</v>
      </c>
      <c r="AK158" s="22">
        <f t="shared" si="17"/>
        <v>-185</v>
      </c>
      <c r="AM158" s="65">
        <f t="shared" si="18"/>
        <v>0</v>
      </c>
      <c r="AN158" s="65">
        <f t="shared" si="19"/>
        <v>0</v>
      </c>
    </row>
    <row r="159" spans="1:40" outlineLevel="1" x14ac:dyDescent="0.25">
      <c r="A159" s="10">
        <v>40755</v>
      </c>
      <c r="C159" s="5" t="s">
        <v>6659</v>
      </c>
      <c r="D159" s="4" t="s">
        <v>6660</v>
      </c>
      <c r="F159" s="4" t="s">
        <v>88</v>
      </c>
      <c r="G159" s="4" t="s">
        <v>451</v>
      </c>
      <c r="H159" s="4" t="s">
        <v>157</v>
      </c>
      <c r="M159" s="5">
        <v>1</v>
      </c>
      <c r="N159" s="5" t="s">
        <v>158</v>
      </c>
      <c r="P159" s="65">
        <v>185</v>
      </c>
      <c r="Q159" s="66">
        <v>0</v>
      </c>
      <c r="R159" s="66">
        <v>0</v>
      </c>
      <c r="S159" s="66">
        <f t="shared" si="15"/>
        <v>185</v>
      </c>
      <c r="U159" s="5">
        <v>80</v>
      </c>
      <c r="V159" s="22">
        <v>-185</v>
      </c>
      <c r="W159" s="22">
        <v>0</v>
      </c>
      <c r="X159" s="22">
        <v>0</v>
      </c>
      <c r="Y159" s="22">
        <v>0</v>
      </c>
      <c r="Z159" s="22">
        <v>0</v>
      </c>
      <c r="AA159" s="22">
        <v>0</v>
      </c>
      <c r="AB159" s="22">
        <v>0</v>
      </c>
      <c r="AC159" s="22">
        <v>0</v>
      </c>
      <c r="AD159" s="22">
        <v>0</v>
      </c>
      <c r="AE159" s="22">
        <v>0</v>
      </c>
      <c r="AF159" s="22">
        <v>0</v>
      </c>
      <c r="AG159" s="22">
        <v>0</v>
      </c>
      <c r="AH159" s="22">
        <v>0</v>
      </c>
      <c r="AI159" s="22">
        <f t="shared" si="16"/>
        <v>0</v>
      </c>
      <c r="AJ159" s="22">
        <v>0</v>
      </c>
      <c r="AK159" s="22">
        <f t="shared" si="17"/>
        <v>-185</v>
      </c>
      <c r="AM159" s="65">
        <f t="shared" si="18"/>
        <v>0</v>
      </c>
      <c r="AN159" s="65">
        <f t="shared" si="19"/>
        <v>0</v>
      </c>
    </row>
    <row r="160" spans="1:40" outlineLevel="1" x14ac:dyDescent="0.25">
      <c r="A160" s="10">
        <v>40755</v>
      </c>
      <c r="C160" s="5" t="s">
        <v>6661</v>
      </c>
      <c r="D160" s="4" t="s">
        <v>6662</v>
      </c>
      <c r="F160" s="4" t="s">
        <v>88</v>
      </c>
      <c r="G160" s="4" t="s">
        <v>451</v>
      </c>
      <c r="H160" s="4" t="s">
        <v>157</v>
      </c>
      <c r="M160" s="5">
        <v>1</v>
      </c>
      <c r="N160" s="5" t="s">
        <v>158</v>
      </c>
      <c r="P160" s="65">
        <v>555</v>
      </c>
      <c r="Q160" s="66">
        <v>0</v>
      </c>
      <c r="R160" s="66">
        <v>0</v>
      </c>
      <c r="S160" s="66">
        <f t="shared" si="15"/>
        <v>555</v>
      </c>
      <c r="U160" s="5">
        <v>80</v>
      </c>
      <c r="V160" s="22">
        <v>-555</v>
      </c>
      <c r="W160" s="22">
        <v>0</v>
      </c>
      <c r="X160" s="22">
        <v>0</v>
      </c>
      <c r="Y160" s="22">
        <v>0</v>
      </c>
      <c r="Z160" s="22">
        <v>0</v>
      </c>
      <c r="AA160" s="22">
        <v>0</v>
      </c>
      <c r="AB160" s="22">
        <v>0</v>
      </c>
      <c r="AC160" s="22">
        <v>0</v>
      </c>
      <c r="AD160" s="22">
        <v>0</v>
      </c>
      <c r="AE160" s="22">
        <v>0</v>
      </c>
      <c r="AF160" s="22">
        <v>0</v>
      </c>
      <c r="AG160" s="22">
        <v>0</v>
      </c>
      <c r="AH160" s="22">
        <v>0</v>
      </c>
      <c r="AI160" s="22">
        <f t="shared" si="16"/>
        <v>0</v>
      </c>
      <c r="AJ160" s="22">
        <v>0</v>
      </c>
      <c r="AK160" s="22">
        <f t="shared" si="17"/>
        <v>-555</v>
      </c>
      <c r="AM160" s="65">
        <f t="shared" si="18"/>
        <v>0</v>
      </c>
      <c r="AN160" s="65">
        <f t="shared" si="19"/>
        <v>0</v>
      </c>
    </row>
    <row r="161" spans="1:40" outlineLevel="1" x14ac:dyDescent="0.25">
      <c r="A161" s="10">
        <v>40755</v>
      </c>
      <c r="C161" s="5" t="s">
        <v>6663</v>
      </c>
      <c r="D161" s="4" t="s">
        <v>6664</v>
      </c>
      <c r="F161" s="4" t="s">
        <v>88</v>
      </c>
      <c r="G161" s="4" t="s">
        <v>451</v>
      </c>
      <c r="H161" s="4" t="s">
        <v>157</v>
      </c>
      <c r="M161" s="5">
        <v>1</v>
      </c>
      <c r="N161" s="5" t="s">
        <v>158</v>
      </c>
      <c r="P161" s="65">
        <v>185</v>
      </c>
      <c r="Q161" s="66">
        <v>0</v>
      </c>
      <c r="R161" s="66">
        <v>0</v>
      </c>
      <c r="S161" s="66">
        <f t="shared" si="15"/>
        <v>185</v>
      </c>
      <c r="U161" s="5">
        <v>80</v>
      </c>
      <c r="V161" s="22">
        <v>-185</v>
      </c>
      <c r="W161" s="22">
        <v>0</v>
      </c>
      <c r="X161" s="22">
        <v>0</v>
      </c>
      <c r="Y161" s="22">
        <v>0</v>
      </c>
      <c r="Z161" s="22">
        <v>0</v>
      </c>
      <c r="AA161" s="22">
        <v>0</v>
      </c>
      <c r="AB161" s="22">
        <v>0</v>
      </c>
      <c r="AC161" s="22">
        <v>0</v>
      </c>
      <c r="AD161" s="22">
        <v>0</v>
      </c>
      <c r="AE161" s="22">
        <v>0</v>
      </c>
      <c r="AF161" s="22">
        <v>0</v>
      </c>
      <c r="AG161" s="22">
        <v>0</v>
      </c>
      <c r="AH161" s="22">
        <v>0</v>
      </c>
      <c r="AI161" s="22">
        <f t="shared" si="16"/>
        <v>0</v>
      </c>
      <c r="AJ161" s="22">
        <v>0</v>
      </c>
      <c r="AK161" s="22">
        <f t="shared" si="17"/>
        <v>-185</v>
      </c>
      <c r="AM161" s="65">
        <f t="shared" si="18"/>
        <v>0</v>
      </c>
      <c r="AN161" s="65">
        <f t="shared" si="19"/>
        <v>0</v>
      </c>
    </row>
    <row r="162" spans="1:40" outlineLevel="1" x14ac:dyDescent="0.25">
      <c r="A162" s="10">
        <v>40755</v>
      </c>
      <c r="C162" s="5" t="s">
        <v>6665</v>
      </c>
      <c r="D162" s="4" t="s">
        <v>6666</v>
      </c>
      <c r="F162" s="4" t="s">
        <v>88</v>
      </c>
      <c r="G162" s="4" t="s">
        <v>451</v>
      </c>
      <c r="H162" s="4" t="s">
        <v>157</v>
      </c>
      <c r="M162" s="5">
        <v>1</v>
      </c>
      <c r="N162" s="5" t="s">
        <v>158</v>
      </c>
      <c r="P162" s="65">
        <v>235</v>
      </c>
      <c r="Q162" s="66">
        <v>0</v>
      </c>
      <c r="R162" s="66">
        <v>0</v>
      </c>
      <c r="S162" s="66">
        <f t="shared" si="15"/>
        <v>235</v>
      </c>
      <c r="U162" s="5">
        <v>80</v>
      </c>
      <c r="V162" s="22">
        <v>-235</v>
      </c>
      <c r="W162" s="22">
        <v>0</v>
      </c>
      <c r="X162" s="22">
        <v>0</v>
      </c>
      <c r="Y162" s="22">
        <v>0</v>
      </c>
      <c r="Z162" s="22">
        <v>0</v>
      </c>
      <c r="AA162" s="22">
        <v>0</v>
      </c>
      <c r="AB162" s="22">
        <v>0</v>
      </c>
      <c r="AC162" s="22">
        <v>0</v>
      </c>
      <c r="AD162" s="22">
        <v>0</v>
      </c>
      <c r="AE162" s="22">
        <v>0</v>
      </c>
      <c r="AF162" s="22">
        <v>0</v>
      </c>
      <c r="AG162" s="22">
        <v>0</v>
      </c>
      <c r="AH162" s="22">
        <v>0</v>
      </c>
      <c r="AI162" s="22">
        <f t="shared" si="16"/>
        <v>0</v>
      </c>
      <c r="AJ162" s="22">
        <v>0</v>
      </c>
      <c r="AK162" s="22">
        <f t="shared" si="17"/>
        <v>-235</v>
      </c>
      <c r="AM162" s="65">
        <f t="shared" si="18"/>
        <v>0</v>
      </c>
      <c r="AN162" s="65">
        <f t="shared" si="19"/>
        <v>0</v>
      </c>
    </row>
    <row r="163" spans="1:40" outlineLevel="1" x14ac:dyDescent="0.25">
      <c r="A163" s="10">
        <v>40755</v>
      </c>
      <c r="C163" s="5" t="s">
        <v>6667</v>
      </c>
      <c r="D163" s="4" t="s">
        <v>6668</v>
      </c>
      <c r="F163" s="4" t="s">
        <v>88</v>
      </c>
      <c r="G163" s="4" t="s">
        <v>451</v>
      </c>
      <c r="H163" s="4" t="s">
        <v>157</v>
      </c>
      <c r="M163" s="5">
        <v>1</v>
      </c>
      <c r="N163" s="5" t="s">
        <v>158</v>
      </c>
      <c r="P163" s="65">
        <v>480</v>
      </c>
      <c r="Q163" s="66">
        <v>0</v>
      </c>
      <c r="R163" s="66">
        <v>0</v>
      </c>
      <c r="S163" s="66">
        <f t="shared" si="15"/>
        <v>480</v>
      </c>
      <c r="U163" s="5">
        <v>80</v>
      </c>
      <c r="V163" s="22">
        <v>-480</v>
      </c>
      <c r="W163" s="22">
        <v>0</v>
      </c>
      <c r="X163" s="22">
        <v>0</v>
      </c>
      <c r="Y163" s="22">
        <v>0</v>
      </c>
      <c r="Z163" s="22">
        <v>0</v>
      </c>
      <c r="AA163" s="22">
        <v>0</v>
      </c>
      <c r="AB163" s="22">
        <v>0</v>
      </c>
      <c r="AC163" s="22">
        <v>0</v>
      </c>
      <c r="AD163" s="22">
        <v>0</v>
      </c>
      <c r="AE163" s="22">
        <v>0</v>
      </c>
      <c r="AF163" s="22">
        <v>0</v>
      </c>
      <c r="AG163" s="22">
        <v>0</v>
      </c>
      <c r="AH163" s="22">
        <v>0</v>
      </c>
      <c r="AI163" s="22">
        <f t="shared" si="16"/>
        <v>0</v>
      </c>
      <c r="AJ163" s="22">
        <v>0</v>
      </c>
      <c r="AK163" s="22">
        <f t="shared" si="17"/>
        <v>-480</v>
      </c>
      <c r="AM163" s="65">
        <f t="shared" si="18"/>
        <v>0</v>
      </c>
      <c r="AN163" s="65">
        <f t="shared" si="19"/>
        <v>0</v>
      </c>
    </row>
    <row r="164" spans="1:40" outlineLevel="1" x14ac:dyDescent="0.25">
      <c r="A164" s="10">
        <v>40755</v>
      </c>
      <c r="C164" s="5" t="s">
        <v>6669</v>
      </c>
      <c r="D164" s="4" t="s">
        <v>6670</v>
      </c>
      <c r="F164" s="4" t="s">
        <v>88</v>
      </c>
      <c r="G164" s="4" t="s">
        <v>451</v>
      </c>
      <c r="H164" s="4" t="s">
        <v>157</v>
      </c>
      <c r="M164" s="5">
        <v>1</v>
      </c>
      <c r="N164" s="5" t="s">
        <v>158</v>
      </c>
      <c r="P164" s="65">
        <v>555</v>
      </c>
      <c r="Q164" s="66">
        <v>0</v>
      </c>
      <c r="R164" s="66">
        <v>0</v>
      </c>
      <c r="S164" s="66">
        <f t="shared" si="15"/>
        <v>555</v>
      </c>
      <c r="U164" s="5">
        <v>80</v>
      </c>
      <c r="V164" s="22">
        <v>-555</v>
      </c>
      <c r="W164" s="22">
        <v>0</v>
      </c>
      <c r="X164" s="22">
        <v>0</v>
      </c>
      <c r="Y164" s="22">
        <v>0</v>
      </c>
      <c r="Z164" s="22">
        <v>0</v>
      </c>
      <c r="AA164" s="22">
        <v>0</v>
      </c>
      <c r="AB164" s="22">
        <v>0</v>
      </c>
      <c r="AC164" s="22">
        <v>0</v>
      </c>
      <c r="AD164" s="22">
        <v>0</v>
      </c>
      <c r="AE164" s="22">
        <v>0</v>
      </c>
      <c r="AF164" s="22">
        <v>0</v>
      </c>
      <c r="AG164" s="22">
        <v>0</v>
      </c>
      <c r="AH164" s="22">
        <v>0</v>
      </c>
      <c r="AI164" s="22">
        <f t="shared" si="16"/>
        <v>0</v>
      </c>
      <c r="AJ164" s="22">
        <v>0</v>
      </c>
      <c r="AK164" s="22">
        <f t="shared" si="17"/>
        <v>-555</v>
      </c>
      <c r="AM164" s="65">
        <f t="shared" si="18"/>
        <v>0</v>
      </c>
      <c r="AN164" s="65">
        <f t="shared" si="19"/>
        <v>0</v>
      </c>
    </row>
    <row r="165" spans="1:40" outlineLevel="1" x14ac:dyDescent="0.25">
      <c r="A165" s="10">
        <v>40755</v>
      </c>
      <c r="C165" s="5" t="s">
        <v>6671</v>
      </c>
      <c r="D165" s="4" t="s">
        <v>6672</v>
      </c>
      <c r="F165" s="4" t="s">
        <v>88</v>
      </c>
      <c r="G165" s="4" t="s">
        <v>451</v>
      </c>
      <c r="H165" s="4" t="s">
        <v>157</v>
      </c>
      <c r="M165" s="5">
        <v>1</v>
      </c>
      <c r="N165" s="5" t="s">
        <v>158</v>
      </c>
      <c r="P165" s="65">
        <v>555</v>
      </c>
      <c r="Q165" s="66">
        <v>0</v>
      </c>
      <c r="R165" s="66">
        <v>0</v>
      </c>
      <c r="S165" s="66">
        <f t="shared" si="15"/>
        <v>555</v>
      </c>
      <c r="U165" s="5">
        <v>80</v>
      </c>
      <c r="V165" s="22">
        <v>-555</v>
      </c>
      <c r="W165" s="22">
        <v>0</v>
      </c>
      <c r="X165" s="22">
        <v>0</v>
      </c>
      <c r="Y165" s="22">
        <v>0</v>
      </c>
      <c r="Z165" s="22">
        <v>0</v>
      </c>
      <c r="AA165" s="22">
        <v>0</v>
      </c>
      <c r="AB165" s="22">
        <v>0</v>
      </c>
      <c r="AC165" s="22">
        <v>0</v>
      </c>
      <c r="AD165" s="22">
        <v>0</v>
      </c>
      <c r="AE165" s="22">
        <v>0</v>
      </c>
      <c r="AF165" s="22">
        <v>0</v>
      </c>
      <c r="AG165" s="22">
        <v>0</v>
      </c>
      <c r="AH165" s="22">
        <v>0</v>
      </c>
      <c r="AI165" s="22">
        <f t="shared" si="16"/>
        <v>0</v>
      </c>
      <c r="AJ165" s="22">
        <v>0</v>
      </c>
      <c r="AK165" s="22">
        <f t="shared" si="17"/>
        <v>-555</v>
      </c>
      <c r="AM165" s="65">
        <f t="shared" si="18"/>
        <v>0</v>
      </c>
      <c r="AN165" s="65">
        <f t="shared" si="19"/>
        <v>0</v>
      </c>
    </row>
    <row r="166" spans="1:40" outlineLevel="1" x14ac:dyDescent="0.25">
      <c r="A166" s="10">
        <v>40755</v>
      </c>
      <c r="C166" s="5" t="s">
        <v>6673</v>
      </c>
      <c r="D166" s="4" t="s">
        <v>6674</v>
      </c>
      <c r="F166" s="4" t="s">
        <v>88</v>
      </c>
      <c r="G166" s="4" t="s">
        <v>451</v>
      </c>
      <c r="H166" s="4" t="s">
        <v>157</v>
      </c>
      <c r="M166" s="5">
        <v>1</v>
      </c>
      <c r="N166" s="5" t="s">
        <v>158</v>
      </c>
      <c r="P166" s="65">
        <v>699</v>
      </c>
      <c r="Q166" s="66">
        <v>0</v>
      </c>
      <c r="R166" s="66">
        <v>0</v>
      </c>
      <c r="S166" s="66">
        <f t="shared" si="15"/>
        <v>699</v>
      </c>
      <c r="U166" s="5">
        <v>80</v>
      </c>
      <c r="V166" s="22">
        <v>-699</v>
      </c>
      <c r="W166" s="22">
        <v>0</v>
      </c>
      <c r="X166" s="22">
        <v>0</v>
      </c>
      <c r="Y166" s="22">
        <v>0</v>
      </c>
      <c r="Z166" s="22">
        <v>0</v>
      </c>
      <c r="AA166" s="22">
        <v>0</v>
      </c>
      <c r="AB166" s="22">
        <v>0</v>
      </c>
      <c r="AC166" s="22">
        <v>0</v>
      </c>
      <c r="AD166" s="22">
        <v>0</v>
      </c>
      <c r="AE166" s="22">
        <v>0</v>
      </c>
      <c r="AF166" s="22">
        <v>0</v>
      </c>
      <c r="AG166" s="22">
        <v>0</v>
      </c>
      <c r="AH166" s="22">
        <v>0</v>
      </c>
      <c r="AI166" s="22">
        <f t="shared" si="16"/>
        <v>0</v>
      </c>
      <c r="AJ166" s="22">
        <v>0</v>
      </c>
      <c r="AK166" s="22">
        <f t="shared" si="17"/>
        <v>-699</v>
      </c>
      <c r="AM166" s="65">
        <f t="shared" si="18"/>
        <v>0</v>
      </c>
      <c r="AN166" s="65">
        <f t="shared" si="19"/>
        <v>0</v>
      </c>
    </row>
    <row r="167" spans="1:40" outlineLevel="1" x14ac:dyDescent="0.25">
      <c r="A167" s="10">
        <v>40755</v>
      </c>
      <c r="C167" s="5" t="s">
        <v>6675</v>
      </c>
      <c r="D167" s="4" t="s">
        <v>6676</v>
      </c>
      <c r="F167" s="4" t="s">
        <v>88</v>
      </c>
      <c r="G167" s="4" t="s">
        <v>451</v>
      </c>
      <c r="H167" s="4" t="s">
        <v>157</v>
      </c>
      <c r="M167" s="5">
        <v>1</v>
      </c>
      <c r="N167" s="5" t="s">
        <v>158</v>
      </c>
      <c r="P167" s="65">
        <v>580</v>
      </c>
      <c r="Q167" s="66">
        <v>0</v>
      </c>
      <c r="R167" s="66">
        <v>0</v>
      </c>
      <c r="S167" s="66">
        <f t="shared" si="15"/>
        <v>580</v>
      </c>
      <c r="U167" s="5">
        <v>80</v>
      </c>
      <c r="V167" s="22">
        <v>-580</v>
      </c>
      <c r="W167" s="22">
        <v>0</v>
      </c>
      <c r="X167" s="22">
        <v>0</v>
      </c>
      <c r="Y167" s="22">
        <v>0</v>
      </c>
      <c r="Z167" s="22">
        <v>0</v>
      </c>
      <c r="AA167" s="22">
        <v>0</v>
      </c>
      <c r="AB167" s="22">
        <v>0</v>
      </c>
      <c r="AC167" s="22">
        <v>0</v>
      </c>
      <c r="AD167" s="22">
        <v>0</v>
      </c>
      <c r="AE167" s="22">
        <v>0</v>
      </c>
      <c r="AF167" s="22">
        <v>0</v>
      </c>
      <c r="AG167" s="22">
        <v>0</v>
      </c>
      <c r="AH167" s="22">
        <v>0</v>
      </c>
      <c r="AI167" s="22">
        <f t="shared" si="16"/>
        <v>0</v>
      </c>
      <c r="AJ167" s="22">
        <v>0</v>
      </c>
      <c r="AK167" s="22">
        <f t="shared" si="17"/>
        <v>-580</v>
      </c>
      <c r="AM167" s="65">
        <f t="shared" si="18"/>
        <v>0</v>
      </c>
      <c r="AN167" s="65">
        <f t="shared" si="19"/>
        <v>0</v>
      </c>
    </row>
    <row r="168" spans="1:40" outlineLevel="1" x14ac:dyDescent="0.25">
      <c r="A168" s="10">
        <v>40755</v>
      </c>
      <c r="C168" s="5" t="s">
        <v>6677</v>
      </c>
      <c r="D168" s="4" t="s">
        <v>6678</v>
      </c>
      <c r="F168" s="4" t="s">
        <v>88</v>
      </c>
      <c r="G168" s="4" t="s">
        <v>451</v>
      </c>
      <c r="H168" s="4" t="s">
        <v>157</v>
      </c>
      <c r="M168" s="5">
        <v>1</v>
      </c>
      <c r="N168" s="5" t="s">
        <v>158</v>
      </c>
      <c r="P168" s="65">
        <v>285</v>
      </c>
      <c r="Q168" s="66">
        <v>0</v>
      </c>
      <c r="R168" s="66">
        <v>0</v>
      </c>
      <c r="S168" s="66">
        <f t="shared" si="15"/>
        <v>285</v>
      </c>
      <c r="U168" s="5">
        <v>80</v>
      </c>
      <c r="V168" s="22">
        <v>-285</v>
      </c>
      <c r="W168" s="22">
        <v>0</v>
      </c>
      <c r="X168" s="22">
        <v>0</v>
      </c>
      <c r="Y168" s="22">
        <v>0</v>
      </c>
      <c r="Z168" s="22">
        <v>0</v>
      </c>
      <c r="AA168" s="22">
        <v>0</v>
      </c>
      <c r="AB168" s="22">
        <v>0</v>
      </c>
      <c r="AC168" s="22">
        <v>0</v>
      </c>
      <c r="AD168" s="22">
        <v>0</v>
      </c>
      <c r="AE168" s="22">
        <v>0</v>
      </c>
      <c r="AF168" s="22">
        <v>0</v>
      </c>
      <c r="AG168" s="22">
        <v>0</v>
      </c>
      <c r="AH168" s="22">
        <v>0</v>
      </c>
      <c r="AI168" s="22">
        <f t="shared" si="16"/>
        <v>0</v>
      </c>
      <c r="AJ168" s="22">
        <v>0</v>
      </c>
      <c r="AK168" s="22">
        <f t="shared" si="17"/>
        <v>-285</v>
      </c>
      <c r="AM168" s="65">
        <f t="shared" si="18"/>
        <v>0</v>
      </c>
      <c r="AN168" s="65">
        <f t="shared" si="19"/>
        <v>0</v>
      </c>
    </row>
    <row r="169" spans="1:40" outlineLevel="1" x14ac:dyDescent="0.25">
      <c r="A169" s="10">
        <v>40755</v>
      </c>
      <c r="C169" s="5" t="s">
        <v>6679</v>
      </c>
      <c r="D169" s="4" t="s">
        <v>6680</v>
      </c>
      <c r="F169" s="4" t="s">
        <v>88</v>
      </c>
      <c r="G169" s="4" t="s">
        <v>451</v>
      </c>
      <c r="H169" s="4" t="s">
        <v>157</v>
      </c>
      <c r="M169" s="5">
        <v>1</v>
      </c>
      <c r="N169" s="5" t="s">
        <v>158</v>
      </c>
      <c r="P169" s="65">
        <v>925</v>
      </c>
      <c r="Q169" s="66">
        <v>0</v>
      </c>
      <c r="R169" s="66">
        <v>0</v>
      </c>
      <c r="S169" s="66">
        <f t="shared" si="15"/>
        <v>925</v>
      </c>
      <c r="U169" s="5">
        <v>80</v>
      </c>
      <c r="V169" s="22">
        <v>-925</v>
      </c>
      <c r="W169" s="22">
        <v>0</v>
      </c>
      <c r="X169" s="22">
        <v>0</v>
      </c>
      <c r="Y169" s="22">
        <v>0</v>
      </c>
      <c r="Z169" s="22">
        <v>0</v>
      </c>
      <c r="AA169" s="22">
        <v>0</v>
      </c>
      <c r="AB169" s="22">
        <v>0</v>
      </c>
      <c r="AC169" s="22">
        <v>0</v>
      </c>
      <c r="AD169" s="22">
        <v>0</v>
      </c>
      <c r="AE169" s="22">
        <v>0</v>
      </c>
      <c r="AF169" s="22">
        <v>0</v>
      </c>
      <c r="AG169" s="22">
        <v>0</v>
      </c>
      <c r="AH169" s="22">
        <v>0</v>
      </c>
      <c r="AI169" s="22">
        <f t="shared" si="16"/>
        <v>0</v>
      </c>
      <c r="AJ169" s="22">
        <v>0</v>
      </c>
      <c r="AK169" s="22">
        <f t="shared" si="17"/>
        <v>-925</v>
      </c>
      <c r="AM169" s="65">
        <f t="shared" si="18"/>
        <v>0</v>
      </c>
      <c r="AN169" s="65">
        <f t="shared" si="19"/>
        <v>0</v>
      </c>
    </row>
    <row r="170" spans="1:40" outlineLevel="1" x14ac:dyDescent="0.25">
      <c r="A170" s="10">
        <v>40755</v>
      </c>
      <c r="C170" s="5" t="s">
        <v>6681</v>
      </c>
      <c r="D170" s="4" t="s">
        <v>6682</v>
      </c>
      <c r="F170" s="4" t="s">
        <v>88</v>
      </c>
      <c r="G170" s="4" t="s">
        <v>451</v>
      </c>
      <c r="H170" s="4" t="s">
        <v>157</v>
      </c>
      <c r="M170" s="5">
        <v>1</v>
      </c>
      <c r="N170" s="5" t="s">
        <v>158</v>
      </c>
      <c r="P170" s="65">
        <v>500</v>
      </c>
      <c r="Q170" s="66">
        <v>0</v>
      </c>
      <c r="R170" s="66">
        <v>0</v>
      </c>
      <c r="S170" s="66">
        <f t="shared" si="15"/>
        <v>500</v>
      </c>
      <c r="U170" s="5">
        <v>80</v>
      </c>
      <c r="V170" s="22">
        <v>-500</v>
      </c>
      <c r="W170" s="22">
        <v>0</v>
      </c>
      <c r="X170" s="22">
        <v>0</v>
      </c>
      <c r="Y170" s="22">
        <v>0</v>
      </c>
      <c r="Z170" s="22">
        <v>0</v>
      </c>
      <c r="AA170" s="22">
        <v>0</v>
      </c>
      <c r="AB170" s="22">
        <v>0</v>
      </c>
      <c r="AC170" s="22">
        <v>0</v>
      </c>
      <c r="AD170" s="22">
        <v>0</v>
      </c>
      <c r="AE170" s="22">
        <v>0</v>
      </c>
      <c r="AF170" s="22">
        <v>0</v>
      </c>
      <c r="AG170" s="22">
        <v>0</v>
      </c>
      <c r="AH170" s="22">
        <v>0</v>
      </c>
      <c r="AI170" s="22">
        <f t="shared" si="16"/>
        <v>0</v>
      </c>
      <c r="AJ170" s="22">
        <v>0</v>
      </c>
      <c r="AK170" s="22">
        <f t="shared" si="17"/>
        <v>-500</v>
      </c>
      <c r="AM170" s="65">
        <f t="shared" si="18"/>
        <v>0</v>
      </c>
      <c r="AN170" s="65">
        <f t="shared" si="19"/>
        <v>0</v>
      </c>
    </row>
    <row r="171" spans="1:40" outlineLevel="1" x14ac:dyDescent="0.25">
      <c r="A171" s="10">
        <v>40755</v>
      </c>
      <c r="C171" s="5" t="s">
        <v>6683</v>
      </c>
      <c r="D171" s="4" t="s">
        <v>6684</v>
      </c>
      <c r="F171" s="4" t="s">
        <v>88</v>
      </c>
      <c r="G171" s="4" t="s">
        <v>451</v>
      </c>
      <c r="H171" s="4" t="s">
        <v>157</v>
      </c>
      <c r="M171" s="5">
        <v>1</v>
      </c>
      <c r="N171" s="5" t="s">
        <v>158</v>
      </c>
      <c r="P171" s="65">
        <v>185</v>
      </c>
      <c r="Q171" s="66">
        <v>0</v>
      </c>
      <c r="R171" s="66">
        <v>0</v>
      </c>
      <c r="S171" s="66">
        <f t="shared" si="15"/>
        <v>185</v>
      </c>
      <c r="U171" s="5">
        <v>80</v>
      </c>
      <c r="V171" s="22">
        <v>-185</v>
      </c>
      <c r="W171" s="22">
        <v>0</v>
      </c>
      <c r="X171" s="22">
        <v>0</v>
      </c>
      <c r="Y171" s="22">
        <v>0</v>
      </c>
      <c r="Z171" s="22">
        <v>0</v>
      </c>
      <c r="AA171" s="22">
        <v>0</v>
      </c>
      <c r="AB171" s="22">
        <v>0</v>
      </c>
      <c r="AC171" s="22">
        <v>0</v>
      </c>
      <c r="AD171" s="22">
        <v>0</v>
      </c>
      <c r="AE171" s="22">
        <v>0</v>
      </c>
      <c r="AF171" s="22">
        <v>0</v>
      </c>
      <c r="AG171" s="22">
        <v>0</v>
      </c>
      <c r="AH171" s="22">
        <v>0</v>
      </c>
      <c r="AI171" s="22">
        <f t="shared" si="16"/>
        <v>0</v>
      </c>
      <c r="AJ171" s="22">
        <v>0</v>
      </c>
      <c r="AK171" s="22">
        <f t="shared" si="17"/>
        <v>-185</v>
      </c>
      <c r="AM171" s="65">
        <f t="shared" si="18"/>
        <v>0</v>
      </c>
      <c r="AN171" s="65">
        <f t="shared" si="19"/>
        <v>0</v>
      </c>
    </row>
    <row r="172" spans="1:40" outlineLevel="1" x14ac:dyDescent="0.25">
      <c r="A172" s="10">
        <v>40755</v>
      </c>
      <c r="C172" s="5" t="s">
        <v>6685</v>
      </c>
      <c r="D172" s="4" t="s">
        <v>6684</v>
      </c>
      <c r="F172" s="4" t="s">
        <v>88</v>
      </c>
      <c r="G172" s="4" t="s">
        <v>451</v>
      </c>
      <c r="H172" s="4" t="s">
        <v>157</v>
      </c>
      <c r="M172" s="5">
        <v>1</v>
      </c>
      <c r="N172" s="5" t="s">
        <v>158</v>
      </c>
      <c r="P172" s="65">
        <v>185</v>
      </c>
      <c r="Q172" s="66">
        <v>0</v>
      </c>
      <c r="R172" s="66">
        <v>0</v>
      </c>
      <c r="S172" s="66">
        <f t="shared" si="15"/>
        <v>185</v>
      </c>
      <c r="U172" s="5">
        <v>80</v>
      </c>
      <c r="V172" s="22">
        <v>-185</v>
      </c>
      <c r="W172" s="22">
        <v>0</v>
      </c>
      <c r="X172" s="22">
        <v>0</v>
      </c>
      <c r="Y172" s="22">
        <v>0</v>
      </c>
      <c r="Z172" s="22">
        <v>0</v>
      </c>
      <c r="AA172" s="22">
        <v>0</v>
      </c>
      <c r="AB172" s="22">
        <v>0</v>
      </c>
      <c r="AC172" s="22">
        <v>0</v>
      </c>
      <c r="AD172" s="22">
        <v>0</v>
      </c>
      <c r="AE172" s="22">
        <v>0</v>
      </c>
      <c r="AF172" s="22">
        <v>0</v>
      </c>
      <c r="AG172" s="22">
        <v>0</v>
      </c>
      <c r="AH172" s="22">
        <v>0</v>
      </c>
      <c r="AI172" s="22">
        <f t="shared" si="16"/>
        <v>0</v>
      </c>
      <c r="AJ172" s="22">
        <v>0</v>
      </c>
      <c r="AK172" s="22">
        <f t="shared" si="17"/>
        <v>-185</v>
      </c>
      <c r="AM172" s="65">
        <f t="shared" si="18"/>
        <v>0</v>
      </c>
      <c r="AN172" s="65">
        <f t="shared" si="19"/>
        <v>0</v>
      </c>
    </row>
    <row r="173" spans="1:40" outlineLevel="1" x14ac:dyDescent="0.25">
      <c r="A173" s="10">
        <v>40755</v>
      </c>
      <c r="C173" s="5" t="s">
        <v>6686</v>
      </c>
      <c r="D173" s="4" t="s">
        <v>6687</v>
      </c>
      <c r="F173" s="4" t="s">
        <v>88</v>
      </c>
      <c r="G173" s="4" t="s">
        <v>451</v>
      </c>
      <c r="H173" s="4" t="s">
        <v>157</v>
      </c>
      <c r="M173" s="5">
        <v>1</v>
      </c>
      <c r="N173" s="5" t="s">
        <v>158</v>
      </c>
      <c r="P173" s="65">
        <v>75</v>
      </c>
      <c r="Q173" s="66">
        <v>0</v>
      </c>
      <c r="R173" s="66">
        <v>0</v>
      </c>
      <c r="S173" s="66">
        <f t="shared" si="15"/>
        <v>75</v>
      </c>
      <c r="U173" s="5">
        <v>80</v>
      </c>
      <c r="V173" s="22">
        <v>-75</v>
      </c>
      <c r="W173" s="22">
        <v>0</v>
      </c>
      <c r="X173" s="22">
        <v>0</v>
      </c>
      <c r="Y173" s="22">
        <v>0</v>
      </c>
      <c r="Z173" s="22">
        <v>0</v>
      </c>
      <c r="AA173" s="22">
        <v>0</v>
      </c>
      <c r="AB173" s="22">
        <v>0</v>
      </c>
      <c r="AC173" s="22">
        <v>0</v>
      </c>
      <c r="AD173" s="22">
        <v>0</v>
      </c>
      <c r="AE173" s="22">
        <v>0</v>
      </c>
      <c r="AF173" s="22">
        <v>0</v>
      </c>
      <c r="AG173" s="22">
        <v>0</v>
      </c>
      <c r="AH173" s="22">
        <v>0</v>
      </c>
      <c r="AI173" s="22">
        <f t="shared" si="16"/>
        <v>0</v>
      </c>
      <c r="AJ173" s="22">
        <v>0</v>
      </c>
      <c r="AK173" s="22">
        <f t="shared" si="17"/>
        <v>-75</v>
      </c>
      <c r="AM173" s="65">
        <f t="shared" si="18"/>
        <v>0</v>
      </c>
      <c r="AN173" s="65">
        <f t="shared" si="19"/>
        <v>0</v>
      </c>
    </row>
    <row r="174" spans="1:40" outlineLevel="1" x14ac:dyDescent="0.25">
      <c r="A174" s="10">
        <v>40755</v>
      </c>
      <c r="C174" s="5" t="s">
        <v>6688</v>
      </c>
      <c r="D174" s="4" t="s">
        <v>6689</v>
      </c>
      <c r="F174" s="4" t="s">
        <v>88</v>
      </c>
      <c r="G174" s="4" t="s">
        <v>451</v>
      </c>
      <c r="H174" s="4" t="s">
        <v>157</v>
      </c>
      <c r="M174" s="5">
        <v>1</v>
      </c>
      <c r="N174" s="5" t="s">
        <v>158</v>
      </c>
      <c r="P174" s="65">
        <v>28</v>
      </c>
      <c r="Q174" s="66">
        <v>0</v>
      </c>
      <c r="R174" s="66">
        <v>0</v>
      </c>
      <c r="S174" s="66">
        <f t="shared" si="15"/>
        <v>28</v>
      </c>
      <c r="U174" s="5">
        <v>80</v>
      </c>
      <c r="V174" s="22">
        <v>-28</v>
      </c>
      <c r="W174" s="22">
        <v>0</v>
      </c>
      <c r="X174" s="22">
        <v>0</v>
      </c>
      <c r="Y174" s="22">
        <v>0</v>
      </c>
      <c r="Z174" s="22">
        <v>0</v>
      </c>
      <c r="AA174" s="22">
        <v>0</v>
      </c>
      <c r="AB174" s="22">
        <v>0</v>
      </c>
      <c r="AC174" s="22">
        <v>0</v>
      </c>
      <c r="AD174" s="22">
        <v>0</v>
      </c>
      <c r="AE174" s="22">
        <v>0</v>
      </c>
      <c r="AF174" s="22">
        <v>0</v>
      </c>
      <c r="AG174" s="22">
        <v>0</v>
      </c>
      <c r="AH174" s="22">
        <v>0</v>
      </c>
      <c r="AI174" s="22">
        <f t="shared" si="16"/>
        <v>0</v>
      </c>
      <c r="AJ174" s="22">
        <v>0</v>
      </c>
      <c r="AK174" s="22">
        <f t="shared" si="17"/>
        <v>-28</v>
      </c>
      <c r="AM174" s="65">
        <f t="shared" si="18"/>
        <v>0</v>
      </c>
      <c r="AN174" s="65">
        <f t="shared" si="19"/>
        <v>0</v>
      </c>
    </row>
    <row r="175" spans="1:40" outlineLevel="1" x14ac:dyDescent="0.25">
      <c r="A175" s="10">
        <v>40755</v>
      </c>
      <c r="C175" s="5" t="s">
        <v>6690</v>
      </c>
      <c r="D175" s="4" t="s">
        <v>6691</v>
      </c>
      <c r="F175" s="4" t="s">
        <v>88</v>
      </c>
      <c r="G175" s="4" t="s">
        <v>451</v>
      </c>
      <c r="H175" s="4" t="s">
        <v>157</v>
      </c>
      <c r="M175" s="5">
        <v>1</v>
      </c>
      <c r="N175" s="5" t="s">
        <v>158</v>
      </c>
      <c r="P175" s="65">
        <v>90</v>
      </c>
      <c r="Q175" s="66">
        <v>0</v>
      </c>
      <c r="R175" s="66">
        <v>0</v>
      </c>
      <c r="S175" s="66">
        <f t="shared" si="15"/>
        <v>90</v>
      </c>
      <c r="U175" s="5">
        <v>80</v>
      </c>
      <c r="V175" s="22">
        <v>-90</v>
      </c>
      <c r="W175" s="22">
        <v>0</v>
      </c>
      <c r="X175" s="22">
        <v>0</v>
      </c>
      <c r="Y175" s="22">
        <v>0</v>
      </c>
      <c r="Z175" s="22">
        <v>0</v>
      </c>
      <c r="AA175" s="22">
        <v>0</v>
      </c>
      <c r="AB175" s="22">
        <v>0</v>
      </c>
      <c r="AC175" s="22">
        <v>0</v>
      </c>
      <c r="AD175" s="22">
        <v>0</v>
      </c>
      <c r="AE175" s="22">
        <v>0</v>
      </c>
      <c r="AF175" s="22">
        <v>0</v>
      </c>
      <c r="AG175" s="22">
        <v>0</v>
      </c>
      <c r="AH175" s="22">
        <v>0</v>
      </c>
      <c r="AI175" s="22">
        <f t="shared" si="16"/>
        <v>0</v>
      </c>
      <c r="AJ175" s="22">
        <v>0</v>
      </c>
      <c r="AK175" s="22">
        <f t="shared" si="17"/>
        <v>-90</v>
      </c>
      <c r="AM175" s="65">
        <f t="shared" si="18"/>
        <v>0</v>
      </c>
      <c r="AN175" s="65">
        <f t="shared" si="19"/>
        <v>0</v>
      </c>
    </row>
    <row r="176" spans="1:40" outlineLevel="1" x14ac:dyDescent="0.25">
      <c r="A176" s="10">
        <v>40755</v>
      </c>
      <c r="C176" s="5" t="s">
        <v>6692</v>
      </c>
      <c r="D176" s="4" t="s">
        <v>6693</v>
      </c>
      <c r="F176" s="4" t="s">
        <v>88</v>
      </c>
      <c r="G176" s="4" t="s">
        <v>451</v>
      </c>
      <c r="H176" s="4" t="s">
        <v>157</v>
      </c>
      <c r="M176" s="5">
        <v>1</v>
      </c>
      <c r="N176" s="5" t="s">
        <v>158</v>
      </c>
      <c r="P176" s="65">
        <v>350</v>
      </c>
      <c r="Q176" s="66">
        <v>0</v>
      </c>
      <c r="R176" s="66">
        <v>0</v>
      </c>
      <c r="S176" s="66">
        <f t="shared" si="15"/>
        <v>350</v>
      </c>
      <c r="U176" s="5">
        <v>80</v>
      </c>
      <c r="V176" s="22">
        <v>-350</v>
      </c>
      <c r="W176" s="22">
        <v>0</v>
      </c>
      <c r="X176" s="22">
        <v>0</v>
      </c>
      <c r="Y176" s="22">
        <v>0</v>
      </c>
      <c r="Z176" s="22">
        <v>0</v>
      </c>
      <c r="AA176" s="22">
        <v>0</v>
      </c>
      <c r="AB176" s="22">
        <v>0</v>
      </c>
      <c r="AC176" s="22">
        <v>0</v>
      </c>
      <c r="AD176" s="22">
        <v>0</v>
      </c>
      <c r="AE176" s="22">
        <v>0</v>
      </c>
      <c r="AF176" s="22">
        <v>0</v>
      </c>
      <c r="AG176" s="22">
        <v>0</v>
      </c>
      <c r="AH176" s="22">
        <v>0</v>
      </c>
      <c r="AI176" s="22">
        <f t="shared" si="16"/>
        <v>0</v>
      </c>
      <c r="AJ176" s="22">
        <v>0</v>
      </c>
      <c r="AK176" s="22">
        <f t="shared" si="17"/>
        <v>-350</v>
      </c>
      <c r="AM176" s="65">
        <f t="shared" si="18"/>
        <v>0</v>
      </c>
      <c r="AN176" s="65">
        <f t="shared" si="19"/>
        <v>0</v>
      </c>
    </row>
    <row r="177" spans="1:40" outlineLevel="1" x14ac:dyDescent="0.25">
      <c r="A177" s="10">
        <v>40755</v>
      </c>
      <c r="C177" s="5" t="s">
        <v>6694</v>
      </c>
      <c r="D177" s="4" t="s">
        <v>6695</v>
      </c>
      <c r="F177" s="4" t="s">
        <v>88</v>
      </c>
      <c r="G177" s="4" t="s">
        <v>451</v>
      </c>
      <c r="H177" s="4" t="s">
        <v>157</v>
      </c>
      <c r="M177" s="5">
        <v>1</v>
      </c>
      <c r="N177" s="5" t="s">
        <v>158</v>
      </c>
      <c r="P177" s="65">
        <v>185</v>
      </c>
      <c r="Q177" s="66">
        <v>0</v>
      </c>
      <c r="R177" s="66">
        <v>0</v>
      </c>
      <c r="S177" s="66">
        <f t="shared" si="15"/>
        <v>185</v>
      </c>
      <c r="U177" s="5">
        <v>80</v>
      </c>
      <c r="V177" s="22">
        <v>-185</v>
      </c>
      <c r="W177" s="22">
        <v>0</v>
      </c>
      <c r="X177" s="22">
        <v>0</v>
      </c>
      <c r="Y177" s="22">
        <v>0</v>
      </c>
      <c r="Z177" s="22">
        <v>0</v>
      </c>
      <c r="AA177" s="22">
        <v>0</v>
      </c>
      <c r="AB177" s="22">
        <v>0</v>
      </c>
      <c r="AC177" s="22">
        <v>0</v>
      </c>
      <c r="AD177" s="22">
        <v>0</v>
      </c>
      <c r="AE177" s="22">
        <v>0</v>
      </c>
      <c r="AF177" s="22">
        <v>0</v>
      </c>
      <c r="AG177" s="22">
        <v>0</v>
      </c>
      <c r="AH177" s="22">
        <v>0</v>
      </c>
      <c r="AI177" s="22">
        <f t="shared" si="16"/>
        <v>0</v>
      </c>
      <c r="AJ177" s="22">
        <v>0</v>
      </c>
      <c r="AK177" s="22">
        <f t="shared" si="17"/>
        <v>-185</v>
      </c>
      <c r="AM177" s="65">
        <f t="shared" si="18"/>
        <v>0</v>
      </c>
      <c r="AN177" s="65">
        <f t="shared" si="19"/>
        <v>0</v>
      </c>
    </row>
    <row r="178" spans="1:40" outlineLevel="1" x14ac:dyDescent="0.25">
      <c r="A178" s="10">
        <v>40755</v>
      </c>
      <c r="C178" s="5" t="s">
        <v>6696</v>
      </c>
      <c r="D178" s="4" t="s">
        <v>6697</v>
      </c>
      <c r="F178" s="4" t="s">
        <v>88</v>
      </c>
      <c r="G178" s="4" t="s">
        <v>451</v>
      </c>
      <c r="H178" s="4" t="s">
        <v>157</v>
      </c>
      <c r="M178" s="5">
        <v>1</v>
      </c>
      <c r="N178" s="5" t="s">
        <v>158</v>
      </c>
      <c r="P178" s="65">
        <v>2988</v>
      </c>
      <c r="Q178" s="66">
        <v>0</v>
      </c>
      <c r="R178" s="66">
        <v>0</v>
      </c>
      <c r="S178" s="66">
        <f t="shared" si="15"/>
        <v>2988</v>
      </c>
      <c r="U178" s="5">
        <v>80</v>
      </c>
      <c r="V178" s="22">
        <v>-2988</v>
      </c>
      <c r="W178" s="22">
        <v>0</v>
      </c>
      <c r="X178" s="22">
        <v>0</v>
      </c>
      <c r="Y178" s="22">
        <v>0</v>
      </c>
      <c r="Z178" s="22">
        <v>0</v>
      </c>
      <c r="AA178" s="22">
        <v>0</v>
      </c>
      <c r="AB178" s="22">
        <v>0</v>
      </c>
      <c r="AC178" s="22">
        <v>0</v>
      </c>
      <c r="AD178" s="22">
        <v>0</v>
      </c>
      <c r="AE178" s="22">
        <v>0</v>
      </c>
      <c r="AF178" s="22">
        <v>0</v>
      </c>
      <c r="AG178" s="22">
        <v>0</v>
      </c>
      <c r="AH178" s="22">
        <v>0</v>
      </c>
      <c r="AI178" s="22">
        <f t="shared" si="16"/>
        <v>0</v>
      </c>
      <c r="AJ178" s="22">
        <v>0</v>
      </c>
      <c r="AK178" s="22">
        <f t="shared" si="17"/>
        <v>-2988</v>
      </c>
      <c r="AM178" s="65">
        <f t="shared" si="18"/>
        <v>0</v>
      </c>
      <c r="AN178" s="65">
        <f t="shared" si="19"/>
        <v>0</v>
      </c>
    </row>
    <row r="179" spans="1:40" outlineLevel="1" x14ac:dyDescent="0.25">
      <c r="A179" s="10">
        <v>40755</v>
      </c>
      <c r="C179" s="5" t="s">
        <v>6698</v>
      </c>
      <c r="D179" s="4" t="s">
        <v>6699</v>
      </c>
      <c r="F179" s="4" t="s">
        <v>88</v>
      </c>
      <c r="G179" s="4" t="s">
        <v>451</v>
      </c>
      <c r="H179" s="4" t="s">
        <v>157</v>
      </c>
      <c r="M179" s="5">
        <v>1</v>
      </c>
      <c r="N179" s="5" t="s">
        <v>158</v>
      </c>
      <c r="P179" s="65">
        <v>325</v>
      </c>
      <c r="Q179" s="66">
        <v>0</v>
      </c>
      <c r="R179" s="66">
        <v>0</v>
      </c>
      <c r="S179" s="66">
        <f t="shared" si="15"/>
        <v>325</v>
      </c>
      <c r="U179" s="5">
        <v>80</v>
      </c>
      <c r="V179" s="22">
        <v>-325</v>
      </c>
      <c r="W179" s="22">
        <v>0</v>
      </c>
      <c r="X179" s="22">
        <v>0</v>
      </c>
      <c r="Y179" s="22">
        <v>0</v>
      </c>
      <c r="Z179" s="22">
        <v>0</v>
      </c>
      <c r="AA179" s="22">
        <v>0</v>
      </c>
      <c r="AB179" s="22">
        <v>0</v>
      </c>
      <c r="AC179" s="22">
        <v>0</v>
      </c>
      <c r="AD179" s="22">
        <v>0</v>
      </c>
      <c r="AE179" s="22">
        <v>0</v>
      </c>
      <c r="AF179" s="22">
        <v>0</v>
      </c>
      <c r="AG179" s="22">
        <v>0</v>
      </c>
      <c r="AH179" s="22">
        <v>0</v>
      </c>
      <c r="AI179" s="22">
        <f t="shared" si="16"/>
        <v>0</v>
      </c>
      <c r="AJ179" s="22">
        <v>0</v>
      </c>
      <c r="AK179" s="22">
        <f t="shared" si="17"/>
        <v>-325</v>
      </c>
      <c r="AM179" s="65">
        <f t="shared" si="18"/>
        <v>0</v>
      </c>
      <c r="AN179" s="65">
        <f t="shared" si="19"/>
        <v>0</v>
      </c>
    </row>
    <row r="180" spans="1:40" outlineLevel="1" x14ac:dyDescent="0.25">
      <c r="A180" s="10">
        <v>40755</v>
      </c>
      <c r="C180" s="5" t="s">
        <v>6700</v>
      </c>
      <c r="D180" s="4" t="s">
        <v>6701</v>
      </c>
      <c r="F180" s="4" t="s">
        <v>88</v>
      </c>
      <c r="G180" s="4" t="s">
        <v>451</v>
      </c>
      <c r="H180" s="4" t="s">
        <v>157</v>
      </c>
      <c r="M180" s="5">
        <v>1</v>
      </c>
      <c r="N180" s="5" t="s">
        <v>158</v>
      </c>
      <c r="P180" s="65">
        <v>2533.33</v>
      </c>
      <c r="Q180" s="66">
        <v>0</v>
      </c>
      <c r="R180" s="66">
        <v>0</v>
      </c>
      <c r="S180" s="66">
        <f t="shared" si="15"/>
        <v>2533.33</v>
      </c>
      <c r="U180" s="5">
        <v>80</v>
      </c>
      <c r="V180" s="22">
        <v>-2533.33</v>
      </c>
      <c r="W180" s="22">
        <v>0</v>
      </c>
      <c r="X180" s="22">
        <v>0</v>
      </c>
      <c r="Y180" s="22">
        <v>0</v>
      </c>
      <c r="Z180" s="22">
        <v>0</v>
      </c>
      <c r="AA180" s="22">
        <v>0</v>
      </c>
      <c r="AB180" s="22">
        <v>0</v>
      </c>
      <c r="AC180" s="22">
        <v>0</v>
      </c>
      <c r="AD180" s="22">
        <v>0</v>
      </c>
      <c r="AE180" s="22">
        <v>0</v>
      </c>
      <c r="AF180" s="22">
        <v>0</v>
      </c>
      <c r="AG180" s="22">
        <v>0</v>
      </c>
      <c r="AH180" s="22">
        <v>0</v>
      </c>
      <c r="AI180" s="22">
        <f t="shared" si="16"/>
        <v>0</v>
      </c>
      <c r="AJ180" s="22">
        <v>0</v>
      </c>
      <c r="AK180" s="22">
        <f t="shared" si="17"/>
        <v>-2533.33</v>
      </c>
      <c r="AM180" s="65">
        <f t="shared" si="18"/>
        <v>0</v>
      </c>
      <c r="AN180" s="65">
        <f t="shared" si="19"/>
        <v>0</v>
      </c>
    </row>
    <row r="181" spans="1:40" outlineLevel="1" x14ac:dyDescent="0.25">
      <c r="A181" s="10">
        <v>40755</v>
      </c>
      <c r="C181" s="5" t="s">
        <v>6702</v>
      </c>
      <c r="D181" s="4" t="s">
        <v>6701</v>
      </c>
      <c r="F181" s="4" t="s">
        <v>88</v>
      </c>
      <c r="G181" s="4" t="s">
        <v>451</v>
      </c>
      <c r="H181" s="4" t="s">
        <v>157</v>
      </c>
      <c r="M181" s="5">
        <v>1</v>
      </c>
      <c r="N181" s="5" t="s">
        <v>158</v>
      </c>
      <c r="P181" s="65">
        <v>2533.33</v>
      </c>
      <c r="Q181" s="66">
        <v>0</v>
      </c>
      <c r="R181" s="66">
        <v>0</v>
      </c>
      <c r="S181" s="66">
        <f t="shared" si="15"/>
        <v>2533.33</v>
      </c>
      <c r="U181" s="5">
        <v>80</v>
      </c>
      <c r="V181" s="22">
        <v>-2533.33</v>
      </c>
      <c r="W181" s="22">
        <v>0</v>
      </c>
      <c r="X181" s="22">
        <v>0</v>
      </c>
      <c r="Y181" s="22">
        <v>0</v>
      </c>
      <c r="Z181" s="22">
        <v>0</v>
      </c>
      <c r="AA181" s="22">
        <v>0</v>
      </c>
      <c r="AB181" s="22">
        <v>0</v>
      </c>
      <c r="AC181" s="22">
        <v>0</v>
      </c>
      <c r="AD181" s="22">
        <v>0</v>
      </c>
      <c r="AE181" s="22">
        <v>0</v>
      </c>
      <c r="AF181" s="22">
        <v>0</v>
      </c>
      <c r="AG181" s="22">
        <v>0</v>
      </c>
      <c r="AH181" s="22">
        <v>0</v>
      </c>
      <c r="AI181" s="22">
        <f t="shared" si="16"/>
        <v>0</v>
      </c>
      <c r="AJ181" s="22">
        <v>0</v>
      </c>
      <c r="AK181" s="22">
        <f t="shared" si="17"/>
        <v>-2533.33</v>
      </c>
      <c r="AM181" s="65">
        <f t="shared" si="18"/>
        <v>0</v>
      </c>
      <c r="AN181" s="65">
        <f t="shared" si="19"/>
        <v>0</v>
      </c>
    </row>
    <row r="182" spans="1:40" outlineLevel="1" x14ac:dyDescent="0.25">
      <c r="A182" s="10">
        <v>40755</v>
      </c>
      <c r="C182" s="5" t="s">
        <v>6703</v>
      </c>
      <c r="D182" s="4" t="s">
        <v>6704</v>
      </c>
      <c r="F182" s="4" t="s">
        <v>88</v>
      </c>
      <c r="G182" s="4" t="s">
        <v>451</v>
      </c>
      <c r="H182" s="4" t="s">
        <v>157</v>
      </c>
      <c r="M182" s="5">
        <v>1</v>
      </c>
      <c r="N182" s="5" t="s">
        <v>158</v>
      </c>
      <c r="P182" s="65">
        <v>2333.34</v>
      </c>
      <c r="Q182" s="66">
        <v>0</v>
      </c>
      <c r="R182" s="66">
        <v>0</v>
      </c>
      <c r="S182" s="66">
        <f t="shared" si="15"/>
        <v>2333.34</v>
      </c>
      <c r="U182" s="5">
        <v>80</v>
      </c>
      <c r="V182" s="22">
        <v>-2333.34</v>
      </c>
      <c r="W182" s="22">
        <v>0</v>
      </c>
      <c r="X182" s="22">
        <v>0</v>
      </c>
      <c r="Y182" s="22">
        <v>0</v>
      </c>
      <c r="Z182" s="22">
        <v>0</v>
      </c>
      <c r="AA182" s="22">
        <v>0</v>
      </c>
      <c r="AB182" s="22">
        <v>0</v>
      </c>
      <c r="AC182" s="22">
        <v>0</v>
      </c>
      <c r="AD182" s="22">
        <v>0</v>
      </c>
      <c r="AE182" s="22">
        <v>0</v>
      </c>
      <c r="AF182" s="22">
        <v>0</v>
      </c>
      <c r="AG182" s="22">
        <v>0</v>
      </c>
      <c r="AH182" s="22">
        <v>0</v>
      </c>
      <c r="AI182" s="22">
        <f t="shared" si="16"/>
        <v>0</v>
      </c>
      <c r="AJ182" s="22">
        <v>0</v>
      </c>
      <c r="AK182" s="22">
        <f t="shared" si="17"/>
        <v>-2333.34</v>
      </c>
      <c r="AM182" s="65">
        <f t="shared" si="18"/>
        <v>0</v>
      </c>
      <c r="AN182" s="65">
        <f t="shared" si="19"/>
        <v>0</v>
      </c>
    </row>
    <row r="183" spans="1:40" outlineLevel="1" x14ac:dyDescent="0.25">
      <c r="A183" s="10">
        <v>40755</v>
      </c>
      <c r="C183" s="5" t="s">
        <v>6705</v>
      </c>
      <c r="D183" s="4" t="s">
        <v>6706</v>
      </c>
      <c r="F183" s="4" t="s">
        <v>88</v>
      </c>
      <c r="G183" s="4" t="s">
        <v>451</v>
      </c>
      <c r="H183" s="4" t="s">
        <v>157</v>
      </c>
      <c r="M183" s="5">
        <v>1</v>
      </c>
      <c r="N183" s="5" t="s">
        <v>158</v>
      </c>
      <c r="P183" s="65">
        <v>325</v>
      </c>
      <c r="Q183" s="66">
        <v>0</v>
      </c>
      <c r="R183" s="66">
        <v>0</v>
      </c>
      <c r="S183" s="66">
        <f t="shared" si="15"/>
        <v>325</v>
      </c>
      <c r="U183" s="5">
        <v>80</v>
      </c>
      <c r="V183" s="22">
        <v>-325</v>
      </c>
      <c r="W183" s="22">
        <v>0</v>
      </c>
      <c r="X183" s="22">
        <v>0</v>
      </c>
      <c r="Y183" s="22">
        <v>0</v>
      </c>
      <c r="Z183" s="22">
        <v>0</v>
      </c>
      <c r="AA183" s="22">
        <v>0</v>
      </c>
      <c r="AB183" s="22">
        <v>0</v>
      </c>
      <c r="AC183" s="22">
        <v>0</v>
      </c>
      <c r="AD183" s="22">
        <v>0</v>
      </c>
      <c r="AE183" s="22">
        <v>0</v>
      </c>
      <c r="AF183" s="22">
        <v>0</v>
      </c>
      <c r="AG183" s="22">
        <v>0</v>
      </c>
      <c r="AH183" s="22">
        <v>0</v>
      </c>
      <c r="AI183" s="22">
        <f t="shared" si="16"/>
        <v>0</v>
      </c>
      <c r="AJ183" s="22">
        <v>0</v>
      </c>
      <c r="AK183" s="22">
        <f t="shared" si="17"/>
        <v>-325</v>
      </c>
      <c r="AM183" s="65">
        <f t="shared" si="18"/>
        <v>0</v>
      </c>
      <c r="AN183" s="65">
        <f t="shared" si="19"/>
        <v>0</v>
      </c>
    </row>
    <row r="184" spans="1:40" outlineLevel="1" x14ac:dyDescent="0.25">
      <c r="A184" s="10">
        <v>40755</v>
      </c>
      <c r="C184" s="5" t="s">
        <v>6707</v>
      </c>
      <c r="D184" s="4" t="s">
        <v>6708</v>
      </c>
      <c r="F184" s="4" t="s">
        <v>88</v>
      </c>
      <c r="G184" s="4" t="s">
        <v>451</v>
      </c>
      <c r="H184" s="4" t="s">
        <v>157</v>
      </c>
      <c r="M184" s="5">
        <v>1</v>
      </c>
      <c r="N184" s="5" t="s">
        <v>158</v>
      </c>
      <c r="P184" s="65">
        <v>4400</v>
      </c>
      <c r="Q184" s="66">
        <v>0</v>
      </c>
      <c r="R184" s="66">
        <v>0</v>
      </c>
      <c r="S184" s="66">
        <f t="shared" si="15"/>
        <v>4400</v>
      </c>
      <c r="U184" s="5">
        <v>80</v>
      </c>
      <c r="V184" s="22">
        <v>-4400</v>
      </c>
      <c r="W184" s="22">
        <v>0</v>
      </c>
      <c r="X184" s="22">
        <v>0</v>
      </c>
      <c r="Y184" s="22">
        <v>0</v>
      </c>
      <c r="Z184" s="22">
        <v>0</v>
      </c>
      <c r="AA184" s="22">
        <v>0</v>
      </c>
      <c r="AB184" s="22">
        <v>0</v>
      </c>
      <c r="AC184" s="22">
        <v>0</v>
      </c>
      <c r="AD184" s="22">
        <v>0</v>
      </c>
      <c r="AE184" s="22">
        <v>0</v>
      </c>
      <c r="AF184" s="22">
        <v>0</v>
      </c>
      <c r="AG184" s="22">
        <v>0</v>
      </c>
      <c r="AH184" s="22">
        <v>0</v>
      </c>
      <c r="AI184" s="22">
        <f t="shared" si="16"/>
        <v>0</v>
      </c>
      <c r="AJ184" s="22">
        <v>0</v>
      </c>
      <c r="AK184" s="22">
        <f t="shared" si="17"/>
        <v>-4400</v>
      </c>
      <c r="AM184" s="65">
        <f t="shared" si="18"/>
        <v>0</v>
      </c>
      <c r="AN184" s="65">
        <f t="shared" si="19"/>
        <v>0</v>
      </c>
    </row>
    <row r="185" spans="1:40" outlineLevel="1" x14ac:dyDescent="0.25">
      <c r="A185" s="10">
        <v>40755</v>
      </c>
      <c r="C185" s="5" t="s">
        <v>6709</v>
      </c>
      <c r="D185" s="4" t="s">
        <v>6710</v>
      </c>
      <c r="F185" s="4" t="s">
        <v>88</v>
      </c>
      <c r="G185" s="4" t="s">
        <v>451</v>
      </c>
      <c r="H185" s="4" t="s">
        <v>157</v>
      </c>
      <c r="M185" s="5">
        <v>1</v>
      </c>
      <c r="N185" s="5" t="s">
        <v>158</v>
      </c>
      <c r="P185" s="65">
        <v>470</v>
      </c>
      <c r="Q185" s="66">
        <v>0</v>
      </c>
      <c r="R185" s="66">
        <v>0</v>
      </c>
      <c r="S185" s="66">
        <f t="shared" si="15"/>
        <v>470</v>
      </c>
      <c r="U185" s="5">
        <v>80</v>
      </c>
      <c r="V185" s="22">
        <v>-470</v>
      </c>
      <c r="W185" s="22">
        <v>0</v>
      </c>
      <c r="X185" s="22">
        <v>0</v>
      </c>
      <c r="Y185" s="22">
        <v>0</v>
      </c>
      <c r="Z185" s="22">
        <v>0</v>
      </c>
      <c r="AA185" s="22">
        <v>0</v>
      </c>
      <c r="AB185" s="22">
        <v>0</v>
      </c>
      <c r="AC185" s="22">
        <v>0</v>
      </c>
      <c r="AD185" s="22">
        <v>0</v>
      </c>
      <c r="AE185" s="22">
        <v>0</v>
      </c>
      <c r="AF185" s="22">
        <v>0</v>
      </c>
      <c r="AG185" s="22">
        <v>0</v>
      </c>
      <c r="AH185" s="22">
        <v>0</v>
      </c>
      <c r="AI185" s="22">
        <f t="shared" si="16"/>
        <v>0</v>
      </c>
      <c r="AJ185" s="22">
        <v>0</v>
      </c>
      <c r="AK185" s="22">
        <f t="shared" si="17"/>
        <v>-470</v>
      </c>
      <c r="AM185" s="65">
        <f t="shared" si="18"/>
        <v>0</v>
      </c>
      <c r="AN185" s="65">
        <f t="shared" si="19"/>
        <v>0</v>
      </c>
    </row>
    <row r="186" spans="1:40" outlineLevel="1" x14ac:dyDescent="0.25">
      <c r="A186" s="10">
        <v>40755</v>
      </c>
      <c r="C186" s="5" t="s">
        <v>6711</v>
      </c>
      <c r="D186" s="4" t="s">
        <v>6712</v>
      </c>
      <c r="F186" s="4" t="s">
        <v>88</v>
      </c>
      <c r="G186" s="4" t="s">
        <v>451</v>
      </c>
      <c r="H186" s="4" t="s">
        <v>157</v>
      </c>
      <c r="M186" s="5">
        <v>1</v>
      </c>
      <c r="N186" s="5" t="s">
        <v>158</v>
      </c>
      <c r="P186" s="65">
        <v>560</v>
      </c>
      <c r="Q186" s="66">
        <v>0</v>
      </c>
      <c r="R186" s="66">
        <v>0</v>
      </c>
      <c r="S186" s="66">
        <f t="shared" si="15"/>
        <v>560</v>
      </c>
      <c r="U186" s="5">
        <v>80</v>
      </c>
      <c r="V186" s="22">
        <v>-560</v>
      </c>
      <c r="W186" s="22">
        <v>0</v>
      </c>
      <c r="X186" s="22">
        <v>0</v>
      </c>
      <c r="Y186" s="22">
        <v>0</v>
      </c>
      <c r="Z186" s="22">
        <v>0</v>
      </c>
      <c r="AA186" s="22">
        <v>0</v>
      </c>
      <c r="AB186" s="22">
        <v>0</v>
      </c>
      <c r="AC186" s="22">
        <v>0</v>
      </c>
      <c r="AD186" s="22">
        <v>0</v>
      </c>
      <c r="AE186" s="22">
        <v>0</v>
      </c>
      <c r="AF186" s="22">
        <v>0</v>
      </c>
      <c r="AG186" s="22">
        <v>0</v>
      </c>
      <c r="AH186" s="22">
        <v>0</v>
      </c>
      <c r="AI186" s="22">
        <f t="shared" si="16"/>
        <v>0</v>
      </c>
      <c r="AJ186" s="22">
        <v>0</v>
      </c>
      <c r="AK186" s="22">
        <f t="shared" si="17"/>
        <v>-560</v>
      </c>
      <c r="AM186" s="65">
        <f t="shared" si="18"/>
        <v>0</v>
      </c>
      <c r="AN186" s="65">
        <f t="shared" si="19"/>
        <v>0</v>
      </c>
    </row>
    <row r="187" spans="1:40" outlineLevel="1" x14ac:dyDescent="0.25">
      <c r="A187" s="10">
        <v>40755</v>
      </c>
      <c r="C187" s="5" t="s">
        <v>6713</v>
      </c>
      <c r="D187" s="4" t="s">
        <v>6714</v>
      </c>
      <c r="F187" s="4" t="s">
        <v>88</v>
      </c>
      <c r="G187" s="4" t="s">
        <v>451</v>
      </c>
      <c r="H187" s="4" t="s">
        <v>157</v>
      </c>
      <c r="M187" s="5">
        <v>1</v>
      </c>
      <c r="N187" s="5" t="s">
        <v>158</v>
      </c>
      <c r="P187" s="65">
        <v>5999</v>
      </c>
      <c r="Q187" s="66">
        <v>0</v>
      </c>
      <c r="R187" s="66">
        <v>0</v>
      </c>
      <c r="S187" s="66">
        <f t="shared" si="15"/>
        <v>5999</v>
      </c>
      <c r="U187" s="5">
        <v>80</v>
      </c>
      <c r="V187" s="22">
        <v>-5999</v>
      </c>
      <c r="W187" s="22">
        <v>0</v>
      </c>
      <c r="X187" s="22">
        <v>0</v>
      </c>
      <c r="Y187" s="22">
        <v>0</v>
      </c>
      <c r="Z187" s="22">
        <v>0</v>
      </c>
      <c r="AA187" s="22">
        <v>0</v>
      </c>
      <c r="AB187" s="22">
        <v>0</v>
      </c>
      <c r="AC187" s="22">
        <v>0</v>
      </c>
      <c r="AD187" s="22">
        <v>0</v>
      </c>
      <c r="AE187" s="22">
        <v>0</v>
      </c>
      <c r="AF187" s="22">
        <v>0</v>
      </c>
      <c r="AG187" s="22">
        <v>0</v>
      </c>
      <c r="AH187" s="22">
        <v>0</v>
      </c>
      <c r="AI187" s="22">
        <f t="shared" si="16"/>
        <v>0</v>
      </c>
      <c r="AJ187" s="22">
        <v>0</v>
      </c>
      <c r="AK187" s="22">
        <f t="shared" si="17"/>
        <v>-5999</v>
      </c>
      <c r="AM187" s="65">
        <f t="shared" si="18"/>
        <v>0</v>
      </c>
      <c r="AN187" s="65">
        <f t="shared" si="19"/>
        <v>0</v>
      </c>
    </row>
    <row r="188" spans="1:40" outlineLevel="1" x14ac:dyDescent="0.25">
      <c r="A188" s="10">
        <v>40755</v>
      </c>
      <c r="C188" s="5" t="s">
        <v>6715</v>
      </c>
      <c r="D188" s="4" t="s">
        <v>6716</v>
      </c>
      <c r="F188" s="4" t="s">
        <v>88</v>
      </c>
      <c r="G188" s="4" t="s">
        <v>451</v>
      </c>
      <c r="H188" s="4" t="s">
        <v>157</v>
      </c>
      <c r="M188" s="5">
        <v>1</v>
      </c>
      <c r="N188" s="5" t="s">
        <v>158</v>
      </c>
      <c r="P188" s="65">
        <v>165</v>
      </c>
      <c r="Q188" s="66">
        <v>0</v>
      </c>
      <c r="R188" s="66">
        <v>0</v>
      </c>
      <c r="S188" s="66">
        <f t="shared" si="15"/>
        <v>165</v>
      </c>
      <c r="U188" s="5">
        <v>80</v>
      </c>
      <c r="V188" s="22">
        <v>-165</v>
      </c>
      <c r="W188" s="22">
        <v>0</v>
      </c>
      <c r="X188" s="22">
        <v>0</v>
      </c>
      <c r="Y188" s="22">
        <v>0</v>
      </c>
      <c r="Z188" s="22">
        <v>0</v>
      </c>
      <c r="AA188" s="22">
        <v>0</v>
      </c>
      <c r="AB188" s="22">
        <v>0</v>
      </c>
      <c r="AC188" s="22">
        <v>0</v>
      </c>
      <c r="AD188" s="22">
        <v>0</v>
      </c>
      <c r="AE188" s="22">
        <v>0</v>
      </c>
      <c r="AF188" s="22">
        <v>0</v>
      </c>
      <c r="AG188" s="22">
        <v>0</v>
      </c>
      <c r="AH188" s="22">
        <v>0</v>
      </c>
      <c r="AI188" s="22">
        <f t="shared" si="16"/>
        <v>0</v>
      </c>
      <c r="AJ188" s="22">
        <v>0</v>
      </c>
      <c r="AK188" s="22">
        <f t="shared" si="17"/>
        <v>-165</v>
      </c>
      <c r="AM188" s="65">
        <f t="shared" si="18"/>
        <v>0</v>
      </c>
      <c r="AN188" s="65">
        <f t="shared" si="19"/>
        <v>0</v>
      </c>
    </row>
    <row r="189" spans="1:40" outlineLevel="1" x14ac:dyDescent="0.25">
      <c r="A189" s="10">
        <v>40755</v>
      </c>
      <c r="C189" s="5" t="s">
        <v>6717</v>
      </c>
      <c r="D189" s="4" t="s">
        <v>6718</v>
      </c>
      <c r="F189" s="4" t="s">
        <v>88</v>
      </c>
      <c r="G189" s="4" t="s">
        <v>451</v>
      </c>
      <c r="H189" s="4" t="s">
        <v>157</v>
      </c>
      <c r="M189" s="5">
        <v>1</v>
      </c>
      <c r="N189" s="5" t="s">
        <v>158</v>
      </c>
      <c r="P189" s="65">
        <v>430</v>
      </c>
      <c r="Q189" s="66">
        <v>0</v>
      </c>
      <c r="R189" s="66">
        <v>0</v>
      </c>
      <c r="S189" s="66">
        <f t="shared" si="15"/>
        <v>430</v>
      </c>
      <c r="U189" s="5">
        <v>80</v>
      </c>
      <c r="V189" s="22">
        <v>-430</v>
      </c>
      <c r="W189" s="22">
        <v>0</v>
      </c>
      <c r="X189" s="22">
        <v>0</v>
      </c>
      <c r="Y189" s="22">
        <v>0</v>
      </c>
      <c r="Z189" s="22">
        <v>0</v>
      </c>
      <c r="AA189" s="22">
        <v>0</v>
      </c>
      <c r="AB189" s="22">
        <v>0</v>
      </c>
      <c r="AC189" s="22">
        <v>0</v>
      </c>
      <c r="AD189" s="22">
        <v>0</v>
      </c>
      <c r="AE189" s="22">
        <v>0</v>
      </c>
      <c r="AF189" s="22">
        <v>0</v>
      </c>
      <c r="AG189" s="22">
        <v>0</v>
      </c>
      <c r="AH189" s="22">
        <v>0</v>
      </c>
      <c r="AI189" s="22">
        <f t="shared" si="16"/>
        <v>0</v>
      </c>
      <c r="AJ189" s="22">
        <v>0</v>
      </c>
      <c r="AK189" s="22">
        <f t="shared" si="17"/>
        <v>-430</v>
      </c>
      <c r="AM189" s="65">
        <f t="shared" si="18"/>
        <v>0</v>
      </c>
      <c r="AN189" s="65">
        <f t="shared" si="19"/>
        <v>0</v>
      </c>
    </row>
    <row r="190" spans="1:40" outlineLevel="1" x14ac:dyDescent="0.25">
      <c r="A190" s="10">
        <v>40755</v>
      </c>
      <c r="C190" s="5" t="s">
        <v>6719</v>
      </c>
      <c r="D190" s="4" t="s">
        <v>6720</v>
      </c>
      <c r="F190" s="4" t="s">
        <v>88</v>
      </c>
      <c r="G190" s="4" t="s">
        <v>451</v>
      </c>
      <c r="H190" s="4" t="s">
        <v>157</v>
      </c>
      <c r="M190" s="5">
        <v>1</v>
      </c>
      <c r="N190" s="5" t="s">
        <v>158</v>
      </c>
      <c r="P190" s="65">
        <v>140</v>
      </c>
      <c r="Q190" s="66">
        <v>0</v>
      </c>
      <c r="R190" s="66">
        <v>0</v>
      </c>
      <c r="S190" s="66">
        <f t="shared" ref="S190:S229" si="20">SUM(P190:R190)</f>
        <v>140</v>
      </c>
      <c r="U190" s="5">
        <v>80</v>
      </c>
      <c r="V190" s="22">
        <v>-140</v>
      </c>
      <c r="W190" s="22">
        <v>0</v>
      </c>
      <c r="X190" s="22">
        <v>0</v>
      </c>
      <c r="Y190" s="22">
        <v>0</v>
      </c>
      <c r="Z190" s="22">
        <v>0</v>
      </c>
      <c r="AA190" s="22">
        <v>0</v>
      </c>
      <c r="AB190" s="22">
        <v>0</v>
      </c>
      <c r="AC190" s="22">
        <v>0</v>
      </c>
      <c r="AD190" s="22">
        <v>0</v>
      </c>
      <c r="AE190" s="22">
        <v>0</v>
      </c>
      <c r="AF190" s="22">
        <v>0</v>
      </c>
      <c r="AG190" s="22">
        <v>0</v>
      </c>
      <c r="AH190" s="22">
        <v>0</v>
      </c>
      <c r="AI190" s="22">
        <f t="shared" ref="AI190:AI230" si="21">SUM(W190:AH190)</f>
        <v>0</v>
      </c>
      <c r="AJ190" s="22">
        <v>0</v>
      </c>
      <c r="AK190" s="22">
        <f t="shared" ref="AK190:AK230" si="22">V190+AI190+AJ190</f>
        <v>-140</v>
      </c>
      <c r="AM190" s="65">
        <f t="shared" ref="AM190:AM230" si="23">S190+AK190</f>
        <v>0</v>
      </c>
      <c r="AN190" s="65">
        <f t="shared" ref="AN190:AN230" si="24">P190+V190</f>
        <v>0</v>
      </c>
    </row>
    <row r="191" spans="1:40" outlineLevel="1" x14ac:dyDescent="0.25">
      <c r="A191" s="10">
        <v>40755</v>
      </c>
      <c r="C191" s="5" t="s">
        <v>6721</v>
      </c>
      <c r="D191" s="4" t="s">
        <v>6722</v>
      </c>
      <c r="F191" s="4" t="s">
        <v>88</v>
      </c>
      <c r="G191" s="4" t="s">
        <v>451</v>
      </c>
      <c r="H191" s="4" t="s">
        <v>157</v>
      </c>
      <c r="M191" s="5">
        <v>1</v>
      </c>
      <c r="N191" s="5" t="s">
        <v>158</v>
      </c>
      <c r="P191" s="65">
        <v>740</v>
      </c>
      <c r="Q191" s="66">
        <v>0</v>
      </c>
      <c r="R191" s="66">
        <v>0</v>
      </c>
      <c r="S191" s="66">
        <f t="shared" si="20"/>
        <v>740</v>
      </c>
      <c r="U191" s="5">
        <v>80</v>
      </c>
      <c r="V191" s="22">
        <v>-740</v>
      </c>
      <c r="W191" s="22">
        <v>0</v>
      </c>
      <c r="X191" s="22">
        <v>0</v>
      </c>
      <c r="Y191" s="22">
        <v>0</v>
      </c>
      <c r="Z191" s="22">
        <v>0</v>
      </c>
      <c r="AA191" s="22">
        <v>0</v>
      </c>
      <c r="AB191" s="22">
        <v>0</v>
      </c>
      <c r="AC191" s="22">
        <v>0</v>
      </c>
      <c r="AD191" s="22">
        <v>0</v>
      </c>
      <c r="AE191" s="22">
        <v>0</v>
      </c>
      <c r="AF191" s="22">
        <v>0</v>
      </c>
      <c r="AG191" s="22">
        <v>0</v>
      </c>
      <c r="AH191" s="22">
        <v>0</v>
      </c>
      <c r="AI191" s="22">
        <f t="shared" si="21"/>
        <v>0</v>
      </c>
      <c r="AJ191" s="22">
        <v>0</v>
      </c>
      <c r="AK191" s="22">
        <f t="shared" si="22"/>
        <v>-740</v>
      </c>
      <c r="AM191" s="65">
        <f t="shared" si="23"/>
        <v>0</v>
      </c>
      <c r="AN191" s="65">
        <f t="shared" si="24"/>
        <v>0</v>
      </c>
    </row>
    <row r="192" spans="1:40" outlineLevel="1" x14ac:dyDescent="0.25">
      <c r="A192" s="10">
        <v>40755</v>
      </c>
      <c r="C192" s="5" t="s">
        <v>6723</v>
      </c>
      <c r="D192" s="4" t="s">
        <v>6724</v>
      </c>
      <c r="F192" s="4" t="s">
        <v>88</v>
      </c>
      <c r="G192" s="4" t="s">
        <v>451</v>
      </c>
      <c r="H192" s="4" t="s">
        <v>157</v>
      </c>
      <c r="M192" s="5">
        <v>1</v>
      </c>
      <c r="N192" s="5" t="s">
        <v>158</v>
      </c>
      <c r="P192" s="65">
        <v>150</v>
      </c>
      <c r="Q192" s="66">
        <v>0</v>
      </c>
      <c r="R192" s="66">
        <v>0</v>
      </c>
      <c r="S192" s="66">
        <f t="shared" si="20"/>
        <v>150</v>
      </c>
      <c r="U192" s="5">
        <v>80</v>
      </c>
      <c r="V192" s="22">
        <v>-150</v>
      </c>
      <c r="W192" s="22">
        <v>0</v>
      </c>
      <c r="X192" s="22">
        <v>0</v>
      </c>
      <c r="Y192" s="22">
        <v>0</v>
      </c>
      <c r="Z192" s="22">
        <v>0</v>
      </c>
      <c r="AA192" s="22">
        <v>0</v>
      </c>
      <c r="AB192" s="22">
        <v>0</v>
      </c>
      <c r="AC192" s="22">
        <v>0</v>
      </c>
      <c r="AD192" s="22">
        <v>0</v>
      </c>
      <c r="AE192" s="22">
        <v>0</v>
      </c>
      <c r="AF192" s="22">
        <v>0</v>
      </c>
      <c r="AG192" s="22">
        <v>0</v>
      </c>
      <c r="AH192" s="22">
        <v>0</v>
      </c>
      <c r="AI192" s="22">
        <f t="shared" si="21"/>
        <v>0</v>
      </c>
      <c r="AJ192" s="22">
        <v>0</v>
      </c>
      <c r="AK192" s="22">
        <f t="shared" si="22"/>
        <v>-150</v>
      </c>
      <c r="AM192" s="65">
        <f t="shared" si="23"/>
        <v>0</v>
      </c>
      <c r="AN192" s="65">
        <f t="shared" si="24"/>
        <v>0</v>
      </c>
    </row>
    <row r="193" spans="1:40" outlineLevel="1" x14ac:dyDescent="0.25">
      <c r="A193" s="10">
        <v>40755</v>
      </c>
      <c r="C193" s="5" t="s">
        <v>6725</v>
      </c>
      <c r="D193" s="4" t="s">
        <v>6726</v>
      </c>
      <c r="F193" s="4" t="s">
        <v>88</v>
      </c>
      <c r="G193" s="4" t="s">
        <v>451</v>
      </c>
      <c r="H193" s="4" t="s">
        <v>157</v>
      </c>
      <c r="M193" s="5">
        <v>1</v>
      </c>
      <c r="N193" s="5" t="s">
        <v>158</v>
      </c>
      <c r="P193" s="65">
        <v>190</v>
      </c>
      <c r="Q193" s="66">
        <v>0</v>
      </c>
      <c r="R193" s="66">
        <v>0</v>
      </c>
      <c r="S193" s="66">
        <f t="shared" si="20"/>
        <v>190</v>
      </c>
      <c r="U193" s="5">
        <v>80</v>
      </c>
      <c r="V193" s="22">
        <v>-190</v>
      </c>
      <c r="W193" s="22">
        <v>0</v>
      </c>
      <c r="X193" s="22">
        <v>0</v>
      </c>
      <c r="Y193" s="22">
        <v>0</v>
      </c>
      <c r="Z193" s="22">
        <v>0</v>
      </c>
      <c r="AA193" s="22">
        <v>0</v>
      </c>
      <c r="AB193" s="22">
        <v>0</v>
      </c>
      <c r="AC193" s="22">
        <v>0</v>
      </c>
      <c r="AD193" s="22">
        <v>0</v>
      </c>
      <c r="AE193" s="22">
        <v>0</v>
      </c>
      <c r="AF193" s="22">
        <v>0</v>
      </c>
      <c r="AG193" s="22">
        <v>0</v>
      </c>
      <c r="AH193" s="22">
        <v>0</v>
      </c>
      <c r="AI193" s="22">
        <f t="shared" si="21"/>
        <v>0</v>
      </c>
      <c r="AJ193" s="22">
        <v>0</v>
      </c>
      <c r="AK193" s="22">
        <f t="shared" si="22"/>
        <v>-190</v>
      </c>
      <c r="AM193" s="65">
        <f t="shared" si="23"/>
        <v>0</v>
      </c>
      <c r="AN193" s="65">
        <f t="shared" si="24"/>
        <v>0</v>
      </c>
    </row>
    <row r="194" spans="1:40" outlineLevel="1" x14ac:dyDescent="0.25">
      <c r="A194" s="10">
        <v>40755</v>
      </c>
      <c r="C194" s="5" t="s">
        <v>6727</v>
      </c>
      <c r="D194" s="4" t="s">
        <v>6728</v>
      </c>
      <c r="F194" s="4" t="s">
        <v>88</v>
      </c>
      <c r="G194" s="4" t="s">
        <v>451</v>
      </c>
      <c r="H194" s="4" t="s">
        <v>157</v>
      </c>
      <c r="M194" s="5">
        <v>1</v>
      </c>
      <c r="N194" s="5" t="s">
        <v>158</v>
      </c>
      <c r="P194" s="65">
        <v>125</v>
      </c>
      <c r="Q194" s="66">
        <v>0</v>
      </c>
      <c r="R194" s="66">
        <v>0</v>
      </c>
      <c r="S194" s="66">
        <f t="shared" si="20"/>
        <v>125</v>
      </c>
      <c r="U194" s="5">
        <v>80</v>
      </c>
      <c r="V194" s="22">
        <v>-125</v>
      </c>
      <c r="W194" s="22">
        <v>0</v>
      </c>
      <c r="X194" s="22">
        <v>0</v>
      </c>
      <c r="Y194" s="22">
        <v>0</v>
      </c>
      <c r="Z194" s="22">
        <v>0</v>
      </c>
      <c r="AA194" s="22">
        <v>0</v>
      </c>
      <c r="AB194" s="22">
        <v>0</v>
      </c>
      <c r="AC194" s="22">
        <v>0</v>
      </c>
      <c r="AD194" s="22">
        <v>0</v>
      </c>
      <c r="AE194" s="22">
        <v>0</v>
      </c>
      <c r="AF194" s="22">
        <v>0</v>
      </c>
      <c r="AG194" s="22">
        <v>0</v>
      </c>
      <c r="AH194" s="22">
        <v>0</v>
      </c>
      <c r="AI194" s="22">
        <f t="shared" si="21"/>
        <v>0</v>
      </c>
      <c r="AJ194" s="22">
        <v>0</v>
      </c>
      <c r="AK194" s="22">
        <f t="shared" si="22"/>
        <v>-125</v>
      </c>
      <c r="AM194" s="65">
        <f t="shared" si="23"/>
        <v>0</v>
      </c>
      <c r="AN194" s="65">
        <f t="shared" si="24"/>
        <v>0</v>
      </c>
    </row>
    <row r="195" spans="1:40" outlineLevel="1" x14ac:dyDescent="0.25">
      <c r="A195" s="10">
        <v>40755</v>
      </c>
      <c r="C195" s="5" t="s">
        <v>6729</v>
      </c>
      <c r="D195" s="4" t="s">
        <v>6730</v>
      </c>
      <c r="F195" s="4" t="s">
        <v>88</v>
      </c>
      <c r="G195" s="4" t="s">
        <v>451</v>
      </c>
      <c r="H195" s="4" t="s">
        <v>157</v>
      </c>
      <c r="M195" s="5">
        <v>1</v>
      </c>
      <c r="N195" s="5" t="s">
        <v>158</v>
      </c>
      <c r="P195" s="65">
        <v>899</v>
      </c>
      <c r="Q195" s="66">
        <v>0</v>
      </c>
      <c r="R195" s="66">
        <v>0</v>
      </c>
      <c r="S195" s="66">
        <f t="shared" si="20"/>
        <v>899</v>
      </c>
      <c r="U195" s="5">
        <v>80</v>
      </c>
      <c r="V195" s="22">
        <v>-899</v>
      </c>
      <c r="W195" s="22">
        <v>0</v>
      </c>
      <c r="X195" s="22">
        <v>0</v>
      </c>
      <c r="Y195" s="22">
        <v>0</v>
      </c>
      <c r="Z195" s="22">
        <v>0</v>
      </c>
      <c r="AA195" s="22">
        <v>0</v>
      </c>
      <c r="AB195" s="22">
        <v>0</v>
      </c>
      <c r="AC195" s="22">
        <v>0</v>
      </c>
      <c r="AD195" s="22">
        <v>0</v>
      </c>
      <c r="AE195" s="22">
        <v>0</v>
      </c>
      <c r="AF195" s="22">
        <v>0</v>
      </c>
      <c r="AG195" s="22">
        <v>0</v>
      </c>
      <c r="AH195" s="22">
        <v>0</v>
      </c>
      <c r="AI195" s="22">
        <f t="shared" si="21"/>
        <v>0</v>
      </c>
      <c r="AJ195" s="22">
        <v>0</v>
      </c>
      <c r="AK195" s="22">
        <f t="shared" si="22"/>
        <v>-899</v>
      </c>
      <c r="AM195" s="65">
        <f t="shared" si="23"/>
        <v>0</v>
      </c>
      <c r="AN195" s="65">
        <f t="shared" si="24"/>
        <v>0</v>
      </c>
    </row>
    <row r="196" spans="1:40" outlineLevel="1" x14ac:dyDescent="0.25">
      <c r="A196" s="10">
        <v>40755</v>
      </c>
      <c r="C196" s="5" t="s">
        <v>6731</v>
      </c>
      <c r="D196" s="4" t="s">
        <v>6732</v>
      </c>
      <c r="F196" s="4" t="s">
        <v>88</v>
      </c>
      <c r="G196" s="4" t="s">
        <v>451</v>
      </c>
      <c r="H196" s="4" t="s">
        <v>157</v>
      </c>
      <c r="M196" s="5">
        <v>1</v>
      </c>
      <c r="N196" s="5" t="s">
        <v>158</v>
      </c>
      <c r="P196" s="65">
        <v>580</v>
      </c>
      <c r="Q196" s="66">
        <v>0</v>
      </c>
      <c r="R196" s="66">
        <v>0</v>
      </c>
      <c r="S196" s="66">
        <f t="shared" si="20"/>
        <v>580</v>
      </c>
      <c r="U196" s="5">
        <v>80</v>
      </c>
      <c r="V196" s="22">
        <v>-580</v>
      </c>
      <c r="W196" s="22">
        <v>0</v>
      </c>
      <c r="X196" s="22">
        <v>0</v>
      </c>
      <c r="Y196" s="22">
        <v>0</v>
      </c>
      <c r="Z196" s="22">
        <v>0</v>
      </c>
      <c r="AA196" s="22">
        <v>0</v>
      </c>
      <c r="AB196" s="22">
        <v>0</v>
      </c>
      <c r="AC196" s="22">
        <v>0</v>
      </c>
      <c r="AD196" s="22">
        <v>0</v>
      </c>
      <c r="AE196" s="22">
        <v>0</v>
      </c>
      <c r="AF196" s="22">
        <v>0</v>
      </c>
      <c r="AG196" s="22">
        <v>0</v>
      </c>
      <c r="AH196" s="22">
        <v>0</v>
      </c>
      <c r="AI196" s="22">
        <f t="shared" si="21"/>
        <v>0</v>
      </c>
      <c r="AJ196" s="22">
        <v>0</v>
      </c>
      <c r="AK196" s="22">
        <f t="shared" si="22"/>
        <v>-580</v>
      </c>
      <c r="AM196" s="65">
        <f t="shared" si="23"/>
        <v>0</v>
      </c>
      <c r="AN196" s="65">
        <f t="shared" si="24"/>
        <v>0</v>
      </c>
    </row>
    <row r="197" spans="1:40" outlineLevel="1" x14ac:dyDescent="0.25">
      <c r="A197" s="10">
        <v>40755</v>
      </c>
      <c r="C197" s="5" t="s">
        <v>6733</v>
      </c>
      <c r="D197" s="4" t="s">
        <v>6734</v>
      </c>
      <c r="F197" s="4" t="s">
        <v>88</v>
      </c>
      <c r="G197" s="4" t="s">
        <v>451</v>
      </c>
      <c r="H197" s="4" t="s">
        <v>157</v>
      </c>
      <c r="M197" s="5">
        <v>1</v>
      </c>
      <c r="N197" s="5" t="s">
        <v>158</v>
      </c>
      <c r="P197" s="65">
        <v>5063.1000000000004</v>
      </c>
      <c r="Q197" s="66">
        <v>0</v>
      </c>
      <c r="R197" s="66">
        <v>0</v>
      </c>
      <c r="S197" s="66">
        <f t="shared" si="20"/>
        <v>5063.1000000000004</v>
      </c>
      <c r="U197" s="5">
        <v>80</v>
      </c>
      <c r="V197" s="22">
        <v>-5063.1000000000004</v>
      </c>
      <c r="W197" s="22">
        <v>0</v>
      </c>
      <c r="X197" s="22">
        <v>0</v>
      </c>
      <c r="Y197" s="22">
        <v>0</v>
      </c>
      <c r="Z197" s="22">
        <v>0</v>
      </c>
      <c r="AA197" s="22">
        <v>0</v>
      </c>
      <c r="AB197" s="22">
        <v>0</v>
      </c>
      <c r="AC197" s="22">
        <v>0</v>
      </c>
      <c r="AD197" s="22">
        <v>0</v>
      </c>
      <c r="AE197" s="22">
        <v>0</v>
      </c>
      <c r="AF197" s="22">
        <v>0</v>
      </c>
      <c r="AG197" s="22">
        <v>0</v>
      </c>
      <c r="AH197" s="22">
        <v>0</v>
      </c>
      <c r="AI197" s="22">
        <f t="shared" si="21"/>
        <v>0</v>
      </c>
      <c r="AJ197" s="22">
        <v>0</v>
      </c>
      <c r="AK197" s="22">
        <f t="shared" si="22"/>
        <v>-5063.1000000000004</v>
      </c>
      <c r="AM197" s="65">
        <f t="shared" si="23"/>
        <v>0</v>
      </c>
      <c r="AN197" s="65">
        <f t="shared" si="24"/>
        <v>0</v>
      </c>
    </row>
    <row r="198" spans="1:40" outlineLevel="1" x14ac:dyDescent="0.25">
      <c r="A198" s="10">
        <v>40755</v>
      </c>
      <c r="C198" s="5" t="s">
        <v>6735</v>
      </c>
      <c r="D198" s="4" t="s">
        <v>6736</v>
      </c>
      <c r="F198" s="4" t="s">
        <v>88</v>
      </c>
      <c r="G198" s="4" t="s">
        <v>451</v>
      </c>
      <c r="H198" s="4" t="s">
        <v>157</v>
      </c>
      <c r="M198" s="5">
        <v>1</v>
      </c>
      <c r="N198" s="5" t="s">
        <v>158</v>
      </c>
      <c r="P198" s="65">
        <v>60</v>
      </c>
      <c r="Q198" s="66">
        <v>0</v>
      </c>
      <c r="R198" s="66">
        <v>0</v>
      </c>
      <c r="S198" s="66">
        <f t="shared" si="20"/>
        <v>60</v>
      </c>
      <c r="U198" s="5">
        <v>80</v>
      </c>
      <c r="V198" s="22">
        <v>-60</v>
      </c>
      <c r="W198" s="22">
        <v>0</v>
      </c>
      <c r="X198" s="22">
        <v>0</v>
      </c>
      <c r="Y198" s="22">
        <v>0</v>
      </c>
      <c r="Z198" s="22">
        <v>0</v>
      </c>
      <c r="AA198" s="22">
        <v>0</v>
      </c>
      <c r="AB198" s="22">
        <v>0</v>
      </c>
      <c r="AC198" s="22">
        <v>0</v>
      </c>
      <c r="AD198" s="22">
        <v>0</v>
      </c>
      <c r="AE198" s="22">
        <v>0</v>
      </c>
      <c r="AF198" s="22">
        <v>0</v>
      </c>
      <c r="AG198" s="22">
        <v>0</v>
      </c>
      <c r="AH198" s="22">
        <v>0</v>
      </c>
      <c r="AI198" s="22">
        <f t="shared" si="21"/>
        <v>0</v>
      </c>
      <c r="AJ198" s="22">
        <v>0</v>
      </c>
      <c r="AK198" s="22">
        <f t="shared" si="22"/>
        <v>-60</v>
      </c>
      <c r="AM198" s="65">
        <f t="shared" si="23"/>
        <v>0</v>
      </c>
      <c r="AN198" s="65">
        <f t="shared" si="24"/>
        <v>0</v>
      </c>
    </row>
    <row r="199" spans="1:40" outlineLevel="1" x14ac:dyDescent="0.25">
      <c r="A199" s="10">
        <v>40755</v>
      </c>
      <c r="C199" s="5" t="s">
        <v>6737</v>
      </c>
      <c r="D199" s="4" t="s">
        <v>6738</v>
      </c>
      <c r="F199" s="4" t="s">
        <v>88</v>
      </c>
      <c r="G199" s="4" t="s">
        <v>451</v>
      </c>
      <c r="H199" s="4" t="s">
        <v>157</v>
      </c>
      <c r="M199" s="5">
        <v>1</v>
      </c>
      <c r="N199" s="5" t="s">
        <v>158</v>
      </c>
      <c r="P199" s="65">
        <v>3250</v>
      </c>
      <c r="Q199" s="66">
        <v>0</v>
      </c>
      <c r="R199" s="66">
        <v>0</v>
      </c>
      <c r="S199" s="66">
        <f t="shared" si="20"/>
        <v>3250</v>
      </c>
      <c r="U199" s="5">
        <v>80</v>
      </c>
      <c r="V199" s="22">
        <v>-3250</v>
      </c>
      <c r="W199" s="22">
        <v>0</v>
      </c>
      <c r="X199" s="22">
        <v>0</v>
      </c>
      <c r="Y199" s="22">
        <v>0</v>
      </c>
      <c r="Z199" s="22">
        <v>0</v>
      </c>
      <c r="AA199" s="22">
        <v>0</v>
      </c>
      <c r="AB199" s="22">
        <v>0</v>
      </c>
      <c r="AC199" s="22">
        <v>0</v>
      </c>
      <c r="AD199" s="22">
        <v>0</v>
      </c>
      <c r="AE199" s="22">
        <v>0</v>
      </c>
      <c r="AF199" s="22">
        <v>0</v>
      </c>
      <c r="AG199" s="22">
        <v>0</v>
      </c>
      <c r="AH199" s="22">
        <v>0</v>
      </c>
      <c r="AI199" s="22">
        <f t="shared" si="21"/>
        <v>0</v>
      </c>
      <c r="AJ199" s="22">
        <v>0</v>
      </c>
      <c r="AK199" s="22">
        <f t="shared" si="22"/>
        <v>-3250</v>
      </c>
      <c r="AM199" s="65">
        <f t="shared" si="23"/>
        <v>0</v>
      </c>
      <c r="AN199" s="65">
        <f t="shared" si="24"/>
        <v>0</v>
      </c>
    </row>
    <row r="200" spans="1:40" outlineLevel="1" x14ac:dyDescent="0.25">
      <c r="A200" s="10">
        <v>40755</v>
      </c>
      <c r="C200" s="5" t="s">
        <v>6739</v>
      </c>
      <c r="D200" s="4" t="s">
        <v>6740</v>
      </c>
      <c r="F200" s="4" t="s">
        <v>88</v>
      </c>
      <c r="G200" s="4" t="s">
        <v>451</v>
      </c>
      <c r="H200" s="4" t="s">
        <v>157</v>
      </c>
      <c r="M200" s="5">
        <v>1</v>
      </c>
      <c r="N200" s="5" t="s">
        <v>158</v>
      </c>
      <c r="P200" s="65">
        <v>1900</v>
      </c>
      <c r="Q200" s="66">
        <v>0</v>
      </c>
      <c r="R200" s="66">
        <v>0</v>
      </c>
      <c r="S200" s="66">
        <f t="shared" si="20"/>
        <v>1900</v>
      </c>
      <c r="U200" s="5">
        <v>80</v>
      </c>
      <c r="V200" s="22">
        <v>-1900</v>
      </c>
      <c r="W200" s="22">
        <v>0</v>
      </c>
      <c r="X200" s="22">
        <v>0</v>
      </c>
      <c r="Y200" s="22">
        <v>0</v>
      </c>
      <c r="Z200" s="22">
        <v>0</v>
      </c>
      <c r="AA200" s="22">
        <v>0</v>
      </c>
      <c r="AB200" s="22">
        <v>0</v>
      </c>
      <c r="AC200" s="22">
        <v>0</v>
      </c>
      <c r="AD200" s="22">
        <v>0</v>
      </c>
      <c r="AE200" s="22">
        <v>0</v>
      </c>
      <c r="AF200" s="22">
        <v>0</v>
      </c>
      <c r="AG200" s="22">
        <v>0</v>
      </c>
      <c r="AH200" s="22">
        <v>0</v>
      </c>
      <c r="AI200" s="22">
        <f t="shared" si="21"/>
        <v>0</v>
      </c>
      <c r="AJ200" s="22">
        <v>0</v>
      </c>
      <c r="AK200" s="22">
        <f t="shared" si="22"/>
        <v>-1900</v>
      </c>
      <c r="AM200" s="65">
        <f t="shared" si="23"/>
        <v>0</v>
      </c>
      <c r="AN200" s="65">
        <f t="shared" si="24"/>
        <v>0</v>
      </c>
    </row>
    <row r="201" spans="1:40" outlineLevel="1" x14ac:dyDescent="0.25">
      <c r="A201" s="10">
        <v>40755</v>
      </c>
      <c r="C201" s="5" t="s">
        <v>6741</v>
      </c>
      <c r="D201" s="4" t="s">
        <v>6742</v>
      </c>
      <c r="F201" s="4" t="s">
        <v>88</v>
      </c>
      <c r="G201" s="4" t="s">
        <v>451</v>
      </c>
      <c r="H201" s="4" t="s">
        <v>157</v>
      </c>
      <c r="M201" s="5">
        <v>1</v>
      </c>
      <c r="N201" s="5" t="s">
        <v>158</v>
      </c>
      <c r="P201" s="65">
        <v>865</v>
      </c>
      <c r="Q201" s="66">
        <v>0</v>
      </c>
      <c r="R201" s="66">
        <v>0</v>
      </c>
      <c r="S201" s="66">
        <f t="shared" si="20"/>
        <v>865</v>
      </c>
      <c r="U201" s="5">
        <v>80</v>
      </c>
      <c r="V201" s="22">
        <v>-865</v>
      </c>
      <c r="W201" s="22">
        <v>0</v>
      </c>
      <c r="X201" s="22">
        <v>0</v>
      </c>
      <c r="Y201" s="22">
        <v>0</v>
      </c>
      <c r="Z201" s="22">
        <v>0</v>
      </c>
      <c r="AA201" s="22">
        <v>0</v>
      </c>
      <c r="AB201" s="22">
        <v>0</v>
      </c>
      <c r="AC201" s="22">
        <v>0</v>
      </c>
      <c r="AD201" s="22">
        <v>0</v>
      </c>
      <c r="AE201" s="22">
        <v>0</v>
      </c>
      <c r="AF201" s="22">
        <v>0</v>
      </c>
      <c r="AG201" s="22">
        <v>0</v>
      </c>
      <c r="AH201" s="22">
        <v>0</v>
      </c>
      <c r="AI201" s="22">
        <f t="shared" si="21"/>
        <v>0</v>
      </c>
      <c r="AJ201" s="22">
        <v>0</v>
      </c>
      <c r="AK201" s="22">
        <f t="shared" si="22"/>
        <v>-865</v>
      </c>
      <c r="AM201" s="65">
        <f t="shared" si="23"/>
        <v>0</v>
      </c>
      <c r="AN201" s="65">
        <f t="shared" si="24"/>
        <v>0</v>
      </c>
    </row>
    <row r="202" spans="1:40" outlineLevel="1" x14ac:dyDescent="0.25">
      <c r="A202" s="10">
        <v>40755</v>
      </c>
      <c r="C202" s="5" t="s">
        <v>6743</v>
      </c>
      <c r="D202" s="4" t="s">
        <v>6744</v>
      </c>
      <c r="F202" s="4" t="s">
        <v>88</v>
      </c>
      <c r="G202" s="4" t="s">
        <v>451</v>
      </c>
      <c r="H202" s="4" t="s">
        <v>157</v>
      </c>
      <c r="M202" s="5">
        <v>1</v>
      </c>
      <c r="N202" s="5" t="s">
        <v>158</v>
      </c>
      <c r="P202" s="65">
        <v>550</v>
      </c>
      <c r="Q202" s="66">
        <v>0</v>
      </c>
      <c r="R202" s="66">
        <v>0</v>
      </c>
      <c r="S202" s="66">
        <f t="shared" si="20"/>
        <v>550</v>
      </c>
      <c r="U202" s="5">
        <v>80</v>
      </c>
      <c r="V202" s="22">
        <v>-550</v>
      </c>
      <c r="W202" s="22">
        <v>0</v>
      </c>
      <c r="X202" s="22">
        <v>0</v>
      </c>
      <c r="Y202" s="22">
        <v>0</v>
      </c>
      <c r="Z202" s="22">
        <v>0</v>
      </c>
      <c r="AA202" s="22">
        <v>0</v>
      </c>
      <c r="AB202" s="22">
        <v>0</v>
      </c>
      <c r="AC202" s="22">
        <v>0</v>
      </c>
      <c r="AD202" s="22">
        <v>0</v>
      </c>
      <c r="AE202" s="22">
        <v>0</v>
      </c>
      <c r="AF202" s="22">
        <v>0</v>
      </c>
      <c r="AG202" s="22">
        <v>0</v>
      </c>
      <c r="AH202" s="22">
        <v>0</v>
      </c>
      <c r="AI202" s="22">
        <f t="shared" si="21"/>
        <v>0</v>
      </c>
      <c r="AJ202" s="22">
        <v>0</v>
      </c>
      <c r="AK202" s="22">
        <f t="shared" si="22"/>
        <v>-550</v>
      </c>
      <c r="AM202" s="65">
        <f t="shared" si="23"/>
        <v>0</v>
      </c>
      <c r="AN202" s="65">
        <f t="shared" si="24"/>
        <v>0</v>
      </c>
    </row>
    <row r="203" spans="1:40" outlineLevel="1" x14ac:dyDescent="0.25">
      <c r="A203" s="10">
        <v>40755</v>
      </c>
      <c r="C203" s="5" t="s">
        <v>6745</v>
      </c>
      <c r="D203" s="4" t="s">
        <v>6746</v>
      </c>
      <c r="F203" s="4" t="s">
        <v>88</v>
      </c>
      <c r="G203" s="4" t="s">
        <v>451</v>
      </c>
      <c r="H203" s="4" t="s">
        <v>157</v>
      </c>
      <c r="M203" s="5">
        <v>1</v>
      </c>
      <c r="N203" s="5" t="s">
        <v>158</v>
      </c>
      <c r="P203" s="65">
        <v>800</v>
      </c>
      <c r="Q203" s="66">
        <v>0</v>
      </c>
      <c r="R203" s="66">
        <v>0</v>
      </c>
      <c r="S203" s="66">
        <f t="shared" si="20"/>
        <v>800</v>
      </c>
      <c r="U203" s="5">
        <v>80</v>
      </c>
      <c r="V203" s="22">
        <v>-800</v>
      </c>
      <c r="W203" s="22">
        <v>0</v>
      </c>
      <c r="X203" s="22">
        <v>0</v>
      </c>
      <c r="Y203" s="22">
        <v>0</v>
      </c>
      <c r="Z203" s="22">
        <v>0</v>
      </c>
      <c r="AA203" s="22">
        <v>0</v>
      </c>
      <c r="AB203" s="22">
        <v>0</v>
      </c>
      <c r="AC203" s="22">
        <v>0</v>
      </c>
      <c r="AD203" s="22">
        <v>0</v>
      </c>
      <c r="AE203" s="22">
        <v>0</v>
      </c>
      <c r="AF203" s="22">
        <v>0</v>
      </c>
      <c r="AG203" s="22">
        <v>0</v>
      </c>
      <c r="AH203" s="22">
        <v>0</v>
      </c>
      <c r="AI203" s="22">
        <f t="shared" si="21"/>
        <v>0</v>
      </c>
      <c r="AJ203" s="22">
        <v>0</v>
      </c>
      <c r="AK203" s="22">
        <f t="shared" si="22"/>
        <v>-800</v>
      </c>
      <c r="AM203" s="65">
        <f t="shared" si="23"/>
        <v>0</v>
      </c>
      <c r="AN203" s="65">
        <f t="shared" si="24"/>
        <v>0</v>
      </c>
    </row>
    <row r="204" spans="1:40" outlineLevel="1" x14ac:dyDescent="0.25">
      <c r="A204" s="10">
        <v>40755</v>
      </c>
      <c r="C204" s="5" t="s">
        <v>6747</v>
      </c>
      <c r="D204" s="4" t="s">
        <v>6748</v>
      </c>
      <c r="F204" s="4" t="s">
        <v>88</v>
      </c>
      <c r="G204" s="4" t="s">
        <v>451</v>
      </c>
      <c r="H204" s="4" t="s">
        <v>157</v>
      </c>
      <c r="M204" s="5">
        <v>1</v>
      </c>
      <c r="N204" s="5" t="s">
        <v>158</v>
      </c>
      <c r="P204" s="65">
        <v>3150</v>
      </c>
      <c r="Q204" s="66">
        <v>0</v>
      </c>
      <c r="R204" s="66">
        <v>0</v>
      </c>
      <c r="S204" s="66">
        <f t="shared" si="20"/>
        <v>3150</v>
      </c>
      <c r="U204" s="5">
        <v>80</v>
      </c>
      <c r="V204" s="22">
        <v>-3150</v>
      </c>
      <c r="W204" s="22">
        <v>0</v>
      </c>
      <c r="X204" s="22">
        <v>0</v>
      </c>
      <c r="Y204" s="22">
        <v>0</v>
      </c>
      <c r="Z204" s="22">
        <v>0</v>
      </c>
      <c r="AA204" s="22">
        <v>0</v>
      </c>
      <c r="AB204" s="22">
        <v>0</v>
      </c>
      <c r="AC204" s="22">
        <v>0</v>
      </c>
      <c r="AD204" s="22">
        <v>0</v>
      </c>
      <c r="AE204" s="22">
        <v>0</v>
      </c>
      <c r="AF204" s="22">
        <v>0</v>
      </c>
      <c r="AG204" s="22">
        <v>0</v>
      </c>
      <c r="AH204" s="22">
        <v>0</v>
      </c>
      <c r="AI204" s="22">
        <f t="shared" si="21"/>
        <v>0</v>
      </c>
      <c r="AJ204" s="22">
        <v>0</v>
      </c>
      <c r="AK204" s="22">
        <f t="shared" si="22"/>
        <v>-3150</v>
      </c>
      <c r="AM204" s="65">
        <f t="shared" si="23"/>
        <v>0</v>
      </c>
      <c r="AN204" s="65">
        <f t="shared" si="24"/>
        <v>0</v>
      </c>
    </row>
    <row r="205" spans="1:40" outlineLevel="1" x14ac:dyDescent="0.25">
      <c r="A205" s="10">
        <v>40755</v>
      </c>
      <c r="C205" s="5" t="s">
        <v>6749</v>
      </c>
      <c r="D205" s="4" t="s">
        <v>6750</v>
      </c>
      <c r="F205" s="4" t="s">
        <v>88</v>
      </c>
      <c r="G205" s="4" t="s">
        <v>451</v>
      </c>
      <c r="H205" s="4" t="s">
        <v>157</v>
      </c>
      <c r="M205" s="5">
        <v>1</v>
      </c>
      <c r="N205" s="5" t="s">
        <v>158</v>
      </c>
      <c r="P205" s="65">
        <v>4895</v>
      </c>
      <c r="Q205" s="66">
        <v>0</v>
      </c>
      <c r="R205" s="66">
        <v>0</v>
      </c>
      <c r="S205" s="66">
        <f t="shared" si="20"/>
        <v>4895</v>
      </c>
      <c r="U205" s="5">
        <v>80</v>
      </c>
      <c r="V205" s="22">
        <v>-4895</v>
      </c>
      <c r="W205" s="22">
        <v>0</v>
      </c>
      <c r="X205" s="22">
        <v>0</v>
      </c>
      <c r="Y205" s="22">
        <v>0</v>
      </c>
      <c r="Z205" s="22">
        <v>0</v>
      </c>
      <c r="AA205" s="22">
        <v>0</v>
      </c>
      <c r="AB205" s="22">
        <v>0</v>
      </c>
      <c r="AC205" s="22">
        <v>0</v>
      </c>
      <c r="AD205" s="22">
        <v>0</v>
      </c>
      <c r="AE205" s="22">
        <v>0</v>
      </c>
      <c r="AF205" s="22">
        <v>0</v>
      </c>
      <c r="AG205" s="22">
        <v>0</v>
      </c>
      <c r="AH205" s="22">
        <v>0</v>
      </c>
      <c r="AI205" s="22">
        <f t="shared" si="21"/>
        <v>0</v>
      </c>
      <c r="AJ205" s="22">
        <v>0</v>
      </c>
      <c r="AK205" s="22">
        <f t="shared" si="22"/>
        <v>-4895</v>
      </c>
      <c r="AM205" s="65">
        <f t="shared" si="23"/>
        <v>0</v>
      </c>
      <c r="AN205" s="65">
        <f t="shared" si="24"/>
        <v>0</v>
      </c>
    </row>
    <row r="206" spans="1:40" outlineLevel="1" x14ac:dyDescent="0.25">
      <c r="A206" s="10">
        <v>40755</v>
      </c>
      <c r="C206" s="5" t="s">
        <v>6751</v>
      </c>
      <c r="D206" s="4" t="s">
        <v>6752</v>
      </c>
      <c r="F206" s="4" t="s">
        <v>88</v>
      </c>
      <c r="G206" s="4" t="s">
        <v>451</v>
      </c>
      <c r="H206" s="4" t="s">
        <v>157</v>
      </c>
      <c r="M206" s="5">
        <v>1</v>
      </c>
      <c r="N206" s="5" t="s">
        <v>158</v>
      </c>
      <c r="P206" s="65">
        <v>430</v>
      </c>
      <c r="Q206" s="66">
        <v>0</v>
      </c>
      <c r="R206" s="66">
        <v>0</v>
      </c>
      <c r="S206" s="66">
        <f t="shared" si="20"/>
        <v>430</v>
      </c>
      <c r="U206" s="5">
        <v>80</v>
      </c>
      <c r="V206" s="22">
        <v>-430</v>
      </c>
      <c r="W206" s="22">
        <v>0</v>
      </c>
      <c r="X206" s="22">
        <v>0</v>
      </c>
      <c r="Y206" s="22">
        <v>0</v>
      </c>
      <c r="Z206" s="22">
        <v>0</v>
      </c>
      <c r="AA206" s="22">
        <v>0</v>
      </c>
      <c r="AB206" s="22">
        <v>0</v>
      </c>
      <c r="AC206" s="22">
        <v>0</v>
      </c>
      <c r="AD206" s="22">
        <v>0</v>
      </c>
      <c r="AE206" s="22">
        <v>0</v>
      </c>
      <c r="AF206" s="22">
        <v>0</v>
      </c>
      <c r="AG206" s="22">
        <v>0</v>
      </c>
      <c r="AH206" s="22">
        <v>0</v>
      </c>
      <c r="AI206" s="22">
        <f t="shared" si="21"/>
        <v>0</v>
      </c>
      <c r="AJ206" s="22">
        <v>0</v>
      </c>
      <c r="AK206" s="22">
        <f t="shared" si="22"/>
        <v>-430</v>
      </c>
      <c r="AM206" s="65">
        <f t="shared" si="23"/>
        <v>0</v>
      </c>
      <c r="AN206" s="65">
        <f t="shared" si="24"/>
        <v>0</v>
      </c>
    </row>
    <row r="207" spans="1:40" outlineLevel="1" x14ac:dyDescent="0.25">
      <c r="A207" s="10">
        <v>40755</v>
      </c>
      <c r="C207" s="5" t="s">
        <v>6753</v>
      </c>
      <c r="D207" s="4" t="s">
        <v>6754</v>
      </c>
      <c r="F207" s="4" t="s">
        <v>88</v>
      </c>
      <c r="G207" s="4" t="s">
        <v>451</v>
      </c>
      <c r="H207" s="4" t="s">
        <v>157</v>
      </c>
      <c r="M207" s="5">
        <v>1</v>
      </c>
      <c r="N207" s="5" t="s">
        <v>158</v>
      </c>
      <c r="P207" s="65">
        <v>460</v>
      </c>
      <c r="Q207" s="66">
        <v>0</v>
      </c>
      <c r="R207" s="66">
        <v>0</v>
      </c>
      <c r="S207" s="66">
        <f t="shared" si="20"/>
        <v>460</v>
      </c>
      <c r="U207" s="5">
        <v>80</v>
      </c>
      <c r="V207" s="22">
        <v>-460</v>
      </c>
      <c r="W207" s="22">
        <v>0</v>
      </c>
      <c r="X207" s="22">
        <v>0</v>
      </c>
      <c r="Y207" s="22">
        <v>0</v>
      </c>
      <c r="Z207" s="22">
        <v>0</v>
      </c>
      <c r="AA207" s="22">
        <v>0</v>
      </c>
      <c r="AB207" s="22">
        <v>0</v>
      </c>
      <c r="AC207" s="22">
        <v>0</v>
      </c>
      <c r="AD207" s="22">
        <v>0</v>
      </c>
      <c r="AE207" s="22">
        <v>0</v>
      </c>
      <c r="AF207" s="22">
        <v>0</v>
      </c>
      <c r="AG207" s="22">
        <v>0</v>
      </c>
      <c r="AH207" s="22">
        <v>0</v>
      </c>
      <c r="AI207" s="22">
        <f t="shared" si="21"/>
        <v>0</v>
      </c>
      <c r="AJ207" s="22">
        <v>0</v>
      </c>
      <c r="AK207" s="22">
        <f t="shared" si="22"/>
        <v>-460</v>
      </c>
      <c r="AM207" s="65">
        <f t="shared" si="23"/>
        <v>0</v>
      </c>
      <c r="AN207" s="65">
        <f t="shared" si="24"/>
        <v>0</v>
      </c>
    </row>
    <row r="208" spans="1:40" hidden="1" outlineLevel="1" x14ac:dyDescent="0.25">
      <c r="A208" s="10">
        <v>40755</v>
      </c>
      <c r="C208" s="5" t="s">
        <v>6755</v>
      </c>
      <c r="D208" s="4" t="s">
        <v>6756</v>
      </c>
      <c r="F208" s="4" t="s">
        <v>88</v>
      </c>
      <c r="G208" s="4" t="s">
        <v>451</v>
      </c>
      <c r="H208" s="4" t="s">
        <v>157</v>
      </c>
      <c r="M208" s="5">
        <v>1</v>
      </c>
      <c r="N208" s="5" t="s">
        <v>158</v>
      </c>
      <c r="O208" s="5" t="s">
        <v>6405</v>
      </c>
      <c r="P208" s="65">
        <v>600</v>
      </c>
      <c r="Q208" s="66">
        <v>0</v>
      </c>
      <c r="R208" s="66">
        <v>0</v>
      </c>
      <c r="S208" s="66">
        <f t="shared" si="20"/>
        <v>600</v>
      </c>
      <c r="U208" s="5">
        <v>80</v>
      </c>
      <c r="V208" s="22">
        <v>-600</v>
      </c>
      <c r="W208" s="22">
        <v>0</v>
      </c>
      <c r="X208" s="22">
        <v>0</v>
      </c>
      <c r="Y208" s="22">
        <v>0</v>
      </c>
      <c r="Z208" s="22">
        <v>0</v>
      </c>
      <c r="AA208" s="22">
        <v>0</v>
      </c>
      <c r="AB208" s="22">
        <v>0</v>
      </c>
      <c r="AC208" s="22">
        <v>0</v>
      </c>
      <c r="AD208" s="22">
        <v>0</v>
      </c>
      <c r="AE208" s="22">
        <v>0</v>
      </c>
      <c r="AF208" s="22">
        <v>0</v>
      </c>
      <c r="AG208" s="22">
        <v>0</v>
      </c>
      <c r="AH208" s="22">
        <v>0</v>
      </c>
      <c r="AI208" s="22">
        <f t="shared" si="21"/>
        <v>0</v>
      </c>
      <c r="AJ208" s="22">
        <v>0</v>
      </c>
      <c r="AK208" s="22">
        <f t="shared" si="22"/>
        <v>-600</v>
      </c>
      <c r="AM208" s="65">
        <f t="shared" si="23"/>
        <v>0</v>
      </c>
      <c r="AN208" s="65">
        <f t="shared" si="24"/>
        <v>0</v>
      </c>
    </row>
    <row r="209" spans="1:40" outlineLevel="1" x14ac:dyDescent="0.25">
      <c r="A209" s="10">
        <v>40755</v>
      </c>
      <c r="C209" s="5" t="s">
        <v>6757</v>
      </c>
      <c r="D209" s="4" t="s">
        <v>6758</v>
      </c>
      <c r="F209" s="4" t="s">
        <v>88</v>
      </c>
      <c r="G209" s="4" t="s">
        <v>451</v>
      </c>
      <c r="H209" s="4" t="s">
        <v>157</v>
      </c>
      <c r="M209" s="5">
        <v>1</v>
      </c>
      <c r="N209" s="5" t="s">
        <v>158</v>
      </c>
      <c r="P209" s="65">
        <v>1100</v>
      </c>
      <c r="Q209" s="66">
        <v>0</v>
      </c>
      <c r="R209" s="66">
        <v>0</v>
      </c>
      <c r="S209" s="66">
        <f t="shared" si="20"/>
        <v>1100</v>
      </c>
      <c r="U209" s="5">
        <v>80</v>
      </c>
      <c r="V209" s="22">
        <v>-1100</v>
      </c>
      <c r="W209" s="22">
        <v>0</v>
      </c>
      <c r="X209" s="22">
        <v>0</v>
      </c>
      <c r="Y209" s="22">
        <v>0</v>
      </c>
      <c r="Z209" s="22">
        <v>0</v>
      </c>
      <c r="AA209" s="22">
        <v>0</v>
      </c>
      <c r="AB209" s="22">
        <v>0</v>
      </c>
      <c r="AC209" s="22">
        <v>0</v>
      </c>
      <c r="AD209" s="22">
        <v>0</v>
      </c>
      <c r="AE209" s="22">
        <v>0</v>
      </c>
      <c r="AF209" s="22">
        <v>0</v>
      </c>
      <c r="AG209" s="22">
        <v>0</v>
      </c>
      <c r="AH209" s="22">
        <v>0</v>
      </c>
      <c r="AI209" s="22">
        <f t="shared" si="21"/>
        <v>0</v>
      </c>
      <c r="AJ209" s="22">
        <v>0</v>
      </c>
      <c r="AK209" s="22">
        <f t="shared" si="22"/>
        <v>-1100</v>
      </c>
      <c r="AM209" s="65">
        <f t="shared" si="23"/>
        <v>0</v>
      </c>
      <c r="AN209" s="65">
        <f t="shared" si="24"/>
        <v>0</v>
      </c>
    </row>
    <row r="210" spans="1:40" hidden="1" outlineLevel="1" x14ac:dyDescent="0.25">
      <c r="A210" s="10">
        <v>40755</v>
      </c>
      <c r="C210" s="5" t="s">
        <v>6759</v>
      </c>
      <c r="D210" s="4" t="s">
        <v>6760</v>
      </c>
      <c r="F210" s="4" t="s">
        <v>88</v>
      </c>
      <c r="G210" s="4" t="s">
        <v>451</v>
      </c>
      <c r="H210" s="4" t="s">
        <v>157</v>
      </c>
      <c r="M210" s="5">
        <v>1</v>
      </c>
      <c r="N210" s="5" t="s">
        <v>158</v>
      </c>
      <c r="O210" s="5" t="s">
        <v>6405</v>
      </c>
      <c r="P210" s="65">
        <v>1500</v>
      </c>
      <c r="Q210" s="66">
        <v>0</v>
      </c>
      <c r="R210" s="66">
        <v>0</v>
      </c>
      <c r="S210" s="66">
        <f t="shared" si="20"/>
        <v>1500</v>
      </c>
      <c r="U210" s="5">
        <v>80</v>
      </c>
      <c r="V210" s="22">
        <v>-1500</v>
      </c>
      <c r="W210" s="22">
        <v>0</v>
      </c>
      <c r="X210" s="22">
        <v>0</v>
      </c>
      <c r="Y210" s="22">
        <v>0</v>
      </c>
      <c r="Z210" s="22">
        <v>0</v>
      </c>
      <c r="AA210" s="22">
        <v>0</v>
      </c>
      <c r="AB210" s="22">
        <v>0</v>
      </c>
      <c r="AC210" s="22">
        <v>0</v>
      </c>
      <c r="AD210" s="22">
        <v>0</v>
      </c>
      <c r="AE210" s="22">
        <v>0</v>
      </c>
      <c r="AF210" s="22">
        <v>0</v>
      </c>
      <c r="AG210" s="22">
        <v>0</v>
      </c>
      <c r="AH210" s="22">
        <v>0</v>
      </c>
      <c r="AI210" s="22">
        <f t="shared" si="21"/>
        <v>0</v>
      </c>
      <c r="AJ210" s="22">
        <v>0</v>
      </c>
      <c r="AK210" s="22">
        <f t="shared" si="22"/>
        <v>-1500</v>
      </c>
      <c r="AM210" s="65">
        <f t="shared" si="23"/>
        <v>0</v>
      </c>
      <c r="AN210" s="65">
        <f t="shared" si="24"/>
        <v>0</v>
      </c>
    </row>
    <row r="211" spans="1:40" outlineLevel="1" x14ac:dyDescent="0.25">
      <c r="A211" s="10">
        <v>40755</v>
      </c>
      <c r="C211" s="5" t="s">
        <v>6761</v>
      </c>
      <c r="D211" s="4" t="s">
        <v>6762</v>
      </c>
      <c r="F211" s="4" t="s">
        <v>88</v>
      </c>
      <c r="G211" s="4" t="s">
        <v>451</v>
      </c>
      <c r="H211" s="4" t="s">
        <v>157</v>
      </c>
      <c r="M211" s="5">
        <v>1</v>
      </c>
      <c r="N211" s="5" t="s">
        <v>158</v>
      </c>
      <c r="P211" s="65">
        <v>1200</v>
      </c>
      <c r="Q211" s="66">
        <v>0</v>
      </c>
      <c r="R211" s="66">
        <v>0</v>
      </c>
      <c r="S211" s="66">
        <f t="shared" si="20"/>
        <v>1200</v>
      </c>
      <c r="U211" s="5">
        <v>80</v>
      </c>
      <c r="V211" s="22">
        <v>-1200</v>
      </c>
      <c r="W211" s="22">
        <v>0</v>
      </c>
      <c r="X211" s="22">
        <v>0</v>
      </c>
      <c r="Y211" s="22">
        <v>0</v>
      </c>
      <c r="Z211" s="22">
        <v>0</v>
      </c>
      <c r="AA211" s="22">
        <v>0</v>
      </c>
      <c r="AB211" s="22">
        <v>0</v>
      </c>
      <c r="AC211" s="22">
        <v>0</v>
      </c>
      <c r="AD211" s="22">
        <v>0</v>
      </c>
      <c r="AE211" s="22">
        <v>0</v>
      </c>
      <c r="AF211" s="22">
        <v>0</v>
      </c>
      <c r="AG211" s="22">
        <v>0</v>
      </c>
      <c r="AH211" s="22">
        <v>0</v>
      </c>
      <c r="AI211" s="22">
        <f t="shared" si="21"/>
        <v>0</v>
      </c>
      <c r="AJ211" s="22">
        <v>0</v>
      </c>
      <c r="AK211" s="22">
        <f t="shared" si="22"/>
        <v>-1200</v>
      </c>
      <c r="AM211" s="65">
        <f t="shared" si="23"/>
        <v>0</v>
      </c>
      <c r="AN211" s="65">
        <f t="shared" si="24"/>
        <v>0</v>
      </c>
    </row>
    <row r="212" spans="1:40" outlineLevel="1" x14ac:dyDescent="0.25">
      <c r="A212" s="10">
        <v>40755</v>
      </c>
      <c r="C212" s="5" t="s">
        <v>6763</v>
      </c>
      <c r="D212" s="4" t="s">
        <v>6764</v>
      </c>
      <c r="F212" s="4" t="s">
        <v>88</v>
      </c>
      <c r="G212" s="4" t="s">
        <v>451</v>
      </c>
      <c r="H212" s="4" t="s">
        <v>157</v>
      </c>
      <c r="M212" s="5">
        <v>1</v>
      </c>
      <c r="N212" s="5" t="s">
        <v>158</v>
      </c>
      <c r="P212" s="65">
        <v>382</v>
      </c>
      <c r="Q212" s="66">
        <v>0</v>
      </c>
      <c r="R212" s="66">
        <v>0</v>
      </c>
      <c r="S212" s="66">
        <f t="shared" si="20"/>
        <v>382</v>
      </c>
      <c r="U212" s="5">
        <v>80</v>
      </c>
      <c r="V212" s="22">
        <v>-382</v>
      </c>
      <c r="W212" s="22">
        <v>0</v>
      </c>
      <c r="X212" s="22">
        <v>0</v>
      </c>
      <c r="Y212" s="22">
        <v>0</v>
      </c>
      <c r="Z212" s="22">
        <v>0</v>
      </c>
      <c r="AA212" s="22">
        <v>0</v>
      </c>
      <c r="AB212" s="22">
        <v>0</v>
      </c>
      <c r="AC212" s="22">
        <v>0</v>
      </c>
      <c r="AD212" s="22">
        <v>0</v>
      </c>
      <c r="AE212" s="22">
        <v>0</v>
      </c>
      <c r="AF212" s="22">
        <v>0</v>
      </c>
      <c r="AG212" s="22">
        <v>0</v>
      </c>
      <c r="AH212" s="22">
        <v>0</v>
      </c>
      <c r="AI212" s="22">
        <f t="shared" si="21"/>
        <v>0</v>
      </c>
      <c r="AJ212" s="22">
        <v>0</v>
      </c>
      <c r="AK212" s="22">
        <f t="shared" si="22"/>
        <v>-382</v>
      </c>
      <c r="AM212" s="65">
        <f t="shared" si="23"/>
        <v>0</v>
      </c>
      <c r="AN212" s="65">
        <f t="shared" si="24"/>
        <v>0</v>
      </c>
    </row>
    <row r="213" spans="1:40" outlineLevel="1" x14ac:dyDescent="0.25">
      <c r="A213" s="10">
        <v>40755</v>
      </c>
      <c r="C213" s="5" t="s">
        <v>6765</v>
      </c>
      <c r="D213" s="4" t="s">
        <v>6766</v>
      </c>
      <c r="F213" s="4" t="s">
        <v>88</v>
      </c>
      <c r="G213" s="4" t="s">
        <v>451</v>
      </c>
      <c r="H213" s="4" t="s">
        <v>157</v>
      </c>
      <c r="M213" s="5">
        <v>1</v>
      </c>
      <c r="N213" s="5" t="s">
        <v>158</v>
      </c>
      <c r="P213" s="65">
        <v>1402.5</v>
      </c>
      <c r="Q213" s="66">
        <v>0</v>
      </c>
      <c r="R213" s="66">
        <v>0</v>
      </c>
      <c r="S213" s="66">
        <f t="shared" si="20"/>
        <v>1402.5</v>
      </c>
      <c r="U213" s="5">
        <v>77</v>
      </c>
      <c r="V213" s="22">
        <v>-1402.5</v>
      </c>
      <c r="W213" s="22">
        <v>0</v>
      </c>
      <c r="X213" s="22">
        <v>0</v>
      </c>
      <c r="Y213" s="22">
        <v>0</v>
      </c>
      <c r="Z213" s="22">
        <v>0</v>
      </c>
      <c r="AA213" s="22">
        <v>0</v>
      </c>
      <c r="AB213" s="22">
        <v>0</v>
      </c>
      <c r="AC213" s="22">
        <v>0</v>
      </c>
      <c r="AD213" s="22">
        <v>0</v>
      </c>
      <c r="AE213" s="22">
        <v>0</v>
      </c>
      <c r="AF213" s="22">
        <v>0</v>
      </c>
      <c r="AG213" s="22">
        <v>0</v>
      </c>
      <c r="AH213" s="22">
        <v>0</v>
      </c>
      <c r="AI213" s="22">
        <f t="shared" si="21"/>
        <v>0</v>
      </c>
      <c r="AJ213" s="22">
        <v>0</v>
      </c>
      <c r="AK213" s="22">
        <f t="shared" si="22"/>
        <v>-1402.5</v>
      </c>
      <c r="AM213" s="65">
        <f t="shared" si="23"/>
        <v>0</v>
      </c>
      <c r="AN213" s="65">
        <f t="shared" si="24"/>
        <v>0</v>
      </c>
    </row>
    <row r="214" spans="1:40" hidden="1" outlineLevel="1" x14ac:dyDescent="0.25">
      <c r="A214" s="10">
        <v>40755</v>
      </c>
      <c r="C214" s="5" t="s">
        <v>6767</v>
      </c>
      <c r="D214" s="4" t="s">
        <v>6768</v>
      </c>
      <c r="F214" s="4" t="s">
        <v>88</v>
      </c>
      <c r="G214" s="4" t="s">
        <v>451</v>
      </c>
      <c r="H214" s="4" t="s">
        <v>157</v>
      </c>
      <c r="M214" s="5">
        <v>1</v>
      </c>
      <c r="N214" s="5" t="s">
        <v>158</v>
      </c>
      <c r="O214" s="5" t="s">
        <v>6405</v>
      </c>
      <c r="P214" s="65">
        <v>765</v>
      </c>
      <c r="Q214" s="66">
        <v>0</v>
      </c>
      <c r="R214" s="66">
        <v>0</v>
      </c>
      <c r="S214" s="66">
        <f t="shared" si="20"/>
        <v>765</v>
      </c>
      <c r="U214" s="5">
        <v>80</v>
      </c>
      <c r="V214" s="22">
        <v>-765</v>
      </c>
      <c r="W214" s="22">
        <v>0</v>
      </c>
      <c r="X214" s="22">
        <v>0</v>
      </c>
      <c r="Y214" s="22">
        <v>0</v>
      </c>
      <c r="Z214" s="22">
        <v>0</v>
      </c>
      <c r="AA214" s="22">
        <v>0</v>
      </c>
      <c r="AB214" s="22">
        <v>0</v>
      </c>
      <c r="AC214" s="22">
        <v>0</v>
      </c>
      <c r="AD214" s="22">
        <v>0</v>
      </c>
      <c r="AE214" s="22">
        <v>0</v>
      </c>
      <c r="AF214" s="22">
        <v>0</v>
      </c>
      <c r="AG214" s="22">
        <v>0</v>
      </c>
      <c r="AH214" s="22">
        <v>0</v>
      </c>
      <c r="AI214" s="22">
        <f t="shared" si="21"/>
        <v>0</v>
      </c>
      <c r="AJ214" s="22">
        <v>0</v>
      </c>
      <c r="AK214" s="22">
        <f t="shared" si="22"/>
        <v>-765</v>
      </c>
      <c r="AM214" s="65">
        <f t="shared" si="23"/>
        <v>0</v>
      </c>
      <c r="AN214" s="65">
        <f t="shared" si="24"/>
        <v>0</v>
      </c>
    </row>
    <row r="215" spans="1:40" outlineLevel="1" x14ac:dyDescent="0.25">
      <c r="A215" s="10">
        <v>40755</v>
      </c>
      <c r="C215" s="5" t="s">
        <v>6769</v>
      </c>
      <c r="D215" s="4" t="s">
        <v>6770</v>
      </c>
      <c r="F215" s="4" t="s">
        <v>88</v>
      </c>
      <c r="G215" s="4" t="s">
        <v>451</v>
      </c>
      <c r="H215" s="4" t="s">
        <v>157</v>
      </c>
      <c r="M215" s="5">
        <v>1</v>
      </c>
      <c r="N215" s="5" t="s">
        <v>158</v>
      </c>
      <c r="P215" s="65">
        <v>60</v>
      </c>
      <c r="Q215" s="66">
        <v>0</v>
      </c>
      <c r="R215" s="66">
        <v>0</v>
      </c>
      <c r="S215" s="66">
        <f t="shared" si="20"/>
        <v>60</v>
      </c>
      <c r="U215" s="5">
        <v>80</v>
      </c>
      <c r="V215" s="22">
        <v>-60</v>
      </c>
      <c r="W215" s="22">
        <v>0</v>
      </c>
      <c r="X215" s="22">
        <v>0</v>
      </c>
      <c r="Y215" s="22">
        <v>0</v>
      </c>
      <c r="Z215" s="22">
        <v>0</v>
      </c>
      <c r="AA215" s="22">
        <v>0</v>
      </c>
      <c r="AB215" s="22">
        <v>0</v>
      </c>
      <c r="AC215" s="22">
        <v>0</v>
      </c>
      <c r="AD215" s="22">
        <v>0</v>
      </c>
      <c r="AE215" s="22">
        <v>0</v>
      </c>
      <c r="AF215" s="22">
        <v>0</v>
      </c>
      <c r="AG215" s="22">
        <v>0</v>
      </c>
      <c r="AH215" s="22">
        <v>0</v>
      </c>
      <c r="AI215" s="22">
        <f t="shared" si="21"/>
        <v>0</v>
      </c>
      <c r="AJ215" s="22">
        <v>0</v>
      </c>
      <c r="AK215" s="22">
        <f t="shared" si="22"/>
        <v>-60</v>
      </c>
      <c r="AM215" s="65">
        <f t="shared" si="23"/>
        <v>0</v>
      </c>
      <c r="AN215" s="65">
        <f t="shared" si="24"/>
        <v>0</v>
      </c>
    </row>
    <row r="216" spans="1:40" outlineLevel="1" x14ac:dyDescent="0.25">
      <c r="A216" s="10">
        <v>40755</v>
      </c>
      <c r="C216" s="5" t="s">
        <v>6771</v>
      </c>
      <c r="D216" s="4" t="s">
        <v>6772</v>
      </c>
      <c r="F216" s="4" t="s">
        <v>88</v>
      </c>
      <c r="G216" s="4" t="s">
        <v>451</v>
      </c>
      <c r="H216" s="4" t="s">
        <v>157</v>
      </c>
      <c r="M216" s="5">
        <v>1</v>
      </c>
      <c r="N216" s="5" t="s">
        <v>158</v>
      </c>
      <c r="P216" s="65">
        <v>60</v>
      </c>
      <c r="Q216" s="66">
        <v>0</v>
      </c>
      <c r="R216" s="66">
        <v>0</v>
      </c>
      <c r="S216" s="66">
        <f t="shared" si="20"/>
        <v>60</v>
      </c>
      <c r="U216" s="5">
        <v>80</v>
      </c>
      <c r="V216" s="22">
        <v>-60</v>
      </c>
      <c r="W216" s="22">
        <v>0</v>
      </c>
      <c r="X216" s="22">
        <v>0</v>
      </c>
      <c r="Y216" s="22">
        <v>0</v>
      </c>
      <c r="Z216" s="22">
        <v>0</v>
      </c>
      <c r="AA216" s="22">
        <v>0</v>
      </c>
      <c r="AB216" s="22">
        <v>0</v>
      </c>
      <c r="AC216" s="22">
        <v>0</v>
      </c>
      <c r="AD216" s="22">
        <v>0</v>
      </c>
      <c r="AE216" s="22">
        <v>0</v>
      </c>
      <c r="AF216" s="22">
        <v>0</v>
      </c>
      <c r="AG216" s="22">
        <v>0</v>
      </c>
      <c r="AH216" s="22">
        <v>0</v>
      </c>
      <c r="AI216" s="22">
        <f t="shared" si="21"/>
        <v>0</v>
      </c>
      <c r="AJ216" s="22">
        <v>0</v>
      </c>
      <c r="AK216" s="22">
        <f t="shared" si="22"/>
        <v>-60</v>
      </c>
      <c r="AM216" s="65">
        <f t="shared" si="23"/>
        <v>0</v>
      </c>
      <c r="AN216" s="65">
        <f t="shared" si="24"/>
        <v>0</v>
      </c>
    </row>
    <row r="217" spans="1:40" outlineLevel="1" x14ac:dyDescent="0.25">
      <c r="A217" s="10">
        <v>40755</v>
      </c>
      <c r="C217" s="5" t="s">
        <v>6773</v>
      </c>
      <c r="D217" s="4" t="s">
        <v>6774</v>
      </c>
      <c r="F217" s="4" t="s">
        <v>88</v>
      </c>
      <c r="G217" s="4" t="s">
        <v>451</v>
      </c>
      <c r="H217" s="4" t="s">
        <v>157</v>
      </c>
      <c r="M217" s="5">
        <v>1</v>
      </c>
      <c r="N217" s="5" t="s">
        <v>158</v>
      </c>
      <c r="P217" s="65">
        <v>670</v>
      </c>
      <c r="Q217" s="66">
        <v>0</v>
      </c>
      <c r="R217" s="66">
        <v>0</v>
      </c>
      <c r="S217" s="66">
        <f t="shared" si="20"/>
        <v>670</v>
      </c>
      <c r="U217" s="5">
        <v>80</v>
      </c>
      <c r="V217" s="22">
        <v>-670</v>
      </c>
      <c r="W217" s="22">
        <v>0</v>
      </c>
      <c r="X217" s="22">
        <v>0</v>
      </c>
      <c r="Y217" s="22">
        <v>0</v>
      </c>
      <c r="Z217" s="22">
        <v>0</v>
      </c>
      <c r="AA217" s="22">
        <v>0</v>
      </c>
      <c r="AB217" s="22">
        <v>0</v>
      </c>
      <c r="AC217" s="22">
        <v>0</v>
      </c>
      <c r="AD217" s="22">
        <v>0</v>
      </c>
      <c r="AE217" s="22">
        <v>0</v>
      </c>
      <c r="AF217" s="22">
        <v>0</v>
      </c>
      <c r="AG217" s="22">
        <v>0</v>
      </c>
      <c r="AH217" s="22">
        <v>0</v>
      </c>
      <c r="AI217" s="22">
        <f t="shared" si="21"/>
        <v>0</v>
      </c>
      <c r="AJ217" s="22">
        <v>0</v>
      </c>
      <c r="AK217" s="22">
        <f t="shared" si="22"/>
        <v>-670</v>
      </c>
      <c r="AM217" s="65">
        <f t="shared" si="23"/>
        <v>0</v>
      </c>
      <c r="AN217" s="65">
        <f t="shared" si="24"/>
        <v>0</v>
      </c>
    </row>
    <row r="218" spans="1:40" outlineLevel="1" x14ac:dyDescent="0.25">
      <c r="A218" s="10">
        <v>40755</v>
      </c>
      <c r="C218" s="5" t="s">
        <v>6775</v>
      </c>
      <c r="D218" s="4" t="s">
        <v>6776</v>
      </c>
      <c r="F218" s="4" t="s">
        <v>88</v>
      </c>
      <c r="G218" s="4" t="s">
        <v>451</v>
      </c>
      <c r="H218" s="4" t="s">
        <v>157</v>
      </c>
      <c r="M218" s="5">
        <v>1</v>
      </c>
      <c r="N218" s="5" t="s">
        <v>158</v>
      </c>
      <c r="P218" s="65">
        <v>249</v>
      </c>
      <c r="Q218" s="66">
        <v>0</v>
      </c>
      <c r="R218" s="66">
        <v>0</v>
      </c>
      <c r="S218" s="66">
        <f t="shared" si="20"/>
        <v>249</v>
      </c>
      <c r="U218" s="5">
        <v>80</v>
      </c>
      <c r="V218" s="22">
        <v>-249</v>
      </c>
      <c r="W218" s="22">
        <v>0</v>
      </c>
      <c r="X218" s="22">
        <v>0</v>
      </c>
      <c r="Y218" s="22">
        <v>0</v>
      </c>
      <c r="Z218" s="22">
        <v>0</v>
      </c>
      <c r="AA218" s="22">
        <v>0</v>
      </c>
      <c r="AB218" s="22">
        <v>0</v>
      </c>
      <c r="AC218" s="22">
        <v>0</v>
      </c>
      <c r="AD218" s="22">
        <v>0</v>
      </c>
      <c r="AE218" s="22">
        <v>0</v>
      </c>
      <c r="AF218" s="22">
        <v>0</v>
      </c>
      <c r="AG218" s="22">
        <v>0</v>
      </c>
      <c r="AH218" s="22">
        <v>0</v>
      </c>
      <c r="AI218" s="22">
        <f t="shared" si="21"/>
        <v>0</v>
      </c>
      <c r="AJ218" s="22">
        <v>0</v>
      </c>
      <c r="AK218" s="22">
        <f t="shared" si="22"/>
        <v>-249</v>
      </c>
      <c r="AM218" s="65">
        <f t="shared" si="23"/>
        <v>0</v>
      </c>
      <c r="AN218" s="65">
        <f t="shared" si="24"/>
        <v>0</v>
      </c>
    </row>
    <row r="219" spans="1:40" outlineLevel="1" x14ac:dyDescent="0.25">
      <c r="A219" s="10">
        <v>40755</v>
      </c>
      <c r="C219" s="5" t="s">
        <v>6777</v>
      </c>
      <c r="D219" s="4" t="s">
        <v>6778</v>
      </c>
      <c r="F219" s="4" t="s">
        <v>88</v>
      </c>
      <c r="G219" s="4" t="s">
        <v>451</v>
      </c>
      <c r="H219" s="4" t="s">
        <v>157</v>
      </c>
      <c r="M219" s="5">
        <v>1</v>
      </c>
      <c r="N219" s="5" t="s">
        <v>158</v>
      </c>
      <c r="P219" s="65">
        <v>249</v>
      </c>
      <c r="Q219" s="66">
        <v>0</v>
      </c>
      <c r="R219" s="66">
        <v>0</v>
      </c>
      <c r="S219" s="66">
        <f t="shared" si="20"/>
        <v>249</v>
      </c>
      <c r="U219" s="5">
        <v>80</v>
      </c>
      <c r="V219" s="22">
        <v>-249</v>
      </c>
      <c r="W219" s="22">
        <v>0</v>
      </c>
      <c r="X219" s="22">
        <v>0</v>
      </c>
      <c r="Y219" s="22">
        <v>0</v>
      </c>
      <c r="Z219" s="22">
        <v>0</v>
      </c>
      <c r="AA219" s="22">
        <v>0</v>
      </c>
      <c r="AB219" s="22">
        <v>0</v>
      </c>
      <c r="AC219" s="22">
        <v>0</v>
      </c>
      <c r="AD219" s="22">
        <v>0</v>
      </c>
      <c r="AE219" s="22">
        <v>0</v>
      </c>
      <c r="AF219" s="22">
        <v>0</v>
      </c>
      <c r="AG219" s="22">
        <v>0</v>
      </c>
      <c r="AH219" s="22">
        <v>0</v>
      </c>
      <c r="AI219" s="22">
        <f t="shared" si="21"/>
        <v>0</v>
      </c>
      <c r="AJ219" s="22">
        <v>0</v>
      </c>
      <c r="AK219" s="22">
        <f t="shared" si="22"/>
        <v>-249</v>
      </c>
      <c r="AM219" s="65">
        <f t="shared" si="23"/>
        <v>0</v>
      </c>
      <c r="AN219" s="65">
        <f t="shared" si="24"/>
        <v>0</v>
      </c>
    </row>
    <row r="220" spans="1:40" outlineLevel="1" x14ac:dyDescent="0.25">
      <c r="A220" s="10">
        <v>40755</v>
      </c>
      <c r="C220" s="5" t="s">
        <v>6779</v>
      </c>
      <c r="D220" s="4" t="s">
        <v>6780</v>
      </c>
      <c r="F220" s="4" t="s">
        <v>88</v>
      </c>
      <c r="G220" s="4" t="s">
        <v>451</v>
      </c>
      <c r="H220" s="4" t="s">
        <v>157</v>
      </c>
      <c r="M220" s="5">
        <v>1</v>
      </c>
      <c r="N220" s="5" t="s">
        <v>158</v>
      </c>
      <c r="P220" s="65">
        <v>249</v>
      </c>
      <c r="Q220" s="66">
        <v>0</v>
      </c>
      <c r="R220" s="66">
        <v>0</v>
      </c>
      <c r="S220" s="66">
        <f t="shared" si="20"/>
        <v>249</v>
      </c>
      <c r="U220" s="5">
        <v>80</v>
      </c>
      <c r="V220" s="22">
        <v>-249</v>
      </c>
      <c r="W220" s="22">
        <v>0</v>
      </c>
      <c r="X220" s="22">
        <v>0</v>
      </c>
      <c r="Y220" s="22">
        <v>0</v>
      </c>
      <c r="Z220" s="22">
        <v>0</v>
      </c>
      <c r="AA220" s="22">
        <v>0</v>
      </c>
      <c r="AB220" s="22">
        <v>0</v>
      </c>
      <c r="AC220" s="22">
        <v>0</v>
      </c>
      <c r="AD220" s="22">
        <v>0</v>
      </c>
      <c r="AE220" s="22">
        <v>0</v>
      </c>
      <c r="AF220" s="22">
        <v>0</v>
      </c>
      <c r="AG220" s="22">
        <v>0</v>
      </c>
      <c r="AH220" s="22">
        <v>0</v>
      </c>
      <c r="AI220" s="22">
        <f t="shared" si="21"/>
        <v>0</v>
      </c>
      <c r="AJ220" s="22">
        <v>0</v>
      </c>
      <c r="AK220" s="22">
        <f t="shared" si="22"/>
        <v>-249</v>
      </c>
      <c r="AM220" s="65">
        <f t="shared" si="23"/>
        <v>0</v>
      </c>
      <c r="AN220" s="65">
        <f t="shared" si="24"/>
        <v>0</v>
      </c>
    </row>
    <row r="221" spans="1:40" outlineLevel="1" x14ac:dyDescent="0.25">
      <c r="A221" s="10">
        <v>40755</v>
      </c>
      <c r="C221" s="5" t="s">
        <v>6781</v>
      </c>
      <c r="D221" s="4" t="s">
        <v>6782</v>
      </c>
      <c r="F221" s="4" t="s">
        <v>88</v>
      </c>
      <c r="G221" s="4" t="s">
        <v>451</v>
      </c>
      <c r="H221" s="4" t="s">
        <v>157</v>
      </c>
      <c r="M221" s="5">
        <v>1</v>
      </c>
      <c r="N221" s="5" t="s">
        <v>158</v>
      </c>
      <c r="P221" s="65">
        <v>60</v>
      </c>
      <c r="Q221" s="66">
        <v>0</v>
      </c>
      <c r="R221" s="66">
        <v>0</v>
      </c>
      <c r="S221" s="66">
        <f t="shared" si="20"/>
        <v>60</v>
      </c>
      <c r="U221" s="5">
        <v>80</v>
      </c>
      <c r="V221" s="22">
        <v>-60</v>
      </c>
      <c r="W221" s="22">
        <v>0</v>
      </c>
      <c r="X221" s="22">
        <v>0</v>
      </c>
      <c r="Y221" s="22">
        <v>0</v>
      </c>
      <c r="Z221" s="22">
        <v>0</v>
      </c>
      <c r="AA221" s="22">
        <v>0</v>
      </c>
      <c r="AB221" s="22">
        <v>0</v>
      </c>
      <c r="AC221" s="22">
        <v>0</v>
      </c>
      <c r="AD221" s="22">
        <v>0</v>
      </c>
      <c r="AE221" s="22">
        <v>0</v>
      </c>
      <c r="AF221" s="22">
        <v>0</v>
      </c>
      <c r="AG221" s="22">
        <v>0</v>
      </c>
      <c r="AH221" s="22">
        <v>0</v>
      </c>
      <c r="AI221" s="22">
        <f t="shared" si="21"/>
        <v>0</v>
      </c>
      <c r="AJ221" s="22">
        <v>0</v>
      </c>
      <c r="AK221" s="22">
        <f t="shared" si="22"/>
        <v>-60</v>
      </c>
      <c r="AM221" s="65">
        <f t="shared" si="23"/>
        <v>0</v>
      </c>
      <c r="AN221" s="65">
        <f t="shared" si="24"/>
        <v>0</v>
      </c>
    </row>
    <row r="222" spans="1:40" outlineLevel="1" x14ac:dyDescent="0.25">
      <c r="A222" s="10">
        <v>40755</v>
      </c>
      <c r="C222" s="5" t="s">
        <v>6783</v>
      </c>
      <c r="D222" s="4" t="s">
        <v>6784</v>
      </c>
      <c r="F222" s="4" t="s">
        <v>88</v>
      </c>
      <c r="G222" s="4" t="s">
        <v>451</v>
      </c>
      <c r="H222" s="4" t="s">
        <v>157</v>
      </c>
      <c r="M222" s="5">
        <v>1</v>
      </c>
      <c r="N222" s="5" t="s">
        <v>158</v>
      </c>
      <c r="P222" s="65">
        <v>249</v>
      </c>
      <c r="Q222" s="66">
        <v>0</v>
      </c>
      <c r="R222" s="66">
        <v>0</v>
      </c>
      <c r="S222" s="66">
        <f t="shared" si="20"/>
        <v>249</v>
      </c>
      <c r="U222" s="5">
        <v>80</v>
      </c>
      <c r="V222" s="22">
        <v>-249</v>
      </c>
      <c r="W222" s="22">
        <v>0</v>
      </c>
      <c r="X222" s="22">
        <v>0</v>
      </c>
      <c r="Y222" s="22">
        <v>0</v>
      </c>
      <c r="Z222" s="22">
        <v>0</v>
      </c>
      <c r="AA222" s="22">
        <v>0</v>
      </c>
      <c r="AB222" s="22">
        <v>0</v>
      </c>
      <c r="AC222" s="22">
        <v>0</v>
      </c>
      <c r="AD222" s="22">
        <v>0</v>
      </c>
      <c r="AE222" s="22">
        <v>0</v>
      </c>
      <c r="AF222" s="22">
        <v>0</v>
      </c>
      <c r="AG222" s="22">
        <v>0</v>
      </c>
      <c r="AH222" s="22">
        <v>0</v>
      </c>
      <c r="AI222" s="22">
        <f t="shared" si="21"/>
        <v>0</v>
      </c>
      <c r="AJ222" s="22">
        <v>0</v>
      </c>
      <c r="AK222" s="22">
        <f t="shared" si="22"/>
        <v>-249</v>
      </c>
      <c r="AM222" s="65">
        <f t="shared" si="23"/>
        <v>0</v>
      </c>
      <c r="AN222" s="65">
        <f t="shared" si="24"/>
        <v>0</v>
      </c>
    </row>
    <row r="223" spans="1:40" outlineLevel="1" x14ac:dyDescent="0.25">
      <c r="A223" s="10">
        <v>40755</v>
      </c>
      <c r="C223" s="5" t="s">
        <v>6785</v>
      </c>
      <c r="D223" s="4" t="s">
        <v>6786</v>
      </c>
      <c r="F223" s="4" t="s">
        <v>88</v>
      </c>
      <c r="G223" s="4" t="s">
        <v>451</v>
      </c>
      <c r="H223" s="4" t="s">
        <v>157</v>
      </c>
      <c r="M223" s="5">
        <v>1</v>
      </c>
      <c r="N223" s="5" t="s">
        <v>158</v>
      </c>
      <c r="P223" s="65">
        <v>60</v>
      </c>
      <c r="Q223" s="66">
        <v>0</v>
      </c>
      <c r="R223" s="66">
        <v>0</v>
      </c>
      <c r="S223" s="66">
        <f t="shared" si="20"/>
        <v>60</v>
      </c>
      <c r="U223" s="5">
        <v>80</v>
      </c>
      <c r="V223" s="22">
        <v>-60</v>
      </c>
      <c r="W223" s="22">
        <v>0</v>
      </c>
      <c r="X223" s="22">
        <v>0</v>
      </c>
      <c r="Y223" s="22">
        <v>0</v>
      </c>
      <c r="Z223" s="22">
        <v>0</v>
      </c>
      <c r="AA223" s="22">
        <v>0</v>
      </c>
      <c r="AB223" s="22">
        <v>0</v>
      </c>
      <c r="AC223" s="22">
        <v>0</v>
      </c>
      <c r="AD223" s="22">
        <v>0</v>
      </c>
      <c r="AE223" s="22">
        <v>0</v>
      </c>
      <c r="AF223" s="22">
        <v>0</v>
      </c>
      <c r="AG223" s="22">
        <v>0</v>
      </c>
      <c r="AH223" s="22">
        <v>0</v>
      </c>
      <c r="AI223" s="22">
        <f t="shared" si="21"/>
        <v>0</v>
      </c>
      <c r="AJ223" s="22">
        <v>0</v>
      </c>
      <c r="AK223" s="22">
        <f t="shared" si="22"/>
        <v>-60</v>
      </c>
      <c r="AM223" s="65">
        <f t="shared" si="23"/>
        <v>0</v>
      </c>
      <c r="AN223" s="65">
        <f t="shared" si="24"/>
        <v>0</v>
      </c>
    </row>
    <row r="224" spans="1:40" outlineLevel="1" x14ac:dyDescent="0.25">
      <c r="A224" s="10">
        <v>40755</v>
      </c>
      <c r="C224" s="5" t="s">
        <v>6787</v>
      </c>
      <c r="D224" s="4" t="s">
        <v>6788</v>
      </c>
      <c r="F224" s="4" t="s">
        <v>88</v>
      </c>
      <c r="G224" s="4" t="s">
        <v>451</v>
      </c>
      <c r="H224" s="4" t="s">
        <v>157</v>
      </c>
      <c r="M224" s="5">
        <v>1</v>
      </c>
      <c r="N224" s="5" t="s">
        <v>158</v>
      </c>
      <c r="P224" s="65">
        <v>60</v>
      </c>
      <c r="Q224" s="66">
        <v>0</v>
      </c>
      <c r="R224" s="66">
        <v>0</v>
      </c>
      <c r="S224" s="66">
        <f t="shared" si="20"/>
        <v>60</v>
      </c>
      <c r="U224" s="5">
        <v>80</v>
      </c>
      <c r="V224" s="22">
        <v>-60</v>
      </c>
      <c r="W224" s="22">
        <v>0</v>
      </c>
      <c r="X224" s="22">
        <v>0</v>
      </c>
      <c r="Y224" s="22">
        <v>0</v>
      </c>
      <c r="Z224" s="22">
        <v>0</v>
      </c>
      <c r="AA224" s="22">
        <v>0</v>
      </c>
      <c r="AB224" s="22">
        <v>0</v>
      </c>
      <c r="AC224" s="22">
        <v>0</v>
      </c>
      <c r="AD224" s="22">
        <v>0</v>
      </c>
      <c r="AE224" s="22">
        <v>0</v>
      </c>
      <c r="AF224" s="22">
        <v>0</v>
      </c>
      <c r="AG224" s="22">
        <v>0</v>
      </c>
      <c r="AH224" s="22">
        <v>0</v>
      </c>
      <c r="AI224" s="22">
        <f t="shared" si="21"/>
        <v>0</v>
      </c>
      <c r="AJ224" s="22">
        <v>0</v>
      </c>
      <c r="AK224" s="22">
        <f t="shared" si="22"/>
        <v>-60</v>
      </c>
      <c r="AM224" s="65">
        <f t="shared" si="23"/>
        <v>0</v>
      </c>
      <c r="AN224" s="65">
        <f t="shared" si="24"/>
        <v>0</v>
      </c>
    </row>
    <row r="225" spans="1:40" outlineLevel="1" x14ac:dyDescent="0.25">
      <c r="A225" s="10">
        <v>40755</v>
      </c>
      <c r="C225" s="5" t="s">
        <v>6789</v>
      </c>
      <c r="D225" s="4" t="s">
        <v>6790</v>
      </c>
      <c r="F225" s="4" t="s">
        <v>88</v>
      </c>
      <c r="G225" s="4" t="s">
        <v>451</v>
      </c>
      <c r="H225" s="4" t="s">
        <v>157</v>
      </c>
      <c r="M225" s="5">
        <v>1</v>
      </c>
      <c r="N225" s="5" t="s">
        <v>158</v>
      </c>
      <c r="P225" s="65">
        <v>270</v>
      </c>
      <c r="Q225" s="66">
        <v>0</v>
      </c>
      <c r="R225" s="66">
        <v>0</v>
      </c>
      <c r="S225" s="66">
        <f t="shared" si="20"/>
        <v>270</v>
      </c>
      <c r="U225" s="5">
        <v>80</v>
      </c>
      <c r="V225" s="22">
        <v>-270</v>
      </c>
      <c r="W225" s="22">
        <v>0</v>
      </c>
      <c r="X225" s="22">
        <v>0</v>
      </c>
      <c r="Y225" s="22">
        <v>0</v>
      </c>
      <c r="Z225" s="22">
        <v>0</v>
      </c>
      <c r="AA225" s="22">
        <v>0</v>
      </c>
      <c r="AB225" s="22">
        <v>0</v>
      </c>
      <c r="AC225" s="22">
        <v>0</v>
      </c>
      <c r="AD225" s="22">
        <v>0</v>
      </c>
      <c r="AE225" s="22">
        <v>0</v>
      </c>
      <c r="AF225" s="22">
        <v>0</v>
      </c>
      <c r="AG225" s="22">
        <v>0</v>
      </c>
      <c r="AH225" s="22">
        <v>0</v>
      </c>
      <c r="AI225" s="22">
        <f t="shared" si="21"/>
        <v>0</v>
      </c>
      <c r="AJ225" s="22">
        <v>0</v>
      </c>
      <c r="AK225" s="22">
        <f t="shared" si="22"/>
        <v>-270</v>
      </c>
      <c r="AM225" s="65">
        <f t="shared" si="23"/>
        <v>0</v>
      </c>
      <c r="AN225" s="65">
        <f t="shared" si="24"/>
        <v>0</v>
      </c>
    </row>
    <row r="226" spans="1:40" outlineLevel="1" x14ac:dyDescent="0.25">
      <c r="A226" s="10">
        <v>40755</v>
      </c>
      <c r="C226" s="5" t="s">
        <v>6791</v>
      </c>
      <c r="D226" s="4" t="s">
        <v>6792</v>
      </c>
      <c r="F226" s="4" t="s">
        <v>88</v>
      </c>
      <c r="G226" s="4" t="s">
        <v>451</v>
      </c>
      <c r="H226" s="4" t="s">
        <v>157</v>
      </c>
      <c r="M226" s="5">
        <v>1</v>
      </c>
      <c r="N226" s="5" t="s">
        <v>158</v>
      </c>
      <c r="P226" s="65">
        <v>120</v>
      </c>
      <c r="Q226" s="66">
        <v>0</v>
      </c>
      <c r="R226" s="66">
        <v>0</v>
      </c>
      <c r="S226" s="66">
        <f t="shared" si="20"/>
        <v>120</v>
      </c>
      <c r="U226" s="5">
        <v>80</v>
      </c>
      <c r="V226" s="22">
        <v>-120</v>
      </c>
      <c r="W226" s="22">
        <v>0</v>
      </c>
      <c r="X226" s="22">
        <v>0</v>
      </c>
      <c r="Y226" s="22">
        <v>0</v>
      </c>
      <c r="Z226" s="22">
        <v>0</v>
      </c>
      <c r="AA226" s="22">
        <v>0</v>
      </c>
      <c r="AB226" s="22">
        <v>0</v>
      </c>
      <c r="AC226" s="22">
        <v>0</v>
      </c>
      <c r="AD226" s="22">
        <v>0</v>
      </c>
      <c r="AE226" s="22">
        <v>0</v>
      </c>
      <c r="AF226" s="22">
        <v>0</v>
      </c>
      <c r="AG226" s="22">
        <v>0</v>
      </c>
      <c r="AH226" s="22">
        <v>0</v>
      </c>
      <c r="AI226" s="22">
        <f t="shared" si="21"/>
        <v>0</v>
      </c>
      <c r="AJ226" s="22">
        <v>0</v>
      </c>
      <c r="AK226" s="22">
        <f t="shared" si="22"/>
        <v>-120</v>
      </c>
      <c r="AM226" s="65">
        <f t="shared" si="23"/>
        <v>0</v>
      </c>
      <c r="AN226" s="65">
        <f t="shared" si="24"/>
        <v>0</v>
      </c>
    </row>
    <row r="227" spans="1:40" outlineLevel="1" x14ac:dyDescent="0.25">
      <c r="A227" s="10">
        <v>40755</v>
      </c>
      <c r="C227" s="5" t="s">
        <v>6793</v>
      </c>
      <c r="D227" s="4" t="s">
        <v>6794</v>
      </c>
      <c r="F227" s="4" t="s">
        <v>88</v>
      </c>
      <c r="G227" s="4" t="s">
        <v>451</v>
      </c>
      <c r="H227" s="4" t="s">
        <v>157</v>
      </c>
      <c r="M227" s="5">
        <v>1</v>
      </c>
      <c r="N227" s="5" t="s">
        <v>158</v>
      </c>
      <c r="P227" s="65">
        <v>630</v>
      </c>
      <c r="Q227" s="66">
        <v>0</v>
      </c>
      <c r="R227" s="66">
        <v>0</v>
      </c>
      <c r="S227" s="66">
        <f t="shared" si="20"/>
        <v>630</v>
      </c>
      <c r="U227" s="5">
        <v>80</v>
      </c>
      <c r="V227" s="22">
        <v>-630</v>
      </c>
      <c r="W227" s="22">
        <v>0</v>
      </c>
      <c r="X227" s="22">
        <v>0</v>
      </c>
      <c r="Y227" s="22">
        <v>0</v>
      </c>
      <c r="Z227" s="22">
        <v>0</v>
      </c>
      <c r="AA227" s="22">
        <v>0</v>
      </c>
      <c r="AB227" s="22">
        <v>0</v>
      </c>
      <c r="AC227" s="22">
        <v>0</v>
      </c>
      <c r="AD227" s="22">
        <v>0</v>
      </c>
      <c r="AE227" s="22">
        <v>0</v>
      </c>
      <c r="AF227" s="22">
        <v>0</v>
      </c>
      <c r="AG227" s="22">
        <v>0</v>
      </c>
      <c r="AH227" s="22">
        <v>0</v>
      </c>
      <c r="AI227" s="22">
        <f t="shared" si="21"/>
        <v>0</v>
      </c>
      <c r="AJ227" s="22">
        <v>0</v>
      </c>
      <c r="AK227" s="22">
        <f t="shared" si="22"/>
        <v>-630</v>
      </c>
      <c r="AM227" s="65">
        <f t="shared" si="23"/>
        <v>0</v>
      </c>
      <c r="AN227" s="65">
        <f t="shared" si="24"/>
        <v>0</v>
      </c>
    </row>
    <row r="228" spans="1:40" outlineLevel="1" x14ac:dyDescent="0.25">
      <c r="A228" s="10">
        <v>40755</v>
      </c>
      <c r="C228" s="5" t="s">
        <v>6795</v>
      </c>
      <c r="D228" s="4" t="s">
        <v>6796</v>
      </c>
      <c r="F228" s="4" t="s">
        <v>88</v>
      </c>
      <c r="G228" s="4" t="s">
        <v>451</v>
      </c>
      <c r="H228" s="4" t="s">
        <v>157</v>
      </c>
      <c r="M228" s="5">
        <v>1</v>
      </c>
      <c r="N228" s="5" t="s">
        <v>158</v>
      </c>
      <c r="P228" s="65">
        <v>230</v>
      </c>
      <c r="Q228" s="66">
        <v>0</v>
      </c>
      <c r="R228" s="66">
        <v>0</v>
      </c>
      <c r="S228" s="66">
        <f t="shared" si="20"/>
        <v>230</v>
      </c>
      <c r="U228" s="5">
        <v>80</v>
      </c>
      <c r="V228" s="22">
        <v>-230</v>
      </c>
      <c r="W228" s="22">
        <v>0</v>
      </c>
      <c r="X228" s="22">
        <v>0</v>
      </c>
      <c r="Y228" s="22">
        <v>0</v>
      </c>
      <c r="Z228" s="22">
        <v>0</v>
      </c>
      <c r="AA228" s="22">
        <v>0</v>
      </c>
      <c r="AB228" s="22">
        <v>0</v>
      </c>
      <c r="AC228" s="22">
        <v>0</v>
      </c>
      <c r="AD228" s="22">
        <v>0</v>
      </c>
      <c r="AE228" s="22">
        <v>0</v>
      </c>
      <c r="AF228" s="22">
        <v>0</v>
      </c>
      <c r="AG228" s="22">
        <v>0</v>
      </c>
      <c r="AH228" s="22">
        <v>0</v>
      </c>
      <c r="AI228" s="22">
        <f t="shared" si="21"/>
        <v>0</v>
      </c>
      <c r="AJ228" s="22">
        <v>0</v>
      </c>
      <c r="AK228" s="22">
        <f t="shared" si="22"/>
        <v>-230</v>
      </c>
      <c r="AM228" s="65">
        <f t="shared" si="23"/>
        <v>0</v>
      </c>
      <c r="AN228" s="65">
        <f t="shared" si="24"/>
        <v>0</v>
      </c>
    </row>
    <row r="229" spans="1:40" outlineLevel="1" x14ac:dyDescent="0.25">
      <c r="A229" s="10">
        <v>40755</v>
      </c>
      <c r="C229" s="5" t="s">
        <v>6797</v>
      </c>
      <c r="D229" s="4" t="s">
        <v>6798</v>
      </c>
      <c r="F229" s="4" t="s">
        <v>88</v>
      </c>
      <c r="G229" s="4" t="s">
        <v>451</v>
      </c>
      <c r="H229" s="4" t="s">
        <v>157</v>
      </c>
      <c r="M229" s="5">
        <v>1</v>
      </c>
      <c r="N229" s="5" t="s">
        <v>158</v>
      </c>
      <c r="P229" s="65">
        <v>778</v>
      </c>
      <c r="Q229" s="66">
        <v>0</v>
      </c>
      <c r="R229" s="66">
        <v>0</v>
      </c>
      <c r="S229" s="66">
        <f t="shared" si="20"/>
        <v>778</v>
      </c>
      <c r="U229" s="5">
        <v>80</v>
      </c>
      <c r="V229" s="22">
        <v>-778</v>
      </c>
      <c r="W229" s="22">
        <v>0</v>
      </c>
      <c r="X229" s="22">
        <v>0</v>
      </c>
      <c r="Y229" s="22">
        <v>0</v>
      </c>
      <c r="Z229" s="22">
        <v>0</v>
      </c>
      <c r="AA229" s="22">
        <v>0</v>
      </c>
      <c r="AB229" s="22">
        <v>0</v>
      </c>
      <c r="AC229" s="22">
        <v>0</v>
      </c>
      <c r="AD229" s="22">
        <v>0</v>
      </c>
      <c r="AE229" s="22">
        <v>0</v>
      </c>
      <c r="AF229" s="22">
        <v>0</v>
      </c>
      <c r="AG229" s="22">
        <v>0</v>
      </c>
      <c r="AH229" s="22">
        <v>0</v>
      </c>
      <c r="AI229" s="22">
        <f t="shared" si="21"/>
        <v>0</v>
      </c>
      <c r="AJ229" s="22">
        <v>0</v>
      </c>
      <c r="AK229" s="22">
        <f t="shared" si="22"/>
        <v>-778</v>
      </c>
      <c r="AM229" s="65">
        <f t="shared" si="23"/>
        <v>0</v>
      </c>
      <c r="AN229" s="65">
        <f t="shared" si="24"/>
        <v>0</v>
      </c>
    </row>
    <row r="230" spans="1:40" outlineLevel="1" x14ac:dyDescent="0.25">
      <c r="A230" s="10">
        <v>40755</v>
      </c>
      <c r="C230" s="5" t="s">
        <v>6799</v>
      </c>
      <c r="D230" s="4" t="s">
        <v>6800</v>
      </c>
      <c r="F230" s="4" t="s">
        <v>88</v>
      </c>
      <c r="G230" s="4" t="s">
        <v>451</v>
      </c>
      <c r="H230" s="4" t="s">
        <v>157</v>
      </c>
      <c r="M230" s="5">
        <v>1</v>
      </c>
      <c r="N230" s="5" t="s">
        <v>158</v>
      </c>
      <c r="P230" s="65">
        <v>790</v>
      </c>
      <c r="Q230" s="66">
        <v>0</v>
      </c>
      <c r="R230" s="66">
        <v>0</v>
      </c>
      <c r="S230" s="66">
        <f t="shared" ref="S230:S246" si="25">SUM(P230:R230)</f>
        <v>790</v>
      </c>
      <c r="U230" s="5">
        <v>80</v>
      </c>
      <c r="V230" s="22">
        <v>-790</v>
      </c>
      <c r="W230" s="22">
        <v>0</v>
      </c>
      <c r="X230" s="22">
        <v>0</v>
      </c>
      <c r="Y230" s="22">
        <v>0</v>
      </c>
      <c r="Z230" s="22">
        <v>0</v>
      </c>
      <c r="AA230" s="22">
        <v>0</v>
      </c>
      <c r="AB230" s="22">
        <v>0</v>
      </c>
      <c r="AC230" s="22">
        <v>0</v>
      </c>
      <c r="AD230" s="22">
        <v>0</v>
      </c>
      <c r="AE230" s="22">
        <v>0</v>
      </c>
      <c r="AF230" s="22">
        <v>0</v>
      </c>
      <c r="AG230" s="22">
        <v>0</v>
      </c>
      <c r="AH230" s="22">
        <v>0</v>
      </c>
      <c r="AI230" s="22">
        <f t="shared" si="21"/>
        <v>0</v>
      </c>
      <c r="AJ230" s="22">
        <v>0</v>
      </c>
      <c r="AK230" s="22">
        <f t="shared" si="22"/>
        <v>-790</v>
      </c>
      <c r="AM230" s="65">
        <f t="shared" si="23"/>
        <v>0</v>
      </c>
      <c r="AN230" s="65">
        <f t="shared" si="24"/>
        <v>0</v>
      </c>
    </row>
    <row r="231" spans="1:40" outlineLevel="1" x14ac:dyDescent="0.25">
      <c r="A231" s="10">
        <v>40755</v>
      </c>
      <c r="C231" s="5" t="s">
        <v>6801</v>
      </c>
      <c r="D231" s="4" t="s">
        <v>6802</v>
      </c>
      <c r="F231" s="4" t="s">
        <v>88</v>
      </c>
      <c r="G231" s="4" t="s">
        <v>451</v>
      </c>
      <c r="H231" s="4" t="s">
        <v>157</v>
      </c>
      <c r="M231" s="5">
        <v>1</v>
      </c>
      <c r="N231" s="5" t="s">
        <v>158</v>
      </c>
      <c r="P231" s="65">
        <v>185</v>
      </c>
      <c r="Q231" s="66">
        <v>0</v>
      </c>
      <c r="R231" s="66">
        <v>0</v>
      </c>
      <c r="S231" s="66">
        <f t="shared" si="25"/>
        <v>185</v>
      </c>
      <c r="U231" s="5">
        <v>80</v>
      </c>
      <c r="V231" s="22">
        <v>-185</v>
      </c>
      <c r="W231" s="22">
        <v>0</v>
      </c>
      <c r="X231" s="22">
        <v>0</v>
      </c>
      <c r="Y231" s="22">
        <v>0</v>
      </c>
      <c r="Z231" s="22">
        <v>0</v>
      </c>
      <c r="AA231" s="22">
        <v>0</v>
      </c>
      <c r="AB231" s="22">
        <v>0</v>
      </c>
      <c r="AC231" s="22">
        <v>0</v>
      </c>
      <c r="AD231" s="22">
        <v>0</v>
      </c>
      <c r="AE231" s="22">
        <v>0</v>
      </c>
      <c r="AF231" s="22">
        <v>0</v>
      </c>
      <c r="AG231" s="22">
        <v>0</v>
      </c>
      <c r="AH231" s="22">
        <v>0</v>
      </c>
      <c r="AI231" s="22">
        <f t="shared" ref="AI231:AI246" si="26">SUM(W231:AH231)</f>
        <v>0</v>
      </c>
      <c r="AJ231" s="22">
        <v>0</v>
      </c>
      <c r="AK231" s="22">
        <f t="shared" ref="AK231:AK246" si="27">V231+AI231+AJ231</f>
        <v>-185</v>
      </c>
      <c r="AM231" s="65">
        <f t="shared" ref="AM231:AM246" si="28">S231+AK231</f>
        <v>0</v>
      </c>
      <c r="AN231" s="65">
        <f t="shared" ref="AN231:AN246" si="29">P231+V231</f>
        <v>0</v>
      </c>
    </row>
    <row r="232" spans="1:40" outlineLevel="1" x14ac:dyDescent="0.25">
      <c r="A232" s="10">
        <v>40755</v>
      </c>
      <c r="C232" s="5" t="s">
        <v>6803</v>
      </c>
      <c r="D232" s="4" t="s">
        <v>6804</v>
      </c>
      <c r="F232" s="4" t="s">
        <v>88</v>
      </c>
      <c r="G232" s="4" t="s">
        <v>451</v>
      </c>
      <c r="H232" s="4" t="s">
        <v>157</v>
      </c>
      <c r="M232" s="5">
        <v>1</v>
      </c>
      <c r="N232" s="5" t="s">
        <v>158</v>
      </c>
      <c r="P232" s="65">
        <v>60</v>
      </c>
      <c r="Q232" s="66">
        <v>0</v>
      </c>
      <c r="R232" s="66">
        <v>0</v>
      </c>
      <c r="S232" s="66">
        <f t="shared" si="25"/>
        <v>60</v>
      </c>
      <c r="U232" s="5">
        <v>80</v>
      </c>
      <c r="V232" s="22">
        <v>-60</v>
      </c>
      <c r="W232" s="22">
        <v>0</v>
      </c>
      <c r="X232" s="22">
        <v>0</v>
      </c>
      <c r="Y232" s="22">
        <v>0</v>
      </c>
      <c r="Z232" s="22">
        <v>0</v>
      </c>
      <c r="AA232" s="22">
        <v>0</v>
      </c>
      <c r="AB232" s="22">
        <v>0</v>
      </c>
      <c r="AC232" s="22">
        <v>0</v>
      </c>
      <c r="AD232" s="22">
        <v>0</v>
      </c>
      <c r="AE232" s="22">
        <v>0</v>
      </c>
      <c r="AF232" s="22">
        <v>0</v>
      </c>
      <c r="AG232" s="22">
        <v>0</v>
      </c>
      <c r="AH232" s="22">
        <v>0</v>
      </c>
      <c r="AI232" s="22">
        <f t="shared" si="26"/>
        <v>0</v>
      </c>
      <c r="AJ232" s="22">
        <v>0</v>
      </c>
      <c r="AK232" s="22">
        <f t="shared" si="27"/>
        <v>-60</v>
      </c>
      <c r="AM232" s="65">
        <f t="shared" si="28"/>
        <v>0</v>
      </c>
      <c r="AN232" s="65">
        <f t="shared" si="29"/>
        <v>0</v>
      </c>
    </row>
    <row r="233" spans="1:40" outlineLevel="1" x14ac:dyDescent="0.25">
      <c r="A233" s="10">
        <v>40755</v>
      </c>
      <c r="C233" s="5" t="s">
        <v>6805</v>
      </c>
      <c r="D233" s="4" t="s">
        <v>6806</v>
      </c>
      <c r="F233" s="4" t="s">
        <v>88</v>
      </c>
      <c r="G233" s="4" t="s">
        <v>451</v>
      </c>
      <c r="H233" s="4" t="s">
        <v>157</v>
      </c>
      <c r="M233" s="5">
        <v>1</v>
      </c>
      <c r="N233" s="5" t="s">
        <v>158</v>
      </c>
      <c r="P233" s="65">
        <v>3308</v>
      </c>
      <c r="Q233" s="66">
        <v>0</v>
      </c>
      <c r="R233" s="66">
        <v>0</v>
      </c>
      <c r="S233" s="66">
        <f t="shared" si="25"/>
        <v>3308</v>
      </c>
      <c r="U233" s="5">
        <v>80</v>
      </c>
      <c r="V233" s="22">
        <v>-3308</v>
      </c>
      <c r="W233" s="22">
        <v>0</v>
      </c>
      <c r="X233" s="22">
        <v>0</v>
      </c>
      <c r="Y233" s="22">
        <v>0</v>
      </c>
      <c r="Z233" s="22">
        <v>0</v>
      </c>
      <c r="AA233" s="22">
        <v>0</v>
      </c>
      <c r="AB233" s="22">
        <v>0</v>
      </c>
      <c r="AC233" s="22">
        <v>0</v>
      </c>
      <c r="AD233" s="22">
        <v>0</v>
      </c>
      <c r="AE233" s="22">
        <v>0</v>
      </c>
      <c r="AF233" s="22">
        <v>0</v>
      </c>
      <c r="AG233" s="22">
        <v>0</v>
      </c>
      <c r="AH233" s="22">
        <v>0</v>
      </c>
      <c r="AI233" s="22">
        <f t="shared" si="26"/>
        <v>0</v>
      </c>
      <c r="AJ233" s="22">
        <v>0</v>
      </c>
      <c r="AK233" s="22">
        <f t="shared" si="27"/>
        <v>-3308</v>
      </c>
      <c r="AM233" s="65">
        <f t="shared" si="28"/>
        <v>0</v>
      </c>
      <c r="AN233" s="65">
        <f t="shared" si="29"/>
        <v>0</v>
      </c>
    </row>
    <row r="234" spans="1:40" outlineLevel="1" x14ac:dyDescent="0.25">
      <c r="A234" s="10">
        <v>40755</v>
      </c>
      <c r="C234" s="5" t="s">
        <v>6807</v>
      </c>
      <c r="D234" s="4" t="s">
        <v>6808</v>
      </c>
      <c r="F234" s="4" t="s">
        <v>88</v>
      </c>
      <c r="G234" s="4" t="s">
        <v>451</v>
      </c>
      <c r="H234" s="4" t="s">
        <v>157</v>
      </c>
      <c r="M234" s="5">
        <v>1</v>
      </c>
      <c r="N234" s="5" t="s">
        <v>158</v>
      </c>
      <c r="P234" s="65">
        <v>33000</v>
      </c>
      <c r="Q234" s="66">
        <v>0</v>
      </c>
      <c r="R234" s="66">
        <v>0</v>
      </c>
      <c r="S234" s="66">
        <f t="shared" si="25"/>
        <v>33000</v>
      </c>
      <c r="U234" s="5">
        <v>80</v>
      </c>
      <c r="V234" s="22">
        <v>-33000</v>
      </c>
      <c r="W234" s="22">
        <v>0</v>
      </c>
      <c r="X234" s="22">
        <v>0</v>
      </c>
      <c r="Y234" s="22">
        <v>0</v>
      </c>
      <c r="Z234" s="22">
        <v>0</v>
      </c>
      <c r="AA234" s="22">
        <v>0</v>
      </c>
      <c r="AB234" s="22">
        <v>0</v>
      </c>
      <c r="AC234" s="22">
        <v>0</v>
      </c>
      <c r="AD234" s="22">
        <v>0</v>
      </c>
      <c r="AE234" s="22">
        <v>0</v>
      </c>
      <c r="AF234" s="22">
        <v>0</v>
      </c>
      <c r="AG234" s="22">
        <v>0</v>
      </c>
      <c r="AH234" s="22">
        <v>0</v>
      </c>
      <c r="AI234" s="22">
        <f t="shared" si="26"/>
        <v>0</v>
      </c>
      <c r="AJ234" s="22">
        <v>0</v>
      </c>
      <c r="AK234" s="22">
        <f t="shared" si="27"/>
        <v>-33000</v>
      </c>
      <c r="AM234" s="65">
        <f t="shared" si="28"/>
        <v>0</v>
      </c>
      <c r="AN234" s="65">
        <f t="shared" si="29"/>
        <v>0</v>
      </c>
    </row>
    <row r="235" spans="1:40" outlineLevel="1" x14ac:dyDescent="0.25">
      <c r="A235" s="10">
        <v>40755</v>
      </c>
      <c r="C235" s="5" t="s">
        <v>6809</v>
      </c>
      <c r="D235" s="4" t="s">
        <v>6810</v>
      </c>
      <c r="F235" s="4" t="s">
        <v>88</v>
      </c>
      <c r="G235" s="4" t="s">
        <v>451</v>
      </c>
      <c r="H235" s="4" t="s">
        <v>157</v>
      </c>
      <c r="M235" s="5">
        <v>1</v>
      </c>
      <c r="N235" s="5" t="s">
        <v>158</v>
      </c>
      <c r="P235" s="65">
        <v>550</v>
      </c>
      <c r="Q235" s="66">
        <v>0</v>
      </c>
      <c r="R235" s="66">
        <v>0</v>
      </c>
      <c r="S235" s="66">
        <f t="shared" si="25"/>
        <v>550</v>
      </c>
      <c r="U235" s="5">
        <v>80</v>
      </c>
      <c r="V235" s="22">
        <v>-550</v>
      </c>
      <c r="W235" s="22">
        <v>0</v>
      </c>
      <c r="X235" s="22">
        <v>0</v>
      </c>
      <c r="Y235" s="22">
        <v>0</v>
      </c>
      <c r="Z235" s="22">
        <v>0</v>
      </c>
      <c r="AA235" s="22">
        <v>0</v>
      </c>
      <c r="AB235" s="22">
        <v>0</v>
      </c>
      <c r="AC235" s="22">
        <v>0</v>
      </c>
      <c r="AD235" s="22">
        <v>0</v>
      </c>
      <c r="AE235" s="22">
        <v>0</v>
      </c>
      <c r="AF235" s="22">
        <v>0</v>
      </c>
      <c r="AG235" s="22">
        <v>0</v>
      </c>
      <c r="AH235" s="22">
        <v>0</v>
      </c>
      <c r="AI235" s="22">
        <f t="shared" si="26"/>
        <v>0</v>
      </c>
      <c r="AJ235" s="22">
        <v>0</v>
      </c>
      <c r="AK235" s="22">
        <f t="shared" si="27"/>
        <v>-550</v>
      </c>
      <c r="AM235" s="65">
        <f t="shared" si="28"/>
        <v>0</v>
      </c>
      <c r="AN235" s="65">
        <f t="shared" si="29"/>
        <v>0</v>
      </c>
    </row>
    <row r="236" spans="1:40" outlineLevel="1" x14ac:dyDescent="0.25">
      <c r="A236" s="10">
        <v>40755</v>
      </c>
      <c r="C236" s="5" t="s">
        <v>6811</v>
      </c>
      <c r="D236" s="4" t="s">
        <v>6812</v>
      </c>
      <c r="F236" s="4" t="s">
        <v>88</v>
      </c>
      <c r="G236" s="4" t="s">
        <v>451</v>
      </c>
      <c r="H236" s="4" t="s">
        <v>157</v>
      </c>
      <c r="M236" s="5">
        <v>1</v>
      </c>
      <c r="N236" s="5" t="s">
        <v>158</v>
      </c>
      <c r="P236" s="65">
        <v>135</v>
      </c>
      <c r="Q236" s="66">
        <v>0</v>
      </c>
      <c r="R236" s="66">
        <v>0</v>
      </c>
      <c r="S236" s="66">
        <f t="shared" si="25"/>
        <v>135</v>
      </c>
      <c r="U236" s="5">
        <v>80</v>
      </c>
      <c r="V236" s="22">
        <v>-135</v>
      </c>
      <c r="W236" s="22">
        <v>0</v>
      </c>
      <c r="X236" s="22">
        <v>0</v>
      </c>
      <c r="Y236" s="22">
        <v>0</v>
      </c>
      <c r="Z236" s="22">
        <v>0</v>
      </c>
      <c r="AA236" s="22">
        <v>0</v>
      </c>
      <c r="AB236" s="22">
        <v>0</v>
      </c>
      <c r="AC236" s="22">
        <v>0</v>
      </c>
      <c r="AD236" s="22">
        <v>0</v>
      </c>
      <c r="AE236" s="22">
        <v>0</v>
      </c>
      <c r="AF236" s="22">
        <v>0</v>
      </c>
      <c r="AG236" s="22">
        <v>0</v>
      </c>
      <c r="AH236" s="22">
        <v>0</v>
      </c>
      <c r="AI236" s="22">
        <f t="shared" si="26"/>
        <v>0</v>
      </c>
      <c r="AJ236" s="22">
        <v>0</v>
      </c>
      <c r="AK236" s="22">
        <f t="shared" si="27"/>
        <v>-135</v>
      </c>
      <c r="AM236" s="65">
        <f t="shared" si="28"/>
        <v>0</v>
      </c>
      <c r="AN236" s="65">
        <f t="shared" si="29"/>
        <v>0</v>
      </c>
    </row>
    <row r="237" spans="1:40" outlineLevel="1" x14ac:dyDescent="0.25">
      <c r="A237" s="10">
        <v>40755</v>
      </c>
      <c r="C237" s="5" t="s">
        <v>6813</v>
      </c>
      <c r="D237" s="4" t="s">
        <v>6814</v>
      </c>
      <c r="F237" s="4" t="s">
        <v>88</v>
      </c>
      <c r="G237" s="4" t="s">
        <v>451</v>
      </c>
      <c r="H237" s="4" t="s">
        <v>157</v>
      </c>
      <c r="M237" s="5">
        <v>1</v>
      </c>
      <c r="N237" s="5" t="s">
        <v>158</v>
      </c>
      <c r="P237" s="65">
        <v>249</v>
      </c>
      <c r="Q237" s="66">
        <v>0</v>
      </c>
      <c r="R237" s="66">
        <v>0</v>
      </c>
      <c r="S237" s="66">
        <f t="shared" si="25"/>
        <v>249</v>
      </c>
      <c r="U237" s="5">
        <v>80</v>
      </c>
      <c r="V237" s="22">
        <v>-249</v>
      </c>
      <c r="W237" s="22">
        <v>0</v>
      </c>
      <c r="X237" s="22">
        <v>0</v>
      </c>
      <c r="Y237" s="22">
        <v>0</v>
      </c>
      <c r="Z237" s="22">
        <v>0</v>
      </c>
      <c r="AA237" s="22">
        <v>0</v>
      </c>
      <c r="AB237" s="22">
        <v>0</v>
      </c>
      <c r="AC237" s="22">
        <v>0</v>
      </c>
      <c r="AD237" s="22">
        <v>0</v>
      </c>
      <c r="AE237" s="22">
        <v>0</v>
      </c>
      <c r="AF237" s="22">
        <v>0</v>
      </c>
      <c r="AG237" s="22">
        <v>0</v>
      </c>
      <c r="AH237" s="22">
        <v>0</v>
      </c>
      <c r="AI237" s="22">
        <f t="shared" si="26"/>
        <v>0</v>
      </c>
      <c r="AJ237" s="22">
        <v>0</v>
      </c>
      <c r="AK237" s="22">
        <f t="shared" si="27"/>
        <v>-249</v>
      </c>
      <c r="AM237" s="65">
        <f t="shared" si="28"/>
        <v>0</v>
      </c>
      <c r="AN237" s="65">
        <f t="shared" si="29"/>
        <v>0</v>
      </c>
    </row>
    <row r="238" spans="1:40" outlineLevel="1" x14ac:dyDescent="0.25">
      <c r="A238" s="10">
        <v>40755</v>
      </c>
      <c r="C238" s="5" t="s">
        <v>6815</v>
      </c>
      <c r="D238" s="4" t="s">
        <v>6816</v>
      </c>
      <c r="F238" s="4" t="s">
        <v>88</v>
      </c>
      <c r="G238" s="4" t="s">
        <v>451</v>
      </c>
      <c r="H238" s="4" t="s">
        <v>157</v>
      </c>
      <c r="M238" s="5">
        <v>1</v>
      </c>
      <c r="N238" s="5" t="s">
        <v>158</v>
      </c>
      <c r="P238" s="65">
        <v>60</v>
      </c>
      <c r="Q238" s="66">
        <v>0</v>
      </c>
      <c r="R238" s="66">
        <v>0</v>
      </c>
      <c r="S238" s="66">
        <f t="shared" si="25"/>
        <v>60</v>
      </c>
      <c r="U238" s="5">
        <v>80</v>
      </c>
      <c r="V238" s="22">
        <v>-60</v>
      </c>
      <c r="W238" s="22">
        <v>0</v>
      </c>
      <c r="X238" s="22">
        <v>0</v>
      </c>
      <c r="Y238" s="22">
        <v>0</v>
      </c>
      <c r="Z238" s="22">
        <v>0</v>
      </c>
      <c r="AA238" s="22">
        <v>0</v>
      </c>
      <c r="AB238" s="22">
        <v>0</v>
      </c>
      <c r="AC238" s="22">
        <v>0</v>
      </c>
      <c r="AD238" s="22">
        <v>0</v>
      </c>
      <c r="AE238" s="22">
        <v>0</v>
      </c>
      <c r="AF238" s="22">
        <v>0</v>
      </c>
      <c r="AG238" s="22">
        <v>0</v>
      </c>
      <c r="AH238" s="22">
        <v>0</v>
      </c>
      <c r="AI238" s="22">
        <f t="shared" si="26"/>
        <v>0</v>
      </c>
      <c r="AJ238" s="22">
        <v>0</v>
      </c>
      <c r="AK238" s="22">
        <f t="shared" si="27"/>
        <v>-60</v>
      </c>
      <c r="AM238" s="65">
        <f t="shared" si="28"/>
        <v>0</v>
      </c>
      <c r="AN238" s="65">
        <f t="shared" si="29"/>
        <v>0</v>
      </c>
    </row>
    <row r="239" spans="1:40" outlineLevel="1" x14ac:dyDescent="0.25">
      <c r="A239" s="10">
        <v>40755</v>
      </c>
      <c r="C239" s="5" t="s">
        <v>6817</v>
      </c>
      <c r="D239" s="4" t="s">
        <v>6818</v>
      </c>
      <c r="F239" s="4" t="s">
        <v>88</v>
      </c>
      <c r="G239" s="4" t="s">
        <v>451</v>
      </c>
      <c r="H239" s="4" t="s">
        <v>157</v>
      </c>
      <c r="M239" s="5">
        <v>1</v>
      </c>
      <c r="N239" s="5" t="s">
        <v>158</v>
      </c>
      <c r="P239" s="65">
        <v>1200</v>
      </c>
      <c r="Q239" s="66">
        <v>0</v>
      </c>
      <c r="R239" s="66">
        <v>0</v>
      </c>
      <c r="S239" s="66">
        <f t="shared" si="25"/>
        <v>1200</v>
      </c>
      <c r="U239" s="5">
        <v>80</v>
      </c>
      <c r="V239" s="22">
        <v>-1200</v>
      </c>
      <c r="W239" s="22">
        <v>0</v>
      </c>
      <c r="X239" s="22">
        <v>0</v>
      </c>
      <c r="Y239" s="22">
        <v>0</v>
      </c>
      <c r="Z239" s="22">
        <v>0</v>
      </c>
      <c r="AA239" s="22">
        <v>0</v>
      </c>
      <c r="AB239" s="22">
        <v>0</v>
      </c>
      <c r="AC239" s="22">
        <v>0</v>
      </c>
      <c r="AD239" s="22">
        <v>0</v>
      </c>
      <c r="AE239" s="22">
        <v>0</v>
      </c>
      <c r="AF239" s="22">
        <v>0</v>
      </c>
      <c r="AG239" s="22">
        <v>0</v>
      </c>
      <c r="AH239" s="22">
        <v>0</v>
      </c>
      <c r="AI239" s="22">
        <f t="shared" si="26"/>
        <v>0</v>
      </c>
      <c r="AJ239" s="22">
        <v>0</v>
      </c>
      <c r="AK239" s="22">
        <f t="shared" si="27"/>
        <v>-1200</v>
      </c>
      <c r="AM239" s="65">
        <f t="shared" si="28"/>
        <v>0</v>
      </c>
      <c r="AN239" s="65">
        <f t="shared" si="29"/>
        <v>0</v>
      </c>
    </row>
    <row r="240" spans="1:40" outlineLevel="1" x14ac:dyDescent="0.25">
      <c r="A240" s="10">
        <v>40755</v>
      </c>
      <c r="C240" s="5" t="s">
        <v>6819</v>
      </c>
      <c r="D240" s="4" t="s">
        <v>6820</v>
      </c>
      <c r="F240" s="4" t="s">
        <v>88</v>
      </c>
      <c r="G240" s="4" t="s">
        <v>451</v>
      </c>
      <c r="H240" s="4" t="s">
        <v>157</v>
      </c>
      <c r="M240" s="5">
        <v>1</v>
      </c>
      <c r="N240" s="5" t="s">
        <v>158</v>
      </c>
      <c r="P240" s="65">
        <v>60</v>
      </c>
      <c r="Q240" s="66">
        <v>0</v>
      </c>
      <c r="R240" s="66">
        <v>0</v>
      </c>
      <c r="S240" s="66">
        <f t="shared" si="25"/>
        <v>60</v>
      </c>
      <c r="U240" s="5">
        <v>80</v>
      </c>
      <c r="V240" s="22">
        <v>-60</v>
      </c>
      <c r="W240" s="22">
        <v>0</v>
      </c>
      <c r="X240" s="22">
        <v>0</v>
      </c>
      <c r="Y240" s="22">
        <v>0</v>
      </c>
      <c r="Z240" s="22">
        <v>0</v>
      </c>
      <c r="AA240" s="22">
        <v>0</v>
      </c>
      <c r="AB240" s="22">
        <v>0</v>
      </c>
      <c r="AC240" s="22">
        <v>0</v>
      </c>
      <c r="AD240" s="22">
        <v>0</v>
      </c>
      <c r="AE240" s="22">
        <v>0</v>
      </c>
      <c r="AF240" s="22">
        <v>0</v>
      </c>
      <c r="AG240" s="22">
        <v>0</v>
      </c>
      <c r="AH240" s="22">
        <v>0</v>
      </c>
      <c r="AI240" s="22">
        <f t="shared" si="26"/>
        <v>0</v>
      </c>
      <c r="AJ240" s="22">
        <v>0</v>
      </c>
      <c r="AK240" s="22">
        <f t="shared" si="27"/>
        <v>-60</v>
      </c>
      <c r="AM240" s="65">
        <f t="shared" si="28"/>
        <v>0</v>
      </c>
      <c r="AN240" s="65">
        <f t="shared" si="29"/>
        <v>0</v>
      </c>
    </row>
    <row r="241" spans="1:40" outlineLevel="1" x14ac:dyDescent="0.25">
      <c r="A241" s="10">
        <v>40755</v>
      </c>
      <c r="C241" s="5" t="s">
        <v>6821</v>
      </c>
      <c r="D241" s="4" t="s">
        <v>6822</v>
      </c>
      <c r="F241" s="4" t="s">
        <v>88</v>
      </c>
      <c r="G241" s="4" t="s">
        <v>451</v>
      </c>
      <c r="H241" s="4" t="s">
        <v>157</v>
      </c>
      <c r="M241" s="5">
        <v>1</v>
      </c>
      <c r="N241" s="5" t="s">
        <v>158</v>
      </c>
      <c r="P241" s="65">
        <v>250</v>
      </c>
      <c r="Q241" s="66">
        <v>0</v>
      </c>
      <c r="R241" s="66">
        <v>0</v>
      </c>
      <c r="S241" s="66">
        <f t="shared" si="25"/>
        <v>250</v>
      </c>
      <c r="U241" s="5">
        <v>80</v>
      </c>
      <c r="V241" s="22">
        <v>-250</v>
      </c>
      <c r="W241" s="22">
        <v>0</v>
      </c>
      <c r="X241" s="22">
        <v>0</v>
      </c>
      <c r="Y241" s="22">
        <v>0</v>
      </c>
      <c r="Z241" s="22">
        <v>0</v>
      </c>
      <c r="AA241" s="22">
        <v>0</v>
      </c>
      <c r="AB241" s="22">
        <v>0</v>
      </c>
      <c r="AC241" s="22">
        <v>0</v>
      </c>
      <c r="AD241" s="22">
        <v>0</v>
      </c>
      <c r="AE241" s="22">
        <v>0</v>
      </c>
      <c r="AF241" s="22">
        <v>0</v>
      </c>
      <c r="AG241" s="22">
        <v>0</v>
      </c>
      <c r="AH241" s="22">
        <v>0</v>
      </c>
      <c r="AI241" s="22">
        <f t="shared" si="26"/>
        <v>0</v>
      </c>
      <c r="AJ241" s="22">
        <v>0</v>
      </c>
      <c r="AK241" s="22">
        <f t="shared" si="27"/>
        <v>-250</v>
      </c>
      <c r="AM241" s="65">
        <f t="shared" si="28"/>
        <v>0</v>
      </c>
      <c r="AN241" s="65">
        <f t="shared" si="29"/>
        <v>0</v>
      </c>
    </row>
    <row r="242" spans="1:40" outlineLevel="1" x14ac:dyDescent="0.25">
      <c r="A242" s="10">
        <v>40755</v>
      </c>
      <c r="C242" s="5" t="s">
        <v>6823</v>
      </c>
      <c r="D242" s="4" t="s">
        <v>6824</v>
      </c>
      <c r="F242" s="4" t="s">
        <v>88</v>
      </c>
      <c r="G242" s="4" t="s">
        <v>451</v>
      </c>
      <c r="H242" s="4" t="s">
        <v>157</v>
      </c>
      <c r="M242" s="5">
        <v>1</v>
      </c>
      <c r="N242" s="5" t="s">
        <v>158</v>
      </c>
      <c r="P242" s="65">
        <v>530</v>
      </c>
      <c r="Q242" s="66">
        <v>0</v>
      </c>
      <c r="R242" s="66">
        <v>0</v>
      </c>
      <c r="S242" s="66">
        <f t="shared" si="25"/>
        <v>530</v>
      </c>
      <c r="U242" s="5">
        <v>80</v>
      </c>
      <c r="V242" s="22">
        <v>-530</v>
      </c>
      <c r="W242" s="22">
        <v>0</v>
      </c>
      <c r="X242" s="22">
        <v>0</v>
      </c>
      <c r="Y242" s="22">
        <v>0</v>
      </c>
      <c r="Z242" s="22">
        <v>0</v>
      </c>
      <c r="AA242" s="22">
        <v>0</v>
      </c>
      <c r="AB242" s="22">
        <v>0</v>
      </c>
      <c r="AC242" s="22">
        <v>0</v>
      </c>
      <c r="AD242" s="22">
        <v>0</v>
      </c>
      <c r="AE242" s="22">
        <v>0</v>
      </c>
      <c r="AF242" s="22">
        <v>0</v>
      </c>
      <c r="AG242" s="22">
        <v>0</v>
      </c>
      <c r="AH242" s="22">
        <v>0</v>
      </c>
      <c r="AI242" s="22">
        <f t="shared" si="26"/>
        <v>0</v>
      </c>
      <c r="AJ242" s="22">
        <v>0</v>
      </c>
      <c r="AK242" s="22">
        <f t="shared" si="27"/>
        <v>-530</v>
      </c>
      <c r="AM242" s="65">
        <f t="shared" si="28"/>
        <v>0</v>
      </c>
      <c r="AN242" s="65">
        <f t="shared" si="29"/>
        <v>0</v>
      </c>
    </row>
    <row r="243" spans="1:40" outlineLevel="1" x14ac:dyDescent="0.25">
      <c r="A243" s="10">
        <v>40755</v>
      </c>
      <c r="C243" s="5" t="s">
        <v>6825</v>
      </c>
      <c r="D243" s="4" t="s">
        <v>6826</v>
      </c>
      <c r="F243" s="4" t="s">
        <v>88</v>
      </c>
      <c r="G243" s="4" t="s">
        <v>451</v>
      </c>
      <c r="H243" s="4" t="s">
        <v>157</v>
      </c>
      <c r="M243" s="5">
        <v>1</v>
      </c>
      <c r="N243" s="5" t="s">
        <v>158</v>
      </c>
      <c r="P243" s="65">
        <v>585</v>
      </c>
      <c r="Q243" s="66">
        <v>0</v>
      </c>
      <c r="R243" s="66">
        <v>0</v>
      </c>
      <c r="S243" s="66">
        <f t="shared" si="25"/>
        <v>585</v>
      </c>
      <c r="U243" s="5">
        <v>80</v>
      </c>
      <c r="V243" s="22">
        <v>-585</v>
      </c>
      <c r="W243" s="22">
        <v>0</v>
      </c>
      <c r="X243" s="22">
        <v>0</v>
      </c>
      <c r="Y243" s="22">
        <v>0</v>
      </c>
      <c r="Z243" s="22">
        <v>0</v>
      </c>
      <c r="AA243" s="22">
        <v>0</v>
      </c>
      <c r="AB243" s="22">
        <v>0</v>
      </c>
      <c r="AC243" s="22">
        <v>0</v>
      </c>
      <c r="AD243" s="22">
        <v>0</v>
      </c>
      <c r="AE243" s="22">
        <v>0</v>
      </c>
      <c r="AF243" s="22">
        <v>0</v>
      </c>
      <c r="AG243" s="22">
        <v>0</v>
      </c>
      <c r="AH243" s="22">
        <v>0</v>
      </c>
      <c r="AI243" s="22">
        <f t="shared" si="26"/>
        <v>0</v>
      </c>
      <c r="AJ243" s="22">
        <v>0</v>
      </c>
      <c r="AK243" s="22">
        <f t="shared" si="27"/>
        <v>-585</v>
      </c>
      <c r="AM243" s="65">
        <f t="shared" si="28"/>
        <v>0</v>
      </c>
      <c r="AN243" s="65">
        <f t="shared" si="29"/>
        <v>0</v>
      </c>
    </row>
    <row r="244" spans="1:40" outlineLevel="1" x14ac:dyDescent="0.25">
      <c r="A244" s="10">
        <v>40755</v>
      </c>
      <c r="C244" s="5" t="s">
        <v>6827</v>
      </c>
      <c r="D244" s="4" t="s">
        <v>6828</v>
      </c>
      <c r="F244" s="4" t="s">
        <v>88</v>
      </c>
      <c r="G244" s="4" t="s">
        <v>451</v>
      </c>
      <c r="H244" s="4" t="s">
        <v>157</v>
      </c>
      <c r="M244" s="5">
        <v>1</v>
      </c>
      <c r="N244" s="5" t="s">
        <v>158</v>
      </c>
      <c r="P244" s="65">
        <v>220</v>
      </c>
      <c r="Q244" s="66">
        <v>0</v>
      </c>
      <c r="R244" s="66">
        <v>0</v>
      </c>
      <c r="S244" s="66">
        <f t="shared" si="25"/>
        <v>220</v>
      </c>
      <c r="U244" s="5">
        <v>80</v>
      </c>
      <c r="V244" s="22">
        <v>-220</v>
      </c>
      <c r="W244" s="22">
        <v>0</v>
      </c>
      <c r="X244" s="22">
        <v>0</v>
      </c>
      <c r="Y244" s="22">
        <v>0</v>
      </c>
      <c r="Z244" s="22">
        <v>0</v>
      </c>
      <c r="AA244" s="22">
        <v>0</v>
      </c>
      <c r="AB244" s="22">
        <v>0</v>
      </c>
      <c r="AC244" s="22">
        <v>0</v>
      </c>
      <c r="AD244" s="22">
        <v>0</v>
      </c>
      <c r="AE244" s="22">
        <v>0</v>
      </c>
      <c r="AF244" s="22">
        <v>0</v>
      </c>
      <c r="AG244" s="22">
        <v>0</v>
      </c>
      <c r="AH244" s="22">
        <v>0</v>
      </c>
      <c r="AI244" s="22">
        <f t="shared" si="26"/>
        <v>0</v>
      </c>
      <c r="AJ244" s="22">
        <v>0</v>
      </c>
      <c r="AK244" s="22">
        <f t="shared" si="27"/>
        <v>-220</v>
      </c>
      <c r="AM244" s="65">
        <f t="shared" si="28"/>
        <v>0</v>
      </c>
      <c r="AN244" s="65">
        <f t="shared" si="29"/>
        <v>0</v>
      </c>
    </row>
    <row r="245" spans="1:40" outlineLevel="1" x14ac:dyDescent="0.25">
      <c r="A245" s="10">
        <v>40755</v>
      </c>
      <c r="C245" s="5" t="s">
        <v>6829</v>
      </c>
      <c r="D245" s="4" t="s">
        <v>6830</v>
      </c>
      <c r="F245" s="4" t="s">
        <v>88</v>
      </c>
      <c r="G245" s="4" t="s">
        <v>451</v>
      </c>
      <c r="H245" s="4" t="s">
        <v>157</v>
      </c>
      <c r="M245" s="5">
        <v>1</v>
      </c>
      <c r="N245" s="5" t="s">
        <v>158</v>
      </c>
      <c r="P245" s="65">
        <v>170</v>
      </c>
      <c r="Q245" s="66">
        <v>0</v>
      </c>
      <c r="R245" s="66">
        <v>0</v>
      </c>
      <c r="S245" s="66">
        <f t="shared" si="25"/>
        <v>170</v>
      </c>
      <c r="U245" s="5">
        <v>80</v>
      </c>
      <c r="V245" s="22">
        <v>-170</v>
      </c>
      <c r="W245" s="22">
        <v>0</v>
      </c>
      <c r="X245" s="22">
        <v>0</v>
      </c>
      <c r="Y245" s="22">
        <v>0</v>
      </c>
      <c r="Z245" s="22">
        <v>0</v>
      </c>
      <c r="AA245" s="22">
        <v>0</v>
      </c>
      <c r="AB245" s="22">
        <v>0</v>
      </c>
      <c r="AC245" s="22">
        <v>0</v>
      </c>
      <c r="AD245" s="22">
        <v>0</v>
      </c>
      <c r="AE245" s="22">
        <v>0</v>
      </c>
      <c r="AF245" s="22">
        <v>0</v>
      </c>
      <c r="AG245" s="22">
        <v>0</v>
      </c>
      <c r="AH245" s="22">
        <v>0</v>
      </c>
      <c r="AI245" s="22">
        <f t="shared" si="26"/>
        <v>0</v>
      </c>
      <c r="AJ245" s="22">
        <v>0</v>
      </c>
      <c r="AK245" s="22">
        <f t="shared" si="27"/>
        <v>-170</v>
      </c>
      <c r="AM245" s="65">
        <f t="shared" si="28"/>
        <v>0</v>
      </c>
      <c r="AN245" s="65">
        <f t="shared" si="29"/>
        <v>0</v>
      </c>
    </row>
    <row r="246" spans="1:40" outlineLevel="1" x14ac:dyDescent="0.25">
      <c r="A246" s="10">
        <v>40755</v>
      </c>
      <c r="C246" s="5" t="s">
        <v>6831</v>
      </c>
      <c r="D246" s="4" t="s">
        <v>6832</v>
      </c>
      <c r="F246" s="4" t="s">
        <v>88</v>
      </c>
      <c r="G246" s="4" t="s">
        <v>451</v>
      </c>
      <c r="H246" s="4" t="s">
        <v>157</v>
      </c>
      <c r="M246" s="5">
        <v>1</v>
      </c>
      <c r="N246" s="5" t="s">
        <v>158</v>
      </c>
      <c r="P246" s="65">
        <v>14600</v>
      </c>
      <c r="Q246" s="66">
        <v>0</v>
      </c>
      <c r="R246" s="66">
        <v>0</v>
      </c>
      <c r="S246" s="66">
        <f t="shared" si="25"/>
        <v>14600</v>
      </c>
      <c r="U246" s="5">
        <v>80</v>
      </c>
      <c r="V246" s="22">
        <v>-14600</v>
      </c>
      <c r="W246" s="22">
        <v>0</v>
      </c>
      <c r="X246" s="22">
        <v>0</v>
      </c>
      <c r="Y246" s="22">
        <v>0</v>
      </c>
      <c r="Z246" s="22">
        <v>0</v>
      </c>
      <c r="AA246" s="22">
        <v>0</v>
      </c>
      <c r="AB246" s="22">
        <v>0</v>
      </c>
      <c r="AC246" s="22">
        <v>0</v>
      </c>
      <c r="AD246" s="22">
        <v>0</v>
      </c>
      <c r="AE246" s="22">
        <v>0</v>
      </c>
      <c r="AF246" s="22">
        <v>0</v>
      </c>
      <c r="AG246" s="22">
        <v>0</v>
      </c>
      <c r="AH246" s="22">
        <v>0</v>
      </c>
      <c r="AI246" s="22">
        <f t="shared" si="26"/>
        <v>0</v>
      </c>
      <c r="AJ246" s="22">
        <v>0</v>
      </c>
      <c r="AK246" s="22">
        <f t="shared" si="27"/>
        <v>-14600</v>
      </c>
      <c r="AM246" s="65">
        <f t="shared" si="28"/>
        <v>0</v>
      </c>
      <c r="AN246" s="65">
        <f t="shared" si="29"/>
        <v>0</v>
      </c>
    </row>
    <row r="247" spans="1:40" outlineLevel="1" x14ac:dyDescent="0.25">
      <c r="A247" s="10">
        <v>40755</v>
      </c>
      <c r="C247" s="5" t="s">
        <v>6833</v>
      </c>
      <c r="D247" s="4" t="s">
        <v>6834</v>
      </c>
      <c r="F247" s="4" t="s">
        <v>88</v>
      </c>
      <c r="G247" s="4" t="s">
        <v>6835</v>
      </c>
      <c r="H247" s="4" t="s">
        <v>157</v>
      </c>
      <c r="M247" s="5">
        <v>1</v>
      </c>
      <c r="N247" s="5" t="s">
        <v>158</v>
      </c>
      <c r="P247" s="65">
        <v>520</v>
      </c>
      <c r="Q247" s="66">
        <v>0</v>
      </c>
      <c r="R247" s="66">
        <v>0</v>
      </c>
      <c r="S247" s="66">
        <f t="shared" ref="S247:S253" si="30">SUM(P247:R247)</f>
        <v>520</v>
      </c>
      <c r="U247" s="5">
        <v>80</v>
      </c>
      <c r="V247" s="22">
        <v>-520</v>
      </c>
      <c r="W247" s="22">
        <v>0</v>
      </c>
      <c r="X247" s="22">
        <v>0</v>
      </c>
      <c r="Y247" s="22">
        <v>0</v>
      </c>
      <c r="Z247" s="22">
        <v>0</v>
      </c>
      <c r="AA247" s="22">
        <v>0</v>
      </c>
      <c r="AB247" s="22">
        <v>0</v>
      </c>
      <c r="AC247" s="22">
        <v>0</v>
      </c>
      <c r="AD247" s="22">
        <v>0</v>
      </c>
      <c r="AE247" s="22">
        <v>0</v>
      </c>
      <c r="AF247" s="22">
        <v>0</v>
      </c>
      <c r="AG247" s="22">
        <v>0</v>
      </c>
      <c r="AH247" s="22">
        <v>0</v>
      </c>
      <c r="AI247" s="22">
        <f t="shared" ref="AI247:AI253" si="31">SUM(W247:AH247)</f>
        <v>0</v>
      </c>
      <c r="AJ247" s="22">
        <v>0</v>
      </c>
      <c r="AK247" s="22">
        <f t="shared" ref="AK247:AK253" si="32">V247+AI247+AJ247</f>
        <v>-520</v>
      </c>
      <c r="AM247" s="65">
        <f t="shared" ref="AM247:AM253" si="33">S247+AK247</f>
        <v>0</v>
      </c>
      <c r="AN247" s="65">
        <f t="shared" ref="AN247:AN253" si="34">P247+V247</f>
        <v>0</v>
      </c>
    </row>
    <row r="248" spans="1:40" outlineLevel="1" x14ac:dyDescent="0.25">
      <c r="A248" s="10">
        <v>40755</v>
      </c>
      <c r="C248" s="5" t="s">
        <v>6836</v>
      </c>
      <c r="D248" s="4" t="s">
        <v>6837</v>
      </c>
      <c r="F248" s="4" t="s">
        <v>88</v>
      </c>
      <c r="G248" s="4" t="s">
        <v>6835</v>
      </c>
      <c r="H248" s="4" t="s">
        <v>157</v>
      </c>
      <c r="M248" s="5">
        <v>1</v>
      </c>
      <c r="N248" s="5" t="s">
        <v>158</v>
      </c>
      <c r="P248" s="65">
        <v>2950</v>
      </c>
      <c r="Q248" s="66">
        <v>0</v>
      </c>
      <c r="R248" s="66">
        <v>0</v>
      </c>
      <c r="S248" s="66">
        <f t="shared" si="30"/>
        <v>2950</v>
      </c>
      <c r="U248" s="5">
        <v>80</v>
      </c>
      <c r="V248" s="22">
        <v>-2950</v>
      </c>
      <c r="W248" s="22">
        <v>0</v>
      </c>
      <c r="X248" s="22">
        <v>0</v>
      </c>
      <c r="Y248" s="22">
        <v>0</v>
      </c>
      <c r="Z248" s="22">
        <v>0</v>
      </c>
      <c r="AA248" s="22">
        <v>0</v>
      </c>
      <c r="AB248" s="22">
        <v>0</v>
      </c>
      <c r="AC248" s="22">
        <v>0</v>
      </c>
      <c r="AD248" s="22">
        <v>0</v>
      </c>
      <c r="AE248" s="22">
        <v>0</v>
      </c>
      <c r="AF248" s="22">
        <v>0</v>
      </c>
      <c r="AG248" s="22">
        <v>0</v>
      </c>
      <c r="AH248" s="22">
        <v>0</v>
      </c>
      <c r="AI248" s="22">
        <f t="shared" si="31"/>
        <v>0</v>
      </c>
      <c r="AJ248" s="22">
        <v>0</v>
      </c>
      <c r="AK248" s="22">
        <f t="shared" si="32"/>
        <v>-2950</v>
      </c>
      <c r="AM248" s="65">
        <f t="shared" si="33"/>
        <v>0</v>
      </c>
      <c r="AN248" s="65">
        <f t="shared" si="34"/>
        <v>0</v>
      </c>
    </row>
    <row r="249" spans="1:40" outlineLevel="1" x14ac:dyDescent="0.25">
      <c r="A249" s="10">
        <v>40755</v>
      </c>
      <c r="C249" s="5" t="s">
        <v>6838</v>
      </c>
      <c r="D249" s="4" t="s">
        <v>6839</v>
      </c>
      <c r="F249" s="4" t="s">
        <v>88</v>
      </c>
      <c r="G249" s="4" t="s">
        <v>6835</v>
      </c>
      <c r="H249" s="4" t="s">
        <v>157</v>
      </c>
      <c r="M249" s="5">
        <v>1</v>
      </c>
      <c r="N249" s="5" t="s">
        <v>158</v>
      </c>
      <c r="P249" s="65">
        <v>60</v>
      </c>
      <c r="Q249" s="66">
        <v>0</v>
      </c>
      <c r="R249" s="66">
        <v>0</v>
      </c>
      <c r="S249" s="66">
        <f t="shared" si="30"/>
        <v>60</v>
      </c>
      <c r="U249" s="5">
        <v>80</v>
      </c>
      <c r="V249" s="22">
        <v>-60</v>
      </c>
      <c r="W249" s="22">
        <v>0</v>
      </c>
      <c r="X249" s="22">
        <v>0</v>
      </c>
      <c r="Y249" s="22">
        <v>0</v>
      </c>
      <c r="Z249" s="22">
        <v>0</v>
      </c>
      <c r="AA249" s="22">
        <v>0</v>
      </c>
      <c r="AB249" s="22">
        <v>0</v>
      </c>
      <c r="AC249" s="22">
        <v>0</v>
      </c>
      <c r="AD249" s="22">
        <v>0</v>
      </c>
      <c r="AE249" s="22">
        <v>0</v>
      </c>
      <c r="AF249" s="22">
        <v>0</v>
      </c>
      <c r="AG249" s="22">
        <v>0</v>
      </c>
      <c r="AH249" s="22">
        <v>0</v>
      </c>
      <c r="AI249" s="22">
        <f t="shared" si="31"/>
        <v>0</v>
      </c>
      <c r="AJ249" s="22">
        <v>0</v>
      </c>
      <c r="AK249" s="22">
        <f t="shared" si="32"/>
        <v>-60</v>
      </c>
      <c r="AM249" s="65">
        <f t="shared" si="33"/>
        <v>0</v>
      </c>
      <c r="AN249" s="65">
        <f t="shared" si="34"/>
        <v>0</v>
      </c>
    </row>
    <row r="250" spans="1:40" outlineLevel="1" x14ac:dyDescent="0.25">
      <c r="A250" s="10">
        <v>40755</v>
      </c>
      <c r="C250" s="5" t="s">
        <v>6840</v>
      </c>
      <c r="D250" s="4" t="s">
        <v>6841</v>
      </c>
      <c r="F250" s="4" t="s">
        <v>88</v>
      </c>
      <c r="G250" s="4" t="s">
        <v>6835</v>
      </c>
      <c r="H250" s="4" t="s">
        <v>157</v>
      </c>
      <c r="M250" s="5">
        <v>1</v>
      </c>
      <c r="N250" s="5" t="s">
        <v>158</v>
      </c>
      <c r="P250" s="65">
        <v>60</v>
      </c>
      <c r="Q250" s="66">
        <v>0</v>
      </c>
      <c r="R250" s="66">
        <v>0</v>
      </c>
      <c r="S250" s="66">
        <f t="shared" si="30"/>
        <v>60</v>
      </c>
      <c r="U250" s="5">
        <v>80</v>
      </c>
      <c r="V250" s="22">
        <v>-60</v>
      </c>
      <c r="W250" s="22">
        <v>0</v>
      </c>
      <c r="X250" s="22">
        <v>0</v>
      </c>
      <c r="Y250" s="22">
        <v>0</v>
      </c>
      <c r="Z250" s="22">
        <v>0</v>
      </c>
      <c r="AA250" s="22">
        <v>0</v>
      </c>
      <c r="AB250" s="22">
        <v>0</v>
      </c>
      <c r="AC250" s="22">
        <v>0</v>
      </c>
      <c r="AD250" s="22">
        <v>0</v>
      </c>
      <c r="AE250" s="22">
        <v>0</v>
      </c>
      <c r="AF250" s="22">
        <v>0</v>
      </c>
      <c r="AG250" s="22">
        <v>0</v>
      </c>
      <c r="AH250" s="22">
        <v>0</v>
      </c>
      <c r="AI250" s="22">
        <f t="shared" si="31"/>
        <v>0</v>
      </c>
      <c r="AJ250" s="22">
        <v>0</v>
      </c>
      <c r="AK250" s="22">
        <f t="shared" si="32"/>
        <v>-60</v>
      </c>
      <c r="AM250" s="65">
        <f t="shared" si="33"/>
        <v>0</v>
      </c>
      <c r="AN250" s="65">
        <f t="shared" si="34"/>
        <v>0</v>
      </c>
    </row>
    <row r="251" spans="1:40" outlineLevel="1" x14ac:dyDescent="0.25">
      <c r="A251" s="10">
        <v>40755</v>
      </c>
      <c r="C251" s="5" t="s">
        <v>6842</v>
      </c>
      <c r="D251" s="4" t="s">
        <v>6843</v>
      </c>
      <c r="F251" s="4" t="s">
        <v>88</v>
      </c>
      <c r="G251" s="4" t="s">
        <v>451</v>
      </c>
      <c r="H251" s="4" t="s">
        <v>157</v>
      </c>
      <c r="M251" s="5">
        <v>1</v>
      </c>
      <c r="N251" s="5" t="s">
        <v>158</v>
      </c>
      <c r="P251" s="65">
        <v>475</v>
      </c>
      <c r="Q251" s="66">
        <v>0</v>
      </c>
      <c r="R251" s="66">
        <v>0</v>
      </c>
      <c r="S251" s="66">
        <f t="shared" si="30"/>
        <v>475</v>
      </c>
      <c r="U251" s="5">
        <v>80</v>
      </c>
      <c r="V251" s="22">
        <v>-475</v>
      </c>
      <c r="W251" s="22">
        <v>0</v>
      </c>
      <c r="X251" s="22">
        <v>0</v>
      </c>
      <c r="Y251" s="22">
        <v>0</v>
      </c>
      <c r="Z251" s="22">
        <v>0</v>
      </c>
      <c r="AA251" s="22">
        <v>0</v>
      </c>
      <c r="AB251" s="22">
        <v>0</v>
      </c>
      <c r="AC251" s="22">
        <v>0</v>
      </c>
      <c r="AD251" s="22">
        <v>0</v>
      </c>
      <c r="AE251" s="22">
        <v>0</v>
      </c>
      <c r="AF251" s="22">
        <v>0</v>
      </c>
      <c r="AG251" s="22">
        <v>0</v>
      </c>
      <c r="AH251" s="22">
        <v>0</v>
      </c>
      <c r="AI251" s="22">
        <f t="shared" si="31"/>
        <v>0</v>
      </c>
      <c r="AJ251" s="22">
        <v>0</v>
      </c>
      <c r="AK251" s="22">
        <f t="shared" si="32"/>
        <v>-475</v>
      </c>
      <c r="AM251" s="65">
        <f t="shared" si="33"/>
        <v>0</v>
      </c>
      <c r="AN251" s="65">
        <f t="shared" si="34"/>
        <v>0</v>
      </c>
    </row>
    <row r="252" spans="1:40" outlineLevel="1" x14ac:dyDescent="0.25">
      <c r="A252" s="10">
        <v>40755</v>
      </c>
      <c r="C252" s="5" t="s">
        <v>6844</v>
      </c>
      <c r="D252" s="4" t="s">
        <v>6845</v>
      </c>
      <c r="F252" s="4" t="s">
        <v>88</v>
      </c>
      <c r="G252" s="4" t="s">
        <v>6835</v>
      </c>
      <c r="H252" s="4" t="s">
        <v>157</v>
      </c>
      <c r="M252" s="5">
        <v>1</v>
      </c>
      <c r="N252" s="5" t="s">
        <v>158</v>
      </c>
      <c r="P252" s="65">
        <v>450</v>
      </c>
      <c r="Q252" s="66">
        <v>0</v>
      </c>
      <c r="R252" s="66">
        <v>0</v>
      </c>
      <c r="S252" s="66">
        <f t="shared" si="30"/>
        <v>450</v>
      </c>
      <c r="U252" s="5">
        <v>80</v>
      </c>
      <c r="V252" s="22">
        <v>-450</v>
      </c>
      <c r="W252" s="22">
        <v>0</v>
      </c>
      <c r="X252" s="22">
        <v>0</v>
      </c>
      <c r="Y252" s="22">
        <v>0</v>
      </c>
      <c r="Z252" s="22">
        <v>0</v>
      </c>
      <c r="AA252" s="22">
        <v>0</v>
      </c>
      <c r="AB252" s="22">
        <v>0</v>
      </c>
      <c r="AC252" s="22">
        <v>0</v>
      </c>
      <c r="AD252" s="22">
        <v>0</v>
      </c>
      <c r="AE252" s="22">
        <v>0</v>
      </c>
      <c r="AF252" s="22">
        <v>0</v>
      </c>
      <c r="AG252" s="22">
        <v>0</v>
      </c>
      <c r="AH252" s="22">
        <v>0</v>
      </c>
      <c r="AI252" s="22">
        <f t="shared" si="31"/>
        <v>0</v>
      </c>
      <c r="AJ252" s="22">
        <v>0</v>
      </c>
      <c r="AK252" s="22">
        <f t="shared" si="32"/>
        <v>-450</v>
      </c>
      <c r="AM252" s="65">
        <f t="shared" si="33"/>
        <v>0</v>
      </c>
      <c r="AN252" s="65">
        <f t="shared" si="34"/>
        <v>0</v>
      </c>
    </row>
    <row r="253" spans="1:40" outlineLevel="1" x14ac:dyDescent="0.25">
      <c r="A253" s="10">
        <v>40755</v>
      </c>
      <c r="C253" s="5" t="s">
        <v>6846</v>
      </c>
      <c r="D253" s="4" t="s">
        <v>6847</v>
      </c>
      <c r="F253" s="4" t="s">
        <v>88</v>
      </c>
      <c r="G253" s="4" t="s">
        <v>6835</v>
      </c>
      <c r="H253" s="4" t="s">
        <v>157</v>
      </c>
      <c r="M253" s="5">
        <v>1</v>
      </c>
      <c r="N253" s="5" t="s">
        <v>158</v>
      </c>
      <c r="P253" s="65">
        <v>280</v>
      </c>
      <c r="Q253" s="66">
        <v>0</v>
      </c>
      <c r="R253" s="66">
        <v>0</v>
      </c>
      <c r="S253" s="66">
        <f t="shared" si="30"/>
        <v>280</v>
      </c>
      <c r="U253" s="5">
        <v>80</v>
      </c>
      <c r="V253" s="22">
        <v>-280</v>
      </c>
      <c r="W253" s="22">
        <v>0</v>
      </c>
      <c r="X253" s="22">
        <v>0</v>
      </c>
      <c r="Y253" s="22">
        <v>0</v>
      </c>
      <c r="Z253" s="22">
        <v>0</v>
      </c>
      <c r="AA253" s="22">
        <v>0</v>
      </c>
      <c r="AB253" s="22">
        <v>0</v>
      </c>
      <c r="AC253" s="22">
        <v>0</v>
      </c>
      <c r="AD253" s="22">
        <v>0</v>
      </c>
      <c r="AE253" s="22">
        <v>0</v>
      </c>
      <c r="AF253" s="22">
        <v>0</v>
      </c>
      <c r="AG253" s="22">
        <v>0</v>
      </c>
      <c r="AH253" s="22">
        <v>0</v>
      </c>
      <c r="AI253" s="22">
        <f t="shared" si="31"/>
        <v>0</v>
      </c>
      <c r="AJ253" s="22">
        <v>0</v>
      </c>
      <c r="AK253" s="22">
        <f t="shared" si="32"/>
        <v>-280</v>
      </c>
      <c r="AM253" s="65">
        <f t="shared" si="33"/>
        <v>0</v>
      </c>
      <c r="AN253" s="65">
        <f t="shared" si="34"/>
        <v>0</v>
      </c>
    </row>
    <row r="254" spans="1:40" outlineLevel="1" x14ac:dyDescent="0.25">
      <c r="A254" s="10">
        <v>40755</v>
      </c>
      <c r="C254" s="5" t="s">
        <v>6848</v>
      </c>
      <c r="D254" s="4" t="s">
        <v>6849</v>
      </c>
      <c r="F254" s="4" t="s">
        <v>88</v>
      </c>
      <c r="G254" s="4" t="s">
        <v>451</v>
      </c>
      <c r="H254" s="4" t="s">
        <v>157</v>
      </c>
      <c r="M254" s="5">
        <v>1</v>
      </c>
      <c r="N254" s="5" t="s">
        <v>158</v>
      </c>
      <c r="P254" s="65">
        <v>1755</v>
      </c>
      <c r="Q254" s="66">
        <v>0</v>
      </c>
      <c r="R254" s="66">
        <v>0</v>
      </c>
      <c r="S254" s="66">
        <f t="shared" ref="S254:S276" si="35">SUM(P254:R254)</f>
        <v>1755</v>
      </c>
      <c r="U254" s="5">
        <v>80</v>
      </c>
      <c r="V254" s="22">
        <v>-1755</v>
      </c>
      <c r="W254" s="22">
        <v>0</v>
      </c>
      <c r="X254" s="22">
        <v>0</v>
      </c>
      <c r="Y254" s="22">
        <v>0</v>
      </c>
      <c r="Z254" s="22">
        <v>0</v>
      </c>
      <c r="AA254" s="22">
        <v>0</v>
      </c>
      <c r="AB254" s="22">
        <v>0</v>
      </c>
      <c r="AC254" s="22">
        <v>0</v>
      </c>
      <c r="AD254" s="22">
        <v>0</v>
      </c>
      <c r="AE254" s="22">
        <v>0</v>
      </c>
      <c r="AF254" s="22">
        <v>0</v>
      </c>
      <c r="AG254" s="22">
        <v>0</v>
      </c>
      <c r="AH254" s="22">
        <v>0</v>
      </c>
      <c r="AI254" s="22">
        <f t="shared" ref="AI254:AI277" si="36">SUM(W254:AH254)</f>
        <v>0</v>
      </c>
      <c r="AJ254" s="22">
        <v>0</v>
      </c>
      <c r="AK254" s="22">
        <f t="shared" ref="AK254:AK277" si="37">V254+AI254+AJ254</f>
        <v>-1755</v>
      </c>
      <c r="AM254" s="65">
        <f t="shared" ref="AM254:AM277" si="38">S254+AK254</f>
        <v>0</v>
      </c>
      <c r="AN254" s="65">
        <f t="shared" ref="AN254:AN277" si="39">P254+V254</f>
        <v>0</v>
      </c>
    </row>
    <row r="255" spans="1:40" outlineLevel="1" x14ac:dyDescent="0.25">
      <c r="A255" s="10">
        <v>40755</v>
      </c>
      <c r="C255" s="5" t="s">
        <v>6850</v>
      </c>
      <c r="D255" s="4" t="s">
        <v>6851</v>
      </c>
      <c r="F255" s="4" t="s">
        <v>88</v>
      </c>
      <c r="G255" s="4" t="s">
        <v>451</v>
      </c>
      <c r="H255" s="4" t="s">
        <v>157</v>
      </c>
      <c r="M255" s="5">
        <v>1</v>
      </c>
      <c r="N255" s="5" t="s">
        <v>158</v>
      </c>
      <c r="P255" s="65">
        <v>350</v>
      </c>
      <c r="Q255" s="66">
        <v>0</v>
      </c>
      <c r="R255" s="66">
        <v>0</v>
      </c>
      <c r="S255" s="66">
        <f t="shared" si="35"/>
        <v>350</v>
      </c>
      <c r="U255" s="5">
        <v>80</v>
      </c>
      <c r="V255" s="22">
        <v>-350</v>
      </c>
      <c r="W255" s="22">
        <v>0</v>
      </c>
      <c r="X255" s="22">
        <v>0</v>
      </c>
      <c r="Y255" s="22">
        <v>0</v>
      </c>
      <c r="Z255" s="22">
        <v>0</v>
      </c>
      <c r="AA255" s="22">
        <v>0</v>
      </c>
      <c r="AB255" s="22">
        <v>0</v>
      </c>
      <c r="AC255" s="22">
        <v>0</v>
      </c>
      <c r="AD255" s="22">
        <v>0</v>
      </c>
      <c r="AE255" s="22">
        <v>0</v>
      </c>
      <c r="AF255" s="22">
        <v>0</v>
      </c>
      <c r="AG255" s="22">
        <v>0</v>
      </c>
      <c r="AH255" s="22">
        <v>0</v>
      </c>
      <c r="AI255" s="22">
        <f t="shared" si="36"/>
        <v>0</v>
      </c>
      <c r="AJ255" s="22">
        <v>0</v>
      </c>
      <c r="AK255" s="22">
        <f t="shared" si="37"/>
        <v>-350</v>
      </c>
      <c r="AM255" s="65">
        <f t="shared" si="38"/>
        <v>0</v>
      </c>
      <c r="AN255" s="65">
        <f t="shared" si="39"/>
        <v>0</v>
      </c>
    </row>
    <row r="256" spans="1:40" outlineLevel="1" x14ac:dyDescent="0.25">
      <c r="A256" s="10">
        <v>40755</v>
      </c>
      <c r="C256" s="5" t="s">
        <v>6852</v>
      </c>
      <c r="D256" s="4" t="s">
        <v>6853</v>
      </c>
      <c r="F256" s="4" t="s">
        <v>88</v>
      </c>
      <c r="G256" s="4" t="s">
        <v>451</v>
      </c>
      <c r="H256" s="4" t="s">
        <v>157</v>
      </c>
      <c r="M256" s="5">
        <v>1</v>
      </c>
      <c r="N256" s="5" t="s">
        <v>158</v>
      </c>
      <c r="P256" s="65">
        <v>345</v>
      </c>
      <c r="Q256" s="66">
        <v>0</v>
      </c>
      <c r="R256" s="66">
        <v>0</v>
      </c>
      <c r="S256" s="66">
        <f t="shared" si="35"/>
        <v>345</v>
      </c>
      <c r="U256" s="5">
        <v>80</v>
      </c>
      <c r="V256" s="22">
        <v>-345</v>
      </c>
      <c r="W256" s="22">
        <v>0</v>
      </c>
      <c r="X256" s="22">
        <v>0</v>
      </c>
      <c r="Y256" s="22">
        <v>0</v>
      </c>
      <c r="Z256" s="22">
        <v>0</v>
      </c>
      <c r="AA256" s="22">
        <v>0</v>
      </c>
      <c r="AB256" s="22">
        <v>0</v>
      </c>
      <c r="AC256" s="22">
        <v>0</v>
      </c>
      <c r="AD256" s="22">
        <v>0</v>
      </c>
      <c r="AE256" s="22">
        <v>0</v>
      </c>
      <c r="AF256" s="22">
        <v>0</v>
      </c>
      <c r="AG256" s="22">
        <v>0</v>
      </c>
      <c r="AH256" s="22">
        <v>0</v>
      </c>
      <c r="AI256" s="22">
        <f t="shared" si="36"/>
        <v>0</v>
      </c>
      <c r="AJ256" s="22">
        <v>0</v>
      </c>
      <c r="AK256" s="22">
        <f t="shared" si="37"/>
        <v>-345</v>
      </c>
      <c r="AM256" s="65">
        <f t="shared" si="38"/>
        <v>0</v>
      </c>
      <c r="AN256" s="65">
        <f t="shared" si="39"/>
        <v>0</v>
      </c>
    </row>
    <row r="257" spans="1:40" outlineLevel="1" x14ac:dyDescent="0.25">
      <c r="A257" s="10">
        <v>40755</v>
      </c>
      <c r="C257" s="5" t="s">
        <v>6854</v>
      </c>
      <c r="D257" s="4" t="s">
        <v>6855</v>
      </c>
      <c r="F257" s="4" t="s">
        <v>88</v>
      </c>
      <c r="G257" s="4" t="s">
        <v>451</v>
      </c>
      <c r="H257" s="4" t="s">
        <v>157</v>
      </c>
      <c r="M257" s="5">
        <v>1</v>
      </c>
      <c r="N257" s="5" t="s">
        <v>158</v>
      </c>
      <c r="P257" s="65">
        <v>90</v>
      </c>
      <c r="Q257" s="66">
        <v>0</v>
      </c>
      <c r="R257" s="66">
        <v>0</v>
      </c>
      <c r="S257" s="66">
        <f t="shared" si="35"/>
        <v>90</v>
      </c>
      <c r="U257" s="5">
        <v>80</v>
      </c>
      <c r="V257" s="22">
        <v>-90</v>
      </c>
      <c r="W257" s="22">
        <v>0</v>
      </c>
      <c r="X257" s="22">
        <v>0</v>
      </c>
      <c r="Y257" s="22">
        <v>0</v>
      </c>
      <c r="Z257" s="22">
        <v>0</v>
      </c>
      <c r="AA257" s="22">
        <v>0</v>
      </c>
      <c r="AB257" s="22">
        <v>0</v>
      </c>
      <c r="AC257" s="22">
        <v>0</v>
      </c>
      <c r="AD257" s="22">
        <v>0</v>
      </c>
      <c r="AE257" s="22">
        <v>0</v>
      </c>
      <c r="AF257" s="22">
        <v>0</v>
      </c>
      <c r="AG257" s="22">
        <v>0</v>
      </c>
      <c r="AH257" s="22">
        <v>0</v>
      </c>
      <c r="AI257" s="22">
        <f t="shared" si="36"/>
        <v>0</v>
      </c>
      <c r="AJ257" s="22">
        <v>0</v>
      </c>
      <c r="AK257" s="22">
        <f t="shared" si="37"/>
        <v>-90</v>
      </c>
      <c r="AM257" s="65">
        <f t="shared" si="38"/>
        <v>0</v>
      </c>
      <c r="AN257" s="65">
        <f t="shared" si="39"/>
        <v>0</v>
      </c>
    </row>
    <row r="258" spans="1:40" outlineLevel="1" x14ac:dyDescent="0.25">
      <c r="A258" s="10">
        <v>40755</v>
      </c>
      <c r="C258" s="5" t="s">
        <v>6856</v>
      </c>
      <c r="D258" s="4" t="s">
        <v>6857</v>
      </c>
      <c r="F258" s="4" t="s">
        <v>88</v>
      </c>
      <c r="G258" s="4" t="s">
        <v>451</v>
      </c>
      <c r="H258" s="4" t="s">
        <v>157</v>
      </c>
      <c r="M258" s="5">
        <v>1</v>
      </c>
      <c r="N258" s="5" t="s">
        <v>158</v>
      </c>
      <c r="P258" s="65">
        <v>589</v>
      </c>
      <c r="Q258" s="66">
        <v>0</v>
      </c>
      <c r="R258" s="66">
        <v>0</v>
      </c>
      <c r="S258" s="66">
        <f t="shared" si="35"/>
        <v>589</v>
      </c>
      <c r="U258" s="5">
        <v>80</v>
      </c>
      <c r="V258" s="22">
        <v>-589</v>
      </c>
      <c r="W258" s="22">
        <v>0</v>
      </c>
      <c r="X258" s="22">
        <v>0</v>
      </c>
      <c r="Y258" s="22">
        <v>0</v>
      </c>
      <c r="Z258" s="22">
        <v>0</v>
      </c>
      <c r="AA258" s="22">
        <v>0</v>
      </c>
      <c r="AB258" s="22">
        <v>0</v>
      </c>
      <c r="AC258" s="22">
        <v>0</v>
      </c>
      <c r="AD258" s="22">
        <v>0</v>
      </c>
      <c r="AE258" s="22">
        <v>0</v>
      </c>
      <c r="AF258" s="22">
        <v>0</v>
      </c>
      <c r="AG258" s="22">
        <v>0</v>
      </c>
      <c r="AH258" s="22">
        <v>0</v>
      </c>
      <c r="AI258" s="22">
        <f t="shared" si="36"/>
        <v>0</v>
      </c>
      <c r="AJ258" s="22">
        <v>0</v>
      </c>
      <c r="AK258" s="22">
        <f t="shared" si="37"/>
        <v>-589</v>
      </c>
      <c r="AM258" s="65">
        <f t="shared" si="38"/>
        <v>0</v>
      </c>
      <c r="AN258" s="65">
        <f t="shared" si="39"/>
        <v>0</v>
      </c>
    </row>
    <row r="259" spans="1:40" outlineLevel="1" x14ac:dyDescent="0.25">
      <c r="A259" s="10">
        <v>40755</v>
      </c>
      <c r="C259" s="5" t="s">
        <v>6858</v>
      </c>
      <c r="D259" s="4" t="s">
        <v>6859</v>
      </c>
      <c r="F259" s="4" t="s">
        <v>88</v>
      </c>
      <c r="G259" s="4" t="s">
        <v>451</v>
      </c>
      <c r="H259" s="4" t="s">
        <v>157</v>
      </c>
      <c r="M259" s="5">
        <v>1</v>
      </c>
      <c r="N259" s="5" t="s">
        <v>158</v>
      </c>
      <c r="P259" s="65">
        <v>419.4</v>
      </c>
      <c r="Q259" s="66">
        <v>0</v>
      </c>
      <c r="R259" s="66">
        <v>0</v>
      </c>
      <c r="S259" s="66">
        <f t="shared" si="35"/>
        <v>419.4</v>
      </c>
      <c r="U259" s="5">
        <v>80</v>
      </c>
      <c r="V259" s="22">
        <v>-419.4</v>
      </c>
      <c r="W259" s="22">
        <v>0</v>
      </c>
      <c r="X259" s="22">
        <v>0</v>
      </c>
      <c r="Y259" s="22">
        <v>0</v>
      </c>
      <c r="Z259" s="22">
        <v>0</v>
      </c>
      <c r="AA259" s="22">
        <v>0</v>
      </c>
      <c r="AB259" s="22">
        <v>0</v>
      </c>
      <c r="AC259" s="22">
        <v>0</v>
      </c>
      <c r="AD259" s="22">
        <v>0</v>
      </c>
      <c r="AE259" s="22">
        <v>0</v>
      </c>
      <c r="AF259" s="22">
        <v>0</v>
      </c>
      <c r="AG259" s="22">
        <v>0</v>
      </c>
      <c r="AH259" s="22">
        <v>0</v>
      </c>
      <c r="AI259" s="22">
        <f t="shared" si="36"/>
        <v>0</v>
      </c>
      <c r="AJ259" s="22">
        <v>0</v>
      </c>
      <c r="AK259" s="22">
        <f t="shared" si="37"/>
        <v>-419.4</v>
      </c>
      <c r="AM259" s="65">
        <f t="shared" si="38"/>
        <v>0</v>
      </c>
      <c r="AN259" s="65">
        <f t="shared" si="39"/>
        <v>0</v>
      </c>
    </row>
    <row r="260" spans="1:40" outlineLevel="1" x14ac:dyDescent="0.25">
      <c r="A260" s="10">
        <v>40755</v>
      </c>
      <c r="C260" s="5" t="s">
        <v>6860</v>
      </c>
      <c r="D260" s="4" t="s">
        <v>6861</v>
      </c>
      <c r="F260" s="4" t="s">
        <v>88</v>
      </c>
      <c r="G260" s="4" t="s">
        <v>451</v>
      </c>
      <c r="H260" s="4" t="s">
        <v>157</v>
      </c>
      <c r="M260" s="5">
        <v>1</v>
      </c>
      <c r="N260" s="5" t="s">
        <v>158</v>
      </c>
      <c r="P260" s="65">
        <v>65</v>
      </c>
      <c r="Q260" s="66">
        <v>0</v>
      </c>
      <c r="R260" s="66">
        <v>0</v>
      </c>
      <c r="S260" s="66">
        <f t="shared" si="35"/>
        <v>65</v>
      </c>
      <c r="U260" s="5">
        <v>80</v>
      </c>
      <c r="V260" s="22">
        <v>-65</v>
      </c>
      <c r="W260" s="22">
        <v>0</v>
      </c>
      <c r="X260" s="22">
        <v>0</v>
      </c>
      <c r="Y260" s="22">
        <v>0</v>
      </c>
      <c r="Z260" s="22">
        <v>0</v>
      </c>
      <c r="AA260" s="22">
        <v>0</v>
      </c>
      <c r="AB260" s="22">
        <v>0</v>
      </c>
      <c r="AC260" s="22">
        <v>0</v>
      </c>
      <c r="AD260" s="22">
        <v>0</v>
      </c>
      <c r="AE260" s="22">
        <v>0</v>
      </c>
      <c r="AF260" s="22">
        <v>0</v>
      </c>
      <c r="AG260" s="22">
        <v>0</v>
      </c>
      <c r="AH260" s="22">
        <v>0</v>
      </c>
      <c r="AI260" s="22">
        <f t="shared" si="36"/>
        <v>0</v>
      </c>
      <c r="AJ260" s="22">
        <v>0</v>
      </c>
      <c r="AK260" s="22">
        <f t="shared" si="37"/>
        <v>-65</v>
      </c>
      <c r="AM260" s="65">
        <f t="shared" si="38"/>
        <v>0</v>
      </c>
      <c r="AN260" s="65">
        <f t="shared" si="39"/>
        <v>0</v>
      </c>
    </row>
    <row r="261" spans="1:40" outlineLevel="1" x14ac:dyDescent="0.25">
      <c r="A261" s="10">
        <v>40755</v>
      </c>
      <c r="C261" s="5" t="s">
        <v>6862</v>
      </c>
      <c r="D261" s="4" t="s">
        <v>6863</v>
      </c>
      <c r="F261" s="4" t="s">
        <v>88</v>
      </c>
      <c r="G261" s="4" t="s">
        <v>451</v>
      </c>
      <c r="H261" s="4" t="s">
        <v>157</v>
      </c>
      <c r="M261" s="5">
        <v>1</v>
      </c>
      <c r="N261" s="5" t="s">
        <v>158</v>
      </c>
      <c r="P261" s="65">
        <v>108</v>
      </c>
      <c r="Q261" s="66">
        <v>0</v>
      </c>
      <c r="R261" s="66">
        <v>0</v>
      </c>
      <c r="S261" s="66">
        <f t="shared" si="35"/>
        <v>108</v>
      </c>
      <c r="U261" s="5">
        <v>80</v>
      </c>
      <c r="V261" s="22">
        <v>-108</v>
      </c>
      <c r="W261" s="22">
        <v>0</v>
      </c>
      <c r="X261" s="22">
        <v>0</v>
      </c>
      <c r="Y261" s="22">
        <v>0</v>
      </c>
      <c r="Z261" s="22">
        <v>0</v>
      </c>
      <c r="AA261" s="22">
        <v>0</v>
      </c>
      <c r="AB261" s="22">
        <v>0</v>
      </c>
      <c r="AC261" s="22">
        <v>0</v>
      </c>
      <c r="AD261" s="22">
        <v>0</v>
      </c>
      <c r="AE261" s="22">
        <v>0</v>
      </c>
      <c r="AF261" s="22">
        <v>0</v>
      </c>
      <c r="AG261" s="22">
        <v>0</v>
      </c>
      <c r="AH261" s="22">
        <v>0</v>
      </c>
      <c r="AI261" s="22">
        <f t="shared" si="36"/>
        <v>0</v>
      </c>
      <c r="AJ261" s="22">
        <v>0</v>
      </c>
      <c r="AK261" s="22">
        <f t="shared" si="37"/>
        <v>-108</v>
      </c>
      <c r="AM261" s="65">
        <f t="shared" si="38"/>
        <v>0</v>
      </c>
      <c r="AN261" s="65">
        <f t="shared" si="39"/>
        <v>0</v>
      </c>
    </row>
    <row r="262" spans="1:40" outlineLevel="1" x14ac:dyDescent="0.25">
      <c r="A262" s="10">
        <v>40755</v>
      </c>
      <c r="C262" s="5" t="s">
        <v>6864</v>
      </c>
      <c r="D262" s="4" t="s">
        <v>6865</v>
      </c>
      <c r="F262" s="4" t="s">
        <v>88</v>
      </c>
      <c r="G262" s="4" t="s">
        <v>451</v>
      </c>
      <c r="H262" s="4" t="s">
        <v>157</v>
      </c>
      <c r="M262" s="5">
        <v>1</v>
      </c>
      <c r="N262" s="5" t="s">
        <v>158</v>
      </c>
      <c r="P262" s="65">
        <v>180</v>
      </c>
      <c r="Q262" s="66">
        <v>0</v>
      </c>
      <c r="R262" s="66">
        <v>0</v>
      </c>
      <c r="S262" s="66">
        <f t="shared" si="35"/>
        <v>180</v>
      </c>
      <c r="U262" s="5">
        <v>80</v>
      </c>
      <c r="V262" s="22">
        <v>-180</v>
      </c>
      <c r="W262" s="22">
        <v>0</v>
      </c>
      <c r="X262" s="22">
        <v>0</v>
      </c>
      <c r="Y262" s="22">
        <v>0</v>
      </c>
      <c r="Z262" s="22">
        <v>0</v>
      </c>
      <c r="AA262" s="22">
        <v>0</v>
      </c>
      <c r="AB262" s="22">
        <v>0</v>
      </c>
      <c r="AC262" s="22">
        <v>0</v>
      </c>
      <c r="AD262" s="22">
        <v>0</v>
      </c>
      <c r="AE262" s="22">
        <v>0</v>
      </c>
      <c r="AF262" s="22">
        <v>0</v>
      </c>
      <c r="AG262" s="22">
        <v>0</v>
      </c>
      <c r="AH262" s="22">
        <v>0</v>
      </c>
      <c r="AI262" s="22">
        <f t="shared" si="36"/>
        <v>0</v>
      </c>
      <c r="AJ262" s="22">
        <v>0</v>
      </c>
      <c r="AK262" s="22">
        <f t="shared" si="37"/>
        <v>-180</v>
      </c>
      <c r="AM262" s="65">
        <f t="shared" si="38"/>
        <v>0</v>
      </c>
      <c r="AN262" s="65">
        <f t="shared" si="39"/>
        <v>0</v>
      </c>
    </row>
    <row r="263" spans="1:40" outlineLevel="1" x14ac:dyDescent="0.25">
      <c r="A263" s="10">
        <v>40755</v>
      </c>
      <c r="C263" s="5" t="s">
        <v>6866</v>
      </c>
      <c r="D263" s="4" t="s">
        <v>6867</v>
      </c>
      <c r="F263" s="4" t="s">
        <v>88</v>
      </c>
      <c r="G263" s="4" t="s">
        <v>451</v>
      </c>
      <c r="H263" s="4" t="s">
        <v>157</v>
      </c>
      <c r="M263" s="5">
        <v>1</v>
      </c>
      <c r="N263" s="5" t="s">
        <v>158</v>
      </c>
      <c r="P263" s="65">
        <v>104.86</v>
      </c>
      <c r="Q263" s="66">
        <v>0</v>
      </c>
      <c r="R263" s="66">
        <v>0</v>
      </c>
      <c r="S263" s="66">
        <f t="shared" si="35"/>
        <v>104.86</v>
      </c>
      <c r="U263" s="5">
        <v>80</v>
      </c>
      <c r="V263" s="22">
        <v>-104.86</v>
      </c>
      <c r="W263" s="22">
        <v>0</v>
      </c>
      <c r="X263" s="22">
        <v>0</v>
      </c>
      <c r="Y263" s="22">
        <v>0</v>
      </c>
      <c r="Z263" s="22">
        <v>0</v>
      </c>
      <c r="AA263" s="22">
        <v>0</v>
      </c>
      <c r="AB263" s="22">
        <v>0</v>
      </c>
      <c r="AC263" s="22">
        <v>0</v>
      </c>
      <c r="AD263" s="22">
        <v>0</v>
      </c>
      <c r="AE263" s="22">
        <v>0</v>
      </c>
      <c r="AF263" s="22">
        <v>0</v>
      </c>
      <c r="AG263" s="22">
        <v>0</v>
      </c>
      <c r="AH263" s="22">
        <v>0</v>
      </c>
      <c r="AI263" s="22">
        <f t="shared" si="36"/>
        <v>0</v>
      </c>
      <c r="AJ263" s="22">
        <v>0</v>
      </c>
      <c r="AK263" s="22">
        <f t="shared" si="37"/>
        <v>-104.86</v>
      </c>
      <c r="AM263" s="65">
        <f t="shared" si="38"/>
        <v>0</v>
      </c>
      <c r="AN263" s="65">
        <f t="shared" si="39"/>
        <v>0</v>
      </c>
    </row>
    <row r="264" spans="1:40" outlineLevel="1" x14ac:dyDescent="0.25">
      <c r="A264" s="10">
        <v>40755</v>
      </c>
      <c r="C264" s="5" t="s">
        <v>6868</v>
      </c>
      <c r="D264" s="4" t="s">
        <v>6869</v>
      </c>
      <c r="F264" s="4" t="s">
        <v>88</v>
      </c>
      <c r="G264" s="4" t="s">
        <v>451</v>
      </c>
      <c r="H264" s="4" t="s">
        <v>157</v>
      </c>
      <c r="M264" s="5">
        <v>1</v>
      </c>
      <c r="N264" s="5" t="s">
        <v>158</v>
      </c>
      <c r="P264" s="65">
        <v>75</v>
      </c>
      <c r="Q264" s="66">
        <v>0</v>
      </c>
      <c r="R264" s="66">
        <v>0</v>
      </c>
      <c r="S264" s="66">
        <f t="shared" si="35"/>
        <v>75</v>
      </c>
      <c r="U264" s="5">
        <v>80</v>
      </c>
      <c r="V264" s="22">
        <v>-75</v>
      </c>
      <c r="W264" s="22">
        <v>0</v>
      </c>
      <c r="X264" s="22">
        <v>0</v>
      </c>
      <c r="Y264" s="22">
        <v>0</v>
      </c>
      <c r="Z264" s="22">
        <v>0</v>
      </c>
      <c r="AA264" s="22">
        <v>0</v>
      </c>
      <c r="AB264" s="22">
        <v>0</v>
      </c>
      <c r="AC264" s="22">
        <v>0</v>
      </c>
      <c r="AD264" s="22">
        <v>0</v>
      </c>
      <c r="AE264" s="22">
        <v>0</v>
      </c>
      <c r="AF264" s="22">
        <v>0</v>
      </c>
      <c r="AG264" s="22">
        <v>0</v>
      </c>
      <c r="AH264" s="22">
        <v>0</v>
      </c>
      <c r="AI264" s="22">
        <f t="shared" si="36"/>
        <v>0</v>
      </c>
      <c r="AJ264" s="22">
        <v>0</v>
      </c>
      <c r="AK264" s="22">
        <f t="shared" si="37"/>
        <v>-75</v>
      </c>
      <c r="AM264" s="65">
        <f t="shared" si="38"/>
        <v>0</v>
      </c>
      <c r="AN264" s="65">
        <f t="shared" si="39"/>
        <v>0</v>
      </c>
    </row>
    <row r="265" spans="1:40" outlineLevel="1" x14ac:dyDescent="0.25">
      <c r="A265" s="10">
        <v>40755</v>
      </c>
      <c r="C265" s="5" t="s">
        <v>6870</v>
      </c>
      <c r="D265" s="4" t="s">
        <v>6871</v>
      </c>
      <c r="F265" s="4" t="s">
        <v>88</v>
      </c>
      <c r="G265" s="4" t="s">
        <v>451</v>
      </c>
      <c r="H265" s="4" t="s">
        <v>157</v>
      </c>
      <c r="M265" s="5">
        <v>1</v>
      </c>
      <c r="N265" s="5" t="s">
        <v>158</v>
      </c>
      <c r="P265" s="65">
        <v>170</v>
      </c>
      <c r="Q265" s="66">
        <v>0</v>
      </c>
      <c r="R265" s="66">
        <v>0</v>
      </c>
      <c r="S265" s="66">
        <f t="shared" si="35"/>
        <v>170</v>
      </c>
      <c r="U265" s="5">
        <v>80</v>
      </c>
      <c r="V265" s="22">
        <v>-170</v>
      </c>
      <c r="W265" s="22">
        <v>0</v>
      </c>
      <c r="X265" s="22">
        <v>0</v>
      </c>
      <c r="Y265" s="22">
        <v>0</v>
      </c>
      <c r="Z265" s="22">
        <v>0</v>
      </c>
      <c r="AA265" s="22">
        <v>0</v>
      </c>
      <c r="AB265" s="22">
        <v>0</v>
      </c>
      <c r="AC265" s="22">
        <v>0</v>
      </c>
      <c r="AD265" s="22">
        <v>0</v>
      </c>
      <c r="AE265" s="22">
        <v>0</v>
      </c>
      <c r="AF265" s="22">
        <v>0</v>
      </c>
      <c r="AG265" s="22">
        <v>0</v>
      </c>
      <c r="AH265" s="22">
        <v>0</v>
      </c>
      <c r="AI265" s="22">
        <f t="shared" si="36"/>
        <v>0</v>
      </c>
      <c r="AJ265" s="22">
        <v>0</v>
      </c>
      <c r="AK265" s="22">
        <f t="shared" si="37"/>
        <v>-170</v>
      </c>
      <c r="AM265" s="65">
        <f t="shared" si="38"/>
        <v>0</v>
      </c>
      <c r="AN265" s="65">
        <f t="shared" si="39"/>
        <v>0</v>
      </c>
    </row>
    <row r="266" spans="1:40" outlineLevel="1" x14ac:dyDescent="0.25">
      <c r="A266" s="10">
        <v>40755</v>
      </c>
      <c r="C266" s="5" t="s">
        <v>6872</v>
      </c>
      <c r="D266" s="4" t="s">
        <v>6873</v>
      </c>
      <c r="F266" s="4" t="s">
        <v>88</v>
      </c>
      <c r="G266" s="4" t="s">
        <v>451</v>
      </c>
      <c r="H266" s="4" t="s">
        <v>157</v>
      </c>
      <c r="M266" s="5">
        <v>1</v>
      </c>
      <c r="N266" s="5" t="s">
        <v>158</v>
      </c>
      <c r="P266" s="65">
        <v>387.5</v>
      </c>
      <c r="Q266" s="66">
        <v>0</v>
      </c>
      <c r="R266" s="66">
        <v>0</v>
      </c>
      <c r="S266" s="66">
        <f t="shared" si="35"/>
        <v>387.5</v>
      </c>
      <c r="U266" s="5">
        <v>80</v>
      </c>
      <c r="V266" s="22">
        <v>-387.5</v>
      </c>
      <c r="W266" s="22">
        <v>0</v>
      </c>
      <c r="X266" s="22">
        <v>0</v>
      </c>
      <c r="Y266" s="22">
        <v>0</v>
      </c>
      <c r="Z266" s="22">
        <v>0</v>
      </c>
      <c r="AA266" s="22">
        <v>0</v>
      </c>
      <c r="AB266" s="22">
        <v>0</v>
      </c>
      <c r="AC266" s="22">
        <v>0</v>
      </c>
      <c r="AD266" s="22">
        <v>0</v>
      </c>
      <c r="AE266" s="22">
        <v>0</v>
      </c>
      <c r="AF266" s="22">
        <v>0</v>
      </c>
      <c r="AG266" s="22">
        <v>0</v>
      </c>
      <c r="AH266" s="22">
        <v>0</v>
      </c>
      <c r="AI266" s="22">
        <f t="shared" si="36"/>
        <v>0</v>
      </c>
      <c r="AJ266" s="22">
        <v>0</v>
      </c>
      <c r="AK266" s="22">
        <f t="shared" si="37"/>
        <v>-387.5</v>
      </c>
      <c r="AM266" s="65">
        <f t="shared" si="38"/>
        <v>0</v>
      </c>
      <c r="AN266" s="65">
        <f t="shared" si="39"/>
        <v>0</v>
      </c>
    </row>
    <row r="267" spans="1:40" outlineLevel="1" x14ac:dyDescent="0.25">
      <c r="A267" s="10">
        <v>40755</v>
      </c>
      <c r="C267" s="5" t="s">
        <v>6874</v>
      </c>
      <c r="D267" s="4" t="s">
        <v>6875</v>
      </c>
      <c r="F267" s="4" t="s">
        <v>88</v>
      </c>
      <c r="G267" s="4" t="s">
        <v>451</v>
      </c>
      <c r="H267" s="4" t="s">
        <v>157</v>
      </c>
      <c r="M267" s="5">
        <v>1</v>
      </c>
      <c r="N267" s="5" t="s">
        <v>158</v>
      </c>
      <c r="P267" s="65">
        <v>11</v>
      </c>
      <c r="Q267" s="66">
        <v>0</v>
      </c>
      <c r="R267" s="66">
        <v>0</v>
      </c>
      <c r="S267" s="66">
        <f t="shared" si="35"/>
        <v>11</v>
      </c>
      <c r="U267" s="5">
        <v>80</v>
      </c>
      <c r="V267" s="22">
        <v>-11</v>
      </c>
      <c r="W267" s="22">
        <v>0</v>
      </c>
      <c r="X267" s="22">
        <v>0</v>
      </c>
      <c r="Y267" s="22">
        <v>0</v>
      </c>
      <c r="Z267" s="22">
        <v>0</v>
      </c>
      <c r="AA267" s="22">
        <v>0</v>
      </c>
      <c r="AB267" s="22">
        <v>0</v>
      </c>
      <c r="AC267" s="22">
        <v>0</v>
      </c>
      <c r="AD267" s="22">
        <v>0</v>
      </c>
      <c r="AE267" s="22">
        <v>0</v>
      </c>
      <c r="AF267" s="22">
        <v>0</v>
      </c>
      <c r="AG267" s="22">
        <v>0</v>
      </c>
      <c r="AH267" s="22">
        <v>0</v>
      </c>
      <c r="AI267" s="22">
        <f t="shared" si="36"/>
        <v>0</v>
      </c>
      <c r="AJ267" s="22">
        <v>0</v>
      </c>
      <c r="AK267" s="22">
        <f t="shared" si="37"/>
        <v>-11</v>
      </c>
      <c r="AM267" s="65">
        <f t="shared" si="38"/>
        <v>0</v>
      </c>
      <c r="AN267" s="65">
        <f t="shared" si="39"/>
        <v>0</v>
      </c>
    </row>
    <row r="268" spans="1:40" outlineLevel="1" x14ac:dyDescent="0.25">
      <c r="A268" s="10">
        <v>40755</v>
      </c>
      <c r="C268" s="5" t="s">
        <v>6876</v>
      </c>
      <c r="D268" s="4" t="s">
        <v>6877</v>
      </c>
      <c r="F268" s="4" t="s">
        <v>88</v>
      </c>
      <c r="G268" s="4" t="s">
        <v>451</v>
      </c>
      <c r="H268" s="4" t="s">
        <v>157</v>
      </c>
      <c r="M268" s="5">
        <v>1</v>
      </c>
      <c r="N268" s="5" t="s">
        <v>158</v>
      </c>
      <c r="P268" s="65">
        <v>225.5</v>
      </c>
      <c r="Q268" s="66">
        <v>0</v>
      </c>
      <c r="R268" s="66">
        <v>0</v>
      </c>
      <c r="S268" s="66">
        <f t="shared" si="35"/>
        <v>225.5</v>
      </c>
      <c r="U268" s="5">
        <v>80</v>
      </c>
      <c r="V268" s="22">
        <v>-225.5</v>
      </c>
      <c r="W268" s="22">
        <v>0</v>
      </c>
      <c r="X268" s="22">
        <v>0</v>
      </c>
      <c r="Y268" s="22">
        <v>0</v>
      </c>
      <c r="Z268" s="22">
        <v>0</v>
      </c>
      <c r="AA268" s="22">
        <v>0</v>
      </c>
      <c r="AB268" s="22">
        <v>0</v>
      </c>
      <c r="AC268" s="22">
        <v>0</v>
      </c>
      <c r="AD268" s="22">
        <v>0</v>
      </c>
      <c r="AE268" s="22">
        <v>0</v>
      </c>
      <c r="AF268" s="22">
        <v>0</v>
      </c>
      <c r="AG268" s="22">
        <v>0</v>
      </c>
      <c r="AH268" s="22">
        <v>0</v>
      </c>
      <c r="AI268" s="22">
        <f t="shared" si="36"/>
        <v>0</v>
      </c>
      <c r="AJ268" s="22">
        <v>0</v>
      </c>
      <c r="AK268" s="22">
        <f t="shared" si="37"/>
        <v>-225.5</v>
      </c>
      <c r="AM268" s="65">
        <f t="shared" si="38"/>
        <v>0</v>
      </c>
      <c r="AN268" s="65">
        <f t="shared" si="39"/>
        <v>0</v>
      </c>
    </row>
    <row r="269" spans="1:40" outlineLevel="1" x14ac:dyDescent="0.25">
      <c r="A269" s="10">
        <v>40755</v>
      </c>
      <c r="C269" s="5" t="s">
        <v>6878</v>
      </c>
      <c r="D269" s="4" t="s">
        <v>6879</v>
      </c>
      <c r="F269" s="4" t="s">
        <v>88</v>
      </c>
      <c r="G269" s="4" t="s">
        <v>451</v>
      </c>
      <c r="H269" s="4" t="s">
        <v>157</v>
      </c>
      <c r="M269" s="5">
        <v>1</v>
      </c>
      <c r="N269" s="5" t="s">
        <v>158</v>
      </c>
      <c r="P269" s="65">
        <v>1300</v>
      </c>
      <c r="Q269" s="66">
        <v>0</v>
      </c>
      <c r="R269" s="66">
        <v>0</v>
      </c>
      <c r="S269" s="66">
        <f t="shared" si="35"/>
        <v>1300</v>
      </c>
      <c r="U269" s="5">
        <v>80</v>
      </c>
      <c r="V269" s="22">
        <v>-1300</v>
      </c>
      <c r="W269" s="22">
        <v>0</v>
      </c>
      <c r="X269" s="22">
        <v>0</v>
      </c>
      <c r="Y269" s="22">
        <v>0</v>
      </c>
      <c r="Z269" s="22">
        <v>0</v>
      </c>
      <c r="AA269" s="22">
        <v>0</v>
      </c>
      <c r="AB269" s="22">
        <v>0</v>
      </c>
      <c r="AC269" s="22">
        <v>0</v>
      </c>
      <c r="AD269" s="22">
        <v>0</v>
      </c>
      <c r="AE269" s="22">
        <v>0</v>
      </c>
      <c r="AF269" s="22">
        <v>0</v>
      </c>
      <c r="AG269" s="22">
        <v>0</v>
      </c>
      <c r="AH269" s="22">
        <v>0</v>
      </c>
      <c r="AI269" s="22">
        <f t="shared" si="36"/>
        <v>0</v>
      </c>
      <c r="AJ269" s="22">
        <v>0</v>
      </c>
      <c r="AK269" s="22">
        <f t="shared" si="37"/>
        <v>-1300</v>
      </c>
      <c r="AM269" s="65">
        <f t="shared" si="38"/>
        <v>0</v>
      </c>
      <c r="AN269" s="65">
        <f t="shared" si="39"/>
        <v>0</v>
      </c>
    </row>
    <row r="270" spans="1:40" outlineLevel="1" x14ac:dyDescent="0.25">
      <c r="A270" s="10">
        <v>40755</v>
      </c>
      <c r="C270" s="5" t="s">
        <v>6880</v>
      </c>
      <c r="D270" s="4" t="s">
        <v>6881</v>
      </c>
      <c r="F270" s="4" t="s">
        <v>88</v>
      </c>
      <c r="G270" s="4" t="s">
        <v>451</v>
      </c>
      <c r="H270" s="4" t="s">
        <v>157</v>
      </c>
      <c r="M270" s="5">
        <v>1</v>
      </c>
      <c r="N270" s="5" t="s">
        <v>158</v>
      </c>
      <c r="P270" s="65">
        <v>180</v>
      </c>
      <c r="Q270" s="66">
        <v>0</v>
      </c>
      <c r="R270" s="66">
        <v>0</v>
      </c>
      <c r="S270" s="66">
        <f t="shared" si="35"/>
        <v>180</v>
      </c>
      <c r="U270" s="5">
        <v>80</v>
      </c>
      <c r="V270" s="22">
        <v>-180</v>
      </c>
      <c r="W270" s="22">
        <v>0</v>
      </c>
      <c r="X270" s="22">
        <v>0</v>
      </c>
      <c r="Y270" s="22">
        <v>0</v>
      </c>
      <c r="Z270" s="22">
        <v>0</v>
      </c>
      <c r="AA270" s="22">
        <v>0</v>
      </c>
      <c r="AB270" s="22">
        <v>0</v>
      </c>
      <c r="AC270" s="22">
        <v>0</v>
      </c>
      <c r="AD270" s="22">
        <v>0</v>
      </c>
      <c r="AE270" s="22">
        <v>0</v>
      </c>
      <c r="AF270" s="22">
        <v>0</v>
      </c>
      <c r="AG270" s="22">
        <v>0</v>
      </c>
      <c r="AH270" s="22">
        <v>0</v>
      </c>
      <c r="AI270" s="22">
        <f t="shared" si="36"/>
        <v>0</v>
      </c>
      <c r="AJ270" s="22">
        <v>0</v>
      </c>
      <c r="AK270" s="22">
        <f t="shared" si="37"/>
        <v>-180</v>
      </c>
      <c r="AM270" s="65">
        <f t="shared" si="38"/>
        <v>0</v>
      </c>
      <c r="AN270" s="65">
        <f t="shared" si="39"/>
        <v>0</v>
      </c>
    </row>
    <row r="271" spans="1:40" outlineLevel="1" x14ac:dyDescent="0.25">
      <c r="A271" s="10">
        <v>40755</v>
      </c>
      <c r="C271" s="5" t="s">
        <v>6882</v>
      </c>
      <c r="D271" s="4" t="s">
        <v>6883</v>
      </c>
      <c r="F271" s="4" t="s">
        <v>88</v>
      </c>
      <c r="G271" s="4" t="s">
        <v>451</v>
      </c>
      <c r="H271" s="4" t="s">
        <v>157</v>
      </c>
      <c r="M271" s="5">
        <v>1</v>
      </c>
      <c r="N271" s="5" t="s">
        <v>158</v>
      </c>
      <c r="P271" s="65">
        <v>330</v>
      </c>
      <c r="Q271" s="66">
        <v>0</v>
      </c>
      <c r="R271" s="66">
        <v>0</v>
      </c>
      <c r="S271" s="66">
        <f t="shared" si="35"/>
        <v>330</v>
      </c>
      <c r="U271" s="5">
        <v>80</v>
      </c>
      <c r="V271" s="22">
        <v>-330</v>
      </c>
      <c r="W271" s="22">
        <v>0</v>
      </c>
      <c r="X271" s="22">
        <v>0</v>
      </c>
      <c r="Y271" s="22">
        <v>0</v>
      </c>
      <c r="Z271" s="22">
        <v>0</v>
      </c>
      <c r="AA271" s="22">
        <v>0</v>
      </c>
      <c r="AB271" s="22">
        <v>0</v>
      </c>
      <c r="AC271" s="22">
        <v>0</v>
      </c>
      <c r="AD271" s="22">
        <v>0</v>
      </c>
      <c r="AE271" s="22">
        <v>0</v>
      </c>
      <c r="AF271" s="22">
        <v>0</v>
      </c>
      <c r="AG271" s="22">
        <v>0</v>
      </c>
      <c r="AH271" s="22">
        <v>0</v>
      </c>
      <c r="AI271" s="22">
        <f t="shared" si="36"/>
        <v>0</v>
      </c>
      <c r="AJ271" s="22">
        <v>0</v>
      </c>
      <c r="AK271" s="22">
        <f t="shared" si="37"/>
        <v>-330</v>
      </c>
      <c r="AM271" s="65">
        <f t="shared" si="38"/>
        <v>0</v>
      </c>
      <c r="AN271" s="65">
        <f t="shared" si="39"/>
        <v>0</v>
      </c>
    </row>
    <row r="272" spans="1:40" outlineLevel="1" x14ac:dyDescent="0.25">
      <c r="A272" s="10">
        <v>40755</v>
      </c>
      <c r="C272" s="5" t="s">
        <v>6884</v>
      </c>
      <c r="D272" s="4" t="s">
        <v>6885</v>
      </c>
      <c r="F272" s="4" t="s">
        <v>88</v>
      </c>
      <c r="G272" s="4" t="s">
        <v>451</v>
      </c>
      <c r="H272" s="4" t="s">
        <v>157</v>
      </c>
      <c r="M272" s="5">
        <v>1</v>
      </c>
      <c r="N272" s="5" t="s">
        <v>158</v>
      </c>
      <c r="P272" s="65">
        <v>550</v>
      </c>
      <c r="Q272" s="66">
        <v>0</v>
      </c>
      <c r="R272" s="66">
        <v>0</v>
      </c>
      <c r="S272" s="66">
        <f t="shared" si="35"/>
        <v>550</v>
      </c>
      <c r="U272" s="5">
        <v>80</v>
      </c>
      <c r="V272" s="22">
        <v>-550</v>
      </c>
      <c r="W272" s="22">
        <v>0</v>
      </c>
      <c r="X272" s="22">
        <v>0</v>
      </c>
      <c r="Y272" s="22">
        <v>0</v>
      </c>
      <c r="Z272" s="22">
        <v>0</v>
      </c>
      <c r="AA272" s="22">
        <v>0</v>
      </c>
      <c r="AB272" s="22">
        <v>0</v>
      </c>
      <c r="AC272" s="22">
        <v>0</v>
      </c>
      <c r="AD272" s="22">
        <v>0</v>
      </c>
      <c r="AE272" s="22">
        <v>0</v>
      </c>
      <c r="AF272" s="22">
        <v>0</v>
      </c>
      <c r="AG272" s="22">
        <v>0</v>
      </c>
      <c r="AH272" s="22">
        <v>0</v>
      </c>
      <c r="AI272" s="22">
        <f t="shared" si="36"/>
        <v>0</v>
      </c>
      <c r="AJ272" s="22">
        <v>0</v>
      </c>
      <c r="AK272" s="22">
        <f t="shared" si="37"/>
        <v>-550</v>
      </c>
      <c r="AM272" s="65">
        <f t="shared" si="38"/>
        <v>0</v>
      </c>
      <c r="AN272" s="65">
        <f t="shared" si="39"/>
        <v>0</v>
      </c>
    </row>
    <row r="273" spans="1:40" outlineLevel="1" x14ac:dyDescent="0.25">
      <c r="A273" s="10">
        <v>40755</v>
      </c>
      <c r="C273" s="5" t="s">
        <v>6886</v>
      </c>
      <c r="D273" s="4" t="s">
        <v>6887</v>
      </c>
      <c r="F273" s="4" t="s">
        <v>88</v>
      </c>
      <c r="G273" s="4" t="s">
        <v>451</v>
      </c>
      <c r="H273" s="4" t="s">
        <v>157</v>
      </c>
      <c r="M273" s="5">
        <v>1</v>
      </c>
      <c r="N273" s="5" t="s">
        <v>158</v>
      </c>
      <c r="P273" s="65">
        <v>285</v>
      </c>
      <c r="Q273" s="66">
        <v>0</v>
      </c>
      <c r="R273" s="66">
        <v>0</v>
      </c>
      <c r="S273" s="66">
        <f t="shared" si="35"/>
        <v>285</v>
      </c>
      <c r="U273" s="5">
        <v>80</v>
      </c>
      <c r="V273" s="22">
        <v>-285</v>
      </c>
      <c r="W273" s="22">
        <v>0</v>
      </c>
      <c r="X273" s="22">
        <v>0</v>
      </c>
      <c r="Y273" s="22">
        <v>0</v>
      </c>
      <c r="Z273" s="22">
        <v>0</v>
      </c>
      <c r="AA273" s="22">
        <v>0</v>
      </c>
      <c r="AB273" s="22">
        <v>0</v>
      </c>
      <c r="AC273" s="22">
        <v>0</v>
      </c>
      <c r="AD273" s="22">
        <v>0</v>
      </c>
      <c r="AE273" s="22">
        <v>0</v>
      </c>
      <c r="AF273" s="22">
        <v>0</v>
      </c>
      <c r="AG273" s="22">
        <v>0</v>
      </c>
      <c r="AH273" s="22">
        <v>0</v>
      </c>
      <c r="AI273" s="22">
        <f t="shared" si="36"/>
        <v>0</v>
      </c>
      <c r="AJ273" s="22">
        <v>0</v>
      </c>
      <c r="AK273" s="22">
        <f t="shared" si="37"/>
        <v>-285</v>
      </c>
      <c r="AM273" s="65">
        <f t="shared" si="38"/>
        <v>0</v>
      </c>
      <c r="AN273" s="65">
        <f t="shared" si="39"/>
        <v>0</v>
      </c>
    </row>
    <row r="274" spans="1:40" outlineLevel="1" x14ac:dyDescent="0.25">
      <c r="A274" s="10">
        <v>40755</v>
      </c>
      <c r="C274" s="5" t="s">
        <v>6888</v>
      </c>
      <c r="D274" s="4" t="s">
        <v>6863</v>
      </c>
      <c r="F274" s="4" t="s">
        <v>88</v>
      </c>
      <c r="G274" s="4" t="s">
        <v>451</v>
      </c>
      <c r="H274" s="4" t="s">
        <v>157</v>
      </c>
      <c r="M274" s="5">
        <v>1</v>
      </c>
      <c r="N274" s="5" t="s">
        <v>158</v>
      </c>
      <c r="P274" s="65">
        <v>86</v>
      </c>
      <c r="Q274" s="66">
        <v>0</v>
      </c>
      <c r="R274" s="66">
        <v>0</v>
      </c>
      <c r="S274" s="66">
        <f t="shared" si="35"/>
        <v>86</v>
      </c>
      <c r="U274" s="5">
        <v>80</v>
      </c>
      <c r="V274" s="22">
        <v>-86</v>
      </c>
      <c r="W274" s="22">
        <v>0</v>
      </c>
      <c r="X274" s="22">
        <v>0</v>
      </c>
      <c r="Y274" s="22">
        <v>0</v>
      </c>
      <c r="Z274" s="22">
        <v>0</v>
      </c>
      <c r="AA274" s="22">
        <v>0</v>
      </c>
      <c r="AB274" s="22">
        <v>0</v>
      </c>
      <c r="AC274" s="22">
        <v>0</v>
      </c>
      <c r="AD274" s="22">
        <v>0</v>
      </c>
      <c r="AE274" s="22">
        <v>0</v>
      </c>
      <c r="AF274" s="22">
        <v>0</v>
      </c>
      <c r="AG274" s="22">
        <v>0</v>
      </c>
      <c r="AH274" s="22">
        <v>0</v>
      </c>
      <c r="AI274" s="22">
        <f t="shared" si="36"/>
        <v>0</v>
      </c>
      <c r="AJ274" s="22">
        <v>0</v>
      </c>
      <c r="AK274" s="22">
        <f t="shared" si="37"/>
        <v>-86</v>
      </c>
      <c r="AM274" s="65">
        <f t="shared" si="38"/>
        <v>0</v>
      </c>
      <c r="AN274" s="65">
        <f t="shared" si="39"/>
        <v>0</v>
      </c>
    </row>
    <row r="275" spans="1:40" outlineLevel="1" x14ac:dyDescent="0.25">
      <c r="A275" s="10">
        <v>40755</v>
      </c>
      <c r="C275" s="5" t="s">
        <v>6889</v>
      </c>
      <c r="D275" s="4" t="s">
        <v>6890</v>
      </c>
      <c r="F275" s="4" t="s">
        <v>88</v>
      </c>
      <c r="G275" s="4" t="s">
        <v>451</v>
      </c>
      <c r="H275" s="4" t="s">
        <v>157</v>
      </c>
      <c r="M275" s="5">
        <v>1</v>
      </c>
      <c r="N275" s="5" t="s">
        <v>158</v>
      </c>
      <c r="P275" s="65">
        <v>1500</v>
      </c>
      <c r="Q275" s="66">
        <v>0</v>
      </c>
      <c r="R275" s="66">
        <v>0</v>
      </c>
      <c r="S275" s="66">
        <f t="shared" si="35"/>
        <v>1500</v>
      </c>
      <c r="U275" s="5">
        <v>80</v>
      </c>
      <c r="V275" s="22">
        <v>-1500</v>
      </c>
      <c r="W275" s="22">
        <v>0</v>
      </c>
      <c r="X275" s="22">
        <v>0</v>
      </c>
      <c r="Y275" s="22">
        <v>0</v>
      </c>
      <c r="Z275" s="22">
        <v>0</v>
      </c>
      <c r="AA275" s="22">
        <v>0</v>
      </c>
      <c r="AB275" s="22">
        <v>0</v>
      </c>
      <c r="AC275" s="22">
        <v>0</v>
      </c>
      <c r="AD275" s="22">
        <v>0</v>
      </c>
      <c r="AE275" s="22">
        <v>0</v>
      </c>
      <c r="AF275" s="22">
        <v>0</v>
      </c>
      <c r="AG275" s="22">
        <v>0</v>
      </c>
      <c r="AH275" s="22">
        <v>0</v>
      </c>
      <c r="AI275" s="22">
        <f t="shared" si="36"/>
        <v>0</v>
      </c>
      <c r="AJ275" s="22">
        <v>0</v>
      </c>
      <c r="AK275" s="22">
        <f t="shared" si="37"/>
        <v>-1500</v>
      </c>
      <c r="AM275" s="65">
        <f t="shared" si="38"/>
        <v>0</v>
      </c>
      <c r="AN275" s="65">
        <f t="shared" si="39"/>
        <v>0</v>
      </c>
    </row>
    <row r="276" spans="1:40" outlineLevel="1" x14ac:dyDescent="0.25">
      <c r="A276" s="10">
        <v>40755</v>
      </c>
      <c r="C276" s="5" t="s">
        <v>6891</v>
      </c>
      <c r="D276" s="4" t="s">
        <v>6892</v>
      </c>
      <c r="F276" s="4" t="s">
        <v>88</v>
      </c>
      <c r="G276" s="4" t="s">
        <v>451</v>
      </c>
      <c r="H276" s="4" t="s">
        <v>157</v>
      </c>
      <c r="M276" s="5">
        <v>1</v>
      </c>
      <c r="N276" s="5" t="s">
        <v>158</v>
      </c>
      <c r="P276" s="65">
        <v>370</v>
      </c>
      <c r="Q276" s="66">
        <v>0</v>
      </c>
      <c r="R276" s="66">
        <v>0</v>
      </c>
      <c r="S276" s="66">
        <f t="shared" si="35"/>
        <v>370</v>
      </c>
      <c r="U276" s="5">
        <v>80</v>
      </c>
      <c r="V276" s="22">
        <v>-370</v>
      </c>
      <c r="W276" s="22">
        <v>0</v>
      </c>
      <c r="X276" s="22">
        <v>0</v>
      </c>
      <c r="Y276" s="22">
        <v>0</v>
      </c>
      <c r="Z276" s="22">
        <v>0</v>
      </c>
      <c r="AA276" s="22">
        <v>0</v>
      </c>
      <c r="AB276" s="22">
        <v>0</v>
      </c>
      <c r="AC276" s="22">
        <v>0</v>
      </c>
      <c r="AD276" s="22">
        <v>0</v>
      </c>
      <c r="AE276" s="22">
        <v>0</v>
      </c>
      <c r="AF276" s="22">
        <v>0</v>
      </c>
      <c r="AG276" s="22">
        <v>0</v>
      </c>
      <c r="AH276" s="22">
        <v>0</v>
      </c>
      <c r="AI276" s="22">
        <f t="shared" si="36"/>
        <v>0</v>
      </c>
      <c r="AJ276" s="22">
        <v>0</v>
      </c>
      <c r="AK276" s="22">
        <f t="shared" si="37"/>
        <v>-370</v>
      </c>
      <c r="AM276" s="65">
        <f t="shared" si="38"/>
        <v>0</v>
      </c>
      <c r="AN276" s="65">
        <f t="shared" si="39"/>
        <v>0</v>
      </c>
    </row>
    <row r="277" spans="1:40" outlineLevel="1" x14ac:dyDescent="0.25">
      <c r="A277" s="10">
        <v>40755</v>
      </c>
      <c r="C277" s="5" t="s">
        <v>6893</v>
      </c>
      <c r="D277" s="4" t="s">
        <v>6894</v>
      </c>
      <c r="F277" s="4" t="s">
        <v>88</v>
      </c>
      <c r="G277" s="4" t="s">
        <v>451</v>
      </c>
      <c r="H277" s="4" t="s">
        <v>157</v>
      </c>
      <c r="M277" s="5">
        <v>1</v>
      </c>
      <c r="N277" s="5" t="s">
        <v>158</v>
      </c>
      <c r="P277" s="65">
        <v>1595</v>
      </c>
      <c r="Q277" s="66">
        <v>0</v>
      </c>
      <c r="R277" s="66">
        <v>0</v>
      </c>
      <c r="S277" s="66">
        <f t="shared" ref="S277:S339" si="40">SUM(P277:R277)</f>
        <v>1595</v>
      </c>
      <c r="U277" s="5">
        <v>80</v>
      </c>
      <c r="V277" s="22">
        <v>-1595</v>
      </c>
      <c r="W277" s="22">
        <v>0</v>
      </c>
      <c r="X277" s="22">
        <v>0</v>
      </c>
      <c r="Y277" s="22">
        <v>0</v>
      </c>
      <c r="Z277" s="22">
        <v>0</v>
      </c>
      <c r="AA277" s="22">
        <v>0</v>
      </c>
      <c r="AB277" s="22">
        <v>0</v>
      </c>
      <c r="AC277" s="22">
        <v>0</v>
      </c>
      <c r="AD277" s="22">
        <v>0</v>
      </c>
      <c r="AE277" s="22">
        <v>0</v>
      </c>
      <c r="AF277" s="22">
        <v>0</v>
      </c>
      <c r="AG277" s="22">
        <v>0</v>
      </c>
      <c r="AH277" s="22">
        <v>0</v>
      </c>
      <c r="AI277" s="22">
        <f t="shared" si="36"/>
        <v>0</v>
      </c>
      <c r="AJ277" s="22">
        <v>0</v>
      </c>
      <c r="AK277" s="22">
        <f t="shared" si="37"/>
        <v>-1595</v>
      </c>
      <c r="AM277" s="65">
        <f t="shared" si="38"/>
        <v>0</v>
      </c>
      <c r="AN277" s="65">
        <f t="shared" si="39"/>
        <v>0</v>
      </c>
    </row>
    <row r="278" spans="1:40" outlineLevel="1" x14ac:dyDescent="0.25">
      <c r="A278" s="10">
        <v>40755</v>
      </c>
      <c r="C278" s="5" t="s">
        <v>6895</v>
      </c>
      <c r="D278" s="4" t="s">
        <v>6896</v>
      </c>
      <c r="F278" s="4" t="s">
        <v>88</v>
      </c>
      <c r="G278" s="4" t="s">
        <v>451</v>
      </c>
      <c r="H278" s="4" t="s">
        <v>157</v>
      </c>
      <c r="M278" s="5">
        <v>1</v>
      </c>
      <c r="N278" s="5" t="s">
        <v>158</v>
      </c>
      <c r="P278" s="65">
        <v>145</v>
      </c>
      <c r="Q278" s="66">
        <v>0</v>
      </c>
      <c r="R278" s="66">
        <v>0</v>
      </c>
      <c r="S278" s="66">
        <f t="shared" si="40"/>
        <v>145</v>
      </c>
      <c r="U278" s="5">
        <v>80</v>
      </c>
      <c r="V278" s="22">
        <v>-145</v>
      </c>
      <c r="W278" s="22">
        <v>0</v>
      </c>
      <c r="X278" s="22">
        <v>0</v>
      </c>
      <c r="Y278" s="22">
        <v>0</v>
      </c>
      <c r="Z278" s="22">
        <v>0</v>
      </c>
      <c r="AA278" s="22">
        <v>0</v>
      </c>
      <c r="AB278" s="22">
        <v>0</v>
      </c>
      <c r="AC278" s="22">
        <v>0</v>
      </c>
      <c r="AD278" s="22">
        <v>0</v>
      </c>
      <c r="AE278" s="22">
        <v>0</v>
      </c>
      <c r="AF278" s="22">
        <v>0</v>
      </c>
      <c r="AG278" s="22">
        <v>0</v>
      </c>
      <c r="AH278" s="22">
        <v>0</v>
      </c>
      <c r="AI278" s="22">
        <f t="shared" ref="AI278:AI340" si="41">SUM(W278:AH278)</f>
        <v>0</v>
      </c>
      <c r="AJ278" s="22">
        <v>0</v>
      </c>
      <c r="AK278" s="22">
        <f t="shared" ref="AK278:AK340" si="42">V278+AI278+AJ278</f>
        <v>-145</v>
      </c>
      <c r="AM278" s="65">
        <f t="shared" ref="AM278:AM340" si="43">S278+AK278</f>
        <v>0</v>
      </c>
      <c r="AN278" s="65">
        <f t="shared" ref="AN278:AN340" si="44">P278+V278</f>
        <v>0</v>
      </c>
    </row>
    <row r="279" spans="1:40" outlineLevel="1" x14ac:dyDescent="0.25">
      <c r="A279" s="10">
        <v>40755</v>
      </c>
      <c r="C279" s="5" t="s">
        <v>6897</v>
      </c>
      <c r="D279" s="4" t="s">
        <v>6898</v>
      </c>
      <c r="F279" s="4" t="s">
        <v>88</v>
      </c>
      <c r="G279" s="4" t="s">
        <v>451</v>
      </c>
      <c r="H279" s="4" t="s">
        <v>157</v>
      </c>
      <c r="M279" s="5">
        <v>1</v>
      </c>
      <c r="N279" s="5" t="s">
        <v>158</v>
      </c>
      <c r="P279" s="65">
        <v>180</v>
      </c>
      <c r="Q279" s="66">
        <v>0</v>
      </c>
      <c r="R279" s="66">
        <v>0</v>
      </c>
      <c r="S279" s="66">
        <f t="shared" si="40"/>
        <v>180</v>
      </c>
      <c r="U279" s="5">
        <v>80</v>
      </c>
      <c r="V279" s="22">
        <v>-180</v>
      </c>
      <c r="W279" s="22">
        <v>0</v>
      </c>
      <c r="X279" s="22">
        <v>0</v>
      </c>
      <c r="Y279" s="22">
        <v>0</v>
      </c>
      <c r="Z279" s="22">
        <v>0</v>
      </c>
      <c r="AA279" s="22">
        <v>0</v>
      </c>
      <c r="AB279" s="22">
        <v>0</v>
      </c>
      <c r="AC279" s="22">
        <v>0</v>
      </c>
      <c r="AD279" s="22">
        <v>0</v>
      </c>
      <c r="AE279" s="22">
        <v>0</v>
      </c>
      <c r="AF279" s="22">
        <v>0</v>
      </c>
      <c r="AG279" s="22">
        <v>0</v>
      </c>
      <c r="AH279" s="22">
        <v>0</v>
      </c>
      <c r="AI279" s="22">
        <f t="shared" si="41"/>
        <v>0</v>
      </c>
      <c r="AJ279" s="22">
        <v>0</v>
      </c>
      <c r="AK279" s="22">
        <f t="shared" si="42"/>
        <v>-180</v>
      </c>
      <c r="AM279" s="65">
        <f t="shared" si="43"/>
        <v>0</v>
      </c>
      <c r="AN279" s="65">
        <f t="shared" si="44"/>
        <v>0</v>
      </c>
    </row>
    <row r="280" spans="1:40" outlineLevel="1" x14ac:dyDescent="0.25">
      <c r="A280" s="10">
        <v>40755</v>
      </c>
      <c r="C280" s="5" t="s">
        <v>6899</v>
      </c>
      <c r="D280" s="4" t="s">
        <v>6863</v>
      </c>
      <c r="F280" s="4" t="s">
        <v>88</v>
      </c>
      <c r="G280" s="4" t="s">
        <v>451</v>
      </c>
      <c r="H280" s="4" t="s">
        <v>157</v>
      </c>
      <c r="M280" s="5">
        <v>1</v>
      </c>
      <c r="N280" s="5" t="s">
        <v>158</v>
      </c>
      <c r="P280" s="65">
        <v>145</v>
      </c>
      <c r="Q280" s="66">
        <v>0</v>
      </c>
      <c r="R280" s="66">
        <v>0</v>
      </c>
      <c r="S280" s="66">
        <f t="shared" si="40"/>
        <v>145</v>
      </c>
      <c r="U280" s="5">
        <v>80</v>
      </c>
      <c r="V280" s="22">
        <v>-145</v>
      </c>
      <c r="W280" s="22">
        <v>0</v>
      </c>
      <c r="X280" s="22">
        <v>0</v>
      </c>
      <c r="Y280" s="22">
        <v>0</v>
      </c>
      <c r="Z280" s="22">
        <v>0</v>
      </c>
      <c r="AA280" s="22">
        <v>0</v>
      </c>
      <c r="AB280" s="22">
        <v>0</v>
      </c>
      <c r="AC280" s="22">
        <v>0</v>
      </c>
      <c r="AD280" s="22">
        <v>0</v>
      </c>
      <c r="AE280" s="22">
        <v>0</v>
      </c>
      <c r="AF280" s="22">
        <v>0</v>
      </c>
      <c r="AG280" s="22">
        <v>0</v>
      </c>
      <c r="AH280" s="22">
        <v>0</v>
      </c>
      <c r="AI280" s="22">
        <f t="shared" si="41"/>
        <v>0</v>
      </c>
      <c r="AJ280" s="22">
        <v>0</v>
      </c>
      <c r="AK280" s="22">
        <f t="shared" si="42"/>
        <v>-145</v>
      </c>
      <c r="AM280" s="65">
        <f t="shared" si="43"/>
        <v>0</v>
      </c>
      <c r="AN280" s="65">
        <f t="shared" si="44"/>
        <v>0</v>
      </c>
    </row>
    <row r="281" spans="1:40" outlineLevel="1" x14ac:dyDescent="0.25">
      <c r="A281" s="10">
        <v>40755</v>
      </c>
      <c r="C281" s="5" t="s">
        <v>6900</v>
      </c>
      <c r="D281" s="4" t="s">
        <v>6865</v>
      </c>
      <c r="F281" s="4" t="s">
        <v>88</v>
      </c>
      <c r="G281" s="4" t="s">
        <v>451</v>
      </c>
      <c r="H281" s="4" t="s">
        <v>157</v>
      </c>
      <c r="M281" s="5">
        <v>1</v>
      </c>
      <c r="N281" s="5" t="s">
        <v>158</v>
      </c>
      <c r="P281" s="65">
        <v>160</v>
      </c>
      <c r="Q281" s="66">
        <v>0</v>
      </c>
      <c r="R281" s="66">
        <v>0</v>
      </c>
      <c r="S281" s="66">
        <f t="shared" si="40"/>
        <v>160</v>
      </c>
      <c r="U281" s="5">
        <v>80</v>
      </c>
      <c r="V281" s="22">
        <v>-160</v>
      </c>
      <c r="W281" s="22">
        <v>0</v>
      </c>
      <c r="X281" s="22">
        <v>0</v>
      </c>
      <c r="Y281" s="22">
        <v>0</v>
      </c>
      <c r="Z281" s="22">
        <v>0</v>
      </c>
      <c r="AA281" s="22">
        <v>0</v>
      </c>
      <c r="AB281" s="22">
        <v>0</v>
      </c>
      <c r="AC281" s="22">
        <v>0</v>
      </c>
      <c r="AD281" s="22">
        <v>0</v>
      </c>
      <c r="AE281" s="22">
        <v>0</v>
      </c>
      <c r="AF281" s="22">
        <v>0</v>
      </c>
      <c r="AG281" s="22">
        <v>0</v>
      </c>
      <c r="AH281" s="22">
        <v>0</v>
      </c>
      <c r="AI281" s="22">
        <f t="shared" si="41"/>
        <v>0</v>
      </c>
      <c r="AJ281" s="22">
        <v>0</v>
      </c>
      <c r="AK281" s="22">
        <f t="shared" si="42"/>
        <v>-160</v>
      </c>
      <c r="AM281" s="65">
        <f t="shared" si="43"/>
        <v>0</v>
      </c>
      <c r="AN281" s="65">
        <f t="shared" si="44"/>
        <v>0</v>
      </c>
    </row>
    <row r="282" spans="1:40" outlineLevel="1" x14ac:dyDescent="0.25">
      <c r="A282" s="10">
        <v>40755</v>
      </c>
      <c r="C282" s="5" t="s">
        <v>6901</v>
      </c>
      <c r="D282" s="4" t="s">
        <v>6902</v>
      </c>
      <c r="F282" s="4" t="s">
        <v>88</v>
      </c>
      <c r="G282" s="4" t="s">
        <v>451</v>
      </c>
      <c r="H282" s="4" t="s">
        <v>157</v>
      </c>
      <c r="M282" s="5">
        <v>1</v>
      </c>
      <c r="N282" s="5" t="s">
        <v>158</v>
      </c>
      <c r="P282" s="65">
        <v>3650</v>
      </c>
      <c r="Q282" s="66">
        <v>0</v>
      </c>
      <c r="R282" s="66">
        <v>0</v>
      </c>
      <c r="S282" s="66">
        <f t="shared" si="40"/>
        <v>3650</v>
      </c>
      <c r="U282" s="5">
        <v>80</v>
      </c>
      <c r="V282" s="22">
        <v>-3650</v>
      </c>
      <c r="W282" s="22">
        <v>0</v>
      </c>
      <c r="X282" s="22">
        <v>0</v>
      </c>
      <c r="Y282" s="22">
        <v>0</v>
      </c>
      <c r="Z282" s="22">
        <v>0</v>
      </c>
      <c r="AA282" s="22">
        <v>0</v>
      </c>
      <c r="AB282" s="22">
        <v>0</v>
      </c>
      <c r="AC282" s="22">
        <v>0</v>
      </c>
      <c r="AD282" s="22">
        <v>0</v>
      </c>
      <c r="AE282" s="22">
        <v>0</v>
      </c>
      <c r="AF282" s="22">
        <v>0</v>
      </c>
      <c r="AG282" s="22">
        <v>0</v>
      </c>
      <c r="AH282" s="22">
        <v>0</v>
      </c>
      <c r="AI282" s="22">
        <f t="shared" si="41"/>
        <v>0</v>
      </c>
      <c r="AJ282" s="22">
        <v>0</v>
      </c>
      <c r="AK282" s="22">
        <f t="shared" si="42"/>
        <v>-3650</v>
      </c>
      <c r="AM282" s="65">
        <f t="shared" si="43"/>
        <v>0</v>
      </c>
      <c r="AN282" s="65">
        <f t="shared" si="44"/>
        <v>0</v>
      </c>
    </row>
    <row r="283" spans="1:40" outlineLevel="1" x14ac:dyDescent="0.25">
      <c r="A283" s="10">
        <v>40755</v>
      </c>
      <c r="C283" s="5" t="s">
        <v>6903</v>
      </c>
      <c r="D283" s="4" t="s">
        <v>6904</v>
      </c>
      <c r="F283" s="4" t="s">
        <v>88</v>
      </c>
      <c r="G283" s="4" t="s">
        <v>451</v>
      </c>
      <c r="H283" s="4" t="s">
        <v>157</v>
      </c>
      <c r="M283" s="5">
        <v>1</v>
      </c>
      <c r="N283" s="5" t="s">
        <v>158</v>
      </c>
      <c r="P283" s="65">
        <v>329.55</v>
      </c>
      <c r="Q283" s="66">
        <v>0</v>
      </c>
      <c r="R283" s="66">
        <v>0</v>
      </c>
      <c r="S283" s="66">
        <f t="shared" si="40"/>
        <v>329.55</v>
      </c>
      <c r="U283" s="5">
        <v>80</v>
      </c>
      <c r="V283" s="22">
        <v>-329.55</v>
      </c>
      <c r="W283" s="22">
        <v>0</v>
      </c>
      <c r="X283" s="22">
        <v>0</v>
      </c>
      <c r="Y283" s="22">
        <v>0</v>
      </c>
      <c r="Z283" s="22">
        <v>0</v>
      </c>
      <c r="AA283" s="22">
        <v>0</v>
      </c>
      <c r="AB283" s="22">
        <v>0</v>
      </c>
      <c r="AC283" s="22">
        <v>0</v>
      </c>
      <c r="AD283" s="22">
        <v>0</v>
      </c>
      <c r="AE283" s="22">
        <v>0</v>
      </c>
      <c r="AF283" s="22">
        <v>0</v>
      </c>
      <c r="AG283" s="22">
        <v>0</v>
      </c>
      <c r="AH283" s="22">
        <v>0</v>
      </c>
      <c r="AI283" s="22">
        <f t="shared" si="41"/>
        <v>0</v>
      </c>
      <c r="AJ283" s="22">
        <v>0</v>
      </c>
      <c r="AK283" s="22">
        <f t="shared" si="42"/>
        <v>-329.55</v>
      </c>
      <c r="AM283" s="65">
        <f t="shared" si="43"/>
        <v>0</v>
      </c>
      <c r="AN283" s="65">
        <f t="shared" si="44"/>
        <v>0</v>
      </c>
    </row>
    <row r="284" spans="1:40" outlineLevel="1" x14ac:dyDescent="0.25">
      <c r="A284" s="10">
        <v>40755</v>
      </c>
      <c r="C284" s="5" t="s">
        <v>6905</v>
      </c>
      <c r="D284" s="4" t="s">
        <v>6906</v>
      </c>
      <c r="F284" s="4" t="s">
        <v>88</v>
      </c>
      <c r="G284" s="4" t="s">
        <v>451</v>
      </c>
      <c r="H284" s="4" t="s">
        <v>157</v>
      </c>
      <c r="M284" s="5">
        <v>1</v>
      </c>
      <c r="N284" s="5" t="s">
        <v>158</v>
      </c>
      <c r="P284" s="65">
        <v>150</v>
      </c>
      <c r="Q284" s="66">
        <v>0</v>
      </c>
      <c r="R284" s="66">
        <v>0</v>
      </c>
      <c r="S284" s="66">
        <f t="shared" si="40"/>
        <v>150</v>
      </c>
      <c r="U284" s="5">
        <v>80</v>
      </c>
      <c r="V284" s="22">
        <v>-150</v>
      </c>
      <c r="W284" s="22">
        <v>0</v>
      </c>
      <c r="X284" s="22">
        <v>0</v>
      </c>
      <c r="Y284" s="22">
        <v>0</v>
      </c>
      <c r="Z284" s="22">
        <v>0</v>
      </c>
      <c r="AA284" s="22">
        <v>0</v>
      </c>
      <c r="AB284" s="22">
        <v>0</v>
      </c>
      <c r="AC284" s="22">
        <v>0</v>
      </c>
      <c r="AD284" s="22">
        <v>0</v>
      </c>
      <c r="AE284" s="22">
        <v>0</v>
      </c>
      <c r="AF284" s="22">
        <v>0</v>
      </c>
      <c r="AG284" s="22">
        <v>0</v>
      </c>
      <c r="AH284" s="22">
        <v>0</v>
      </c>
      <c r="AI284" s="22">
        <f t="shared" si="41"/>
        <v>0</v>
      </c>
      <c r="AJ284" s="22">
        <v>0</v>
      </c>
      <c r="AK284" s="22">
        <f t="shared" si="42"/>
        <v>-150</v>
      </c>
      <c r="AM284" s="65">
        <f t="shared" si="43"/>
        <v>0</v>
      </c>
      <c r="AN284" s="65">
        <f t="shared" si="44"/>
        <v>0</v>
      </c>
    </row>
    <row r="285" spans="1:40" outlineLevel="1" x14ac:dyDescent="0.25">
      <c r="A285" s="10">
        <v>40755</v>
      </c>
      <c r="C285" s="5" t="s">
        <v>6907</v>
      </c>
      <c r="D285" s="4" t="s">
        <v>6892</v>
      </c>
      <c r="F285" s="4" t="s">
        <v>88</v>
      </c>
      <c r="G285" s="4" t="s">
        <v>451</v>
      </c>
      <c r="H285" s="4" t="s">
        <v>157</v>
      </c>
      <c r="M285" s="5">
        <v>1</v>
      </c>
      <c r="N285" s="5" t="s">
        <v>158</v>
      </c>
      <c r="P285" s="65">
        <v>365</v>
      </c>
      <c r="Q285" s="66">
        <v>0</v>
      </c>
      <c r="R285" s="66">
        <v>0</v>
      </c>
      <c r="S285" s="66">
        <f t="shared" si="40"/>
        <v>365</v>
      </c>
      <c r="U285" s="5">
        <v>80</v>
      </c>
      <c r="V285" s="22">
        <v>-365</v>
      </c>
      <c r="W285" s="22">
        <v>0</v>
      </c>
      <c r="X285" s="22">
        <v>0</v>
      </c>
      <c r="Y285" s="22">
        <v>0</v>
      </c>
      <c r="Z285" s="22">
        <v>0</v>
      </c>
      <c r="AA285" s="22">
        <v>0</v>
      </c>
      <c r="AB285" s="22">
        <v>0</v>
      </c>
      <c r="AC285" s="22">
        <v>0</v>
      </c>
      <c r="AD285" s="22">
        <v>0</v>
      </c>
      <c r="AE285" s="22">
        <v>0</v>
      </c>
      <c r="AF285" s="22">
        <v>0</v>
      </c>
      <c r="AG285" s="22">
        <v>0</v>
      </c>
      <c r="AH285" s="22">
        <v>0</v>
      </c>
      <c r="AI285" s="22">
        <f t="shared" si="41"/>
        <v>0</v>
      </c>
      <c r="AJ285" s="22">
        <v>0</v>
      </c>
      <c r="AK285" s="22">
        <f t="shared" si="42"/>
        <v>-365</v>
      </c>
      <c r="AM285" s="65">
        <f t="shared" si="43"/>
        <v>0</v>
      </c>
      <c r="AN285" s="65">
        <f t="shared" si="44"/>
        <v>0</v>
      </c>
    </row>
    <row r="286" spans="1:40" outlineLevel="1" x14ac:dyDescent="0.25">
      <c r="A286" s="10">
        <v>40755</v>
      </c>
      <c r="C286" s="5" t="s">
        <v>6908</v>
      </c>
      <c r="D286" s="4" t="s">
        <v>6909</v>
      </c>
      <c r="F286" s="4" t="s">
        <v>88</v>
      </c>
      <c r="G286" s="4" t="s">
        <v>451</v>
      </c>
      <c r="H286" s="4" t="s">
        <v>157</v>
      </c>
      <c r="M286" s="5">
        <v>1</v>
      </c>
      <c r="N286" s="5" t="s">
        <v>158</v>
      </c>
      <c r="P286" s="65">
        <v>900</v>
      </c>
      <c r="Q286" s="66">
        <v>0</v>
      </c>
      <c r="R286" s="66">
        <v>0</v>
      </c>
      <c r="S286" s="66">
        <f t="shared" si="40"/>
        <v>900</v>
      </c>
      <c r="U286" s="5">
        <v>80</v>
      </c>
      <c r="V286" s="22">
        <v>-900</v>
      </c>
      <c r="W286" s="22">
        <v>0</v>
      </c>
      <c r="X286" s="22">
        <v>0</v>
      </c>
      <c r="Y286" s="22">
        <v>0</v>
      </c>
      <c r="Z286" s="22">
        <v>0</v>
      </c>
      <c r="AA286" s="22">
        <v>0</v>
      </c>
      <c r="AB286" s="22">
        <v>0</v>
      </c>
      <c r="AC286" s="22">
        <v>0</v>
      </c>
      <c r="AD286" s="22">
        <v>0</v>
      </c>
      <c r="AE286" s="22">
        <v>0</v>
      </c>
      <c r="AF286" s="22">
        <v>0</v>
      </c>
      <c r="AG286" s="22">
        <v>0</v>
      </c>
      <c r="AH286" s="22">
        <v>0</v>
      </c>
      <c r="AI286" s="22">
        <f t="shared" si="41"/>
        <v>0</v>
      </c>
      <c r="AJ286" s="22">
        <v>0</v>
      </c>
      <c r="AK286" s="22">
        <f t="shared" si="42"/>
        <v>-900</v>
      </c>
      <c r="AM286" s="65">
        <f t="shared" si="43"/>
        <v>0</v>
      </c>
      <c r="AN286" s="65">
        <f t="shared" si="44"/>
        <v>0</v>
      </c>
    </row>
    <row r="287" spans="1:40" outlineLevel="1" x14ac:dyDescent="0.25">
      <c r="A287" s="10">
        <v>40755</v>
      </c>
      <c r="C287" s="5" t="s">
        <v>6910</v>
      </c>
      <c r="D287" s="4" t="s">
        <v>6911</v>
      </c>
      <c r="F287" s="4" t="s">
        <v>88</v>
      </c>
      <c r="G287" s="4" t="s">
        <v>451</v>
      </c>
      <c r="H287" s="4" t="s">
        <v>157</v>
      </c>
      <c r="M287" s="5">
        <v>1</v>
      </c>
      <c r="N287" s="5" t="s">
        <v>158</v>
      </c>
      <c r="P287" s="65">
        <v>240</v>
      </c>
      <c r="Q287" s="66">
        <v>0</v>
      </c>
      <c r="R287" s="66">
        <v>0</v>
      </c>
      <c r="S287" s="66">
        <f t="shared" si="40"/>
        <v>240</v>
      </c>
      <c r="U287" s="5">
        <v>80</v>
      </c>
      <c r="V287" s="22">
        <v>-240</v>
      </c>
      <c r="W287" s="22">
        <v>0</v>
      </c>
      <c r="X287" s="22">
        <v>0</v>
      </c>
      <c r="Y287" s="22">
        <v>0</v>
      </c>
      <c r="Z287" s="22">
        <v>0</v>
      </c>
      <c r="AA287" s="22">
        <v>0</v>
      </c>
      <c r="AB287" s="22">
        <v>0</v>
      </c>
      <c r="AC287" s="22">
        <v>0</v>
      </c>
      <c r="AD287" s="22">
        <v>0</v>
      </c>
      <c r="AE287" s="22">
        <v>0</v>
      </c>
      <c r="AF287" s="22">
        <v>0</v>
      </c>
      <c r="AG287" s="22">
        <v>0</v>
      </c>
      <c r="AH287" s="22">
        <v>0</v>
      </c>
      <c r="AI287" s="22">
        <f t="shared" si="41"/>
        <v>0</v>
      </c>
      <c r="AJ287" s="22">
        <v>0</v>
      </c>
      <c r="AK287" s="22">
        <f t="shared" si="42"/>
        <v>-240</v>
      </c>
      <c r="AM287" s="65">
        <f t="shared" si="43"/>
        <v>0</v>
      </c>
      <c r="AN287" s="65">
        <f t="shared" si="44"/>
        <v>0</v>
      </c>
    </row>
    <row r="288" spans="1:40" outlineLevel="1" x14ac:dyDescent="0.25">
      <c r="A288" s="10">
        <v>40755</v>
      </c>
      <c r="C288" s="5" t="s">
        <v>6912</v>
      </c>
      <c r="D288" s="4" t="s">
        <v>6913</v>
      </c>
      <c r="F288" s="4" t="s">
        <v>88</v>
      </c>
      <c r="G288" s="4" t="s">
        <v>451</v>
      </c>
      <c r="H288" s="4" t="s">
        <v>157</v>
      </c>
      <c r="M288" s="5">
        <v>1</v>
      </c>
      <c r="N288" s="5" t="s">
        <v>158</v>
      </c>
      <c r="P288" s="65">
        <v>170</v>
      </c>
      <c r="Q288" s="66">
        <v>0</v>
      </c>
      <c r="R288" s="66">
        <v>0</v>
      </c>
      <c r="S288" s="66">
        <f t="shared" si="40"/>
        <v>170</v>
      </c>
      <c r="U288" s="5">
        <v>80</v>
      </c>
      <c r="V288" s="22">
        <v>-170</v>
      </c>
      <c r="W288" s="22">
        <v>0</v>
      </c>
      <c r="X288" s="22">
        <v>0</v>
      </c>
      <c r="Y288" s="22">
        <v>0</v>
      </c>
      <c r="Z288" s="22">
        <v>0</v>
      </c>
      <c r="AA288" s="22">
        <v>0</v>
      </c>
      <c r="AB288" s="22">
        <v>0</v>
      </c>
      <c r="AC288" s="22">
        <v>0</v>
      </c>
      <c r="AD288" s="22">
        <v>0</v>
      </c>
      <c r="AE288" s="22">
        <v>0</v>
      </c>
      <c r="AF288" s="22">
        <v>0</v>
      </c>
      <c r="AG288" s="22">
        <v>0</v>
      </c>
      <c r="AH288" s="22">
        <v>0</v>
      </c>
      <c r="AI288" s="22">
        <f t="shared" si="41"/>
        <v>0</v>
      </c>
      <c r="AJ288" s="22">
        <v>0</v>
      </c>
      <c r="AK288" s="22">
        <f t="shared" si="42"/>
        <v>-170</v>
      </c>
      <c r="AM288" s="65">
        <f t="shared" si="43"/>
        <v>0</v>
      </c>
      <c r="AN288" s="65">
        <f t="shared" si="44"/>
        <v>0</v>
      </c>
    </row>
    <row r="289" spans="1:40" outlineLevel="1" x14ac:dyDescent="0.25">
      <c r="A289" s="10">
        <v>40755</v>
      </c>
      <c r="C289" s="5" t="s">
        <v>6914</v>
      </c>
      <c r="D289" s="4" t="s">
        <v>6915</v>
      </c>
      <c r="F289" s="4" t="s">
        <v>88</v>
      </c>
      <c r="G289" s="4" t="s">
        <v>451</v>
      </c>
      <c r="H289" s="4" t="s">
        <v>157</v>
      </c>
      <c r="M289" s="5">
        <v>1</v>
      </c>
      <c r="N289" s="5" t="s">
        <v>158</v>
      </c>
      <c r="P289" s="65">
        <v>55</v>
      </c>
      <c r="Q289" s="66">
        <v>0</v>
      </c>
      <c r="R289" s="66">
        <v>0</v>
      </c>
      <c r="S289" s="66">
        <f t="shared" si="40"/>
        <v>55</v>
      </c>
      <c r="U289" s="5">
        <v>80</v>
      </c>
      <c r="V289" s="22">
        <v>-55</v>
      </c>
      <c r="W289" s="22">
        <v>0</v>
      </c>
      <c r="X289" s="22">
        <v>0</v>
      </c>
      <c r="Y289" s="22">
        <v>0</v>
      </c>
      <c r="Z289" s="22">
        <v>0</v>
      </c>
      <c r="AA289" s="22">
        <v>0</v>
      </c>
      <c r="AB289" s="22">
        <v>0</v>
      </c>
      <c r="AC289" s="22">
        <v>0</v>
      </c>
      <c r="AD289" s="22">
        <v>0</v>
      </c>
      <c r="AE289" s="22">
        <v>0</v>
      </c>
      <c r="AF289" s="22">
        <v>0</v>
      </c>
      <c r="AG289" s="22">
        <v>0</v>
      </c>
      <c r="AH289" s="22">
        <v>0</v>
      </c>
      <c r="AI289" s="22">
        <f t="shared" si="41"/>
        <v>0</v>
      </c>
      <c r="AJ289" s="22">
        <v>0</v>
      </c>
      <c r="AK289" s="22">
        <f t="shared" si="42"/>
        <v>-55</v>
      </c>
      <c r="AM289" s="65">
        <f t="shared" si="43"/>
        <v>0</v>
      </c>
      <c r="AN289" s="65">
        <f t="shared" si="44"/>
        <v>0</v>
      </c>
    </row>
    <row r="290" spans="1:40" outlineLevel="1" x14ac:dyDescent="0.25">
      <c r="A290" s="10">
        <v>40755</v>
      </c>
      <c r="C290" s="5" t="s">
        <v>6916</v>
      </c>
      <c r="D290" s="4" t="s">
        <v>6917</v>
      </c>
      <c r="F290" s="4" t="s">
        <v>88</v>
      </c>
      <c r="G290" s="4" t="s">
        <v>451</v>
      </c>
      <c r="H290" s="4" t="s">
        <v>157</v>
      </c>
      <c r="M290" s="5">
        <v>1</v>
      </c>
      <c r="N290" s="5" t="s">
        <v>158</v>
      </c>
      <c r="P290" s="65">
        <v>5900</v>
      </c>
      <c r="Q290" s="66">
        <v>0</v>
      </c>
      <c r="R290" s="66">
        <v>0</v>
      </c>
      <c r="S290" s="66">
        <f t="shared" si="40"/>
        <v>5900</v>
      </c>
      <c r="U290" s="5">
        <v>80</v>
      </c>
      <c r="V290" s="22">
        <v>-5900</v>
      </c>
      <c r="W290" s="22">
        <v>0</v>
      </c>
      <c r="X290" s="22">
        <v>0</v>
      </c>
      <c r="Y290" s="22">
        <v>0</v>
      </c>
      <c r="Z290" s="22">
        <v>0</v>
      </c>
      <c r="AA290" s="22">
        <v>0</v>
      </c>
      <c r="AB290" s="22">
        <v>0</v>
      </c>
      <c r="AC290" s="22">
        <v>0</v>
      </c>
      <c r="AD290" s="22">
        <v>0</v>
      </c>
      <c r="AE290" s="22">
        <v>0</v>
      </c>
      <c r="AF290" s="22">
        <v>0</v>
      </c>
      <c r="AG290" s="22">
        <v>0</v>
      </c>
      <c r="AH290" s="22">
        <v>0</v>
      </c>
      <c r="AI290" s="22">
        <f t="shared" si="41"/>
        <v>0</v>
      </c>
      <c r="AJ290" s="22">
        <v>0</v>
      </c>
      <c r="AK290" s="22">
        <f t="shared" si="42"/>
        <v>-5900</v>
      </c>
      <c r="AM290" s="65">
        <f t="shared" si="43"/>
        <v>0</v>
      </c>
      <c r="AN290" s="65">
        <f t="shared" si="44"/>
        <v>0</v>
      </c>
    </row>
    <row r="291" spans="1:40" outlineLevel="1" x14ac:dyDescent="0.25">
      <c r="A291" s="10">
        <v>40755</v>
      </c>
      <c r="C291" s="5" t="s">
        <v>6918</v>
      </c>
      <c r="D291" s="4" t="s">
        <v>6919</v>
      </c>
      <c r="F291" s="4" t="s">
        <v>88</v>
      </c>
      <c r="G291" s="4" t="s">
        <v>451</v>
      </c>
      <c r="H291" s="4" t="s">
        <v>157</v>
      </c>
      <c r="M291" s="5">
        <v>1</v>
      </c>
      <c r="N291" s="5" t="s">
        <v>158</v>
      </c>
      <c r="P291" s="65">
        <v>190</v>
      </c>
      <c r="Q291" s="66">
        <v>0</v>
      </c>
      <c r="R291" s="66">
        <v>0</v>
      </c>
      <c r="S291" s="66">
        <f t="shared" si="40"/>
        <v>190</v>
      </c>
      <c r="U291" s="5">
        <v>80</v>
      </c>
      <c r="V291" s="22">
        <v>-190</v>
      </c>
      <c r="W291" s="22">
        <v>0</v>
      </c>
      <c r="X291" s="22">
        <v>0</v>
      </c>
      <c r="Y291" s="22">
        <v>0</v>
      </c>
      <c r="Z291" s="22">
        <v>0</v>
      </c>
      <c r="AA291" s="22">
        <v>0</v>
      </c>
      <c r="AB291" s="22">
        <v>0</v>
      </c>
      <c r="AC291" s="22">
        <v>0</v>
      </c>
      <c r="AD291" s="22">
        <v>0</v>
      </c>
      <c r="AE291" s="22">
        <v>0</v>
      </c>
      <c r="AF291" s="22">
        <v>0</v>
      </c>
      <c r="AG291" s="22">
        <v>0</v>
      </c>
      <c r="AH291" s="22">
        <v>0</v>
      </c>
      <c r="AI291" s="22">
        <f t="shared" si="41"/>
        <v>0</v>
      </c>
      <c r="AJ291" s="22">
        <v>0</v>
      </c>
      <c r="AK291" s="22">
        <f t="shared" si="42"/>
        <v>-190</v>
      </c>
      <c r="AM291" s="65">
        <f t="shared" si="43"/>
        <v>0</v>
      </c>
      <c r="AN291" s="65">
        <f t="shared" si="44"/>
        <v>0</v>
      </c>
    </row>
    <row r="292" spans="1:40" outlineLevel="1" x14ac:dyDescent="0.25">
      <c r="A292" s="10">
        <v>40755</v>
      </c>
      <c r="C292" s="5" t="s">
        <v>6920</v>
      </c>
      <c r="D292" s="4" t="s">
        <v>6921</v>
      </c>
      <c r="F292" s="4" t="s">
        <v>88</v>
      </c>
      <c r="G292" s="4" t="s">
        <v>451</v>
      </c>
      <c r="H292" s="4" t="s">
        <v>157</v>
      </c>
      <c r="M292" s="5">
        <v>1</v>
      </c>
      <c r="N292" s="5" t="s">
        <v>158</v>
      </c>
      <c r="P292" s="65">
        <v>169</v>
      </c>
      <c r="Q292" s="66">
        <v>0</v>
      </c>
      <c r="R292" s="66">
        <v>0</v>
      </c>
      <c r="S292" s="66">
        <f t="shared" si="40"/>
        <v>169</v>
      </c>
      <c r="U292" s="5">
        <v>80</v>
      </c>
      <c r="V292" s="22">
        <v>-169</v>
      </c>
      <c r="W292" s="22">
        <v>0</v>
      </c>
      <c r="X292" s="22">
        <v>0</v>
      </c>
      <c r="Y292" s="22">
        <v>0</v>
      </c>
      <c r="Z292" s="22">
        <v>0</v>
      </c>
      <c r="AA292" s="22">
        <v>0</v>
      </c>
      <c r="AB292" s="22">
        <v>0</v>
      </c>
      <c r="AC292" s="22">
        <v>0</v>
      </c>
      <c r="AD292" s="22">
        <v>0</v>
      </c>
      <c r="AE292" s="22">
        <v>0</v>
      </c>
      <c r="AF292" s="22">
        <v>0</v>
      </c>
      <c r="AG292" s="22">
        <v>0</v>
      </c>
      <c r="AH292" s="22">
        <v>0</v>
      </c>
      <c r="AI292" s="22">
        <f t="shared" si="41"/>
        <v>0</v>
      </c>
      <c r="AJ292" s="22">
        <v>0</v>
      </c>
      <c r="AK292" s="22">
        <f t="shared" si="42"/>
        <v>-169</v>
      </c>
      <c r="AM292" s="65">
        <f t="shared" si="43"/>
        <v>0</v>
      </c>
      <c r="AN292" s="65">
        <f t="shared" si="44"/>
        <v>0</v>
      </c>
    </row>
    <row r="293" spans="1:40" outlineLevel="1" x14ac:dyDescent="0.25">
      <c r="A293" s="10">
        <v>40755</v>
      </c>
      <c r="C293" s="5" t="s">
        <v>6922</v>
      </c>
      <c r="D293" s="4" t="s">
        <v>6923</v>
      </c>
      <c r="F293" s="4" t="s">
        <v>88</v>
      </c>
      <c r="G293" s="4" t="s">
        <v>451</v>
      </c>
      <c r="H293" s="4" t="s">
        <v>157</v>
      </c>
      <c r="M293" s="5">
        <v>1</v>
      </c>
      <c r="N293" s="5" t="s">
        <v>158</v>
      </c>
      <c r="P293" s="65">
        <v>1168.71</v>
      </c>
      <c r="Q293" s="66">
        <v>0</v>
      </c>
      <c r="R293" s="66">
        <v>0</v>
      </c>
      <c r="S293" s="66">
        <f t="shared" si="40"/>
        <v>1168.71</v>
      </c>
      <c r="U293" s="5">
        <v>80</v>
      </c>
      <c r="V293" s="22">
        <v>-1168.71</v>
      </c>
      <c r="W293" s="22">
        <v>0</v>
      </c>
      <c r="X293" s="22">
        <v>0</v>
      </c>
      <c r="Y293" s="22">
        <v>0</v>
      </c>
      <c r="Z293" s="22">
        <v>0</v>
      </c>
      <c r="AA293" s="22">
        <v>0</v>
      </c>
      <c r="AB293" s="22">
        <v>0</v>
      </c>
      <c r="AC293" s="22">
        <v>0</v>
      </c>
      <c r="AD293" s="22">
        <v>0</v>
      </c>
      <c r="AE293" s="22">
        <v>0</v>
      </c>
      <c r="AF293" s="22">
        <v>0</v>
      </c>
      <c r="AG293" s="22">
        <v>0</v>
      </c>
      <c r="AH293" s="22">
        <v>0</v>
      </c>
      <c r="AI293" s="22">
        <f t="shared" si="41"/>
        <v>0</v>
      </c>
      <c r="AJ293" s="22">
        <v>0</v>
      </c>
      <c r="AK293" s="22">
        <f t="shared" si="42"/>
        <v>-1168.71</v>
      </c>
      <c r="AM293" s="65">
        <f t="shared" si="43"/>
        <v>0</v>
      </c>
      <c r="AN293" s="65">
        <f t="shared" si="44"/>
        <v>0</v>
      </c>
    </row>
    <row r="294" spans="1:40" outlineLevel="1" x14ac:dyDescent="0.25">
      <c r="A294" s="10">
        <v>40755</v>
      </c>
      <c r="C294" s="5" t="s">
        <v>6924</v>
      </c>
      <c r="D294" s="4" t="s">
        <v>6925</v>
      </c>
      <c r="F294" s="4" t="s">
        <v>88</v>
      </c>
      <c r="G294" s="4" t="s">
        <v>451</v>
      </c>
      <c r="H294" s="4" t="s">
        <v>157</v>
      </c>
      <c r="M294" s="5">
        <v>1</v>
      </c>
      <c r="N294" s="5" t="s">
        <v>158</v>
      </c>
      <c r="P294" s="65">
        <v>148</v>
      </c>
      <c r="Q294" s="66">
        <v>0</v>
      </c>
      <c r="R294" s="66">
        <v>0</v>
      </c>
      <c r="S294" s="66">
        <f t="shared" si="40"/>
        <v>148</v>
      </c>
      <c r="U294" s="5">
        <v>80</v>
      </c>
      <c r="V294" s="22">
        <v>-148</v>
      </c>
      <c r="W294" s="22">
        <v>0</v>
      </c>
      <c r="X294" s="22">
        <v>0</v>
      </c>
      <c r="Y294" s="22">
        <v>0</v>
      </c>
      <c r="Z294" s="22">
        <v>0</v>
      </c>
      <c r="AA294" s="22">
        <v>0</v>
      </c>
      <c r="AB294" s="22">
        <v>0</v>
      </c>
      <c r="AC294" s="22">
        <v>0</v>
      </c>
      <c r="AD294" s="22">
        <v>0</v>
      </c>
      <c r="AE294" s="22">
        <v>0</v>
      </c>
      <c r="AF294" s="22">
        <v>0</v>
      </c>
      <c r="AG294" s="22">
        <v>0</v>
      </c>
      <c r="AH294" s="22">
        <v>0</v>
      </c>
      <c r="AI294" s="22">
        <f t="shared" si="41"/>
        <v>0</v>
      </c>
      <c r="AJ294" s="22">
        <v>0</v>
      </c>
      <c r="AK294" s="22">
        <f t="shared" si="42"/>
        <v>-148</v>
      </c>
      <c r="AM294" s="65">
        <f t="shared" si="43"/>
        <v>0</v>
      </c>
      <c r="AN294" s="65">
        <f t="shared" si="44"/>
        <v>0</v>
      </c>
    </row>
    <row r="295" spans="1:40" outlineLevel="1" x14ac:dyDescent="0.25">
      <c r="A295" s="10">
        <v>40755</v>
      </c>
      <c r="C295" s="5" t="s">
        <v>6926</v>
      </c>
      <c r="D295" s="4" t="s">
        <v>6927</v>
      </c>
      <c r="F295" s="4" t="s">
        <v>88</v>
      </c>
      <c r="G295" s="4" t="s">
        <v>451</v>
      </c>
      <c r="H295" s="4" t="s">
        <v>157</v>
      </c>
      <c r="M295" s="5">
        <v>1</v>
      </c>
      <c r="N295" s="5" t="s">
        <v>158</v>
      </c>
      <c r="P295" s="65">
        <v>298</v>
      </c>
      <c r="Q295" s="66">
        <v>0</v>
      </c>
      <c r="R295" s="66">
        <v>0</v>
      </c>
      <c r="S295" s="66">
        <f t="shared" si="40"/>
        <v>298</v>
      </c>
      <c r="U295" s="5">
        <v>80</v>
      </c>
      <c r="V295" s="22">
        <v>-298</v>
      </c>
      <c r="W295" s="22">
        <v>0</v>
      </c>
      <c r="X295" s="22">
        <v>0</v>
      </c>
      <c r="Y295" s="22">
        <v>0</v>
      </c>
      <c r="Z295" s="22">
        <v>0</v>
      </c>
      <c r="AA295" s="22">
        <v>0</v>
      </c>
      <c r="AB295" s="22">
        <v>0</v>
      </c>
      <c r="AC295" s="22">
        <v>0</v>
      </c>
      <c r="AD295" s="22">
        <v>0</v>
      </c>
      <c r="AE295" s="22">
        <v>0</v>
      </c>
      <c r="AF295" s="22">
        <v>0</v>
      </c>
      <c r="AG295" s="22">
        <v>0</v>
      </c>
      <c r="AH295" s="22">
        <v>0</v>
      </c>
      <c r="AI295" s="22">
        <f t="shared" si="41"/>
        <v>0</v>
      </c>
      <c r="AJ295" s="22">
        <v>0</v>
      </c>
      <c r="AK295" s="22">
        <f t="shared" si="42"/>
        <v>-298</v>
      </c>
      <c r="AM295" s="65">
        <f t="shared" si="43"/>
        <v>0</v>
      </c>
      <c r="AN295" s="65">
        <f t="shared" si="44"/>
        <v>0</v>
      </c>
    </row>
    <row r="296" spans="1:40" outlineLevel="1" x14ac:dyDescent="0.25">
      <c r="A296" s="10">
        <v>40755</v>
      </c>
      <c r="C296" s="5" t="s">
        <v>6928</v>
      </c>
      <c r="D296" s="4" t="s">
        <v>6929</v>
      </c>
      <c r="F296" s="4" t="s">
        <v>88</v>
      </c>
      <c r="G296" s="4" t="s">
        <v>451</v>
      </c>
      <c r="H296" s="4" t="s">
        <v>157</v>
      </c>
      <c r="M296" s="5">
        <v>1</v>
      </c>
      <c r="N296" s="5" t="s">
        <v>158</v>
      </c>
      <c r="P296" s="65">
        <v>10800</v>
      </c>
      <c r="Q296" s="66">
        <v>0</v>
      </c>
      <c r="R296" s="66">
        <v>0</v>
      </c>
      <c r="S296" s="66">
        <f t="shared" si="40"/>
        <v>10800</v>
      </c>
      <c r="U296" s="5">
        <v>80</v>
      </c>
      <c r="V296" s="22">
        <v>-10800</v>
      </c>
      <c r="W296" s="22">
        <v>0</v>
      </c>
      <c r="X296" s="22">
        <v>0</v>
      </c>
      <c r="Y296" s="22">
        <v>0</v>
      </c>
      <c r="Z296" s="22">
        <v>0</v>
      </c>
      <c r="AA296" s="22">
        <v>0</v>
      </c>
      <c r="AB296" s="22">
        <v>0</v>
      </c>
      <c r="AC296" s="22">
        <v>0</v>
      </c>
      <c r="AD296" s="22">
        <v>0</v>
      </c>
      <c r="AE296" s="22">
        <v>0</v>
      </c>
      <c r="AF296" s="22">
        <v>0</v>
      </c>
      <c r="AG296" s="22">
        <v>0</v>
      </c>
      <c r="AH296" s="22">
        <v>0</v>
      </c>
      <c r="AI296" s="22">
        <f t="shared" si="41"/>
        <v>0</v>
      </c>
      <c r="AJ296" s="22">
        <v>0</v>
      </c>
      <c r="AK296" s="22">
        <f t="shared" si="42"/>
        <v>-10800</v>
      </c>
      <c r="AM296" s="65">
        <f t="shared" si="43"/>
        <v>0</v>
      </c>
      <c r="AN296" s="65">
        <f t="shared" si="44"/>
        <v>0</v>
      </c>
    </row>
    <row r="297" spans="1:40" outlineLevel="1" x14ac:dyDescent="0.25">
      <c r="A297" s="10">
        <v>40755</v>
      </c>
      <c r="C297" s="5" t="s">
        <v>6930</v>
      </c>
      <c r="D297" s="4" t="s">
        <v>6931</v>
      </c>
      <c r="F297" s="4" t="s">
        <v>88</v>
      </c>
      <c r="G297" s="4" t="s">
        <v>451</v>
      </c>
      <c r="H297" s="4" t="s">
        <v>157</v>
      </c>
      <c r="M297" s="5">
        <v>1</v>
      </c>
      <c r="N297" s="5" t="s">
        <v>158</v>
      </c>
      <c r="P297" s="65">
        <v>1512</v>
      </c>
      <c r="Q297" s="66">
        <v>0</v>
      </c>
      <c r="R297" s="66">
        <v>0</v>
      </c>
      <c r="S297" s="66">
        <f t="shared" si="40"/>
        <v>1512</v>
      </c>
      <c r="U297" s="5">
        <v>80</v>
      </c>
      <c r="V297" s="22">
        <v>-1512</v>
      </c>
      <c r="W297" s="22">
        <v>0</v>
      </c>
      <c r="X297" s="22">
        <v>0</v>
      </c>
      <c r="Y297" s="22">
        <v>0</v>
      </c>
      <c r="Z297" s="22">
        <v>0</v>
      </c>
      <c r="AA297" s="22">
        <v>0</v>
      </c>
      <c r="AB297" s="22">
        <v>0</v>
      </c>
      <c r="AC297" s="22">
        <v>0</v>
      </c>
      <c r="AD297" s="22">
        <v>0</v>
      </c>
      <c r="AE297" s="22">
        <v>0</v>
      </c>
      <c r="AF297" s="22">
        <v>0</v>
      </c>
      <c r="AG297" s="22">
        <v>0</v>
      </c>
      <c r="AH297" s="22">
        <v>0</v>
      </c>
      <c r="AI297" s="22">
        <f t="shared" si="41"/>
        <v>0</v>
      </c>
      <c r="AJ297" s="22">
        <v>0</v>
      </c>
      <c r="AK297" s="22">
        <f t="shared" si="42"/>
        <v>-1512</v>
      </c>
      <c r="AM297" s="65">
        <f t="shared" si="43"/>
        <v>0</v>
      </c>
      <c r="AN297" s="65">
        <f t="shared" si="44"/>
        <v>0</v>
      </c>
    </row>
    <row r="298" spans="1:40" outlineLevel="1" x14ac:dyDescent="0.25">
      <c r="A298" s="10">
        <v>40755</v>
      </c>
      <c r="C298" s="5" t="s">
        <v>6932</v>
      </c>
      <c r="D298" s="4" t="s">
        <v>6933</v>
      </c>
      <c r="F298" s="4" t="s">
        <v>88</v>
      </c>
      <c r="G298" s="4" t="s">
        <v>451</v>
      </c>
      <c r="H298" s="4" t="s">
        <v>157</v>
      </c>
      <c r="M298" s="5">
        <v>1</v>
      </c>
      <c r="N298" s="5" t="s">
        <v>158</v>
      </c>
      <c r="P298" s="65">
        <v>90</v>
      </c>
      <c r="Q298" s="66">
        <v>0</v>
      </c>
      <c r="R298" s="66">
        <v>0</v>
      </c>
      <c r="S298" s="66">
        <f t="shared" si="40"/>
        <v>90</v>
      </c>
      <c r="U298" s="5">
        <v>80</v>
      </c>
      <c r="V298" s="22">
        <v>-90</v>
      </c>
      <c r="W298" s="22">
        <v>0</v>
      </c>
      <c r="X298" s="22">
        <v>0</v>
      </c>
      <c r="Y298" s="22">
        <v>0</v>
      </c>
      <c r="Z298" s="22">
        <v>0</v>
      </c>
      <c r="AA298" s="22">
        <v>0</v>
      </c>
      <c r="AB298" s="22">
        <v>0</v>
      </c>
      <c r="AC298" s="22">
        <v>0</v>
      </c>
      <c r="AD298" s="22">
        <v>0</v>
      </c>
      <c r="AE298" s="22">
        <v>0</v>
      </c>
      <c r="AF298" s="22">
        <v>0</v>
      </c>
      <c r="AG298" s="22">
        <v>0</v>
      </c>
      <c r="AH298" s="22">
        <v>0</v>
      </c>
      <c r="AI298" s="22">
        <f t="shared" si="41"/>
        <v>0</v>
      </c>
      <c r="AJ298" s="22">
        <v>0</v>
      </c>
      <c r="AK298" s="22">
        <f t="shared" si="42"/>
        <v>-90</v>
      </c>
      <c r="AM298" s="65">
        <f t="shared" si="43"/>
        <v>0</v>
      </c>
      <c r="AN298" s="65">
        <f t="shared" si="44"/>
        <v>0</v>
      </c>
    </row>
    <row r="299" spans="1:40" outlineLevel="1" x14ac:dyDescent="0.25">
      <c r="A299" s="10">
        <v>40755</v>
      </c>
      <c r="C299" s="5" t="s">
        <v>6934</v>
      </c>
      <c r="D299" s="4" t="s">
        <v>6935</v>
      </c>
      <c r="F299" s="4" t="s">
        <v>88</v>
      </c>
      <c r="G299" s="4" t="s">
        <v>451</v>
      </c>
      <c r="H299" s="4" t="s">
        <v>157</v>
      </c>
      <c r="M299" s="5">
        <v>1</v>
      </c>
      <c r="N299" s="5" t="s">
        <v>158</v>
      </c>
      <c r="P299" s="65">
        <v>950</v>
      </c>
      <c r="Q299" s="66">
        <v>0</v>
      </c>
      <c r="R299" s="66">
        <v>0</v>
      </c>
      <c r="S299" s="66">
        <f t="shared" si="40"/>
        <v>950</v>
      </c>
      <c r="U299" s="5">
        <v>80</v>
      </c>
      <c r="V299" s="22">
        <v>-950</v>
      </c>
      <c r="W299" s="22">
        <v>0</v>
      </c>
      <c r="X299" s="22">
        <v>0</v>
      </c>
      <c r="Y299" s="22">
        <v>0</v>
      </c>
      <c r="Z299" s="22">
        <v>0</v>
      </c>
      <c r="AA299" s="22">
        <v>0</v>
      </c>
      <c r="AB299" s="22">
        <v>0</v>
      </c>
      <c r="AC299" s="22">
        <v>0</v>
      </c>
      <c r="AD299" s="22">
        <v>0</v>
      </c>
      <c r="AE299" s="22">
        <v>0</v>
      </c>
      <c r="AF299" s="22">
        <v>0</v>
      </c>
      <c r="AG299" s="22">
        <v>0</v>
      </c>
      <c r="AH299" s="22">
        <v>0</v>
      </c>
      <c r="AI299" s="22">
        <f t="shared" si="41"/>
        <v>0</v>
      </c>
      <c r="AJ299" s="22">
        <v>0</v>
      </c>
      <c r="AK299" s="22">
        <f t="shared" si="42"/>
        <v>-950</v>
      </c>
      <c r="AM299" s="65">
        <f t="shared" si="43"/>
        <v>0</v>
      </c>
      <c r="AN299" s="65">
        <f t="shared" si="44"/>
        <v>0</v>
      </c>
    </row>
    <row r="300" spans="1:40" outlineLevel="1" x14ac:dyDescent="0.25">
      <c r="A300" s="10">
        <v>40755</v>
      </c>
      <c r="C300" s="5" t="s">
        <v>6936</v>
      </c>
      <c r="D300" s="4" t="s">
        <v>6937</v>
      </c>
      <c r="F300" s="4" t="s">
        <v>88</v>
      </c>
      <c r="G300" s="4" t="s">
        <v>451</v>
      </c>
      <c r="H300" s="4" t="s">
        <v>157</v>
      </c>
      <c r="M300" s="5">
        <v>1</v>
      </c>
      <c r="N300" s="5" t="s">
        <v>158</v>
      </c>
      <c r="P300" s="65">
        <v>1170</v>
      </c>
      <c r="Q300" s="66">
        <v>0</v>
      </c>
      <c r="R300" s="66">
        <v>0</v>
      </c>
      <c r="S300" s="66">
        <f t="shared" si="40"/>
        <v>1170</v>
      </c>
      <c r="U300" s="5">
        <v>80</v>
      </c>
      <c r="V300" s="22">
        <v>-1170</v>
      </c>
      <c r="W300" s="22">
        <v>0</v>
      </c>
      <c r="X300" s="22">
        <v>0</v>
      </c>
      <c r="Y300" s="22">
        <v>0</v>
      </c>
      <c r="Z300" s="22">
        <v>0</v>
      </c>
      <c r="AA300" s="22">
        <v>0</v>
      </c>
      <c r="AB300" s="22">
        <v>0</v>
      </c>
      <c r="AC300" s="22">
        <v>0</v>
      </c>
      <c r="AD300" s="22">
        <v>0</v>
      </c>
      <c r="AE300" s="22">
        <v>0</v>
      </c>
      <c r="AF300" s="22">
        <v>0</v>
      </c>
      <c r="AG300" s="22">
        <v>0</v>
      </c>
      <c r="AH300" s="22">
        <v>0</v>
      </c>
      <c r="AI300" s="22">
        <f t="shared" si="41"/>
        <v>0</v>
      </c>
      <c r="AJ300" s="22">
        <v>0</v>
      </c>
      <c r="AK300" s="22">
        <f t="shared" si="42"/>
        <v>-1170</v>
      </c>
      <c r="AM300" s="65">
        <f t="shared" si="43"/>
        <v>0</v>
      </c>
      <c r="AN300" s="65">
        <f t="shared" si="44"/>
        <v>0</v>
      </c>
    </row>
    <row r="301" spans="1:40" outlineLevel="1" x14ac:dyDescent="0.25">
      <c r="A301" s="10">
        <v>40755</v>
      </c>
      <c r="C301" s="5" t="s">
        <v>6938</v>
      </c>
      <c r="D301" s="4" t="s">
        <v>6939</v>
      </c>
      <c r="F301" s="4" t="s">
        <v>88</v>
      </c>
      <c r="G301" s="4" t="s">
        <v>451</v>
      </c>
      <c r="H301" s="4" t="s">
        <v>157</v>
      </c>
      <c r="M301" s="5">
        <v>1</v>
      </c>
      <c r="N301" s="5" t="s">
        <v>158</v>
      </c>
      <c r="P301" s="65">
        <v>2900</v>
      </c>
      <c r="Q301" s="66">
        <v>0</v>
      </c>
      <c r="R301" s="66">
        <v>0</v>
      </c>
      <c r="S301" s="66">
        <f t="shared" si="40"/>
        <v>2900</v>
      </c>
      <c r="U301" s="5">
        <v>80</v>
      </c>
      <c r="V301" s="22">
        <v>-2900</v>
      </c>
      <c r="W301" s="22">
        <v>0</v>
      </c>
      <c r="X301" s="22">
        <v>0</v>
      </c>
      <c r="Y301" s="22">
        <v>0</v>
      </c>
      <c r="Z301" s="22">
        <v>0</v>
      </c>
      <c r="AA301" s="22">
        <v>0</v>
      </c>
      <c r="AB301" s="22">
        <v>0</v>
      </c>
      <c r="AC301" s="22">
        <v>0</v>
      </c>
      <c r="AD301" s="22">
        <v>0</v>
      </c>
      <c r="AE301" s="22">
        <v>0</v>
      </c>
      <c r="AF301" s="22">
        <v>0</v>
      </c>
      <c r="AG301" s="22">
        <v>0</v>
      </c>
      <c r="AH301" s="22">
        <v>0</v>
      </c>
      <c r="AI301" s="22">
        <f t="shared" si="41"/>
        <v>0</v>
      </c>
      <c r="AJ301" s="22">
        <v>0</v>
      </c>
      <c r="AK301" s="22">
        <f t="shared" si="42"/>
        <v>-2900</v>
      </c>
      <c r="AM301" s="65">
        <f t="shared" si="43"/>
        <v>0</v>
      </c>
      <c r="AN301" s="65">
        <f t="shared" si="44"/>
        <v>0</v>
      </c>
    </row>
    <row r="302" spans="1:40" outlineLevel="1" x14ac:dyDescent="0.25">
      <c r="A302" s="10">
        <v>40755</v>
      </c>
      <c r="C302" s="5" t="s">
        <v>6940</v>
      </c>
      <c r="D302" s="4" t="s">
        <v>6941</v>
      </c>
      <c r="F302" s="4" t="s">
        <v>88</v>
      </c>
      <c r="G302" s="4" t="s">
        <v>451</v>
      </c>
      <c r="H302" s="4" t="s">
        <v>157</v>
      </c>
      <c r="M302" s="5">
        <v>1</v>
      </c>
      <c r="N302" s="5" t="s">
        <v>158</v>
      </c>
      <c r="P302" s="65">
        <v>4074</v>
      </c>
      <c r="Q302" s="66">
        <v>0</v>
      </c>
      <c r="R302" s="66">
        <v>0</v>
      </c>
      <c r="S302" s="66">
        <f t="shared" si="40"/>
        <v>4074</v>
      </c>
      <c r="U302" s="5">
        <v>80</v>
      </c>
      <c r="V302" s="22">
        <v>-4074</v>
      </c>
      <c r="W302" s="22">
        <v>0</v>
      </c>
      <c r="X302" s="22">
        <v>0</v>
      </c>
      <c r="Y302" s="22">
        <v>0</v>
      </c>
      <c r="Z302" s="22">
        <v>0</v>
      </c>
      <c r="AA302" s="22">
        <v>0</v>
      </c>
      <c r="AB302" s="22">
        <v>0</v>
      </c>
      <c r="AC302" s="22">
        <v>0</v>
      </c>
      <c r="AD302" s="22">
        <v>0</v>
      </c>
      <c r="AE302" s="22">
        <v>0</v>
      </c>
      <c r="AF302" s="22">
        <v>0</v>
      </c>
      <c r="AG302" s="22">
        <v>0</v>
      </c>
      <c r="AH302" s="22">
        <v>0</v>
      </c>
      <c r="AI302" s="22">
        <f t="shared" si="41"/>
        <v>0</v>
      </c>
      <c r="AJ302" s="22">
        <v>0</v>
      </c>
      <c r="AK302" s="22">
        <f t="shared" si="42"/>
        <v>-4074</v>
      </c>
      <c r="AM302" s="65">
        <f t="shared" si="43"/>
        <v>0</v>
      </c>
      <c r="AN302" s="65">
        <f t="shared" si="44"/>
        <v>0</v>
      </c>
    </row>
    <row r="303" spans="1:40" outlineLevel="1" x14ac:dyDescent="0.25">
      <c r="A303" s="10">
        <v>40755</v>
      </c>
      <c r="C303" s="5" t="s">
        <v>6942</v>
      </c>
      <c r="D303" s="4" t="s">
        <v>6943</v>
      </c>
      <c r="F303" s="4" t="s">
        <v>88</v>
      </c>
      <c r="G303" s="4" t="s">
        <v>451</v>
      </c>
      <c r="H303" s="4" t="s">
        <v>157</v>
      </c>
      <c r="M303" s="5">
        <v>1</v>
      </c>
      <c r="N303" s="5" t="s">
        <v>158</v>
      </c>
      <c r="P303" s="65">
        <v>2400</v>
      </c>
      <c r="Q303" s="66">
        <v>0</v>
      </c>
      <c r="R303" s="66">
        <v>0</v>
      </c>
      <c r="S303" s="66">
        <f t="shared" si="40"/>
        <v>2400</v>
      </c>
      <c r="U303" s="5">
        <v>80</v>
      </c>
      <c r="V303" s="22">
        <v>-2400</v>
      </c>
      <c r="W303" s="22">
        <v>0</v>
      </c>
      <c r="X303" s="22">
        <v>0</v>
      </c>
      <c r="Y303" s="22">
        <v>0</v>
      </c>
      <c r="Z303" s="22">
        <v>0</v>
      </c>
      <c r="AA303" s="22">
        <v>0</v>
      </c>
      <c r="AB303" s="22">
        <v>0</v>
      </c>
      <c r="AC303" s="22">
        <v>0</v>
      </c>
      <c r="AD303" s="22">
        <v>0</v>
      </c>
      <c r="AE303" s="22">
        <v>0</v>
      </c>
      <c r="AF303" s="22">
        <v>0</v>
      </c>
      <c r="AG303" s="22">
        <v>0</v>
      </c>
      <c r="AH303" s="22">
        <v>0</v>
      </c>
      <c r="AI303" s="22">
        <f t="shared" si="41"/>
        <v>0</v>
      </c>
      <c r="AJ303" s="22">
        <v>0</v>
      </c>
      <c r="AK303" s="22">
        <f t="shared" si="42"/>
        <v>-2400</v>
      </c>
      <c r="AM303" s="65">
        <f t="shared" si="43"/>
        <v>0</v>
      </c>
      <c r="AN303" s="65">
        <f t="shared" si="44"/>
        <v>0</v>
      </c>
    </row>
    <row r="304" spans="1:40" outlineLevel="1" x14ac:dyDescent="0.25">
      <c r="A304" s="10">
        <v>40755</v>
      </c>
      <c r="C304" s="5" t="s">
        <v>6944</v>
      </c>
      <c r="D304" s="4" t="s">
        <v>6945</v>
      </c>
      <c r="F304" s="4" t="s">
        <v>88</v>
      </c>
      <c r="G304" s="4" t="s">
        <v>451</v>
      </c>
      <c r="H304" s="4" t="s">
        <v>157</v>
      </c>
      <c r="M304" s="5">
        <v>1</v>
      </c>
      <c r="N304" s="5" t="s">
        <v>158</v>
      </c>
      <c r="P304" s="65">
        <v>1800</v>
      </c>
      <c r="Q304" s="66">
        <v>0</v>
      </c>
      <c r="R304" s="66">
        <v>0</v>
      </c>
      <c r="S304" s="66">
        <f t="shared" si="40"/>
        <v>1800</v>
      </c>
      <c r="U304" s="5">
        <v>80</v>
      </c>
      <c r="V304" s="22">
        <v>-1800</v>
      </c>
      <c r="W304" s="22">
        <v>0</v>
      </c>
      <c r="X304" s="22">
        <v>0</v>
      </c>
      <c r="Y304" s="22">
        <v>0</v>
      </c>
      <c r="Z304" s="22">
        <v>0</v>
      </c>
      <c r="AA304" s="22">
        <v>0</v>
      </c>
      <c r="AB304" s="22">
        <v>0</v>
      </c>
      <c r="AC304" s="22">
        <v>0</v>
      </c>
      <c r="AD304" s="22">
        <v>0</v>
      </c>
      <c r="AE304" s="22">
        <v>0</v>
      </c>
      <c r="AF304" s="22">
        <v>0</v>
      </c>
      <c r="AG304" s="22">
        <v>0</v>
      </c>
      <c r="AH304" s="22">
        <v>0</v>
      </c>
      <c r="AI304" s="22">
        <f t="shared" si="41"/>
        <v>0</v>
      </c>
      <c r="AJ304" s="22">
        <v>0</v>
      </c>
      <c r="AK304" s="22">
        <f t="shared" si="42"/>
        <v>-1800</v>
      </c>
      <c r="AM304" s="65">
        <f t="shared" si="43"/>
        <v>0</v>
      </c>
      <c r="AN304" s="65">
        <f t="shared" si="44"/>
        <v>0</v>
      </c>
    </row>
    <row r="305" spans="1:40" outlineLevel="1" x14ac:dyDescent="0.25">
      <c r="A305" s="10">
        <v>40755</v>
      </c>
      <c r="C305" s="5" t="s">
        <v>6946</v>
      </c>
      <c r="D305" s="4" t="s">
        <v>6947</v>
      </c>
      <c r="F305" s="4" t="s">
        <v>88</v>
      </c>
      <c r="G305" s="4" t="s">
        <v>451</v>
      </c>
      <c r="H305" s="4" t="s">
        <v>157</v>
      </c>
      <c r="M305" s="5">
        <v>1</v>
      </c>
      <c r="N305" s="5" t="s">
        <v>158</v>
      </c>
      <c r="P305" s="65">
        <v>3000</v>
      </c>
      <c r="Q305" s="66">
        <v>0</v>
      </c>
      <c r="R305" s="66">
        <v>0</v>
      </c>
      <c r="S305" s="66">
        <f t="shared" si="40"/>
        <v>3000</v>
      </c>
      <c r="U305" s="5">
        <v>80</v>
      </c>
      <c r="V305" s="22">
        <v>-3000</v>
      </c>
      <c r="W305" s="22">
        <v>0</v>
      </c>
      <c r="X305" s="22">
        <v>0</v>
      </c>
      <c r="Y305" s="22">
        <v>0</v>
      </c>
      <c r="Z305" s="22">
        <v>0</v>
      </c>
      <c r="AA305" s="22">
        <v>0</v>
      </c>
      <c r="AB305" s="22">
        <v>0</v>
      </c>
      <c r="AC305" s="22">
        <v>0</v>
      </c>
      <c r="AD305" s="22">
        <v>0</v>
      </c>
      <c r="AE305" s="22">
        <v>0</v>
      </c>
      <c r="AF305" s="22">
        <v>0</v>
      </c>
      <c r="AG305" s="22">
        <v>0</v>
      </c>
      <c r="AH305" s="22">
        <v>0</v>
      </c>
      <c r="AI305" s="22">
        <f t="shared" si="41"/>
        <v>0</v>
      </c>
      <c r="AJ305" s="22">
        <v>0</v>
      </c>
      <c r="AK305" s="22">
        <f t="shared" si="42"/>
        <v>-3000</v>
      </c>
      <c r="AM305" s="65">
        <f t="shared" si="43"/>
        <v>0</v>
      </c>
      <c r="AN305" s="65">
        <f t="shared" si="44"/>
        <v>0</v>
      </c>
    </row>
    <row r="306" spans="1:40" outlineLevel="1" x14ac:dyDescent="0.25">
      <c r="A306" s="10">
        <v>40755</v>
      </c>
      <c r="C306" s="5" t="s">
        <v>6948</v>
      </c>
      <c r="D306" s="4" t="s">
        <v>6949</v>
      </c>
      <c r="F306" s="4" t="s">
        <v>88</v>
      </c>
      <c r="G306" s="4" t="s">
        <v>451</v>
      </c>
      <c r="H306" s="4" t="s">
        <v>157</v>
      </c>
      <c r="M306" s="5">
        <v>1</v>
      </c>
      <c r="N306" s="5" t="s">
        <v>158</v>
      </c>
      <c r="P306" s="65">
        <v>178</v>
      </c>
      <c r="Q306" s="66">
        <v>0</v>
      </c>
      <c r="R306" s="66">
        <v>0</v>
      </c>
      <c r="S306" s="66">
        <f t="shared" si="40"/>
        <v>178</v>
      </c>
      <c r="U306" s="5">
        <v>80</v>
      </c>
      <c r="V306" s="22">
        <v>-178</v>
      </c>
      <c r="W306" s="22">
        <v>0</v>
      </c>
      <c r="X306" s="22">
        <v>0</v>
      </c>
      <c r="Y306" s="22">
        <v>0</v>
      </c>
      <c r="Z306" s="22">
        <v>0</v>
      </c>
      <c r="AA306" s="22">
        <v>0</v>
      </c>
      <c r="AB306" s="22">
        <v>0</v>
      </c>
      <c r="AC306" s="22">
        <v>0</v>
      </c>
      <c r="AD306" s="22">
        <v>0</v>
      </c>
      <c r="AE306" s="22">
        <v>0</v>
      </c>
      <c r="AF306" s="22">
        <v>0</v>
      </c>
      <c r="AG306" s="22">
        <v>0</v>
      </c>
      <c r="AH306" s="22">
        <v>0</v>
      </c>
      <c r="AI306" s="22">
        <f t="shared" si="41"/>
        <v>0</v>
      </c>
      <c r="AJ306" s="22">
        <v>0</v>
      </c>
      <c r="AK306" s="22">
        <f t="shared" si="42"/>
        <v>-178</v>
      </c>
      <c r="AM306" s="65">
        <f t="shared" si="43"/>
        <v>0</v>
      </c>
      <c r="AN306" s="65">
        <f t="shared" si="44"/>
        <v>0</v>
      </c>
    </row>
    <row r="307" spans="1:40" hidden="1" outlineLevel="1" x14ac:dyDescent="0.25">
      <c r="A307" s="10">
        <v>40755</v>
      </c>
      <c r="C307" s="5" t="s">
        <v>6950</v>
      </c>
      <c r="D307" s="4" t="s">
        <v>6951</v>
      </c>
      <c r="F307" s="4" t="s">
        <v>88</v>
      </c>
      <c r="G307" s="4" t="s">
        <v>451</v>
      </c>
      <c r="H307" s="4" t="s">
        <v>157</v>
      </c>
      <c r="M307" s="5">
        <v>1</v>
      </c>
      <c r="N307" s="5" t="s">
        <v>158</v>
      </c>
      <c r="O307" s="5" t="s">
        <v>6405</v>
      </c>
      <c r="P307" s="65">
        <v>1850</v>
      </c>
      <c r="Q307" s="66">
        <v>0</v>
      </c>
      <c r="R307" s="66">
        <v>0</v>
      </c>
      <c r="S307" s="66">
        <f t="shared" si="40"/>
        <v>1850</v>
      </c>
      <c r="U307" s="5">
        <v>80</v>
      </c>
      <c r="V307" s="22">
        <v>-1850</v>
      </c>
      <c r="W307" s="22">
        <v>0</v>
      </c>
      <c r="X307" s="22">
        <v>0</v>
      </c>
      <c r="Y307" s="22">
        <v>0</v>
      </c>
      <c r="Z307" s="22">
        <v>0</v>
      </c>
      <c r="AA307" s="22">
        <v>0</v>
      </c>
      <c r="AB307" s="22">
        <v>0</v>
      </c>
      <c r="AC307" s="22">
        <v>0</v>
      </c>
      <c r="AD307" s="22">
        <v>0</v>
      </c>
      <c r="AE307" s="22">
        <v>0</v>
      </c>
      <c r="AF307" s="22">
        <v>0</v>
      </c>
      <c r="AG307" s="22">
        <v>0</v>
      </c>
      <c r="AH307" s="22">
        <v>0</v>
      </c>
      <c r="AI307" s="22">
        <f t="shared" si="41"/>
        <v>0</v>
      </c>
      <c r="AJ307" s="22">
        <v>0</v>
      </c>
      <c r="AK307" s="22">
        <f t="shared" si="42"/>
        <v>-1850</v>
      </c>
      <c r="AM307" s="65">
        <f t="shared" si="43"/>
        <v>0</v>
      </c>
      <c r="AN307" s="65">
        <f t="shared" si="44"/>
        <v>0</v>
      </c>
    </row>
    <row r="308" spans="1:40" hidden="1" outlineLevel="1" x14ac:dyDescent="0.25">
      <c r="A308" s="10">
        <v>40755</v>
      </c>
      <c r="C308" s="5" t="s">
        <v>6952</v>
      </c>
      <c r="D308" s="4" t="s">
        <v>6951</v>
      </c>
      <c r="F308" s="4" t="s">
        <v>88</v>
      </c>
      <c r="G308" s="4" t="s">
        <v>451</v>
      </c>
      <c r="H308" s="4" t="s">
        <v>157</v>
      </c>
      <c r="M308" s="5">
        <v>1</v>
      </c>
      <c r="N308" s="5" t="s">
        <v>158</v>
      </c>
      <c r="O308" s="5" t="s">
        <v>6405</v>
      </c>
      <c r="P308" s="65">
        <v>1200</v>
      </c>
      <c r="Q308" s="66">
        <v>0</v>
      </c>
      <c r="R308" s="66">
        <v>0</v>
      </c>
      <c r="S308" s="66">
        <f t="shared" si="40"/>
        <v>1200</v>
      </c>
      <c r="U308" s="5">
        <v>80</v>
      </c>
      <c r="V308" s="22">
        <v>-1200</v>
      </c>
      <c r="W308" s="22">
        <v>0</v>
      </c>
      <c r="X308" s="22">
        <v>0</v>
      </c>
      <c r="Y308" s="22">
        <v>0</v>
      </c>
      <c r="Z308" s="22">
        <v>0</v>
      </c>
      <c r="AA308" s="22">
        <v>0</v>
      </c>
      <c r="AB308" s="22">
        <v>0</v>
      </c>
      <c r="AC308" s="22">
        <v>0</v>
      </c>
      <c r="AD308" s="22">
        <v>0</v>
      </c>
      <c r="AE308" s="22">
        <v>0</v>
      </c>
      <c r="AF308" s="22">
        <v>0</v>
      </c>
      <c r="AG308" s="22">
        <v>0</v>
      </c>
      <c r="AH308" s="22">
        <v>0</v>
      </c>
      <c r="AI308" s="22">
        <f t="shared" si="41"/>
        <v>0</v>
      </c>
      <c r="AJ308" s="22">
        <v>0</v>
      </c>
      <c r="AK308" s="22">
        <f t="shared" si="42"/>
        <v>-1200</v>
      </c>
      <c r="AM308" s="65">
        <f t="shared" si="43"/>
        <v>0</v>
      </c>
      <c r="AN308" s="65">
        <f t="shared" si="44"/>
        <v>0</v>
      </c>
    </row>
    <row r="309" spans="1:40" outlineLevel="1" x14ac:dyDescent="0.25">
      <c r="A309" s="10">
        <v>40755</v>
      </c>
      <c r="C309" s="5" t="s">
        <v>6953</v>
      </c>
      <c r="D309" s="4" t="s">
        <v>6954</v>
      </c>
      <c r="F309" s="4" t="s">
        <v>88</v>
      </c>
      <c r="G309" s="4" t="s">
        <v>451</v>
      </c>
      <c r="H309" s="4" t="s">
        <v>157</v>
      </c>
      <c r="M309" s="5">
        <v>1</v>
      </c>
      <c r="N309" s="5" t="s">
        <v>158</v>
      </c>
      <c r="P309" s="65">
        <v>67</v>
      </c>
      <c r="Q309" s="66">
        <v>0</v>
      </c>
      <c r="R309" s="66">
        <v>0</v>
      </c>
      <c r="S309" s="66">
        <f t="shared" si="40"/>
        <v>67</v>
      </c>
      <c r="U309" s="5">
        <v>80</v>
      </c>
      <c r="V309" s="22">
        <v>-67</v>
      </c>
      <c r="W309" s="22">
        <v>0</v>
      </c>
      <c r="X309" s="22">
        <v>0</v>
      </c>
      <c r="Y309" s="22">
        <v>0</v>
      </c>
      <c r="Z309" s="22">
        <v>0</v>
      </c>
      <c r="AA309" s="22">
        <v>0</v>
      </c>
      <c r="AB309" s="22">
        <v>0</v>
      </c>
      <c r="AC309" s="22">
        <v>0</v>
      </c>
      <c r="AD309" s="22">
        <v>0</v>
      </c>
      <c r="AE309" s="22">
        <v>0</v>
      </c>
      <c r="AF309" s="22">
        <v>0</v>
      </c>
      <c r="AG309" s="22">
        <v>0</v>
      </c>
      <c r="AH309" s="22">
        <v>0</v>
      </c>
      <c r="AI309" s="22">
        <f t="shared" si="41"/>
        <v>0</v>
      </c>
      <c r="AJ309" s="22">
        <v>0</v>
      </c>
      <c r="AK309" s="22">
        <f t="shared" si="42"/>
        <v>-67</v>
      </c>
      <c r="AM309" s="65">
        <f t="shared" si="43"/>
        <v>0</v>
      </c>
      <c r="AN309" s="65">
        <f t="shared" si="44"/>
        <v>0</v>
      </c>
    </row>
    <row r="310" spans="1:40" outlineLevel="1" x14ac:dyDescent="0.25">
      <c r="A310" s="10">
        <v>40755</v>
      </c>
      <c r="C310" s="5" t="s">
        <v>6955</v>
      </c>
      <c r="D310" s="4" t="s">
        <v>6956</v>
      </c>
      <c r="F310" s="4" t="s">
        <v>88</v>
      </c>
      <c r="G310" s="4" t="s">
        <v>451</v>
      </c>
      <c r="H310" s="4" t="s">
        <v>157</v>
      </c>
      <c r="M310" s="5">
        <v>1</v>
      </c>
      <c r="N310" s="5" t="s">
        <v>158</v>
      </c>
      <c r="P310" s="65">
        <v>168</v>
      </c>
      <c r="Q310" s="66">
        <v>0</v>
      </c>
      <c r="R310" s="66">
        <v>0</v>
      </c>
      <c r="S310" s="66">
        <f t="shared" si="40"/>
        <v>168</v>
      </c>
      <c r="U310" s="5">
        <v>80</v>
      </c>
      <c r="V310" s="22">
        <v>-168</v>
      </c>
      <c r="W310" s="22">
        <v>0</v>
      </c>
      <c r="X310" s="22">
        <v>0</v>
      </c>
      <c r="Y310" s="22">
        <v>0</v>
      </c>
      <c r="Z310" s="22">
        <v>0</v>
      </c>
      <c r="AA310" s="22">
        <v>0</v>
      </c>
      <c r="AB310" s="22">
        <v>0</v>
      </c>
      <c r="AC310" s="22">
        <v>0</v>
      </c>
      <c r="AD310" s="22">
        <v>0</v>
      </c>
      <c r="AE310" s="22">
        <v>0</v>
      </c>
      <c r="AF310" s="22">
        <v>0</v>
      </c>
      <c r="AG310" s="22">
        <v>0</v>
      </c>
      <c r="AH310" s="22">
        <v>0</v>
      </c>
      <c r="AI310" s="22">
        <f t="shared" si="41"/>
        <v>0</v>
      </c>
      <c r="AJ310" s="22">
        <v>0</v>
      </c>
      <c r="AK310" s="22">
        <f t="shared" si="42"/>
        <v>-168</v>
      </c>
      <c r="AM310" s="65">
        <f t="shared" si="43"/>
        <v>0</v>
      </c>
      <c r="AN310" s="65">
        <f t="shared" si="44"/>
        <v>0</v>
      </c>
    </row>
    <row r="311" spans="1:40" outlineLevel="1" x14ac:dyDescent="0.25">
      <c r="A311" s="10">
        <v>40755</v>
      </c>
      <c r="C311" s="5" t="s">
        <v>6957</v>
      </c>
      <c r="D311" s="4" t="s">
        <v>6958</v>
      </c>
      <c r="F311" s="4" t="s">
        <v>88</v>
      </c>
      <c r="G311" s="4" t="s">
        <v>451</v>
      </c>
      <c r="H311" s="4" t="s">
        <v>157</v>
      </c>
      <c r="M311" s="5">
        <v>1</v>
      </c>
      <c r="N311" s="5" t="s">
        <v>158</v>
      </c>
      <c r="P311" s="65">
        <v>376</v>
      </c>
      <c r="Q311" s="66">
        <v>0</v>
      </c>
      <c r="R311" s="66">
        <v>0</v>
      </c>
      <c r="S311" s="66">
        <f t="shared" si="40"/>
        <v>376</v>
      </c>
      <c r="U311" s="5">
        <v>80</v>
      </c>
      <c r="V311" s="22">
        <v>-376</v>
      </c>
      <c r="W311" s="22">
        <v>0</v>
      </c>
      <c r="X311" s="22">
        <v>0</v>
      </c>
      <c r="Y311" s="22">
        <v>0</v>
      </c>
      <c r="Z311" s="22">
        <v>0</v>
      </c>
      <c r="AA311" s="22">
        <v>0</v>
      </c>
      <c r="AB311" s="22">
        <v>0</v>
      </c>
      <c r="AC311" s="22">
        <v>0</v>
      </c>
      <c r="AD311" s="22">
        <v>0</v>
      </c>
      <c r="AE311" s="22">
        <v>0</v>
      </c>
      <c r="AF311" s="22">
        <v>0</v>
      </c>
      <c r="AG311" s="22">
        <v>0</v>
      </c>
      <c r="AH311" s="22">
        <v>0</v>
      </c>
      <c r="AI311" s="22">
        <f t="shared" si="41"/>
        <v>0</v>
      </c>
      <c r="AJ311" s="22">
        <v>0</v>
      </c>
      <c r="AK311" s="22">
        <f t="shared" si="42"/>
        <v>-376</v>
      </c>
      <c r="AM311" s="65">
        <f t="shared" si="43"/>
        <v>0</v>
      </c>
      <c r="AN311" s="65">
        <f t="shared" si="44"/>
        <v>0</v>
      </c>
    </row>
    <row r="312" spans="1:40" outlineLevel="1" x14ac:dyDescent="0.25">
      <c r="A312" s="10">
        <v>40755</v>
      </c>
      <c r="C312" s="5" t="s">
        <v>6959</v>
      </c>
      <c r="D312" s="4" t="s">
        <v>6960</v>
      </c>
      <c r="F312" s="4" t="s">
        <v>88</v>
      </c>
      <c r="G312" s="4" t="s">
        <v>451</v>
      </c>
      <c r="H312" s="4" t="s">
        <v>157</v>
      </c>
      <c r="M312" s="5">
        <v>1</v>
      </c>
      <c r="N312" s="5" t="s">
        <v>158</v>
      </c>
      <c r="P312" s="65">
        <v>144</v>
      </c>
      <c r="Q312" s="66">
        <v>0</v>
      </c>
      <c r="R312" s="66">
        <v>0</v>
      </c>
      <c r="S312" s="66">
        <f t="shared" si="40"/>
        <v>144</v>
      </c>
      <c r="U312" s="5">
        <v>80</v>
      </c>
      <c r="V312" s="22">
        <v>-144</v>
      </c>
      <c r="W312" s="22">
        <v>0</v>
      </c>
      <c r="X312" s="22">
        <v>0</v>
      </c>
      <c r="Y312" s="22">
        <v>0</v>
      </c>
      <c r="Z312" s="22">
        <v>0</v>
      </c>
      <c r="AA312" s="22">
        <v>0</v>
      </c>
      <c r="AB312" s="22">
        <v>0</v>
      </c>
      <c r="AC312" s="22">
        <v>0</v>
      </c>
      <c r="AD312" s="22">
        <v>0</v>
      </c>
      <c r="AE312" s="22">
        <v>0</v>
      </c>
      <c r="AF312" s="22">
        <v>0</v>
      </c>
      <c r="AG312" s="22">
        <v>0</v>
      </c>
      <c r="AH312" s="22">
        <v>0</v>
      </c>
      <c r="AI312" s="22">
        <f t="shared" si="41"/>
        <v>0</v>
      </c>
      <c r="AJ312" s="22">
        <v>0</v>
      </c>
      <c r="AK312" s="22">
        <f t="shared" si="42"/>
        <v>-144</v>
      </c>
      <c r="AM312" s="65">
        <f t="shared" si="43"/>
        <v>0</v>
      </c>
      <c r="AN312" s="65">
        <f t="shared" si="44"/>
        <v>0</v>
      </c>
    </row>
    <row r="313" spans="1:40" outlineLevel="1" x14ac:dyDescent="0.25">
      <c r="A313" s="10">
        <v>40755</v>
      </c>
      <c r="C313" s="5" t="s">
        <v>6961</v>
      </c>
      <c r="D313" s="4" t="s">
        <v>6962</v>
      </c>
      <c r="F313" s="4" t="s">
        <v>88</v>
      </c>
      <c r="G313" s="4" t="s">
        <v>451</v>
      </c>
      <c r="H313" s="4" t="s">
        <v>157</v>
      </c>
      <c r="M313" s="5">
        <v>1</v>
      </c>
      <c r="N313" s="5" t="s">
        <v>158</v>
      </c>
      <c r="P313" s="65">
        <v>280</v>
      </c>
      <c r="Q313" s="66">
        <v>0</v>
      </c>
      <c r="R313" s="66">
        <v>0</v>
      </c>
      <c r="S313" s="66">
        <f t="shared" si="40"/>
        <v>280</v>
      </c>
      <c r="U313" s="5">
        <v>80</v>
      </c>
      <c r="V313" s="22">
        <v>-280</v>
      </c>
      <c r="W313" s="22">
        <v>0</v>
      </c>
      <c r="X313" s="22">
        <v>0</v>
      </c>
      <c r="Y313" s="22">
        <v>0</v>
      </c>
      <c r="Z313" s="22">
        <v>0</v>
      </c>
      <c r="AA313" s="22">
        <v>0</v>
      </c>
      <c r="AB313" s="22">
        <v>0</v>
      </c>
      <c r="AC313" s="22">
        <v>0</v>
      </c>
      <c r="AD313" s="22">
        <v>0</v>
      </c>
      <c r="AE313" s="22">
        <v>0</v>
      </c>
      <c r="AF313" s="22">
        <v>0</v>
      </c>
      <c r="AG313" s="22">
        <v>0</v>
      </c>
      <c r="AH313" s="22">
        <v>0</v>
      </c>
      <c r="AI313" s="22">
        <f t="shared" si="41"/>
        <v>0</v>
      </c>
      <c r="AJ313" s="22">
        <v>0</v>
      </c>
      <c r="AK313" s="22">
        <f t="shared" si="42"/>
        <v>-280</v>
      </c>
      <c r="AM313" s="65">
        <f t="shared" si="43"/>
        <v>0</v>
      </c>
      <c r="AN313" s="65">
        <f t="shared" si="44"/>
        <v>0</v>
      </c>
    </row>
    <row r="314" spans="1:40" outlineLevel="1" x14ac:dyDescent="0.25">
      <c r="A314" s="10">
        <v>40755</v>
      </c>
      <c r="C314" s="5" t="s">
        <v>6963</v>
      </c>
      <c r="D314" s="4" t="s">
        <v>6939</v>
      </c>
      <c r="F314" s="4" t="s">
        <v>88</v>
      </c>
      <c r="G314" s="4" t="s">
        <v>451</v>
      </c>
      <c r="H314" s="4" t="s">
        <v>157</v>
      </c>
      <c r="M314" s="5">
        <v>1</v>
      </c>
      <c r="N314" s="5" t="s">
        <v>158</v>
      </c>
      <c r="P314" s="65">
        <v>2750</v>
      </c>
      <c r="Q314" s="66">
        <v>0</v>
      </c>
      <c r="R314" s="66">
        <v>0</v>
      </c>
      <c r="S314" s="66">
        <f t="shared" si="40"/>
        <v>2750</v>
      </c>
      <c r="U314" s="5">
        <v>80</v>
      </c>
      <c r="V314" s="22">
        <v>-2750</v>
      </c>
      <c r="W314" s="22">
        <v>0</v>
      </c>
      <c r="X314" s="22">
        <v>0</v>
      </c>
      <c r="Y314" s="22">
        <v>0</v>
      </c>
      <c r="Z314" s="22">
        <v>0</v>
      </c>
      <c r="AA314" s="22">
        <v>0</v>
      </c>
      <c r="AB314" s="22">
        <v>0</v>
      </c>
      <c r="AC314" s="22">
        <v>0</v>
      </c>
      <c r="AD314" s="22">
        <v>0</v>
      </c>
      <c r="AE314" s="22">
        <v>0</v>
      </c>
      <c r="AF314" s="22">
        <v>0</v>
      </c>
      <c r="AG314" s="22">
        <v>0</v>
      </c>
      <c r="AH314" s="22">
        <v>0</v>
      </c>
      <c r="AI314" s="22">
        <f t="shared" si="41"/>
        <v>0</v>
      </c>
      <c r="AJ314" s="22">
        <v>0</v>
      </c>
      <c r="AK314" s="22">
        <f t="shared" si="42"/>
        <v>-2750</v>
      </c>
      <c r="AM314" s="65">
        <f t="shared" si="43"/>
        <v>0</v>
      </c>
      <c r="AN314" s="65">
        <f t="shared" si="44"/>
        <v>0</v>
      </c>
    </row>
    <row r="315" spans="1:40" outlineLevel="1" x14ac:dyDescent="0.25">
      <c r="A315" s="10">
        <v>40755</v>
      </c>
      <c r="C315" s="5" t="s">
        <v>6964</v>
      </c>
      <c r="D315" s="4" t="s">
        <v>6965</v>
      </c>
      <c r="F315" s="4" t="s">
        <v>88</v>
      </c>
      <c r="G315" s="4" t="s">
        <v>451</v>
      </c>
      <c r="H315" s="4" t="s">
        <v>157</v>
      </c>
      <c r="M315" s="5">
        <v>1</v>
      </c>
      <c r="N315" s="5" t="s">
        <v>158</v>
      </c>
      <c r="P315" s="65">
        <v>95</v>
      </c>
      <c r="Q315" s="66">
        <v>0</v>
      </c>
      <c r="R315" s="66">
        <v>0</v>
      </c>
      <c r="S315" s="66">
        <f t="shared" si="40"/>
        <v>95</v>
      </c>
      <c r="U315" s="5">
        <v>80</v>
      </c>
      <c r="V315" s="22">
        <v>-95</v>
      </c>
      <c r="W315" s="22">
        <v>0</v>
      </c>
      <c r="X315" s="22">
        <v>0</v>
      </c>
      <c r="Y315" s="22">
        <v>0</v>
      </c>
      <c r="Z315" s="22">
        <v>0</v>
      </c>
      <c r="AA315" s="22">
        <v>0</v>
      </c>
      <c r="AB315" s="22">
        <v>0</v>
      </c>
      <c r="AC315" s="22">
        <v>0</v>
      </c>
      <c r="AD315" s="22">
        <v>0</v>
      </c>
      <c r="AE315" s="22">
        <v>0</v>
      </c>
      <c r="AF315" s="22">
        <v>0</v>
      </c>
      <c r="AG315" s="22">
        <v>0</v>
      </c>
      <c r="AH315" s="22">
        <v>0</v>
      </c>
      <c r="AI315" s="22">
        <f t="shared" si="41"/>
        <v>0</v>
      </c>
      <c r="AJ315" s="22">
        <v>0</v>
      </c>
      <c r="AK315" s="22">
        <f t="shared" si="42"/>
        <v>-95</v>
      </c>
      <c r="AM315" s="65">
        <f t="shared" si="43"/>
        <v>0</v>
      </c>
      <c r="AN315" s="65">
        <f t="shared" si="44"/>
        <v>0</v>
      </c>
    </row>
    <row r="316" spans="1:40" outlineLevel="1" x14ac:dyDescent="0.25">
      <c r="A316" s="10">
        <v>40755</v>
      </c>
      <c r="C316" s="5" t="s">
        <v>6966</v>
      </c>
      <c r="D316" s="4" t="s">
        <v>6967</v>
      </c>
      <c r="F316" s="4" t="s">
        <v>88</v>
      </c>
      <c r="G316" s="4" t="s">
        <v>451</v>
      </c>
      <c r="H316" s="4" t="s">
        <v>157</v>
      </c>
      <c r="M316" s="5">
        <v>1</v>
      </c>
      <c r="N316" s="5" t="s">
        <v>158</v>
      </c>
      <c r="P316" s="65">
        <v>36</v>
      </c>
      <c r="Q316" s="66">
        <v>0</v>
      </c>
      <c r="R316" s="66">
        <v>0</v>
      </c>
      <c r="S316" s="66">
        <f t="shared" si="40"/>
        <v>36</v>
      </c>
      <c r="U316" s="5">
        <v>80</v>
      </c>
      <c r="V316" s="22">
        <v>-36</v>
      </c>
      <c r="W316" s="22">
        <v>0</v>
      </c>
      <c r="X316" s="22">
        <v>0</v>
      </c>
      <c r="Y316" s="22">
        <v>0</v>
      </c>
      <c r="Z316" s="22">
        <v>0</v>
      </c>
      <c r="AA316" s="22">
        <v>0</v>
      </c>
      <c r="AB316" s="22">
        <v>0</v>
      </c>
      <c r="AC316" s="22">
        <v>0</v>
      </c>
      <c r="AD316" s="22">
        <v>0</v>
      </c>
      <c r="AE316" s="22">
        <v>0</v>
      </c>
      <c r="AF316" s="22">
        <v>0</v>
      </c>
      <c r="AG316" s="22">
        <v>0</v>
      </c>
      <c r="AH316" s="22">
        <v>0</v>
      </c>
      <c r="AI316" s="22">
        <f t="shared" si="41"/>
        <v>0</v>
      </c>
      <c r="AJ316" s="22">
        <v>0</v>
      </c>
      <c r="AK316" s="22">
        <f t="shared" si="42"/>
        <v>-36</v>
      </c>
      <c r="AM316" s="65">
        <f t="shared" si="43"/>
        <v>0</v>
      </c>
      <c r="AN316" s="65">
        <f t="shared" si="44"/>
        <v>0</v>
      </c>
    </row>
    <row r="317" spans="1:40" outlineLevel="1" x14ac:dyDescent="0.25">
      <c r="A317" s="10">
        <v>40755</v>
      </c>
      <c r="C317" s="5" t="s">
        <v>6968</v>
      </c>
      <c r="D317" s="4" t="s">
        <v>6969</v>
      </c>
      <c r="F317" s="4" t="s">
        <v>88</v>
      </c>
      <c r="G317" s="4" t="s">
        <v>451</v>
      </c>
      <c r="H317" s="4" t="s">
        <v>157</v>
      </c>
      <c r="M317" s="5">
        <v>1</v>
      </c>
      <c r="N317" s="5" t="s">
        <v>158</v>
      </c>
      <c r="P317" s="65">
        <v>188</v>
      </c>
      <c r="Q317" s="66">
        <v>0</v>
      </c>
      <c r="R317" s="66">
        <v>0</v>
      </c>
      <c r="S317" s="66">
        <f t="shared" si="40"/>
        <v>188</v>
      </c>
      <c r="U317" s="5">
        <v>80</v>
      </c>
      <c r="V317" s="22">
        <v>-188</v>
      </c>
      <c r="W317" s="22">
        <v>0</v>
      </c>
      <c r="X317" s="22">
        <v>0</v>
      </c>
      <c r="Y317" s="22">
        <v>0</v>
      </c>
      <c r="Z317" s="22">
        <v>0</v>
      </c>
      <c r="AA317" s="22">
        <v>0</v>
      </c>
      <c r="AB317" s="22">
        <v>0</v>
      </c>
      <c r="AC317" s="22">
        <v>0</v>
      </c>
      <c r="AD317" s="22">
        <v>0</v>
      </c>
      <c r="AE317" s="22">
        <v>0</v>
      </c>
      <c r="AF317" s="22">
        <v>0</v>
      </c>
      <c r="AG317" s="22">
        <v>0</v>
      </c>
      <c r="AH317" s="22">
        <v>0</v>
      </c>
      <c r="AI317" s="22">
        <f t="shared" si="41"/>
        <v>0</v>
      </c>
      <c r="AJ317" s="22">
        <v>0</v>
      </c>
      <c r="AK317" s="22">
        <f t="shared" si="42"/>
        <v>-188</v>
      </c>
      <c r="AM317" s="65">
        <f t="shared" si="43"/>
        <v>0</v>
      </c>
      <c r="AN317" s="65">
        <f t="shared" si="44"/>
        <v>0</v>
      </c>
    </row>
    <row r="318" spans="1:40" outlineLevel="1" x14ac:dyDescent="0.25">
      <c r="A318" s="10">
        <v>40755</v>
      </c>
      <c r="C318" s="5" t="s">
        <v>6970</v>
      </c>
      <c r="D318" s="4" t="s">
        <v>6967</v>
      </c>
      <c r="F318" s="4" t="s">
        <v>88</v>
      </c>
      <c r="G318" s="4" t="s">
        <v>451</v>
      </c>
      <c r="H318" s="4" t="s">
        <v>157</v>
      </c>
      <c r="M318" s="5">
        <v>1</v>
      </c>
      <c r="N318" s="5" t="s">
        <v>158</v>
      </c>
      <c r="P318" s="65">
        <v>36</v>
      </c>
      <c r="Q318" s="66">
        <v>0</v>
      </c>
      <c r="R318" s="66">
        <v>0</v>
      </c>
      <c r="S318" s="66">
        <f t="shared" si="40"/>
        <v>36</v>
      </c>
      <c r="U318" s="5">
        <v>80</v>
      </c>
      <c r="V318" s="22">
        <v>-36</v>
      </c>
      <c r="W318" s="22">
        <v>0</v>
      </c>
      <c r="X318" s="22">
        <v>0</v>
      </c>
      <c r="Y318" s="22">
        <v>0</v>
      </c>
      <c r="Z318" s="22">
        <v>0</v>
      </c>
      <c r="AA318" s="22">
        <v>0</v>
      </c>
      <c r="AB318" s="22">
        <v>0</v>
      </c>
      <c r="AC318" s="22">
        <v>0</v>
      </c>
      <c r="AD318" s="22">
        <v>0</v>
      </c>
      <c r="AE318" s="22">
        <v>0</v>
      </c>
      <c r="AF318" s="22">
        <v>0</v>
      </c>
      <c r="AG318" s="22">
        <v>0</v>
      </c>
      <c r="AH318" s="22">
        <v>0</v>
      </c>
      <c r="AI318" s="22">
        <f t="shared" si="41"/>
        <v>0</v>
      </c>
      <c r="AJ318" s="22">
        <v>0</v>
      </c>
      <c r="AK318" s="22">
        <f t="shared" si="42"/>
        <v>-36</v>
      </c>
      <c r="AM318" s="65">
        <f t="shared" si="43"/>
        <v>0</v>
      </c>
      <c r="AN318" s="65">
        <f t="shared" si="44"/>
        <v>0</v>
      </c>
    </row>
    <row r="319" spans="1:40" outlineLevel="1" x14ac:dyDescent="0.25">
      <c r="A319" s="10">
        <v>40755</v>
      </c>
      <c r="C319" s="5" t="s">
        <v>6971</v>
      </c>
      <c r="D319" s="4" t="s">
        <v>6972</v>
      </c>
      <c r="F319" s="4" t="s">
        <v>88</v>
      </c>
      <c r="G319" s="4" t="s">
        <v>451</v>
      </c>
      <c r="H319" s="4" t="s">
        <v>157</v>
      </c>
      <c r="M319" s="5">
        <v>1</v>
      </c>
      <c r="N319" s="5" t="s">
        <v>158</v>
      </c>
      <c r="P319" s="65">
        <v>2800</v>
      </c>
      <c r="Q319" s="66">
        <v>0</v>
      </c>
      <c r="R319" s="66">
        <v>0</v>
      </c>
      <c r="S319" s="66">
        <f t="shared" si="40"/>
        <v>2800</v>
      </c>
      <c r="U319" s="5">
        <v>80</v>
      </c>
      <c r="V319" s="22">
        <v>-2800</v>
      </c>
      <c r="W319" s="22">
        <v>0</v>
      </c>
      <c r="X319" s="22">
        <v>0</v>
      </c>
      <c r="Y319" s="22">
        <v>0</v>
      </c>
      <c r="Z319" s="22">
        <v>0</v>
      </c>
      <c r="AA319" s="22">
        <v>0</v>
      </c>
      <c r="AB319" s="22">
        <v>0</v>
      </c>
      <c r="AC319" s="22">
        <v>0</v>
      </c>
      <c r="AD319" s="22">
        <v>0</v>
      </c>
      <c r="AE319" s="22">
        <v>0</v>
      </c>
      <c r="AF319" s="22">
        <v>0</v>
      </c>
      <c r="AG319" s="22">
        <v>0</v>
      </c>
      <c r="AH319" s="22">
        <v>0</v>
      </c>
      <c r="AI319" s="22">
        <f t="shared" si="41"/>
        <v>0</v>
      </c>
      <c r="AJ319" s="22">
        <v>0</v>
      </c>
      <c r="AK319" s="22">
        <f t="shared" si="42"/>
        <v>-2800</v>
      </c>
      <c r="AM319" s="65">
        <f t="shared" si="43"/>
        <v>0</v>
      </c>
      <c r="AN319" s="65">
        <f t="shared" si="44"/>
        <v>0</v>
      </c>
    </row>
    <row r="320" spans="1:40" outlineLevel="1" x14ac:dyDescent="0.25">
      <c r="A320" s="10">
        <v>40755</v>
      </c>
      <c r="C320" s="5" t="s">
        <v>6973</v>
      </c>
      <c r="D320" s="4" t="s">
        <v>6974</v>
      </c>
      <c r="F320" s="4" t="s">
        <v>88</v>
      </c>
      <c r="G320" s="4" t="s">
        <v>451</v>
      </c>
      <c r="H320" s="4" t="s">
        <v>157</v>
      </c>
      <c r="M320" s="5">
        <v>1</v>
      </c>
      <c r="N320" s="5" t="s">
        <v>158</v>
      </c>
      <c r="P320" s="65">
        <v>2500</v>
      </c>
      <c r="Q320" s="66">
        <v>0</v>
      </c>
      <c r="R320" s="66">
        <v>0</v>
      </c>
      <c r="S320" s="66">
        <f t="shared" si="40"/>
        <v>2500</v>
      </c>
      <c r="U320" s="5">
        <v>80</v>
      </c>
      <c r="V320" s="22">
        <v>-2500</v>
      </c>
      <c r="W320" s="22">
        <v>0</v>
      </c>
      <c r="X320" s="22">
        <v>0</v>
      </c>
      <c r="Y320" s="22">
        <v>0</v>
      </c>
      <c r="Z320" s="22">
        <v>0</v>
      </c>
      <c r="AA320" s="22">
        <v>0</v>
      </c>
      <c r="AB320" s="22">
        <v>0</v>
      </c>
      <c r="AC320" s="22">
        <v>0</v>
      </c>
      <c r="AD320" s="22">
        <v>0</v>
      </c>
      <c r="AE320" s="22">
        <v>0</v>
      </c>
      <c r="AF320" s="22">
        <v>0</v>
      </c>
      <c r="AG320" s="22">
        <v>0</v>
      </c>
      <c r="AH320" s="22">
        <v>0</v>
      </c>
      <c r="AI320" s="22">
        <f t="shared" si="41"/>
        <v>0</v>
      </c>
      <c r="AJ320" s="22">
        <v>0</v>
      </c>
      <c r="AK320" s="22">
        <f t="shared" si="42"/>
        <v>-2500</v>
      </c>
      <c r="AM320" s="65">
        <f t="shared" si="43"/>
        <v>0</v>
      </c>
      <c r="AN320" s="65">
        <f t="shared" si="44"/>
        <v>0</v>
      </c>
    </row>
    <row r="321" spans="1:40" outlineLevel="1" x14ac:dyDescent="0.25">
      <c r="A321" s="10">
        <v>40755</v>
      </c>
      <c r="C321" s="5" t="s">
        <v>6975</v>
      </c>
      <c r="D321" s="4" t="s">
        <v>6976</v>
      </c>
      <c r="F321" s="4" t="s">
        <v>88</v>
      </c>
      <c r="G321" s="4" t="s">
        <v>451</v>
      </c>
      <c r="H321" s="4" t="s">
        <v>157</v>
      </c>
      <c r="M321" s="5">
        <v>1</v>
      </c>
      <c r="N321" s="5" t="s">
        <v>158</v>
      </c>
      <c r="P321" s="65">
        <v>1550</v>
      </c>
      <c r="Q321" s="66">
        <v>0</v>
      </c>
      <c r="R321" s="66">
        <v>0</v>
      </c>
      <c r="S321" s="66">
        <f t="shared" si="40"/>
        <v>1550</v>
      </c>
      <c r="U321" s="5">
        <v>80</v>
      </c>
      <c r="V321" s="22">
        <v>-1550</v>
      </c>
      <c r="W321" s="22">
        <v>0</v>
      </c>
      <c r="X321" s="22">
        <v>0</v>
      </c>
      <c r="Y321" s="22">
        <v>0</v>
      </c>
      <c r="Z321" s="22">
        <v>0</v>
      </c>
      <c r="AA321" s="22">
        <v>0</v>
      </c>
      <c r="AB321" s="22">
        <v>0</v>
      </c>
      <c r="AC321" s="22">
        <v>0</v>
      </c>
      <c r="AD321" s="22">
        <v>0</v>
      </c>
      <c r="AE321" s="22">
        <v>0</v>
      </c>
      <c r="AF321" s="22">
        <v>0</v>
      </c>
      <c r="AG321" s="22">
        <v>0</v>
      </c>
      <c r="AH321" s="22">
        <v>0</v>
      </c>
      <c r="AI321" s="22">
        <f t="shared" si="41"/>
        <v>0</v>
      </c>
      <c r="AJ321" s="22">
        <v>0</v>
      </c>
      <c r="AK321" s="22">
        <f t="shared" si="42"/>
        <v>-1550</v>
      </c>
      <c r="AM321" s="65">
        <f t="shared" si="43"/>
        <v>0</v>
      </c>
      <c r="AN321" s="65">
        <f t="shared" si="44"/>
        <v>0</v>
      </c>
    </row>
    <row r="322" spans="1:40" outlineLevel="1" x14ac:dyDescent="0.25">
      <c r="A322" s="10">
        <v>40755</v>
      </c>
      <c r="C322" s="5" t="s">
        <v>6977</v>
      </c>
      <c r="D322" s="4" t="s">
        <v>6978</v>
      </c>
      <c r="F322" s="4" t="s">
        <v>88</v>
      </c>
      <c r="G322" s="4" t="s">
        <v>451</v>
      </c>
      <c r="H322" s="4" t="s">
        <v>157</v>
      </c>
      <c r="M322" s="5">
        <v>1</v>
      </c>
      <c r="N322" s="5" t="s">
        <v>158</v>
      </c>
      <c r="P322" s="65">
        <v>900</v>
      </c>
      <c r="Q322" s="66">
        <v>0</v>
      </c>
      <c r="R322" s="66">
        <v>0</v>
      </c>
      <c r="S322" s="66">
        <f t="shared" si="40"/>
        <v>900</v>
      </c>
      <c r="U322" s="5">
        <v>80</v>
      </c>
      <c r="V322" s="22">
        <v>-900</v>
      </c>
      <c r="W322" s="22">
        <v>0</v>
      </c>
      <c r="X322" s="22">
        <v>0</v>
      </c>
      <c r="Y322" s="22">
        <v>0</v>
      </c>
      <c r="Z322" s="22">
        <v>0</v>
      </c>
      <c r="AA322" s="22">
        <v>0</v>
      </c>
      <c r="AB322" s="22">
        <v>0</v>
      </c>
      <c r="AC322" s="22">
        <v>0</v>
      </c>
      <c r="AD322" s="22">
        <v>0</v>
      </c>
      <c r="AE322" s="22">
        <v>0</v>
      </c>
      <c r="AF322" s="22">
        <v>0</v>
      </c>
      <c r="AG322" s="22">
        <v>0</v>
      </c>
      <c r="AH322" s="22">
        <v>0</v>
      </c>
      <c r="AI322" s="22">
        <f t="shared" si="41"/>
        <v>0</v>
      </c>
      <c r="AJ322" s="22">
        <v>0</v>
      </c>
      <c r="AK322" s="22">
        <f t="shared" si="42"/>
        <v>-900</v>
      </c>
      <c r="AM322" s="65">
        <f t="shared" si="43"/>
        <v>0</v>
      </c>
      <c r="AN322" s="65">
        <f t="shared" si="44"/>
        <v>0</v>
      </c>
    </row>
    <row r="323" spans="1:40" outlineLevel="1" x14ac:dyDescent="0.25">
      <c r="A323" s="10">
        <v>40755</v>
      </c>
      <c r="C323" s="5" t="s">
        <v>6979</v>
      </c>
      <c r="D323" s="4" t="s">
        <v>6980</v>
      </c>
      <c r="F323" s="4" t="s">
        <v>88</v>
      </c>
      <c r="G323" s="4" t="s">
        <v>451</v>
      </c>
      <c r="H323" s="4" t="s">
        <v>157</v>
      </c>
      <c r="M323" s="5">
        <v>1</v>
      </c>
      <c r="N323" s="5" t="s">
        <v>158</v>
      </c>
      <c r="P323" s="65">
        <v>4500</v>
      </c>
      <c r="Q323" s="66">
        <v>0</v>
      </c>
      <c r="R323" s="66">
        <v>0</v>
      </c>
      <c r="S323" s="66">
        <f t="shared" si="40"/>
        <v>4500</v>
      </c>
      <c r="U323" s="5">
        <v>80</v>
      </c>
      <c r="V323" s="22">
        <v>-4500</v>
      </c>
      <c r="W323" s="22">
        <v>0</v>
      </c>
      <c r="X323" s="22">
        <v>0</v>
      </c>
      <c r="Y323" s="22">
        <v>0</v>
      </c>
      <c r="Z323" s="22">
        <v>0</v>
      </c>
      <c r="AA323" s="22">
        <v>0</v>
      </c>
      <c r="AB323" s="22">
        <v>0</v>
      </c>
      <c r="AC323" s="22">
        <v>0</v>
      </c>
      <c r="AD323" s="22">
        <v>0</v>
      </c>
      <c r="AE323" s="22">
        <v>0</v>
      </c>
      <c r="AF323" s="22">
        <v>0</v>
      </c>
      <c r="AG323" s="22">
        <v>0</v>
      </c>
      <c r="AH323" s="22">
        <v>0</v>
      </c>
      <c r="AI323" s="22">
        <f t="shared" si="41"/>
        <v>0</v>
      </c>
      <c r="AJ323" s="22">
        <v>0</v>
      </c>
      <c r="AK323" s="22">
        <f t="shared" si="42"/>
        <v>-4500</v>
      </c>
      <c r="AM323" s="65">
        <f t="shared" si="43"/>
        <v>0</v>
      </c>
      <c r="AN323" s="65">
        <f t="shared" si="44"/>
        <v>0</v>
      </c>
    </row>
    <row r="324" spans="1:40" outlineLevel="1" x14ac:dyDescent="0.25">
      <c r="A324" s="10">
        <v>40755</v>
      </c>
      <c r="C324" s="5" t="s">
        <v>6981</v>
      </c>
      <c r="D324" s="4" t="s">
        <v>6982</v>
      </c>
      <c r="F324" s="4" t="s">
        <v>88</v>
      </c>
      <c r="G324" s="4" t="s">
        <v>451</v>
      </c>
      <c r="H324" s="4" t="s">
        <v>157</v>
      </c>
      <c r="M324" s="5">
        <v>1</v>
      </c>
      <c r="N324" s="5" t="s">
        <v>158</v>
      </c>
      <c r="P324" s="65">
        <v>1960</v>
      </c>
      <c r="Q324" s="66">
        <v>0</v>
      </c>
      <c r="R324" s="66">
        <v>0</v>
      </c>
      <c r="S324" s="66">
        <f t="shared" si="40"/>
        <v>1960</v>
      </c>
      <c r="U324" s="5">
        <v>80</v>
      </c>
      <c r="V324" s="22">
        <v>-1960</v>
      </c>
      <c r="W324" s="22">
        <v>0</v>
      </c>
      <c r="X324" s="22">
        <v>0</v>
      </c>
      <c r="Y324" s="22">
        <v>0</v>
      </c>
      <c r="Z324" s="22">
        <v>0</v>
      </c>
      <c r="AA324" s="22">
        <v>0</v>
      </c>
      <c r="AB324" s="22">
        <v>0</v>
      </c>
      <c r="AC324" s="22">
        <v>0</v>
      </c>
      <c r="AD324" s="22">
        <v>0</v>
      </c>
      <c r="AE324" s="22">
        <v>0</v>
      </c>
      <c r="AF324" s="22">
        <v>0</v>
      </c>
      <c r="AG324" s="22">
        <v>0</v>
      </c>
      <c r="AH324" s="22">
        <v>0</v>
      </c>
      <c r="AI324" s="22">
        <f t="shared" si="41"/>
        <v>0</v>
      </c>
      <c r="AJ324" s="22">
        <v>0</v>
      </c>
      <c r="AK324" s="22">
        <f t="shared" si="42"/>
        <v>-1960</v>
      </c>
      <c r="AM324" s="65">
        <f t="shared" si="43"/>
        <v>0</v>
      </c>
      <c r="AN324" s="65">
        <f t="shared" si="44"/>
        <v>0</v>
      </c>
    </row>
    <row r="325" spans="1:40" outlineLevel="1" x14ac:dyDescent="0.25">
      <c r="A325" s="10">
        <v>40755</v>
      </c>
      <c r="C325" s="5" t="s">
        <v>6983</v>
      </c>
      <c r="D325" s="4" t="s">
        <v>6984</v>
      </c>
      <c r="F325" s="4" t="s">
        <v>88</v>
      </c>
      <c r="G325" s="4" t="s">
        <v>451</v>
      </c>
      <c r="H325" s="4" t="s">
        <v>157</v>
      </c>
      <c r="M325" s="5">
        <v>1</v>
      </c>
      <c r="N325" s="5" t="s">
        <v>158</v>
      </c>
      <c r="P325" s="65">
        <v>560</v>
      </c>
      <c r="Q325" s="66">
        <v>0</v>
      </c>
      <c r="R325" s="66">
        <v>0</v>
      </c>
      <c r="S325" s="66">
        <f t="shared" si="40"/>
        <v>560</v>
      </c>
      <c r="U325" s="5">
        <v>80</v>
      </c>
      <c r="V325" s="22">
        <v>-560</v>
      </c>
      <c r="W325" s="22">
        <v>0</v>
      </c>
      <c r="X325" s="22">
        <v>0</v>
      </c>
      <c r="Y325" s="22">
        <v>0</v>
      </c>
      <c r="Z325" s="22">
        <v>0</v>
      </c>
      <c r="AA325" s="22">
        <v>0</v>
      </c>
      <c r="AB325" s="22">
        <v>0</v>
      </c>
      <c r="AC325" s="22">
        <v>0</v>
      </c>
      <c r="AD325" s="22">
        <v>0</v>
      </c>
      <c r="AE325" s="22">
        <v>0</v>
      </c>
      <c r="AF325" s="22">
        <v>0</v>
      </c>
      <c r="AG325" s="22">
        <v>0</v>
      </c>
      <c r="AH325" s="22">
        <v>0</v>
      </c>
      <c r="AI325" s="22">
        <f t="shared" si="41"/>
        <v>0</v>
      </c>
      <c r="AJ325" s="22">
        <v>0</v>
      </c>
      <c r="AK325" s="22">
        <f t="shared" si="42"/>
        <v>-560</v>
      </c>
      <c r="AM325" s="65">
        <f t="shared" si="43"/>
        <v>0</v>
      </c>
      <c r="AN325" s="65">
        <f t="shared" si="44"/>
        <v>0</v>
      </c>
    </row>
    <row r="326" spans="1:40" outlineLevel="1" x14ac:dyDescent="0.25">
      <c r="A326" s="10">
        <v>40755</v>
      </c>
      <c r="C326" s="5" t="s">
        <v>6985</v>
      </c>
      <c r="D326" s="4" t="s">
        <v>6986</v>
      </c>
      <c r="F326" s="4" t="s">
        <v>88</v>
      </c>
      <c r="G326" s="4" t="s">
        <v>451</v>
      </c>
      <c r="H326" s="4" t="s">
        <v>157</v>
      </c>
      <c r="M326" s="5">
        <v>1</v>
      </c>
      <c r="N326" s="5" t="s">
        <v>158</v>
      </c>
      <c r="P326" s="65">
        <v>360</v>
      </c>
      <c r="Q326" s="66">
        <v>0</v>
      </c>
      <c r="R326" s="66">
        <v>0</v>
      </c>
      <c r="S326" s="66">
        <f t="shared" si="40"/>
        <v>360</v>
      </c>
      <c r="U326" s="5">
        <v>80</v>
      </c>
      <c r="V326" s="22">
        <v>-360</v>
      </c>
      <c r="W326" s="22">
        <v>0</v>
      </c>
      <c r="X326" s="22">
        <v>0</v>
      </c>
      <c r="Y326" s="22">
        <v>0</v>
      </c>
      <c r="Z326" s="22">
        <v>0</v>
      </c>
      <c r="AA326" s="22">
        <v>0</v>
      </c>
      <c r="AB326" s="22">
        <v>0</v>
      </c>
      <c r="AC326" s="22">
        <v>0</v>
      </c>
      <c r="AD326" s="22">
        <v>0</v>
      </c>
      <c r="AE326" s="22">
        <v>0</v>
      </c>
      <c r="AF326" s="22">
        <v>0</v>
      </c>
      <c r="AG326" s="22">
        <v>0</v>
      </c>
      <c r="AH326" s="22">
        <v>0</v>
      </c>
      <c r="AI326" s="22">
        <f t="shared" si="41"/>
        <v>0</v>
      </c>
      <c r="AJ326" s="22">
        <v>0</v>
      </c>
      <c r="AK326" s="22">
        <f t="shared" si="42"/>
        <v>-360</v>
      </c>
      <c r="AM326" s="65">
        <f t="shared" si="43"/>
        <v>0</v>
      </c>
      <c r="AN326" s="65">
        <f t="shared" si="44"/>
        <v>0</v>
      </c>
    </row>
    <row r="327" spans="1:40" outlineLevel="1" x14ac:dyDescent="0.25">
      <c r="A327" s="10">
        <v>40755</v>
      </c>
      <c r="C327" s="5" t="s">
        <v>6987</v>
      </c>
      <c r="D327" s="4" t="s">
        <v>6988</v>
      </c>
      <c r="F327" s="4" t="s">
        <v>88</v>
      </c>
      <c r="G327" s="4" t="s">
        <v>451</v>
      </c>
      <c r="H327" s="4" t="s">
        <v>157</v>
      </c>
      <c r="M327" s="5">
        <v>1</v>
      </c>
      <c r="N327" s="5" t="s">
        <v>158</v>
      </c>
      <c r="P327" s="65">
        <v>1700</v>
      </c>
      <c r="Q327" s="66">
        <v>0</v>
      </c>
      <c r="R327" s="66">
        <v>0</v>
      </c>
      <c r="S327" s="66">
        <f t="shared" si="40"/>
        <v>1700</v>
      </c>
      <c r="U327" s="5">
        <v>80</v>
      </c>
      <c r="V327" s="22">
        <v>-1700</v>
      </c>
      <c r="W327" s="22">
        <v>0</v>
      </c>
      <c r="X327" s="22">
        <v>0</v>
      </c>
      <c r="Y327" s="22">
        <v>0</v>
      </c>
      <c r="Z327" s="22">
        <v>0</v>
      </c>
      <c r="AA327" s="22">
        <v>0</v>
      </c>
      <c r="AB327" s="22">
        <v>0</v>
      </c>
      <c r="AC327" s="22">
        <v>0</v>
      </c>
      <c r="AD327" s="22">
        <v>0</v>
      </c>
      <c r="AE327" s="22">
        <v>0</v>
      </c>
      <c r="AF327" s="22">
        <v>0</v>
      </c>
      <c r="AG327" s="22">
        <v>0</v>
      </c>
      <c r="AH327" s="22">
        <v>0</v>
      </c>
      <c r="AI327" s="22">
        <f t="shared" si="41"/>
        <v>0</v>
      </c>
      <c r="AJ327" s="22">
        <v>0</v>
      </c>
      <c r="AK327" s="22">
        <f t="shared" si="42"/>
        <v>-1700</v>
      </c>
      <c r="AM327" s="65">
        <f t="shared" si="43"/>
        <v>0</v>
      </c>
      <c r="AN327" s="65">
        <f t="shared" si="44"/>
        <v>0</v>
      </c>
    </row>
    <row r="328" spans="1:40" outlineLevel="1" x14ac:dyDescent="0.25">
      <c r="A328" s="10">
        <v>40755</v>
      </c>
      <c r="C328" s="5" t="s">
        <v>6989</v>
      </c>
      <c r="D328" s="4" t="s">
        <v>6990</v>
      </c>
      <c r="F328" s="4" t="s">
        <v>88</v>
      </c>
      <c r="G328" s="4" t="s">
        <v>451</v>
      </c>
      <c r="H328" s="4" t="s">
        <v>157</v>
      </c>
      <c r="M328" s="5">
        <v>1</v>
      </c>
      <c r="N328" s="5" t="s">
        <v>158</v>
      </c>
      <c r="P328" s="65">
        <v>12300</v>
      </c>
      <c r="Q328" s="66">
        <v>0</v>
      </c>
      <c r="R328" s="66">
        <v>0</v>
      </c>
      <c r="S328" s="66">
        <f t="shared" si="40"/>
        <v>12300</v>
      </c>
      <c r="U328" s="5">
        <v>80</v>
      </c>
      <c r="V328" s="22">
        <v>-12300</v>
      </c>
      <c r="W328" s="22">
        <v>0</v>
      </c>
      <c r="X328" s="22">
        <v>0</v>
      </c>
      <c r="Y328" s="22">
        <v>0</v>
      </c>
      <c r="Z328" s="22">
        <v>0</v>
      </c>
      <c r="AA328" s="22">
        <v>0</v>
      </c>
      <c r="AB328" s="22">
        <v>0</v>
      </c>
      <c r="AC328" s="22">
        <v>0</v>
      </c>
      <c r="AD328" s="22">
        <v>0</v>
      </c>
      <c r="AE328" s="22">
        <v>0</v>
      </c>
      <c r="AF328" s="22">
        <v>0</v>
      </c>
      <c r="AG328" s="22">
        <v>0</v>
      </c>
      <c r="AH328" s="22">
        <v>0</v>
      </c>
      <c r="AI328" s="22">
        <f t="shared" si="41"/>
        <v>0</v>
      </c>
      <c r="AJ328" s="22">
        <v>0</v>
      </c>
      <c r="AK328" s="22">
        <f t="shared" si="42"/>
        <v>-12300</v>
      </c>
      <c r="AM328" s="65">
        <f t="shared" si="43"/>
        <v>0</v>
      </c>
      <c r="AN328" s="65">
        <f t="shared" si="44"/>
        <v>0</v>
      </c>
    </row>
    <row r="329" spans="1:40" outlineLevel="1" x14ac:dyDescent="0.25">
      <c r="A329" s="10">
        <v>40755</v>
      </c>
      <c r="C329" s="5" t="s">
        <v>6991</v>
      </c>
      <c r="D329" s="4" t="s">
        <v>6992</v>
      </c>
      <c r="F329" s="4" t="s">
        <v>88</v>
      </c>
      <c r="G329" s="4" t="s">
        <v>451</v>
      </c>
      <c r="H329" s="4" t="s">
        <v>157</v>
      </c>
      <c r="M329" s="5">
        <v>1</v>
      </c>
      <c r="N329" s="5" t="s">
        <v>158</v>
      </c>
      <c r="P329" s="65">
        <v>230</v>
      </c>
      <c r="Q329" s="66">
        <v>0</v>
      </c>
      <c r="R329" s="66">
        <v>0</v>
      </c>
      <c r="S329" s="66">
        <f t="shared" si="40"/>
        <v>230</v>
      </c>
      <c r="U329" s="5">
        <v>80</v>
      </c>
      <c r="V329" s="22">
        <v>-230</v>
      </c>
      <c r="W329" s="22">
        <v>0</v>
      </c>
      <c r="X329" s="22">
        <v>0</v>
      </c>
      <c r="Y329" s="22">
        <v>0</v>
      </c>
      <c r="Z329" s="22">
        <v>0</v>
      </c>
      <c r="AA329" s="22">
        <v>0</v>
      </c>
      <c r="AB329" s="22">
        <v>0</v>
      </c>
      <c r="AC329" s="22">
        <v>0</v>
      </c>
      <c r="AD329" s="22">
        <v>0</v>
      </c>
      <c r="AE329" s="22">
        <v>0</v>
      </c>
      <c r="AF329" s="22">
        <v>0</v>
      </c>
      <c r="AG329" s="22">
        <v>0</v>
      </c>
      <c r="AH329" s="22">
        <v>0</v>
      </c>
      <c r="AI329" s="22">
        <f t="shared" si="41"/>
        <v>0</v>
      </c>
      <c r="AJ329" s="22">
        <v>0</v>
      </c>
      <c r="AK329" s="22">
        <f t="shared" si="42"/>
        <v>-230</v>
      </c>
      <c r="AM329" s="65">
        <f t="shared" si="43"/>
        <v>0</v>
      </c>
      <c r="AN329" s="65">
        <f t="shared" si="44"/>
        <v>0</v>
      </c>
    </row>
    <row r="330" spans="1:40" outlineLevel="1" x14ac:dyDescent="0.25">
      <c r="A330" s="10">
        <v>40755</v>
      </c>
      <c r="C330" s="5" t="s">
        <v>6993</v>
      </c>
      <c r="D330" s="4" t="s">
        <v>6994</v>
      </c>
      <c r="F330" s="4" t="s">
        <v>88</v>
      </c>
      <c r="G330" s="4" t="s">
        <v>451</v>
      </c>
      <c r="H330" s="4" t="s">
        <v>157</v>
      </c>
      <c r="M330" s="5">
        <v>1</v>
      </c>
      <c r="N330" s="5" t="s">
        <v>158</v>
      </c>
      <c r="P330" s="65">
        <v>220</v>
      </c>
      <c r="Q330" s="66">
        <v>0</v>
      </c>
      <c r="R330" s="66">
        <v>0</v>
      </c>
      <c r="S330" s="66">
        <f t="shared" si="40"/>
        <v>220</v>
      </c>
      <c r="U330" s="5">
        <v>80</v>
      </c>
      <c r="V330" s="22">
        <v>-220</v>
      </c>
      <c r="W330" s="22">
        <v>0</v>
      </c>
      <c r="X330" s="22">
        <v>0</v>
      </c>
      <c r="Y330" s="22">
        <v>0</v>
      </c>
      <c r="Z330" s="22">
        <v>0</v>
      </c>
      <c r="AA330" s="22">
        <v>0</v>
      </c>
      <c r="AB330" s="22">
        <v>0</v>
      </c>
      <c r="AC330" s="22">
        <v>0</v>
      </c>
      <c r="AD330" s="22">
        <v>0</v>
      </c>
      <c r="AE330" s="22">
        <v>0</v>
      </c>
      <c r="AF330" s="22">
        <v>0</v>
      </c>
      <c r="AG330" s="22">
        <v>0</v>
      </c>
      <c r="AH330" s="22">
        <v>0</v>
      </c>
      <c r="AI330" s="22">
        <f t="shared" si="41"/>
        <v>0</v>
      </c>
      <c r="AJ330" s="22">
        <v>0</v>
      </c>
      <c r="AK330" s="22">
        <f t="shared" si="42"/>
        <v>-220</v>
      </c>
      <c r="AM330" s="65">
        <f t="shared" si="43"/>
        <v>0</v>
      </c>
      <c r="AN330" s="65">
        <f t="shared" si="44"/>
        <v>0</v>
      </c>
    </row>
    <row r="331" spans="1:40" outlineLevel="1" x14ac:dyDescent="0.25">
      <c r="A331" s="10">
        <v>40755</v>
      </c>
      <c r="C331" s="5" t="s">
        <v>6995</v>
      </c>
      <c r="D331" s="4" t="s">
        <v>6996</v>
      </c>
      <c r="F331" s="4" t="s">
        <v>88</v>
      </c>
      <c r="G331" s="4" t="s">
        <v>451</v>
      </c>
      <c r="H331" s="4" t="s">
        <v>157</v>
      </c>
      <c r="M331" s="5">
        <v>1</v>
      </c>
      <c r="N331" s="5" t="s">
        <v>158</v>
      </c>
      <c r="P331" s="65">
        <v>870</v>
      </c>
      <c r="Q331" s="66">
        <v>0</v>
      </c>
      <c r="R331" s="66">
        <v>0</v>
      </c>
      <c r="S331" s="66">
        <f t="shared" si="40"/>
        <v>870</v>
      </c>
      <c r="U331" s="5">
        <v>80</v>
      </c>
      <c r="V331" s="22">
        <v>-870</v>
      </c>
      <c r="W331" s="22">
        <v>0</v>
      </c>
      <c r="X331" s="22">
        <v>0</v>
      </c>
      <c r="Y331" s="22">
        <v>0</v>
      </c>
      <c r="Z331" s="22">
        <v>0</v>
      </c>
      <c r="AA331" s="22">
        <v>0</v>
      </c>
      <c r="AB331" s="22">
        <v>0</v>
      </c>
      <c r="AC331" s="22">
        <v>0</v>
      </c>
      <c r="AD331" s="22">
        <v>0</v>
      </c>
      <c r="AE331" s="22">
        <v>0</v>
      </c>
      <c r="AF331" s="22">
        <v>0</v>
      </c>
      <c r="AG331" s="22">
        <v>0</v>
      </c>
      <c r="AH331" s="22">
        <v>0</v>
      </c>
      <c r="AI331" s="22">
        <f t="shared" si="41"/>
        <v>0</v>
      </c>
      <c r="AJ331" s="22">
        <v>0</v>
      </c>
      <c r="AK331" s="22">
        <f t="shared" si="42"/>
        <v>-870</v>
      </c>
      <c r="AM331" s="65">
        <f t="shared" si="43"/>
        <v>0</v>
      </c>
      <c r="AN331" s="65">
        <f t="shared" si="44"/>
        <v>0</v>
      </c>
    </row>
    <row r="332" spans="1:40" outlineLevel="1" x14ac:dyDescent="0.25">
      <c r="A332" s="10">
        <v>40755</v>
      </c>
      <c r="C332" s="5" t="s">
        <v>6997</v>
      </c>
      <c r="D332" s="4" t="s">
        <v>6998</v>
      </c>
      <c r="F332" s="4" t="s">
        <v>88</v>
      </c>
      <c r="G332" s="4" t="s">
        <v>451</v>
      </c>
      <c r="H332" s="4" t="s">
        <v>157</v>
      </c>
      <c r="M332" s="5">
        <v>1</v>
      </c>
      <c r="N332" s="5" t="s">
        <v>158</v>
      </c>
      <c r="P332" s="65">
        <v>300</v>
      </c>
      <c r="Q332" s="66">
        <v>0</v>
      </c>
      <c r="R332" s="66">
        <v>0</v>
      </c>
      <c r="S332" s="66">
        <f t="shared" si="40"/>
        <v>300</v>
      </c>
      <c r="U332" s="5">
        <v>80</v>
      </c>
      <c r="V332" s="22">
        <v>-300</v>
      </c>
      <c r="W332" s="22">
        <v>0</v>
      </c>
      <c r="X332" s="22">
        <v>0</v>
      </c>
      <c r="Y332" s="22">
        <v>0</v>
      </c>
      <c r="Z332" s="22">
        <v>0</v>
      </c>
      <c r="AA332" s="22">
        <v>0</v>
      </c>
      <c r="AB332" s="22">
        <v>0</v>
      </c>
      <c r="AC332" s="22">
        <v>0</v>
      </c>
      <c r="AD332" s="22">
        <v>0</v>
      </c>
      <c r="AE332" s="22">
        <v>0</v>
      </c>
      <c r="AF332" s="22">
        <v>0</v>
      </c>
      <c r="AG332" s="22">
        <v>0</v>
      </c>
      <c r="AH332" s="22">
        <v>0</v>
      </c>
      <c r="AI332" s="22">
        <f t="shared" si="41"/>
        <v>0</v>
      </c>
      <c r="AJ332" s="22">
        <v>0</v>
      </c>
      <c r="AK332" s="22">
        <f t="shared" si="42"/>
        <v>-300</v>
      </c>
      <c r="AM332" s="65">
        <f t="shared" si="43"/>
        <v>0</v>
      </c>
      <c r="AN332" s="65">
        <f t="shared" si="44"/>
        <v>0</v>
      </c>
    </row>
    <row r="333" spans="1:40" outlineLevel="1" x14ac:dyDescent="0.25">
      <c r="A333" s="10">
        <v>40755</v>
      </c>
      <c r="C333" s="5" t="s">
        <v>6999</v>
      </c>
      <c r="D333" s="4" t="s">
        <v>7000</v>
      </c>
      <c r="F333" s="4" t="s">
        <v>88</v>
      </c>
      <c r="G333" s="4" t="s">
        <v>451</v>
      </c>
      <c r="H333" s="4" t="s">
        <v>157</v>
      </c>
      <c r="M333" s="5">
        <v>1</v>
      </c>
      <c r="N333" s="5" t="s">
        <v>158</v>
      </c>
      <c r="P333" s="65">
        <v>11200</v>
      </c>
      <c r="Q333" s="66">
        <v>0</v>
      </c>
      <c r="R333" s="66">
        <v>0</v>
      </c>
      <c r="S333" s="66">
        <f t="shared" si="40"/>
        <v>11200</v>
      </c>
      <c r="U333" s="5">
        <v>80</v>
      </c>
      <c r="V333" s="22">
        <v>-11200</v>
      </c>
      <c r="W333" s="22">
        <v>0</v>
      </c>
      <c r="X333" s="22">
        <v>0</v>
      </c>
      <c r="Y333" s="22">
        <v>0</v>
      </c>
      <c r="Z333" s="22">
        <v>0</v>
      </c>
      <c r="AA333" s="22">
        <v>0</v>
      </c>
      <c r="AB333" s="22">
        <v>0</v>
      </c>
      <c r="AC333" s="22">
        <v>0</v>
      </c>
      <c r="AD333" s="22">
        <v>0</v>
      </c>
      <c r="AE333" s="22">
        <v>0</v>
      </c>
      <c r="AF333" s="22">
        <v>0</v>
      </c>
      <c r="AG333" s="22">
        <v>0</v>
      </c>
      <c r="AH333" s="22">
        <v>0</v>
      </c>
      <c r="AI333" s="22">
        <f t="shared" si="41"/>
        <v>0</v>
      </c>
      <c r="AJ333" s="22">
        <v>0</v>
      </c>
      <c r="AK333" s="22">
        <f t="shared" si="42"/>
        <v>-11200</v>
      </c>
      <c r="AM333" s="65">
        <f t="shared" si="43"/>
        <v>0</v>
      </c>
      <c r="AN333" s="65">
        <f t="shared" si="44"/>
        <v>0</v>
      </c>
    </row>
    <row r="334" spans="1:40" outlineLevel="1" x14ac:dyDescent="0.25">
      <c r="A334" s="10">
        <v>40755</v>
      </c>
      <c r="C334" s="5" t="s">
        <v>7001</v>
      </c>
      <c r="D334" s="4" t="s">
        <v>7002</v>
      </c>
      <c r="F334" s="4" t="s">
        <v>88</v>
      </c>
      <c r="G334" s="4" t="s">
        <v>451</v>
      </c>
      <c r="H334" s="4" t="s">
        <v>157</v>
      </c>
      <c r="M334" s="5">
        <v>1</v>
      </c>
      <c r="N334" s="5" t="s">
        <v>158</v>
      </c>
      <c r="P334" s="65">
        <v>2600</v>
      </c>
      <c r="Q334" s="66">
        <v>0</v>
      </c>
      <c r="R334" s="66">
        <v>0</v>
      </c>
      <c r="S334" s="66">
        <f t="shared" si="40"/>
        <v>2600</v>
      </c>
      <c r="U334" s="5">
        <v>80</v>
      </c>
      <c r="V334" s="22">
        <v>-2600</v>
      </c>
      <c r="W334" s="22">
        <v>0</v>
      </c>
      <c r="X334" s="22">
        <v>0</v>
      </c>
      <c r="Y334" s="22">
        <v>0</v>
      </c>
      <c r="Z334" s="22">
        <v>0</v>
      </c>
      <c r="AA334" s="22">
        <v>0</v>
      </c>
      <c r="AB334" s="22">
        <v>0</v>
      </c>
      <c r="AC334" s="22">
        <v>0</v>
      </c>
      <c r="AD334" s="22">
        <v>0</v>
      </c>
      <c r="AE334" s="22">
        <v>0</v>
      </c>
      <c r="AF334" s="22">
        <v>0</v>
      </c>
      <c r="AG334" s="22">
        <v>0</v>
      </c>
      <c r="AH334" s="22">
        <v>0</v>
      </c>
      <c r="AI334" s="22">
        <f t="shared" si="41"/>
        <v>0</v>
      </c>
      <c r="AJ334" s="22">
        <v>0</v>
      </c>
      <c r="AK334" s="22">
        <f t="shared" si="42"/>
        <v>-2600</v>
      </c>
      <c r="AM334" s="65">
        <f t="shared" si="43"/>
        <v>0</v>
      </c>
      <c r="AN334" s="65">
        <f t="shared" si="44"/>
        <v>0</v>
      </c>
    </row>
    <row r="335" spans="1:40" outlineLevel="1" x14ac:dyDescent="0.25">
      <c r="A335" s="10">
        <v>40755</v>
      </c>
      <c r="C335" s="5" t="s">
        <v>7003</v>
      </c>
      <c r="D335" s="4" t="s">
        <v>7004</v>
      </c>
      <c r="F335" s="4" t="s">
        <v>88</v>
      </c>
      <c r="G335" s="4" t="s">
        <v>451</v>
      </c>
      <c r="H335" s="4" t="s">
        <v>157</v>
      </c>
      <c r="M335" s="5">
        <v>1</v>
      </c>
      <c r="N335" s="5" t="s">
        <v>158</v>
      </c>
      <c r="P335" s="65">
        <v>250</v>
      </c>
      <c r="Q335" s="66">
        <v>0</v>
      </c>
      <c r="R335" s="66">
        <v>0</v>
      </c>
      <c r="S335" s="66">
        <f t="shared" si="40"/>
        <v>250</v>
      </c>
      <c r="U335" s="5">
        <v>80</v>
      </c>
      <c r="V335" s="22">
        <v>-250</v>
      </c>
      <c r="W335" s="22">
        <v>0</v>
      </c>
      <c r="X335" s="22">
        <v>0</v>
      </c>
      <c r="Y335" s="22">
        <v>0</v>
      </c>
      <c r="Z335" s="22">
        <v>0</v>
      </c>
      <c r="AA335" s="22">
        <v>0</v>
      </c>
      <c r="AB335" s="22">
        <v>0</v>
      </c>
      <c r="AC335" s="22">
        <v>0</v>
      </c>
      <c r="AD335" s="22">
        <v>0</v>
      </c>
      <c r="AE335" s="22">
        <v>0</v>
      </c>
      <c r="AF335" s="22">
        <v>0</v>
      </c>
      <c r="AG335" s="22">
        <v>0</v>
      </c>
      <c r="AH335" s="22">
        <v>0</v>
      </c>
      <c r="AI335" s="22">
        <f t="shared" si="41"/>
        <v>0</v>
      </c>
      <c r="AJ335" s="22">
        <v>0</v>
      </c>
      <c r="AK335" s="22">
        <f t="shared" si="42"/>
        <v>-250</v>
      </c>
      <c r="AM335" s="65">
        <f t="shared" si="43"/>
        <v>0</v>
      </c>
      <c r="AN335" s="65">
        <f t="shared" si="44"/>
        <v>0</v>
      </c>
    </row>
    <row r="336" spans="1:40" outlineLevel="1" x14ac:dyDescent="0.25">
      <c r="A336" s="10">
        <v>40755</v>
      </c>
      <c r="C336" s="5" t="s">
        <v>7005</v>
      </c>
      <c r="D336" s="4" t="s">
        <v>7006</v>
      </c>
      <c r="F336" s="4" t="s">
        <v>88</v>
      </c>
      <c r="G336" s="4" t="s">
        <v>451</v>
      </c>
      <c r="H336" s="4" t="s">
        <v>157</v>
      </c>
      <c r="M336" s="5">
        <v>1</v>
      </c>
      <c r="N336" s="5" t="s">
        <v>158</v>
      </c>
      <c r="P336" s="65">
        <v>1300</v>
      </c>
      <c r="Q336" s="66">
        <v>0</v>
      </c>
      <c r="R336" s="66">
        <v>0</v>
      </c>
      <c r="S336" s="66">
        <f t="shared" si="40"/>
        <v>1300</v>
      </c>
      <c r="U336" s="5">
        <v>80</v>
      </c>
      <c r="V336" s="22">
        <v>-1300</v>
      </c>
      <c r="W336" s="22">
        <v>0</v>
      </c>
      <c r="X336" s="22">
        <v>0</v>
      </c>
      <c r="Y336" s="22">
        <v>0</v>
      </c>
      <c r="Z336" s="22">
        <v>0</v>
      </c>
      <c r="AA336" s="22">
        <v>0</v>
      </c>
      <c r="AB336" s="22">
        <v>0</v>
      </c>
      <c r="AC336" s="22">
        <v>0</v>
      </c>
      <c r="AD336" s="22">
        <v>0</v>
      </c>
      <c r="AE336" s="22">
        <v>0</v>
      </c>
      <c r="AF336" s="22">
        <v>0</v>
      </c>
      <c r="AG336" s="22">
        <v>0</v>
      </c>
      <c r="AH336" s="22">
        <v>0</v>
      </c>
      <c r="AI336" s="22">
        <f t="shared" si="41"/>
        <v>0</v>
      </c>
      <c r="AJ336" s="22">
        <v>0</v>
      </c>
      <c r="AK336" s="22">
        <f t="shared" si="42"/>
        <v>-1300</v>
      </c>
      <c r="AM336" s="65">
        <f t="shared" si="43"/>
        <v>0</v>
      </c>
      <c r="AN336" s="65">
        <f t="shared" si="44"/>
        <v>0</v>
      </c>
    </row>
    <row r="337" spans="1:40" outlineLevel="1" x14ac:dyDescent="0.25">
      <c r="A337" s="10">
        <v>40755</v>
      </c>
      <c r="C337" s="5" t="s">
        <v>7007</v>
      </c>
      <c r="D337" s="4" t="s">
        <v>7008</v>
      </c>
      <c r="F337" s="4" t="s">
        <v>88</v>
      </c>
      <c r="G337" s="4" t="s">
        <v>451</v>
      </c>
      <c r="H337" s="4" t="s">
        <v>157</v>
      </c>
      <c r="M337" s="5">
        <v>1</v>
      </c>
      <c r="N337" s="5" t="s">
        <v>158</v>
      </c>
      <c r="P337" s="65">
        <v>4350</v>
      </c>
      <c r="Q337" s="66">
        <v>0</v>
      </c>
      <c r="R337" s="66">
        <v>0</v>
      </c>
      <c r="S337" s="66">
        <f t="shared" si="40"/>
        <v>4350</v>
      </c>
      <c r="U337" s="5">
        <v>80</v>
      </c>
      <c r="V337" s="22">
        <v>-4350</v>
      </c>
      <c r="W337" s="22">
        <v>0</v>
      </c>
      <c r="X337" s="22">
        <v>0</v>
      </c>
      <c r="Y337" s="22">
        <v>0</v>
      </c>
      <c r="Z337" s="22">
        <v>0</v>
      </c>
      <c r="AA337" s="22">
        <v>0</v>
      </c>
      <c r="AB337" s="22">
        <v>0</v>
      </c>
      <c r="AC337" s="22">
        <v>0</v>
      </c>
      <c r="AD337" s="22">
        <v>0</v>
      </c>
      <c r="AE337" s="22">
        <v>0</v>
      </c>
      <c r="AF337" s="22">
        <v>0</v>
      </c>
      <c r="AG337" s="22">
        <v>0</v>
      </c>
      <c r="AH337" s="22">
        <v>0</v>
      </c>
      <c r="AI337" s="22">
        <f t="shared" si="41"/>
        <v>0</v>
      </c>
      <c r="AJ337" s="22">
        <v>0</v>
      </c>
      <c r="AK337" s="22">
        <f t="shared" si="42"/>
        <v>-4350</v>
      </c>
      <c r="AM337" s="65">
        <f t="shared" si="43"/>
        <v>0</v>
      </c>
      <c r="AN337" s="65">
        <f t="shared" si="44"/>
        <v>0</v>
      </c>
    </row>
    <row r="338" spans="1:40" outlineLevel="1" x14ac:dyDescent="0.25">
      <c r="A338" s="10">
        <v>40755</v>
      </c>
      <c r="C338" s="5" t="s">
        <v>7009</v>
      </c>
      <c r="D338" s="4" t="s">
        <v>6386</v>
      </c>
      <c r="F338" s="4" t="s">
        <v>88</v>
      </c>
      <c r="G338" s="4" t="s">
        <v>451</v>
      </c>
      <c r="H338" s="4" t="s">
        <v>157</v>
      </c>
      <c r="M338" s="5">
        <v>1</v>
      </c>
      <c r="N338" s="5" t="s">
        <v>158</v>
      </c>
      <c r="P338" s="65">
        <v>2565</v>
      </c>
      <c r="Q338" s="66">
        <v>0</v>
      </c>
      <c r="R338" s="66">
        <v>0</v>
      </c>
      <c r="S338" s="66">
        <f t="shared" si="40"/>
        <v>2565</v>
      </c>
      <c r="U338" s="5">
        <v>80</v>
      </c>
      <c r="V338" s="22">
        <v>-2565</v>
      </c>
      <c r="W338" s="22">
        <v>0</v>
      </c>
      <c r="X338" s="22">
        <v>0</v>
      </c>
      <c r="Y338" s="22">
        <v>0</v>
      </c>
      <c r="Z338" s="22">
        <v>0</v>
      </c>
      <c r="AA338" s="22">
        <v>0</v>
      </c>
      <c r="AB338" s="22">
        <v>0</v>
      </c>
      <c r="AC338" s="22">
        <v>0</v>
      </c>
      <c r="AD338" s="22">
        <v>0</v>
      </c>
      <c r="AE338" s="22">
        <v>0</v>
      </c>
      <c r="AF338" s="22">
        <v>0</v>
      </c>
      <c r="AG338" s="22">
        <v>0</v>
      </c>
      <c r="AH338" s="22">
        <v>0</v>
      </c>
      <c r="AI338" s="22">
        <f t="shared" si="41"/>
        <v>0</v>
      </c>
      <c r="AJ338" s="22">
        <v>0</v>
      </c>
      <c r="AK338" s="22">
        <f t="shared" si="42"/>
        <v>-2565</v>
      </c>
      <c r="AM338" s="65">
        <f t="shared" si="43"/>
        <v>0</v>
      </c>
      <c r="AN338" s="65">
        <f t="shared" si="44"/>
        <v>0</v>
      </c>
    </row>
    <row r="339" spans="1:40" outlineLevel="1" x14ac:dyDescent="0.25">
      <c r="A339" s="10">
        <v>40755</v>
      </c>
      <c r="C339" s="5" t="s">
        <v>7010</v>
      </c>
      <c r="D339" s="4" t="s">
        <v>7011</v>
      </c>
      <c r="F339" s="4" t="s">
        <v>88</v>
      </c>
      <c r="G339" s="4" t="s">
        <v>451</v>
      </c>
      <c r="H339" s="4" t="s">
        <v>157</v>
      </c>
      <c r="M339" s="5">
        <v>1</v>
      </c>
      <c r="N339" s="5" t="s">
        <v>158</v>
      </c>
      <c r="P339" s="65">
        <v>3000</v>
      </c>
      <c r="Q339" s="66">
        <v>0</v>
      </c>
      <c r="R339" s="66">
        <v>0</v>
      </c>
      <c r="S339" s="66">
        <f t="shared" si="40"/>
        <v>3000</v>
      </c>
      <c r="U339" s="5">
        <v>80</v>
      </c>
      <c r="V339" s="22">
        <v>-3000</v>
      </c>
      <c r="W339" s="22">
        <v>0</v>
      </c>
      <c r="X339" s="22">
        <v>0</v>
      </c>
      <c r="Y339" s="22">
        <v>0</v>
      </c>
      <c r="Z339" s="22">
        <v>0</v>
      </c>
      <c r="AA339" s="22">
        <v>0</v>
      </c>
      <c r="AB339" s="22">
        <v>0</v>
      </c>
      <c r="AC339" s="22">
        <v>0</v>
      </c>
      <c r="AD339" s="22">
        <v>0</v>
      </c>
      <c r="AE339" s="22">
        <v>0</v>
      </c>
      <c r="AF339" s="22">
        <v>0</v>
      </c>
      <c r="AG339" s="22">
        <v>0</v>
      </c>
      <c r="AH339" s="22">
        <v>0</v>
      </c>
      <c r="AI339" s="22">
        <f t="shared" si="41"/>
        <v>0</v>
      </c>
      <c r="AJ339" s="22">
        <v>0</v>
      </c>
      <c r="AK339" s="22">
        <f t="shared" si="42"/>
        <v>-3000</v>
      </c>
      <c r="AM339" s="65">
        <f t="shared" si="43"/>
        <v>0</v>
      </c>
      <c r="AN339" s="65">
        <f t="shared" si="44"/>
        <v>0</v>
      </c>
    </row>
    <row r="340" spans="1:40" outlineLevel="1" x14ac:dyDescent="0.25">
      <c r="A340" s="10">
        <v>40755</v>
      </c>
      <c r="C340" s="5" t="s">
        <v>7012</v>
      </c>
      <c r="D340" s="4" t="s">
        <v>7013</v>
      </c>
      <c r="F340" s="4" t="s">
        <v>88</v>
      </c>
      <c r="G340" s="4" t="s">
        <v>451</v>
      </c>
      <c r="H340" s="4" t="s">
        <v>157</v>
      </c>
      <c r="M340" s="5">
        <v>1</v>
      </c>
      <c r="N340" s="5" t="s">
        <v>158</v>
      </c>
      <c r="P340" s="65">
        <v>2400</v>
      </c>
      <c r="Q340" s="66">
        <v>0</v>
      </c>
      <c r="R340" s="66">
        <v>0</v>
      </c>
      <c r="S340" s="66">
        <f t="shared" ref="S340:S403" si="45">SUM(P340:R340)</f>
        <v>2400</v>
      </c>
      <c r="U340" s="5">
        <v>80</v>
      </c>
      <c r="V340" s="22">
        <v>-2400</v>
      </c>
      <c r="W340" s="22">
        <v>0</v>
      </c>
      <c r="X340" s="22">
        <v>0</v>
      </c>
      <c r="Y340" s="22">
        <v>0</v>
      </c>
      <c r="Z340" s="22">
        <v>0</v>
      </c>
      <c r="AA340" s="22">
        <v>0</v>
      </c>
      <c r="AB340" s="22">
        <v>0</v>
      </c>
      <c r="AC340" s="22">
        <v>0</v>
      </c>
      <c r="AD340" s="22">
        <v>0</v>
      </c>
      <c r="AE340" s="22">
        <v>0</v>
      </c>
      <c r="AF340" s="22">
        <v>0</v>
      </c>
      <c r="AG340" s="22">
        <v>0</v>
      </c>
      <c r="AH340" s="22">
        <v>0</v>
      </c>
      <c r="AI340" s="22">
        <f t="shared" si="41"/>
        <v>0</v>
      </c>
      <c r="AJ340" s="22">
        <v>0</v>
      </c>
      <c r="AK340" s="22">
        <f t="shared" si="42"/>
        <v>-2400</v>
      </c>
      <c r="AM340" s="65">
        <f t="shared" si="43"/>
        <v>0</v>
      </c>
      <c r="AN340" s="65">
        <f t="shared" si="44"/>
        <v>0</v>
      </c>
    </row>
    <row r="341" spans="1:40" outlineLevel="1" x14ac:dyDescent="0.25">
      <c r="A341" s="10">
        <v>40755</v>
      </c>
      <c r="C341" s="5" t="s">
        <v>7014</v>
      </c>
      <c r="D341" s="4" t="s">
        <v>7015</v>
      </c>
      <c r="F341" s="4" t="s">
        <v>88</v>
      </c>
      <c r="G341" s="4" t="s">
        <v>451</v>
      </c>
      <c r="H341" s="4" t="s">
        <v>157</v>
      </c>
      <c r="M341" s="5">
        <v>1</v>
      </c>
      <c r="N341" s="5" t="s">
        <v>158</v>
      </c>
      <c r="P341" s="65">
        <v>3500</v>
      </c>
      <c r="Q341" s="66">
        <v>0</v>
      </c>
      <c r="R341" s="66">
        <v>0</v>
      </c>
      <c r="S341" s="66">
        <f t="shared" si="45"/>
        <v>3500</v>
      </c>
      <c r="U341" s="5">
        <v>80</v>
      </c>
      <c r="V341" s="22">
        <v>-3500</v>
      </c>
      <c r="W341" s="22">
        <v>0</v>
      </c>
      <c r="X341" s="22">
        <v>0</v>
      </c>
      <c r="Y341" s="22">
        <v>0</v>
      </c>
      <c r="Z341" s="22">
        <v>0</v>
      </c>
      <c r="AA341" s="22">
        <v>0</v>
      </c>
      <c r="AB341" s="22">
        <v>0</v>
      </c>
      <c r="AC341" s="22">
        <v>0</v>
      </c>
      <c r="AD341" s="22">
        <v>0</v>
      </c>
      <c r="AE341" s="22">
        <v>0</v>
      </c>
      <c r="AF341" s="22">
        <v>0</v>
      </c>
      <c r="AG341" s="22">
        <v>0</v>
      </c>
      <c r="AH341" s="22">
        <v>0</v>
      </c>
      <c r="AI341" s="22">
        <f t="shared" ref="AI341:AI404" si="46">SUM(W341:AH341)</f>
        <v>0</v>
      </c>
      <c r="AJ341" s="22">
        <v>0</v>
      </c>
      <c r="AK341" s="22">
        <f t="shared" ref="AK341:AK404" si="47">V341+AI341+AJ341</f>
        <v>-3500</v>
      </c>
      <c r="AM341" s="65">
        <f t="shared" ref="AM341:AM404" si="48">S341+AK341</f>
        <v>0</v>
      </c>
      <c r="AN341" s="65">
        <f t="shared" ref="AN341:AN404" si="49">P341+V341</f>
        <v>0</v>
      </c>
    </row>
    <row r="342" spans="1:40" outlineLevel="1" x14ac:dyDescent="0.25">
      <c r="A342" s="10">
        <v>40755</v>
      </c>
      <c r="C342" s="5" t="s">
        <v>7016</v>
      </c>
      <c r="D342" s="4" t="s">
        <v>7017</v>
      </c>
      <c r="F342" s="4" t="s">
        <v>88</v>
      </c>
      <c r="G342" s="4" t="s">
        <v>451</v>
      </c>
      <c r="H342" s="4" t="s">
        <v>157</v>
      </c>
      <c r="M342" s="5">
        <v>1</v>
      </c>
      <c r="N342" s="5" t="s">
        <v>158</v>
      </c>
      <c r="P342" s="65">
        <v>220</v>
      </c>
      <c r="Q342" s="66">
        <v>0</v>
      </c>
      <c r="R342" s="66">
        <v>0</v>
      </c>
      <c r="S342" s="66">
        <f t="shared" si="45"/>
        <v>220</v>
      </c>
      <c r="U342" s="5">
        <v>80</v>
      </c>
      <c r="V342" s="22">
        <v>-220</v>
      </c>
      <c r="W342" s="22">
        <v>0</v>
      </c>
      <c r="X342" s="22">
        <v>0</v>
      </c>
      <c r="Y342" s="22">
        <v>0</v>
      </c>
      <c r="Z342" s="22">
        <v>0</v>
      </c>
      <c r="AA342" s="22">
        <v>0</v>
      </c>
      <c r="AB342" s="22">
        <v>0</v>
      </c>
      <c r="AC342" s="22">
        <v>0</v>
      </c>
      <c r="AD342" s="22">
        <v>0</v>
      </c>
      <c r="AE342" s="22">
        <v>0</v>
      </c>
      <c r="AF342" s="22">
        <v>0</v>
      </c>
      <c r="AG342" s="22">
        <v>0</v>
      </c>
      <c r="AH342" s="22">
        <v>0</v>
      </c>
      <c r="AI342" s="22">
        <f t="shared" si="46"/>
        <v>0</v>
      </c>
      <c r="AJ342" s="22">
        <v>0</v>
      </c>
      <c r="AK342" s="22">
        <f t="shared" si="47"/>
        <v>-220</v>
      </c>
      <c r="AM342" s="65">
        <f t="shared" si="48"/>
        <v>0</v>
      </c>
      <c r="AN342" s="65">
        <f t="shared" si="49"/>
        <v>0</v>
      </c>
    </row>
    <row r="343" spans="1:40" outlineLevel="1" x14ac:dyDescent="0.25">
      <c r="A343" s="10">
        <v>40755</v>
      </c>
      <c r="C343" s="5" t="s">
        <v>7018</v>
      </c>
      <c r="D343" s="4" t="s">
        <v>7019</v>
      </c>
      <c r="F343" s="4" t="s">
        <v>88</v>
      </c>
      <c r="G343" s="4" t="s">
        <v>451</v>
      </c>
      <c r="H343" s="4" t="s">
        <v>157</v>
      </c>
      <c r="M343" s="5">
        <v>1</v>
      </c>
      <c r="N343" s="5" t="s">
        <v>158</v>
      </c>
      <c r="P343" s="65">
        <v>145</v>
      </c>
      <c r="Q343" s="66">
        <v>0</v>
      </c>
      <c r="R343" s="66">
        <v>0</v>
      </c>
      <c r="S343" s="66">
        <f t="shared" si="45"/>
        <v>145</v>
      </c>
      <c r="U343" s="5">
        <v>80</v>
      </c>
      <c r="V343" s="22">
        <v>-145</v>
      </c>
      <c r="W343" s="22">
        <v>0</v>
      </c>
      <c r="X343" s="22">
        <v>0</v>
      </c>
      <c r="Y343" s="22">
        <v>0</v>
      </c>
      <c r="Z343" s="22">
        <v>0</v>
      </c>
      <c r="AA343" s="22">
        <v>0</v>
      </c>
      <c r="AB343" s="22">
        <v>0</v>
      </c>
      <c r="AC343" s="22">
        <v>0</v>
      </c>
      <c r="AD343" s="22">
        <v>0</v>
      </c>
      <c r="AE343" s="22">
        <v>0</v>
      </c>
      <c r="AF343" s="22">
        <v>0</v>
      </c>
      <c r="AG343" s="22">
        <v>0</v>
      </c>
      <c r="AH343" s="22">
        <v>0</v>
      </c>
      <c r="AI343" s="22">
        <f t="shared" si="46"/>
        <v>0</v>
      </c>
      <c r="AJ343" s="22">
        <v>0</v>
      </c>
      <c r="AK343" s="22">
        <f t="shared" si="47"/>
        <v>-145</v>
      </c>
      <c r="AM343" s="65">
        <f t="shared" si="48"/>
        <v>0</v>
      </c>
      <c r="AN343" s="65">
        <f t="shared" si="49"/>
        <v>0</v>
      </c>
    </row>
    <row r="344" spans="1:40" outlineLevel="1" x14ac:dyDescent="0.25">
      <c r="A344" s="10">
        <v>40755</v>
      </c>
      <c r="C344" s="5" t="s">
        <v>7020</v>
      </c>
      <c r="D344" s="4" t="s">
        <v>7021</v>
      </c>
      <c r="F344" s="4" t="s">
        <v>88</v>
      </c>
      <c r="G344" s="4" t="s">
        <v>451</v>
      </c>
      <c r="H344" s="4" t="s">
        <v>157</v>
      </c>
      <c r="M344" s="5">
        <v>1</v>
      </c>
      <c r="N344" s="5" t="s">
        <v>158</v>
      </c>
      <c r="P344" s="65">
        <v>75</v>
      </c>
      <c r="Q344" s="66">
        <v>0</v>
      </c>
      <c r="R344" s="66">
        <v>0</v>
      </c>
      <c r="S344" s="66">
        <f t="shared" si="45"/>
        <v>75</v>
      </c>
      <c r="U344" s="5">
        <v>80</v>
      </c>
      <c r="V344" s="22">
        <v>-75</v>
      </c>
      <c r="W344" s="22">
        <v>0</v>
      </c>
      <c r="X344" s="22">
        <v>0</v>
      </c>
      <c r="Y344" s="22">
        <v>0</v>
      </c>
      <c r="Z344" s="22">
        <v>0</v>
      </c>
      <c r="AA344" s="22">
        <v>0</v>
      </c>
      <c r="AB344" s="22">
        <v>0</v>
      </c>
      <c r="AC344" s="22">
        <v>0</v>
      </c>
      <c r="AD344" s="22">
        <v>0</v>
      </c>
      <c r="AE344" s="22">
        <v>0</v>
      </c>
      <c r="AF344" s="22">
        <v>0</v>
      </c>
      <c r="AG344" s="22">
        <v>0</v>
      </c>
      <c r="AH344" s="22">
        <v>0</v>
      </c>
      <c r="AI344" s="22">
        <f t="shared" si="46"/>
        <v>0</v>
      </c>
      <c r="AJ344" s="22">
        <v>0</v>
      </c>
      <c r="AK344" s="22">
        <f t="shared" si="47"/>
        <v>-75</v>
      </c>
      <c r="AM344" s="65">
        <f t="shared" si="48"/>
        <v>0</v>
      </c>
      <c r="AN344" s="65">
        <f t="shared" si="49"/>
        <v>0</v>
      </c>
    </row>
    <row r="345" spans="1:40" outlineLevel="1" x14ac:dyDescent="0.25">
      <c r="A345" s="10">
        <v>40755</v>
      </c>
      <c r="C345" s="5" t="s">
        <v>7022</v>
      </c>
      <c r="D345" s="4" t="s">
        <v>7023</v>
      </c>
      <c r="F345" s="4" t="s">
        <v>88</v>
      </c>
      <c r="G345" s="4" t="s">
        <v>451</v>
      </c>
      <c r="H345" s="4" t="s">
        <v>157</v>
      </c>
      <c r="M345" s="5">
        <v>1</v>
      </c>
      <c r="N345" s="5" t="s">
        <v>158</v>
      </c>
      <c r="P345" s="65">
        <v>580</v>
      </c>
      <c r="Q345" s="66">
        <v>0</v>
      </c>
      <c r="R345" s="66">
        <v>0</v>
      </c>
      <c r="S345" s="66">
        <f t="shared" si="45"/>
        <v>580</v>
      </c>
      <c r="U345" s="5">
        <v>80</v>
      </c>
      <c r="V345" s="22">
        <v>-580</v>
      </c>
      <c r="W345" s="22">
        <v>0</v>
      </c>
      <c r="X345" s="22">
        <v>0</v>
      </c>
      <c r="Y345" s="22">
        <v>0</v>
      </c>
      <c r="Z345" s="22">
        <v>0</v>
      </c>
      <c r="AA345" s="22">
        <v>0</v>
      </c>
      <c r="AB345" s="22">
        <v>0</v>
      </c>
      <c r="AC345" s="22">
        <v>0</v>
      </c>
      <c r="AD345" s="22">
        <v>0</v>
      </c>
      <c r="AE345" s="22">
        <v>0</v>
      </c>
      <c r="AF345" s="22">
        <v>0</v>
      </c>
      <c r="AG345" s="22">
        <v>0</v>
      </c>
      <c r="AH345" s="22">
        <v>0</v>
      </c>
      <c r="AI345" s="22">
        <f t="shared" si="46"/>
        <v>0</v>
      </c>
      <c r="AJ345" s="22">
        <v>0</v>
      </c>
      <c r="AK345" s="22">
        <f t="shared" si="47"/>
        <v>-580</v>
      </c>
      <c r="AM345" s="65">
        <f t="shared" si="48"/>
        <v>0</v>
      </c>
      <c r="AN345" s="65">
        <f t="shared" si="49"/>
        <v>0</v>
      </c>
    </row>
    <row r="346" spans="1:40" outlineLevel="1" x14ac:dyDescent="0.25">
      <c r="A346" s="10">
        <v>40755</v>
      </c>
      <c r="C346" s="5" t="s">
        <v>7024</v>
      </c>
      <c r="D346" s="4" t="s">
        <v>7025</v>
      </c>
      <c r="F346" s="4" t="s">
        <v>88</v>
      </c>
      <c r="G346" s="4" t="s">
        <v>451</v>
      </c>
      <c r="H346" s="4" t="s">
        <v>157</v>
      </c>
      <c r="M346" s="5">
        <v>1</v>
      </c>
      <c r="N346" s="5" t="s">
        <v>158</v>
      </c>
      <c r="P346" s="65">
        <v>350</v>
      </c>
      <c r="Q346" s="66">
        <v>0</v>
      </c>
      <c r="R346" s="66">
        <v>0</v>
      </c>
      <c r="S346" s="66">
        <f t="shared" si="45"/>
        <v>350</v>
      </c>
      <c r="U346" s="5">
        <v>80</v>
      </c>
      <c r="V346" s="22">
        <v>-350</v>
      </c>
      <c r="W346" s="22">
        <v>0</v>
      </c>
      <c r="X346" s="22">
        <v>0</v>
      </c>
      <c r="Y346" s="22">
        <v>0</v>
      </c>
      <c r="Z346" s="22">
        <v>0</v>
      </c>
      <c r="AA346" s="22">
        <v>0</v>
      </c>
      <c r="AB346" s="22">
        <v>0</v>
      </c>
      <c r="AC346" s="22">
        <v>0</v>
      </c>
      <c r="AD346" s="22">
        <v>0</v>
      </c>
      <c r="AE346" s="22">
        <v>0</v>
      </c>
      <c r="AF346" s="22">
        <v>0</v>
      </c>
      <c r="AG346" s="22">
        <v>0</v>
      </c>
      <c r="AH346" s="22">
        <v>0</v>
      </c>
      <c r="AI346" s="22">
        <f t="shared" si="46"/>
        <v>0</v>
      </c>
      <c r="AJ346" s="22">
        <v>0</v>
      </c>
      <c r="AK346" s="22">
        <f t="shared" si="47"/>
        <v>-350</v>
      </c>
      <c r="AM346" s="65">
        <f t="shared" si="48"/>
        <v>0</v>
      </c>
      <c r="AN346" s="65">
        <f t="shared" si="49"/>
        <v>0</v>
      </c>
    </row>
    <row r="347" spans="1:40" outlineLevel="1" x14ac:dyDescent="0.25">
      <c r="A347" s="10">
        <v>40755</v>
      </c>
      <c r="C347" s="5" t="s">
        <v>7026</v>
      </c>
      <c r="D347" s="4" t="s">
        <v>7027</v>
      </c>
      <c r="F347" s="4" t="s">
        <v>88</v>
      </c>
      <c r="G347" s="4" t="s">
        <v>451</v>
      </c>
      <c r="H347" s="4" t="s">
        <v>157</v>
      </c>
      <c r="M347" s="5">
        <v>1</v>
      </c>
      <c r="N347" s="5" t="s">
        <v>158</v>
      </c>
      <c r="P347" s="65">
        <v>210</v>
      </c>
      <c r="Q347" s="66">
        <v>0</v>
      </c>
      <c r="R347" s="66">
        <v>0</v>
      </c>
      <c r="S347" s="66">
        <f t="shared" si="45"/>
        <v>210</v>
      </c>
      <c r="U347" s="5">
        <v>80</v>
      </c>
      <c r="V347" s="22">
        <v>-210</v>
      </c>
      <c r="W347" s="22">
        <v>0</v>
      </c>
      <c r="X347" s="22">
        <v>0</v>
      </c>
      <c r="Y347" s="22">
        <v>0</v>
      </c>
      <c r="Z347" s="22">
        <v>0</v>
      </c>
      <c r="AA347" s="22">
        <v>0</v>
      </c>
      <c r="AB347" s="22">
        <v>0</v>
      </c>
      <c r="AC347" s="22">
        <v>0</v>
      </c>
      <c r="AD347" s="22">
        <v>0</v>
      </c>
      <c r="AE347" s="22">
        <v>0</v>
      </c>
      <c r="AF347" s="22">
        <v>0</v>
      </c>
      <c r="AG347" s="22">
        <v>0</v>
      </c>
      <c r="AH347" s="22">
        <v>0</v>
      </c>
      <c r="AI347" s="22">
        <f t="shared" si="46"/>
        <v>0</v>
      </c>
      <c r="AJ347" s="22">
        <v>0</v>
      </c>
      <c r="AK347" s="22">
        <f t="shared" si="47"/>
        <v>-210</v>
      </c>
      <c r="AM347" s="65">
        <f t="shared" si="48"/>
        <v>0</v>
      </c>
      <c r="AN347" s="65">
        <f t="shared" si="49"/>
        <v>0</v>
      </c>
    </row>
    <row r="348" spans="1:40" outlineLevel="1" x14ac:dyDescent="0.25">
      <c r="A348" s="10">
        <v>40755</v>
      </c>
      <c r="C348" s="5" t="s">
        <v>7028</v>
      </c>
      <c r="D348" s="4" t="s">
        <v>7029</v>
      </c>
      <c r="F348" s="4" t="s">
        <v>88</v>
      </c>
      <c r="G348" s="4" t="s">
        <v>451</v>
      </c>
      <c r="H348" s="4" t="s">
        <v>157</v>
      </c>
      <c r="M348" s="5">
        <v>1</v>
      </c>
      <c r="N348" s="5" t="s">
        <v>158</v>
      </c>
      <c r="P348" s="65">
        <v>1650</v>
      </c>
      <c r="Q348" s="66">
        <v>0</v>
      </c>
      <c r="R348" s="66">
        <v>0</v>
      </c>
      <c r="S348" s="66">
        <f t="shared" si="45"/>
        <v>1650</v>
      </c>
      <c r="U348" s="5">
        <v>80</v>
      </c>
      <c r="V348" s="22">
        <v>-1650</v>
      </c>
      <c r="W348" s="22">
        <v>0</v>
      </c>
      <c r="X348" s="22">
        <v>0</v>
      </c>
      <c r="Y348" s="22">
        <v>0</v>
      </c>
      <c r="Z348" s="22">
        <v>0</v>
      </c>
      <c r="AA348" s="22">
        <v>0</v>
      </c>
      <c r="AB348" s="22">
        <v>0</v>
      </c>
      <c r="AC348" s="22">
        <v>0</v>
      </c>
      <c r="AD348" s="22">
        <v>0</v>
      </c>
      <c r="AE348" s="22">
        <v>0</v>
      </c>
      <c r="AF348" s="22">
        <v>0</v>
      </c>
      <c r="AG348" s="22">
        <v>0</v>
      </c>
      <c r="AH348" s="22">
        <v>0</v>
      </c>
      <c r="AI348" s="22">
        <f t="shared" si="46"/>
        <v>0</v>
      </c>
      <c r="AJ348" s="22">
        <v>0</v>
      </c>
      <c r="AK348" s="22">
        <f t="shared" si="47"/>
        <v>-1650</v>
      </c>
      <c r="AM348" s="65">
        <f t="shared" si="48"/>
        <v>0</v>
      </c>
      <c r="AN348" s="65">
        <f t="shared" si="49"/>
        <v>0</v>
      </c>
    </row>
    <row r="349" spans="1:40" outlineLevel="1" x14ac:dyDescent="0.25">
      <c r="A349" s="10">
        <v>40755</v>
      </c>
      <c r="C349" s="5" t="s">
        <v>7030</v>
      </c>
      <c r="D349" s="4" t="s">
        <v>7031</v>
      </c>
      <c r="F349" s="4" t="s">
        <v>88</v>
      </c>
      <c r="G349" s="4" t="s">
        <v>451</v>
      </c>
      <c r="H349" s="4" t="s">
        <v>157</v>
      </c>
      <c r="M349" s="5">
        <v>1</v>
      </c>
      <c r="N349" s="5" t="s">
        <v>158</v>
      </c>
      <c r="P349" s="65">
        <v>114</v>
      </c>
      <c r="Q349" s="66">
        <v>0</v>
      </c>
      <c r="R349" s="66">
        <v>0</v>
      </c>
      <c r="S349" s="66">
        <f t="shared" si="45"/>
        <v>114</v>
      </c>
      <c r="U349" s="5">
        <v>80</v>
      </c>
      <c r="V349" s="22">
        <v>-114</v>
      </c>
      <c r="W349" s="22">
        <v>0</v>
      </c>
      <c r="X349" s="22">
        <v>0</v>
      </c>
      <c r="Y349" s="22">
        <v>0</v>
      </c>
      <c r="Z349" s="22">
        <v>0</v>
      </c>
      <c r="AA349" s="22">
        <v>0</v>
      </c>
      <c r="AB349" s="22">
        <v>0</v>
      </c>
      <c r="AC349" s="22">
        <v>0</v>
      </c>
      <c r="AD349" s="22">
        <v>0</v>
      </c>
      <c r="AE349" s="22">
        <v>0</v>
      </c>
      <c r="AF349" s="22">
        <v>0</v>
      </c>
      <c r="AG349" s="22">
        <v>0</v>
      </c>
      <c r="AH349" s="22">
        <v>0</v>
      </c>
      <c r="AI349" s="22">
        <f t="shared" si="46"/>
        <v>0</v>
      </c>
      <c r="AJ349" s="22">
        <v>0</v>
      </c>
      <c r="AK349" s="22">
        <f t="shared" si="47"/>
        <v>-114</v>
      </c>
      <c r="AM349" s="65">
        <f t="shared" si="48"/>
        <v>0</v>
      </c>
      <c r="AN349" s="65">
        <f t="shared" si="49"/>
        <v>0</v>
      </c>
    </row>
    <row r="350" spans="1:40" outlineLevel="1" x14ac:dyDescent="0.25">
      <c r="A350" s="10">
        <v>40755</v>
      </c>
      <c r="C350" s="5" t="s">
        <v>7032</v>
      </c>
      <c r="D350" s="4" t="s">
        <v>7033</v>
      </c>
      <c r="F350" s="4" t="s">
        <v>88</v>
      </c>
      <c r="G350" s="4" t="s">
        <v>451</v>
      </c>
      <c r="H350" s="4" t="s">
        <v>157</v>
      </c>
      <c r="M350" s="5">
        <v>1</v>
      </c>
      <c r="N350" s="5" t="s">
        <v>158</v>
      </c>
      <c r="P350" s="65">
        <v>2700</v>
      </c>
      <c r="Q350" s="66">
        <v>0</v>
      </c>
      <c r="R350" s="66">
        <v>0</v>
      </c>
      <c r="S350" s="66">
        <f t="shared" si="45"/>
        <v>2700</v>
      </c>
      <c r="U350" s="5">
        <v>80</v>
      </c>
      <c r="V350" s="22">
        <v>-2700</v>
      </c>
      <c r="W350" s="22">
        <v>0</v>
      </c>
      <c r="X350" s="22">
        <v>0</v>
      </c>
      <c r="Y350" s="22">
        <v>0</v>
      </c>
      <c r="Z350" s="22">
        <v>0</v>
      </c>
      <c r="AA350" s="22">
        <v>0</v>
      </c>
      <c r="AB350" s="22">
        <v>0</v>
      </c>
      <c r="AC350" s="22">
        <v>0</v>
      </c>
      <c r="AD350" s="22">
        <v>0</v>
      </c>
      <c r="AE350" s="22">
        <v>0</v>
      </c>
      <c r="AF350" s="22">
        <v>0</v>
      </c>
      <c r="AG350" s="22">
        <v>0</v>
      </c>
      <c r="AH350" s="22">
        <v>0</v>
      </c>
      <c r="AI350" s="22">
        <f t="shared" si="46"/>
        <v>0</v>
      </c>
      <c r="AJ350" s="22">
        <v>0</v>
      </c>
      <c r="AK350" s="22">
        <f t="shared" si="47"/>
        <v>-2700</v>
      </c>
      <c r="AM350" s="65">
        <f t="shared" si="48"/>
        <v>0</v>
      </c>
      <c r="AN350" s="65">
        <f t="shared" si="49"/>
        <v>0</v>
      </c>
    </row>
    <row r="351" spans="1:40" outlineLevel="1" x14ac:dyDescent="0.25">
      <c r="A351" s="10">
        <v>40755</v>
      </c>
      <c r="C351" s="5" t="s">
        <v>7034</v>
      </c>
      <c r="D351" s="4" t="s">
        <v>7035</v>
      </c>
      <c r="F351" s="4" t="s">
        <v>88</v>
      </c>
      <c r="G351" s="4" t="s">
        <v>451</v>
      </c>
      <c r="H351" s="4" t="s">
        <v>157</v>
      </c>
      <c r="M351" s="5">
        <v>1</v>
      </c>
      <c r="N351" s="5" t="s">
        <v>158</v>
      </c>
      <c r="P351" s="65">
        <v>500</v>
      </c>
      <c r="Q351" s="66">
        <v>0</v>
      </c>
      <c r="R351" s="66">
        <v>0</v>
      </c>
      <c r="S351" s="66">
        <f t="shared" si="45"/>
        <v>500</v>
      </c>
      <c r="U351" s="5">
        <v>80</v>
      </c>
      <c r="V351" s="22">
        <v>-500</v>
      </c>
      <c r="W351" s="22">
        <v>0</v>
      </c>
      <c r="X351" s="22">
        <v>0</v>
      </c>
      <c r="Y351" s="22">
        <v>0</v>
      </c>
      <c r="Z351" s="22">
        <v>0</v>
      </c>
      <c r="AA351" s="22">
        <v>0</v>
      </c>
      <c r="AB351" s="22">
        <v>0</v>
      </c>
      <c r="AC351" s="22">
        <v>0</v>
      </c>
      <c r="AD351" s="22">
        <v>0</v>
      </c>
      <c r="AE351" s="22">
        <v>0</v>
      </c>
      <c r="AF351" s="22">
        <v>0</v>
      </c>
      <c r="AG351" s="22">
        <v>0</v>
      </c>
      <c r="AH351" s="22">
        <v>0</v>
      </c>
      <c r="AI351" s="22">
        <f t="shared" si="46"/>
        <v>0</v>
      </c>
      <c r="AJ351" s="22">
        <v>0</v>
      </c>
      <c r="AK351" s="22">
        <f t="shared" si="47"/>
        <v>-500</v>
      </c>
      <c r="AM351" s="65">
        <f t="shared" si="48"/>
        <v>0</v>
      </c>
      <c r="AN351" s="65">
        <f t="shared" si="49"/>
        <v>0</v>
      </c>
    </row>
    <row r="352" spans="1:40" outlineLevel="1" x14ac:dyDescent="0.25">
      <c r="A352" s="10">
        <v>40755</v>
      </c>
      <c r="C352" s="5" t="s">
        <v>7036</v>
      </c>
      <c r="D352" s="4" t="s">
        <v>7037</v>
      </c>
      <c r="F352" s="4" t="s">
        <v>88</v>
      </c>
      <c r="G352" s="4" t="s">
        <v>451</v>
      </c>
      <c r="H352" s="4" t="s">
        <v>157</v>
      </c>
      <c r="M352" s="5">
        <v>1</v>
      </c>
      <c r="N352" s="5" t="s">
        <v>158</v>
      </c>
      <c r="P352" s="65">
        <v>48</v>
      </c>
      <c r="Q352" s="66">
        <v>0</v>
      </c>
      <c r="R352" s="66">
        <v>0</v>
      </c>
      <c r="S352" s="66">
        <f t="shared" si="45"/>
        <v>48</v>
      </c>
      <c r="U352" s="5">
        <v>80</v>
      </c>
      <c r="V352" s="22">
        <v>-48</v>
      </c>
      <c r="W352" s="22">
        <v>0</v>
      </c>
      <c r="X352" s="22">
        <v>0</v>
      </c>
      <c r="Y352" s="22">
        <v>0</v>
      </c>
      <c r="Z352" s="22">
        <v>0</v>
      </c>
      <c r="AA352" s="22">
        <v>0</v>
      </c>
      <c r="AB352" s="22">
        <v>0</v>
      </c>
      <c r="AC352" s="22">
        <v>0</v>
      </c>
      <c r="AD352" s="22">
        <v>0</v>
      </c>
      <c r="AE352" s="22">
        <v>0</v>
      </c>
      <c r="AF352" s="22">
        <v>0</v>
      </c>
      <c r="AG352" s="22">
        <v>0</v>
      </c>
      <c r="AH352" s="22">
        <v>0</v>
      </c>
      <c r="AI352" s="22">
        <f t="shared" si="46"/>
        <v>0</v>
      </c>
      <c r="AJ352" s="22">
        <v>0</v>
      </c>
      <c r="AK352" s="22">
        <f t="shared" si="47"/>
        <v>-48</v>
      </c>
      <c r="AM352" s="65">
        <f t="shared" si="48"/>
        <v>0</v>
      </c>
      <c r="AN352" s="65">
        <f t="shared" si="49"/>
        <v>0</v>
      </c>
    </row>
    <row r="353" spans="1:40" outlineLevel="1" x14ac:dyDescent="0.25">
      <c r="A353" s="10">
        <v>40755</v>
      </c>
      <c r="C353" s="5" t="s">
        <v>7038</v>
      </c>
      <c r="D353" s="4" t="s">
        <v>7039</v>
      </c>
      <c r="F353" s="4" t="s">
        <v>88</v>
      </c>
      <c r="G353" s="4" t="s">
        <v>451</v>
      </c>
      <c r="H353" s="4" t="s">
        <v>157</v>
      </c>
      <c r="M353" s="5">
        <v>1</v>
      </c>
      <c r="N353" s="5" t="s">
        <v>158</v>
      </c>
      <c r="P353" s="65">
        <v>60</v>
      </c>
      <c r="Q353" s="66">
        <v>0</v>
      </c>
      <c r="R353" s="66">
        <v>0</v>
      </c>
      <c r="S353" s="66">
        <f t="shared" si="45"/>
        <v>60</v>
      </c>
      <c r="U353" s="5">
        <v>80</v>
      </c>
      <c r="V353" s="22">
        <v>-60</v>
      </c>
      <c r="W353" s="22">
        <v>0</v>
      </c>
      <c r="X353" s="22">
        <v>0</v>
      </c>
      <c r="Y353" s="22">
        <v>0</v>
      </c>
      <c r="Z353" s="22">
        <v>0</v>
      </c>
      <c r="AA353" s="22">
        <v>0</v>
      </c>
      <c r="AB353" s="22">
        <v>0</v>
      </c>
      <c r="AC353" s="22">
        <v>0</v>
      </c>
      <c r="AD353" s="22">
        <v>0</v>
      </c>
      <c r="AE353" s="22">
        <v>0</v>
      </c>
      <c r="AF353" s="22">
        <v>0</v>
      </c>
      <c r="AG353" s="22">
        <v>0</v>
      </c>
      <c r="AH353" s="22">
        <v>0</v>
      </c>
      <c r="AI353" s="22">
        <f t="shared" si="46"/>
        <v>0</v>
      </c>
      <c r="AJ353" s="22">
        <v>0</v>
      </c>
      <c r="AK353" s="22">
        <f t="shared" si="47"/>
        <v>-60</v>
      </c>
      <c r="AM353" s="65">
        <f t="shared" si="48"/>
        <v>0</v>
      </c>
      <c r="AN353" s="65">
        <f t="shared" si="49"/>
        <v>0</v>
      </c>
    </row>
    <row r="354" spans="1:40" outlineLevel="1" x14ac:dyDescent="0.25">
      <c r="A354" s="10">
        <v>40755</v>
      </c>
      <c r="C354" s="5" t="s">
        <v>7040</v>
      </c>
      <c r="D354" s="4" t="s">
        <v>6965</v>
      </c>
      <c r="F354" s="4" t="s">
        <v>88</v>
      </c>
      <c r="G354" s="4" t="s">
        <v>451</v>
      </c>
      <c r="H354" s="4" t="s">
        <v>157</v>
      </c>
      <c r="M354" s="5">
        <v>1</v>
      </c>
      <c r="N354" s="5" t="s">
        <v>158</v>
      </c>
      <c r="P354" s="65">
        <v>85</v>
      </c>
      <c r="Q354" s="66">
        <v>0</v>
      </c>
      <c r="R354" s="66">
        <v>0</v>
      </c>
      <c r="S354" s="66">
        <f t="shared" si="45"/>
        <v>85</v>
      </c>
      <c r="U354" s="5">
        <v>80</v>
      </c>
      <c r="V354" s="22">
        <v>-85</v>
      </c>
      <c r="W354" s="22">
        <v>0</v>
      </c>
      <c r="X354" s="22">
        <v>0</v>
      </c>
      <c r="Y354" s="22">
        <v>0</v>
      </c>
      <c r="Z354" s="22">
        <v>0</v>
      </c>
      <c r="AA354" s="22">
        <v>0</v>
      </c>
      <c r="AB354" s="22">
        <v>0</v>
      </c>
      <c r="AC354" s="22">
        <v>0</v>
      </c>
      <c r="AD354" s="22">
        <v>0</v>
      </c>
      <c r="AE354" s="22">
        <v>0</v>
      </c>
      <c r="AF354" s="22">
        <v>0</v>
      </c>
      <c r="AG354" s="22">
        <v>0</v>
      </c>
      <c r="AH354" s="22">
        <v>0</v>
      </c>
      <c r="AI354" s="22">
        <f t="shared" si="46"/>
        <v>0</v>
      </c>
      <c r="AJ354" s="22">
        <v>0</v>
      </c>
      <c r="AK354" s="22">
        <f t="shared" si="47"/>
        <v>-85</v>
      </c>
      <c r="AM354" s="65">
        <f t="shared" si="48"/>
        <v>0</v>
      </c>
      <c r="AN354" s="65">
        <f t="shared" si="49"/>
        <v>0</v>
      </c>
    </row>
    <row r="355" spans="1:40" outlineLevel="1" x14ac:dyDescent="0.25">
      <c r="A355" s="10">
        <v>40755</v>
      </c>
      <c r="C355" s="5" t="s">
        <v>7041</v>
      </c>
      <c r="D355" s="4" t="s">
        <v>7042</v>
      </c>
      <c r="F355" s="4" t="s">
        <v>88</v>
      </c>
      <c r="G355" s="4" t="s">
        <v>451</v>
      </c>
      <c r="H355" s="4" t="s">
        <v>157</v>
      </c>
      <c r="M355" s="5">
        <v>1</v>
      </c>
      <c r="N355" s="5" t="s">
        <v>158</v>
      </c>
      <c r="P355" s="65">
        <v>48</v>
      </c>
      <c r="Q355" s="66">
        <v>0</v>
      </c>
      <c r="R355" s="66">
        <v>0</v>
      </c>
      <c r="S355" s="66">
        <f t="shared" si="45"/>
        <v>48</v>
      </c>
      <c r="U355" s="5">
        <v>80</v>
      </c>
      <c r="V355" s="22">
        <v>-48</v>
      </c>
      <c r="W355" s="22">
        <v>0</v>
      </c>
      <c r="X355" s="22">
        <v>0</v>
      </c>
      <c r="Y355" s="22">
        <v>0</v>
      </c>
      <c r="Z355" s="22">
        <v>0</v>
      </c>
      <c r="AA355" s="22">
        <v>0</v>
      </c>
      <c r="AB355" s="22">
        <v>0</v>
      </c>
      <c r="AC355" s="22">
        <v>0</v>
      </c>
      <c r="AD355" s="22">
        <v>0</v>
      </c>
      <c r="AE355" s="22">
        <v>0</v>
      </c>
      <c r="AF355" s="22">
        <v>0</v>
      </c>
      <c r="AG355" s="22">
        <v>0</v>
      </c>
      <c r="AH355" s="22">
        <v>0</v>
      </c>
      <c r="AI355" s="22">
        <f t="shared" si="46"/>
        <v>0</v>
      </c>
      <c r="AJ355" s="22">
        <v>0</v>
      </c>
      <c r="AK355" s="22">
        <f t="shared" si="47"/>
        <v>-48</v>
      </c>
      <c r="AM355" s="65">
        <f t="shared" si="48"/>
        <v>0</v>
      </c>
      <c r="AN355" s="65">
        <f t="shared" si="49"/>
        <v>0</v>
      </c>
    </row>
    <row r="356" spans="1:40" outlineLevel="1" x14ac:dyDescent="0.25">
      <c r="A356" s="10">
        <v>40755</v>
      </c>
      <c r="C356" s="5" t="s">
        <v>7043</v>
      </c>
      <c r="D356" s="4" t="s">
        <v>7044</v>
      </c>
      <c r="F356" s="4" t="s">
        <v>88</v>
      </c>
      <c r="G356" s="4" t="s">
        <v>451</v>
      </c>
      <c r="H356" s="4" t="s">
        <v>157</v>
      </c>
      <c r="M356" s="5">
        <v>1</v>
      </c>
      <c r="N356" s="5" t="s">
        <v>158</v>
      </c>
      <c r="P356" s="65">
        <v>420</v>
      </c>
      <c r="Q356" s="66">
        <v>0</v>
      </c>
      <c r="R356" s="66">
        <v>0</v>
      </c>
      <c r="S356" s="66">
        <f t="shared" si="45"/>
        <v>420</v>
      </c>
      <c r="U356" s="5">
        <v>80</v>
      </c>
      <c r="V356" s="22">
        <v>-420</v>
      </c>
      <c r="W356" s="22">
        <v>0</v>
      </c>
      <c r="X356" s="22">
        <v>0</v>
      </c>
      <c r="Y356" s="22">
        <v>0</v>
      </c>
      <c r="Z356" s="22">
        <v>0</v>
      </c>
      <c r="AA356" s="22">
        <v>0</v>
      </c>
      <c r="AB356" s="22">
        <v>0</v>
      </c>
      <c r="AC356" s="22">
        <v>0</v>
      </c>
      <c r="AD356" s="22">
        <v>0</v>
      </c>
      <c r="AE356" s="22">
        <v>0</v>
      </c>
      <c r="AF356" s="22">
        <v>0</v>
      </c>
      <c r="AG356" s="22">
        <v>0</v>
      </c>
      <c r="AH356" s="22">
        <v>0</v>
      </c>
      <c r="AI356" s="22">
        <f t="shared" si="46"/>
        <v>0</v>
      </c>
      <c r="AJ356" s="22">
        <v>0</v>
      </c>
      <c r="AK356" s="22">
        <f t="shared" si="47"/>
        <v>-420</v>
      </c>
      <c r="AM356" s="65">
        <f t="shared" si="48"/>
        <v>0</v>
      </c>
      <c r="AN356" s="65">
        <f t="shared" si="49"/>
        <v>0</v>
      </c>
    </row>
    <row r="357" spans="1:40" outlineLevel="1" x14ac:dyDescent="0.25">
      <c r="A357" s="10">
        <v>40755</v>
      </c>
      <c r="C357" s="5" t="s">
        <v>7045</v>
      </c>
      <c r="D357" s="4" t="s">
        <v>7046</v>
      </c>
      <c r="F357" s="4" t="s">
        <v>88</v>
      </c>
      <c r="G357" s="4" t="s">
        <v>451</v>
      </c>
      <c r="H357" s="4" t="s">
        <v>157</v>
      </c>
      <c r="M357" s="5">
        <v>1</v>
      </c>
      <c r="N357" s="5" t="s">
        <v>158</v>
      </c>
      <c r="P357" s="65">
        <v>108</v>
      </c>
      <c r="Q357" s="66">
        <v>0</v>
      </c>
      <c r="R357" s="66">
        <v>0</v>
      </c>
      <c r="S357" s="66">
        <f t="shared" si="45"/>
        <v>108</v>
      </c>
      <c r="U357" s="5">
        <v>80</v>
      </c>
      <c r="V357" s="22">
        <v>-108</v>
      </c>
      <c r="W357" s="22">
        <v>0</v>
      </c>
      <c r="X357" s="22">
        <v>0</v>
      </c>
      <c r="Y357" s="22">
        <v>0</v>
      </c>
      <c r="Z357" s="22">
        <v>0</v>
      </c>
      <c r="AA357" s="22">
        <v>0</v>
      </c>
      <c r="AB357" s="22">
        <v>0</v>
      </c>
      <c r="AC357" s="22">
        <v>0</v>
      </c>
      <c r="AD357" s="22">
        <v>0</v>
      </c>
      <c r="AE357" s="22">
        <v>0</v>
      </c>
      <c r="AF357" s="22">
        <v>0</v>
      </c>
      <c r="AG357" s="22">
        <v>0</v>
      </c>
      <c r="AH357" s="22">
        <v>0</v>
      </c>
      <c r="AI357" s="22">
        <f t="shared" si="46"/>
        <v>0</v>
      </c>
      <c r="AJ357" s="22">
        <v>0</v>
      </c>
      <c r="AK357" s="22">
        <f t="shared" si="47"/>
        <v>-108</v>
      </c>
      <c r="AM357" s="65">
        <f t="shared" si="48"/>
        <v>0</v>
      </c>
      <c r="AN357" s="65">
        <f t="shared" si="49"/>
        <v>0</v>
      </c>
    </row>
    <row r="358" spans="1:40" outlineLevel="1" x14ac:dyDescent="0.25">
      <c r="A358" s="10">
        <v>40755</v>
      </c>
      <c r="C358" s="5" t="s">
        <v>7047</v>
      </c>
      <c r="D358" s="4" t="s">
        <v>7048</v>
      </c>
      <c r="F358" s="4" t="s">
        <v>88</v>
      </c>
      <c r="G358" s="4" t="s">
        <v>451</v>
      </c>
      <c r="H358" s="4" t="s">
        <v>157</v>
      </c>
      <c r="M358" s="5">
        <v>1</v>
      </c>
      <c r="N358" s="5" t="s">
        <v>158</v>
      </c>
      <c r="P358" s="65">
        <v>2500</v>
      </c>
      <c r="Q358" s="66">
        <v>0</v>
      </c>
      <c r="R358" s="66">
        <v>0</v>
      </c>
      <c r="S358" s="66">
        <f t="shared" si="45"/>
        <v>2500</v>
      </c>
      <c r="U358" s="5">
        <v>80</v>
      </c>
      <c r="V358" s="22">
        <v>-2500</v>
      </c>
      <c r="W358" s="22">
        <v>0</v>
      </c>
      <c r="X358" s="22">
        <v>0</v>
      </c>
      <c r="Y358" s="22">
        <v>0</v>
      </c>
      <c r="Z358" s="22">
        <v>0</v>
      </c>
      <c r="AA358" s="22">
        <v>0</v>
      </c>
      <c r="AB358" s="22">
        <v>0</v>
      </c>
      <c r="AC358" s="22">
        <v>0</v>
      </c>
      <c r="AD358" s="22">
        <v>0</v>
      </c>
      <c r="AE358" s="22">
        <v>0</v>
      </c>
      <c r="AF358" s="22">
        <v>0</v>
      </c>
      <c r="AG358" s="22">
        <v>0</v>
      </c>
      <c r="AH358" s="22">
        <v>0</v>
      </c>
      <c r="AI358" s="22">
        <f t="shared" si="46"/>
        <v>0</v>
      </c>
      <c r="AJ358" s="22">
        <v>0</v>
      </c>
      <c r="AK358" s="22">
        <f t="shared" si="47"/>
        <v>-2500</v>
      </c>
      <c r="AM358" s="65">
        <f t="shared" si="48"/>
        <v>0</v>
      </c>
      <c r="AN358" s="65">
        <f t="shared" si="49"/>
        <v>0</v>
      </c>
    </row>
    <row r="359" spans="1:40" outlineLevel="1" x14ac:dyDescent="0.25">
      <c r="A359" s="10">
        <v>40755</v>
      </c>
      <c r="C359" s="5" t="s">
        <v>7049</v>
      </c>
      <c r="D359" s="4" t="s">
        <v>7050</v>
      </c>
      <c r="F359" s="4" t="s">
        <v>88</v>
      </c>
      <c r="G359" s="4" t="s">
        <v>451</v>
      </c>
      <c r="H359" s="4" t="s">
        <v>157</v>
      </c>
      <c r="M359" s="5">
        <v>1</v>
      </c>
      <c r="N359" s="5" t="s">
        <v>158</v>
      </c>
      <c r="P359" s="65">
        <v>1400</v>
      </c>
      <c r="Q359" s="66">
        <v>0</v>
      </c>
      <c r="R359" s="66">
        <v>0</v>
      </c>
      <c r="S359" s="66">
        <f t="shared" si="45"/>
        <v>1400</v>
      </c>
      <c r="U359" s="5">
        <v>80</v>
      </c>
      <c r="V359" s="22">
        <v>-1400</v>
      </c>
      <c r="W359" s="22">
        <v>0</v>
      </c>
      <c r="X359" s="22">
        <v>0</v>
      </c>
      <c r="Y359" s="22">
        <v>0</v>
      </c>
      <c r="Z359" s="22">
        <v>0</v>
      </c>
      <c r="AA359" s="22">
        <v>0</v>
      </c>
      <c r="AB359" s="22">
        <v>0</v>
      </c>
      <c r="AC359" s="22">
        <v>0</v>
      </c>
      <c r="AD359" s="22">
        <v>0</v>
      </c>
      <c r="AE359" s="22">
        <v>0</v>
      </c>
      <c r="AF359" s="22">
        <v>0</v>
      </c>
      <c r="AG359" s="22">
        <v>0</v>
      </c>
      <c r="AH359" s="22">
        <v>0</v>
      </c>
      <c r="AI359" s="22">
        <f t="shared" si="46"/>
        <v>0</v>
      </c>
      <c r="AJ359" s="22">
        <v>0</v>
      </c>
      <c r="AK359" s="22">
        <f t="shared" si="47"/>
        <v>-1400</v>
      </c>
      <c r="AM359" s="65">
        <f t="shared" si="48"/>
        <v>0</v>
      </c>
      <c r="AN359" s="65">
        <f t="shared" si="49"/>
        <v>0</v>
      </c>
    </row>
    <row r="360" spans="1:40" outlineLevel="1" x14ac:dyDescent="0.25">
      <c r="A360" s="10">
        <v>40755</v>
      </c>
      <c r="C360" s="5" t="s">
        <v>7051</v>
      </c>
      <c r="D360" s="4" t="s">
        <v>7052</v>
      </c>
      <c r="F360" s="4" t="s">
        <v>88</v>
      </c>
      <c r="G360" s="4" t="s">
        <v>451</v>
      </c>
      <c r="H360" s="4" t="s">
        <v>157</v>
      </c>
      <c r="M360" s="5">
        <v>1</v>
      </c>
      <c r="N360" s="5" t="s">
        <v>158</v>
      </c>
      <c r="P360" s="65">
        <v>2638.2</v>
      </c>
      <c r="Q360" s="66">
        <v>0</v>
      </c>
      <c r="R360" s="66">
        <v>0</v>
      </c>
      <c r="S360" s="66">
        <f t="shared" si="45"/>
        <v>2638.2</v>
      </c>
      <c r="U360" s="5">
        <v>80</v>
      </c>
      <c r="V360" s="22">
        <v>-2638.2</v>
      </c>
      <c r="W360" s="22">
        <v>0</v>
      </c>
      <c r="X360" s="22">
        <v>0</v>
      </c>
      <c r="Y360" s="22">
        <v>0</v>
      </c>
      <c r="Z360" s="22">
        <v>0</v>
      </c>
      <c r="AA360" s="22">
        <v>0</v>
      </c>
      <c r="AB360" s="22">
        <v>0</v>
      </c>
      <c r="AC360" s="22">
        <v>0</v>
      </c>
      <c r="AD360" s="22">
        <v>0</v>
      </c>
      <c r="AE360" s="22">
        <v>0</v>
      </c>
      <c r="AF360" s="22">
        <v>0</v>
      </c>
      <c r="AG360" s="22">
        <v>0</v>
      </c>
      <c r="AH360" s="22">
        <v>0</v>
      </c>
      <c r="AI360" s="22">
        <f t="shared" si="46"/>
        <v>0</v>
      </c>
      <c r="AJ360" s="22">
        <v>0</v>
      </c>
      <c r="AK360" s="22">
        <f t="shared" si="47"/>
        <v>-2638.2</v>
      </c>
      <c r="AM360" s="65">
        <f t="shared" si="48"/>
        <v>0</v>
      </c>
      <c r="AN360" s="65">
        <f t="shared" si="49"/>
        <v>0</v>
      </c>
    </row>
    <row r="361" spans="1:40" outlineLevel="1" x14ac:dyDescent="0.25">
      <c r="A361" s="10">
        <v>40755</v>
      </c>
      <c r="C361" s="5" t="s">
        <v>7053</v>
      </c>
      <c r="D361" s="4" t="s">
        <v>7054</v>
      </c>
      <c r="F361" s="4" t="s">
        <v>88</v>
      </c>
      <c r="G361" s="4" t="s">
        <v>451</v>
      </c>
      <c r="H361" s="4" t="s">
        <v>157</v>
      </c>
      <c r="M361" s="5">
        <v>1</v>
      </c>
      <c r="N361" s="5" t="s">
        <v>158</v>
      </c>
      <c r="P361" s="65">
        <v>1030</v>
      </c>
      <c r="Q361" s="66">
        <v>0</v>
      </c>
      <c r="R361" s="66">
        <v>0</v>
      </c>
      <c r="S361" s="66">
        <f t="shared" si="45"/>
        <v>1030</v>
      </c>
      <c r="U361" s="5">
        <v>80</v>
      </c>
      <c r="V361" s="22">
        <v>-1030</v>
      </c>
      <c r="W361" s="22">
        <v>0</v>
      </c>
      <c r="X361" s="22">
        <v>0</v>
      </c>
      <c r="Y361" s="22">
        <v>0</v>
      </c>
      <c r="Z361" s="22">
        <v>0</v>
      </c>
      <c r="AA361" s="22">
        <v>0</v>
      </c>
      <c r="AB361" s="22">
        <v>0</v>
      </c>
      <c r="AC361" s="22">
        <v>0</v>
      </c>
      <c r="AD361" s="22">
        <v>0</v>
      </c>
      <c r="AE361" s="22">
        <v>0</v>
      </c>
      <c r="AF361" s="22">
        <v>0</v>
      </c>
      <c r="AG361" s="22">
        <v>0</v>
      </c>
      <c r="AH361" s="22">
        <v>0</v>
      </c>
      <c r="AI361" s="22">
        <f t="shared" si="46"/>
        <v>0</v>
      </c>
      <c r="AJ361" s="22">
        <v>0</v>
      </c>
      <c r="AK361" s="22">
        <f t="shared" si="47"/>
        <v>-1030</v>
      </c>
      <c r="AM361" s="65">
        <f t="shared" si="48"/>
        <v>0</v>
      </c>
      <c r="AN361" s="65">
        <f t="shared" si="49"/>
        <v>0</v>
      </c>
    </row>
    <row r="362" spans="1:40" outlineLevel="1" x14ac:dyDescent="0.25">
      <c r="A362" s="10">
        <v>40755</v>
      </c>
      <c r="C362" s="5" t="s">
        <v>7055</v>
      </c>
      <c r="D362" s="4" t="s">
        <v>7056</v>
      </c>
      <c r="F362" s="4" t="s">
        <v>88</v>
      </c>
      <c r="G362" s="4" t="s">
        <v>451</v>
      </c>
      <c r="H362" s="4" t="s">
        <v>157</v>
      </c>
      <c r="M362" s="5">
        <v>1</v>
      </c>
      <c r="N362" s="5" t="s">
        <v>158</v>
      </c>
      <c r="P362" s="65">
        <v>2050</v>
      </c>
      <c r="Q362" s="66">
        <v>0</v>
      </c>
      <c r="R362" s="66">
        <v>0</v>
      </c>
      <c r="S362" s="66">
        <f t="shared" si="45"/>
        <v>2050</v>
      </c>
      <c r="U362" s="5">
        <v>80</v>
      </c>
      <c r="V362" s="22">
        <v>-2050</v>
      </c>
      <c r="W362" s="22">
        <v>0</v>
      </c>
      <c r="X362" s="22">
        <v>0</v>
      </c>
      <c r="Y362" s="22">
        <v>0</v>
      </c>
      <c r="Z362" s="22">
        <v>0</v>
      </c>
      <c r="AA362" s="22">
        <v>0</v>
      </c>
      <c r="AB362" s="22">
        <v>0</v>
      </c>
      <c r="AC362" s="22">
        <v>0</v>
      </c>
      <c r="AD362" s="22">
        <v>0</v>
      </c>
      <c r="AE362" s="22">
        <v>0</v>
      </c>
      <c r="AF362" s="22">
        <v>0</v>
      </c>
      <c r="AG362" s="22">
        <v>0</v>
      </c>
      <c r="AH362" s="22">
        <v>0</v>
      </c>
      <c r="AI362" s="22">
        <f t="shared" si="46"/>
        <v>0</v>
      </c>
      <c r="AJ362" s="22">
        <v>0</v>
      </c>
      <c r="AK362" s="22">
        <f t="shared" si="47"/>
        <v>-2050</v>
      </c>
      <c r="AM362" s="65">
        <f t="shared" si="48"/>
        <v>0</v>
      </c>
      <c r="AN362" s="65">
        <f t="shared" si="49"/>
        <v>0</v>
      </c>
    </row>
    <row r="363" spans="1:40" outlineLevel="1" x14ac:dyDescent="0.25">
      <c r="A363" s="10">
        <v>40755</v>
      </c>
      <c r="C363" s="5" t="s">
        <v>7057</v>
      </c>
      <c r="D363" s="4" t="s">
        <v>7058</v>
      </c>
      <c r="F363" s="4" t="s">
        <v>88</v>
      </c>
      <c r="G363" s="4" t="s">
        <v>451</v>
      </c>
      <c r="H363" s="4" t="s">
        <v>157</v>
      </c>
      <c r="M363" s="5">
        <v>1</v>
      </c>
      <c r="N363" s="5" t="s">
        <v>158</v>
      </c>
      <c r="P363" s="65">
        <v>1890</v>
      </c>
      <c r="Q363" s="66">
        <v>0</v>
      </c>
      <c r="R363" s="66">
        <v>0</v>
      </c>
      <c r="S363" s="66">
        <f t="shared" si="45"/>
        <v>1890</v>
      </c>
      <c r="U363" s="5">
        <v>80</v>
      </c>
      <c r="V363" s="22">
        <v>-1890</v>
      </c>
      <c r="W363" s="22">
        <v>0</v>
      </c>
      <c r="X363" s="22">
        <v>0</v>
      </c>
      <c r="Y363" s="22">
        <v>0</v>
      </c>
      <c r="Z363" s="22">
        <v>0</v>
      </c>
      <c r="AA363" s="22">
        <v>0</v>
      </c>
      <c r="AB363" s="22">
        <v>0</v>
      </c>
      <c r="AC363" s="22">
        <v>0</v>
      </c>
      <c r="AD363" s="22">
        <v>0</v>
      </c>
      <c r="AE363" s="22">
        <v>0</v>
      </c>
      <c r="AF363" s="22">
        <v>0</v>
      </c>
      <c r="AG363" s="22">
        <v>0</v>
      </c>
      <c r="AH363" s="22">
        <v>0</v>
      </c>
      <c r="AI363" s="22">
        <f t="shared" si="46"/>
        <v>0</v>
      </c>
      <c r="AJ363" s="22">
        <v>0</v>
      </c>
      <c r="AK363" s="22">
        <f t="shared" si="47"/>
        <v>-1890</v>
      </c>
      <c r="AM363" s="65">
        <f t="shared" si="48"/>
        <v>0</v>
      </c>
      <c r="AN363" s="65">
        <f t="shared" si="49"/>
        <v>0</v>
      </c>
    </row>
    <row r="364" spans="1:40" outlineLevel="1" x14ac:dyDescent="0.25">
      <c r="A364" s="10">
        <v>40755</v>
      </c>
      <c r="C364" s="5" t="s">
        <v>7059</v>
      </c>
      <c r="D364" s="4" t="s">
        <v>7060</v>
      </c>
      <c r="F364" s="4" t="s">
        <v>88</v>
      </c>
      <c r="G364" s="4" t="s">
        <v>451</v>
      </c>
      <c r="H364" s="4" t="s">
        <v>157</v>
      </c>
      <c r="M364" s="5">
        <v>1</v>
      </c>
      <c r="N364" s="5" t="s">
        <v>158</v>
      </c>
      <c r="P364" s="65">
        <v>520</v>
      </c>
      <c r="Q364" s="66">
        <v>0</v>
      </c>
      <c r="R364" s="66">
        <v>0</v>
      </c>
      <c r="S364" s="66">
        <f t="shared" si="45"/>
        <v>520</v>
      </c>
      <c r="U364" s="5">
        <v>80</v>
      </c>
      <c r="V364" s="22">
        <v>-520</v>
      </c>
      <c r="W364" s="22">
        <v>0</v>
      </c>
      <c r="X364" s="22">
        <v>0</v>
      </c>
      <c r="Y364" s="22">
        <v>0</v>
      </c>
      <c r="Z364" s="22">
        <v>0</v>
      </c>
      <c r="AA364" s="22">
        <v>0</v>
      </c>
      <c r="AB364" s="22">
        <v>0</v>
      </c>
      <c r="AC364" s="22">
        <v>0</v>
      </c>
      <c r="AD364" s="22">
        <v>0</v>
      </c>
      <c r="AE364" s="22">
        <v>0</v>
      </c>
      <c r="AF364" s="22">
        <v>0</v>
      </c>
      <c r="AG364" s="22">
        <v>0</v>
      </c>
      <c r="AH364" s="22">
        <v>0</v>
      </c>
      <c r="AI364" s="22">
        <f t="shared" si="46"/>
        <v>0</v>
      </c>
      <c r="AJ364" s="22">
        <v>0</v>
      </c>
      <c r="AK364" s="22">
        <f t="shared" si="47"/>
        <v>-520</v>
      </c>
      <c r="AM364" s="65">
        <f t="shared" si="48"/>
        <v>0</v>
      </c>
      <c r="AN364" s="65">
        <f t="shared" si="49"/>
        <v>0</v>
      </c>
    </row>
    <row r="365" spans="1:40" outlineLevel="1" x14ac:dyDescent="0.25">
      <c r="A365" s="10">
        <v>40755</v>
      </c>
      <c r="C365" s="5" t="s">
        <v>7061</v>
      </c>
      <c r="D365" s="4" t="s">
        <v>7062</v>
      </c>
      <c r="F365" s="4" t="s">
        <v>88</v>
      </c>
      <c r="G365" s="4" t="s">
        <v>451</v>
      </c>
      <c r="H365" s="4" t="s">
        <v>157</v>
      </c>
      <c r="M365" s="5">
        <v>1</v>
      </c>
      <c r="N365" s="5" t="s">
        <v>158</v>
      </c>
      <c r="P365" s="65">
        <v>4300</v>
      </c>
      <c r="Q365" s="66">
        <v>0</v>
      </c>
      <c r="R365" s="66">
        <v>0</v>
      </c>
      <c r="S365" s="66">
        <f t="shared" si="45"/>
        <v>4300</v>
      </c>
      <c r="U365" s="5">
        <v>80</v>
      </c>
      <c r="V365" s="22">
        <v>-4300</v>
      </c>
      <c r="W365" s="22">
        <v>0</v>
      </c>
      <c r="X365" s="22">
        <v>0</v>
      </c>
      <c r="Y365" s="22">
        <v>0</v>
      </c>
      <c r="Z365" s="22">
        <v>0</v>
      </c>
      <c r="AA365" s="22">
        <v>0</v>
      </c>
      <c r="AB365" s="22">
        <v>0</v>
      </c>
      <c r="AC365" s="22">
        <v>0</v>
      </c>
      <c r="AD365" s="22">
        <v>0</v>
      </c>
      <c r="AE365" s="22">
        <v>0</v>
      </c>
      <c r="AF365" s="22">
        <v>0</v>
      </c>
      <c r="AG365" s="22">
        <v>0</v>
      </c>
      <c r="AH365" s="22">
        <v>0</v>
      </c>
      <c r="AI365" s="22">
        <f t="shared" si="46"/>
        <v>0</v>
      </c>
      <c r="AJ365" s="22">
        <v>0</v>
      </c>
      <c r="AK365" s="22">
        <f t="shared" si="47"/>
        <v>-4300</v>
      </c>
      <c r="AM365" s="65">
        <f t="shared" si="48"/>
        <v>0</v>
      </c>
      <c r="AN365" s="65">
        <f t="shared" si="49"/>
        <v>0</v>
      </c>
    </row>
    <row r="366" spans="1:40" outlineLevel="1" x14ac:dyDescent="0.25">
      <c r="A366" s="10">
        <v>40755</v>
      </c>
      <c r="C366" s="5" t="s">
        <v>7063</v>
      </c>
      <c r="D366" s="4" t="s">
        <v>7064</v>
      </c>
      <c r="F366" s="4" t="s">
        <v>88</v>
      </c>
      <c r="G366" s="4" t="s">
        <v>451</v>
      </c>
      <c r="H366" s="4" t="s">
        <v>157</v>
      </c>
      <c r="M366" s="5">
        <v>1</v>
      </c>
      <c r="N366" s="5" t="s">
        <v>158</v>
      </c>
      <c r="P366" s="65">
        <v>6000</v>
      </c>
      <c r="Q366" s="66">
        <v>0</v>
      </c>
      <c r="R366" s="66">
        <v>0</v>
      </c>
      <c r="S366" s="66">
        <f t="shared" si="45"/>
        <v>6000</v>
      </c>
      <c r="U366" s="5">
        <v>80</v>
      </c>
      <c r="V366" s="22">
        <v>-6000</v>
      </c>
      <c r="W366" s="22">
        <v>0</v>
      </c>
      <c r="X366" s="22">
        <v>0</v>
      </c>
      <c r="Y366" s="22">
        <v>0</v>
      </c>
      <c r="Z366" s="22">
        <v>0</v>
      </c>
      <c r="AA366" s="22">
        <v>0</v>
      </c>
      <c r="AB366" s="22">
        <v>0</v>
      </c>
      <c r="AC366" s="22">
        <v>0</v>
      </c>
      <c r="AD366" s="22">
        <v>0</v>
      </c>
      <c r="AE366" s="22">
        <v>0</v>
      </c>
      <c r="AF366" s="22">
        <v>0</v>
      </c>
      <c r="AG366" s="22">
        <v>0</v>
      </c>
      <c r="AH366" s="22">
        <v>0</v>
      </c>
      <c r="AI366" s="22">
        <f t="shared" si="46"/>
        <v>0</v>
      </c>
      <c r="AJ366" s="22">
        <v>0</v>
      </c>
      <c r="AK366" s="22">
        <f t="shared" si="47"/>
        <v>-6000</v>
      </c>
      <c r="AM366" s="65">
        <f t="shared" si="48"/>
        <v>0</v>
      </c>
      <c r="AN366" s="65">
        <f t="shared" si="49"/>
        <v>0</v>
      </c>
    </row>
    <row r="367" spans="1:40" outlineLevel="1" x14ac:dyDescent="0.25">
      <c r="A367" s="10">
        <v>40755</v>
      </c>
      <c r="C367" s="5" t="s">
        <v>7065</v>
      </c>
      <c r="D367" s="4" t="s">
        <v>7066</v>
      </c>
      <c r="F367" s="4" t="s">
        <v>88</v>
      </c>
      <c r="G367" s="4" t="s">
        <v>451</v>
      </c>
      <c r="H367" s="4" t="s">
        <v>157</v>
      </c>
      <c r="M367" s="5">
        <v>1</v>
      </c>
      <c r="N367" s="5" t="s">
        <v>158</v>
      </c>
      <c r="P367" s="65">
        <v>2200</v>
      </c>
      <c r="Q367" s="66">
        <v>0</v>
      </c>
      <c r="R367" s="66">
        <v>0</v>
      </c>
      <c r="S367" s="66">
        <f t="shared" si="45"/>
        <v>2200</v>
      </c>
      <c r="U367" s="5">
        <v>80</v>
      </c>
      <c r="V367" s="22">
        <v>-2200</v>
      </c>
      <c r="W367" s="22">
        <v>0</v>
      </c>
      <c r="X367" s="22">
        <v>0</v>
      </c>
      <c r="Y367" s="22">
        <v>0</v>
      </c>
      <c r="Z367" s="22">
        <v>0</v>
      </c>
      <c r="AA367" s="22">
        <v>0</v>
      </c>
      <c r="AB367" s="22">
        <v>0</v>
      </c>
      <c r="AC367" s="22">
        <v>0</v>
      </c>
      <c r="AD367" s="22">
        <v>0</v>
      </c>
      <c r="AE367" s="22">
        <v>0</v>
      </c>
      <c r="AF367" s="22">
        <v>0</v>
      </c>
      <c r="AG367" s="22">
        <v>0</v>
      </c>
      <c r="AH367" s="22">
        <v>0</v>
      </c>
      <c r="AI367" s="22">
        <f t="shared" si="46"/>
        <v>0</v>
      </c>
      <c r="AJ367" s="22">
        <v>0</v>
      </c>
      <c r="AK367" s="22">
        <f t="shared" si="47"/>
        <v>-2200</v>
      </c>
      <c r="AM367" s="65">
        <f t="shared" si="48"/>
        <v>0</v>
      </c>
      <c r="AN367" s="65">
        <f t="shared" si="49"/>
        <v>0</v>
      </c>
    </row>
    <row r="368" spans="1:40" outlineLevel="1" x14ac:dyDescent="0.25">
      <c r="A368" s="10">
        <v>40755</v>
      </c>
      <c r="C368" s="5" t="s">
        <v>7067</v>
      </c>
      <c r="D368" s="4" t="s">
        <v>7068</v>
      </c>
      <c r="F368" s="4" t="s">
        <v>88</v>
      </c>
      <c r="G368" s="4" t="s">
        <v>451</v>
      </c>
      <c r="H368" s="4" t="s">
        <v>157</v>
      </c>
      <c r="M368" s="5">
        <v>1</v>
      </c>
      <c r="N368" s="5" t="s">
        <v>158</v>
      </c>
      <c r="P368" s="65">
        <v>260</v>
      </c>
      <c r="Q368" s="66">
        <v>0</v>
      </c>
      <c r="R368" s="66">
        <v>0</v>
      </c>
      <c r="S368" s="66">
        <f t="shared" si="45"/>
        <v>260</v>
      </c>
      <c r="U368" s="5">
        <v>80</v>
      </c>
      <c r="V368" s="22">
        <v>-260</v>
      </c>
      <c r="W368" s="22">
        <v>0</v>
      </c>
      <c r="X368" s="22">
        <v>0</v>
      </c>
      <c r="Y368" s="22">
        <v>0</v>
      </c>
      <c r="Z368" s="22">
        <v>0</v>
      </c>
      <c r="AA368" s="22">
        <v>0</v>
      </c>
      <c r="AB368" s="22">
        <v>0</v>
      </c>
      <c r="AC368" s="22">
        <v>0</v>
      </c>
      <c r="AD368" s="22">
        <v>0</v>
      </c>
      <c r="AE368" s="22">
        <v>0</v>
      </c>
      <c r="AF368" s="22">
        <v>0</v>
      </c>
      <c r="AG368" s="22">
        <v>0</v>
      </c>
      <c r="AH368" s="22">
        <v>0</v>
      </c>
      <c r="AI368" s="22">
        <f t="shared" si="46"/>
        <v>0</v>
      </c>
      <c r="AJ368" s="22">
        <v>0</v>
      </c>
      <c r="AK368" s="22">
        <f t="shared" si="47"/>
        <v>-260</v>
      </c>
      <c r="AM368" s="65">
        <f t="shared" si="48"/>
        <v>0</v>
      </c>
      <c r="AN368" s="65">
        <f t="shared" si="49"/>
        <v>0</v>
      </c>
    </row>
    <row r="369" spans="1:40" outlineLevel="1" x14ac:dyDescent="0.25">
      <c r="A369" s="10">
        <v>40755</v>
      </c>
      <c r="C369" s="5" t="s">
        <v>7069</v>
      </c>
      <c r="D369" s="4" t="s">
        <v>7070</v>
      </c>
      <c r="F369" s="4" t="s">
        <v>88</v>
      </c>
      <c r="G369" s="4" t="s">
        <v>451</v>
      </c>
      <c r="H369" s="4" t="s">
        <v>157</v>
      </c>
      <c r="M369" s="5">
        <v>1</v>
      </c>
      <c r="N369" s="5" t="s">
        <v>158</v>
      </c>
      <c r="P369" s="65">
        <v>480</v>
      </c>
      <c r="Q369" s="66">
        <v>0</v>
      </c>
      <c r="R369" s="66">
        <v>0</v>
      </c>
      <c r="S369" s="66">
        <f t="shared" si="45"/>
        <v>480</v>
      </c>
      <c r="U369" s="5">
        <v>80</v>
      </c>
      <c r="V369" s="22">
        <v>-480</v>
      </c>
      <c r="W369" s="22">
        <v>0</v>
      </c>
      <c r="X369" s="22">
        <v>0</v>
      </c>
      <c r="Y369" s="22">
        <v>0</v>
      </c>
      <c r="Z369" s="22">
        <v>0</v>
      </c>
      <c r="AA369" s="22">
        <v>0</v>
      </c>
      <c r="AB369" s="22">
        <v>0</v>
      </c>
      <c r="AC369" s="22">
        <v>0</v>
      </c>
      <c r="AD369" s="22">
        <v>0</v>
      </c>
      <c r="AE369" s="22">
        <v>0</v>
      </c>
      <c r="AF369" s="22">
        <v>0</v>
      </c>
      <c r="AG369" s="22">
        <v>0</v>
      </c>
      <c r="AH369" s="22">
        <v>0</v>
      </c>
      <c r="AI369" s="22">
        <f t="shared" si="46"/>
        <v>0</v>
      </c>
      <c r="AJ369" s="22">
        <v>0</v>
      </c>
      <c r="AK369" s="22">
        <f t="shared" si="47"/>
        <v>-480</v>
      </c>
      <c r="AM369" s="65">
        <f t="shared" si="48"/>
        <v>0</v>
      </c>
      <c r="AN369" s="65">
        <f t="shared" si="49"/>
        <v>0</v>
      </c>
    </row>
    <row r="370" spans="1:40" outlineLevel="1" x14ac:dyDescent="0.25">
      <c r="A370" s="10">
        <v>40755</v>
      </c>
      <c r="C370" s="5" t="s">
        <v>7071</v>
      </c>
      <c r="D370" s="4" t="s">
        <v>7072</v>
      </c>
      <c r="F370" s="4" t="s">
        <v>88</v>
      </c>
      <c r="G370" s="4" t="s">
        <v>451</v>
      </c>
      <c r="H370" s="4" t="s">
        <v>157</v>
      </c>
      <c r="M370" s="5">
        <v>1</v>
      </c>
      <c r="N370" s="5" t="s">
        <v>158</v>
      </c>
      <c r="P370" s="65">
        <v>300</v>
      </c>
      <c r="Q370" s="66">
        <v>0</v>
      </c>
      <c r="R370" s="66">
        <v>0</v>
      </c>
      <c r="S370" s="66">
        <f t="shared" si="45"/>
        <v>300</v>
      </c>
      <c r="U370" s="5">
        <v>80</v>
      </c>
      <c r="V370" s="22">
        <v>-300</v>
      </c>
      <c r="W370" s="22">
        <v>0</v>
      </c>
      <c r="X370" s="22">
        <v>0</v>
      </c>
      <c r="Y370" s="22">
        <v>0</v>
      </c>
      <c r="Z370" s="22">
        <v>0</v>
      </c>
      <c r="AA370" s="22">
        <v>0</v>
      </c>
      <c r="AB370" s="22">
        <v>0</v>
      </c>
      <c r="AC370" s="22">
        <v>0</v>
      </c>
      <c r="AD370" s="22">
        <v>0</v>
      </c>
      <c r="AE370" s="22">
        <v>0</v>
      </c>
      <c r="AF370" s="22">
        <v>0</v>
      </c>
      <c r="AG370" s="22">
        <v>0</v>
      </c>
      <c r="AH370" s="22">
        <v>0</v>
      </c>
      <c r="AI370" s="22">
        <f t="shared" si="46"/>
        <v>0</v>
      </c>
      <c r="AJ370" s="22">
        <v>0</v>
      </c>
      <c r="AK370" s="22">
        <f t="shared" si="47"/>
        <v>-300</v>
      </c>
      <c r="AM370" s="65">
        <f t="shared" si="48"/>
        <v>0</v>
      </c>
      <c r="AN370" s="65">
        <f t="shared" si="49"/>
        <v>0</v>
      </c>
    </row>
    <row r="371" spans="1:40" outlineLevel="1" x14ac:dyDescent="0.25">
      <c r="A371" s="10">
        <v>40755</v>
      </c>
      <c r="C371" s="5" t="s">
        <v>7073</v>
      </c>
      <c r="D371" s="4" t="s">
        <v>7074</v>
      </c>
      <c r="F371" s="4" t="s">
        <v>88</v>
      </c>
      <c r="G371" s="4" t="s">
        <v>451</v>
      </c>
      <c r="H371" s="4" t="s">
        <v>157</v>
      </c>
      <c r="M371" s="5">
        <v>1</v>
      </c>
      <c r="N371" s="5" t="s">
        <v>158</v>
      </c>
      <c r="P371" s="65">
        <v>2970</v>
      </c>
      <c r="Q371" s="66">
        <v>0</v>
      </c>
      <c r="R371" s="66">
        <v>0</v>
      </c>
      <c r="S371" s="66">
        <f t="shared" si="45"/>
        <v>2970</v>
      </c>
      <c r="U371" s="5">
        <v>80</v>
      </c>
      <c r="V371" s="22">
        <v>-2970</v>
      </c>
      <c r="W371" s="22">
        <v>0</v>
      </c>
      <c r="X371" s="22">
        <v>0</v>
      </c>
      <c r="Y371" s="22">
        <v>0</v>
      </c>
      <c r="Z371" s="22">
        <v>0</v>
      </c>
      <c r="AA371" s="22">
        <v>0</v>
      </c>
      <c r="AB371" s="22">
        <v>0</v>
      </c>
      <c r="AC371" s="22">
        <v>0</v>
      </c>
      <c r="AD371" s="22">
        <v>0</v>
      </c>
      <c r="AE371" s="22">
        <v>0</v>
      </c>
      <c r="AF371" s="22">
        <v>0</v>
      </c>
      <c r="AG371" s="22">
        <v>0</v>
      </c>
      <c r="AH371" s="22">
        <v>0</v>
      </c>
      <c r="AI371" s="22">
        <f t="shared" si="46"/>
        <v>0</v>
      </c>
      <c r="AJ371" s="22">
        <v>0</v>
      </c>
      <c r="AK371" s="22">
        <f t="shared" si="47"/>
        <v>-2970</v>
      </c>
      <c r="AM371" s="65">
        <f t="shared" si="48"/>
        <v>0</v>
      </c>
      <c r="AN371" s="65">
        <f t="shared" si="49"/>
        <v>0</v>
      </c>
    </row>
    <row r="372" spans="1:40" outlineLevel="1" x14ac:dyDescent="0.25">
      <c r="A372" s="10">
        <v>40755</v>
      </c>
      <c r="C372" s="5" t="s">
        <v>7075</v>
      </c>
      <c r="D372" s="4" t="s">
        <v>7076</v>
      </c>
      <c r="F372" s="4" t="s">
        <v>88</v>
      </c>
      <c r="G372" s="4" t="s">
        <v>451</v>
      </c>
      <c r="H372" s="4" t="s">
        <v>157</v>
      </c>
      <c r="M372" s="5">
        <v>1</v>
      </c>
      <c r="N372" s="5" t="s">
        <v>158</v>
      </c>
      <c r="P372" s="65">
        <v>950</v>
      </c>
      <c r="Q372" s="66">
        <v>0</v>
      </c>
      <c r="R372" s="66">
        <v>0</v>
      </c>
      <c r="S372" s="66">
        <f t="shared" si="45"/>
        <v>950</v>
      </c>
      <c r="U372" s="5">
        <v>80</v>
      </c>
      <c r="V372" s="22">
        <v>-950</v>
      </c>
      <c r="W372" s="22">
        <v>0</v>
      </c>
      <c r="X372" s="22">
        <v>0</v>
      </c>
      <c r="Y372" s="22">
        <v>0</v>
      </c>
      <c r="Z372" s="22">
        <v>0</v>
      </c>
      <c r="AA372" s="22">
        <v>0</v>
      </c>
      <c r="AB372" s="22">
        <v>0</v>
      </c>
      <c r="AC372" s="22">
        <v>0</v>
      </c>
      <c r="AD372" s="22">
        <v>0</v>
      </c>
      <c r="AE372" s="22">
        <v>0</v>
      </c>
      <c r="AF372" s="22">
        <v>0</v>
      </c>
      <c r="AG372" s="22">
        <v>0</v>
      </c>
      <c r="AH372" s="22">
        <v>0</v>
      </c>
      <c r="AI372" s="22">
        <f t="shared" si="46"/>
        <v>0</v>
      </c>
      <c r="AJ372" s="22">
        <v>0</v>
      </c>
      <c r="AK372" s="22">
        <f t="shared" si="47"/>
        <v>-950</v>
      </c>
      <c r="AM372" s="65">
        <f t="shared" si="48"/>
        <v>0</v>
      </c>
      <c r="AN372" s="65">
        <f t="shared" si="49"/>
        <v>0</v>
      </c>
    </row>
    <row r="373" spans="1:40" outlineLevel="1" x14ac:dyDescent="0.25">
      <c r="A373" s="10">
        <v>40755</v>
      </c>
      <c r="C373" s="5" t="s">
        <v>7077</v>
      </c>
      <c r="D373" s="4" t="s">
        <v>7078</v>
      </c>
      <c r="F373" s="4" t="s">
        <v>88</v>
      </c>
      <c r="G373" s="4" t="s">
        <v>451</v>
      </c>
      <c r="H373" s="4" t="s">
        <v>157</v>
      </c>
      <c r="M373" s="5">
        <v>1</v>
      </c>
      <c r="N373" s="5" t="s">
        <v>158</v>
      </c>
      <c r="P373" s="65">
        <v>3300</v>
      </c>
      <c r="Q373" s="66">
        <v>0</v>
      </c>
      <c r="R373" s="66">
        <v>0</v>
      </c>
      <c r="S373" s="66">
        <f t="shared" si="45"/>
        <v>3300</v>
      </c>
      <c r="U373" s="5">
        <v>80</v>
      </c>
      <c r="V373" s="22">
        <v>-3300</v>
      </c>
      <c r="W373" s="22">
        <v>0</v>
      </c>
      <c r="X373" s="22">
        <v>0</v>
      </c>
      <c r="Y373" s="22">
        <v>0</v>
      </c>
      <c r="Z373" s="22">
        <v>0</v>
      </c>
      <c r="AA373" s="22">
        <v>0</v>
      </c>
      <c r="AB373" s="22">
        <v>0</v>
      </c>
      <c r="AC373" s="22">
        <v>0</v>
      </c>
      <c r="AD373" s="22">
        <v>0</v>
      </c>
      <c r="AE373" s="22">
        <v>0</v>
      </c>
      <c r="AF373" s="22">
        <v>0</v>
      </c>
      <c r="AG373" s="22">
        <v>0</v>
      </c>
      <c r="AH373" s="22">
        <v>0</v>
      </c>
      <c r="AI373" s="22">
        <f t="shared" si="46"/>
        <v>0</v>
      </c>
      <c r="AJ373" s="22">
        <v>0</v>
      </c>
      <c r="AK373" s="22">
        <f t="shared" si="47"/>
        <v>-3300</v>
      </c>
      <c r="AM373" s="65">
        <f t="shared" si="48"/>
        <v>0</v>
      </c>
      <c r="AN373" s="65">
        <f t="shared" si="49"/>
        <v>0</v>
      </c>
    </row>
    <row r="374" spans="1:40" outlineLevel="1" x14ac:dyDescent="0.25">
      <c r="A374" s="10">
        <v>40755</v>
      </c>
      <c r="C374" s="5" t="s">
        <v>7079</v>
      </c>
      <c r="D374" s="4" t="s">
        <v>7080</v>
      </c>
      <c r="F374" s="4" t="s">
        <v>88</v>
      </c>
      <c r="G374" s="4" t="s">
        <v>451</v>
      </c>
      <c r="H374" s="4" t="s">
        <v>157</v>
      </c>
      <c r="M374" s="5">
        <v>1</v>
      </c>
      <c r="N374" s="5" t="s">
        <v>158</v>
      </c>
      <c r="P374" s="65">
        <v>493</v>
      </c>
      <c r="Q374" s="66">
        <v>0</v>
      </c>
      <c r="R374" s="66">
        <v>0</v>
      </c>
      <c r="S374" s="66">
        <f t="shared" si="45"/>
        <v>493</v>
      </c>
      <c r="U374" s="5">
        <v>80</v>
      </c>
      <c r="V374" s="22">
        <v>-493</v>
      </c>
      <c r="W374" s="22">
        <v>0</v>
      </c>
      <c r="X374" s="22">
        <v>0</v>
      </c>
      <c r="Y374" s="22">
        <v>0</v>
      </c>
      <c r="Z374" s="22">
        <v>0</v>
      </c>
      <c r="AA374" s="22">
        <v>0</v>
      </c>
      <c r="AB374" s="22">
        <v>0</v>
      </c>
      <c r="AC374" s="22">
        <v>0</v>
      </c>
      <c r="AD374" s="22">
        <v>0</v>
      </c>
      <c r="AE374" s="22">
        <v>0</v>
      </c>
      <c r="AF374" s="22">
        <v>0</v>
      </c>
      <c r="AG374" s="22">
        <v>0</v>
      </c>
      <c r="AH374" s="22">
        <v>0</v>
      </c>
      <c r="AI374" s="22">
        <f t="shared" si="46"/>
        <v>0</v>
      </c>
      <c r="AJ374" s="22">
        <v>0</v>
      </c>
      <c r="AK374" s="22">
        <f t="shared" si="47"/>
        <v>-493</v>
      </c>
      <c r="AM374" s="65">
        <f t="shared" si="48"/>
        <v>0</v>
      </c>
      <c r="AN374" s="65">
        <f t="shared" si="49"/>
        <v>0</v>
      </c>
    </row>
    <row r="375" spans="1:40" outlineLevel="1" x14ac:dyDescent="0.25">
      <c r="A375" s="10">
        <v>40755</v>
      </c>
      <c r="C375" s="5" t="s">
        <v>7081</v>
      </c>
      <c r="D375" s="4" t="s">
        <v>7082</v>
      </c>
      <c r="F375" s="4" t="s">
        <v>88</v>
      </c>
      <c r="G375" s="4" t="s">
        <v>451</v>
      </c>
      <c r="H375" s="4" t="s">
        <v>157</v>
      </c>
      <c r="M375" s="5">
        <v>1</v>
      </c>
      <c r="N375" s="5" t="s">
        <v>158</v>
      </c>
      <c r="P375" s="65">
        <v>4990</v>
      </c>
      <c r="Q375" s="66">
        <v>0</v>
      </c>
      <c r="R375" s="66">
        <v>0</v>
      </c>
      <c r="S375" s="66">
        <f t="shared" si="45"/>
        <v>4990</v>
      </c>
      <c r="U375" s="5">
        <v>80</v>
      </c>
      <c r="V375" s="22">
        <v>-4990</v>
      </c>
      <c r="W375" s="22">
        <v>0</v>
      </c>
      <c r="X375" s="22">
        <v>0</v>
      </c>
      <c r="Y375" s="22">
        <v>0</v>
      </c>
      <c r="Z375" s="22">
        <v>0</v>
      </c>
      <c r="AA375" s="22">
        <v>0</v>
      </c>
      <c r="AB375" s="22">
        <v>0</v>
      </c>
      <c r="AC375" s="22">
        <v>0</v>
      </c>
      <c r="AD375" s="22">
        <v>0</v>
      </c>
      <c r="AE375" s="22">
        <v>0</v>
      </c>
      <c r="AF375" s="22">
        <v>0</v>
      </c>
      <c r="AG375" s="22">
        <v>0</v>
      </c>
      <c r="AH375" s="22">
        <v>0</v>
      </c>
      <c r="AI375" s="22">
        <f t="shared" si="46"/>
        <v>0</v>
      </c>
      <c r="AJ375" s="22">
        <v>0</v>
      </c>
      <c r="AK375" s="22">
        <f t="shared" si="47"/>
        <v>-4990</v>
      </c>
      <c r="AM375" s="65">
        <f t="shared" si="48"/>
        <v>0</v>
      </c>
      <c r="AN375" s="65">
        <f t="shared" si="49"/>
        <v>0</v>
      </c>
    </row>
    <row r="376" spans="1:40" outlineLevel="1" x14ac:dyDescent="0.25">
      <c r="A376" s="10">
        <v>40755</v>
      </c>
      <c r="C376" s="5" t="s">
        <v>7083</v>
      </c>
      <c r="D376" s="4" t="s">
        <v>7084</v>
      </c>
      <c r="F376" s="4" t="s">
        <v>88</v>
      </c>
      <c r="G376" s="4" t="s">
        <v>451</v>
      </c>
      <c r="H376" s="4" t="s">
        <v>157</v>
      </c>
      <c r="M376" s="5">
        <v>1</v>
      </c>
      <c r="N376" s="5" t="s">
        <v>158</v>
      </c>
      <c r="P376" s="65">
        <v>670</v>
      </c>
      <c r="Q376" s="66">
        <v>0</v>
      </c>
      <c r="R376" s="66">
        <v>0</v>
      </c>
      <c r="S376" s="66">
        <f t="shared" si="45"/>
        <v>670</v>
      </c>
      <c r="U376" s="5">
        <v>80</v>
      </c>
      <c r="V376" s="22">
        <v>-670</v>
      </c>
      <c r="W376" s="22">
        <v>0</v>
      </c>
      <c r="X376" s="22">
        <v>0</v>
      </c>
      <c r="Y376" s="22">
        <v>0</v>
      </c>
      <c r="Z376" s="22">
        <v>0</v>
      </c>
      <c r="AA376" s="22">
        <v>0</v>
      </c>
      <c r="AB376" s="22">
        <v>0</v>
      </c>
      <c r="AC376" s="22">
        <v>0</v>
      </c>
      <c r="AD376" s="22">
        <v>0</v>
      </c>
      <c r="AE376" s="22">
        <v>0</v>
      </c>
      <c r="AF376" s="22">
        <v>0</v>
      </c>
      <c r="AG376" s="22">
        <v>0</v>
      </c>
      <c r="AH376" s="22">
        <v>0</v>
      </c>
      <c r="AI376" s="22">
        <f t="shared" si="46"/>
        <v>0</v>
      </c>
      <c r="AJ376" s="22">
        <v>0</v>
      </c>
      <c r="AK376" s="22">
        <f t="shared" si="47"/>
        <v>-670</v>
      </c>
      <c r="AM376" s="65">
        <f t="shared" si="48"/>
        <v>0</v>
      </c>
      <c r="AN376" s="65">
        <f t="shared" si="49"/>
        <v>0</v>
      </c>
    </row>
    <row r="377" spans="1:40" outlineLevel="1" x14ac:dyDescent="0.25">
      <c r="A377" s="10">
        <v>40755</v>
      </c>
      <c r="C377" s="5" t="s">
        <v>7085</v>
      </c>
      <c r="D377" s="4" t="s">
        <v>7086</v>
      </c>
      <c r="F377" s="4" t="s">
        <v>88</v>
      </c>
      <c r="G377" s="4" t="s">
        <v>451</v>
      </c>
      <c r="H377" s="4" t="s">
        <v>157</v>
      </c>
      <c r="M377" s="5">
        <v>1</v>
      </c>
      <c r="N377" s="5" t="s">
        <v>158</v>
      </c>
      <c r="P377" s="65">
        <v>238</v>
      </c>
      <c r="Q377" s="66">
        <v>0</v>
      </c>
      <c r="R377" s="66">
        <v>0</v>
      </c>
      <c r="S377" s="66">
        <f t="shared" si="45"/>
        <v>238</v>
      </c>
      <c r="U377" s="5">
        <v>80</v>
      </c>
      <c r="V377" s="22">
        <v>-238</v>
      </c>
      <c r="W377" s="22">
        <v>0</v>
      </c>
      <c r="X377" s="22">
        <v>0</v>
      </c>
      <c r="Y377" s="22">
        <v>0</v>
      </c>
      <c r="Z377" s="22">
        <v>0</v>
      </c>
      <c r="AA377" s="22">
        <v>0</v>
      </c>
      <c r="AB377" s="22">
        <v>0</v>
      </c>
      <c r="AC377" s="22">
        <v>0</v>
      </c>
      <c r="AD377" s="22">
        <v>0</v>
      </c>
      <c r="AE377" s="22">
        <v>0</v>
      </c>
      <c r="AF377" s="22">
        <v>0</v>
      </c>
      <c r="AG377" s="22">
        <v>0</v>
      </c>
      <c r="AH377" s="22">
        <v>0</v>
      </c>
      <c r="AI377" s="22">
        <f t="shared" si="46"/>
        <v>0</v>
      </c>
      <c r="AJ377" s="22">
        <v>0</v>
      </c>
      <c r="AK377" s="22">
        <f t="shared" si="47"/>
        <v>-238</v>
      </c>
      <c r="AM377" s="65">
        <f t="shared" si="48"/>
        <v>0</v>
      </c>
      <c r="AN377" s="65">
        <f t="shared" si="49"/>
        <v>0</v>
      </c>
    </row>
    <row r="378" spans="1:40" outlineLevel="1" x14ac:dyDescent="0.25">
      <c r="A378" s="10">
        <v>40755</v>
      </c>
      <c r="C378" s="5" t="s">
        <v>7087</v>
      </c>
      <c r="D378" s="4" t="s">
        <v>7088</v>
      </c>
      <c r="F378" s="4" t="s">
        <v>88</v>
      </c>
      <c r="G378" s="4" t="s">
        <v>451</v>
      </c>
      <c r="H378" s="4" t="s">
        <v>157</v>
      </c>
      <c r="M378" s="5">
        <v>1</v>
      </c>
      <c r="N378" s="5" t="s">
        <v>158</v>
      </c>
      <c r="P378" s="65">
        <v>2800</v>
      </c>
      <c r="Q378" s="66">
        <v>0</v>
      </c>
      <c r="R378" s="66">
        <v>0</v>
      </c>
      <c r="S378" s="66">
        <f t="shared" si="45"/>
        <v>2800</v>
      </c>
      <c r="U378" s="5">
        <v>80</v>
      </c>
      <c r="V378" s="22">
        <v>-2800</v>
      </c>
      <c r="W378" s="22">
        <v>0</v>
      </c>
      <c r="X378" s="22">
        <v>0</v>
      </c>
      <c r="Y378" s="22">
        <v>0</v>
      </c>
      <c r="Z378" s="22">
        <v>0</v>
      </c>
      <c r="AA378" s="22">
        <v>0</v>
      </c>
      <c r="AB378" s="22">
        <v>0</v>
      </c>
      <c r="AC378" s="22">
        <v>0</v>
      </c>
      <c r="AD378" s="22">
        <v>0</v>
      </c>
      <c r="AE378" s="22">
        <v>0</v>
      </c>
      <c r="AF378" s="22">
        <v>0</v>
      </c>
      <c r="AG378" s="22">
        <v>0</v>
      </c>
      <c r="AH378" s="22">
        <v>0</v>
      </c>
      <c r="AI378" s="22">
        <f t="shared" si="46"/>
        <v>0</v>
      </c>
      <c r="AJ378" s="22">
        <v>0</v>
      </c>
      <c r="AK378" s="22">
        <f t="shared" si="47"/>
        <v>-2800</v>
      </c>
      <c r="AM378" s="65">
        <f t="shared" si="48"/>
        <v>0</v>
      </c>
      <c r="AN378" s="65">
        <f t="shared" si="49"/>
        <v>0</v>
      </c>
    </row>
    <row r="379" spans="1:40" outlineLevel="1" x14ac:dyDescent="0.25">
      <c r="A379" s="10">
        <v>40755</v>
      </c>
      <c r="C379" s="5" t="s">
        <v>7089</v>
      </c>
      <c r="D379" s="4" t="s">
        <v>7090</v>
      </c>
      <c r="F379" s="4" t="s">
        <v>88</v>
      </c>
      <c r="G379" s="4" t="s">
        <v>451</v>
      </c>
      <c r="H379" s="4" t="s">
        <v>157</v>
      </c>
      <c r="M379" s="5">
        <v>1</v>
      </c>
      <c r="N379" s="5" t="s">
        <v>158</v>
      </c>
      <c r="P379" s="65">
        <v>230</v>
      </c>
      <c r="Q379" s="66">
        <v>0</v>
      </c>
      <c r="R379" s="66">
        <v>0</v>
      </c>
      <c r="S379" s="66">
        <f t="shared" si="45"/>
        <v>230</v>
      </c>
      <c r="U379" s="5">
        <v>80</v>
      </c>
      <c r="V379" s="22">
        <v>-230</v>
      </c>
      <c r="W379" s="22">
        <v>0</v>
      </c>
      <c r="X379" s="22">
        <v>0</v>
      </c>
      <c r="Y379" s="22">
        <v>0</v>
      </c>
      <c r="Z379" s="22">
        <v>0</v>
      </c>
      <c r="AA379" s="22">
        <v>0</v>
      </c>
      <c r="AB379" s="22">
        <v>0</v>
      </c>
      <c r="AC379" s="22">
        <v>0</v>
      </c>
      <c r="AD379" s="22">
        <v>0</v>
      </c>
      <c r="AE379" s="22">
        <v>0</v>
      </c>
      <c r="AF379" s="22">
        <v>0</v>
      </c>
      <c r="AG379" s="22">
        <v>0</v>
      </c>
      <c r="AH379" s="22">
        <v>0</v>
      </c>
      <c r="AI379" s="22">
        <f t="shared" si="46"/>
        <v>0</v>
      </c>
      <c r="AJ379" s="22">
        <v>0</v>
      </c>
      <c r="AK379" s="22">
        <f t="shared" si="47"/>
        <v>-230</v>
      </c>
      <c r="AM379" s="65">
        <f t="shared" si="48"/>
        <v>0</v>
      </c>
      <c r="AN379" s="65">
        <f t="shared" si="49"/>
        <v>0</v>
      </c>
    </row>
    <row r="380" spans="1:40" outlineLevel="1" x14ac:dyDescent="0.25">
      <c r="A380" s="10">
        <v>40755</v>
      </c>
      <c r="C380" s="5" t="s">
        <v>7091</v>
      </c>
      <c r="D380" s="4" t="s">
        <v>7092</v>
      </c>
      <c r="F380" s="4" t="s">
        <v>88</v>
      </c>
      <c r="G380" s="4" t="s">
        <v>451</v>
      </c>
      <c r="H380" s="4" t="s">
        <v>157</v>
      </c>
      <c r="M380" s="5">
        <v>1</v>
      </c>
      <c r="N380" s="5" t="s">
        <v>158</v>
      </c>
      <c r="P380" s="65">
        <v>1500</v>
      </c>
      <c r="Q380" s="66">
        <v>0</v>
      </c>
      <c r="R380" s="66">
        <v>0</v>
      </c>
      <c r="S380" s="66">
        <f t="shared" si="45"/>
        <v>1500</v>
      </c>
      <c r="U380" s="5">
        <v>80</v>
      </c>
      <c r="V380" s="22">
        <v>-1500</v>
      </c>
      <c r="W380" s="22">
        <v>0</v>
      </c>
      <c r="X380" s="22">
        <v>0</v>
      </c>
      <c r="Y380" s="22">
        <v>0</v>
      </c>
      <c r="Z380" s="22">
        <v>0</v>
      </c>
      <c r="AA380" s="22">
        <v>0</v>
      </c>
      <c r="AB380" s="22">
        <v>0</v>
      </c>
      <c r="AC380" s="22">
        <v>0</v>
      </c>
      <c r="AD380" s="22">
        <v>0</v>
      </c>
      <c r="AE380" s="22">
        <v>0</v>
      </c>
      <c r="AF380" s="22">
        <v>0</v>
      </c>
      <c r="AG380" s="22">
        <v>0</v>
      </c>
      <c r="AH380" s="22">
        <v>0</v>
      </c>
      <c r="AI380" s="22">
        <f t="shared" si="46"/>
        <v>0</v>
      </c>
      <c r="AJ380" s="22">
        <v>0</v>
      </c>
      <c r="AK380" s="22">
        <f t="shared" si="47"/>
        <v>-1500</v>
      </c>
      <c r="AM380" s="65">
        <f t="shared" si="48"/>
        <v>0</v>
      </c>
      <c r="AN380" s="65">
        <f t="shared" si="49"/>
        <v>0</v>
      </c>
    </row>
    <row r="381" spans="1:40" hidden="1" outlineLevel="1" x14ac:dyDescent="0.25">
      <c r="A381" s="10">
        <v>40755</v>
      </c>
      <c r="C381" s="5" t="s">
        <v>7093</v>
      </c>
      <c r="D381" s="4" t="s">
        <v>7094</v>
      </c>
      <c r="F381" s="4" t="s">
        <v>88</v>
      </c>
      <c r="G381" s="4" t="s">
        <v>451</v>
      </c>
      <c r="H381" s="4" t="s">
        <v>157</v>
      </c>
      <c r="M381" s="5">
        <v>1</v>
      </c>
      <c r="N381" s="5" t="s">
        <v>158</v>
      </c>
      <c r="O381" s="5" t="s">
        <v>6405</v>
      </c>
      <c r="P381" s="65">
        <v>130</v>
      </c>
      <c r="Q381" s="66">
        <v>0</v>
      </c>
      <c r="R381" s="66">
        <v>0</v>
      </c>
      <c r="S381" s="66">
        <f t="shared" si="45"/>
        <v>130</v>
      </c>
      <c r="U381" s="5">
        <v>80</v>
      </c>
      <c r="V381" s="22">
        <v>-130</v>
      </c>
      <c r="W381" s="22">
        <v>0</v>
      </c>
      <c r="X381" s="22">
        <v>0</v>
      </c>
      <c r="Y381" s="22">
        <v>0</v>
      </c>
      <c r="Z381" s="22">
        <v>0</v>
      </c>
      <c r="AA381" s="22">
        <v>0</v>
      </c>
      <c r="AB381" s="22">
        <v>0</v>
      </c>
      <c r="AC381" s="22">
        <v>0</v>
      </c>
      <c r="AD381" s="22">
        <v>0</v>
      </c>
      <c r="AE381" s="22">
        <v>0</v>
      </c>
      <c r="AF381" s="22">
        <v>0</v>
      </c>
      <c r="AG381" s="22">
        <v>0</v>
      </c>
      <c r="AH381" s="22">
        <v>0</v>
      </c>
      <c r="AI381" s="22">
        <f t="shared" si="46"/>
        <v>0</v>
      </c>
      <c r="AJ381" s="22">
        <v>0</v>
      </c>
      <c r="AK381" s="22">
        <f t="shared" si="47"/>
        <v>-130</v>
      </c>
      <c r="AM381" s="65">
        <f t="shared" si="48"/>
        <v>0</v>
      </c>
      <c r="AN381" s="65">
        <f t="shared" si="49"/>
        <v>0</v>
      </c>
    </row>
    <row r="382" spans="1:40" outlineLevel="1" x14ac:dyDescent="0.25">
      <c r="A382" s="10">
        <v>40755</v>
      </c>
      <c r="C382" s="5" t="s">
        <v>7095</v>
      </c>
      <c r="D382" s="4" t="s">
        <v>7096</v>
      </c>
      <c r="F382" s="4" t="s">
        <v>88</v>
      </c>
      <c r="G382" s="4" t="s">
        <v>451</v>
      </c>
      <c r="H382" s="4" t="s">
        <v>157</v>
      </c>
      <c r="M382" s="5">
        <v>1</v>
      </c>
      <c r="N382" s="5" t="s">
        <v>158</v>
      </c>
      <c r="P382" s="65">
        <v>238</v>
      </c>
      <c r="Q382" s="66">
        <v>0</v>
      </c>
      <c r="R382" s="66">
        <v>0</v>
      </c>
      <c r="S382" s="66">
        <f t="shared" si="45"/>
        <v>238</v>
      </c>
      <c r="U382" s="5">
        <v>80</v>
      </c>
      <c r="V382" s="22">
        <v>-238</v>
      </c>
      <c r="W382" s="22">
        <v>0</v>
      </c>
      <c r="X382" s="22">
        <v>0</v>
      </c>
      <c r="Y382" s="22">
        <v>0</v>
      </c>
      <c r="Z382" s="22">
        <v>0</v>
      </c>
      <c r="AA382" s="22">
        <v>0</v>
      </c>
      <c r="AB382" s="22">
        <v>0</v>
      </c>
      <c r="AC382" s="22">
        <v>0</v>
      </c>
      <c r="AD382" s="22">
        <v>0</v>
      </c>
      <c r="AE382" s="22">
        <v>0</v>
      </c>
      <c r="AF382" s="22">
        <v>0</v>
      </c>
      <c r="AG382" s="22">
        <v>0</v>
      </c>
      <c r="AH382" s="22">
        <v>0</v>
      </c>
      <c r="AI382" s="22">
        <f t="shared" si="46"/>
        <v>0</v>
      </c>
      <c r="AJ382" s="22">
        <v>0</v>
      </c>
      <c r="AK382" s="22">
        <f t="shared" si="47"/>
        <v>-238</v>
      </c>
      <c r="AM382" s="65">
        <f t="shared" si="48"/>
        <v>0</v>
      </c>
      <c r="AN382" s="65">
        <f t="shared" si="49"/>
        <v>0</v>
      </c>
    </row>
    <row r="383" spans="1:40" outlineLevel="1" x14ac:dyDescent="0.25">
      <c r="A383" s="10">
        <v>40755</v>
      </c>
      <c r="C383" s="5" t="s">
        <v>7097</v>
      </c>
      <c r="D383" s="4" t="s">
        <v>7098</v>
      </c>
      <c r="F383" s="4" t="s">
        <v>88</v>
      </c>
      <c r="G383" s="4" t="s">
        <v>451</v>
      </c>
      <c r="H383" s="4" t="s">
        <v>157</v>
      </c>
      <c r="M383" s="5">
        <v>1</v>
      </c>
      <c r="N383" s="5" t="s">
        <v>158</v>
      </c>
      <c r="P383" s="65">
        <v>7150</v>
      </c>
      <c r="Q383" s="66">
        <v>0</v>
      </c>
      <c r="R383" s="66">
        <v>0</v>
      </c>
      <c r="S383" s="66">
        <f t="shared" si="45"/>
        <v>7150</v>
      </c>
      <c r="U383" s="5">
        <v>80</v>
      </c>
      <c r="V383" s="22">
        <v>-7150</v>
      </c>
      <c r="W383" s="22">
        <v>0</v>
      </c>
      <c r="X383" s="22">
        <v>0</v>
      </c>
      <c r="Y383" s="22">
        <v>0</v>
      </c>
      <c r="Z383" s="22">
        <v>0</v>
      </c>
      <c r="AA383" s="22">
        <v>0</v>
      </c>
      <c r="AB383" s="22">
        <v>0</v>
      </c>
      <c r="AC383" s="22">
        <v>0</v>
      </c>
      <c r="AD383" s="22">
        <v>0</v>
      </c>
      <c r="AE383" s="22">
        <v>0</v>
      </c>
      <c r="AF383" s="22">
        <v>0</v>
      </c>
      <c r="AG383" s="22">
        <v>0</v>
      </c>
      <c r="AH383" s="22">
        <v>0</v>
      </c>
      <c r="AI383" s="22">
        <f t="shared" si="46"/>
        <v>0</v>
      </c>
      <c r="AJ383" s="22">
        <v>0</v>
      </c>
      <c r="AK383" s="22">
        <f t="shared" si="47"/>
        <v>-7150</v>
      </c>
      <c r="AM383" s="65">
        <f t="shared" si="48"/>
        <v>0</v>
      </c>
      <c r="AN383" s="65">
        <f t="shared" si="49"/>
        <v>0</v>
      </c>
    </row>
    <row r="384" spans="1:40" outlineLevel="1" x14ac:dyDescent="0.25">
      <c r="A384" s="10">
        <v>40755</v>
      </c>
      <c r="C384" s="5" t="s">
        <v>7099</v>
      </c>
      <c r="D384" s="4" t="s">
        <v>7100</v>
      </c>
      <c r="F384" s="4" t="s">
        <v>88</v>
      </c>
      <c r="G384" s="4" t="s">
        <v>451</v>
      </c>
      <c r="H384" s="4" t="s">
        <v>157</v>
      </c>
      <c r="M384" s="5">
        <v>1</v>
      </c>
      <c r="N384" s="5" t="s">
        <v>158</v>
      </c>
      <c r="P384" s="65">
        <v>4150</v>
      </c>
      <c r="Q384" s="66">
        <v>0</v>
      </c>
      <c r="R384" s="66">
        <v>0</v>
      </c>
      <c r="S384" s="66">
        <f t="shared" si="45"/>
        <v>4150</v>
      </c>
      <c r="U384" s="5">
        <v>80</v>
      </c>
      <c r="V384" s="22">
        <v>-4150</v>
      </c>
      <c r="W384" s="22">
        <v>0</v>
      </c>
      <c r="X384" s="22">
        <v>0</v>
      </c>
      <c r="Y384" s="22">
        <v>0</v>
      </c>
      <c r="Z384" s="22">
        <v>0</v>
      </c>
      <c r="AA384" s="22">
        <v>0</v>
      </c>
      <c r="AB384" s="22">
        <v>0</v>
      </c>
      <c r="AC384" s="22">
        <v>0</v>
      </c>
      <c r="AD384" s="22">
        <v>0</v>
      </c>
      <c r="AE384" s="22">
        <v>0</v>
      </c>
      <c r="AF384" s="22">
        <v>0</v>
      </c>
      <c r="AG384" s="22">
        <v>0</v>
      </c>
      <c r="AH384" s="22">
        <v>0</v>
      </c>
      <c r="AI384" s="22">
        <f t="shared" si="46"/>
        <v>0</v>
      </c>
      <c r="AJ384" s="22">
        <v>0</v>
      </c>
      <c r="AK384" s="22">
        <f t="shared" si="47"/>
        <v>-4150</v>
      </c>
      <c r="AM384" s="65">
        <f t="shared" si="48"/>
        <v>0</v>
      </c>
      <c r="AN384" s="65">
        <f t="shared" si="49"/>
        <v>0</v>
      </c>
    </row>
    <row r="385" spans="1:40" outlineLevel="1" x14ac:dyDescent="0.25">
      <c r="A385" s="10">
        <v>40755</v>
      </c>
      <c r="C385" s="5" t="s">
        <v>7101</v>
      </c>
      <c r="D385" s="4" t="s">
        <v>7102</v>
      </c>
      <c r="F385" s="4" t="s">
        <v>88</v>
      </c>
      <c r="G385" s="4" t="s">
        <v>451</v>
      </c>
      <c r="H385" s="4" t="s">
        <v>157</v>
      </c>
      <c r="M385" s="5">
        <v>1</v>
      </c>
      <c r="N385" s="5" t="s">
        <v>158</v>
      </c>
      <c r="P385" s="65">
        <v>430</v>
      </c>
      <c r="Q385" s="66">
        <v>0</v>
      </c>
      <c r="R385" s="66">
        <v>0</v>
      </c>
      <c r="S385" s="66">
        <f t="shared" si="45"/>
        <v>430</v>
      </c>
      <c r="U385" s="5">
        <v>80</v>
      </c>
      <c r="V385" s="22">
        <v>-430</v>
      </c>
      <c r="W385" s="22">
        <v>0</v>
      </c>
      <c r="X385" s="22">
        <v>0</v>
      </c>
      <c r="Y385" s="22">
        <v>0</v>
      </c>
      <c r="Z385" s="22">
        <v>0</v>
      </c>
      <c r="AA385" s="22">
        <v>0</v>
      </c>
      <c r="AB385" s="22">
        <v>0</v>
      </c>
      <c r="AC385" s="22">
        <v>0</v>
      </c>
      <c r="AD385" s="22">
        <v>0</v>
      </c>
      <c r="AE385" s="22">
        <v>0</v>
      </c>
      <c r="AF385" s="22">
        <v>0</v>
      </c>
      <c r="AG385" s="22">
        <v>0</v>
      </c>
      <c r="AH385" s="22">
        <v>0</v>
      </c>
      <c r="AI385" s="22">
        <f t="shared" si="46"/>
        <v>0</v>
      </c>
      <c r="AJ385" s="22">
        <v>0</v>
      </c>
      <c r="AK385" s="22">
        <f t="shared" si="47"/>
        <v>-430</v>
      </c>
      <c r="AM385" s="65">
        <f t="shared" si="48"/>
        <v>0</v>
      </c>
      <c r="AN385" s="65">
        <f t="shared" si="49"/>
        <v>0</v>
      </c>
    </row>
    <row r="386" spans="1:40" outlineLevel="1" x14ac:dyDescent="0.25">
      <c r="A386" s="10">
        <v>40755</v>
      </c>
      <c r="C386" s="5" t="s">
        <v>7103</v>
      </c>
      <c r="D386" s="4" t="s">
        <v>7104</v>
      </c>
      <c r="F386" s="4" t="s">
        <v>88</v>
      </c>
      <c r="G386" s="4" t="s">
        <v>451</v>
      </c>
      <c r="H386" s="4" t="s">
        <v>157</v>
      </c>
      <c r="M386" s="5">
        <v>1</v>
      </c>
      <c r="N386" s="5" t="s">
        <v>158</v>
      </c>
      <c r="P386" s="65">
        <v>450</v>
      </c>
      <c r="Q386" s="66">
        <v>0</v>
      </c>
      <c r="R386" s="66">
        <v>0</v>
      </c>
      <c r="S386" s="66">
        <f t="shared" si="45"/>
        <v>450</v>
      </c>
      <c r="U386" s="5">
        <v>80</v>
      </c>
      <c r="V386" s="22">
        <v>-450</v>
      </c>
      <c r="W386" s="22">
        <v>0</v>
      </c>
      <c r="X386" s="22">
        <v>0</v>
      </c>
      <c r="Y386" s="22">
        <v>0</v>
      </c>
      <c r="Z386" s="22">
        <v>0</v>
      </c>
      <c r="AA386" s="22">
        <v>0</v>
      </c>
      <c r="AB386" s="22">
        <v>0</v>
      </c>
      <c r="AC386" s="22">
        <v>0</v>
      </c>
      <c r="AD386" s="22">
        <v>0</v>
      </c>
      <c r="AE386" s="22">
        <v>0</v>
      </c>
      <c r="AF386" s="22">
        <v>0</v>
      </c>
      <c r="AG386" s="22">
        <v>0</v>
      </c>
      <c r="AH386" s="22">
        <v>0</v>
      </c>
      <c r="AI386" s="22">
        <f t="shared" si="46"/>
        <v>0</v>
      </c>
      <c r="AJ386" s="22">
        <v>0</v>
      </c>
      <c r="AK386" s="22">
        <f t="shared" si="47"/>
        <v>-450</v>
      </c>
      <c r="AM386" s="65">
        <f t="shared" si="48"/>
        <v>0</v>
      </c>
      <c r="AN386" s="65">
        <f t="shared" si="49"/>
        <v>0</v>
      </c>
    </row>
    <row r="387" spans="1:40" outlineLevel="1" x14ac:dyDescent="0.25">
      <c r="A387" s="10">
        <v>40755</v>
      </c>
      <c r="C387" s="5" t="s">
        <v>7105</v>
      </c>
      <c r="D387" s="4" t="s">
        <v>7106</v>
      </c>
      <c r="F387" s="4" t="s">
        <v>88</v>
      </c>
      <c r="G387" s="4" t="s">
        <v>451</v>
      </c>
      <c r="H387" s="4" t="s">
        <v>157</v>
      </c>
      <c r="M387" s="5">
        <v>1</v>
      </c>
      <c r="N387" s="5" t="s">
        <v>158</v>
      </c>
      <c r="P387" s="65">
        <v>52.5</v>
      </c>
      <c r="Q387" s="66">
        <v>0</v>
      </c>
      <c r="R387" s="66">
        <v>0</v>
      </c>
      <c r="S387" s="66">
        <f t="shared" si="45"/>
        <v>52.5</v>
      </c>
      <c r="U387" s="5">
        <v>80</v>
      </c>
      <c r="V387" s="22">
        <v>-52.5</v>
      </c>
      <c r="W387" s="22">
        <v>0</v>
      </c>
      <c r="X387" s="22">
        <v>0</v>
      </c>
      <c r="Y387" s="22">
        <v>0</v>
      </c>
      <c r="Z387" s="22">
        <v>0</v>
      </c>
      <c r="AA387" s="22">
        <v>0</v>
      </c>
      <c r="AB387" s="22">
        <v>0</v>
      </c>
      <c r="AC387" s="22">
        <v>0</v>
      </c>
      <c r="AD387" s="22">
        <v>0</v>
      </c>
      <c r="AE387" s="22">
        <v>0</v>
      </c>
      <c r="AF387" s="22">
        <v>0</v>
      </c>
      <c r="AG387" s="22">
        <v>0</v>
      </c>
      <c r="AH387" s="22">
        <v>0</v>
      </c>
      <c r="AI387" s="22">
        <f t="shared" si="46"/>
        <v>0</v>
      </c>
      <c r="AJ387" s="22">
        <v>0</v>
      </c>
      <c r="AK387" s="22">
        <f t="shared" si="47"/>
        <v>-52.5</v>
      </c>
      <c r="AM387" s="65">
        <f t="shared" si="48"/>
        <v>0</v>
      </c>
      <c r="AN387" s="65">
        <f t="shared" si="49"/>
        <v>0</v>
      </c>
    </row>
    <row r="388" spans="1:40" outlineLevel="1" x14ac:dyDescent="0.25">
      <c r="A388" s="10">
        <v>40755</v>
      </c>
      <c r="C388" s="5" t="s">
        <v>7107</v>
      </c>
      <c r="D388" s="4" t="s">
        <v>7108</v>
      </c>
      <c r="F388" s="4" t="s">
        <v>88</v>
      </c>
      <c r="G388" s="4" t="s">
        <v>451</v>
      </c>
      <c r="H388" s="4" t="s">
        <v>157</v>
      </c>
      <c r="M388" s="5">
        <v>1</v>
      </c>
      <c r="N388" s="5" t="s">
        <v>158</v>
      </c>
      <c r="P388" s="65">
        <v>5.6</v>
      </c>
      <c r="Q388" s="66">
        <v>0</v>
      </c>
      <c r="R388" s="66">
        <v>0</v>
      </c>
      <c r="S388" s="66">
        <f t="shared" si="45"/>
        <v>5.6</v>
      </c>
      <c r="U388" s="5">
        <v>80</v>
      </c>
      <c r="V388" s="22">
        <v>-5.6</v>
      </c>
      <c r="W388" s="22">
        <v>0</v>
      </c>
      <c r="X388" s="22">
        <v>0</v>
      </c>
      <c r="Y388" s="22">
        <v>0</v>
      </c>
      <c r="Z388" s="22">
        <v>0</v>
      </c>
      <c r="AA388" s="22">
        <v>0</v>
      </c>
      <c r="AB388" s="22">
        <v>0</v>
      </c>
      <c r="AC388" s="22">
        <v>0</v>
      </c>
      <c r="AD388" s="22">
        <v>0</v>
      </c>
      <c r="AE388" s="22">
        <v>0</v>
      </c>
      <c r="AF388" s="22">
        <v>0</v>
      </c>
      <c r="AG388" s="22">
        <v>0</v>
      </c>
      <c r="AH388" s="22">
        <v>0</v>
      </c>
      <c r="AI388" s="22">
        <f t="shared" si="46"/>
        <v>0</v>
      </c>
      <c r="AJ388" s="22">
        <v>0</v>
      </c>
      <c r="AK388" s="22">
        <f t="shared" si="47"/>
        <v>-5.6</v>
      </c>
      <c r="AM388" s="65">
        <f t="shared" si="48"/>
        <v>0</v>
      </c>
      <c r="AN388" s="65">
        <f t="shared" si="49"/>
        <v>0</v>
      </c>
    </row>
    <row r="389" spans="1:40" outlineLevel="1" x14ac:dyDescent="0.25">
      <c r="A389" s="10">
        <v>40755</v>
      </c>
      <c r="C389" s="5" t="s">
        <v>7109</v>
      </c>
      <c r="D389" s="4" t="s">
        <v>7110</v>
      </c>
      <c r="F389" s="4" t="s">
        <v>88</v>
      </c>
      <c r="G389" s="4" t="s">
        <v>451</v>
      </c>
      <c r="H389" s="4" t="s">
        <v>157</v>
      </c>
      <c r="M389" s="5">
        <v>1</v>
      </c>
      <c r="N389" s="5" t="s">
        <v>158</v>
      </c>
      <c r="P389" s="65">
        <v>2.5</v>
      </c>
      <c r="Q389" s="66">
        <v>0</v>
      </c>
      <c r="R389" s="66">
        <v>0</v>
      </c>
      <c r="S389" s="66">
        <f t="shared" si="45"/>
        <v>2.5</v>
      </c>
      <c r="U389" s="5">
        <v>80</v>
      </c>
      <c r="V389" s="22">
        <v>-2.5</v>
      </c>
      <c r="W389" s="22">
        <v>0</v>
      </c>
      <c r="X389" s="22">
        <v>0</v>
      </c>
      <c r="Y389" s="22">
        <v>0</v>
      </c>
      <c r="Z389" s="22">
        <v>0</v>
      </c>
      <c r="AA389" s="22">
        <v>0</v>
      </c>
      <c r="AB389" s="22">
        <v>0</v>
      </c>
      <c r="AC389" s="22">
        <v>0</v>
      </c>
      <c r="AD389" s="22">
        <v>0</v>
      </c>
      <c r="AE389" s="22">
        <v>0</v>
      </c>
      <c r="AF389" s="22">
        <v>0</v>
      </c>
      <c r="AG389" s="22">
        <v>0</v>
      </c>
      <c r="AH389" s="22">
        <v>0</v>
      </c>
      <c r="AI389" s="22">
        <f t="shared" si="46"/>
        <v>0</v>
      </c>
      <c r="AJ389" s="22">
        <v>0</v>
      </c>
      <c r="AK389" s="22">
        <f t="shared" si="47"/>
        <v>-2.5</v>
      </c>
      <c r="AM389" s="65">
        <f t="shared" si="48"/>
        <v>0</v>
      </c>
      <c r="AN389" s="65">
        <f t="shared" si="49"/>
        <v>0</v>
      </c>
    </row>
    <row r="390" spans="1:40" outlineLevel="1" x14ac:dyDescent="0.25">
      <c r="A390" s="10">
        <v>40755</v>
      </c>
      <c r="C390" s="5" t="s">
        <v>7111</v>
      </c>
      <c r="D390" s="4" t="s">
        <v>7112</v>
      </c>
      <c r="F390" s="4" t="s">
        <v>88</v>
      </c>
      <c r="G390" s="4" t="s">
        <v>451</v>
      </c>
      <c r="H390" s="4" t="s">
        <v>157</v>
      </c>
      <c r="M390" s="5">
        <v>1</v>
      </c>
      <c r="N390" s="5" t="s">
        <v>158</v>
      </c>
      <c r="P390" s="65">
        <v>180</v>
      </c>
      <c r="Q390" s="66">
        <v>0</v>
      </c>
      <c r="R390" s="66">
        <v>0</v>
      </c>
      <c r="S390" s="66">
        <f t="shared" si="45"/>
        <v>180</v>
      </c>
      <c r="U390" s="5">
        <v>80</v>
      </c>
      <c r="V390" s="22">
        <v>-180</v>
      </c>
      <c r="W390" s="22">
        <v>0</v>
      </c>
      <c r="X390" s="22">
        <v>0</v>
      </c>
      <c r="Y390" s="22">
        <v>0</v>
      </c>
      <c r="Z390" s="22">
        <v>0</v>
      </c>
      <c r="AA390" s="22">
        <v>0</v>
      </c>
      <c r="AB390" s="22">
        <v>0</v>
      </c>
      <c r="AC390" s="22">
        <v>0</v>
      </c>
      <c r="AD390" s="22">
        <v>0</v>
      </c>
      <c r="AE390" s="22">
        <v>0</v>
      </c>
      <c r="AF390" s="22">
        <v>0</v>
      </c>
      <c r="AG390" s="22">
        <v>0</v>
      </c>
      <c r="AH390" s="22">
        <v>0</v>
      </c>
      <c r="AI390" s="22">
        <f t="shared" si="46"/>
        <v>0</v>
      </c>
      <c r="AJ390" s="22">
        <v>0</v>
      </c>
      <c r="AK390" s="22">
        <f t="shared" si="47"/>
        <v>-180</v>
      </c>
      <c r="AM390" s="65">
        <f t="shared" si="48"/>
        <v>0</v>
      </c>
      <c r="AN390" s="65">
        <f t="shared" si="49"/>
        <v>0</v>
      </c>
    </row>
    <row r="391" spans="1:40" outlineLevel="1" x14ac:dyDescent="0.25">
      <c r="A391" s="10">
        <v>40755</v>
      </c>
      <c r="C391" s="5" t="s">
        <v>7113</v>
      </c>
      <c r="D391" s="4" t="s">
        <v>7114</v>
      </c>
      <c r="F391" s="4" t="s">
        <v>88</v>
      </c>
      <c r="G391" s="4" t="s">
        <v>451</v>
      </c>
      <c r="H391" s="4" t="s">
        <v>157</v>
      </c>
      <c r="M391" s="5">
        <v>1</v>
      </c>
      <c r="N391" s="5" t="s">
        <v>158</v>
      </c>
      <c r="P391" s="65">
        <v>45</v>
      </c>
      <c r="Q391" s="66">
        <v>0</v>
      </c>
      <c r="R391" s="66">
        <v>0</v>
      </c>
      <c r="S391" s="66">
        <f t="shared" si="45"/>
        <v>45</v>
      </c>
      <c r="U391" s="5">
        <v>80</v>
      </c>
      <c r="V391" s="22">
        <v>-45</v>
      </c>
      <c r="W391" s="22">
        <v>0</v>
      </c>
      <c r="X391" s="22">
        <v>0</v>
      </c>
      <c r="Y391" s="22">
        <v>0</v>
      </c>
      <c r="Z391" s="22">
        <v>0</v>
      </c>
      <c r="AA391" s="22">
        <v>0</v>
      </c>
      <c r="AB391" s="22">
        <v>0</v>
      </c>
      <c r="AC391" s="22">
        <v>0</v>
      </c>
      <c r="AD391" s="22">
        <v>0</v>
      </c>
      <c r="AE391" s="22">
        <v>0</v>
      </c>
      <c r="AF391" s="22">
        <v>0</v>
      </c>
      <c r="AG391" s="22">
        <v>0</v>
      </c>
      <c r="AH391" s="22">
        <v>0</v>
      </c>
      <c r="AI391" s="22">
        <f t="shared" si="46"/>
        <v>0</v>
      </c>
      <c r="AJ391" s="22">
        <v>0</v>
      </c>
      <c r="AK391" s="22">
        <f t="shared" si="47"/>
        <v>-45</v>
      </c>
      <c r="AM391" s="65">
        <f t="shared" si="48"/>
        <v>0</v>
      </c>
      <c r="AN391" s="65">
        <f t="shared" si="49"/>
        <v>0</v>
      </c>
    </row>
    <row r="392" spans="1:40" outlineLevel="1" x14ac:dyDescent="0.25">
      <c r="A392" s="10">
        <v>40755</v>
      </c>
      <c r="C392" s="5" t="s">
        <v>7115</v>
      </c>
      <c r="D392" s="4" t="s">
        <v>7116</v>
      </c>
      <c r="F392" s="4" t="s">
        <v>88</v>
      </c>
      <c r="G392" s="4" t="s">
        <v>451</v>
      </c>
      <c r="H392" s="4" t="s">
        <v>157</v>
      </c>
      <c r="M392" s="5">
        <v>1</v>
      </c>
      <c r="N392" s="5" t="s">
        <v>158</v>
      </c>
      <c r="P392" s="65">
        <v>36.5</v>
      </c>
      <c r="Q392" s="66">
        <v>0</v>
      </c>
      <c r="R392" s="66">
        <v>0</v>
      </c>
      <c r="S392" s="66">
        <f t="shared" si="45"/>
        <v>36.5</v>
      </c>
      <c r="U392" s="5">
        <v>80</v>
      </c>
      <c r="V392" s="22">
        <v>-36.5</v>
      </c>
      <c r="W392" s="22">
        <v>0</v>
      </c>
      <c r="X392" s="22">
        <v>0</v>
      </c>
      <c r="Y392" s="22">
        <v>0</v>
      </c>
      <c r="Z392" s="22">
        <v>0</v>
      </c>
      <c r="AA392" s="22">
        <v>0</v>
      </c>
      <c r="AB392" s="22">
        <v>0</v>
      </c>
      <c r="AC392" s="22">
        <v>0</v>
      </c>
      <c r="AD392" s="22">
        <v>0</v>
      </c>
      <c r="AE392" s="22">
        <v>0</v>
      </c>
      <c r="AF392" s="22">
        <v>0</v>
      </c>
      <c r="AG392" s="22">
        <v>0</v>
      </c>
      <c r="AH392" s="22">
        <v>0</v>
      </c>
      <c r="AI392" s="22">
        <f t="shared" si="46"/>
        <v>0</v>
      </c>
      <c r="AJ392" s="22">
        <v>0</v>
      </c>
      <c r="AK392" s="22">
        <f t="shared" si="47"/>
        <v>-36.5</v>
      </c>
      <c r="AM392" s="65">
        <f t="shared" si="48"/>
        <v>0</v>
      </c>
      <c r="AN392" s="65">
        <f t="shared" si="49"/>
        <v>0</v>
      </c>
    </row>
    <row r="393" spans="1:40" outlineLevel="1" x14ac:dyDescent="0.25">
      <c r="A393" s="10">
        <v>40755</v>
      </c>
      <c r="C393" s="5" t="s">
        <v>7117</v>
      </c>
      <c r="D393" s="4" t="s">
        <v>7118</v>
      </c>
      <c r="F393" s="4" t="s">
        <v>88</v>
      </c>
      <c r="G393" s="4" t="s">
        <v>451</v>
      </c>
      <c r="H393" s="4" t="s">
        <v>157</v>
      </c>
      <c r="M393" s="5">
        <v>1</v>
      </c>
      <c r="N393" s="5" t="s">
        <v>158</v>
      </c>
      <c r="P393" s="65">
        <v>700</v>
      </c>
      <c r="Q393" s="66">
        <v>0</v>
      </c>
      <c r="R393" s="66">
        <v>0</v>
      </c>
      <c r="S393" s="66">
        <f t="shared" si="45"/>
        <v>700</v>
      </c>
      <c r="U393" s="5">
        <v>80</v>
      </c>
      <c r="V393" s="22">
        <v>-700</v>
      </c>
      <c r="W393" s="22">
        <v>0</v>
      </c>
      <c r="X393" s="22">
        <v>0</v>
      </c>
      <c r="Y393" s="22">
        <v>0</v>
      </c>
      <c r="Z393" s="22">
        <v>0</v>
      </c>
      <c r="AA393" s="22">
        <v>0</v>
      </c>
      <c r="AB393" s="22">
        <v>0</v>
      </c>
      <c r="AC393" s="22">
        <v>0</v>
      </c>
      <c r="AD393" s="22">
        <v>0</v>
      </c>
      <c r="AE393" s="22">
        <v>0</v>
      </c>
      <c r="AF393" s="22">
        <v>0</v>
      </c>
      <c r="AG393" s="22">
        <v>0</v>
      </c>
      <c r="AH393" s="22">
        <v>0</v>
      </c>
      <c r="AI393" s="22">
        <f t="shared" si="46"/>
        <v>0</v>
      </c>
      <c r="AJ393" s="22">
        <v>0</v>
      </c>
      <c r="AK393" s="22">
        <f t="shared" si="47"/>
        <v>-700</v>
      </c>
      <c r="AM393" s="65">
        <f t="shared" si="48"/>
        <v>0</v>
      </c>
      <c r="AN393" s="65">
        <f t="shared" si="49"/>
        <v>0</v>
      </c>
    </row>
    <row r="394" spans="1:40" outlineLevel="1" x14ac:dyDescent="0.25">
      <c r="A394" s="10">
        <v>40755</v>
      </c>
      <c r="C394" s="5" t="s">
        <v>7119</v>
      </c>
      <c r="D394" s="4" t="s">
        <v>7120</v>
      </c>
      <c r="F394" s="4" t="s">
        <v>88</v>
      </c>
      <c r="G394" s="4" t="s">
        <v>451</v>
      </c>
      <c r="H394" s="4" t="s">
        <v>157</v>
      </c>
      <c r="M394" s="5">
        <v>1</v>
      </c>
      <c r="N394" s="5" t="s">
        <v>158</v>
      </c>
      <c r="P394" s="65">
        <v>2377.5</v>
      </c>
      <c r="Q394" s="66">
        <v>0</v>
      </c>
      <c r="R394" s="66">
        <v>0</v>
      </c>
      <c r="S394" s="66">
        <f t="shared" si="45"/>
        <v>2377.5</v>
      </c>
      <c r="U394" s="5">
        <v>80</v>
      </c>
      <c r="V394" s="22">
        <v>-2377.5</v>
      </c>
      <c r="W394" s="22">
        <v>0</v>
      </c>
      <c r="X394" s="22">
        <v>0</v>
      </c>
      <c r="Y394" s="22">
        <v>0</v>
      </c>
      <c r="Z394" s="22">
        <v>0</v>
      </c>
      <c r="AA394" s="22">
        <v>0</v>
      </c>
      <c r="AB394" s="22">
        <v>0</v>
      </c>
      <c r="AC394" s="22">
        <v>0</v>
      </c>
      <c r="AD394" s="22">
        <v>0</v>
      </c>
      <c r="AE394" s="22">
        <v>0</v>
      </c>
      <c r="AF394" s="22">
        <v>0</v>
      </c>
      <c r="AG394" s="22">
        <v>0</v>
      </c>
      <c r="AH394" s="22">
        <v>0</v>
      </c>
      <c r="AI394" s="22">
        <f t="shared" si="46"/>
        <v>0</v>
      </c>
      <c r="AJ394" s="22">
        <v>0</v>
      </c>
      <c r="AK394" s="22">
        <f t="shared" si="47"/>
        <v>-2377.5</v>
      </c>
      <c r="AM394" s="65">
        <f t="shared" si="48"/>
        <v>0</v>
      </c>
      <c r="AN394" s="65">
        <f t="shared" si="49"/>
        <v>0</v>
      </c>
    </row>
    <row r="395" spans="1:40" outlineLevel="1" x14ac:dyDescent="0.25">
      <c r="A395" s="10">
        <v>40755</v>
      </c>
      <c r="C395" s="5" t="s">
        <v>7121</v>
      </c>
      <c r="D395" s="4" t="s">
        <v>7122</v>
      </c>
      <c r="F395" s="4" t="s">
        <v>88</v>
      </c>
      <c r="G395" s="4" t="s">
        <v>451</v>
      </c>
      <c r="H395" s="4" t="s">
        <v>157</v>
      </c>
      <c r="M395" s="5">
        <v>1</v>
      </c>
      <c r="N395" s="5" t="s">
        <v>158</v>
      </c>
      <c r="P395" s="65">
        <v>682.5</v>
      </c>
      <c r="Q395" s="66">
        <v>0</v>
      </c>
      <c r="R395" s="66">
        <v>0</v>
      </c>
      <c r="S395" s="66">
        <f t="shared" si="45"/>
        <v>682.5</v>
      </c>
      <c r="U395" s="5">
        <v>80</v>
      </c>
      <c r="V395" s="22">
        <v>-682.5</v>
      </c>
      <c r="W395" s="22">
        <v>0</v>
      </c>
      <c r="X395" s="22">
        <v>0</v>
      </c>
      <c r="Y395" s="22">
        <v>0</v>
      </c>
      <c r="Z395" s="22">
        <v>0</v>
      </c>
      <c r="AA395" s="22">
        <v>0</v>
      </c>
      <c r="AB395" s="22">
        <v>0</v>
      </c>
      <c r="AC395" s="22">
        <v>0</v>
      </c>
      <c r="AD395" s="22">
        <v>0</v>
      </c>
      <c r="AE395" s="22">
        <v>0</v>
      </c>
      <c r="AF395" s="22">
        <v>0</v>
      </c>
      <c r="AG395" s="22">
        <v>0</v>
      </c>
      <c r="AH395" s="22">
        <v>0</v>
      </c>
      <c r="AI395" s="22">
        <f t="shared" si="46"/>
        <v>0</v>
      </c>
      <c r="AJ395" s="22">
        <v>0</v>
      </c>
      <c r="AK395" s="22">
        <f t="shared" si="47"/>
        <v>-682.5</v>
      </c>
      <c r="AM395" s="65">
        <f t="shared" si="48"/>
        <v>0</v>
      </c>
      <c r="AN395" s="65">
        <f t="shared" si="49"/>
        <v>0</v>
      </c>
    </row>
    <row r="396" spans="1:40" outlineLevel="1" x14ac:dyDescent="0.25">
      <c r="A396" s="10">
        <v>40755</v>
      </c>
      <c r="C396" s="5" t="s">
        <v>7123</v>
      </c>
      <c r="D396" s="4" t="s">
        <v>7124</v>
      </c>
      <c r="F396" s="4" t="s">
        <v>88</v>
      </c>
      <c r="G396" s="4" t="s">
        <v>451</v>
      </c>
      <c r="H396" s="4" t="s">
        <v>157</v>
      </c>
      <c r="M396" s="5">
        <v>1</v>
      </c>
      <c r="N396" s="5" t="s">
        <v>158</v>
      </c>
      <c r="P396" s="65">
        <v>97.5</v>
      </c>
      <c r="Q396" s="66">
        <v>0</v>
      </c>
      <c r="R396" s="66">
        <v>0</v>
      </c>
      <c r="S396" s="66">
        <f t="shared" si="45"/>
        <v>97.5</v>
      </c>
      <c r="U396" s="5">
        <v>80</v>
      </c>
      <c r="V396" s="22">
        <v>-97.5</v>
      </c>
      <c r="W396" s="22">
        <v>0</v>
      </c>
      <c r="X396" s="22">
        <v>0</v>
      </c>
      <c r="Y396" s="22">
        <v>0</v>
      </c>
      <c r="Z396" s="22">
        <v>0</v>
      </c>
      <c r="AA396" s="22">
        <v>0</v>
      </c>
      <c r="AB396" s="22">
        <v>0</v>
      </c>
      <c r="AC396" s="22">
        <v>0</v>
      </c>
      <c r="AD396" s="22">
        <v>0</v>
      </c>
      <c r="AE396" s="22">
        <v>0</v>
      </c>
      <c r="AF396" s="22">
        <v>0</v>
      </c>
      <c r="AG396" s="22">
        <v>0</v>
      </c>
      <c r="AH396" s="22">
        <v>0</v>
      </c>
      <c r="AI396" s="22">
        <f t="shared" si="46"/>
        <v>0</v>
      </c>
      <c r="AJ396" s="22">
        <v>0</v>
      </c>
      <c r="AK396" s="22">
        <f t="shared" si="47"/>
        <v>-97.5</v>
      </c>
      <c r="AM396" s="65">
        <f t="shared" si="48"/>
        <v>0</v>
      </c>
      <c r="AN396" s="65">
        <f t="shared" si="49"/>
        <v>0</v>
      </c>
    </row>
    <row r="397" spans="1:40" outlineLevel="1" x14ac:dyDescent="0.25">
      <c r="A397" s="10">
        <v>40755</v>
      </c>
      <c r="C397" s="5" t="s">
        <v>7125</v>
      </c>
      <c r="D397" s="4" t="s">
        <v>7126</v>
      </c>
      <c r="F397" s="4" t="s">
        <v>88</v>
      </c>
      <c r="G397" s="4" t="s">
        <v>451</v>
      </c>
      <c r="H397" s="4" t="s">
        <v>157</v>
      </c>
      <c r="M397" s="5">
        <v>1</v>
      </c>
      <c r="N397" s="5" t="s">
        <v>158</v>
      </c>
      <c r="P397" s="65">
        <v>240</v>
      </c>
      <c r="Q397" s="66">
        <v>0</v>
      </c>
      <c r="R397" s="66">
        <v>0</v>
      </c>
      <c r="S397" s="66">
        <f t="shared" si="45"/>
        <v>240</v>
      </c>
      <c r="U397" s="5">
        <v>80</v>
      </c>
      <c r="V397" s="22">
        <v>-240</v>
      </c>
      <c r="W397" s="22">
        <v>0</v>
      </c>
      <c r="X397" s="22">
        <v>0</v>
      </c>
      <c r="Y397" s="22">
        <v>0</v>
      </c>
      <c r="Z397" s="22">
        <v>0</v>
      </c>
      <c r="AA397" s="22">
        <v>0</v>
      </c>
      <c r="AB397" s="22">
        <v>0</v>
      </c>
      <c r="AC397" s="22">
        <v>0</v>
      </c>
      <c r="AD397" s="22">
        <v>0</v>
      </c>
      <c r="AE397" s="22">
        <v>0</v>
      </c>
      <c r="AF397" s="22">
        <v>0</v>
      </c>
      <c r="AG397" s="22">
        <v>0</v>
      </c>
      <c r="AH397" s="22">
        <v>0</v>
      </c>
      <c r="AI397" s="22">
        <f t="shared" si="46"/>
        <v>0</v>
      </c>
      <c r="AJ397" s="22">
        <v>0</v>
      </c>
      <c r="AK397" s="22">
        <f t="shared" si="47"/>
        <v>-240</v>
      </c>
      <c r="AM397" s="65">
        <f t="shared" si="48"/>
        <v>0</v>
      </c>
      <c r="AN397" s="65">
        <f t="shared" si="49"/>
        <v>0</v>
      </c>
    </row>
    <row r="398" spans="1:40" outlineLevel="1" x14ac:dyDescent="0.25">
      <c r="A398" s="10">
        <v>40755</v>
      </c>
      <c r="C398" s="5" t="s">
        <v>7127</v>
      </c>
      <c r="D398" s="4" t="s">
        <v>7128</v>
      </c>
      <c r="F398" s="4" t="s">
        <v>88</v>
      </c>
      <c r="G398" s="4" t="s">
        <v>451</v>
      </c>
      <c r="H398" s="4" t="s">
        <v>157</v>
      </c>
      <c r="M398" s="5">
        <v>1</v>
      </c>
      <c r="N398" s="5" t="s">
        <v>158</v>
      </c>
      <c r="P398" s="65">
        <v>78</v>
      </c>
      <c r="Q398" s="66">
        <v>0</v>
      </c>
      <c r="R398" s="66">
        <v>0</v>
      </c>
      <c r="S398" s="66">
        <f t="shared" si="45"/>
        <v>78</v>
      </c>
      <c r="U398" s="5">
        <v>80</v>
      </c>
      <c r="V398" s="22">
        <v>-78</v>
      </c>
      <c r="W398" s="22">
        <v>0</v>
      </c>
      <c r="X398" s="22">
        <v>0</v>
      </c>
      <c r="Y398" s="22">
        <v>0</v>
      </c>
      <c r="Z398" s="22">
        <v>0</v>
      </c>
      <c r="AA398" s="22">
        <v>0</v>
      </c>
      <c r="AB398" s="22">
        <v>0</v>
      </c>
      <c r="AC398" s="22">
        <v>0</v>
      </c>
      <c r="AD398" s="22">
        <v>0</v>
      </c>
      <c r="AE398" s="22">
        <v>0</v>
      </c>
      <c r="AF398" s="22">
        <v>0</v>
      </c>
      <c r="AG398" s="22">
        <v>0</v>
      </c>
      <c r="AH398" s="22">
        <v>0</v>
      </c>
      <c r="AI398" s="22">
        <f t="shared" si="46"/>
        <v>0</v>
      </c>
      <c r="AJ398" s="22">
        <v>0</v>
      </c>
      <c r="AK398" s="22">
        <f t="shared" si="47"/>
        <v>-78</v>
      </c>
      <c r="AM398" s="65">
        <f t="shared" si="48"/>
        <v>0</v>
      </c>
      <c r="AN398" s="65">
        <f t="shared" si="49"/>
        <v>0</v>
      </c>
    </row>
    <row r="399" spans="1:40" outlineLevel="1" x14ac:dyDescent="0.25">
      <c r="A399" s="10">
        <v>40755</v>
      </c>
      <c r="C399" s="5" t="s">
        <v>7129</v>
      </c>
      <c r="D399" s="4" t="s">
        <v>7130</v>
      </c>
      <c r="F399" s="4" t="s">
        <v>88</v>
      </c>
      <c r="G399" s="4" t="s">
        <v>451</v>
      </c>
      <c r="H399" s="4" t="s">
        <v>157</v>
      </c>
      <c r="M399" s="5">
        <v>1</v>
      </c>
      <c r="N399" s="5" t="s">
        <v>158</v>
      </c>
      <c r="P399" s="65">
        <v>300</v>
      </c>
      <c r="Q399" s="66">
        <v>0</v>
      </c>
      <c r="R399" s="66">
        <v>0</v>
      </c>
      <c r="S399" s="66">
        <f t="shared" si="45"/>
        <v>300</v>
      </c>
      <c r="U399" s="5">
        <v>80</v>
      </c>
      <c r="V399" s="22">
        <v>-300</v>
      </c>
      <c r="W399" s="22">
        <v>0</v>
      </c>
      <c r="X399" s="22">
        <v>0</v>
      </c>
      <c r="Y399" s="22">
        <v>0</v>
      </c>
      <c r="Z399" s="22">
        <v>0</v>
      </c>
      <c r="AA399" s="22">
        <v>0</v>
      </c>
      <c r="AB399" s="22">
        <v>0</v>
      </c>
      <c r="AC399" s="22">
        <v>0</v>
      </c>
      <c r="AD399" s="22">
        <v>0</v>
      </c>
      <c r="AE399" s="22">
        <v>0</v>
      </c>
      <c r="AF399" s="22">
        <v>0</v>
      </c>
      <c r="AG399" s="22">
        <v>0</v>
      </c>
      <c r="AH399" s="22">
        <v>0</v>
      </c>
      <c r="AI399" s="22">
        <f t="shared" si="46"/>
        <v>0</v>
      </c>
      <c r="AJ399" s="22">
        <v>0</v>
      </c>
      <c r="AK399" s="22">
        <f t="shared" si="47"/>
        <v>-300</v>
      </c>
      <c r="AM399" s="65">
        <f t="shared" si="48"/>
        <v>0</v>
      </c>
      <c r="AN399" s="65">
        <f t="shared" si="49"/>
        <v>0</v>
      </c>
    </row>
    <row r="400" spans="1:40" outlineLevel="1" x14ac:dyDescent="0.25">
      <c r="A400" s="10">
        <v>40755</v>
      </c>
      <c r="C400" s="5" t="s">
        <v>7131</v>
      </c>
      <c r="D400" s="4" t="s">
        <v>7132</v>
      </c>
      <c r="F400" s="4" t="s">
        <v>88</v>
      </c>
      <c r="G400" s="4" t="s">
        <v>451</v>
      </c>
      <c r="H400" s="4" t="s">
        <v>157</v>
      </c>
      <c r="M400" s="5">
        <v>1</v>
      </c>
      <c r="N400" s="5" t="s">
        <v>158</v>
      </c>
      <c r="P400" s="65">
        <v>417.6</v>
      </c>
      <c r="Q400" s="66">
        <v>0</v>
      </c>
      <c r="R400" s="66">
        <v>0</v>
      </c>
      <c r="S400" s="66">
        <f t="shared" si="45"/>
        <v>417.6</v>
      </c>
      <c r="U400" s="5">
        <v>80</v>
      </c>
      <c r="V400" s="22">
        <v>-417.6</v>
      </c>
      <c r="W400" s="22">
        <v>0</v>
      </c>
      <c r="X400" s="22">
        <v>0</v>
      </c>
      <c r="Y400" s="22">
        <v>0</v>
      </c>
      <c r="Z400" s="22">
        <v>0</v>
      </c>
      <c r="AA400" s="22">
        <v>0</v>
      </c>
      <c r="AB400" s="22">
        <v>0</v>
      </c>
      <c r="AC400" s="22">
        <v>0</v>
      </c>
      <c r="AD400" s="22">
        <v>0</v>
      </c>
      <c r="AE400" s="22">
        <v>0</v>
      </c>
      <c r="AF400" s="22">
        <v>0</v>
      </c>
      <c r="AG400" s="22">
        <v>0</v>
      </c>
      <c r="AH400" s="22">
        <v>0</v>
      </c>
      <c r="AI400" s="22">
        <f t="shared" si="46"/>
        <v>0</v>
      </c>
      <c r="AJ400" s="22">
        <v>0</v>
      </c>
      <c r="AK400" s="22">
        <f t="shared" si="47"/>
        <v>-417.6</v>
      </c>
      <c r="AM400" s="65">
        <f t="shared" si="48"/>
        <v>0</v>
      </c>
      <c r="AN400" s="65">
        <f t="shared" si="49"/>
        <v>0</v>
      </c>
    </row>
    <row r="401" spans="1:40" outlineLevel="1" x14ac:dyDescent="0.25">
      <c r="A401" s="10">
        <v>40755</v>
      </c>
      <c r="C401" s="5" t="s">
        <v>7133</v>
      </c>
      <c r="D401" s="4" t="s">
        <v>7134</v>
      </c>
      <c r="F401" s="4" t="s">
        <v>88</v>
      </c>
      <c r="G401" s="4" t="s">
        <v>451</v>
      </c>
      <c r="H401" s="4" t="s">
        <v>157</v>
      </c>
      <c r="M401" s="5">
        <v>1</v>
      </c>
      <c r="N401" s="5" t="s">
        <v>158</v>
      </c>
      <c r="P401" s="65">
        <v>120</v>
      </c>
      <c r="Q401" s="66">
        <v>0</v>
      </c>
      <c r="R401" s="66">
        <v>0</v>
      </c>
      <c r="S401" s="66">
        <f t="shared" si="45"/>
        <v>120</v>
      </c>
      <c r="U401" s="5">
        <v>80</v>
      </c>
      <c r="V401" s="22">
        <v>-120</v>
      </c>
      <c r="W401" s="22">
        <v>0</v>
      </c>
      <c r="X401" s="22">
        <v>0</v>
      </c>
      <c r="Y401" s="22">
        <v>0</v>
      </c>
      <c r="Z401" s="22">
        <v>0</v>
      </c>
      <c r="AA401" s="22">
        <v>0</v>
      </c>
      <c r="AB401" s="22">
        <v>0</v>
      </c>
      <c r="AC401" s="22">
        <v>0</v>
      </c>
      <c r="AD401" s="22">
        <v>0</v>
      </c>
      <c r="AE401" s="22">
        <v>0</v>
      </c>
      <c r="AF401" s="22">
        <v>0</v>
      </c>
      <c r="AG401" s="22">
        <v>0</v>
      </c>
      <c r="AH401" s="22">
        <v>0</v>
      </c>
      <c r="AI401" s="22">
        <f t="shared" si="46"/>
        <v>0</v>
      </c>
      <c r="AJ401" s="22">
        <v>0</v>
      </c>
      <c r="AK401" s="22">
        <f t="shared" si="47"/>
        <v>-120</v>
      </c>
      <c r="AM401" s="65">
        <f t="shared" si="48"/>
        <v>0</v>
      </c>
      <c r="AN401" s="65">
        <f t="shared" si="49"/>
        <v>0</v>
      </c>
    </row>
    <row r="402" spans="1:40" outlineLevel="1" x14ac:dyDescent="0.25">
      <c r="A402" s="10">
        <v>40755</v>
      </c>
      <c r="C402" s="5" t="s">
        <v>7135</v>
      </c>
      <c r="D402" s="4" t="s">
        <v>7136</v>
      </c>
      <c r="F402" s="4" t="s">
        <v>88</v>
      </c>
      <c r="G402" s="4" t="s">
        <v>451</v>
      </c>
      <c r="H402" s="4" t="s">
        <v>157</v>
      </c>
      <c r="M402" s="5">
        <v>1</v>
      </c>
      <c r="N402" s="5" t="s">
        <v>158</v>
      </c>
      <c r="P402" s="65">
        <v>1960</v>
      </c>
      <c r="Q402" s="66">
        <v>0</v>
      </c>
      <c r="R402" s="66">
        <v>0</v>
      </c>
      <c r="S402" s="66">
        <f t="shared" si="45"/>
        <v>1960</v>
      </c>
      <c r="U402" s="5">
        <v>80</v>
      </c>
      <c r="V402" s="22">
        <v>-1960</v>
      </c>
      <c r="W402" s="22">
        <v>0</v>
      </c>
      <c r="X402" s="22">
        <v>0</v>
      </c>
      <c r="Y402" s="22">
        <v>0</v>
      </c>
      <c r="Z402" s="22">
        <v>0</v>
      </c>
      <c r="AA402" s="22">
        <v>0</v>
      </c>
      <c r="AB402" s="22">
        <v>0</v>
      </c>
      <c r="AC402" s="22">
        <v>0</v>
      </c>
      <c r="AD402" s="22">
        <v>0</v>
      </c>
      <c r="AE402" s="22">
        <v>0</v>
      </c>
      <c r="AF402" s="22">
        <v>0</v>
      </c>
      <c r="AG402" s="22">
        <v>0</v>
      </c>
      <c r="AH402" s="22">
        <v>0</v>
      </c>
      <c r="AI402" s="22">
        <f t="shared" si="46"/>
        <v>0</v>
      </c>
      <c r="AJ402" s="22">
        <v>0</v>
      </c>
      <c r="AK402" s="22">
        <f t="shared" si="47"/>
        <v>-1960</v>
      </c>
      <c r="AM402" s="65">
        <f t="shared" si="48"/>
        <v>0</v>
      </c>
      <c r="AN402" s="65">
        <f t="shared" si="49"/>
        <v>0</v>
      </c>
    </row>
    <row r="403" spans="1:40" outlineLevel="1" x14ac:dyDescent="0.25">
      <c r="A403" s="10">
        <v>40755</v>
      </c>
      <c r="C403" s="5" t="s">
        <v>7137</v>
      </c>
      <c r="D403" s="4" t="s">
        <v>7116</v>
      </c>
      <c r="F403" s="4" t="s">
        <v>88</v>
      </c>
      <c r="G403" s="4" t="s">
        <v>451</v>
      </c>
      <c r="H403" s="4" t="s">
        <v>157</v>
      </c>
      <c r="M403" s="5">
        <v>1</v>
      </c>
      <c r="N403" s="5" t="s">
        <v>158</v>
      </c>
      <c r="P403" s="65">
        <v>155</v>
      </c>
      <c r="Q403" s="66">
        <v>0</v>
      </c>
      <c r="R403" s="66">
        <v>0</v>
      </c>
      <c r="S403" s="66">
        <f t="shared" si="45"/>
        <v>155</v>
      </c>
      <c r="U403" s="5">
        <v>80</v>
      </c>
      <c r="V403" s="22">
        <v>-155</v>
      </c>
      <c r="W403" s="22">
        <v>0</v>
      </c>
      <c r="X403" s="22">
        <v>0</v>
      </c>
      <c r="Y403" s="22">
        <v>0</v>
      </c>
      <c r="Z403" s="22">
        <v>0</v>
      </c>
      <c r="AA403" s="22">
        <v>0</v>
      </c>
      <c r="AB403" s="22">
        <v>0</v>
      </c>
      <c r="AC403" s="22">
        <v>0</v>
      </c>
      <c r="AD403" s="22">
        <v>0</v>
      </c>
      <c r="AE403" s="22">
        <v>0</v>
      </c>
      <c r="AF403" s="22">
        <v>0</v>
      </c>
      <c r="AG403" s="22">
        <v>0</v>
      </c>
      <c r="AH403" s="22">
        <v>0</v>
      </c>
      <c r="AI403" s="22">
        <f t="shared" si="46"/>
        <v>0</v>
      </c>
      <c r="AJ403" s="22">
        <v>0</v>
      </c>
      <c r="AK403" s="22">
        <f t="shared" si="47"/>
        <v>-155</v>
      </c>
      <c r="AM403" s="65">
        <f t="shared" si="48"/>
        <v>0</v>
      </c>
      <c r="AN403" s="65">
        <f t="shared" si="49"/>
        <v>0</v>
      </c>
    </row>
    <row r="404" spans="1:40" outlineLevel="1" x14ac:dyDescent="0.25">
      <c r="A404" s="10">
        <v>40755</v>
      </c>
      <c r="C404" s="5" t="s">
        <v>7138</v>
      </c>
      <c r="D404" s="4" t="s">
        <v>7139</v>
      </c>
      <c r="F404" s="4" t="s">
        <v>88</v>
      </c>
      <c r="G404" s="4" t="s">
        <v>451</v>
      </c>
      <c r="H404" s="4" t="s">
        <v>157</v>
      </c>
      <c r="M404" s="5">
        <v>1</v>
      </c>
      <c r="N404" s="5" t="s">
        <v>158</v>
      </c>
      <c r="P404" s="65">
        <v>800</v>
      </c>
      <c r="Q404" s="66">
        <v>0</v>
      </c>
      <c r="R404" s="66">
        <v>0</v>
      </c>
      <c r="S404" s="66">
        <f t="shared" ref="S404:S456" si="50">SUM(P404:R404)</f>
        <v>800</v>
      </c>
      <c r="U404" s="5">
        <v>80</v>
      </c>
      <c r="V404" s="22">
        <v>-800</v>
      </c>
      <c r="W404" s="22">
        <v>0</v>
      </c>
      <c r="X404" s="22">
        <v>0</v>
      </c>
      <c r="Y404" s="22">
        <v>0</v>
      </c>
      <c r="Z404" s="22">
        <v>0</v>
      </c>
      <c r="AA404" s="22">
        <v>0</v>
      </c>
      <c r="AB404" s="22">
        <v>0</v>
      </c>
      <c r="AC404" s="22">
        <v>0</v>
      </c>
      <c r="AD404" s="22">
        <v>0</v>
      </c>
      <c r="AE404" s="22">
        <v>0</v>
      </c>
      <c r="AF404" s="22">
        <v>0</v>
      </c>
      <c r="AG404" s="22">
        <v>0</v>
      </c>
      <c r="AH404" s="22">
        <v>0</v>
      </c>
      <c r="AI404" s="22">
        <f t="shared" si="46"/>
        <v>0</v>
      </c>
      <c r="AJ404" s="22">
        <v>0</v>
      </c>
      <c r="AK404" s="22">
        <f t="shared" si="47"/>
        <v>-800</v>
      </c>
      <c r="AM404" s="65">
        <f t="shared" si="48"/>
        <v>0</v>
      </c>
      <c r="AN404" s="65">
        <f t="shared" si="49"/>
        <v>0</v>
      </c>
    </row>
    <row r="405" spans="1:40" outlineLevel="1" x14ac:dyDescent="0.25">
      <c r="A405" s="10">
        <v>40755</v>
      </c>
      <c r="C405" s="5" t="s">
        <v>7140</v>
      </c>
      <c r="D405" s="4" t="s">
        <v>7141</v>
      </c>
      <c r="F405" s="4" t="s">
        <v>88</v>
      </c>
      <c r="G405" s="4" t="s">
        <v>451</v>
      </c>
      <c r="H405" s="4" t="s">
        <v>157</v>
      </c>
      <c r="M405" s="5">
        <v>1</v>
      </c>
      <c r="N405" s="5" t="s">
        <v>158</v>
      </c>
      <c r="P405" s="65">
        <v>900</v>
      </c>
      <c r="Q405" s="66">
        <v>0</v>
      </c>
      <c r="R405" s="66">
        <v>0</v>
      </c>
      <c r="S405" s="66">
        <f t="shared" si="50"/>
        <v>900</v>
      </c>
      <c r="U405" s="5">
        <v>80</v>
      </c>
      <c r="V405" s="22">
        <v>-900</v>
      </c>
      <c r="W405" s="22">
        <v>0</v>
      </c>
      <c r="X405" s="22">
        <v>0</v>
      </c>
      <c r="Y405" s="22">
        <v>0</v>
      </c>
      <c r="Z405" s="22">
        <v>0</v>
      </c>
      <c r="AA405" s="22">
        <v>0</v>
      </c>
      <c r="AB405" s="22">
        <v>0</v>
      </c>
      <c r="AC405" s="22">
        <v>0</v>
      </c>
      <c r="AD405" s="22">
        <v>0</v>
      </c>
      <c r="AE405" s="22">
        <v>0</v>
      </c>
      <c r="AF405" s="22">
        <v>0</v>
      </c>
      <c r="AG405" s="22">
        <v>0</v>
      </c>
      <c r="AH405" s="22">
        <v>0</v>
      </c>
      <c r="AI405" s="22">
        <f t="shared" ref="AI405:AI457" si="51">SUM(W405:AH405)</f>
        <v>0</v>
      </c>
      <c r="AJ405" s="22">
        <v>0</v>
      </c>
      <c r="AK405" s="22">
        <f t="shared" ref="AK405:AK457" si="52">V405+AI405+AJ405</f>
        <v>-900</v>
      </c>
      <c r="AM405" s="65">
        <f t="shared" ref="AM405:AM457" si="53">S405+AK405</f>
        <v>0</v>
      </c>
      <c r="AN405" s="65">
        <f t="shared" ref="AN405:AN457" si="54">P405+V405</f>
        <v>0</v>
      </c>
    </row>
    <row r="406" spans="1:40" outlineLevel="1" x14ac:dyDescent="0.25">
      <c r="A406" s="10">
        <v>40755</v>
      </c>
      <c r="C406" s="5" t="s">
        <v>7142</v>
      </c>
      <c r="D406" s="4" t="s">
        <v>7143</v>
      </c>
      <c r="F406" s="4" t="s">
        <v>88</v>
      </c>
      <c r="G406" s="4" t="s">
        <v>451</v>
      </c>
      <c r="H406" s="4" t="s">
        <v>157</v>
      </c>
      <c r="M406" s="5">
        <v>1</v>
      </c>
      <c r="N406" s="5" t="s">
        <v>158</v>
      </c>
      <c r="P406" s="65">
        <v>450</v>
      </c>
      <c r="Q406" s="66">
        <v>0</v>
      </c>
      <c r="R406" s="66">
        <v>0</v>
      </c>
      <c r="S406" s="66">
        <f t="shared" si="50"/>
        <v>450</v>
      </c>
      <c r="U406" s="5">
        <v>80</v>
      </c>
      <c r="V406" s="22">
        <v>-450</v>
      </c>
      <c r="W406" s="22">
        <v>0</v>
      </c>
      <c r="X406" s="22">
        <v>0</v>
      </c>
      <c r="Y406" s="22">
        <v>0</v>
      </c>
      <c r="Z406" s="22">
        <v>0</v>
      </c>
      <c r="AA406" s="22">
        <v>0</v>
      </c>
      <c r="AB406" s="22">
        <v>0</v>
      </c>
      <c r="AC406" s="22">
        <v>0</v>
      </c>
      <c r="AD406" s="22">
        <v>0</v>
      </c>
      <c r="AE406" s="22">
        <v>0</v>
      </c>
      <c r="AF406" s="22">
        <v>0</v>
      </c>
      <c r="AG406" s="22">
        <v>0</v>
      </c>
      <c r="AH406" s="22">
        <v>0</v>
      </c>
      <c r="AI406" s="22">
        <f t="shared" si="51"/>
        <v>0</v>
      </c>
      <c r="AJ406" s="22">
        <v>0</v>
      </c>
      <c r="AK406" s="22">
        <f t="shared" si="52"/>
        <v>-450</v>
      </c>
      <c r="AM406" s="65">
        <f t="shared" si="53"/>
        <v>0</v>
      </c>
      <c r="AN406" s="65">
        <f t="shared" si="54"/>
        <v>0</v>
      </c>
    </row>
    <row r="407" spans="1:40" outlineLevel="1" x14ac:dyDescent="0.25">
      <c r="A407" s="10">
        <v>40755</v>
      </c>
      <c r="C407" s="5" t="s">
        <v>7144</v>
      </c>
      <c r="D407" s="4" t="s">
        <v>7145</v>
      </c>
      <c r="F407" s="4" t="s">
        <v>88</v>
      </c>
      <c r="G407" s="4" t="s">
        <v>451</v>
      </c>
      <c r="H407" s="4" t="s">
        <v>157</v>
      </c>
      <c r="M407" s="5">
        <v>1</v>
      </c>
      <c r="N407" s="5" t="s">
        <v>158</v>
      </c>
      <c r="P407" s="65">
        <v>600</v>
      </c>
      <c r="Q407" s="66">
        <v>0</v>
      </c>
      <c r="R407" s="66">
        <v>0</v>
      </c>
      <c r="S407" s="66">
        <f t="shared" si="50"/>
        <v>600</v>
      </c>
      <c r="U407" s="5">
        <v>80</v>
      </c>
      <c r="V407" s="22">
        <v>-600</v>
      </c>
      <c r="W407" s="22">
        <v>0</v>
      </c>
      <c r="X407" s="22">
        <v>0</v>
      </c>
      <c r="Y407" s="22">
        <v>0</v>
      </c>
      <c r="Z407" s="22">
        <v>0</v>
      </c>
      <c r="AA407" s="22">
        <v>0</v>
      </c>
      <c r="AB407" s="22">
        <v>0</v>
      </c>
      <c r="AC407" s="22">
        <v>0</v>
      </c>
      <c r="AD407" s="22">
        <v>0</v>
      </c>
      <c r="AE407" s="22">
        <v>0</v>
      </c>
      <c r="AF407" s="22">
        <v>0</v>
      </c>
      <c r="AG407" s="22">
        <v>0</v>
      </c>
      <c r="AH407" s="22">
        <v>0</v>
      </c>
      <c r="AI407" s="22">
        <f t="shared" si="51"/>
        <v>0</v>
      </c>
      <c r="AJ407" s="22">
        <v>0</v>
      </c>
      <c r="AK407" s="22">
        <f t="shared" si="52"/>
        <v>-600</v>
      </c>
      <c r="AM407" s="65">
        <f t="shared" si="53"/>
        <v>0</v>
      </c>
      <c r="AN407" s="65">
        <f t="shared" si="54"/>
        <v>0</v>
      </c>
    </row>
    <row r="408" spans="1:40" outlineLevel="1" x14ac:dyDescent="0.25">
      <c r="A408" s="10">
        <v>40755</v>
      </c>
      <c r="C408" s="5" t="s">
        <v>7146</v>
      </c>
      <c r="D408" s="4" t="s">
        <v>7147</v>
      </c>
      <c r="F408" s="4" t="s">
        <v>88</v>
      </c>
      <c r="G408" s="4" t="s">
        <v>451</v>
      </c>
      <c r="H408" s="4" t="s">
        <v>157</v>
      </c>
      <c r="M408" s="5">
        <v>1</v>
      </c>
      <c r="N408" s="5" t="s">
        <v>158</v>
      </c>
      <c r="P408" s="65">
        <v>150</v>
      </c>
      <c r="Q408" s="66">
        <v>0</v>
      </c>
      <c r="R408" s="66">
        <v>0</v>
      </c>
      <c r="S408" s="66">
        <f t="shared" si="50"/>
        <v>150</v>
      </c>
      <c r="U408" s="5">
        <v>80</v>
      </c>
      <c r="V408" s="22">
        <v>-150</v>
      </c>
      <c r="W408" s="22">
        <v>0</v>
      </c>
      <c r="X408" s="22">
        <v>0</v>
      </c>
      <c r="Y408" s="22">
        <v>0</v>
      </c>
      <c r="Z408" s="22">
        <v>0</v>
      </c>
      <c r="AA408" s="22">
        <v>0</v>
      </c>
      <c r="AB408" s="22">
        <v>0</v>
      </c>
      <c r="AC408" s="22">
        <v>0</v>
      </c>
      <c r="AD408" s="22">
        <v>0</v>
      </c>
      <c r="AE408" s="22">
        <v>0</v>
      </c>
      <c r="AF408" s="22">
        <v>0</v>
      </c>
      <c r="AG408" s="22">
        <v>0</v>
      </c>
      <c r="AH408" s="22">
        <v>0</v>
      </c>
      <c r="AI408" s="22">
        <f t="shared" si="51"/>
        <v>0</v>
      </c>
      <c r="AJ408" s="22">
        <v>0</v>
      </c>
      <c r="AK408" s="22">
        <f t="shared" si="52"/>
        <v>-150</v>
      </c>
      <c r="AM408" s="65">
        <f t="shared" si="53"/>
        <v>0</v>
      </c>
      <c r="AN408" s="65">
        <f t="shared" si="54"/>
        <v>0</v>
      </c>
    </row>
    <row r="409" spans="1:40" outlineLevel="1" x14ac:dyDescent="0.25">
      <c r="A409" s="10">
        <v>40755</v>
      </c>
      <c r="C409" s="5" t="s">
        <v>7148</v>
      </c>
      <c r="D409" s="4" t="s">
        <v>7149</v>
      </c>
      <c r="F409" s="4" t="s">
        <v>88</v>
      </c>
      <c r="G409" s="4" t="s">
        <v>451</v>
      </c>
      <c r="H409" s="4" t="s">
        <v>157</v>
      </c>
      <c r="M409" s="5">
        <v>1</v>
      </c>
      <c r="N409" s="5" t="s">
        <v>158</v>
      </c>
      <c r="P409" s="65">
        <v>650</v>
      </c>
      <c r="Q409" s="66">
        <v>0</v>
      </c>
      <c r="R409" s="66">
        <v>0</v>
      </c>
      <c r="S409" s="66">
        <f t="shared" si="50"/>
        <v>650</v>
      </c>
      <c r="U409" s="5">
        <v>80</v>
      </c>
      <c r="V409" s="22">
        <v>-650</v>
      </c>
      <c r="W409" s="22">
        <v>0</v>
      </c>
      <c r="X409" s="22">
        <v>0</v>
      </c>
      <c r="Y409" s="22">
        <v>0</v>
      </c>
      <c r="Z409" s="22">
        <v>0</v>
      </c>
      <c r="AA409" s="22">
        <v>0</v>
      </c>
      <c r="AB409" s="22">
        <v>0</v>
      </c>
      <c r="AC409" s="22">
        <v>0</v>
      </c>
      <c r="AD409" s="22">
        <v>0</v>
      </c>
      <c r="AE409" s="22">
        <v>0</v>
      </c>
      <c r="AF409" s="22">
        <v>0</v>
      </c>
      <c r="AG409" s="22">
        <v>0</v>
      </c>
      <c r="AH409" s="22">
        <v>0</v>
      </c>
      <c r="AI409" s="22">
        <f t="shared" si="51"/>
        <v>0</v>
      </c>
      <c r="AJ409" s="22">
        <v>0</v>
      </c>
      <c r="AK409" s="22">
        <f t="shared" si="52"/>
        <v>-650</v>
      </c>
      <c r="AM409" s="65">
        <f t="shared" si="53"/>
        <v>0</v>
      </c>
      <c r="AN409" s="65">
        <f t="shared" si="54"/>
        <v>0</v>
      </c>
    </row>
    <row r="410" spans="1:40" outlineLevel="1" x14ac:dyDescent="0.25">
      <c r="A410" s="10">
        <v>40755</v>
      </c>
      <c r="C410" s="5" t="s">
        <v>7150</v>
      </c>
      <c r="D410" s="4" t="s">
        <v>7151</v>
      </c>
      <c r="F410" s="4" t="s">
        <v>88</v>
      </c>
      <c r="G410" s="4" t="s">
        <v>451</v>
      </c>
      <c r="H410" s="4" t="s">
        <v>157</v>
      </c>
      <c r="M410" s="5">
        <v>1</v>
      </c>
      <c r="N410" s="5" t="s">
        <v>158</v>
      </c>
      <c r="P410" s="65">
        <v>80</v>
      </c>
      <c r="Q410" s="66">
        <v>0</v>
      </c>
      <c r="R410" s="66">
        <v>0</v>
      </c>
      <c r="S410" s="66">
        <f t="shared" si="50"/>
        <v>80</v>
      </c>
      <c r="U410" s="5">
        <v>80</v>
      </c>
      <c r="V410" s="22">
        <v>-80</v>
      </c>
      <c r="W410" s="22">
        <v>0</v>
      </c>
      <c r="X410" s="22">
        <v>0</v>
      </c>
      <c r="Y410" s="22">
        <v>0</v>
      </c>
      <c r="Z410" s="22">
        <v>0</v>
      </c>
      <c r="AA410" s="22">
        <v>0</v>
      </c>
      <c r="AB410" s="22">
        <v>0</v>
      </c>
      <c r="AC410" s="22">
        <v>0</v>
      </c>
      <c r="AD410" s="22">
        <v>0</v>
      </c>
      <c r="AE410" s="22">
        <v>0</v>
      </c>
      <c r="AF410" s="22">
        <v>0</v>
      </c>
      <c r="AG410" s="22">
        <v>0</v>
      </c>
      <c r="AH410" s="22">
        <v>0</v>
      </c>
      <c r="AI410" s="22">
        <f t="shared" si="51"/>
        <v>0</v>
      </c>
      <c r="AJ410" s="22">
        <v>0</v>
      </c>
      <c r="AK410" s="22">
        <f t="shared" si="52"/>
        <v>-80</v>
      </c>
      <c r="AM410" s="65">
        <f t="shared" si="53"/>
        <v>0</v>
      </c>
      <c r="AN410" s="65">
        <f t="shared" si="54"/>
        <v>0</v>
      </c>
    </row>
    <row r="411" spans="1:40" outlineLevel="1" x14ac:dyDescent="0.25">
      <c r="A411" s="10">
        <v>40755</v>
      </c>
      <c r="C411" s="5" t="s">
        <v>7152</v>
      </c>
      <c r="D411" s="4" t="s">
        <v>7153</v>
      </c>
      <c r="F411" s="4" t="s">
        <v>88</v>
      </c>
      <c r="G411" s="4" t="s">
        <v>451</v>
      </c>
      <c r="H411" s="4" t="s">
        <v>157</v>
      </c>
      <c r="M411" s="5">
        <v>1</v>
      </c>
      <c r="N411" s="5" t="s">
        <v>158</v>
      </c>
      <c r="P411" s="65">
        <v>390</v>
      </c>
      <c r="Q411" s="66">
        <v>0</v>
      </c>
      <c r="R411" s="66">
        <v>0</v>
      </c>
      <c r="S411" s="66">
        <f t="shared" si="50"/>
        <v>390</v>
      </c>
      <c r="U411" s="5">
        <v>80</v>
      </c>
      <c r="V411" s="22">
        <v>-390</v>
      </c>
      <c r="W411" s="22">
        <v>0</v>
      </c>
      <c r="X411" s="22">
        <v>0</v>
      </c>
      <c r="Y411" s="22">
        <v>0</v>
      </c>
      <c r="Z411" s="22">
        <v>0</v>
      </c>
      <c r="AA411" s="22">
        <v>0</v>
      </c>
      <c r="AB411" s="22">
        <v>0</v>
      </c>
      <c r="AC411" s="22">
        <v>0</v>
      </c>
      <c r="AD411" s="22">
        <v>0</v>
      </c>
      <c r="AE411" s="22">
        <v>0</v>
      </c>
      <c r="AF411" s="22">
        <v>0</v>
      </c>
      <c r="AG411" s="22">
        <v>0</v>
      </c>
      <c r="AH411" s="22">
        <v>0</v>
      </c>
      <c r="AI411" s="22">
        <f t="shared" si="51"/>
        <v>0</v>
      </c>
      <c r="AJ411" s="22">
        <v>0</v>
      </c>
      <c r="AK411" s="22">
        <f t="shared" si="52"/>
        <v>-390</v>
      </c>
      <c r="AM411" s="65">
        <f t="shared" si="53"/>
        <v>0</v>
      </c>
      <c r="AN411" s="65">
        <f t="shared" si="54"/>
        <v>0</v>
      </c>
    </row>
    <row r="412" spans="1:40" outlineLevel="1" x14ac:dyDescent="0.25">
      <c r="A412" s="10">
        <v>40755</v>
      </c>
      <c r="C412" s="5" t="s">
        <v>7154</v>
      </c>
      <c r="D412" s="4" t="s">
        <v>7033</v>
      </c>
      <c r="F412" s="4" t="s">
        <v>88</v>
      </c>
      <c r="G412" s="4" t="s">
        <v>451</v>
      </c>
      <c r="H412" s="4" t="s">
        <v>157</v>
      </c>
      <c r="M412" s="5">
        <v>1</v>
      </c>
      <c r="N412" s="5" t="s">
        <v>158</v>
      </c>
      <c r="P412" s="65">
        <v>1800</v>
      </c>
      <c r="Q412" s="66">
        <v>0</v>
      </c>
      <c r="R412" s="66">
        <v>0</v>
      </c>
      <c r="S412" s="66">
        <f t="shared" si="50"/>
        <v>1800</v>
      </c>
      <c r="U412" s="5">
        <v>80</v>
      </c>
      <c r="V412" s="22">
        <v>-1800</v>
      </c>
      <c r="W412" s="22">
        <v>0</v>
      </c>
      <c r="X412" s="22">
        <v>0</v>
      </c>
      <c r="Y412" s="22">
        <v>0</v>
      </c>
      <c r="Z412" s="22">
        <v>0</v>
      </c>
      <c r="AA412" s="22">
        <v>0</v>
      </c>
      <c r="AB412" s="22">
        <v>0</v>
      </c>
      <c r="AC412" s="22">
        <v>0</v>
      </c>
      <c r="AD412" s="22">
        <v>0</v>
      </c>
      <c r="AE412" s="22">
        <v>0</v>
      </c>
      <c r="AF412" s="22">
        <v>0</v>
      </c>
      <c r="AG412" s="22">
        <v>0</v>
      </c>
      <c r="AH412" s="22">
        <v>0</v>
      </c>
      <c r="AI412" s="22">
        <f t="shared" si="51"/>
        <v>0</v>
      </c>
      <c r="AJ412" s="22">
        <v>0</v>
      </c>
      <c r="AK412" s="22">
        <f t="shared" si="52"/>
        <v>-1800</v>
      </c>
      <c r="AM412" s="65">
        <f t="shared" si="53"/>
        <v>0</v>
      </c>
      <c r="AN412" s="65">
        <f t="shared" si="54"/>
        <v>0</v>
      </c>
    </row>
    <row r="413" spans="1:40" outlineLevel="1" x14ac:dyDescent="0.25">
      <c r="A413" s="10">
        <v>40755</v>
      </c>
      <c r="C413" s="5" t="s">
        <v>7155</v>
      </c>
      <c r="D413" s="4" t="s">
        <v>7156</v>
      </c>
      <c r="F413" s="4" t="s">
        <v>88</v>
      </c>
      <c r="G413" s="4" t="s">
        <v>451</v>
      </c>
      <c r="H413" s="4" t="s">
        <v>157</v>
      </c>
      <c r="M413" s="5">
        <v>1</v>
      </c>
      <c r="N413" s="5" t="s">
        <v>158</v>
      </c>
      <c r="P413" s="65">
        <v>450</v>
      </c>
      <c r="Q413" s="66">
        <v>0</v>
      </c>
      <c r="R413" s="66">
        <v>0</v>
      </c>
      <c r="S413" s="66">
        <f t="shared" si="50"/>
        <v>450</v>
      </c>
      <c r="U413" s="5">
        <v>80</v>
      </c>
      <c r="V413" s="22">
        <v>-450</v>
      </c>
      <c r="W413" s="22">
        <v>0</v>
      </c>
      <c r="X413" s="22">
        <v>0</v>
      </c>
      <c r="Y413" s="22">
        <v>0</v>
      </c>
      <c r="Z413" s="22">
        <v>0</v>
      </c>
      <c r="AA413" s="22">
        <v>0</v>
      </c>
      <c r="AB413" s="22">
        <v>0</v>
      </c>
      <c r="AC413" s="22">
        <v>0</v>
      </c>
      <c r="AD413" s="22">
        <v>0</v>
      </c>
      <c r="AE413" s="22">
        <v>0</v>
      </c>
      <c r="AF413" s="22">
        <v>0</v>
      </c>
      <c r="AG413" s="22">
        <v>0</v>
      </c>
      <c r="AH413" s="22">
        <v>0</v>
      </c>
      <c r="AI413" s="22">
        <f t="shared" si="51"/>
        <v>0</v>
      </c>
      <c r="AJ413" s="22">
        <v>0</v>
      </c>
      <c r="AK413" s="22">
        <f t="shared" si="52"/>
        <v>-450</v>
      </c>
      <c r="AM413" s="65">
        <f t="shared" si="53"/>
        <v>0</v>
      </c>
      <c r="AN413" s="65">
        <f t="shared" si="54"/>
        <v>0</v>
      </c>
    </row>
    <row r="414" spans="1:40" outlineLevel="1" x14ac:dyDescent="0.25">
      <c r="A414" s="10">
        <v>40755</v>
      </c>
      <c r="C414" s="5" t="s">
        <v>7157</v>
      </c>
      <c r="D414" s="4" t="s">
        <v>7158</v>
      </c>
      <c r="F414" s="4" t="s">
        <v>88</v>
      </c>
      <c r="G414" s="4" t="s">
        <v>451</v>
      </c>
      <c r="H414" s="4" t="s">
        <v>157</v>
      </c>
      <c r="M414" s="5">
        <v>1</v>
      </c>
      <c r="N414" s="5" t="s">
        <v>158</v>
      </c>
      <c r="P414" s="65">
        <v>250</v>
      </c>
      <c r="Q414" s="66">
        <v>0</v>
      </c>
      <c r="R414" s="66">
        <v>0</v>
      </c>
      <c r="S414" s="66">
        <f t="shared" si="50"/>
        <v>250</v>
      </c>
      <c r="U414" s="5">
        <v>80</v>
      </c>
      <c r="V414" s="22">
        <v>-250</v>
      </c>
      <c r="W414" s="22">
        <v>0</v>
      </c>
      <c r="X414" s="22">
        <v>0</v>
      </c>
      <c r="Y414" s="22">
        <v>0</v>
      </c>
      <c r="Z414" s="22">
        <v>0</v>
      </c>
      <c r="AA414" s="22">
        <v>0</v>
      </c>
      <c r="AB414" s="22">
        <v>0</v>
      </c>
      <c r="AC414" s="22">
        <v>0</v>
      </c>
      <c r="AD414" s="22">
        <v>0</v>
      </c>
      <c r="AE414" s="22">
        <v>0</v>
      </c>
      <c r="AF414" s="22">
        <v>0</v>
      </c>
      <c r="AG414" s="22">
        <v>0</v>
      </c>
      <c r="AH414" s="22">
        <v>0</v>
      </c>
      <c r="AI414" s="22">
        <f t="shared" si="51"/>
        <v>0</v>
      </c>
      <c r="AJ414" s="22">
        <v>0</v>
      </c>
      <c r="AK414" s="22">
        <f t="shared" si="52"/>
        <v>-250</v>
      </c>
      <c r="AM414" s="65">
        <f t="shared" si="53"/>
        <v>0</v>
      </c>
      <c r="AN414" s="65">
        <f t="shared" si="54"/>
        <v>0</v>
      </c>
    </row>
    <row r="415" spans="1:40" outlineLevel="1" x14ac:dyDescent="0.25">
      <c r="A415" s="10">
        <v>40755</v>
      </c>
      <c r="C415" s="5" t="s">
        <v>7159</v>
      </c>
      <c r="D415" s="4" t="s">
        <v>7160</v>
      </c>
      <c r="F415" s="4" t="s">
        <v>88</v>
      </c>
      <c r="G415" s="4" t="s">
        <v>451</v>
      </c>
      <c r="H415" s="4" t="s">
        <v>157</v>
      </c>
      <c r="M415" s="5">
        <v>1</v>
      </c>
      <c r="N415" s="5" t="s">
        <v>158</v>
      </c>
      <c r="P415" s="65">
        <v>240</v>
      </c>
      <c r="Q415" s="66">
        <v>0</v>
      </c>
      <c r="R415" s="66">
        <v>0</v>
      </c>
      <c r="S415" s="66">
        <f t="shared" si="50"/>
        <v>240</v>
      </c>
      <c r="U415" s="5">
        <v>80</v>
      </c>
      <c r="V415" s="22">
        <v>-240</v>
      </c>
      <c r="W415" s="22">
        <v>0</v>
      </c>
      <c r="X415" s="22">
        <v>0</v>
      </c>
      <c r="Y415" s="22">
        <v>0</v>
      </c>
      <c r="Z415" s="22">
        <v>0</v>
      </c>
      <c r="AA415" s="22">
        <v>0</v>
      </c>
      <c r="AB415" s="22">
        <v>0</v>
      </c>
      <c r="AC415" s="22">
        <v>0</v>
      </c>
      <c r="AD415" s="22">
        <v>0</v>
      </c>
      <c r="AE415" s="22">
        <v>0</v>
      </c>
      <c r="AF415" s="22">
        <v>0</v>
      </c>
      <c r="AG415" s="22">
        <v>0</v>
      </c>
      <c r="AH415" s="22">
        <v>0</v>
      </c>
      <c r="AI415" s="22">
        <f t="shared" si="51"/>
        <v>0</v>
      </c>
      <c r="AJ415" s="22">
        <v>0</v>
      </c>
      <c r="AK415" s="22">
        <f t="shared" si="52"/>
        <v>-240</v>
      </c>
      <c r="AM415" s="65">
        <f t="shared" si="53"/>
        <v>0</v>
      </c>
      <c r="AN415" s="65">
        <f t="shared" si="54"/>
        <v>0</v>
      </c>
    </row>
    <row r="416" spans="1:40" outlineLevel="1" x14ac:dyDescent="0.25">
      <c r="A416" s="10">
        <v>40755</v>
      </c>
      <c r="C416" s="5" t="s">
        <v>7161</v>
      </c>
      <c r="D416" s="4" t="s">
        <v>7162</v>
      </c>
      <c r="F416" s="4" t="s">
        <v>88</v>
      </c>
      <c r="G416" s="4" t="s">
        <v>451</v>
      </c>
      <c r="H416" s="4" t="s">
        <v>157</v>
      </c>
      <c r="M416" s="5">
        <v>1</v>
      </c>
      <c r="N416" s="5" t="s">
        <v>158</v>
      </c>
      <c r="P416" s="65">
        <v>850</v>
      </c>
      <c r="Q416" s="66">
        <v>0</v>
      </c>
      <c r="R416" s="66">
        <v>0</v>
      </c>
      <c r="S416" s="66">
        <f t="shared" si="50"/>
        <v>850</v>
      </c>
      <c r="U416" s="5">
        <v>80</v>
      </c>
      <c r="V416" s="22">
        <v>-850</v>
      </c>
      <c r="W416" s="22">
        <v>0</v>
      </c>
      <c r="X416" s="22">
        <v>0</v>
      </c>
      <c r="Y416" s="22">
        <v>0</v>
      </c>
      <c r="Z416" s="22">
        <v>0</v>
      </c>
      <c r="AA416" s="22">
        <v>0</v>
      </c>
      <c r="AB416" s="22">
        <v>0</v>
      </c>
      <c r="AC416" s="22">
        <v>0</v>
      </c>
      <c r="AD416" s="22">
        <v>0</v>
      </c>
      <c r="AE416" s="22">
        <v>0</v>
      </c>
      <c r="AF416" s="22">
        <v>0</v>
      </c>
      <c r="AG416" s="22">
        <v>0</v>
      </c>
      <c r="AH416" s="22">
        <v>0</v>
      </c>
      <c r="AI416" s="22">
        <f t="shared" si="51"/>
        <v>0</v>
      </c>
      <c r="AJ416" s="22">
        <v>0</v>
      </c>
      <c r="AK416" s="22">
        <f t="shared" si="52"/>
        <v>-850</v>
      </c>
      <c r="AM416" s="65">
        <f t="shared" si="53"/>
        <v>0</v>
      </c>
      <c r="AN416" s="65">
        <f t="shared" si="54"/>
        <v>0</v>
      </c>
    </row>
    <row r="417" spans="1:40" outlineLevel="1" x14ac:dyDescent="0.25">
      <c r="A417" s="10">
        <v>40755</v>
      </c>
      <c r="C417" s="5" t="s">
        <v>7163</v>
      </c>
      <c r="D417" s="4" t="s">
        <v>7164</v>
      </c>
      <c r="F417" s="4" t="s">
        <v>88</v>
      </c>
      <c r="G417" s="4" t="s">
        <v>451</v>
      </c>
      <c r="H417" s="4" t="s">
        <v>157</v>
      </c>
      <c r="M417" s="5">
        <v>1</v>
      </c>
      <c r="N417" s="5" t="s">
        <v>158</v>
      </c>
      <c r="P417" s="65">
        <v>2500</v>
      </c>
      <c r="Q417" s="66">
        <v>0</v>
      </c>
      <c r="R417" s="66">
        <v>0</v>
      </c>
      <c r="S417" s="66">
        <f t="shared" si="50"/>
        <v>2500</v>
      </c>
      <c r="U417" s="5">
        <v>80</v>
      </c>
      <c r="V417" s="22">
        <v>-2500</v>
      </c>
      <c r="W417" s="22">
        <v>0</v>
      </c>
      <c r="X417" s="22">
        <v>0</v>
      </c>
      <c r="Y417" s="22">
        <v>0</v>
      </c>
      <c r="Z417" s="22">
        <v>0</v>
      </c>
      <c r="AA417" s="22">
        <v>0</v>
      </c>
      <c r="AB417" s="22">
        <v>0</v>
      </c>
      <c r="AC417" s="22">
        <v>0</v>
      </c>
      <c r="AD417" s="22">
        <v>0</v>
      </c>
      <c r="AE417" s="22">
        <v>0</v>
      </c>
      <c r="AF417" s="22">
        <v>0</v>
      </c>
      <c r="AG417" s="22">
        <v>0</v>
      </c>
      <c r="AH417" s="22">
        <v>0</v>
      </c>
      <c r="AI417" s="22">
        <f t="shared" si="51"/>
        <v>0</v>
      </c>
      <c r="AJ417" s="22">
        <v>0</v>
      </c>
      <c r="AK417" s="22">
        <f t="shared" si="52"/>
        <v>-2500</v>
      </c>
      <c r="AM417" s="65">
        <f t="shared" si="53"/>
        <v>0</v>
      </c>
      <c r="AN417" s="65">
        <f t="shared" si="54"/>
        <v>0</v>
      </c>
    </row>
    <row r="418" spans="1:40" outlineLevel="1" x14ac:dyDescent="0.25">
      <c r="A418" s="10">
        <v>40755</v>
      </c>
      <c r="C418" s="5" t="s">
        <v>7165</v>
      </c>
      <c r="D418" s="4" t="s">
        <v>7166</v>
      </c>
      <c r="F418" s="4" t="s">
        <v>88</v>
      </c>
      <c r="G418" s="4" t="s">
        <v>451</v>
      </c>
      <c r="H418" s="4" t="s">
        <v>157</v>
      </c>
      <c r="M418" s="5">
        <v>1</v>
      </c>
      <c r="N418" s="5" t="s">
        <v>158</v>
      </c>
      <c r="P418" s="65">
        <v>285</v>
      </c>
      <c r="Q418" s="66">
        <v>0</v>
      </c>
      <c r="R418" s="66">
        <v>0</v>
      </c>
      <c r="S418" s="66">
        <f t="shared" si="50"/>
        <v>285</v>
      </c>
      <c r="U418" s="5">
        <v>80</v>
      </c>
      <c r="V418" s="22">
        <v>-285</v>
      </c>
      <c r="W418" s="22">
        <v>0</v>
      </c>
      <c r="X418" s="22">
        <v>0</v>
      </c>
      <c r="Y418" s="22">
        <v>0</v>
      </c>
      <c r="Z418" s="22">
        <v>0</v>
      </c>
      <c r="AA418" s="22">
        <v>0</v>
      </c>
      <c r="AB418" s="22">
        <v>0</v>
      </c>
      <c r="AC418" s="22">
        <v>0</v>
      </c>
      <c r="AD418" s="22">
        <v>0</v>
      </c>
      <c r="AE418" s="22">
        <v>0</v>
      </c>
      <c r="AF418" s="22">
        <v>0</v>
      </c>
      <c r="AG418" s="22">
        <v>0</v>
      </c>
      <c r="AH418" s="22">
        <v>0</v>
      </c>
      <c r="AI418" s="22">
        <f t="shared" si="51"/>
        <v>0</v>
      </c>
      <c r="AJ418" s="22">
        <v>0</v>
      </c>
      <c r="AK418" s="22">
        <f t="shared" si="52"/>
        <v>-285</v>
      </c>
      <c r="AM418" s="65">
        <f t="shared" si="53"/>
        <v>0</v>
      </c>
      <c r="AN418" s="65">
        <f t="shared" si="54"/>
        <v>0</v>
      </c>
    </row>
    <row r="419" spans="1:40" outlineLevel="1" x14ac:dyDescent="0.25">
      <c r="A419" s="10">
        <v>40755</v>
      </c>
      <c r="C419" s="5" t="s">
        <v>7167</v>
      </c>
      <c r="D419" s="4" t="s">
        <v>7168</v>
      </c>
      <c r="F419" s="4" t="s">
        <v>88</v>
      </c>
      <c r="G419" s="4" t="s">
        <v>451</v>
      </c>
      <c r="H419" s="4" t="s">
        <v>157</v>
      </c>
      <c r="M419" s="5">
        <v>1</v>
      </c>
      <c r="N419" s="5" t="s">
        <v>158</v>
      </c>
      <c r="P419" s="65">
        <v>88</v>
      </c>
      <c r="Q419" s="66">
        <v>0</v>
      </c>
      <c r="R419" s="66">
        <v>0</v>
      </c>
      <c r="S419" s="66">
        <f t="shared" si="50"/>
        <v>88</v>
      </c>
      <c r="U419" s="5">
        <v>80</v>
      </c>
      <c r="V419" s="22">
        <v>-88</v>
      </c>
      <c r="W419" s="22">
        <v>0</v>
      </c>
      <c r="X419" s="22">
        <v>0</v>
      </c>
      <c r="Y419" s="22">
        <v>0</v>
      </c>
      <c r="Z419" s="22">
        <v>0</v>
      </c>
      <c r="AA419" s="22">
        <v>0</v>
      </c>
      <c r="AB419" s="22">
        <v>0</v>
      </c>
      <c r="AC419" s="22">
        <v>0</v>
      </c>
      <c r="AD419" s="22">
        <v>0</v>
      </c>
      <c r="AE419" s="22">
        <v>0</v>
      </c>
      <c r="AF419" s="22">
        <v>0</v>
      </c>
      <c r="AG419" s="22">
        <v>0</v>
      </c>
      <c r="AH419" s="22">
        <v>0</v>
      </c>
      <c r="AI419" s="22">
        <f t="shared" si="51"/>
        <v>0</v>
      </c>
      <c r="AJ419" s="22">
        <v>0</v>
      </c>
      <c r="AK419" s="22">
        <f t="shared" si="52"/>
        <v>-88</v>
      </c>
      <c r="AM419" s="65">
        <f t="shared" si="53"/>
        <v>0</v>
      </c>
      <c r="AN419" s="65">
        <f t="shared" si="54"/>
        <v>0</v>
      </c>
    </row>
    <row r="420" spans="1:40" outlineLevel="1" x14ac:dyDescent="0.25">
      <c r="A420" s="10">
        <v>40755</v>
      </c>
      <c r="C420" s="5" t="s">
        <v>7169</v>
      </c>
      <c r="D420" s="4" t="s">
        <v>7170</v>
      </c>
      <c r="F420" s="4" t="s">
        <v>88</v>
      </c>
      <c r="G420" s="4" t="s">
        <v>451</v>
      </c>
      <c r="H420" s="4" t="s">
        <v>157</v>
      </c>
      <c r="M420" s="5">
        <v>1</v>
      </c>
      <c r="N420" s="5" t="s">
        <v>158</v>
      </c>
      <c r="P420" s="65">
        <v>1050</v>
      </c>
      <c r="Q420" s="66">
        <v>0</v>
      </c>
      <c r="R420" s="66">
        <v>0</v>
      </c>
      <c r="S420" s="66">
        <f t="shared" si="50"/>
        <v>1050</v>
      </c>
      <c r="U420" s="5">
        <v>80</v>
      </c>
      <c r="V420" s="22">
        <v>-1050</v>
      </c>
      <c r="W420" s="22">
        <v>0</v>
      </c>
      <c r="X420" s="22">
        <v>0</v>
      </c>
      <c r="Y420" s="22">
        <v>0</v>
      </c>
      <c r="Z420" s="22">
        <v>0</v>
      </c>
      <c r="AA420" s="22">
        <v>0</v>
      </c>
      <c r="AB420" s="22">
        <v>0</v>
      </c>
      <c r="AC420" s="22">
        <v>0</v>
      </c>
      <c r="AD420" s="22">
        <v>0</v>
      </c>
      <c r="AE420" s="22">
        <v>0</v>
      </c>
      <c r="AF420" s="22">
        <v>0</v>
      </c>
      <c r="AG420" s="22">
        <v>0</v>
      </c>
      <c r="AH420" s="22">
        <v>0</v>
      </c>
      <c r="AI420" s="22">
        <f t="shared" si="51"/>
        <v>0</v>
      </c>
      <c r="AJ420" s="22">
        <v>0</v>
      </c>
      <c r="AK420" s="22">
        <f t="shared" si="52"/>
        <v>-1050</v>
      </c>
      <c r="AM420" s="65">
        <f t="shared" si="53"/>
        <v>0</v>
      </c>
      <c r="AN420" s="65">
        <f t="shared" si="54"/>
        <v>0</v>
      </c>
    </row>
    <row r="421" spans="1:40" outlineLevel="1" x14ac:dyDescent="0.25">
      <c r="A421" s="10">
        <v>40755</v>
      </c>
      <c r="C421" s="5" t="s">
        <v>7171</v>
      </c>
      <c r="D421" s="4" t="s">
        <v>7172</v>
      </c>
      <c r="F421" s="4" t="s">
        <v>88</v>
      </c>
      <c r="G421" s="4" t="s">
        <v>451</v>
      </c>
      <c r="H421" s="4" t="s">
        <v>157</v>
      </c>
      <c r="M421" s="5">
        <v>1</v>
      </c>
      <c r="N421" s="5" t="s">
        <v>158</v>
      </c>
      <c r="P421" s="65">
        <v>500</v>
      </c>
      <c r="Q421" s="66">
        <v>0</v>
      </c>
      <c r="R421" s="66">
        <v>0</v>
      </c>
      <c r="S421" s="66">
        <f t="shared" si="50"/>
        <v>500</v>
      </c>
      <c r="U421" s="5">
        <v>80</v>
      </c>
      <c r="V421" s="22">
        <v>-500</v>
      </c>
      <c r="W421" s="22">
        <v>0</v>
      </c>
      <c r="X421" s="22">
        <v>0</v>
      </c>
      <c r="Y421" s="22">
        <v>0</v>
      </c>
      <c r="Z421" s="22">
        <v>0</v>
      </c>
      <c r="AA421" s="22">
        <v>0</v>
      </c>
      <c r="AB421" s="22">
        <v>0</v>
      </c>
      <c r="AC421" s="22">
        <v>0</v>
      </c>
      <c r="AD421" s="22">
        <v>0</v>
      </c>
      <c r="AE421" s="22">
        <v>0</v>
      </c>
      <c r="AF421" s="22">
        <v>0</v>
      </c>
      <c r="AG421" s="22">
        <v>0</v>
      </c>
      <c r="AH421" s="22">
        <v>0</v>
      </c>
      <c r="AI421" s="22">
        <f t="shared" si="51"/>
        <v>0</v>
      </c>
      <c r="AJ421" s="22">
        <v>0</v>
      </c>
      <c r="AK421" s="22">
        <f t="shared" si="52"/>
        <v>-500</v>
      </c>
      <c r="AM421" s="65">
        <f t="shared" si="53"/>
        <v>0</v>
      </c>
      <c r="AN421" s="65">
        <f t="shared" si="54"/>
        <v>0</v>
      </c>
    </row>
    <row r="422" spans="1:40" outlineLevel="1" x14ac:dyDescent="0.25">
      <c r="A422" s="10">
        <v>40755</v>
      </c>
      <c r="C422" s="5" t="s">
        <v>7173</v>
      </c>
      <c r="D422" s="4" t="s">
        <v>7174</v>
      </c>
      <c r="F422" s="4" t="s">
        <v>88</v>
      </c>
      <c r="G422" s="4" t="s">
        <v>451</v>
      </c>
      <c r="H422" s="4" t="s">
        <v>157</v>
      </c>
      <c r="M422" s="5">
        <v>1</v>
      </c>
      <c r="N422" s="5" t="s">
        <v>158</v>
      </c>
      <c r="P422" s="65">
        <v>726.07</v>
      </c>
      <c r="Q422" s="66">
        <v>0</v>
      </c>
      <c r="R422" s="66">
        <v>0</v>
      </c>
      <c r="S422" s="66">
        <f t="shared" si="50"/>
        <v>726.07</v>
      </c>
      <c r="U422" s="5">
        <v>80</v>
      </c>
      <c r="V422" s="22">
        <v>-726.07</v>
      </c>
      <c r="W422" s="22">
        <v>0</v>
      </c>
      <c r="X422" s="22">
        <v>0</v>
      </c>
      <c r="Y422" s="22">
        <v>0</v>
      </c>
      <c r="Z422" s="22">
        <v>0</v>
      </c>
      <c r="AA422" s="22">
        <v>0</v>
      </c>
      <c r="AB422" s="22">
        <v>0</v>
      </c>
      <c r="AC422" s="22">
        <v>0</v>
      </c>
      <c r="AD422" s="22">
        <v>0</v>
      </c>
      <c r="AE422" s="22">
        <v>0</v>
      </c>
      <c r="AF422" s="22">
        <v>0</v>
      </c>
      <c r="AG422" s="22">
        <v>0</v>
      </c>
      <c r="AH422" s="22">
        <v>0</v>
      </c>
      <c r="AI422" s="22">
        <f t="shared" si="51"/>
        <v>0</v>
      </c>
      <c r="AJ422" s="22">
        <v>0</v>
      </c>
      <c r="AK422" s="22">
        <f t="shared" si="52"/>
        <v>-726.07</v>
      </c>
      <c r="AM422" s="65">
        <f t="shared" si="53"/>
        <v>0</v>
      </c>
      <c r="AN422" s="65">
        <f t="shared" si="54"/>
        <v>0</v>
      </c>
    </row>
    <row r="423" spans="1:40" outlineLevel="1" x14ac:dyDescent="0.25">
      <c r="A423" s="10">
        <v>40755</v>
      </c>
      <c r="C423" s="5" t="s">
        <v>7175</v>
      </c>
      <c r="D423" s="4" t="s">
        <v>7176</v>
      </c>
      <c r="F423" s="4" t="s">
        <v>88</v>
      </c>
      <c r="G423" s="4" t="s">
        <v>451</v>
      </c>
      <c r="H423" s="4" t="s">
        <v>157</v>
      </c>
      <c r="M423" s="5">
        <v>1</v>
      </c>
      <c r="N423" s="5" t="s">
        <v>158</v>
      </c>
      <c r="P423" s="65">
        <v>58.08</v>
      </c>
      <c r="Q423" s="66">
        <v>0</v>
      </c>
      <c r="R423" s="66">
        <v>0</v>
      </c>
      <c r="S423" s="66">
        <f t="shared" si="50"/>
        <v>58.08</v>
      </c>
      <c r="U423" s="5">
        <v>80</v>
      </c>
      <c r="V423" s="22">
        <v>-58.08</v>
      </c>
      <c r="W423" s="22">
        <v>0</v>
      </c>
      <c r="X423" s="22">
        <v>0</v>
      </c>
      <c r="Y423" s="22">
        <v>0</v>
      </c>
      <c r="Z423" s="22">
        <v>0</v>
      </c>
      <c r="AA423" s="22">
        <v>0</v>
      </c>
      <c r="AB423" s="22">
        <v>0</v>
      </c>
      <c r="AC423" s="22">
        <v>0</v>
      </c>
      <c r="AD423" s="22">
        <v>0</v>
      </c>
      <c r="AE423" s="22">
        <v>0</v>
      </c>
      <c r="AF423" s="22">
        <v>0</v>
      </c>
      <c r="AG423" s="22">
        <v>0</v>
      </c>
      <c r="AH423" s="22">
        <v>0</v>
      </c>
      <c r="AI423" s="22">
        <f t="shared" si="51"/>
        <v>0</v>
      </c>
      <c r="AJ423" s="22">
        <v>0</v>
      </c>
      <c r="AK423" s="22">
        <f t="shared" si="52"/>
        <v>-58.08</v>
      </c>
      <c r="AM423" s="65">
        <f t="shared" si="53"/>
        <v>0</v>
      </c>
      <c r="AN423" s="65">
        <f t="shared" si="54"/>
        <v>0</v>
      </c>
    </row>
    <row r="424" spans="1:40" outlineLevel="1" x14ac:dyDescent="0.25">
      <c r="A424" s="10">
        <v>40755</v>
      </c>
      <c r="C424" s="5" t="s">
        <v>7177</v>
      </c>
      <c r="D424" s="4" t="s">
        <v>7178</v>
      </c>
      <c r="F424" s="4" t="s">
        <v>88</v>
      </c>
      <c r="G424" s="4" t="s">
        <v>451</v>
      </c>
      <c r="H424" s="4" t="s">
        <v>157</v>
      </c>
      <c r="M424" s="5">
        <v>1</v>
      </c>
      <c r="N424" s="5" t="s">
        <v>158</v>
      </c>
      <c r="P424" s="65">
        <v>338.83</v>
      </c>
      <c r="Q424" s="66">
        <v>0</v>
      </c>
      <c r="R424" s="66">
        <v>0</v>
      </c>
      <c r="S424" s="66">
        <f t="shared" si="50"/>
        <v>338.83</v>
      </c>
      <c r="U424" s="5">
        <v>80</v>
      </c>
      <c r="V424" s="22">
        <v>-338.83</v>
      </c>
      <c r="W424" s="22">
        <v>0</v>
      </c>
      <c r="X424" s="22">
        <v>0</v>
      </c>
      <c r="Y424" s="22">
        <v>0</v>
      </c>
      <c r="Z424" s="22">
        <v>0</v>
      </c>
      <c r="AA424" s="22">
        <v>0</v>
      </c>
      <c r="AB424" s="22">
        <v>0</v>
      </c>
      <c r="AC424" s="22">
        <v>0</v>
      </c>
      <c r="AD424" s="22">
        <v>0</v>
      </c>
      <c r="AE424" s="22">
        <v>0</v>
      </c>
      <c r="AF424" s="22">
        <v>0</v>
      </c>
      <c r="AG424" s="22">
        <v>0</v>
      </c>
      <c r="AH424" s="22">
        <v>0</v>
      </c>
      <c r="AI424" s="22">
        <f t="shared" si="51"/>
        <v>0</v>
      </c>
      <c r="AJ424" s="22">
        <v>0</v>
      </c>
      <c r="AK424" s="22">
        <f t="shared" si="52"/>
        <v>-338.83</v>
      </c>
      <c r="AM424" s="65">
        <f t="shared" si="53"/>
        <v>0</v>
      </c>
      <c r="AN424" s="65">
        <f t="shared" si="54"/>
        <v>0</v>
      </c>
    </row>
    <row r="425" spans="1:40" outlineLevel="1" x14ac:dyDescent="0.25">
      <c r="A425" s="10">
        <v>40755</v>
      </c>
      <c r="C425" s="5" t="s">
        <v>7179</v>
      </c>
      <c r="D425" s="4" t="s">
        <v>7180</v>
      </c>
      <c r="F425" s="4" t="s">
        <v>88</v>
      </c>
      <c r="G425" s="4" t="s">
        <v>451</v>
      </c>
      <c r="H425" s="4" t="s">
        <v>157</v>
      </c>
      <c r="M425" s="5">
        <v>1</v>
      </c>
      <c r="N425" s="5" t="s">
        <v>158</v>
      </c>
      <c r="P425" s="65">
        <v>150</v>
      </c>
      <c r="Q425" s="66">
        <v>0</v>
      </c>
      <c r="R425" s="66">
        <v>0</v>
      </c>
      <c r="S425" s="66">
        <f t="shared" si="50"/>
        <v>150</v>
      </c>
      <c r="U425" s="5">
        <v>80</v>
      </c>
      <c r="V425" s="22">
        <v>-150</v>
      </c>
      <c r="W425" s="22">
        <v>0</v>
      </c>
      <c r="X425" s="22">
        <v>0</v>
      </c>
      <c r="Y425" s="22">
        <v>0</v>
      </c>
      <c r="Z425" s="22">
        <v>0</v>
      </c>
      <c r="AA425" s="22">
        <v>0</v>
      </c>
      <c r="AB425" s="22">
        <v>0</v>
      </c>
      <c r="AC425" s="22">
        <v>0</v>
      </c>
      <c r="AD425" s="22">
        <v>0</v>
      </c>
      <c r="AE425" s="22">
        <v>0</v>
      </c>
      <c r="AF425" s="22">
        <v>0</v>
      </c>
      <c r="AG425" s="22">
        <v>0</v>
      </c>
      <c r="AH425" s="22">
        <v>0</v>
      </c>
      <c r="AI425" s="22">
        <f t="shared" si="51"/>
        <v>0</v>
      </c>
      <c r="AJ425" s="22">
        <v>0</v>
      </c>
      <c r="AK425" s="22">
        <f t="shared" si="52"/>
        <v>-150</v>
      </c>
      <c r="AM425" s="65">
        <f t="shared" si="53"/>
        <v>0</v>
      </c>
      <c r="AN425" s="65">
        <f t="shared" si="54"/>
        <v>0</v>
      </c>
    </row>
    <row r="426" spans="1:40" outlineLevel="1" x14ac:dyDescent="0.25">
      <c r="A426" s="10">
        <v>40755</v>
      </c>
      <c r="C426" s="5" t="s">
        <v>7181</v>
      </c>
      <c r="D426" s="4" t="s">
        <v>7182</v>
      </c>
      <c r="F426" s="4" t="s">
        <v>88</v>
      </c>
      <c r="G426" s="4" t="s">
        <v>451</v>
      </c>
      <c r="H426" s="4" t="s">
        <v>157</v>
      </c>
      <c r="M426" s="5">
        <v>1</v>
      </c>
      <c r="N426" s="5" t="s">
        <v>158</v>
      </c>
      <c r="P426" s="65">
        <v>60</v>
      </c>
      <c r="Q426" s="66">
        <v>0</v>
      </c>
      <c r="R426" s="66">
        <v>0</v>
      </c>
      <c r="S426" s="66">
        <f t="shared" si="50"/>
        <v>60</v>
      </c>
      <c r="U426" s="5">
        <v>80</v>
      </c>
      <c r="V426" s="22">
        <v>-60</v>
      </c>
      <c r="W426" s="22">
        <v>0</v>
      </c>
      <c r="X426" s="22">
        <v>0</v>
      </c>
      <c r="Y426" s="22">
        <v>0</v>
      </c>
      <c r="Z426" s="22">
        <v>0</v>
      </c>
      <c r="AA426" s="22">
        <v>0</v>
      </c>
      <c r="AB426" s="22">
        <v>0</v>
      </c>
      <c r="AC426" s="22">
        <v>0</v>
      </c>
      <c r="AD426" s="22">
        <v>0</v>
      </c>
      <c r="AE426" s="22">
        <v>0</v>
      </c>
      <c r="AF426" s="22">
        <v>0</v>
      </c>
      <c r="AG426" s="22">
        <v>0</v>
      </c>
      <c r="AH426" s="22">
        <v>0</v>
      </c>
      <c r="AI426" s="22">
        <f t="shared" si="51"/>
        <v>0</v>
      </c>
      <c r="AJ426" s="22">
        <v>0</v>
      </c>
      <c r="AK426" s="22">
        <f t="shared" si="52"/>
        <v>-60</v>
      </c>
      <c r="AM426" s="65">
        <f t="shared" si="53"/>
        <v>0</v>
      </c>
      <c r="AN426" s="65">
        <f t="shared" si="54"/>
        <v>0</v>
      </c>
    </row>
    <row r="427" spans="1:40" outlineLevel="1" x14ac:dyDescent="0.25">
      <c r="A427" s="10">
        <v>40755</v>
      </c>
      <c r="C427" s="5" t="s">
        <v>7183</v>
      </c>
      <c r="D427" s="4" t="s">
        <v>7170</v>
      </c>
      <c r="F427" s="4" t="s">
        <v>88</v>
      </c>
      <c r="G427" s="4" t="s">
        <v>451</v>
      </c>
      <c r="H427" s="4" t="s">
        <v>157</v>
      </c>
      <c r="M427" s="5">
        <v>1</v>
      </c>
      <c r="N427" s="5" t="s">
        <v>158</v>
      </c>
      <c r="P427" s="65">
        <v>600</v>
      </c>
      <c r="Q427" s="66">
        <v>0</v>
      </c>
      <c r="R427" s="66">
        <v>0</v>
      </c>
      <c r="S427" s="66">
        <f t="shared" si="50"/>
        <v>600</v>
      </c>
      <c r="U427" s="5">
        <v>80</v>
      </c>
      <c r="V427" s="22">
        <v>-600</v>
      </c>
      <c r="W427" s="22">
        <v>0</v>
      </c>
      <c r="X427" s="22">
        <v>0</v>
      </c>
      <c r="Y427" s="22">
        <v>0</v>
      </c>
      <c r="Z427" s="22">
        <v>0</v>
      </c>
      <c r="AA427" s="22">
        <v>0</v>
      </c>
      <c r="AB427" s="22">
        <v>0</v>
      </c>
      <c r="AC427" s="22">
        <v>0</v>
      </c>
      <c r="AD427" s="22">
        <v>0</v>
      </c>
      <c r="AE427" s="22">
        <v>0</v>
      </c>
      <c r="AF427" s="22">
        <v>0</v>
      </c>
      <c r="AG427" s="22">
        <v>0</v>
      </c>
      <c r="AH427" s="22">
        <v>0</v>
      </c>
      <c r="AI427" s="22">
        <f t="shared" si="51"/>
        <v>0</v>
      </c>
      <c r="AJ427" s="22">
        <v>0</v>
      </c>
      <c r="AK427" s="22">
        <f t="shared" si="52"/>
        <v>-600</v>
      </c>
      <c r="AM427" s="65">
        <f t="shared" si="53"/>
        <v>0</v>
      </c>
      <c r="AN427" s="65">
        <f t="shared" si="54"/>
        <v>0</v>
      </c>
    </row>
    <row r="428" spans="1:40" outlineLevel="1" x14ac:dyDescent="0.25">
      <c r="A428" s="10">
        <v>40755</v>
      </c>
      <c r="C428" s="5" t="s">
        <v>7184</v>
      </c>
      <c r="D428" s="4" t="s">
        <v>7185</v>
      </c>
      <c r="F428" s="4" t="s">
        <v>88</v>
      </c>
      <c r="G428" s="4" t="s">
        <v>451</v>
      </c>
      <c r="H428" s="4" t="s">
        <v>157</v>
      </c>
      <c r="M428" s="5">
        <v>1</v>
      </c>
      <c r="N428" s="5" t="s">
        <v>158</v>
      </c>
      <c r="P428" s="65">
        <v>50</v>
      </c>
      <c r="Q428" s="66">
        <v>0</v>
      </c>
      <c r="R428" s="66">
        <v>0</v>
      </c>
      <c r="S428" s="66">
        <f t="shared" si="50"/>
        <v>50</v>
      </c>
      <c r="U428" s="5">
        <v>80</v>
      </c>
      <c r="V428" s="22">
        <v>-50</v>
      </c>
      <c r="W428" s="22">
        <v>0</v>
      </c>
      <c r="X428" s="22">
        <v>0</v>
      </c>
      <c r="Y428" s="22">
        <v>0</v>
      </c>
      <c r="Z428" s="22">
        <v>0</v>
      </c>
      <c r="AA428" s="22">
        <v>0</v>
      </c>
      <c r="AB428" s="22">
        <v>0</v>
      </c>
      <c r="AC428" s="22">
        <v>0</v>
      </c>
      <c r="AD428" s="22">
        <v>0</v>
      </c>
      <c r="AE428" s="22">
        <v>0</v>
      </c>
      <c r="AF428" s="22">
        <v>0</v>
      </c>
      <c r="AG428" s="22">
        <v>0</v>
      </c>
      <c r="AH428" s="22">
        <v>0</v>
      </c>
      <c r="AI428" s="22">
        <f t="shared" si="51"/>
        <v>0</v>
      </c>
      <c r="AJ428" s="22">
        <v>0</v>
      </c>
      <c r="AK428" s="22">
        <f t="shared" si="52"/>
        <v>-50</v>
      </c>
      <c r="AM428" s="65">
        <f t="shared" si="53"/>
        <v>0</v>
      </c>
      <c r="AN428" s="65">
        <f t="shared" si="54"/>
        <v>0</v>
      </c>
    </row>
    <row r="429" spans="1:40" outlineLevel="1" x14ac:dyDescent="0.25">
      <c r="A429" s="10">
        <v>40755</v>
      </c>
      <c r="C429" s="5" t="s">
        <v>7186</v>
      </c>
      <c r="D429" s="4" t="s">
        <v>7187</v>
      </c>
      <c r="F429" s="4" t="s">
        <v>88</v>
      </c>
      <c r="G429" s="4" t="s">
        <v>451</v>
      </c>
      <c r="H429" s="4" t="s">
        <v>157</v>
      </c>
      <c r="M429" s="5">
        <v>1</v>
      </c>
      <c r="N429" s="5" t="s">
        <v>158</v>
      </c>
      <c r="P429" s="65">
        <v>200</v>
      </c>
      <c r="Q429" s="66">
        <v>0</v>
      </c>
      <c r="R429" s="66">
        <v>0</v>
      </c>
      <c r="S429" s="66">
        <f t="shared" si="50"/>
        <v>200</v>
      </c>
      <c r="U429" s="5">
        <v>80</v>
      </c>
      <c r="V429" s="22">
        <v>-200</v>
      </c>
      <c r="W429" s="22">
        <v>0</v>
      </c>
      <c r="X429" s="22">
        <v>0</v>
      </c>
      <c r="Y429" s="22">
        <v>0</v>
      </c>
      <c r="Z429" s="22">
        <v>0</v>
      </c>
      <c r="AA429" s="22">
        <v>0</v>
      </c>
      <c r="AB429" s="22">
        <v>0</v>
      </c>
      <c r="AC429" s="22">
        <v>0</v>
      </c>
      <c r="AD429" s="22">
        <v>0</v>
      </c>
      <c r="AE429" s="22">
        <v>0</v>
      </c>
      <c r="AF429" s="22">
        <v>0</v>
      </c>
      <c r="AG429" s="22">
        <v>0</v>
      </c>
      <c r="AH429" s="22">
        <v>0</v>
      </c>
      <c r="AI429" s="22">
        <f t="shared" si="51"/>
        <v>0</v>
      </c>
      <c r="AJ429" s="22">
        <v>0</v>
      </c>
      <c r="AK429" s="22">
        <f t="shared" si="52"/>
        <v>-200</v>
      </c>
      <c r="AM429" s="65">
        <f t="shared" si="53"/>
        <v>0</v>
      </c>
      <c r="AN429" s="65">
        <f t="shared" si="54"/>
        <v>0</v>
      </c>
    </row>
    <row r="430" spans="1:40" outlineLevel="1" x14ac:dyDescent="0.25">
      <c r="A430" s="10">
        <v>40755</v>
      </c>
      <c r="C430" s="5" t="s">
        <v>7188</v>
      </c>
      <c r="D430" s="4" t="s">
        <v>7189</v>
      </c>
      <c r="F430" s="4" t="s">
        <v>88</v>
      </c>
      <c r="G430" s="4" t="s">
        <v>451</v>
      </c>
      <c r="H430" s="4" t="s">
        <v>157</v>
      </c>
      <c r="M430" s="5">
        <v>1</v>
      </c>
      <c r="N430" s="5" t="s">
        <v>158</v>
      </c>
      <c r="P430" s="65">
        <v>1850</v>
      </c>
      <c r="Q430" s="66">
        <v>0</v>
      </c>
      <c r="R430" s="66">
        <v>0</v>
      </c>
      <c r="S430" s="66">
        <f t="shared" si="50"/>
        <v>1850</v>
      </c>
      <c r="U430" s="5">
        <v>80</v>
      </c>
      <c r="V430" s="22">
        <v>-1850</v>
      </c>
      <c r="W430" s="22">
        <v>0</v>
      </c>
      <c r="X430" s="22">
        <v>0</v>
      </c>
      <c r="Y430" s="22">
        <v>0</v>
      </c>
      <c r="Z430" s="22">
        <v>0</v>
      </c>
      <c r="AA430" s="22">
        <v>0</v>
      </c>
      <c r="AB430" s="22">
        <v>0</v>
      </c>
      <c r="AC430" s="22">
        <v>0</v>
      </c>
      <c r="AD430" s="22">
        <v>0</v>
      </c>
      <c r="AE430" s="22">
        <v>0</v>
      </c>
      <c r="AF430" s="22">
        <v>0</v>
      </c>
      <c r="AG430" s="22">
        <v>0</v>
      </c>
      <c r="AH430" s="22">
        <v>0</v>
      </c>
      <c r="AI430" s="22">
        <f t="shared" si="51"/>
        <v>0</v>
      </c>
      <c r="AJ430" s="22">
        <v>0</v>
      </c>
      <c r="AK430" s="22">
        <f t="shared" si="52"/>
        <v>-1850</v>
      </c>
      <c r="AM430" s="65">
        <f t="shared" si="53"/>
        <v>0</v>
      </c>
      <c r="AN430" s="65">
        <f t="shared" si="54"/>
        <v>0</v>
      </c>
    </row>
    <row r="431" spans="1:40" outlineLevel="1" x14ac:dyDescent="0.25">
      <c r="A431" s="10">
        <v>40755</v>
      </c>
      <c r="C431" s="5" t="s">
        <v>7190</v>
      </c>
      <c r="D431" s="4" t="s">
        <v>7191</v>
      </c>
      <c r="F431" s="4" t="s">
        <v>88</v>
      </c>
      <c r="G431" s="4" t="s">
        <v>451</v>
      </c>
      <c r="H431" s="4" t="s">
        <v>157</v>
      </c>
      <c r="M431" s="5">
        <v>1</v>
      </c>
      <c r="N431" s="5" t="s">
        <v>158</v>
      </c>
      <c r="P431" s="65">
        <v>150</v>
      </c>
      <c r="Q431" s="66">
        <v>0</v>
      </c>
      <c r="R431" s="66">
        <v>0</v>
      </c>
      <c r="S431" s="66">
        <f t="shared" si="50"/>
        <v>150</v>
      </c>
      <c r="U431" s="5">
        <v>80</v>
      </c>
      <c r="V431" s="22">
        <v>-150</v>
      </c>
      <c r="W431" s="22">
        <v>0</v>
      </c>
      <c r="X431" s="22">
        <v>0</v>
      </c>
      <c r="Y431" s="22">
        <v>0</v>
      </c>
      <c r="Z431" s="22">
        <v>0</v>
      </c>
      <c r="AA431" s="22">
        <v>0</v>
      </c>
      <c r="AB431" s="22">
        <v>0</v>
      </c>
      <c r="AC431" s="22">
        <v>0</v>
      </c>
      <c r="AD431" s="22">
        <v>0</v>
      </c>
      <c r="AE431" s="22">
        <v>0</v>
      </c>
      <c r="AF431" s="22">
        <v>0</v>
      </c>
      <c r="AG431" s="22">
        <v>0</v>
      </c>
      <c r="AH431" s="22">
        <v>0</v>
      </c>
      <c r="AI431" s="22">
        <f t="shared" si="51"/>
        <v>0</v>
      </c>
      <c r="AJ431" s="22">
        <v>0</v>
      </c>
      <c r="AK431" s="22">
        <f t="shared" si="52"/>
        <v>-150</v>
      </c>
      <c r="AM431" s="65">
        <f t="shared" si="53"/>
        <v>0</v>
      </c>
      <c r="AN431" s="65">
        <f t="shared" si="54"/>
        <v>0</v>
      </c>
    </row>
    <row r="432" spans="1:40" hidden="1" outlineLevel="1" x14ac:dyDescent="0.25">
      <c r="A432" s="10">
        <v>40755</v>
      </c>
      <c r="C432" s="5" t="s">
        <v>7192</v>
      </c>
      <c r="D432" s="4" t="s">
        <v>7193</v>
      </c>
      <c r="F432" s="4" t="s">
        <v>88</v>
      </c>
      <c r="G432" s="4" t="s">
        <v>451</v>
      </c>
      <c r="H432" s="4" t="s">
        <v>157</v>
      </c>
      <c r="M432" s="5">
        <v>1</v>
      </c>
      <c r="N432" s="5" t="s">
        <v>158</v>
      </c>
      <c r="O432" s="5" t="s">
        <v>6405</v>
      </c>
      <c r="P432" s="65">
        <v>1160</v>
      </c>
      <c r="Q432" s="66">
        <v>0</v>
      </c>
      <c r="R432" s="66">
        <v>0</v>
      </c>
      <c r="S432" s="66">
        <f t="shared" si="50"/>
        <v>1160</v>
      </c>
      <c r="U432" s="5">
        <v>80</v>
      </c>
      <c r="V432" s="22">
        <v>-1160</v>
      </c>
      <c r="W432" s="22">
        <v>0</v>
      </c>
      <c r="X432" s="22">
        <v>0</v>
      </c>
      <c r="Y432" s="22">
        <v>0</v>
      </c>
      <c r="Z432" s="22">
        <v>0</v>
      </c>
      <c r="AA432" s="22">
        <v>0</v>
      </c>
      <c r="AB432" s="22">
        <v>0</v>
      </c>
      <c r="AC432" s="22">
        <v>0</v>
      </c>
      <c r="AD432" s="22">
        <v>0</v>
      </c>
      <c r="AE432" s="22">
        <v>0</v>
      </c>
      <c r="AF432" s="22">
        <v>0</v>
      </c>
      <c r="AG432" s="22">
        <v>0</v>
      </c>
      <c r="AH432" s="22">
        <v>0</v>
      </c>
      <c r="AI432" s="22">
        <f t="shared" si="51"/>
        <v>0</v>
      </c>
      <c r="AJ432" s="22">
        <v>0</v>
      </c>
      <c r="AK432" s="22">
        <f t="shared" si="52"/>
        <v>-1160</v>
      </c>
      <c r="AM432" s="65">
        <f t="shared" si="53"/>
        <v>0</v>
      </c>
      <c r="AN432" s="65">
        <f t="shared" si="54"/>
        <v>0</v>
      </c>
    </row>
    <row r="433" spans="1:40" hidden="1" outlineLevel="1" x14ac:dyDescent="0.25">
      <c r="A433" s="10">
        <v>40755</v>
      </c>
      <c r="C433" s="5" t="s">
        <v>7194</v>
      </c>
      <c r="D433" s="4" t="s">
        <v>7195</v>
      </c>
      <c r="F433" s="4" t="s">
        <v>88</v>
      </c>
      <c r="G433" s="4" t="s">
        <v>451</v>
      </c>
      <c r="H433" s="4" t="s">
        <v>157</v>
      </c>
      <c r="M433" s="5">
        <v>1</v>
      </c>
      <c r="N433" s="5" t="s">
        <v>158</v>
      </c>
      <c r="O433" s="5" t="s">
        <v>6405</v>
      </c>
      <c r="P433" s="65">
        <v>80</v>
      </c>
      <c r="Q433" s="66">
        <v>0</v>
      </c>
      <c r="R433" s="66">
        <v>0</v>
      </c>
      <c r="S433" s="66">
        <f t="shared" si="50"/>
        <v>80</v>
      </c>
      <c r="U433" s="5">
        <v>80</v>
      </c>
      <c r="V433" s="22">
        <v>-80</v>
      </c>
      <c r="W433" s="22">
        <v>0</v>
      </c>
      <c r="X433" s="22">
        <v>0</v>
      </c>
      <c r="Y433" s="22">
        <v>0</v>
      </c>
      <c r="Z433" s="22">
        <v>0</v>
      </c>
      <c r="AA433" s="22">
        <v>0</v>
      </c>
      <c r="AB433" s="22">
        <v>0</v>
      </c>
      <c r="AC433" s="22">
        <v>0</v>
      </c>
      <c r="AD433" s="22">
        <v>0</v>
      </c>
      <c r="AE433" s="22">
        <v>0</v>
      </c>
      <c r="AF433" s="22">
        <v>0</v>
      </c>
      <c r="AG433" s="22">
        <v>0</v>
      </c>
      <c r="AH433" s="22">
        <v>0</v>
      </c>
      <c r="AI433" s="22">
        <f t="shared" si="51"/>
        <v>0</v>
      </c>
      <c r="AJ433" s="22">
        <v>0</v>
      </c>
      <c r="AK433" s="22">
        <f t="shared" si="52"/>
        <v>-80</v>
      </c>
      <c r="AM433" s="65">
        <f t="shared" si="53"/>
        <v>0</v>
      </c>
      <c r="AN433" s="65">
        <f t="shared" si="54"/>
        <v>0</v>
      </c>
    </row>
    <row r="434" spans="1:40" outlineLevel="1" x14ac:dyDescent="0.25">
      <c r="A434" s="10">
        <v>40755</v>
      </c>
      <c r="C434" s="5" t="s">
        <v>7196</v>
      </c>
      <c r="D434" s="4" t="s">
        <v>7197</v>
      </c>
      <c r="F434" s="4" t="s">
        <v>88</v>
      </c>
      <c r="G434" s="4" t="s">
        <v>451</v>
      </c>
      <c r="H434" s="4" t="s">
        <v>157</v>
      </c>
      <c r="M434" s="5">
        <v>1</v>
      </c>
      <c r="N434" s="5" t="s">
        <v>158</v>
      </c>
      <c r="P434" s="65">
        <v>45</v>
      </c>
      <c r="Q434" s="66">
        <v>0</v>
      </c>
      <c r="R434" s="66">
        <v>0</v>
      </c>
      <c r="S434" s="66">
        <f t="shared" si="50"/>
        <v>45</v>
      </c>
      <c r="U434" s="5">
        <v>80</v>
      </c>
      <c r="V434" s="22">
        <v>-45</v>
      </c>
      <c r="W434" s="22">
        <v>0</v>
      </c>
      <c r="X434" s="22">
        <v>0</v>
      </c>
      <c r="Y434" s="22">
        <v>0</v>
      </c>
      <c r="Z434" s="22">
        <v>0</v>
      </c>
      <c r="AA434" s="22">
        <v>0</v>
      </c>
      <c r="AB434" s="22">
        <v>0</v>
      </c>
      <c r="AC434" s="22">
        <v>0</v>
      </c>
      <c r="AD434" s="22">
        <v>0</v>
      </c>
      <c r="AE434" s="22">
        <v>0</v>
      </c>
      <c r="AF434" s="22">
        <v>0</v>
      </c>
      <c r="AG434" s="22">
        <v>0</v>
      </c>
      <c r="AH434" s="22">
        <v>0</v>
      </c>
      <c r="AI434" s="22">
        <f t="shared" si="51"/>
        <v>0</v>
      </c>
      <c r="AJ434" s="22">
        <v>0</v>
      </c>
      <c r="AK434" s="22">
        <f t="shared" si="52"/>
        <v>-45</v>
      </c>
      <c r="AM434" s="65">
        <f t="shared" si="53"/>
        <v>0</v>
      </c>
      <c r="AN434" s="65">
        <f t="shared" si="54"/>
        <v>0</v>
      </c>
    </row>
    <row r="435" spans="1:40" outlineLevel="1" x14ac:dyDescent="0.25">
      <c r="A435" s="10">
        <v>40755</v>
      </c>
      <c r="C435" s="5" t="s">
        <v>7198</v>
      </c>
      <c r="D435" s="4" t="s">
        <v>7199</v>
      </c>
      <c r="F435" s="4" t="s">
        <v>88</v>
      </c>
      <c r="G435" s="4" t="s">
        <v>451</v>
      </c>
      <c r="H435" s="4" t="s">
        <v>157</v>
      </c>
      <c r="M435" s="5">
        <v>1</v>
      </c>
      <c r="N435" s="5" t="s">
        <v>158</v>
      </c>
      <c r="P435" s="65">
        <v>60</v>
      </c>
      <c r="Q435" s="66">
        <v>0</v>
      </c>
      <c r="R435" s="66">
        <v>0</v>
      </c>
      <c r="S435" s="66">
        <f t="shared" si="50"/>
        <v>60</v>
      </c>
      <c r="U435" s="5">
        <v>80</v>
      </c>
      <c r="V435" s="22">
        <v>-60</v>
      </c>
      <c r="W435" s="22">
        <v>0</v>
      </c>
      <c r="X435" s="22">
        <v>0</v>
      </c>
      <c r="Y435" s="22">
        <v>0</v>
      </c>
      <c r="Z435" s="22">
        <v>0</v>
      </c>
      <c r="AA435" s="22">
        <v>0</v>
      </c>
      <c r="AB435" s="22">
        <v>0</v>
      </c>
      <c r="AC435" s="22">
        <v>0</v>
      </c>
      <c r="AD435" s="22">
        <v>0</v>
      </c>
      <c r="AE435" s="22">
        <v>0</v>
      </c>
      <c r="AF435" s="22">
        <v>0</v>
      </c>
      <c r="AG435" s="22">
        <v>0</v>
      </c>
      <c r="AH435" s="22">
        <v>0</v>
      </c>
      <c r="AI435" s="22">
        <f t="shared" si="51"/>
        <v>0</v>
      </c>
      <c r="AJ435" s="22">
        <v>0</v>
      </c>
      <c r="AK435" s="22">
        <f t="shared" si="52"/>
        <v>-60</v>
      </c>
      <c r="AM435" s="65">
        <f t="shared" si="53"/>
        <v>0</v>
      </c>
      <c r="AN435" s="65">
        <f t="shared" si="54"/>
        <v>0</v>
      </c>
    </row>
    <row r="436" spans="1:40" outlineLevel="1" x14ac:dyDescent="0.25">
      <c r="A436" s="10">
        <v>40755</v>
      </c>
      <c r="C436" s="5" t="s">
        <v>7200</v>
      </c>
      <c r="D436" s="4" t="s">
        <v>7201</v>
      </c>
      <c r="F436" s="4" t="s">
        <v>88</v>
      </c>
      <c r="G436" s="4" t="s">
        <v>451</v>
      </c>
      <c r="H436" s="4" t="s">
        <v>157</v>
      </c>
      <c r="M436" s="5">
        <v>1</v>
      </c>
      <c r="N436" s="5" t="s">
        <v>158</v>
      </c>
      <c r="P436" s="65">
        <v>50</v>
      </c>
      <c r="Q436" s="66">
        <v>0</v>
      </c>
      <c r="R436" s="66">
        <v>0</v>
      </c>
      <c r="S436" s="66">
        <f t="shared" si="50"/>
        <v>50</v>
      </c>
      <c r="U436" s="5">
        <v>80</v>
      </c>
      <c r="V436" s="22">
        <v>-50</v>
      </c>
      <c r="W436" s="22">
        <v>0</v>
      </c>
      <c r="X436" s="22">
        <v>0</v>
      </c>
      <c r="Y436" s="22">
        <v>0</v>
      </c>
      <c r="Z436" s="22">
        <v>0</v>
      </c>
      <c r="AA436" s="22">
        <v>0</v>
      </c>
      <c r="AB436" s="22">
        <v>0</v>
      </c>
      <c r="AC436" s="22">
        <v>0</v>
      </c>
      <c r="AD436" s="22">
        <v>0</v>
      </c>
      <c r="AE436" s="22">
        <v>0</v>
      </c>
      <c r="AF436" s="22">
        <v>0</v>
      </c>
      <c r="AG436" s="22">
        <v>0</v>
      </c>
      <c r="AH436" s="22">
        <v>0</v>
      </c>
      <c r="AI436" s="22">
        <f t="shared" si="51"/>
        <v>0</v>
      </c>
      <c r="AJ436" s="22">
        <v>0</v>
      </c>
      <c r="AK436" s="22">
        <f t="shared" si="52"/>
        <v>-50</v>
      </c>
      <c r="AM436" s="65">
        <f t="shared" si="53"/>
        <v>0</v>
      </c>
      <c r="AN436" s="65">
        <f t="shared" si="54"/>
        <v>0</v>
      </c>
    </row>
    <row r="437" spans="1:40" outlineLevel="1" x14ac:dyDescent="0.25">
      <c r="A437" s="10">
        <v>40755</v>
      </c>
      <c r="C437" s="5" t="s">
        <v>7202</v>
      </c>
      <c r="D437" s="4" t="s">
        <v>7203</v>
      </c>
      <c r="F437" s="4" t="s">
        <v>88</v>
      </c>
      <c r="G437" s="4" t="s">
        <v>451</v>
      </c>
      <c r="H437" s="4" t="s">
        <v>157</v>
      </c>
      <c r="M437" s="5">
        <v>1</v>
      </c>
      <c r="N437" s="5" t="s">
        <v>158</v>
      </c>
      <c r="P437" s="65">
        <v>710</v>
      </c>
      <c r="Q437" s="66">
        <v>0</v>
      </c>
      <c r="R437" s="66">
        <v>0</v>
      </c>
      <c r="S437" s="66">
        <f t="shared" si="50"/>
        <v>710</v>
      </c>
      <c r="U437" s="5">
        <v>80</v>
      </c>
      <c r="V437" s="22">
        <v>-710</v>
      </c>
      <c r="W437" s="22">
        <v>0</v>
      </c>
      <c r="X437" s="22">
        <v>0</v>
      </c>
      <c r="Y437" s="22">
        <v>0</v>
      </c>
      <c r="Z437" s="22">
        <v>0</v>
      </c>
      <c r="AA437" s="22">
        <v>0</v>
      </c>
      <c r="AB437" s="22">
        <v>0</v>
      </c>
      <c r="AC437" s="22">
        <v>0</v>
      </c>
      <c r="AD437" s="22">
        <v>0</v>
      </c>
      <c r="AE437" s="22">
        <v>0</v>
      </c>
      <c r="AF437" s="22">
        <v>0</v>
      </c>
      <c r="AG437" s="22">
        <v>0</v>
      </c>
      <c r="AH437" s="22">
        <v>0</v>
      </c>
      <c r="AI437" s="22">
        <f t="shared" si="51"/>
        <v>0</v>
      </c>
      <c r="AJ437" s="22">
        <v>0</v>
      </c>
      <c r="AK437" s="22">
        <f t="shared" si="52"/>
        <v>-710</v>
      </c>
      <c r="AM437" s="65">
        <f t="shared" si="53"/>
        <v>0</v>
      </c>
      <c r="AN437" s="65">
        <f t="shared" si="54"/>
        <v>0</v>
      </c>
    </row>
    <row r="438" spans="1:40" outlineLevel="1" x14ac:dyDescent="0.25">
      <c r="A438" s="10">
        <v>40755</v>
      </c>
      <c r="C438" s="5" t="s">
        <v>7204</v>
      </c>
      <c r="D438" s="4" t="s">
        <v>7205</v>
      </c>
      <c r="F438" s="4" t="s">
        <v>88</v>
      </c>
      <c r="G438" s="4" t="s">
        <v>451</v>
      </c>
      <c r="H438" s="4" t="s">
        <v>157</v>
      </c>
      <c r="M438" s="5">
        <v>1</v>
      </c>
      <c r="N438" s="5" t="s">
        <v>158</v>
      </c>
      <c r="P438" s="65">
        <v>198</v>
      </c>
      <c r="Q438" s="66">
        <v>0</v>
      </c>
      <c r="R438" s="66">
        <v>0</v>
      </c>
      <c r="S438" s="66">
        <f t="shared" si="50"/>
        <v>198</v>
      </c>
      <c r="U438" s="5">
        <v>80</v>
      </c>
      <c r="V438" s="22">
        <v>-198</v>
      </c>
      <c r="W438" s="22">
        <v>0</v>
      </c>
      <c r="X438" s="22">
        <v>0</v>
      </c>
      <c r="Y438" s="22">
        <v>0</v>
      </c>
      <c r="Z438" s="22">
        <v>0</v>
      </c>
      <c r="AA438" s="22">
        <v>0</v>
      </c>
      <c r="AB438" s="22">
        <v>0</v>
      </c>
      <c r="AC438" s="22">
        <v>0</v>
      </c>
      <c r="AD438" s="22">
        <v>0</v>
      </c>
      <c r="AE438" s="22">
        <v>0</v>
      </c>
      <c r="AF438" s="22">
        <v>0</v>
      </c>
      <c r="AG438" s="22">
        <v>0</v>
      </c>
      <c r="AH438" s="22">
        <v>0</v>
      </c>
      <c r="AI438" s="22">
        <f t="shared" si="51"/>
        <v>0</v>
      </c>
      <c r="AJ438" s="22">
        <v>0</v>
      </c>
      <c r="AK438" s="22">
        <f t="shared" si="52"/>
        <v>-198</v>
      </c>
      <c r="AM438" s="65">
        <f t="shared" si="53"/>
        <v>0</v>
      </c>
      <c r="AN438" s="65">
        <f t="shared" si="54"/>
        <v>0</v>
      </c>
    </row>
    <row r="439" spans="1:40" outlineLevel="1" x14ac:dyDescent="0.25">
      <c r="A439" s="10">
        <v>40755</v>
      </c>
      <c r="C439" s="5" t="s">
        <v>7206</v>
      </c>
      <c r="D439" s="4" t="s">
        <v>7207</v>
      </c>
      <c r="F439" s="4" t="s">
        <v>88</v>
      </c>
      <c r="G439" s="4" t="s">
        <v>451</v>
      </c>
      <c r="H439" s="4" t="s">
        <v>157</v>
      </c>
      <c r="M439" s="5">
        <v>1</v>
      </c>
      <c r="N439" s="5" t="s">
        <v>158</v>
      </c>
      <c r="P439" s="65">
        <v>1930</v>
      </c>
      <c r="Q439" s="66">
        <v>0</v>
      </c>
      <c r="R439" s="66">
        <v>0</v>
      </c>
      <c r="S439" s="66">
        <f t="shared" si="50"/>
        <v>1930</v>
      </c>
      <c r="U439" s="5">
        <v>80</v>
      </c>
      <c r="V439" s="22">
        <v>-1930</v>
      </c>
      <c r="W439" s="22">
        <v>0</v>
      </c>
      <c r="X439" s="22">
        <v>0</v>
      </c>
      <c r="Y439" s="22">
        <v>0</v>
      </c>
      <c r="Z439" s="22">
        <v>0</v>
      </c>
      <c r="AA439" s="22">
        <v>0</v>
      </c>
      <c r="AB439" s="22">
        <v>0</v>
      </c>
      <c r="AC439" s="22">
        <v>0</v>
      </c>
      <c r="AD439" s="22">
        <v>0</v>
      </c>
      <c r="AE439" s="22">
        <v>0</v>
      </c>
      <c r="AF439" s="22">
        <v>0</v>
      </c>
      <c r="AG439" s="22">
        <v>0</v>
      </c>
      <c r="AH439" s="22">
        <v>0</v>
      </c>
      <c r="AI439" s="22">
        <f t="shared" si="51"/>
        <v>0</v>
      </c>
      <c r="AJ439" s="22">
        <v>0</v>
      </c>
      <c r="AK439" s="22">
        <f t="shared" si="52"/>
        <v>-1930</v>
      </c>
      <c r="AM439" s="65">
        <f t="shared" si="53"/>
        <v>0</v>
      </c>
      <c r="AN439" s="65">
        <f t="shared" si="54"/>
        <v>0</v>
      </c>
    </row>
    <row r="440" spans="1:40" outlineLevel="1" x14ac:dyDescent="0.25">
      <c r="A440" s="10">
        <v>40755</v>
      </c>
      <c r="C440" s="5" t="s">
        <v>7208</v>
      </c>
      <c r="D440" s="4" t="s">
        <v>7209</v>
      </c>
      <c r="F440" s="4" t="s">
        <v>88</v>
      </c>
      <c r="G440" s="4" t="s">
        <v>451</v>
      </c>
      <c r="H440" s="4" t="s">
        <v>157</v>
      </c>
      <c r="M440" s="5">
        <v>1</v>
      </c>
      <c r="N440" s="5" t="s">
        <v>158</v>
      </c>
      <c r="P440" s="65">
        <v>4880</v>
      </c>
      <c r="Q440" s="66">
        <v>0</v>
      </c>
      <c r="R440" s="66">
        <v>0</v>
      </c>
      <c r="S440" s="66">
        <f t="shared" si="50"/>
        <v>4880</v>
      </c>
      <c r="U440" s="5">
        <v>80</v>
      </c>
      <c r="V440" s="22">
        <v>-4880</v>
      </c>
      <c r="W440" s="22">
        <v>0</v>
      </c>
      <c r="X440" s="22">
        <v>0</v>
      </c>
      <c r="Y440" s="22">
        <v>0</v>
      </c>
      <c r="Z440" s="22">
        <v>0</v>
      </c>
      <c r="AA440" s="22">
        <v>0</v>
      </c>
      <c r="AB440" s="22">
        <v>0</v>
      </c>
      <c r="AC440" s="22">
        <v>0</v>
      </c>
      <c r="AD440" s="22">
        <v>0</v>
      </c>
      <c r="AE440" s="22">
        <v>0</v>
      </c>
      <c r="AF440" s="22">
        <v>0</v>
      </c>
      <c r="AG440" s="22">
        <v>0</v>
      </c>
      <c r="AH440" s="22">
        <v>0</v>
      </c>
      <c r="AI440" s="22">
        <f t="shared" si="51"/>
        <v>0</v>
      </c>
      <c r="AJ440" s="22">
        <v>0</v>
      </c>
      <c r="AK440" s="22">
        <f t="shared" si="52"/>
        <v>-4880</v>
      </c>
      <c r="AM440" s="65">
        <f t="shared" si="53"/>
        <v>0</v>
      </c>
      <c r="AN440" s="65">
        <f t="shared" si="54"/>
        <v>0</v>
      </c>
    </row>
    <row r="441" spans="1:40" hidden="1" outlineLevel="1" x14ac:dyDescent="0.25">
      <c r="A441" s="10">
        <v>40755</v>
      </c>
      <c r="C441" s="5" t="s">
        <v>7210</v>
      </c>
      <c r="D441" s="4" t="s">
        <v>7211</v>
      </c>
      <c r="F441" s="4" t="s">
        <v>88</v>
      </c>
      <c r="G441" s="4" t="s">
        <v>451</v>
      </c>
      <c r="H441" s="4" t="s">
        <v>157</v>
      </c>
      <c r="M441" s="5">
        <v>1</v>
      </c>
      <c r="N441" s="5" t="s">
        <v>158</v>
      </c>
      <c r="O441" s="5" t="s">
        <v>6405</v>
      </c>
      <c r="P441" s="65">
        <v>320</v>
      </c>
      <c r="Q441" s="66">
        <v>0</v>
      </c>
      <c r="R441" s="66">
        <v>0</v>
      </c>
      <c r="S441" s="66">
        <f t="shared" si="50"/>
        <v>320</v>
      </c>
      <c r="U441" s="5">
        <v>80</v>
      </c>
      <c r="V441" s="22">
        <v>-320</v>
      </c>
      <c r="W441" s="22">
        <v>0</v>
      </c>
      <c r="X441" s="22">
        <v>0</v>
      </c>
      <c r="Y441" s="22">
        <v>0</v>
      </c>
      <c r="Z441" s="22">
        <v>0</v>
      </c>
      <c r="AA441" s="22">
        <v>0</v>
      </c>
      <c r="AB441" s="22">
        <v>0</v>
      </c>
      <c r="AC441" s="22">
        <v>0</v>
      </c>
      <c r="AD441" s="22">
        <v>0</v>
      </c>
      <c r="AE441" s="22">
        <v>0</v>
      </c>
      <c r="AF441" s="22">
        <v>0</v>
      </c>
      <c r="AG441" s="22">
        <v>0</v>
      </c>
      <c r="AH441" s="22">
        <v>0</v>
      </c>
      <c r="AI441" s="22">
        <f t="shared" si="51"/>
        <v>0</v>
      </c>
      <c r="AJ441" s="22">
        <v>0</v>
      </c>
      <c r="AK441" s="22">
        <f t="shared" si="52"/>
        <v>-320</v>
      </c>
      <c r="AM441" s="65">
        <f t="shared" si="53"/>
        <v>0</v>
      </c>
      <c r="AN441" s="65">
        <f t="shared" si="54"/>
        <v>0</v>
      </c>
    </row>
    <row r="442" spans="1:40" outlineLevel="1" x14ac:dyDescent="0.25">
      <c r="A442" s="10">
        <v>40755</v>
      </c>
      <c r="C442" s="5" t="s">
        <v>7212</v>
      </c>
      <c r="D442" s="4" t="s">
        <v>7213</v>
      </c>
      <c r="F442" s="4" t="s">
        <v>88</v>
      </c>
      <c r="G442" s="4" t="s">
        <v>451</v>
      </c>
      <c r="H442" s="4" t="s">
        <v>157</v>
      </c>
      <c r="M442" s="5">
        <v>1</v>
      </c>
      <c r="N442" s="5" t="s">
        <v>158</v>
      </c>
      <c r="P442" s="65">
        <v>190</v>
      </c>
      <c r="Q442" s="66">
        <v>0</v>
      </c>
      <c r="R442" s="66">
        <v>0</v>
      </c>
      <c r="S442" s="66">
        <f t="shared" si="50"/>
        <v>190</v>
      </c>
      <c r="U442" s="5">
        <v>80</v>
      </c>
      <c r="V442" s="22">
        <v>-190</v>
      </c>
      <c r="W442" s="22">
        <v>0</v>
      </c>
      <c r="X442" s="22">
        <v>0</v>
      </c>
      <c r="Y442" s="22">
        <v>0</v>
      </c>
      <c r="Z442" s="22">
        <v>0</v>
      </c>
      <c r="AA442" s="22">
        <v>0</v>
      </c>
      <c r="AB442" s="22">
        <v>0</v>
      </c>
      <c r="AC442" s="22">
        <v>0</v>
      </c>
      <c r="AD442" s="22">
        <v>0</v>
      </c>
      <c r="AE442" s="22">
        <v>0</v>
      </c>
      <c r="AF442" s="22">
        <v>0</v>
      </c>
      <c r="AG442" s="22">
        <v>0</v>
      </c>
      <c r="AH442" s="22">
        <v>0</v>
      </c>
      <c r="AI442" s="22">
        <f t="shared" si="51"/>
        <v>0</v>
      </c>
      <c r="AJ442" s="22">
        <v>0</v>
      </c>
      <c r="AK442" s="22">
        <f t="shared" si="52"/>
        <v>-190</v>
      </c>
      <c r="AM442" s="65">
        <f t="shared" si="53"/>
        <v>0</v>
      </c>
      <c r="AN442" s="65">
        <f t="shared" si="54"/>
        <v>0</v>
      </c>
    </row>
    <row r="443" spans="1:40" outlineLevel="1" x14ac:dyDescent="0.25">
      <c r="A443" s="10">
        <v>40755</v>
      </c>
      <c r="C443" s="5" t="s">
        <v>7214</v>
      </c>
      <c r="D443" s="4" t="s">
        <v>7215</v>
      </c>
      <c r="F443" s="4" t="s">
        <v>88</v>
      </c>
      <c r="G443" s="4" t="s">
        <v>451</v>
      </c>
      <c r="H443" s="4" t="s">
        <v>157</v>
      </c>
      <c r="M443" s="5">
        <v>1</v>
      </c>
      <c r="N443" s="5" t="s">
        <v>158</v>
      </c>
      <c r="P443" s="65">
        <v>950</v>
      </c>
      <c r="Q443" s="66">
        <v>0</v>
      </c>
      <c r="R443" s="66">
        <v>0</v>
      </c>
      <c r="S443" s="66">
        <f t="shared" si="50"/>
        <v>950</v>
      </c>
      <c r="U443" s="5">
        <v>80</v>
      </c>
      <c r="V443" s="22">
        <v>-950</v>
      </c>
      <c r="W443" s="22">
        <v>0</v>
      </c>
      <c r="X443" s="22">
        <v>0</v>
      </c>
      <c r="Y443" s="22">
        <v>0</v>
      </c>
      <c r="Z443" s="22">
        <v>0</v>
      </c>
      <c r="AA443" s="22">
        <v>0</v>
      </c>
      <c r="AB443" s="22">
        <v>0</v>
      </c>
      <c r="AC443" s="22">
        <v>0</v>
      </c>
      <c r="AD443" s="22">
        <v>0</v>
      </c>
      <c r="AE443" s="22">
        <v>0</v>
      </c>
      <c r="AF443" s="22">
        <v>0</v>
      </c>
      <c r="AG443" s="22">
        <v>0</v>
      </c>
      <c r="AH443" s="22">
        <v>0</v>
      </c>
      <c r="AI443" s="22">
        <f t="shared" si="51"/>
        <v>0</v>
      </c>
      <c r="AJ443" s="22">
        <v>0</v>
      </c>
      <c r="AK443" s="22">
        <f t="shared" si="52"/>
        <v>-950</v>
      </c>
      <c r="AM443" s="65">
        <f t="shared" si="53"/>
        <v>0</v>
      </c>
      <c r="AN443" s="65">
        <f t="shared" si="54"/>
        <v>0</v>
      </c>
    </row>
    <row r="444" spans="1:40" outlineLevel="1" x14ac:dyDescent="0.25">
      <c r="A444" s="10">
        <v>40755</v>
      </c>
      <c r="C444" s="5" t="s">
        <v>7216</v>
      </c>
      <c r="D444" s="4" t="s">
        <v>7217</v>
      </c>
      <c r="F444" s="4" t="s">
        <v>88</v>
      </c>
      <c r="G444" s="4" t="s">
        <v>451</v>
      </c>
      <c r="H444" s="4" t="s">
        <v>157</v>
      </c>
      <c r="M444" s="5">
        <v>1</v>
      </c>
      <c r="N444" s="5" t="s">
        <v>158</v>
      </c>
      <c r="P444" s="65">
        <v>4800</v>
      </c>
      <c r="Q444" s="66">
        <v>0</v>
      </c>
      <c r="R444" s="66">
        <v>0</v>
      </c>
      <c r="S444" s="66">
        <f t="shared" si="50"/>
        <v>4800</v>
      </c>
      <c r="U444" s="5">
        <v>80</v>
      </c>
      <c r="V444" s="22">
        <v>-4800</v>
      </c>
      <c r="W444" s="22">
        <v>0</v>
      </c>
      <c r="X444" s="22">
        <v>0</v>
      </c>
      <c r="Y444" s="22">
        <v>0</v>
      </c>
      <c r="Z444" s="22">
        <v>0</v>
      </c>
      <c r="AA444" s="22">
        <v>0</v>
      </c>
      <c r="AB444" s="22">
        <v>0</v>
      </c>
      <c r="AC444" s="22">
        <v>0</v>
      </c>
      <c r="AD444" s="22">
        <v>0</v>
      </c>
      <c r="AE444" s="22">
        <v>0</v>
      </c>
      <c r="AF444" s="22">
        <v>0</v>
      </c>
      <c r="AG444" s="22">
        <v>0</v>
      </c>
      <c r="AH444" s="22">
        <v>0</v>
      </c>
      <c r="AI444" s="22">
        <f t="shared" si="51"/>
        <v>0</v>
      </c>
      <c r="AJ444" s="22">
        <v>0</v>
      </c>
      <c r="AK444" s="22">
        <f t="shared" si="52"/>
        <v>-4800</v>
      </c>
      <c r="AM444" s="65">
        <f t="shared" si="53"/>
        <v>0</v>
      </c>
      <c r="AN444" s="65">
        <f t="shared" si="54"/>
        <v>0</v>
      </c>
    </row>
    <row r="445" spans="1:40" outlineLevel="1" x14ac:dyDescent="0.25">
      <c r="A445" s="10">
        <v>40755</v>
      </c>
      <c r="C445" s="5" t="s">
        <v>7218</v>
      </c>
      <c r="D445" s="4" t="s">
        <v>7219</v>
      </c>
      <c r="F445" s="4" t="s">
        <v>88</v>
      </c>
      <c r="G445" s="4" t="s">
        <v>451</v>
      </c>
      <c r="H445" s="4" t="s">
        <v>157</v>
      </c>
      <c r="M445" s="5">
        <v>1</v>
      </c>
      <c r="N445" s="5" t="s">
        <v>158</v>
      </c>
      <c r="P445" s="65">
        <v>1400</v>
      </c>
      <c r="Q445" s="66">
        <v>0</v>
      </c>
      <c r="R445" s="66">
        <v>0</v>
      </c>
      <c r="S445" s="66">
        <f t="shared" si="50"/>
        <v>1400</v>
      </c>
      <c r="U445" s="5">
        <v>80</v>
      </c>
      <c r="V445" s="22">
        <v>-1400</v>
      </c>
      <c r="W445" s="22">
        <v>0</v>
      </c>
      <c r="X445" s="22">
        <v>0</v>
      </c>
      <c r="Y445" s="22">
        <v>0</v>
      </c>
      <c r="Z445" s="22">
        <v>0</v>
      </c>
      <c r="AA445" s="22">
        <v>0</v>
      </c>
      <c r="AB445" s="22">
        <v>0</v>
      </c>
      <c r="AC445" s="22">
        <v>0</v>
      </c>
      <c r="AD445" s="22">
        <v>0</v>
      </c>
      <c r="AE445" s="22">
        <v>0</v>
      </c>
      <c r="AF445" s="22">
        <v>0</v>
      </c>
      <c r="AG445" s="22">
        <v>0</v>
      </c>
      <c r="AH445" s="22">
        <v>0</v>
      </c>
      <c r="AI445" s="22">
        <f t="shared" si="51"/>
        <v>0</v>
      </c>
      <c r="AJ445" s="22">
        <v>0</v>
      </c>
      <c r="AK445" s="22">
        <f t="shared" si="52"/>
        <v>-1400</v>
      </c>
      <c r="AM445" s="65">
        <f t="shared" si="53"/>
        <v>0</v>
      </c>
      <c r="AN445" s="65">
        <f t="shared" si="54"/>
        <v>0</v>
      </c>
    </row>
    <row r="446" spans="1:40" outlineLevel="1" x14ac:dyDescent="0.25">
      <c r="A446" s="10">
        <v>40755</v>
      </c>
      <c r="C446" s="5" t="s">
        <v>7220</v>
      </c>
      <c r="D446" s="4" t="s">
        <v>7221</v>
      </c>
      <c r="F446" s="4" t="s">
        <v>88</v>
      </c>
      <c r="G446" s="4" t="s">
        <v>451</v>
      </c>
      <c r="H446" s="4" t="s">
        <v>157</v>
      </c>
      <c r="M446" s="5">
        <v>1</v>
      </c>
      <c r="N446" s="5" t="s">
        <v>158</v>
      </c>
      <c r="P446" s="65">
        <v>800</v>
      </c>
      <c r="Q446" s="66">
        <v>0</v>
      </c>
      <c r="R446" s="66">
        <v>0</v>
      </c>
      <c r="S446" s="66">
        <f t="shared" si="50"/>
        <v>800</v>
      </c>
      <c r="U446" s="5">
        <v>80</v>
      </c>
      <c r="V446" s="22">
        <v>-800</v>
      </c>
      <c r="W446" s="22">
        <v>0</v>
      </c>
      <c r="X446" s="22">
        <v>0</v>
      </c>
      <c r="Y446" s="22">
        <v>0</v>
      </c>
      <c r="Z446" s="22">
        <v>0</v>
      </c>
      <c r="AA446" s="22">
        <v>0</v>
      </c>
      <c r="AB446" s="22">
        <v>0</v>
      </c>
      <c r="AC446" s="22">
        <v>0</v>
      </c>
      <c r="AD446" s="22">
        <v>0</v>
      </c>
      <c r="AE446" s="22">
        <v>0</v>
      </c>
      <c r="AF446" s="22">
        <v>0</v>
      </c>
      <c r="AG446" s="22">
        <v>0</v>
      </c>
      <c r="AH446" s="22">
        <v>0</v>
      </c>
      <c r="AI446" s="22">
        <f t="shared" si="51"/>
        <v>0</v>
      </c>
      <c r="AJ446" s="22">
        <v>0</v>
      </c>
      <c r="AK446" s="22">
        <f t="shared" si="52"/>
        <v>-800</v>
      </c>
      <c r="AM446" s="65">
        <f t="shared" si="53"/>
        <v>0</v>
      </c>
      <c r="AN446" s="65">
        <f t="shared" si="54"/>
        <v>0</v>
      </c>
    </row>
    <row r="447" spans="1:40" outlineLevel="1" x14ac:dyDescent="0.25">
      <c r="A447" s="10">
        <v>40755</v>
      </c>
      <c r="C447" s="5" t="s">
        <v>7222</v>
      </c>
      <c r="D447" s="4" t="s">
        <v>7223</v>
      </c>
      <c r="F447" s="4" t="s">
        <v>88</v>
      </c>
      <c r="G447" s="4" t="s">
        <v>451</v>
      </c>
      <c r="H447" s="4" t="s">
        <v>157</v>
      </c>
      <c r="M447" s="5">
        <v>1</v>
      </c>
      <c r="N447" s="5" t="s">
        <v>158</v>
      </c>
      <c r="P447" s="65">
        <v>2819.35</v>
      </c>
      <c r="Q447" s="66">
        <v>0</v>
      </c>
      <c r="R447" s="66">
        <v>0</v>
      </c>
      <c r="S447" s="66">
        <f t="shared" si="50"/>
        <v>2819.35</v>
      </c>
      <c r="U447" s="5">
        <v>80</v>
      </c>
      <c r="V447" s="22">
        <v>-2819.35</v>
      </c>
      <c r="W447" s="22">
        <v>0</v>
      </c>
      <c r="X447" s="22">
        <v>0</v>
      </c>
      <c r="Y447" s="22">
        <v>0</v>
      </c>
      <c r="Z447" s="22">
        <v>0</v>
      </c>
      <c r="AA447" s="22">
        <v>0</v>
      </c>
      <c r="AB447" s="22">
        <v>0</v>
      </c>
      <c r="AC447" s="22">
        <v>0</v>
      </c>
      <c r="AD447" s="22">
        <v>0</v>
      </c>
      <c r="AE447" s="22">
        <v>0</v>
      </c>
      <c r="AF447" s="22">
        <v>0</v>
      </c>
      <c r="AG447" s="22">
        <v>0</v>
      </c>
      <c r="AH447" s="22">
        <v>0</v>
      </c>
      <c r="AI447" s="22">
        <f t="shared" si="51"/>
        <v>0</v>
      </c>
      <c r="AJ447" s="22">
        <v>0</v>
      </c>
      <c r="AK447" s="22">
        <f t="shared" si="52"/>
        <v>-2819.35</v>
      </c>
      <c r="AM447" s="65">
        <f t="shared" si="53"/>
        <v>0</v>
      </c>
      <c r="AN447" s="65">
        <f t="shared" si="54"/>
        <v>0</v>
      </c>
    </row>
    <row r="448" spans="1:40" outlineLevel="1" x14ac:dyDescent="0.25">
      <c r="A448" s="10">
        <v>40755</v>
      </c>
      <c r="C448" s="5" t="s">
        <v>7224</v>
      </c>
      <c r="D448" s="4" t="s">
        <v>7225</v>
      </c>
      <c r="F448" s="4" t="s">
        <v>88</v>
      </c>
      <c r="G448" s="4" t="s">
        <v>451</v>
      </c>
      <c r="H448" s="4" t="s">
        <v>157</v>
      </c>
      <c r="M448" s="5">
        <v>1</v>
      </c>
      <c r="N448" s="5" t="s">
        <v>158</v>
      </c>
      <c r="P448" s="65">
        <v>362.49</v>
      </c>
      <c r="Q448" s="66">
        <v>0</v>
      </c>
      <c r="R448" s="66">
        <v>0</v>
      </c>
      <c r="S448" s="66">
        <f t="shared" si="50"/>
        <v>362.49</v>
      </c>
      <c r="U448" s="5">
        <v>80</v>
      </c>
      <c r="V448" s="22">
        <v>-362.49</v>
      </c>
      <c r="W448" s="22">
        <v>0</v>
      </c>
      <c r="X448" s="22">
        <v>0</v>
      </c>
      <c r="Y448" s="22">
        <v>0</v>
      </c>
      <c r="Z448" s="22">
        <v>0</v>
      </c>
      <c r="AA448" s="22">
        <v>0</v>
      </c>
      <c r="AB448" s="22">
        <v>0</v>
      </c>
      <c r="AC448" s="22">
        <v>0</v>
      </c>
      <c r="AD448" s="22">
        <v>0</v>
      </c>
      <c r="AE448" s="22">
        <v>0</v>
      </c>
      <c r="AF448" s="22">
        <v>0</v>
      </c>
      <c r="AG448" s="22">
        <v>0</v>
      </c>
      <c r="AH448" s="22">
        <v>0</v>
      </c>
      <c r="AI448" s="22">
        <f t="shared" si="51"/>
        <v>0</v>
      </c>
      <c r="AJ448" s="22">
        <v>0</v>
      </c>
      <c r="AK448" s="22">
        <f t="shared" si="52"/>
        <v>-362.49</v>
      </c>
      <c r="AM448" s="65">
        <f t="shared" si="53"/>
        <v>0</v>
      </c>
      <c r="AN448" s="65">
        <f t="shared" si="54"/>
        <v>0</v>
      </c>
    </row>
    <row r="449" spans="1:40" outlineLevel="1" x14ac:dyDescent="0.25">
      <c r="A449" s="10">
        <v>40755</v>
      </c>
      <c r="C449" s="5" t="s">
        <v>7226</v>
      </c>
      <c r="D449" s="4" t="s">
        <v>7227</v>
      </c>
      <c r="F449" s="4" t="s">
        <v>88</v>
      </c>
      <c r="G449" s="4" t="s">
        <v>451</v>
      </c>
      <c r="H449" s="4" t="s">
        <v>157</v>
      </c>
      <c r="M449" s="5">
        <v>1</v>
      </c>
      <c r="N449" s="5" t="s">
        <v>158</v>
      </c>
      <c r="P449" s="65">
        <v>1208.29</v>
      </c>
      <c r="Q449" s="66">
        <v>0</v>
      </c>
      <c r="R449" s="66">
        <v>0</v>
      </c>
      <c r="S449" s="66">
        <f t="shared" si="50"/>
        <v>1208.29</v>
      </c>
      <c r="U449" s="5">
        <v>80</v>
      </c>
      <c r="V449" s="22">
        <v>-1208.29</v>
      </c>
      <c r="W449" s="22">
        <v>0</v>
      </c>
      <c r="X449" s="22">
        <v>0</v>
      </c>
      <c r="Y449" s="22">
        <v>0</v>
      </c>
      <c r="Z449" s="22">
        <v>0</v>
      </c>
      <c r="AA449" s="22">
        <v>0</v>
      </c>
      <c r="AB449" s="22">
        <v>0</v>
      </c>
      <c r="AC449" s="22">
        <v>0</v>
      </c>
      <c r="AD449" s="22">
        <v>0</v>
      </c>
      <c r="AE449" s="22">
        <v>0</v>
      </c>
      <c r="AF449" s="22">
        <v>0</v>
      </c>
      <c r="AG449" s="22">
        <v>0</v>
      </c>
      <c r="AH449" s="22">
        <v>0</v>
      </c>
      <c r="AI449" s="22">
        <f t="shared" si="51"/>
        <v>0</v>
      </c>
      <c r="AJ449" s="22">
        <v>0</v>
      </c>
      <c r="AK449" s="22">
        <f t="shared" si="52"/>
        <v>-1208.29</v>
      </c>
      <c r="AM449" s="65">
        <f t="shared" si="53"/>
        <v>0</v>
      </c>
      <c r="AN449" s="65">
        <f t="shared" si="54"/>
        <v>0</v>
      </c>
    </row>
    <row r="450" spans="1:40" outlineLevel="1" x14ac:dyDescent="0.25">
      <c r="A450" s="10">
        <v>40755</v>
      </c>
      <c r="C450" s="5" t="s">
        <v>7228</v>
      </c>
      <c r="D450" s="4" t="s">
        <v>7229</v>
      </c>
      <c r="F450" s="4" t="s">
        <v>88</v>
      </c>
      <c r="G450" s="4" t="s">
        <v>451</v>
      </c>
      <c r="H450" s="4" t="s">
        <v>157</v>
      </c>
      <c r="M450" s="5">
        <v>1</v>
      </c>
      <c r="N450" s="5" t="s">
        <v>158</v>
      </c>
      <c r="P450" s="65">
        <v>144.99</v>
      </c>
      <c r="Q450" s="66">
        <v>0</v>
      </c>
      <c r="R450" s="66">
        <v>0</v>
      </c>
      <c r="S450" s="66">
        <f t="shared" si="50"/>
        <v>144.99</v>
      </c>
      <c r="U450" s="5">
        <v>80</v>
      </c>
      <c r="V450" s="22">
        <v>-144.99</v>
      </c>
      <c r="W450" s="22">
        <v>0</v>
      </c>
      <c r="X450" s="22">
        <v>0</v>
      </c>
      <c r="Y450" s="22">
        <v>0</v>
      </c>
      <c r="Z450" s="22">
        <v>0</v>
      </c>
      <c r="AA450" s="22">
        <v>0</v>
      </c>
      <c r="AB450" s="22">
        <v>0</v>
      </c>
      <c r="AC450" s="22">
        <v>0</v>
      </c>
      <c r="AD450" s="22">
        <v>0</v>
      </c>
      <c r="AE450" s="22">
        <v>0</v>
      </c>
      <c r="AF450" s="22">
        <v>0</v>
      </c>
      <c r="AG450" s="22">
        <v>0</v>
      </c>
      <c r="AH450" s="22">
        <v>0</v>
      </c>
      <c r="AI450" s="22">
        <f t="shared" si="51"/>
        <v>0</v>
      </c>
      <c r="AJ450" s="22">
        <v>0</v>
      </c>
      <c r="AK450" s="22">
        <f t="shared" si="52"/>
        <v>-144.99</v>
      </c>
      <c r="AM450" s="65">
        <f t="shared" si="53"/>
        <v>0</v>
      </c>
      <c r="AN450" s="65">
        <f t="shared" si="54"/>
        <v>0</v>
      </c>
    </row>
    <row r="451" spans="1:40" outlineLevel="1" x14ac:dyDescent="0.25">
      <c r="A451" s="10">
        <v>40755</v>
      </c>
      <c r="C451" s="5" t="s">
        <v>7230</v>
      </c>
      <c r="D451" s="4" t="s">
        <v>7231</v>
      </c>
      <c r="F451" s="4" t="s">
        <v>88</v>
      </c>
      <c r="G451" s="4" t="s">
        <v>451</v>
      </c>
      <c r="H451" s="4" t="s">
        <v>157</v>
      </c>
      <c r="M451" s="5">
        <v>1</v>
      </c>
      <c r="N451" s="5" t="s">
        <v>158</v>
      </c>
      <c r="P451" s="65">
        <v>153.05000000000001</v>
      </c>
      <c r="Q451" s="66">
        <v>0</v>
      </c>
      <c r="R451" s="66">
        <v>0</v>
      </c>
      <c r="S451" s="66">
        <f t="shared" si="50"/>
        <v>153.05000000000001</v>
      </c>
      <c r="U451" s="5">
        <v>80</v>
      </c>
      <c r="V451" s="22">
        <v>-153.05000000000001</v>
      </c>
      <c r="W451" s="22">
        <v>0</v>
      </c>
      <c r="X451" s="22">
        <v>0</v>
      </c>
      <c r="Y451" s="22">
        <v>0</v>
      </c>
      <c r="Z451" s="22">
        <v>0</v>
      </c>
      <c r="AA451" s="22">
        <v>0</v>
      </c>
      <c r="AB451" s="22">
        <v>0</v>
      </c>
      <c r="AC451" s="22">
        <v>0</v>
      </c>
      <c r="AD451" s="22">
        <v>0</v>
      </c>
      <c r="AE451" s="22">
        <v>0</v>
      </c>
      <c r="AF451" s="22">
        <v>0</v>
      </c>
      <c r="AG451" s="22">
        <v>0</v>
      </c>
      <c r="AH451" s="22">
        <v>0</v>
      </c>
      <c r="AI451" s="22">
        <f t="shared" si="51"/>
        <v>0</v>
      </c>
      <c r="AJ451" s="22">
        <v>0</v>
      </c>
      <c r="AK451" s="22">
        <f t="shared" si="52"/>
        <v>-153.05000000000001</v>
      </c>
      <c r="AM451" s="65">
        <f t="shared" si="53"/>
        <v>0</v>
      </c>
      <c r="AN451" s="65">
        <f t="shared" si="54"/>
        <v>0</v>
      </c>
    </row>
    <row r="452" spans="1:40" outlineLevel="1" x14ac:dyDescent="0.25">
      <c r="A452" s="10">
        <v>40755</v>
      </c>
      <c r="C452" s="5" t="s">
        <v>7232</v>
      </c>
      <c r="D452" s="4" t="s">
        <v>7233</v>
      </c>
      <c r="F452" s="4" t="s">
        <v>88</v>
      </c>
      <c r="G452" s="4" t="s">
        <v>451</v>
      </c>
      <c r="H452" s="4" t="s">
        <v>157</v>
      </c>
      <c r="M452" s="5">
        <v>1</v>
      </c>
      <c r="N452" s="5" t="s">
        <v>158</v>
      </c>
      <c r="P452" s="65">
        <v>248</v>
      </c>
      <c r="Q452" s="66">
        <v>0</v>
      </c>
      <c r="R452" s="66">
        <v>0</v>
      </c>
      <c r="S452" s="66">
        <f t="shared" si="50"/>
        <v>248</v>
      </c>
      <c r="U452" s="5">
        <v>80</v>
      </c>
      <c r="V452" s="22">
        <v>-248</v>
      </c>
      <c r="W452" s="22">
        <v>0</v>
      </c>
      <c r="X452" s="22">
        <v>0</v>
      </c>
      <c r="Y452" s="22">
        <v>0</v>
      </c>
      <c r="Z452" s="22">
        <v>0</v>
      </c>
      <c r="AA452" s="22">
        <v>0</v>
      </c>
      <c r="AB452" s="22">
        <v>0</v>
      </c>
      <c r="AC452" s="22">
        <v>0</v>
      </c>
      <c r="AD452" s="22">
        <v>0</v>
      </c>
      <c r="AE452" s="22">
        <v>0</v>
      </c>
      <c r="AF452" s="22">
        <v>0</v>
      </c>
      <c r="AG452" s="22">
        <v>0</v>
      </c>
      <c r="AH452" s="22">
        <v>0</v>
      </c>
      <c r="AI452" s="22">
        <f t="shared" si="51"/>
        <v>0</v>
      </c>
      <c r="AJ452" s="22">
        <v>0</v>
      </c>
      <c r="AK452" s="22">
        <f t="shared" si="52"/>
        <v>-248</v>
      </c>
      <c r="AM452" s="65">
        <f t="shared" si="53"/>
        <v>0</v>
      </c>
      <c r="AN452" s="65">
        <f t="shared" si="54"/>
        <v>0</v>
      </c>
    </row>
    <row r="453" spans="1:40" outlineLevel="1" x14ac:dyDescent="0.25">
      <c r="A453" s="10">
        <v>40755</v>
      </c>
      <c r="C453" s="5" t="s">
        <v>7234</v>
      </c>
      <c r="D453" s="4" t="s">
        <v>7235</v>
      </c>
      <c r="F453" s="4" t="s">
        <v>88</v>
      </c>
      <c r="G453" s="4" t="s">
        <v>451</v>
      </c>
      <c r="H453" s="4" t="s">
        <v>157</v>
      </c>
      <c r="M453" s="5">
        <v>1</v>
      </c>
      <c r="N453" s="5" t="s">
        <v>158</v>
      </c>
      <c r="P453" s="65">
        <v>550</v>
      </c>
      <c r="Q453" s="66">
        <v>0</v>
      </c>
      <c r="R453" s="66">
        <v>0</v>
      </c>
      <c r="S453" s="66">
        <f t="shared" si="50"/>
        <v>550</v>
      </c>
      <c r="U453" s="5">
        <v>80</v>
      </c>
      <c r="V453" s="22">
        <v>-550</v>
      </c>
      <c r="W453" s="22">
        <v>0</v>
      </c>
      <c r="X453" s="22">
        <v>0</v>
      </c>
      <c r="Y453" s="22">
        <v>0</v>
      </c>
      <c r="Z453" s="22">
        <v>0</v>
      </c>
      <c r="AA453" s="22">
        <v>0</v>
      </c>
      <c r="AB453" s="22">
        <v>0</v>
      </c>
      <c r="AC453" s="22">
        <v>0</v>
      </c>
      <c r="AD453" s="22">
        <v>0</v>
      </c>
      <c r="AE453" s="22">
        <v>0</v>
      </c>
      <c r="AF453" s="22">
        <v>0</v>
      </c>
      <c r="AG453" s="22">
        <v>0</v>
      </c>
      <c r="AH453" s="22">
        <v>0</v>
      </c>
      <c r="AI453" s="22">
        <f t="shared" si="51"/>
        <v>0</v>
      </c>
      <c r="AJ453" s="22">
        <v>0</v>
      </c>
      <c r="AK453" s="22">
        <f t="shared" si="52"/>
        <v>-550</v>
      </c>
      <c r="AM453" s="65">
        <f t="shared" si="53"/>
        <v>0</v>
      </c>
      <c r="AN453" s="65">
        <f t="shared" si="54"/>
        <v>0</v>
      </c>
    </row>
    <row r="454" spans="1:40" outlineLevel="1" x14ac:dyDescent="0.25">
      <c r="A454" s="10">
        <v>40755</v>
      </c>
      <c r="C454" s="5" t="s">
        <v>7236</v>
      </c>
      <c r="D454" s="4" t="s">
        <v>7237</v>
      </c>
      <c r="F454" s="4" t="s">
        <v>88</v>
      </c>
      <c r="G454" s="4" t="s">
        <v>451</v>
      </c>
      <c r="H454" s="4" t="s">
        <v>157</v>
      </c>
      <c r="M454" s="5">
        <v>1</v>
      </c>
      <c r="N454" s="5" t="s">
        <v>158</v>
      </c>
      <c r="P454" s="65">
        <v>2400</v>
      </c>
      <c r="Q454" s="66">
        <v>0</v>
      </c>
      <c r="R454" s="66">
        <v>0</v>
      </c>
      <c r="S454" s="66">
        <f t="shared" si="50"/>
        <v>2400</v>
      </c>
      <c r="U454" s="5">
        <v>80</v>
      </c>
      <c r="V454" s="22">
        <v>-2400</v>
      </c>
      <c r="W454" s="22">
        <v>0</v>
      </c>
      <c r="X454" s="22">
        <v>0</v>
      </c>
      <c r="Y454" s="22">
        <v>0</v>
      </c>
      <c r="Z454" s="22">
        <v>0</v>
      </c>
      <c r="AA454" s="22">
        <v>0</v>
      </c>
      <c r="AB454" s="22">
        <v>0</v>
      </c>
      <c r="AC454" s="22">
        <v>0</v>
      </c>
      <c r="AD454" s="22">
        <v>0</v>
      </c>
      <c r="AE454" s="22">
        <v>0</v>
      </c>
      <c r="AF454" s="22">
        <v>0</v>
      </c>
      <c r="AG454" s="22">
        <v>0</v>
      </c>
      <c r="AH454" s="22">
        <v>0</v>
      </c>
      <c r="AI454" s="22">
        <f t="shared" si="51"/>
        <v>0</v>
      </c>
      <c r="AJ454" s="22">
        <v>0</v>
      </c>
      <c r="AK454" s="22">
        <f t="shared" si="52"/>
        <v>-2400</v>
      </c>
      <c r="AM454" s="65">
        <f t="shared" si="53"/>
        <v>0</v>
      </c>
      <c r="AN454" s="65">
        <f t="shared" si="54"/>
        <v>0</v>
      </c>
    </row>
    <row r="455" spans="1:40" outlineLevel="1" x14ac:dyDescent="0.25">
      <c r="A455" s="10">
        <v>40755</v>
      </c>
      <c r="C455" s="5" t="s">
        <v>7238</v>
      </c>
      <c r="D455" s="4" t="s">
        <v>7239</v>
      </c>
      <c r="F455" s="4" t="s">
        <v>88</v>
      </c>
      <c r="G455" s="4" t="s">
        <v>451</v>
      </c>
      <c r="H455" s="4" t="s">
        <v>157</v>
      </c>
      <c r="M455" s="5">
        <v>1</v>
      </c>
      <c r="N455" s="5" t="s">
        <v>158</v>
      </c>
      <c r="P455" s="65">
        <v>1200</v>
      </c>
      <c r="Q455" s="66">
        <v>0</v>
      </c>
      <c r="R455" s="66">
        <v>0</v>
      </c>
      <c r="S455" s="66">
        <f t="shared" si="50"/>
        <v>1200</v>
      </c>
      <c r="U455" s="5">
        <v>80</v>
      </c>
      <c r="V455" s="22">
        <v>-1200</v>
      </c>
      <c r="W455" s="22">
        <v>0</v>
      </c>
      <c r="X455" s="22">
        <v>0</v>
      </c>
      <c r="Y455" s="22">
        <v>0</v>
      </c>
      <c r="Z455" s="22">
        <v>0</v>
      </c>
      <c r="AA455" s="22">
        <v>0</v>
      </c>
      <c r="AB455" s="22">
        <v>0</v>
      </c>
      <c r="AC455" s="22">
        <v>0</v>
      </c>
      <c r="AD455" s="22">
        <v>0</v>
      </c>
      <c r="AE455" s="22">
        <v>0</v>
      </c>
      <c r="AF455" s="22">
        <v>0</v>
      </c>
      <c r="AG455" s="22">
        <v>0</v>
      </c>
      <c r="AH455" s="22">
        <v>0</v>
      </c>
      <c r="AI455" s="22">
        <f t="shared" si="51"/>
        <v>0</v>
      </c>
      <c r="AJ455" s="22">
        <v>0</v>
      </c>
      <c r="AK455" s="22">
        <f t="shared" si="52"/>
        <v>-1200</v>
      </c>
      <c r="AM455" s="65">
        <f t="shared" si="53"/>
        <v>0</v>
      </c>
      <c r="AN455" s="65">
        <f t="shared" si="54"/>
        <v>0</v>
      </c>
    </row>
    <row r="456" spans="1:40" outlineLevel="1" x14ac:dyDescent="0.25">
      <c r="A456" s="10">
        <v>40755</v>
      </c>
      <c r="C456" s="5" t="s">
        <v>7240</v>
      </c>
      <c r="D456" s="4" t="s">
        <v>7241</v>
      </c>
      <c r="F456" s="4" t="s">
        <v>88</v>
      </c>
      <c r="G456" s="4" t="s">
        <v>451</v>
      </c>
      <c r="H456" s="4" t="s">
        <v>157</v>
      </c>
      <c r="M456" s="5">
        <v>1</v>
      </c>
      <c r="N456" s="5" t="s">
        <v>158</v>
      </c>
      <c r="P456" s="65">
        <v>480</v>
      </c>
      <c r="Q456" s="66">
        <v>0</v>
      </c>
      <c r="R456" s="66">
        <v>0</v>
      </c>
      <c r="S456" s="66">
        <f t="shared" si="50"/>
        <v>480</v>
      </c>
      <c r="U456" s="5">
        <v>80</v>
      </c>
      <c r="V456" s="22">
        <v>-480</v>
      </c>
      <c r="W456" s="22">
        <v>0</v>
      </c>
      <c r="X456" s="22">
        <v>0</v>
      </c>
      <c r="Y456" s="22">
        <v>0</v>
      </c>
      <c r="Z456" s="22">
        <v>0</v>
      </c>
      <c r="AA456" s="22">
        <v>0</v>
      </c>
      <c r="AB456" s="22">
        <v>0</v>
      </c>
      <c r="AC456" s="22">
        <v>0</v>
      </c>
      <c r="AD456" s="22">
        <v>0</v>
      </c>
      <c r="AE456" s="22">
        <v>0</v>
      </c>
      <c r="AF456" s="22">
        <v>0</v>
      </c>
      <c r="AG456" s="22">
        <v>0</v>
      </c>
      <c r="AH456" s="22">
        <v>0</v>
      </c>
      <c r="AI456" s="22">
        <f t="shared" si="51"/>
        <v>0</v>
      </c>
      <c r="AJ456" s="22">
        <v>0</v>
      </c>
      <c r="AK456" s="22">
        <f t="shared" si="52"/>
        <v>-480</v>
      </c>
      <c r="AM456" s="65">
        <f t="shared" si="53"/>
        <v>0</v>
      </c>
      <c r="AN456" s="65">
        <f t="shared" si="54"/>
        <v>0</v>
      </c>
    </row>
    <row r="457" spans="1:40" outlineLevel="1" x14ac:dyDescent="0.25">
      <c r="A457" s="10">
        <v>40755</v>
      </c>
      <c r="C457" s="5" t="s">
        <v>7242</v>
      </c>
      <c r="D457" s="4" t="s">
        <v>7243</v>
      </c>
      <c r="F457" s="4" t="s">
        <v>88</v>
      </c>
      <c r="G457" s="4" t="s">
        <v>451</v>
      </c>
      <c r="H457" s="4" t="s">
        <v>157</v>
      </c>
      <c r="M457" s="5">
        <v>1</v>
      </c>
      <c r="N457" s="5" t="s">
        <v>158</v>
      </c>
      <c r="P457" s="65">
        <v>450</v>
      </c>
      <c r="Q457" s="66">
        <v>0</v>
      </c>
      <c r="R457" s="66">
        <v>0</v>
      </c>
      <c r="S457" s="66">
        <f t="shared" ref="S457:S519" si="55">SUM(P457:R457)</f>
        <v>450</v>
      </c>
      <c r="U457" s="5">
        <v>80</v>
      </c>
      <c r="V457" s="22">
        <v>-450</v>
      </c>
      <c r="W457" s="22">
        <v>0</v>
      </c>
      <c r="X457" s="22">
        <v>0</v>
      </c>
      <c r="Y457" s="22">
        <v>0</v>
      </c>
      <c r="Z457" s="22">
        <v>0</v>
      </c>
      <c r="AA457" s="22">
        <v>0</v>
      </c>
      <c r="AB457" s="22">
        <v>0</v>
      </c>
      <c r="AC457" s="22">
        <v>0</v>
      </c>
      <c r="AD457" s="22">
        <v>0</v>
      </c>
      <c r="AE457" s="22">
        <v>0</v>
      </c>
      <c r="AF457" s="22">
        <v>0</v>
      </c>
      <c r="AG457" s="22">
        <v>0</v>
      </c>
      <c r="AH457" s="22">
        <v>0</v>
      </c>
      <c r="AI457" s="22">
        <f t="shared" si="51"/>
        <v>0</v>
      </c>
      <c r="AJ457" s="22">
        <v>0</v>
      </c>
      <c r="AK457" s="22">
        <f t="shared" si="52"/>
        <v>-450</v>
      </c>
      <c r="AM457" s="65">
        <f t="shared" si="53"/>
        <v>0</v>
      </c>
      <c r="AN457" s="65">
        <f t="shared" si="54"/>
        <v>0</v>
      </c>
    </row>
    <row r="458" spans="1:40" outlineLevel="1" x14ac:dyDescent="0.25">
      <c r="A458" s="10">
        <v>40755</v>
      </c>
      <c r="C458" s="5" t="s">
        <v>7244</v>
      </c>
      <c r="D458" s="4" t="s">
        <v>7245</v>
      </c>
      <c r="F458" s="4" t="s">
        <v>88</v>
      </c>
      <c r="G458" s="4" t="s">
        <v>451</v>
      </c>
      <c r="H458" s="4" t="s">
        <v>157</v>
      </c>
      <c r="M458" s="5">
        <v>1</v>
      </c>
      <c r="N458" s="5" t="s">
        <v>158</v>
      </c>
      <c r="P458" s="65">
        <v>915.05</v>
      </c>
      <c r="Q458" s="66">
        <v>0</v>
      </c>
      <c r="R458" s="66">
        <v>0</v>
      </c>
      <c r="S458" s="66">
        <f t="shared" si="55"/>
        <v>915.05</v>
      </c>
      <c r="U458" s="5">
        <v>80</v>
      </c>
      <c r="V458" s="22">
        <v>-915.05</v>
      </c>
      <c r="W458" s="22">
        <v>0</v>
      </c>
      <c r="X458" s="22">
        <v>0</v>
      </c>
      <c r="Y458" s="22">
        <v>0</v>
      </c>
      <c r="Z458" s="22">
        <v>0</v>
      </c>
      <c r="AA458" s="22">
        <v>0</v>
      </c>
      <c r="AB458" s="22">
        <v>0</v>
      </c>
      <c r="AC458" s="22">
        <v>0</v>
      </c>
      <c r="AD458" s="22">
        <v>0</v>
      </c>
      <c r="AE458" s="22">
        <v>0</v>
      </c>
      <c r="AF458" s="22">
        <v>0</v>
      </c>
      <c r="AG458" s="22">
        <v>0</v>
      </c>
      <c r="AH458" s="22">
        <v>0</v>
      </c>
      <c r="AI458" s="22">
        <f t="shared" ref="AI458:AI520" si="56">SUM(W458:AH458)</f>
        <v>0</v>
      </c>
      <c r="AJ458" s="22">
        <v>0</v>
      </c>
      <c r="AK458" s="22">
        <f t="shared" ref="AK458:AK520" si="57">V458+AI458+AJ458</f>
        <v>-915.05</v>
      </c>
      <c r="AM458" s="65">
        <f t="shared" ref="AM458:AM520" si="58">S458+AK458</f>
        <v>0</v>
      </c>
      <c r="AN458" s="65">
        <f t="shared" ref="AN458:AN520" si="59">P458+V458</f>
        <v>0</v>
      </c>
    </row>
    <row r="459" spans="1:40" outlineLevel="1" x14ac:dyDescent="0.25">
      <c r="A459" s="10">
        <v>40755</v>
      </c>
      <c r="C459" s="5" t="s">
        <v>7246</v>
      </c>
      <c r="D459" s="4" t="s">
        <v>7247</v>
      </c>
      <c r="F459" s="4" t="s">
        <v>88</v>
      </c>
      <c r="G459" s="4" t="s">
        <v>451</v>
      </c>
      <c r="H459" s="4" t="s">
        <v>157</v>
      </c>
      <c r="M459" s="5">
        <v>1</v>
      </c>
      <c r="N459" s="5" t="s">
        <v>158</v>
      </c>
      <c r="P459" s="65">
        <v>915.05</v>
      </c>
      <c r="Q459" s="66">
        <v>0</v>
      </c>
      <c r="R459" s="66">
        <v>0</v>
      </c>
      <c r="S459" s="66">
        <f t="shared" si="55"/>
        <v>915.05</v>
      </c>
      <c r="U459" s="5">
        <v>80</v>
      </c>
      <c r="V459" s="22">
        <v>-915.05</v>
      </c>
      <c r="W459" s="22">
        <v>0</v>
      </c>
      <c r="X459" s="22">
        <v>0</v>
      </c>
      <c r="Y459" s="22">
        <v>0</v>
      </c>
      <c r="Z459" s="22">
        <v>0</v>
      </c>
      <c r="AA459" s="22">
        <v>0</v>
      </c>
      <c r="AB459" s="22">
        <v>0</v>
      </c>
      <c r="AC459" s="22">
        <v>0</v>
      </c>
      <c r="AD459" s="22">
        <v>0</v>
      </c>
      <c r="AE459" s="22">
        <v>0</v>
      </c>
      <c r="AF459" s="22">
        <v>0</v>
      </c>
      <c r="AG459" s="22">
        <v>0</v>
      </c>
      <c r="AH459" s="22">
        <v>0</v>
      </c>
      <c r="AI459" s="22">
        <f t="shared" si="56"/>
        <v>0</v>
      </c>
      <c r="AJ459" s="22">
        <v>0</v>
      </c>
      <c r="AK459" s="22">
        <f t="shared" si="57"/>
        <v>-915.05</v>
      </c>
      <c r="AM459" s="65">
        <f t="shared" si="58"/>
        <v>0</v>
      </c>
      <c r="AN459" s="65">
        <f t="shared" si="59"/>
        <v>0</v>
      </c>
    </row>
    <row r="460" spans="1:40" outlineLevel="1" x14ac:dyDescent="0.25">
      <c r="A460" s="10">
        <v>40755</v>
      </c>
      <c r="C460" s="5" t="s">
        <v>7248</v>
      </c>
      <c r="D460" s="4" t="s">
        <v>7249</v>
      </c>
      <c r="F460" s="4" t="s">
        <v>88</v>
      </c>
      <c r="G460" s="4" t="s">
        <v>451</v>
      </c>
      <c r="H460" s="4" t="s">
        <v>157</v>
      </c>
      <c r="M460" s="5">
        <v>1</v>
      </c>
      <c r="N460" s="5" t="s">
        <v>158</v>
      </c>
      <c r="P460" s="65">
        <v>915.05</v>
      </c>
      <c r="Q460" s="66">
        <v>0</v>
      </c>
      <c r="R460" s="66">
        <v>0</v>
      </c>
      <c r="S460" s="66">
        <f t="shared" si="55"/>
        <v>915.05</v>
      </c>
      <c r="U460" s="5">
        <v>80</v>
      </c>
      <c r="V460" s="22">
        <v>-915.05</v>
      </c>
      <c r="W460" s="22">
        <v>0</v>
      </c>
      <c r="X460" s="22">
        <v>0</v>
      </c>
      <c r="Y460" s="22">
        <v>0</v>
      </c>
      <c r="Z460" s="22">
        <v>0</v>
      </c>
      <c r="AA460" s="22">
        <v>0</v>
      </c>
      <c r="AB460" s="22">
        <v>0</v>
      </c>
      <c r="AC460" s="22">
        <v>0</v>
      </c>
      <c r="AD460" s="22">
        <v>0</v>
      </c>
      <c r="AE460" s="22">
        <v>0</v>
      </c>
      <c r="AF460" s="22">
        <v>0</v>
      </c>
      <c r="AG460" s="22">
        <v>0</v>
      </c>
      <c r="AH460" s="22">
        <v>0</v>
      </c>
      <c r="AI460" s="22">
        <f t="shared" si="56"/>
        <v>0</v>
      </c>
      <c r="AJ460" s="22">
        <v>0</v>
      </c>
      <c r="AK460" s="22">
        <f t="shared" si="57"/>
        <v>-915.05</v>
      </c>
      <c r="AM460" s="65">
        <f t="shared" si="58"/>
        <v>0</v>
      </c>
      <c r="AN460" s="65">
        <f t="shared" si="59"/>
        <v>0</v>
      </c>
    </row>
    <row r="461" spans="1:40" outlineLevel="1" x14ac:dyDescent="0.25">
      <c r="A461" s="10">
        <v>40755</v>
      </c>
      <c r="C461" s="5" t="s">
        <v>7250</v>
      </c>
      <c r="D461" s="4" t="s">
        <v>7251</v>
      </c>
      <c r="F461" s="4" t="s">
        <v>88</v>
      </c>
      <c r="G461" s="4" t="s">
        <v>451</v>
      </c>
      <c r="H461" s="4" t="s">
        <v>157</v>
      </c>
      <c r="M461" s="5">
        <v>1</v>
      </c>
      <c r="N461" s="5" t="s">
        <v>158</v>
      </c>
      <c r="P461" s="65">
        <v>1187.5</v>
      </c>
      <c r="Q461" s="66">
        <v>0</v>
      </c>
      <c r="R461" s="66">
        <v>0</v>
      </c>
      <c r="S461" s="66">
        <f t="shared" si="55"/>
        <v>1187.5</v>
      </c>
      <c r="U461" s="5">
        <v>80</v>
      </c>
      <c r="V461" s="22">
        <v>-1187.5</v>
      </c>
      <c r="W461" s="22">
        <v>0</v>
      </c>
      <c r="X461" s="22">
        <v>0</v>
      </c>
      <c r="Y461" s="22">
        <v>0</v>
      </c>
      <c r="Z461" s="22">
        <v>0</v>
      </c>
      <c r="AA461" s="22">
        <v>0</v>
      </c>
      <c r="AB461" s="22">
        <v>0</v>
      </c>
      <c r="AC461" s="22">
        <v>0</v>
      </c>
      <c r="AD461" s="22">
        <v>0</v>
      </c>
      <c r="AE461" s="22">
        <v>0</v>
      </c>
      <c r="AF461" s="22">
        <v>0</v>
      </c>
      <c r="AG461" s="22">
        <v>0</v>
      </c>
      <c r="AH461" s="22">
        <v>0</v>
      </c>
      <c r="AI461" s="22">
        <f t="shared" si="56"/>
        <v>0</v>
      </c>
      <c r="AJ461" s="22">
        <v>0</v>
      </c>
      <c r="AK461" s="22">
        <f t="shared" si="57"/>
        <v>-1187.5</v>
      </c>
      <c r="AM461" s="65">
        <f t="shared" si="58"/>
        <v>0</v>
      </c>
      <c r="AN461" s="65">
        <f t="shared" si="59"/>
        <v>0</v>
      </c>
    </row>
    <row r="462" spans="1:40" outlineLevel="1" x14ac:dyDescent="0.25">
      <c r="A462" s="10">
        <v>40755</v>
      </c>
      <c r="C462" s="5" t="s">
        <v>7252</v>
      </c>
      <c r="D462" s="4" t="s">
        <v>7253</v>
      </c>
      <c r="F462" s="4" t="s">
        <v>88</v>
      </c>
      <c r="G462" s="4" t="s">
        <v>451</v>
      </c>
      <c r="H462" s="4" t="s">
        <v>157</v>
      </c>
      <c r="M462" s="5">
        <v>1</v>
      </c>
      <c r="N462" s="5" t="s">
        <v>158</v>
      </c>
      <c r="P462" s="65">
        <v>230</v>
      </c>
      <c r="Q462" s="66">
        <v>0</v>
      </c>
      <c r="R462" s="66">
        <v>0</v>
      </c>
      <c r="S462" s="66">
        <f t="shared" si="55"/>
        <v>230</v>
      </c>
      <c r="U462" s="5">
        <v>80</v>
      </c>
      <c r="V462" s="22">
        <v>-230</v>
      </c>
      <c r="W462" s="22">
        <v>0</v>
      </c>
      <c r="X462" s="22">
        <v>0</v>
      </c>
      <c r="Y462" s="22">
        <v>0</v>
      </c>
      <c r="Z462" s="22">
        <v>0</v>
      </c>
      <c r="AA462" s="22">
        <v>0</v>
      </c>
      <c r="AB462" s="22">
        <v>0</v>
      </c>
      <c r="AC462" s="22">
        <v>0</v>
      </c>
      <c r="AD462" s="22">
        <v>0</v>
      </c>
      <c r="AE462" s="22">
        <v>0</v>
      </c>
      <c r="AF462" s="22">
        <v>0</v>
      </c>
      <c r="AG462" s="22">
        <v>0</v>
      </c>
      <c r="AH462" s="22">
        <v>0</v>
      </c>
      <c r="AI462" s="22">
        <f t="shared" si="56"/>
        <v>0</v>
      </c>
      <c r="AJ462" s="22">
        <v>0</v>
      </c>
      <c r="AK462" s="22">
        <f t="shared" si="57"/>
        <v>-230</v>
      </c>
      <c r="AM462" s="65">
        <f t="shared" si="58"/>
        <v>0</v>
      </c>
      <c r="AN462" s="65">
        <f t="shared" si="59"/>
        <v>0</v>
      </c>
    </row>
    <row r="463" spans="1:40" outlineLevel="1" x14ac:dyDescent="0.25">
      <c r="A463" s="10">
        <v>40755</v>
      </c>
      <c r="C463" s="5" t="s">
        <v>7254</v>
      </c>
      <c r="D463" s="4" t="s">
        <v>7255</v>
      </c>
      <c r="F463" s="4" t="s">
        <v>88</v>
      </c>
      <c r="G463" s="4" t="s">
        <v>451</v>
      </c>
      <c r="H463" s="4" t="s">
        <v>157</v>
      </c>
      <c r="M463" s="5">
        <v>1</v>
      </c>
      <c r="N463" s="5" t="s">
        <v>158</v>
      </c>
      <c r="P463" s="65">
        <v>190</v>
      </c>
      <c r="Q463" s="66">
        <v>0</v>
      </c>
      <c r="R463" s="66">
        <v>0</v>
      </c>
      <c r="S463" s="66">
        <f t="shared" si="55"/>
        <v>190</v>
      </c>
      <c r="U463" s="5">
        <v>80</v>
      </c>
      <c r="V463" s="22">
        <v>-190</v>
      </c>
      <c r="W463" s="22">
        <v>0</v>
      </c>
      <c r="X463" s="22">
        <v>0</v>
      </c>
      <c r="Y463" s="22">
        <v>0</v>
      </c>
      <c r="Z463" s="22">
        <v>0</v>
      </c>
      <c r="AA463" s="22">
        <v>0</v>
      </c>
      <c r="AB463" s="22">
        <v>0</v>
      </c>
      <c r="AC463" s="22">
        <v>0</v>
      </c>
      <c r="AD463" s="22">
        <v>0</v>
      </c>
      <c r="AE463" s="22">
        <v>0</v>
      </c>
      <c r="AF463" s="22">
        <v>0</v>
      </c>
      <c r="AG463" s="22">
        <v>0</v>
      </c>
      <c r="AH463" s="22">
        <v>0</v>
      </c>
      <c r="AI463" s="22">
        <f t="shared" si="56"/>
        <v>0</v>
      </c>
      <c r="AJ463" s="22">
        <v>0</v>
      </c>
      <c r="AK463" s="22">
        <f t="shared" si="57"/>
        <v>-190</v>
      </c>
      <c r="AM463" s="65">
        <f t="shared" si="58"/>
        <v>0</v>
      </c>
      <c r="AN463" s="65">
        <f t="shared" si="59"/>
        <v>0</v>
      </c>
    </row>
    <row r="464" spans="1:40" outlineLevel="1" x14ac:dyDescent="0.25">
      <c r="A464" s="10">
        <v>40755</v>
      </c>
      <c r="C464" s="5" t="s">
        <v>7256</v>
      </c>
      <c r="D464" s="4" t="s">
        <v>7257</v>
      </c>
      <c r="F464" s="4" t="s">
        <v>88</v>
      </c>
      <c r="G464" s="4" t="s">
        <v>451</v>
      </c>
      <c r="H464" s="4" t="s">
        <v>157</v>
      </c>
      <c r="M464" s="5">
        <v>1</v>
      </c>
      <c r="N464" s="5" t="s">
        <v>158</v>
      </c>
      <c r="P464" s="65">
        <v>780</v>
      </c>
      <c r="Q464" s="66">
        <v>0</v>
      </c>
      <c r="R464" s="66">
        <v>0</v>
      </c>
      <c r="S464" s="66">
        <f t="shared" si="55"/>
        <v>780</v>
      </c>
      <c r="U464" s="5">
        <v>80</v>
      </c>
      <c r="V464" s="22">
        <v>-780</v>
      </c>
      <c r="W464" s="22">
        <v>0</v>
      </c>
      <c r="X464" s="22">
        <v>0</v>
      </c>
      <c r="Y464" s="22">
        <v>0</v>
      </c>
      <c r="Z464" s="22">
        <v>0</v>
      </c>
      <c r="AA464" s="22">
        <v>0</v>
      </c>
      <c r="AB464" s="22">
        <v>0</v>
      </c>
      <c r="AC464" s="22">
        <v>0</v>
      </c>
      <c r="AD464" s="22">
        <v>0</v>
      </c>
      <c r="AE464" s="22">
        <v>0</v>
      </c>
      <c r="AF464" s="22">
        <v>0</v>
      </c>
      <c r="AG464" s="22">
        <v>0</v>
      </c>
      <c r="AH464" s="22">
        <v>0</v>
      </c>
      <c r="AI464" s="22">
        <f t="shared" si="56"/>
        <v>0</v>
      </c>
      <c r="AJ464" s="22">
        <v>0</v>
      </c>
      <c r="AK464" s="22">
        <f t="shared" si="57"/>
        <v>-780</v>
      </c>
      <c r="AM464" s="65">
        <f t="shared" si="58"/>
        <v>0</v>
      </c>
      <c r="AN464" s="65">
        <f t="shared" si="59"/>
        <v>0</v>
      </c>
    </row>
    <row r="465" spans="1:40" outlineLevel="1" x14ac:dyDescent="0.25">
      <c r="A465" s="10">
        <v>40755</v>
      </c>
      <c r="C465" s="5" t="s">
        <v>7258</v>
      </c>
      <c r="D465" s="4" t="s">
        <v>7259</v>
      </c>
      <c r="F465" s="4" t="s">
        <v>88</v>
      </c>
      <c r="G465" s="4" t="s">
        <v>451</v>
      </c>
      <c r="H465" s="4" t="s">
        <v>157</v>
      </c>
      <c r="M465" s="5">
        <v>1</v>
      </c>
      <c r="N465" s="5" t="s">
        <v>158</v>
      </c>
      <c r="P465" s="65">
        <v>1800</v>
      </c>
      <c r="Q465" s="66">
        <v>0</v>
      </c>
      <c r="R465" s="66">
        <v>0</v>
      </c>
      <c r="S465" s="66">
        <f t="shared" si="55"/>
        <v>1800</v>
      </c>
      <c r="U465" s="5">
        <v>80</v>
      </c>
      <c r="V465" s="22">
        <v>-1800</v>
      </c>
      <c r="W465" s="22">
        <v>0</v>
      </c>
      <c r="X465" s="22">
        <v>0</v>
      </c>
      <c r="Y465" s="22">
        <v>0</v>
      </c>
      <c r="Z465" s="22">
        <v>0</v>
      </c>
      <c r="AA465" s="22">
        <v>0</v>
      </c>
      <c r="AB465" s="22">
        <v>0</v>
      </c>
      <c r="AC465" s="22">
        <v>0</v>
      </c>
      <c r="AD465" s="22">
        <v>0</v>
      </c>
      <c r="AE465" s="22">
        <v>0</v>
      </c>
      <c r="AF465" s="22">
        <v>0</v>
      </c>
      <c r="AG465" s="22">
        <v>0</v>
      </c>
      <c r="AH465" s="22">
        <v>0</v>
      </c>
      <c r="AI465" s="22">
        <f t="shared" si="56"/>
        <v>0</v>
      </c>
      <c r="AJ465" s="22">
        <v>0</v>
      </c>
      <c r="AK465" s="22">
        <f t="shared" si="57"/>
        <v>-1800</v>
      </c>
      <c r="AM465" s="65">
        <f t="shared" si="58"/>
        <v>0</v>
      </c>
      <c r="AN465" s="65">
        <f t="shared" si="59"/>
        <v>0</v>
      </c>
    </row>
    <row r="466" spans="1:40" outlineLevel="1" x14ac:dyDescent="0.25">
      <c r="A466" s="10">
        <v>40755</v>
      </c>
      <c r="C466" s="5" t="s">
        <v>7260</v>
      </c>
      <c r="D466" s="4" t="s">
        <v>7261</v>
      </c>
      <c r="F466" s="4" t="s">
        <v>88</v>
      </c>
      <c r="G466" s="4" t="s">
        <v>451</v>
      </c>
      <c r="H466" s="4" t="s">
        <v>157</v>
      </c>
      <c r="M466" s="5">
        <v>1</v>
      </c>
      <c r="N466" s="5" t="s">
        <v>158</v>
      </c>
      <c r="P466" s="65">
        <v>3040</v>
      </c>
      <c r="Q466" s="66">
        <v>0</v>
      </c>
      <c r="R466" s="66">
        <v>0</v>
      </c>
      <c r="S466" s="66">
        <f t="shared" si="55"/>
        <v>3040</v>
      </c>
      <c r="U466" s="5">
        <v>80</v>
      </c>
      <c r="V466" s="22">
        <v>-3040</v>
      </c>
      <c r="W466" s="22">
        <v>0</v>
      </c>
      <c r="X466" s="22">
        <v>0</v>
      </c>
      <c r="Y466" s="22">
        <v>0</v>
      </c>
      <c r="Z466" s="22">
        <v>0</v>
      </c>
      <c r="AA466" s="22">
        <v>0</v>
      </c>
      <c r="AB466" s="22">
        <v>0</v>
      </c>
      <c r="AC466" s="22">
        <v>0</v>
      </c>
      <c r="AD466" s="22">
        <v>0</v>
      </c>
      <c r="AE466" s="22">
        <v>0</v>
      </c>
      <c r="AF466" s="22">
        <v>0</v>
      </c>
      <c r="AG466" s="22">
        <v>0</v>
      </c>
      <c r="AH466" s="22">
        <v>0</v>
      </c>
      <c r="AI466" s="22">
        <f t="shared" si="56"/>
        <v>0</v>
      </c>
      <c r="AJ466" s="22">
        <v>0</v>
      </c>
      <c r="AK466" s="22">
        <f t="shared" si="57"/>
        <v>-3040</v>
      </c>
      <c r="AM466" s="65">
        <f t="shared" si="58"/>
        <v>0</v>
      </c>
      <c r="AN466" s="65">
        <f t="shared" si="59"/>
        <v>0</v>
      </c>
    </row>
    <row r="467" spans="1:40" outlineLevel="1" x14ac:dyDescent="0.25">
      <c r="A467" s="10">
        <v>40755</v>
      </c>
      <c r="C467" s="5" t="s">
        <v>7262</v>
      </c>
      <c r="D467" s="4" t="s">
        <v>7263</v>
      </c>
      <c r="F467" s="4" t="s">
        <v>88</v>
      </c>
      <c r="G467" s="4" t="s">
        <v>451</v>
      </c>
      <c r="H467" s="4" t="s">
        <v>157</v>
      </c>
      <c r="M467" s="5">
        <v>1</v>
      </c>
      <c r="N467" s="5" t="s">
        <v>158</v>
      </c>
      <c r="P467" s="65">
        <v>399</v>
      </c>
      <c r="Q467" s="66">
        <v>0</v>
      </c>
      <c r="R467" s="66">
        <v>0</v>
      </c>
      <c r="S467" s="66">
        <f t="shared" si="55"/>
        <v>399</v>
      </c>
      <c r="U467" s="5">
        <v>80</v>
      </c>
      <c r="V467" s="22">
        <v>-399</v>
      </c>
      <c r="W467" s="22">
        <v>0</v>
      </c>
      <c r="X467" s="22">
        <v>0</v>
      </c>
      <c r="Y467" s="22">
        <v>0</v>
      </c>
      <c r="Z467" s="22">
        <v>0</v>
      </c>
      <c r="AA467" s="22">
        <v>0</v>
      </c>
      <c r="AB467" s="22">
        <v>0</v>
      </c>
      <c r="AC467" s="22">
        <v>0</v>
      </c>
      <c r="AD467" s="22">
        <v>0</v>
      </c>
      <c r="AE467" s="22">
        <v>0</v>
      </c>
      <c r="AF467" s="22">
        <v>0</v>
      </c>
      <c r="AG467" s="22">
        <v>0</v>
      </c>
      <c r="AH467" s="22">
        <v>0</v>
      </c>
      <c r="AI467" s="22">
        <f t="shared" si="56"/>
        <v>0</v>
      </c>
      <c r="AJ467" s="22">
        <v>0</v>
      </c>
      <c r="AK467" s="22">
        <f t="shared" si="57"/>
        <v>-399</v>
      </c>
      <c r="AM467" s="65">
        <f t="shared" si="58"/>
        <v>0</v>
      </c>
      <c r="AN467" s="65">
        <f t="shared" si="59"/>
        <v>0</v>
      </c>
    </row>
    <row r="468" spans="1:40" outlineLevel="1" x14ac:dyDescent="0.25">
      <c r="A468" s="10">
        <v>40755</v>
      </c>
      <c r="C468" s="5" t="s">
        <v>7264</v>
      </c>
      <c r="D468" s="4" t="s">
        <v>7265</v>
      </c>
      <c r="F468" s="4" t="s">
        <v>88</v>
      </c>
      <c r="G468" s="4" t="s">
        <v>451</v>
      </c>
      <c r="H468" s="4" t="s">
        <v>157</v>
      </c>
      <c r="M468" s="5">
        <v>1</v>
      </c>
      <c r="N468" s="5" t="s">
        <v>158</v>
      </c>
      <c r="P468" s="65">
        <v>70</v>
      </c>
      <c r="Q468" s="66">
        <v>0</v>
      </c>
      <c r="R468" s="66">
        <v>0</v>
      </c>
      <c r="S468" s="66">
        <f t="shared" si="55"/>
        <v>70</v>
      </c>
      <c r="U468" s="5">
        <v>80</v>
      </c>
      <c r="V468" s="22">
        <v>-70</v>
      </c>
      <c r="W468" s="22">
        <v>0</v>
      </c>
      <c r="X468" s="22">
        <v>0</v>
      </c>
      <c r="Y468" s="22">
        <v>0</v>
      </c>
      <c r="Z468" s="22">
        <v>0</v>
      </c>
      <c r="AA468" s="22">
        <v>0</v>
      </c>
      <c r="AB468" s="22">
        <v>0</v>
      </c>
      <c r="AC468" s="22">
        <v>0</v>
      </c>
      <c r="AD468" s="22">
        <v>0</v>
      </c>
      <c r="AE468" s="22">
        <v>0</v>
      </c>
      <c r="AF468" s="22">
        <v>0</v>
      </c>
      <c r="AG468" s="22">
        <v>0</v>
      </c>
      <c r="AH468" s="22">
        <v>0</v>
      </c>
      <c r="AI468" s="22">
        <f t="shared" si="56"/>
        <v>0</v>
      </c>
      <c r="AJ468" s="22">
        <v>0</v>
      </c>
      <c r="AK468" s="22">
        <f t="shared" si="57"/>
        <v>-70</v>
      </c>
      <c r="AM468" s="65">
        <f t="shared" si="58"/>
        <v>0</v>
      </c>
      <c r="AN468" s="65">
        <f t="shared" si="59"/>
        <v>0</v>
      </c>
    </row>
    <row r="469" spans="1:40" outlineLevel="1" x14ac:dyDescent="0.25">
      <c r="A469" s="10">
        <v>40755</v>
      </c>
      <c r="C469" s="5" t="s">
        <v>7266</v>
      </c>
      <c r="D469" s="4" t="s">
        <v>7267</v>
      </c>
      <c r="F469" s="4" t="s">
        <v>88</v>
      </c>
      <c r="G469" s="4" t="s">
        <v>451</v>
      </c>
      <c r="H469" s="4" t="s">
        <v>157</v>
      </c>
      <c r="M469" s="5">
        <v>1</v>
      </c>
      <c r="N469" s="5" t="s">
        <v>158</v>
      </c>
      <c r="P469" s="65">
        <v>1530</v>
      </c>
      <c r="Q469" s="66">
        <v>0</v>
      </c>
      <c r="R469" s="66">
        <v>0</v>
      </c>
      <c r="S469" s="66">
        <f t="shared" si="55"/>
        <v>1530</v>
      </c>
      <c r="U469" s="5">
        <v>80</v>
      </c>
      <c r="V469" s="22">
        <v>-1530</v>
      </c>
      <c r="W469" s="22">
        <v>0</v>
      </c>
      <c r="X469" s="22">
        <v>0</v>
      </c>
      <c r="Y469" s="22">
        <v>0</v>
      </c>
      <c r="Z469" s="22">
        <v>0</v>
      </c>
      <c r="AA469" s="22">
        <v>0</v>
      </c>
      <c r="AB469" s="22">
        <v>0</v>
      </c>
      <c r="AC469" s="22">
        <v>0</v>
      </c>
      <c r="AD469" s="22">
        <v>0</v>
      </c>
      <c r="AE469" s="22">
        <v>0</v>
      </c>
      <c r="AF469" s="22">
        <v>0</v>
      </c>
      <c r="AG469" s="22">
        <v>0</v>
      </c>
      <c r="AH469" s="22">
        <v>0</v>
      </c>
      <c r="AI469" s="22">
        <f t="shared" si="56"/>
        <v>0</v>
      </c>
      <c r="AJ469" s="22">
        <v>0</v>
      </c>
      <c r="AK469" s="22">
        <f t="shared" si="57"/>
        <v>-1530</v>
      </c>
      <c r="AM469" s="65">
        <f t="shared" si="58"/>
        <v>0</v>
      </c>
      <c r="AN469" s="65">
        <f t="shared" si="59"/>
        <v>0</v>
      </c>
    </row>
    <row r="470" spans="1:40" outlineLevel="1" x14ac:dyDescent="0.25">
      <c r="A470" s="10">
        <v>40755</v>
      </c>
      <c r="C470" s="5" t="s">
        <v>7268</v>
      </c>
      <c r="D470" s="4" t="s">
        <v>7269</v>
      </c>
      <c r="F470" s="4" t="s">
        <v>88</v>
      </c>
      <c r="G470" s="4" t="s">
        <v>451</v>
      </c>
      <c r="H470" s="4" t="s">
        <v>157</v>
      </c>
      <c r="M470" s="5">
        <v>1</v>
      </c>
      <c r="N470" s="5" t="s">
        <v>158</v>
      </c>
      <c r="P470" s="65">
        <v>248</v>
      </c>
      <c r="Q470" s="66">
        <v>0</v>
      </c>
      <c r="R470" s="66">
        <v>0</v>
      </c>
      <c r="S470" s="66">
        <f t="shared" si="55"/>
        <v>248</v>
      </c>
      <c r="U470" s="5">
        <v>80</v>
      </c>
      <c r="V470" s="22">
        <v>-248</v>
      </c>
      <c r="W470" s="22">
        <v>0</v>
      </c>
      <c r="X470" s="22">
        <v>0</v>
      </c>
      <c r="Y470" s="22">
        <v>0</v>
      </c>
      <c r="Z470" s="22">
        <v>0</v>
      </c>
      <c r="AA470" s="22">
        <v>0</v>
      </c>
      <c r="AB470" s="22">
        <v>0</v>
      </c>
      <c r="AC470" s="22">
        <v>0</v>
      </c>
      <c r="AD470" s="22">
        <v>0</v>
      </c>
      <c r="AE470" s="22">
        <v>0</v>
      </c>
      <c r="AF470" s="22">
        <v>0</v>
      </c>
      <c r="AG470" s="22">
        <v>0</v>
      </c>
      <c r="AH470" s="22">
        <v>0</v>
      </c>
      <c r="AI470" s="22">
        <f t="shared" si="56"/>
        <v>0</v>
      </c>
      <c r="AJ470" s="22">
        <v>0</v>
      </c>
      <c r="AK470" s="22">
        <f t="shared" si="57"/>
        <v>-248</v>
      </c>
      <c r="AM470" s="65">
        <f t="shared" si="58"/>
        <v>0</v>
      </c>
      <c r="AN470" s="65">
        <f t="shared" si="59"/>
        <v>0</v>
      </c>
    </row>
    <row r="471" spans="1:40" outlineLevel="1" x14ac:dyDescent="0.25">
      <c r="A471" s="10">
        <v>40755</v>
      </c>
      <c r="C471" s="5" t="s">
        <v>7270</v>
      </c>
      <c r="D471" s="4" t="s">
        <v>7269</v>
      </c>
      <c r="F471" s="4" t="s">
        <v>88</v>
      </c>
      <c r="G471" s="4" t="s">
        <v>451</v>
      </c>
      <c r="H471" s="4" t="s">
        <v>157</v>
      </c>
      <c r="M471" s="5">
        <v>1</v>
      </c>
      <c r="N471" s="5" t="s">
        <v>158</v>
      </c>
      <c r="P471" s="65">
        <v>248</v>
      </c>
      <c r="Q471" s="66">
        <v>0</v>
      </c>
      <c r="R471" s="66">
        <v>0</v>
      </c>
      <c r="S471" s="66">
        <f t="shared" si="55"/>
        <v>248</v>
      </c>
      <c r="U471" s="5">
        <v>80</v>
      </c>
      <c r="V471" s="22">
        <v>-248</v>
      </c>
      <c r="W471" s="22">
        <v>0</v>
      </c>
      <c r="X471" s="22">
        <v>0</v>
      </c>
      <c r="Y471" s="22">
        <v>0</v>
      </c>
      <c r="Z471" s="22">
        <v>0</v>
      </c>
      <c r="AA471" s="22">
        <v>0</v>
      </c>
      <c r="AB471" s="22">
        <v>0</v>
      </c>
      <c r="AC471" s="22">
        <v>0</v>
      </c>
      <c r="AD471" s="22">
        <v>0</v>
      </c>
      <c r="AE471" s="22">
        <v>0</v>
      </c>
      <c r="AF471" s="22">
        <v>0</v>
      </c>
      <c r="AG471" s="22">
        <v>0</v>
      </c>
      <c r="AH471" s="22">
        <v>0</v>
      </c>
      <c r="AI471" s="22">
        <f t="shared" si="56"/>
        <v>0</v>
      </c>
      <c r="AJ471" s="22">
        <v>0</v>
      </c>
      <c r="AK471" s="22">
        <f t="shared" si="57"/>
        <v>-248</v>
      </c>
      <c r="AM471" s="65">
        <f t="shared" si="58"/>
        <v>0</v>
      </c>
      <c r="AN471" s="65">
        <f t="shared" si="59"/>
        <v>0</v>
      </c>
    </row>
    <row r="472" spans="1:40" outlineLevel="1" x14ac:dyDescent="0.25">
      <c r="A472" s="10">
        <v>40755</v>
      </c>
      <c r="C472" s="5" t="s">
        <v>7271</v>
      </c>
      <c r="D472" s="4" t="s">
        <v>7272</v>
      </c>
      <c r="F472" s="4" t="s">
        <v>88</v>
      </c>
      <c r="G472" s="4" t="s">
        <v>451</v>
      </c>
      <c r="H472" s="4" t="s">
        <v>157</v>
      </c>
      <c r="M472" s="5">
        <v>1</v>
      </c>
      <c r="N472" s="5" t="s">
        <v>158</v>
      </c>
      <c r="P472" s="65">
        <v>6970</v>
      </c>
      <c r="Q472" s="66">
        <v>0</v>
      </c>
      <c r="R472" s="66">
        <v>0</v>
      </c>
      <c r="S472" s="66">
        <f t="shared" si="55"/>
        <v>6970</v>
      </c>
      <c r="U472" s="5">
        <v>80</v>
      </c>
      <c r="V472" s="22">
        <v>-6970</v>
      </c>
      <c r="W472" s="22">
        <v>0</v>
      </c>
      <c r="X472" s="22">
        <v>0</v>
      </c>
      <c r="Y472" s="22">
        <v>0</v>
      </c>
      <c r="Z472" s="22">
        <v>0</v>
      </c>
      <c r="AA472" s="22">
        <v>0</v>
      </c>
      <c r="AB472" s="22">
        <v>0</v>
      </c>
      <c r="AC472" s="22">
        <v>0</v>
      </c>
      <c r="AD472" s="22">
        <v>0</v>
      </c>
      <c r="AE472" s="22">
        <v>0</v>
      </c>
      <c r="AF472" s="22">
        <v>0</v>
      </c>
      <c r="AG472" s="22">
        <v>0</v>
      </c>
      <c r="AH472" s="22">
        <v>0</v>
      </c>
      <c r="AI472" s="22">
        <f t="shared" si="56"/>
        <v>0</v>
      </c>
      <c r="AJ472" s="22">
        <v>0</v>
      </c>
      <c r="AK472" s="22">
        <f t="shared" si="57"/>
        <v>-6970</v>
      </c>
      <c r="AM472" s="65">
        <f t="shared" si="58"/>
        <v>0</v>
      </c>
      <c r="AN472" s="65">
        <f t="shared" si="59"/>
        <v>0</v>
      </c>
    </row>
    <row r="473" spans="1:40" outlineLevel="1" x14ac:dyDescent="0.25">
      <c r="A473" s="10">
        <v>40755</v>
      </c>
      <c r="C473" s="5" t="s">
        <v>7273</v>
      </c>
      <c r="D473" s="4" t="s">
        <v>7274</v>
      </c>
      <c r="F473" s="4" t="s">
        <v>88</v>
      </c>
      <c r="G473" s="4" t="s">
        <v>451</v>
      </c>
      <c r="H473" s="4" t="s">
        <v>157</v>
      </c>
      <c r="M473" s="5">
        <v>1</v>
      </c>
      <c r="N473" s="5" t="s">
        <v>158</v>
      </c>
      <c r="P473" s="65">
        <v>1850</v>
      </c>
      <c r="Q473" s="66">
        <v>0</v>
      </c>
      <c r="R473" s="66">
        <v>0</v>
      </c>
      <c r="S473" s="66">
        <f t="shared" si="55"/>
        <v>1850</v>
      </c>
      <c r="U473" s="5">
        <v>80</v>
      </c>
      <c r="V473" s="22">
        <v>-1850</v>
      </c>
      <c r="W473" s="22">
        <v>0</v>
      </c>
      <c r="X473" s="22">
        <v>0</v>
      </c>
      <c r="Y473" s="22">
        <v>0</v>
      </c>
      <c r="Z473" s="22">
        <v>0</v>
      </c>
      <c r="AA473" s="22">
        <v>0</v>
      </c>
      <c r="AB473" s="22">
        <v>0</v>
      </c>
      <c r="AC473" s="22">
        <v>0</v>
      </c>
      <c r="AD473" s="22">
        <v>0</v>
      </c>
      <c r="AE473" s="22">
        <v>0</v>
      </c>
      <c r="AF473" s="22">
        <v>0</v>
      </c>
      <c r="AG473" s="22">
        <v>0</v>
      </c>
      <c r="AH473" s="22">
        <v>0</v>
      </c>
      <c r="AI473" s="22">
        <f t="shared" si="56"/>
        <v>0</v>
      </c>
      <c r="AJ473" s="22">
        <v>0</v>
      </c>
      <c r="AK473" s="22">
        <f t="shared" si="57"/>
        <v>-1850</v>
      </c>
      <c r="AM473" s="65">
        <f t="shared" si="58"/>
        <v>0</v>
      </c>
      <c r="AN473" s="65">
        <f t="shared" si="59"/>
        <v>0</v>
      </c>
    </row>
    <row r="474" spans="1:40" outlineLevel="1" x14ac:dyDescent="0.25">
      <c r="A474" s="10">
        <v>40755</v>
      </c>
      <c r="C474" s="5" t="s">
        <v>7275</v>
      </c>
      <c r="D474" s="4" t="s">
        <v>7276</v>
      </c>
      <c r="F474" s="4" t="s">
        <v>88</v>
      </c>
      <c r="G474" s="4" t="s">
        <v>451</v>
      </c>
      <c r="H474" s="4" t="s">
        <v>157</v>
      </c>
      <c r="M474" s="5">
        <v>1</v>
      </c>
      <c r="N474" s="5" t="s">
        <v>158</v>
      </c>
      <c r="P474" s="65">
        <v>1700</v>
      </c>
      <c r="Q474" s="66">
        <v>0</v>
      </c>
      <c r="R474" s="66">
        <v>0</v>
      </c>
      <c r="S474" s="66">
        <f t="shared" si="55"/>
        <v>1700</v>
      </c>
      <c r="U474" s="5">
        <v>80</v>
      </c>
      <c r="V474" s="22">
        <v>-1700</v>
      </c>
      <c r="W474" s="22">
        <v>0</v>
      </c>
      <c r="X474" s="22">
        <v>0</v>
      </c>
      <c r="Y474" s="22">
        <v>0</v>
      </c>
      <c r="Z474" s="22">
        <v>0</v>
      </c>
      <c r="AA474" s="22">
        <v>0</v>
      </c>
      <c r="AB474" s="22">
        <v>0</v>
      </c>
      <c r="AC474" s="22">
        <v>0</v>
      </c>
      <c r="AD474" s="22">
        <v>0</v>
      </c>
      <c r="AE474" s="22">
        <v>0</v>
      </c>
      <c r="AF474" s="22">
        <v>0</v>
      </c>
      <c r="AG474" s="22">
        <v>0</v>
      </c>
      <c r="AH474" s="22">
        <v>0</v>
      </c>
      <c r="AI474" s="22">
        <f t="shared" si="56"/>
        <v>0</v>
      </c>
      <c r="AJ474" s="22">
        <v>0</v>
      </c>
      <c r="AK474" s="22">
        <f t="shared" si="57"/>
        <v>-1700</v>
      </c>
      <c r="AM474" s="65">
        <f t="shared" si="58"/>
        <v>0</v>
      </c>
      <c r="AN474" s="65">
        <f t="shared" si="59"/>
        <v>0</v>
      </c>
    </row>
    <row r="475" spans="1:40" outlineLevel="1" x14ac:dyDescent="0.25">
      <c r="A475" s="10">
        <v>40755</v>
      </c>
      <c r="C475" s="5" t="s">
        <v>7277</v>
      </c>
      <c r="D475" s="4" t="s">
        <v>7278</v>
      </c>
      <c r="F475" s="4" t="s">
        <v>88</v>
      </c>
      <c r="G475" s="4" t="s">
        <v>451</v>
      </c>
      <c r="H475" s="4" t="s">
        <v>157</v>
      </c>
      <c r="M475" s="5">
        <v>1</v>
      </c>
      <c r="N475" s="5" t="s">
        <v>158</v>
      </c>
      <c r="P475" s="65">
        <v>780</v>
      </c>
      <c r="Q475" s="66">
        <v>0</v>
      </c>
      <c r="R475" s="66">
        <v>0</v>
      </c>
      <c r="S475" s="66">
        <f t="shared" si="55"/>
        <v>780</v>
      </c>
      <c r="U475" s="5">
        <v>80</v>
      </c>
      <c r="V475" s="22">
        <v>-780</v>
      </c>
      <c r="W475" s="22">
        <v>0</v>
      </c>
      <c r="X475" s="22">
        <v>0</v>
      </c>
      <c r="Y475" s="22">
        <v>0</v>
      </c>
      <c r="Z475" s="22">
        <v>0</v>
      </c>
      <c r="AA475" s="22">
        <v>0</v>
      </c>
      <c r="AB475" s="22">
        <v>0</v>
      </c>
      <c r="AC475" s="22">
        <v>0</v>
      </c>
      <c r="AD475" s="22">
        <v>0</v>
      </c>
      <c r="AE475" s="22">
        <v>0</v>
      </c>
      <c r="AF475" s="22">
        <v>0</v>
      </c>
      <c r="AG475" s="22">
        <v>0</v>
      </c>
      <c r="AH475" s="22">
        <v>0</v>
      </c>
      <c r="AI475" s="22">
        <f t="shared" si="56"/>
        <v>0</v>
      </c>
      <c r="AJ475" s="22">
        <v>0</v>
      </c>
      <c r="AK475" s="22">
        <f t="shared" si="57"/>
        <v>-780</v>
      </c>
      <c r="AM475" s="65">
        <f t="shared" si="58"/>
        <v>0</v>
      </c>
      <c r="AN475" s="65">
        <f t="shared" si="59"/>
        <v>0</v>
      </c>
    </row>
    <row r="476" spans="1:40" outlineLevel="1" x14ac:dyDescent="0.25">
      <c r="A476" s="10">
        <v>40755</v>
      </c>
      <c r="C476" s="5" t="s">
        <v>7279</v>
      </c>
      <c r="D476" s="4" t="s">
        <v>7280</v>
      </c>
      <c r="F476" s="4" t="s">
        <v>88</v>
      </c>
      <c r="G476" s="4" t="s">
        <v>451</v>
      </c>
      <c r="H476" s="4" t="s">
        <v>157</v>
      </c>
      <c r="M476" s="5">
        <v>1</v>
      </c>
      <c r="N476" s="5" t="s">
        <v>158</v>
      </c>
      <c r="P476" s="65">
        <v>135</v>
      </c>
      <c r="Q476" s="66">
        <v>0</v>
      </c>
      <c r="R476" s="66">
        <v>0</v>
      </c>
      <c r="S476" s="66">
        <f t="shared" si="55"/>
        <v>135</v>
      </c>
      <c r="U476" s="5">
        <v>80</v>
      </c>
      <c r="V476" s="22">
        <v>-135</v>
      </c>
      <c r="W476" s="22">
        <v>0</v>
      </c>
      <c r="X476" s="22">
        <v>0</v>
      </c>
      <c r="Y476" s="22">
        <v>0</v>
      </c>
      <c r="Z476" s="22">
        <v>0</v>
      </c>
      <c r="AA476" s="22">
        <v>0</v>
      </c>
      <c r="AB476" s="22">
        <v>0</v>
      </c>
      <c r="AC476" s="22">
        <v>0</v>
      </c>
      <c r="AD476" s="22">
        <v>0</v>
      </c>
      <c r="AE476" s="22">
        <v>0</v>
      </c>
      <c r="AF476" s="22">
        <v>0</v>
      </c>
      <c r="AG476" s="22">
        <v>0</v>
      </c>
      <c r="AH476" s="22">
        <v>0</v>
      </c>
      <c r="AI476" s="22">
        <f t="shared" si="56"/>
        <v>0</v>
      </c>
      <c r="AJ476" s="22">
        <v>0</v>
      </c>
      <c r="AK476" s="22">
        <f t="shared" si="57"/>
        <v>-135</v>
      </c>
      <c r="AM476" s="65">
        <f t="shared" si="58"/>
        <v>0</v>
      </c>
      <c r="AN476" s="65">
        <f t="shared" si="59"/>
        <v>0</v>
      </c>
    </row>
    <row r="477" spans="1:40" outlineLevel="1" x14ac:dyDescent="0.25">
      <c r="A477" s="10">
        <v>40755</v>
      </c>
      <c r="C477" s="5" t="s">
        <v>7281</v>
      </c>
      <c r="D477" s="4" t="s">
        <v>7282</v>
      </c>
      <c r="F477" s="4" t="s">
        <v>88</v>
      </c>
      <c r="G477" s="4" t="s">
        <v>451</v>
      </c>
      <c r="H477" s="4" t="s">
        <v>157</v>
      </c>
      <c r="M477" s="5">
        <v>1</v>
      </c>
      <c r="N477" s="5" t="s">
        <v>158</v>
      </c>
      <c r="P477" s="65">
        <v>248</v>
      </c>
      <c r="Q477" s="66">
        <v>0</v>
      </c>
      <c r="R477" s="66">
        <v>0</v>
      </c>
      <c r="S477" s="66">
        <f t="shared" si="55"/>
        <v>248</v>
      </c>
      <c r="U477" s="5">
        <v>80</v>
      </c>
      <c r="V477" s="22">
        <v>-248</v>
      </c>
      <c r="W477" s="22">
        <v>0</v>
      </c>
      <c r="X477" s="22">
        <v>0</v>
      </c>
      <c r="Y477" s="22">
        <v>0</v>
      </c>
      <c r="Z477" s="22">
        <v>0</v>
      </c>
      <c r="AA477" s="22">
        <v>0</v>
      </c>
      <c r="AB477" s="22">
        <v>0</v>
      </c>
      <c r="AC477" s="22">
        <v>0</v>
      </c>
      <c r="AD477" s="22">
        <v>0</v>
      </c>
      <c r="AE477" s="22">
        <v>0</v>
      </c>
      <c r="AF477" s="22">
        <v>0</v>
      </c>
      <c r="AG477" s="22">
        <v>0</v>
      </c>
      <c r="AH477" s="22">
        <v>0</v>
      </c>
      <c r="AI477" s="22">
        <f t="shared" si="56"/>
        <v>0</v>
      </c>
      <c r="AJ477" s="22">
        <v>0</v>
      </c>
      <c r="AK477" s="22">
        <f t="shared" si="57"/>
        <v>-248</v>
      </c>
      <c r="AM477" s="65">
        <f t="shared" si="58"/>
        <v>0</v>
      </c>
      <c r="AN477" s="65">
        <f t="shared" si="59"/>
        <v>0</v>
      </c>
    </row>
    <row r="478" spans="1:40" outlineLevel="1" x14ac:dyDescent="0.25">
      <c r="A478" s="10">
        <v>40755</v>
      </c>
      <c r="C478" s="5" t="s">
        <v>7283</v>
      </c>
      <c r="D478" s="4" t="s">
        <v>7284</v>
      </c>
      <c r="F478" s="4" t="s">
        <v>88</v>
      </c>
      <c r="G478" s="4" t="s">
        <v>451</v>
      </c>
      <c r="H478" s="4" t="s">
        <v>157</v>
      </c>
      <c r="M478" s="5">
        <v>1</v>
      </c>
      <c r="N478" s="5" t="s">
        <v>158</v>
      </c>
      <c r="P478" s="65">
        <v>3100</v>
      </c>
      <c r="Q478" s="66">
        <v>0</v>
      </c>
      <c r="R478" s="66">
        <v>0</v>
      </c>
      <c r="S478" s="66">
        <f t="shared" si="55"/>
        <v>3100</v>
      </c>
      <c r="U478" s="5">
        <v>80</v>
      </c>
      <c r="V478" s="22">
        <v>-3100</v>
      </c>
      <c r="W478" s="22">
        <v>0</v>
      </c>
      <c r="X478" s="22">
        <v>0</v>
      </c>
      <c r="Y478" s="22">
        <v>0</v>
      </c>
      <c r="Z478" s="22">
        <v>0</v>
      </c>
      <c r="AA478" s="22">
        <v>0</v>
      </c>
      <c r="AB478" s="22">
        <v>0</v>
      </c>
      <c r="AC478" s="22">
        <v>0</v>
      </c>
      <c r="AD478" s="22">
        <v>0</v>
      </c>
      <c r="AE478" s="22">
        <v>0</v>
      </c>
      <c r="AF478" s="22">
        <v>0</v>
      </c>
      <c r="AG478" s="22">
        <v>0</v>
      </c>
      <c r="AH478" s="22">
        <v>0</v>
      </c>
      <c r="AI478" s="22">
        <f t="shared" si="56"/>
        <v>0</v>
      </c>
      <c r="AJ478" s="22">
        <v>0</v>
      </c>
      <c r="AK478" s="22">
        <f t="shared" si="57"/>
        <v>-3100</v>
      </c>
      <c r="AM478" s="65">
        <f t="shared" si="58"/>
        <v>0</v>
      </c>
      <c r="AN478" s="65">
        <f t="shared" si="59"/>
        <v>0</v>
      </c>
    </row>
    <row r="479" spans="1:40" outlineLevel="1" x14ac:dyDescent="0.25">
      <c r="A479" s="10">
        <v>40755</v>
      </c>
      <c r="C479" s="5" t="s">
        <v>7285</v>
      </c>
      <c r="D479" s="4" t="s">
        <v>7284</v>
      </c>
      <c r="F479" s="4" t="s">
        <v>88</v>
      </c>
      <c r="G479" s="4" t="s">
        <v>451</v>
      </c>
      <c r="H479" s="4" t="s">
        <v>157</v>
      </c>
      <c r="M479" s="5">
        <v>1</v>
      </c>
      <c r="N479" s="5" t="s">
        <v>158</v>
      </c>
      <c r="P479" s="65">
        <v>3100</v>
      </c>
      <c r="Q479" s="66">
        <v>0</v>
      </c>
      <c r="R479" s="66">
        <v>0</v>
      </c>
      <c r="S479" s="66">
        <f t="shared" si="55"/>
        <v>3100</v>
      </c>
      <c r="U479" s="5">
        <v>80</v>
      </c>
      <c r="V479" s="22">
        <v>-3100</v>
      </c>
      <c r="W479" s="22">
        <v>0</v>
      </c>
      <c r="X479" s="22">
        <v>0</v>
      </c>
      <c r="Y479" s="22">
        <v>0</v>
      </c>
      <c r="Z479" s="22">
        <v>0</v>
      </c>
      <c r="AA479" s="22">
        <v>0</v>
      </c>
      <c r="AB479" s="22">
        <v>0</v>
      </c>
      <c r="AC479" s="22">
        <v>0</v>
      </c>
      <c r="AD479" s="22">
        <v>0</v>
      </c>
      <c r="AE479" s="22">
        <v>0</v>
      </c>
      <c r="AF479" s="22">
        <v>0</v>
      </c>
      <c r="AG479" s="22">
        <v>0</v>
      </c>
      <c r="AH479" s="22">
        <v>0</v>
      </c>
      <c r="AI479" s="22">
        <f t="shared" si="56"/>
        <v>0</v>
      </c>
      <c r="AJ479" s="22">
        <v>0</v>
      </c>
      <c r="AK479" s="22">
        <f t="shared" si="57"/>
        <v>-3100</v>
      </c>
      <c r="AM479" s="65">
        <f t="shared" si="58"/>
        <v>0</v>
      </c>
      <c r="AN479" s="65">
        <f t="shared" si="59"/>
        <v>0</v>
      </c>
    </row>
    <row r="480" spans="1:40" outlineLevel="1" x14ac:dyDescent="0.25">
      <c r="A480" s="10">
        <v>40755</v>
      </c>
      <c r="C480" s="5" t="s">
        <v>7286</v>
      </c>
      <c r="D480" s="4" t="s">
        <v>7235</v>
      </c>
      <c r="F480" s="4" t="s">
        <v>88</v>
      </c>
      <c r="G480" s="4" t="s">
        <v>451</v>
      </c>
      <c r="H480" s="4" t="s">
        <v>157</v>
      </c>
      <c r="M480" s="5">
        <v>1</v>
      </c>
      <c r="N480" s="5" t="s">
        <v>158</v>
      </c>
      <c r="P480" s="65">
        <v>550</v>
      </c>
      <c r="Q480" s="66">
        <v>0</v>
      </c>
      <c r="R480" s="66">
        <v>0</v>
      </c>
      <c r="S480" s="66">
        <f t="shared" si="55"/>
        <v>550</v>
      </c>
      <c r="U480" s="5">
        <v>80</v>
      </c>
      <c r="V480" s="22">
        <v>-550</v>
      </c>
      <c r="W480" s="22">
        <v>0</v>
      </c>
      <c r="X480" s="22">
        <v>0</v>
      </c>
      <c r="Y480" s="22">
        <v>0</v>
      </c>
      <c r="Z480" s="22">
        <v>0</v>
      </c>
      <c r="AA480" s="22">
        <v>0</v>
      </c>
      <c r="AB480" s="22">
        <v>0</v>
      </c>
      <c r="AC480" s="22">
        <v>0</v>
      </c>
      <c r="AD480" s="22">
        <v>0</v>
      </c>
      <c r="AE480" s="22">
        <v>0</v>
      </c>
      <c r="AF480" s="22">
        <v>0</v>
      </c>
      <c r="AG480" s="22">
        <v>0</v>
      </c>
      <c r="AH480" s="22">
        <v>0</v>
      </c>
      <c r="AI480" s="22">
        <f t="shared" si="56"/>
        <v>0</v>
      </c>
      <c r="AJ480" s="22">
        <v>0</v>
      </c>
      <c r="AK480" s="22">
        <f t="shared" si="57"/>
        <v>-550</v>
      </c>
      <c r="AM480" s="65">
        <f t="shared" si="58"/>
        <v>0</v>
      </c>
      <c r="AN480" s="65">
        <f t="shared" si="59"/>
        <v>0</v>
      </c>
    </row>
    <row r="481" spans="1:40" outlineLevel="1" x14ac:dyDescent="0.25">
      <c r="A481" s="10">
        <v>40755</v>
      </c>
      <c r="C481" s="5" t="s">
        <v>7287</v>
      </c>
      <c r="D481" s="4" t="s">
        <v>7288</v>
      </c>
      <c r="F481" s="4" t="s">
        <v>88</v>
      </c>
      <c r="G481" s="4" t="s">
        <v>451</v>
      </c>
      <c r="H481" s="4" t="s">
        <v>157</v>
      </c>
      <c r="M481" s="5">
        <v>1</v>
      </c>
      <c r="N481" s="5" t="s">
        <v>158</v>
      </c>
      <c r="P481" s="65">
        <v>588</v>
      </c>
      <c r="Q481" s="66">
        <v>0</v>
      </c>
      <c r="R481" s="66">
        <v>0</v>
      </c>
      <c r="S481" s="66">
        <f t="shared" si="55"/>
        <v>588</v>
      </c>
      <c r="U481" s="5">
        <v>80</v>
      </c>
      <c r="V481" s="22">
        <v>-588</v>
      </c>
      <c r="W481" s="22">
        <v>0</v>
      </c>
      <c r="X481" s="22">
        <v>0</v>
      </c>
      <c r="Y481" s="22">
        <v>0</v>
      </c>
      <c r="Z481" s="22">
        <v>0</v>
      </c>
      <c r="AA481" s="22">
        <v>0</v>
      </c>
      <c r="AB481" s="22">
        <v>0</v>
      </c>
      <c r="AC481" s="22">
        <v>0</v>
      </c>
      <c r="AD481" s="22">
        <v>0</v>
      </c>
      <c r="AE481" s="22">
        <v>0</v>
      </c>
      <c r="AF481" s="22">
        <v>0</v>
      </c>
      <c r="AG481" s="22">
        <v>0</v>
      </c>
      <c r="AH481" s="22">
        <v>0</v>
      </c>
      <c r="AI481" s="22">
        <f t="shared" si="56"/>
        <v>0</v>
      </c>
      <c r="AJ481" s="22">
        <v>0</v>
      </c>
      <c r="AK481" s="22">
        <f t="shared" si="57"/>
        <v>-588</v>
      </c>
      <c r="AM481" s="65">
        <f t="shared" si="58"/>
        <v>0</v>
      </c>
      <c r="AN481" s="65">
        <f t="shared" si="59"/>
        <v>0</v>
      </c>
    </row>
    <row r="482" spans="1:40" outlineLevel="1" x14ac:dyDescent="0.25">
      <c r="A482" s="10">
        <v>40755</v>
      </c>
      <c r="C482" s="5" t="s">
        <v>7289</v>
      </c>
      <c r="D482" s="4" t="s">
        <v>7290</v>
      </c>
      <c r="F482" s="4" t="s">
        <v>88</v>
      </c>
      <c r="G482" s="4" t="s">
        <v>451</v>
      </c>
      <c r="H482" s="4" t="s">
        <v>157</v>
      </c>
      <c r="M482" s="5">
        <v>1</v>
      </c>
      <c r="N482" s="5" t="s">
        <v>158</v>
      </c>
      <c r="P482" s="65">
        <v>588</v>
      </c>
      <c r="Q482" s="66">
        <v>0</v>
      </c>
      <c r="R482" s="66">
        <v>0</v>
      </c>
      <c r="S482" s="66">
        <f t="shared" si="55"/>
        <v>588</v>
      </c>
      <c r="U482" s="5">
        <v>80</v>
      </c>
      <c r="V482" s="22">
        <v>-588</v>
      </c>
      <c r="W482" s="22">
        <v>0</v>
      </c>
      <c r="X482" s="22">
        <v>0</v>
      </c>
      <c r="Y482" s="22">
        <v>0</v>
      </c>
      <c r="Z482" s="22">
        <v>0</v>
      </c>
      <c r="AA482" s="22">
        <v>0</v>
      </c>
      <c r="AB482" s="22">
        <v>0</v>
      </c>
      <c r="AC482" s="22">
        <v>0</v>
      </c>
      <c r="AD482" s="22">
        <v>0</v>
      </c>
      <c r="AE482" s="22">
        <v>0</v>
      </c>
      <c r="AF482" s="22">
        <v>0</v>
      </c>
      <c r="AG482" s="22">
        <v>0</v>
      </c>
      <c r="AH482" s="22">
        <v>0</v>
      </c>
      <c r="AI482" s="22">
        <f t="shared" si="56"/>
        <v>0</v>
      </c>
      <c r="AJ482" s="22">
        <v>0</v>
      </c>
      <c r="AK482" s="22">
        <f t="shared" si="57"/>
        <v>-588</v>
      </c>
      <c r="AM482" s="65">
        <f t="shared" si="58"/>
        <v>0</v>
      </c>
      <c r="AN482" s="65">
        <f t="shared" si="59"/>
        <v>0</v>
      </c>
    </row>
    <row r="483" spans="1:40" outlineLevel="1" x14ac:dyDescent="0.25">
      <c r="A483" s="10">
        <v>40755</v>
      </c>
      <c r="C483" s="5" t="s">
        <v>7291</v>
      </c>
      <c r="D483" s="4" t="s">
        <v>7292</v>
      </c>
      <c r="F483" s="4" t="s">
        <v>88</v>
      </c>
      <c r="G483" s="4" t="s">
        <v>451</v>
      </c>
      <c r="H483" s="4" t="s">
        <v>157</v>
      </c>
      <c r="M483" s="5">
        <v>1</v>
      </c>
      <c r="N483" s="5" t="s">
        <v>158</v>
      </c>
      <c r="P483" s="65">
        <v>158</v>
      </c>
      <c r="Q483" s="66">
        <v>0</v>
      </c>
      <c r="R483" s="66">
        <v>0</v>
      </c>
      <c r="S483" s="66">
        <f t="shared" si="55"/>
        <v>158</v>
      </c>
      <c r="U483" s="5">
        <v>80</v>
      </c>
      <c r="V483" s="22">
        <v>-158</v>
      </c>
      <c r="W483" s="22">
        <v>0</v>
      </c>
      <c r="X483" s="22">
        <v>0</v>
      </c>
      <c r="Y483" s="22">
        <v>0</v>
      </c>
      <c r="Z483" s="22">
        <v>0</v>
      </c>
      <c r="AA483" s="22">
        <v>0</v>
      </c>
      <c r="AB483" s="22">
        <v>0</v>
      </c>
      <c r="AC483" s="22">
        <v>0</v>
      </c>
      <c r="AD483" s="22">
        <v>0</v>
      </c>
      <c r="AE483" s="22">
        <v>0</v>
      </c>
      <c r="AF483" s="22">
        <v>0</v>
      </c>
      <c r="AG483" s="22">
        <v>0</v>
      </c>
      <c r="AH483" s="22">
        <v>0</v>
      </c>
      <c r="AI483" s="22">
        <f t="shared" si="56"/>
        <v>0</v>
      </c>
      <c r="AJ483" s="22">
        <v>0</v>
      </c>
      <c r="AK483" s="22">
        <f t="shared" si="57"/>
        <v>-158</v>
      </c>
      <c r="AM483" s="65">
        <f t="shared" si="58"/>
        <v>0</v>
      </c>
      <c r="AN483" s="65">
        <f t="shared" si="59"/>
        <v>0</v>
      </c>
    </row>
    <row r="484" spans="1:40" outlineLevel="1" x14ac:dyDescent="0.25">
      <c r="A484" s="10">
        <v>40755</v>
      </c>
      <c r="C484" s="5" t="s">
        <v>7293</v>
      </c>
      <c r="D484" s="4" t="s">
        <v>7294</v>
      </c>
      <c r="F484" s="4" t="s">
        <v>88</v>
      </c>
      <c r="G484" s="4" t="s">
        <v>451</v>
      </c>
      <c r="H484" s="4" t="s">
        <v>157</v>
      </c>
      <c r="M484" s="5">
        <v>1</v>
      </c>
      <c r="N484" s="5" t="s">
        <v>158</v>
      </c>
      <c r="P484" s="65">
        <v>570</v>
      </c>
      <c r="Q484" s="66">
        <v>0</v>
      </c>
      <c r="R484" s="66">
        <v>0</v>
      </c>
      <c r="S484" s="66">
        <f t="shared" si="55"/>
        <v>570</v>
      </c>
      <c r="U484" s="5">
        <v>80</v>
      </c>
      <c r="V484" s="22">
        <v>-570</v>
      </c>
      <c r="W484" s="22">
        <v>0</v>
      </c>
      <c r="X484" s="22">
        <v>0</v>
      </c>
      <c r="Y484" s="22">
        <v>0</v>
      </c>
      <c r="Z484" s="22">
        <v>0</v>
      </c>
      <c r="AA484" s="22">
        <v>0</v>
      </c>
      <c r="AB484" s="22">
        <v>0</v>
      </c>
      <c r="AC484" s="22">
        <v>0</v>
      </c>
      <c r="AD484" s="22">
        <v>0</v>
      </c>
      <c r="AE484" s="22">
        <v>0</v>
      </c>
      <c r="AF484" s="22">
        <v>0</v>
      </c>
      <c r="AG484" s="22">
        <v>0</v>
      </c>
      <c r="AH484" s="22">
        <v>0</v>
      </c>
      <c r="AI484" s="22">
        <f t="shared" si="56"/>
        <v>0</v>
      </c>
      <c r="AJ484" s="22">
        <v>0</v>
      </c>
      <c r="AK484" s="22">
        <f t="shared" si="57"/>
        <v>-570</v>
      </c>
      <c r="AM484" s="65">
        <f t="shared" si="58"/>
        <v>0</v>
      </c>
      <c r="AN484" s="65">
        <f t="shared" si="59"/>
        <v>0</v>
      </c>
    </row>
    <row r="485" spans="1:40" outlineLevel="1" x14ac:dyDescent="0.25">
      <c r="A485" s="10">
        <v>40755</v>
      </c>
      <c r="C485" s="5" t="s">
        <v>7295</v>
      </c>
      <c r="D485" s="4" t="s">
        <v>7296</v>
      </c>
      <c r="F485" s="4" t="s">
        <v>88</v>
      </c>
      <c r="G485" s="4" t="s">
        <v>451</v>
      </c>
      <c r="H485" s="4" t="s">
        <v>157</v>
      </c>
      <c r="M485" s="5">
        <v>1</v>
      </c>
      <c r="N485" s="5" t="s">
        <v>158</v>
      </c>
      <c r="P485" s="65">
        <v>350</v>
      </c>
      <c r="Q485" s="66">
        <v>0</v>
      </c>
      <c r="R485" s="66">
        <v>0</v>
      </c>
      <c r="S485" s="66">
        <f t="shared" si="55"/>
        <v>350</v>
      </c>
      <c r="U485" s="5">
        <v>80</v>
      </c>
      <c r="V485" s="22">
        <v>-350</v>
      </c>
      <c r="W485" s="22">
        <v>0</v>
      </c>
      <c r="X485" s="22">
        <v>0</v>
      </c>
      <c r="Y485" s="22">
        <v>0</v>
      </c>
      <c r="Z485" s="22">
        <v>0</v>
      </c>
      <c r="AA485" s="22">
        <v>0</v>
      </c>
      <c r="AB485" s="22">
        <v>0</v>
      </c>
      <c r="AC485" s="22">
        <v>0</v>
      </c>
      <c r="AD485" s="22">
        <v>0</v>
      </c>
      <c r="AE485" s="22">
        <v>0</v>
      </c>
      <c r="AF485" s="22">
        <v>0</v>
      </c>
      <c r="AG485" s="22">
        <v>0</v>
      </c>
      <c r="AH485" s="22">
        <v>0</v>
      </c>
      <c r="AI485" s="22">
        <f t="shared" si="56"/>
        <v>0</v>
      </c>
      <c r="AJ485" s="22">
        <v>0</v>
      </c>
      <c r="AK485" s="22">
        <f t="shared" si="57"/>
        <v>-350</v>
      </c>
      <c r="AM485" s="65">
        <f t="shared" si="58"/>
        <v>0</v>
      </c>
      <c r="AN485" s="65">
        <f t="shared" si="59"/>
        <v>0</v>
      </c>
    </row>
    <row r="486" spans="1:40" outlineLevel="1" x14ac:dyDescent="0.25">
      <c r="A486" s="10">
        <v>40755</v>
      </c>
      <c r="C486" s="5" t="s">
        <v>7297</v>
      </c>
      <c r="D486" s="4" t="s">
        <v>7298</v>
      </c>
      <c r="F486" s="4" t="s">
        <v>88</v>
      </c>
      <c r="G486" s="4" t="s">
        <v>451</v>
      </c>
      <c r="H486" s="4" t="s">
        <v>157</v>
      </c>
      <c r="M486" s="5">
        <v>1</v>
      </c>
      <c r="N486" s="5" t="s">
        <v>158</v>
      </c>
      <c r="P486" s="65">
        <v>1200</v>
      </c>
      <c r="Q486" s="66">
        <v>0</v>
      </c>
      <c r="R486" s="66">
        <v>0</v>
      </c>
      <c r="S486" s="66">
        <f t="shared" si="55"/>
        <v>1200</v>
      </c>
      <c r="U486" s="5">
        <v>80</v>
      </c>
      <c r="V486" s="22">
        <v>-1200</v>
      </c>
      <c r="W486" s="22">
        <v>0</v>
      </c>
      <c r="X486" s="22">
        <v>0</v>
      </c>
      <c r="Y486" s="22">
        <v>0</v>
      </c>
      <c r="Z486" s="22">
        <v>0</v>
      </c>
      <c r="AA486" s="22">
        <v>0</v>
      </c>
      <c r="AB486" s="22">
        <v>0</v>
      </c>
      <c r="AC486" s="22">
        <v>0</v>
      </c>
      <c r="AD486" s="22">
        <v>0</v>
      </c>
      <c r="AE486" s="22">
        <v>0</v>
      </c>
      <c r="AF486" s="22">
        <v>0</v>
      </c>
      <c r="AG486" s="22">
        <v>0</v>
      </c>
      <c r="AH486" s="22">
        <v>0</v>
      </c>
      <c r="AI486" s="22">
        <f t="shared" si="56"/>
        <v>0</v>
      </c>
      <c r="AJ486" s="22">
        <v>0</v>
      </c>
      <c r="AK486" s="22">
        <f t="shared" si="57"/>
        <v>-1200</v>
      </c>
      <c r="AM486" s="65">
        <f t="shared" si="58"/>
        <v>0</v>
      </c>
      <c r="AN486" s="65">
        <f t="shared" si="59"/>
        <v>0</v>
      </c>
    </row>
    <row r="487" spans="1:40" outlineLevel="1" x14ac:dyDescent="0.25">
      <c r="A487" s="10">
        <v>40755</v>
      </c>
      <c r="C487" s="5" t="s">
        <v>7299</v>
      </c>
      <c r="D487" s="4" t="s">
        <v>7300</v>
      </c>
      <c r="F487" s="4" t="s">
        <v>88</v>
      </c>
      <c r="G487" s="4" t="s">
        <v>451</v>
      </c>
      <c r="H487" s="4" t="s">
        <v>157</v>
      </c>
      <c r="M487" s="5">
        <v>1</v>
      </c>
      <c r="N487" s="5" t="s">
        <v>158</v>
      </c>
      <c r="P487" s="65">
        <v>280</v>
      </c>
      <c r="Q487" s="66">
        <v>0</v>
      </c>
      <c r="R487" s="66">
        <v>0</v>
      </c>
      <c r="S487" s="66">
        <f t="shared" si="55"/>
        <v>280</v>
      </c>
      <c r="U487" s="5">
        <v>80</v>
      </c>
      <c r="V487" s="22">
        <v>-280</v>
      </c>
      <c r="W487" s="22">
        <v>0</v>
      </c>
      <c r="X487" s="22">
        <v>0</v>
      </c>
      <c r="Y487" s="22">
        <v>0</v>
      </c>
      <c r="Z487" s="22">
        <v>0</v>
      </c>
      <c r="AA487" s="22">
        <v>0</v>
      </c>
      <c r="AB487" s="22">
        <v>0</v>
      </c>
      <c r="AC487" s="22">
        <v>0</v>
      </c>
      <c r="AD487" s="22">
        <v>0</v>
      </c>
      <c r="AE487" s="22">
        <v>0</v>
      </c>
      <c r="AF487" s="22">
        <v>0</v>
      </c>
      <c r="AG487" s="22">
        <v>0</v>
      </c>
      <c r="AH487" s="22">
        <v>0</v>
      </c>
      <c r="AI487" s="22">
        <f t="shared" si="56"/>
        <v>0</v>
      </c>
      <c r="AJ487" s="22">
        <v>0</v>
      </c>
      <c r="AK487" s="22">
        <f t="shared" si="57"/>
        <v>-280</v>
      </c>
      <c r="AM487" s="65">
        <f t="shared" si="58"/>
        <v>0</v>
      </c>
      <c r="AN487" s="65">
        <f t="shared" si="59"/>
        <v>0</v>
      </c>
    </row>
    <row r="488" spans="1:40" outlineLevel="1" x14ac:dyDescent="0.25">
      <c r="A488" s="10">
        <v>40755</v>
      </c>
      <c r="C488" s="5" t="s">
        <v>7301</v>
      </c>
      <c r="D488" s="4" t="s">
        <v>7302</v>
      </c>
      <c r="F488" s="4" t="s">
        <v>88</v>
      </c>
      <c r="G488" s="4" t="s">
        <v>451</v>
      </c>
      <c r="H488" s="4" t="s">
        <v>157</v>
      </c>
      <c r="M488" s="5">
        <v>1</v>
      </c>
      <c r="N488" s="5" t="s">
        <v>158</v>
      </c>
      <c r="P488" s="65">
        <v>3300</v>
      </c>
      <c r="Q488" s="66">
        <v>0</v>
      </c>
      <c r="R488" s="66">
        <v>0</v>
      </c>
      <c r="S488" s="66">
        <f t="shared" si="55"/>
        <v>3300</v>
      </c>
      <c r="U488" s="5">
        <v>80</v>
      </c>
      <c r="V488" s="22">
        <v>-3300</v>
      </c>
      <c r="W488" s="22">
        <v>0</v>
      </c>
      <c r="X488" s="22">
        <v>0</v>
      </c>
      <c r="Y488" s="22">
        <v>0</v>
      </c>
      <c r="Z488" s="22">
        <v>0</v>
      </c>
      <c r="AA488" s="22">
        <v>0</v>
      </c>
      <c r="AB488" s="22">
        <v>0</v>
      </c>
      <c r="AC488" s="22">
        <v>0</v>
      </c>
      <c r="AD488" s="22">
        <v>0</v>
      </c>
      <c r="AE488" s="22">
        <v>0</v>
      </c>
      <c r="AF488" s="22">
        <v>0</v>
      </c>
      <c r="AG488" s="22">
        <v>0</v>
      </c>
      <c r="AH488" s="22">
        <v>0</v>
      </c>
      <c r="AI488" s="22">
        <f t="shared" si="56"/>
        <v>0</v>
      </c>
      <c r="AJ488" s="22">
        <v>0</v>
      </c>
      <c r="AK488" s="22">
        <f t="shared" si="57"/>
        <v>-3300</v>
      </c>
      <c r="AM488" s="65">
        <f t="shared" si="58"/>
        <v>0</v>
      </c>
      <c r="AN488" s="65">
        <f t="shared" si="59"/>
        <v>0</v>
      </c>
    </row>
    <row r="489" spans="1:40" outlineLevel="1" x14ac:dyDescent="0.25">
      <c r="A489" s="10">
        <v>40755</v>
      </c>
      <c r="C489" s="5" t="s">
        <v>7303</v>
      </c>
      <c r="D489" s="4" t="s">
        <v>7304</v>
      </c>
      <c r="F489" s="4" t="s">
        <v>88</v>
      </c>
      <c r="G489" s="4" t="s">
        <v>451</v>
      </c>
      <c r="H489" s="4" t="s">
        <v>157</v>
      </c>
      <c r="M489" s="5">
        <v>1</v>
      </c>
      <c r="N489" s="5" t="s">
        <v>158</v>
      </c>
      <c r="P489" s="65">
        <v>498</v>
      </c>
      <c r="Q489" s="66">
        <v>0</v>
      </c>
      <c r="R489" s="66">
        <v>0</v>
      </c>
      <c r="S489" s="66">
        <f t="shared" si="55"/>
        <v>498</v>
      </c>
      <c r="U489" s="5">
        <v>80</v>
      </c>
      <c r="V489" s="22">
        <v>-498</v>
      </c>
      <c r="W489" s="22">
        <v>0</v>
      </c>
      <c r="X489" s="22">
        <v>0</v>
      </c>
      <c r="Y489" s="22">
        <v>0</v>
      </c>
      <c r="Z489" s="22">
        <v>0</v>
      </c>
      <c r="AA489" s="22">
        <v>0</v>
      </c>
      <c r="AB489" s="22">
        <v>0</v>
      </c>
      <c r="AC489" s="22">
        <v>0</v>
      </c>
      <c r="AD489" s="22">
        <v>0</v>
      </c>
      <c r="AE489" s="22">
        <v>0</v>
      </c>
      <c r="AF489" s="22">
        <v>0</v>
      </c>
      <c r="AG489" s="22">
        <v>0</v>
      </c>
      <c r="AH489" s="22">
        <v>0</v>
      </c>
      <c r="AI489" s="22">
        <f t="shared" si="56"/>
        <v>0</v>
      </c>
      <c r="AJ489" s="22">
        <v>0</v>
      </c>
      <c r="AK489" s="22">
        <f t="shared" si="57"/>
        <v>-498</v>
      </c>
      <c r="AM489" s="65">
        <f t="shared" si="58"/>
        <v>0</v>
      </c>
      <c r="AN489" s="65">
        <f t="shared" si="59"/>
        <v>0</v>
      </c>
    </row>
    <row r="490" spans="1:40" outlineLevel="1" x14ac:dyDescent="0.25">
      <c r="A490" s="10">
        <v>40755</v>
      </c>
      <c r="C490" s="5" t="s">
        <v>7305</v>
      </c>
      <c r="D490" s="4" t="s">
        <v>7306</v>
      </c>
      <c r="F490" s="4" t="s">
        <v>88</v>
      </c>
      <c r="G490" s="4" t="s">
        <v>451</v>
      </c>
      <c r="H490" s="4" t="s">
        <v>157</v>
      </c>
      <c r="M490" s="5">
        <v>1</v>
      </c>
      <c r="N490" s="5" t="s">
        <v>158</v>
      </c>
      <c r="P490" s="65">
        <v>328</v>
      </c>
      <c r="Q490" s="66">
        <v>0</v>
      </c>
      <c r="R490" s="66">
        <v>0</v>
      </c>
      <c r="S490" s="66">
        <f t="shared" si="55"/>
        <v>328</v>
      </c>
      <c r="U490" s="5">
        <v>80</v>
      </c>
      <c r="V490" s="22">
        <v>-328</v>
      </c>
      <c r="W490" s="22">
        <v>0</v>
      </c>
      <c r="X490" s="22">
        <v>0</v>
      </c>
      <c r="Y490" s="22">
        <v>0</v>
      </c>
      <c r="Z490" s="22">
        <v>0</v>
      </c>
      <c r="AA490" s="22">
        <v>0</v>
      </c>
      <c r="AB490" s="22">
        <v>0</v>
      </c>
      <c r="AC490" s="22">
        <v>0</v>
      </c>
      <c r="AD490" s="22">
        <v>0</v>
      </c>
      <c r="AE490" s="22">
        <v>0</v>
      </c>
      <c r="AF490" s="22">
        <v>0</v>
      </c>
      <c r="AG490" s="22">
        <v>0</v>
      </c>
      <c r="AH490" s="22">
        <v>0</v>
      </c>
      <c r="AI490" s="22">
        <f t="shared" si="56"/>
        <v>0</v>
      </c>
      <c r="AJ490" s="22">
        <v>0</v>
      </c>
      <c r="AK490" s="22">
        <f t="shared" si="57"/>
        <v>-328</v>
      </c>
      <c r="AM490" s="65">
        <f t="shared" si="58"/>
        <v>0</v>
      </c>
      <c r="AN490" s="65">
        <f t="shared" si="59"/>
        <v>0</v>
      </c>
    </row>
    <row r="491" spans="1:40" outlineLevel="1" x14ac:dyDescent="0.25">
      <c r="A491" s="10">
        <v>40755</v>
      </c>
      <c r="C491" s="5" t="s">
        <v>7307</v>
      </c>
      <c r="D491" s="4" t="s">
        <v>6536</v>
      </c>
      <c r="F491" s="4" t="s">
        <v>88</v>
      </c>
      <c r="G491" s="4" t="s">
        <v>451</v>
      </c>
      <c r="H491" s="4" t="s">
        <v>157</v>
      </c>
      <c r="M491" s="5">
        <v>1</v>
      </c>
      <c r="N491" s="5" t="s">
        <v>158</v>
      </c>
      <c r="P491" s="65">
        <v>120</v>
      </c>
      <c r="Q491" s="66">
        <v>0</v>
      </c>
      <c r="R491" s="66">
        <v>0</v>
      </c>
      <c r="S491" s="66">
        <f t="shared" si="55"/>
        <v>120</v>
      </c>
      <c r="U491" s="5">
        <v>80</v>
      </c>
      <c r="V491" s="22">
        <v>-120</v>
      </c>
      <c r="W491" s="22">
        <v>0</v>
      </c>
      <c r="X491" s="22">
        <v>0</v>
      </c>
      <c r="Y491" s="22">
        <v>0</v>
      </c>
      <c r="Z491" s="22">
        <v>0</v>
      </c>
      <c r="AA491" s="22">
        <v>0</v>
      </c>
      <c r="AB491" s="22">
        <v>0</v>
      </c>
      <c r="AC491" s="22">
        <v>0</v>
      </c>
      <c r="AD491" s="22">
        <v>0</v>
      </c>
      <c r="AE491" s="22">
        <v>0</v>
      </c>
      <c r="AF491" s="22">
        <v>0</v>
      </c>
      <c r="AG491" s="22">
        <v>0</v>
      </c>
      <c r="AH491" s="22">
        <v>0</v>
      </c>
      <c r="AI491" s="22">
        <f t="shared" si="56"/>
        <v>0</v>
      </c>
      <c r="AJ491" s="22">
        <v>0</v>
      </c>
      <c r="AK491" s="22">
        <f t="shared" si="57"/>
        <v>-120</v>
      </c>
      <c r="AM491" s="65">
        <f t="shared" si="58"/>
        <v>0</v>
      </c>
      <c r="AN491" s="65">
        <f t="shared" si="59"/>
        <v>0</v>
      </c>
    </row>
    <row r="492" spans="1:40" outlineLevel="1" x14ac:dyDescent="0.25">
      <c r="A492" s="10">
        <v>40755</v>
      </c>
      <c r="C492" s="5" t="s">
        <v>7308</v>
      </c>
      <c r="D492" s="4" t="s">
        <v>7309</v>
      </c>
      <c r="F492" s="4" t="s">
        <v>88</v>
      </c>
      <c r="G492" s="4" t="s">
        <v>451</v>
      </c>
      <c r="H492" s="4" t="s">
        <v>157</v>
      </c>
      <c r="M492" s="5">
        <v>1</v>
      </c>
      <c r="N492" s="5" t="s">
        <v>158</v>
      </c>
      <c r="P492" s="65">
        <v>150</v>
      </c>
      <c r="Q492" s="66">
        <v>0</v>
      </c>
      <c r="R492" s="66">
        <v>0</v>
      </c>
      <c r="S492" s="66">
        <f t="shared" si="55"/>
        <v>150</v>
      </c>
      <c r="U492" s="5">
        <v>80</v>
      </c>
      <c r="V492" s="22">
        <v>-150</v>
      </c>
      <c r="W492" s="22">
        <v>0</v>
      </c>
      <c r="X492" s="22">
        <v>0</v>
      </c>
      <c r="Y492" s="22">
        <v>0</v>
      </c>
      <c r="Z492" s="22">
        <v>0</v>
      </c>
      <c r="AA492" s="22">
        <v>0</v>
      </c>
      <c r="AB492" s="22">
        <v>0</v>
      </c>
      <c r="AC492" s="22">
        <v>0</v>
      </c>
      <c r="AD492" s="22">
        <v>0</v>
      </c>
      <c r="AE492" s="22">
        <v>0</v>
      </c>
      <c r="AF492" s="22">
        <v>0</v>
      </c>
      <c r="AG492" s="22">
        <v>0</v>
      </c>
      <c r="AH492" s="22">
        <v>0</v>
      </c>
      <c r="AI492" s="22">
        <f t="shared" si="56"/>
        <v>0</v>
      </c>
      <c r="AJ492" s="22">
        <v>0</v>
      </c>
      <c r="AK492" s="22">
        <f t="shared" si="57"/>
        <v>-150</v>
      </c>
      <c r="AM492" s="65">
        <f t="shared" si="58"/>
        <v>0</v>
      </c>
      <c r="AN492" s="65">
        <f t="shared" si="59"/>
        <v>0</v>
      </c>
    </row>
    <row r="493" spans="1:40" outlineLevel="1" x14ac:dyDescent="0.25">
      <c r="A493" s="10">
        <v>40755</v>
      </c>
      <c r="C493" s="5" t="s">
        <v>7310</v>
      </c>
      <c r="D493" s="4" t="s">
        <v>7311</v>
      </c>
      <c r="F493" s="4" t="s">
        <v>88</v>
      </c>
      <c r="G493" s="4" t="s">
        <v>451</v>
      </c>
      <c r="H493" s="4" t="s">
        <v>157</v>
      </c>
      <c r="M493" s="5">
        <v>1</v>
      </c>
      <c r="N493" s="5" t="s">
        <v>158</v>
      </c>
      <c r="P493" s="65">
        <v>600</v>
      </c>
      <c r="Q493" s="66">
        <v>0</v>
      </c>
      <c r="R493" s="66">
        <v>0</v>
      </c>
      <c r="S493" s="66">
        <f t="shared" si="55"/>
        <v>600</v>
      </c>
      <c r="U493" s="5">
        <v>80</v>
      </c>
      <c r="V493" s="22">
        <v>-600</v>
      </c>
      <c r="W493" s="22">
        <v>0</v>
      </c>
      <c r="X493" s="22">
        <v>0</v>
      </c>
      <c r="Y493" s="22">
        <v>0</v>
      </c>
      <c r="Z493" s="22">
        <v>0</v>
      </c>
      <c r="AA493" s="22">
        <v>0</v>
      </c>
      <c r="AB493" s="22">
        <v>0</v>
      </c>
      <c r="AC493" s="22">
        <v>0</v>
      </c>
      <c r="AD493" s="22">
        <v>0</v>
      </c>
      <c r="AE493" s="22">
        <v>0</v>
      </c>
      <c r="AF493" s="22">
        <v>0</v>
      </c>
      <c r="AG493" s="22">
        <v>0</v>
      </c>
      <c r="AH493" s="22">
        <v>0</v>
      </c>
      <c r="AI493" s="22">
        <f t="shared" si="56"/>
        <v>0</v>
      </c>
      <c r="AJ493" s="22">
        <v>0</v>
      </c>
      <c r="AK493" s="22">
        <f t="shared" si="57"/>
        <v>-600</v>
      </c>
      <c r="AM493" s="65">
        <f t="shared" si="58"/>
        <v>0</v>
      </c>
      <c r="AN493" s="65">
        <f t="shared" si="59"/>
        <v>0</v>
      </c>
    </row>
    <row r="494" spans="1:40" outlineLevel="1" x14ac:dyDescent="0.25">
      <c r="A494" s="10">
        <v>40755</v>
      </c>
      <c r="C494" s="5" t="s">
        <v>7312</v>
      </c>
      <c r="D494" s="4" t="s">
        <v>7313</v>
      </c>
      <c r="F494" s="4" t="s">
        <v>88</v>
      </c>
      <c r="G494" s="4" t="s">
        <v>451</v>
      </c>
      <c r="H494" s="4" t="s">
        <v>157</v>
      </c>
      <c r="M494" s="5">
        <v>1</v>
      </c>
      <c r="N494" s="5" t="s">
        <v>158</v>
      </c>
      <c r="P494" s="65">
        <v>4388</v>
      </c>
      <c r="Q494" s="66">
        <v>0</v>
      </c>
      <c r="R494" s="66">
        <v>0</v>
      </c>
      <c r="S494" s="66">
        <f t="shared" si="55"/>
        <v>4388</v>
      </c>
      <c r="U494" s="5">
        <v>80</v>
      </c>
      <c r="V494" s="22">
        <v>-4388</v>
      </c>
      <c r="W494" s="22">
        <v>0</v>
      </c>
      <c r="X494" s="22">
        <v>0</v>
      </c>
      <c r="Y494" s="22">
        <v>0</v>
      </c>
      <c r="Z494" s="22">
        <v>0</v>
      </c>
      <c r="AA494" s="22">
        <v>0</v>
      </c>
      <c r="AB494" s="22">
        <v>0</v>
      </c>
      <c r="AC494" s="22">
        <v>0</v>
      </c>
      <c r="AD494" s="22">
        <v>0</v>
      </c>
      <c r="AE494" s="22">
        <v>0</v>
      </c>
      <c r="AF494" s="22">
        <v>0</v>
      </c>
      <c r="AG494" s="22">
        <v>0</v>
      </c>
      <c r="AH494" s="22">
        <v>0</v>
      </c>
      <c r="AI494" s="22">
        <f t="shared" si="56"/>
        <v>0</v>
      </c>
      <c r="AJ494" s="22">
        <v>0</v>
      </c>
      <c r="AK494" s="22">
        <f t="shared" si="57"/>
        <v>-4388</v>
      </c>
      <c r="AM494" s="65">
        <f t="shared" si="58"/>
        <v>0</v>
      </c>
      <c r="AN494" s="65">
        <f t="shared" si="59"/>
        <v>0</v>
      </c>
    </row>
    <row r="495" spans="1:40" outlineLevel="1" x14ac:dyDescent="0.25">
      <c r="A495" s="10">
        <v>40755</v>
      </c>
      <c r="C495" s="5" t="s">
        <v>7314</v>
      </c>
      <c r="D495" s="4" t="s">
        <v>7315</v>
      </c>
      <c r="F495" s="4" t="s">
        <v>88</v>
      </c>
      <c r="G495" s="4" t="s">
        <v>451</v>
      </c>
      <c r="H495" s="4" t="s">
        <v>157</v>
      </c>
      <c r="M495" s="5">
        <v>1</v>
      </c>
      <c r="N495" s="5" t="s">
        <v>158</v>
      </c>
      <c r="P495" s="65">
        <v>350</v>
      </c>
      <c r="Q495" s="66">
        <v>0</v>
      </c>
      <c r="R495" s="66">
        <v>0</v>
      </c>
      <c r="S495" s="66">
        <f t="shared" si="55"/>
        <v>350</v>
      </c>
      <c r="U495" s="5">
        <v>80</v>
      </c>
      <c r="V495" s="22">
        <v>-350</v>
      </c>
      <c r="W495" s="22">
        <v>0</v>
      </c>
      <c r="X495" s="22">
        <v>0</v>
      </c>
      <c r="Y495" s="22">
        <v>0</v>
      </c>
      <c r="Z495" s="22">
        <v>0</v>
      </c>
      <c r="AA495" s="22">
        <v>0</v>
      </c>
      <c r="AB495" s="22">
        <v>0</v>
      </c>
      <c r="AC495" s="22">
        <v>0</v>
      </c>
      <c r="AD495" s="22">
        <v>0</v>
      </c>
      <c r="AE495" s="22">
        <v>0</v>
      </c>
      <c r="AF495" s="22">
        <v>0</v>
      </c>
      <c r="AG495" s="22">
        <v>0</v>
      </c>
      <c r="AH495" s="22">
        <v>0</v>
      </c>
      <c r="AI495" s="22">
        <f t="shared" si="56"/>
        <v>0</v>
      </c>
      <c r="AJ495" s="22">
        <v>0</v>
      </c>
      <c r="AK495" s="22">
        <f t="shared" si="57"/>
        <v>-350</v>
      </c>
      <c r="AM495" s="65">
        <f t="shared" si="58"/>
        <v>0</v>
      </c>
      <c r="AN495" s="65">
        <f t="shared" si="59"/>
        <v>0</v>
      </c>
    </row>
    <row r="496" spans="1:40" outlineLevel="1" x14ac:dyDescent="0.25">
      <c r="A496" s="10">
        <v>40755</v>
      </c>
      <c r="C496" s="5" t="s">
        <v>7316</v>
      </c>
      <c r="D496" s="4" t="s">
        <v>7317</v>
      </c>
      <c r="F496" s="4" t="s">
        <v>88</v>
      </c>
      <c r="G496" s="4" t="s">
        <v>451</v>
      </c>
      <c r="H496" s="4" t="s">
        <v>157</v>
      </c>
      <c r="M496" s="5">
        <v>1</v>
      </c>
      <c r="N496" s="5" t="s">
        <v>158</v>
      </c>
      <c r="P496" s="65">
        <v>388</v>
      </c>
      <c r="Q496" s="66">
        <v>0</v>
      </c>
      <c r="R496" s="66">
        <v>0</v>
      </c>
      <c r="S496" s="66">
        <f t="shared" si="55"/>
        <v>388</v>
      </c>
      <c r="U496" s="5">
        <v>80</v>
      </c>
      <c r="V496" s="22">
        <v>-388</v>
      </c>
      <c r="W496" s="22">
        <v>0</v>
      </c>
      <c r="X496" s="22">
        <v>0</v>
      </c>
      <c r="Y496" s="22">
        <v>0</v>
      </c>
      <c r="Z496" s="22">
        <v>0</v>
      </c>
      <c r="AA496" s="22">
        <v>0</v>
      </c>
      <c r="AB496" s="22">
        <v>0</v>
      </c>
      <c r="AC496" s="22">
        <v>0</v>
      </c>
      <c r="AD496" s="22">
        <v>0</v>
      </c>
      <c r="AE496" s="22">
        <v>0</v>
      </c>
      <c r="AF496" s="22">
        <v>0</v>
      </c>
      <c r="AG496" s="22">
        <v>0</v>
      </c>
      <c r="AH496" s="22">
        <v>0</v>
      </c>
      <c r="AI496" s="22">
        <f t="shared" si="56"/>
        <v>0</v>
      </c>
      <c r="AJ496" s="22">
        <v>0</v>
      </c>
      <c r="AK496" s="22">
        <f t="shared" si="57"/>
        <v>-388</v>
      </c>
      <c r="AM496" s="65">
        <f t="shared" si="58"/>
        <v>0</v>
      </c>
      <c r="AN496" s="65">
        <f t="shared" si="59"/>
        <v>0</v>
      </c>
    </row>
    <row r="497" spans="1:40" outlineLevel="1" x14ac:dyDescent="0.25">
      <c r="A497" s="10">
        <v>40755</v>
      </c>
      <c r="C497" s="5" t="s">
        <v>7318</v>
      </c>
      <c r="D497" s="4" t="s">
        <v>7319</v>
      </c>
      <c r="F497" s="4" t="s">
        <v>88</v>
      </c>
      <c r="G497" s="4" t="s">
        <v>451</v>
      </c>
      <c r="H497" s="4" t="s">
        <v>157</v>
      </c>
      <c r="M497" s="5">
        <v>1</v>
      </c>
      <c r="N497" s="5" t="s">
        <v>158</v>
      </c>
      <c r="P497" s="65">
        <v>150</v>
      </c>
      <c r="Q497" s="66">
        <v>0</v>
      </c>
      <c r="R497" s="66">
        <v>0</v>
      </c>
      <c r="S497" s="66">
        <f t="shared" si="55"/>
        <v>150</v>
      </c>
      <c r="U497" s="5">
        <v>80</v>
      </c>
      <c r="V497" s="22">
        <v>-150</v>
      </c>
      <c r="W497" s="22">
        <v>0</v>
      </c>
      <c r="X497" s="22">
        <v>0</v>
      </c>
      <c r="Y497" s="22">
        <v>0</v>
      </c>
      <c r="Z497" s="22">
        <v>0</v>
      </c>
      <c r="AA497" s="22">
        <v>0</v>
      </c>
      <c r="AB497" s="22">
        <v>0</v>
      </c>
      <c r="AC497" s="22">
        <v>0</v>
      </c>
      <c r="AD497" s="22">
        <v>0</v>
      </c>
      <c r="AE497" s="22">
        <v>0</v>
      </c>
      <c r="AF497" s="22">
        <v>0</v>
      </c>
      <c r="AG497" s="22">
        <v>0</v>
      </c>
      <c r="AH497" s="22">
        <v>0</v>
      </c>
      <c r="AI497" s="22">
        <f t="shared" si="56"/>
        <v>0</v>
      </c>
      <c r="AJ497" s="22">
        <v>0</v>
      </c>
      <c r="AK497" s="22">
        <f t="shared" si="57"/>
        <v>-150</v>
      </c>
      <c r="AM497" s="65">
        <f t="shared" si="58"/>
        <v>0</v>
      </c>
      <c r="AN497" s="65">
        <f t="shared" si="59"/>
        <v>0</v>
      </c>
    </row>
    <row r="498" spans="1:40" outlineLevel="1" x14ac:dyDescent="0.25">
      <c r="A498" s="10">
        <v>40755</v>
      </c>
      <c r="C498" s="5" t="s">
        <v>7320</v>
      </c>
      <c r="D498" s="4" t="s">
        <v>7321</v>
      </c>
      <c r="F498" s="4" t="s">
        <v>88</v>
      </c>
      <c r="G498" s="4" t="s">
        <v>451</v>
      </c>
      <c r="H498" s="4" t="s">
        <v>157</v>
      </c>
      <c r="M498" s="5">
        <v>1</v>
      </c>
      <c r="N498" s="5" t="s">
        <v>158</v>
      </c>
      <c r="P498" s="65">
        <v>990</v>
      </c>
      <c r="Q498" s="66">
        <v>0</v>
      </c>
      <c r="R498" s="66">
        <v>0</v>
      </c>
      <c r="S498" s="66">
        <f t="shared" si="55"/>
        <v>990</v>
      </c>
      <c r="U498" s="5">
        <v>80</v>
      </c>
      <c r="V498" s="22">
        <v>-990</v>
      </c>
      <c r="W498" s="22">
        <v>0</v>
      </c>
      <c r="X498" s="22">
        <v>0</v>
      </c>
      <c r="Y498" s="22">
        <v>0</v>
      </c>
      <c r="Z498" s="22">
        <v>0</v>
      </c>
      <c r="AA498" s="22">
        <v>0</v>
      </c>
      <c r="AB498" s="22">
        <v>0</v>
      </c>
      <c r="AC498" s="22">
        <v>0</v>
      </c>
      <c r="AD498" s="22">
        <v>0</v>
      </c>
      <c r="AE498" s="22">
        <v>0</v>
      </c>
      <c r="AF498" s="22">
        <v>0</v>
      </c>
      <c r="AG498" s="22">
        <v>0</v>
      </c>
      <c r="AH498" s="22">
        <v>0</v>
      </c>
      <c r="AI498" s="22">
        <f t="shared" si="56"/>
        <v>0</v>
      </c>
      <c r="AJ498" s="22">
        <v>0</v>
      </c>
      <c r="AK498" s="22">
        <f t="shared" si="57"/>
        <v>-990</v>
      </c>
      <c r="AM498" s="65">
        <f t="shared" si="58"/>
        <v>0</v>
      </c>
      <c r="AN498" s="65">
        <f t="shared" si="59"/>
        <v>0</v>
      </c>
    </row>
    <row r="499" spans="1:40" outlineLevel="1" x14ac:dyDescent="0.25">
      <c r="A499" s="10">
        <v>40755</v>
      </c>
      <c r="C499" s="5" t="s">
        <v>7322</v>
      </c>
      <c r="D499" s="4" t="s">
        <v>7323</v>
      </c>
      <c r="F499" s="4" t="s">
        <v>88</v>
      </c>
      <c r="G499" s="4" t="s">
        <v>451</v>
      </c>
      <c r="H499" s="4" t="s">
        <v>157</v>
      </c>
      <c r="M499" s="5">
        <v>1</v>
      </c>
      <c r="N499" s="5" t="s">
        <v>158</v>
      </c>
      <c r="P499" s="65">
        <v>395</v>
      </c>
      <c r="Q499" s="66">
        <v>0</v>
      </c>
      <c r="R499" s="66">
        <v>0</v>
      </c>
      <c r="S499" s="66">
        <f t="shared" si="55"/>
        <v>395</v>
      </c>
      <c r="U499" s="5">
        <v>80</v>
      </c>
      <c r="V499" s="22">
        <v>-395</v>
      </c>
      <c r="W499" s="22">
        <v>0</v>
      </c>
      <c r="X499" s="22">
        <v>0</v>
      </c>
      <c r="Y499" s="22">
        <v>0</v>
      </c>
      <c r="Z499" s="22">
        <v>0</v>
      </c>
      <c r="AA499" s="22">
        <v>0</v>
      </c>
      <c r="AB499" s="22">
        <v>0</v>
      </c>
      <c r="AC499" s="22">
        <v>0</v>
      </c>
      <c r="AD499" s="22">
        <v>0</v>
      </c>
      <c r="AE499" s="22">
        <v>0</v>
      </c>
      <c r="AF499" s="22">
        <v>0</v>
      </c>
      <c r="AG499" s="22">
        <v>0</v>
      </c>
      <c r="AH499" s="22">
        <v>0</v>
      </c>
      <c r="AI499" s="22">
        <f t="shared" si="56"/>
        <v>0</v>
      </c>
      <c r="AJ499" s="22">
        <v>0</v>
      </c>
      <c r="AK499" s="22">
        <f t="shared" si="57"/>
        <v>-395</v>
      </c>
      <c r="AM499" s="65">
        <f t="shared" si="58"/>
        <v>0</v>
      </c>
      <c r="AN499" s="65">
        <f t="shared" si="59"/>
        <v>0</v>
      </c>
    </row>
    <row r="500" spans="1:40" outlineLevel="1" x14ac:dyDescent="0.25">
      <c r="A500" s="10">
        <v>40755</v>
      </c>
      <c r="C500" s="5" t="s">
        <v>7324</v>
      </c>
      <c r="D500" s="4" t="s">
        <v>7325</v>
      </c>
      <c r="F500" s="4" t="s">
        <v>88</v>
      </c>
      <c r="G500" s="4" t="s">
        <v>451</v>
      </c>
      <c r="H500" s="4" t="s">
        <v>157</v>
      </c>
      <c r="M500" s="5">
        <v>1</v>
      </c>
      <c r="N500" s="5" t="s">
        <v>158</v>
      </c>
      <c r="P500" s="65">
        <v>120</v>
      </c>
      <c r="Q500" s="66">
        <v>0</v>
      </c>
      <c r="R500" s="66">
        <v>0</v>
      </c>
      <c r="S500" s="66">
        <f t="shared" si="55"/>
        <v>120</v>
      </c>
      <c r="U500" s="5">
        <v>80</v>
      </c>
      <c r="V500" s="22">
        <v>-120</v>
      </c>
      <c r="W500" s="22">
        <v>0</v>
      </c>
      <c r="X500" s="22">
        <v>0</v>
      </c>
      <c r="Y500" s="22">
        <v>0</v>
      </c>
      <c r="Z500" s="22">
        <v>0</v>
      </c>
      <c r="AA500" s="22">
        <v>0</v>
      </c>
      <c r="AB500" s="22">
        <v>0</v>
      </c>
      <c r="AC500" s="22">
        <v>0</v>
      </c>
      <c r="AD500" s="22">
        <v>0</v>
      </c>
      <c r="AE500" s="22">
        <v>0</v>
      </c>
      <c r="AF500" s="22">
        <v>0</v>
      </c>
      <c r="AG500" s="22">
        <v>0</v>
      </c>
      <c r="AH500" s="22">
        <v>0</v>
      </c>
      <c r="AI500" s="22">
        <f t="shared" si="56"/>
        <v>0</v>
      </c>
      <c r="AJ500" s="22">
        <v>0</v>
      </c>
      <c r="AK500" s="22">
        <f t="shared" si="57"/>
        <v>-120</v>
      </c>
      <c r="AM500" s="65">
        <f t="shared" si="58"/>
        <v>0</v>
      </c>
      <c r="AN500" s="65">
        <f t="shared" si="59"/>
        <v>0</v>
      </c>
    </row>
    <row r="501" spans="1:40" outlineLevel="1" x14ac:dyDescent="0.25">
      <c r="A501" s="10">
        <v>40755</v>
      </c>
      <c r="C501" s="5" t="s">
        <v>7326</v>
      </c>
      <c r="D501" s="4" t="s">
        <v>7327</v>
      </c>
      <c r="F501" s="4" t="s">
        <v>88</v>
      </c>
      <c r="G501" s="4" t="s">
        <v>451</v>
      </c>
      <c r="H501" s="4" t="s">
        <v>157</v>
      </c>
      <c r="M501" s="5">
        <v>1</v>
      </c>
      <c r="N501" s="5" t="s">
        <v>158</v>
      </c>
      <c r="P501" s="65">
        <v>388</v>
      </c>
      <c r="Q501" s="66">
        <v>0</v>
      </c>
      <c r="R501" s="66">
        <v>0</v>
      </c>
      <c r="S501" s="66">
        <f t="shared" si="55"/>
        <v>388</v>
      </c>
      <c r="U501" s="5">
        <v>80</v>
      </c>
      <c r="V501" s="22">
        <v>-388</v>
      </c>
      <c r="W501" s="22">
        <v>0</v>
      </c>
      <c r="X501" s="22">
        <v>0</v>
      </c>
      <c r="Y501" s="22">
        <v>0</v>
      </c>
      <c r="Z501" s="22">
        <v>0</v>
      </c>
      <c r="AA501" s="22">
        <v>0</v>
      </c>
      <c r="AB501" s="22">
        <v>0</v>
      </c>
      <c r="AC501" s="22">
        <v>0</v>
      </c>
      <c r="AD501" s="22">
        <v>0</v>
      </c>
      <c r="AE501" s="22">
        <v>0</v>
      </c>
      <c r="AF501" s="22">
        <v>0</v>
      </c>
      <c r="AG501" s="22">
        <v>0</v>
      </c>
      <c r="AH501" s="22">
        <v>0</v>
      </c>
      <c r="AI501" s="22">
        <f t="shared" si="56"/>
        <v>0</v>
      </c>
      <c r="AJ501" s="22">
        <v>0</v>
      </c>
      <c r="AK501" s="22">
        <f t="shared" si="57"/>
        <v>-388</v>
      </c>
      <c r="AM501" s="65">
        <f t="shared" si="58"/>
        <v>0</v>
      </c>
      <c r="AN501" s="65">
        <f t="shared" si="59"/>
        <v>0</v>
      </c>
    </row>
    <row r="502" spans="1:40" outlineLevel="1" x14ac:dyDescent="0.25">
      <c r="A502" s="10">
        <v>40755</v>
      </c>
      <c r="C502" s="5" t="s">
        <v>7328</v>
      </c>
      <c r="D502" s="4" t="s">
        <v>7329</v>
      </c>
      <c r="F502" s="4" t="s">
        <v>88</v>
      </c>
      <c r="G502" s="4" t="s">
        <v>451</v>
      </c>
      <c r="H502" s="4" t="s">
        <v>157</v>
      </c>
      <c r="M502" s="5">
        <v>1</v>
      </c>
      <c r="N502" s="5" t="s">
        <v>158</v>
      </c>
      <c r="P502" s="65">
        <v>1580</v>
      </c>
      <c r="Q502" s="66">
        <v>0</v>
      </c>
      <c r="R502" s="66">
        <v>0</v>
      </c>
      <c r="S502" s="66">
        <f t="shared" si="55"/>
        <v>1580</v>
      </c>
      <c r="U502" s="5">
        <v>80</v>
      </c>
      <c r="V502" s="22">
        <v>-1580</v>
      </c>
      <c r="W502" s="22">
        <v>0</v>
      </c>
      <c r="X502" s="22">
        <v>0</v>
      </c>
      <c r="Y502" s="22">
        <v>0</v>
      </c>
      <c r="Z502" s="22">
        <v>0</v>
      </c>
      <c r="AA502" s="22">
        <v>0</v>
      </c>
      <c r="AB502" s="22">
        <v>0</v>
      </c>
      <c r="AC502" s="22">
        <v>0</v>
      </c>
      <c r="AD502" s="22">
        <v>0</v>
      </c>
      <c r="AE502" s="22">
        <v>0</v>
      </c>
      <c r="AF502" s="22">
        <v>0</v>
      </c>
      <c r="AG502" s="22">
        <v>0</v>
      </c>
      <c r="AH502" s="22">
        <v>0</v>
      </c>
      <c r="AI502" s="22">
        <f t="shared" si="56"/>
        <v>0</v>
      </c>
      <c r="AJ502" s="22">
        <v>0</v>
      </c>
      <c r="AK502" s="22">
        <f t="shared" si="57"/>
        <v>-1580</v>
      </c>
      <c r="AM502" s="65">
        <f t="shared" si="58"/>
        <v>0</v>
      </c>
      <c r="AN502" s="65">
        <f t="shared" si="59"/>
        <v>0</v>
      </c>
    </row>
    <row r="503" spans="1:40" outlineLevel="1" x14ac:dyDescent="0.25">
      <c r="A503" s="10">
        <v>40755</v>
      </c>
      <c r="C503" s="5" t="s">
        <v>7330</v>
      </c>
      <c r="D503" s="4" t="s">
        <v>7331</v>
      </c>
      <c r="F503" s="4" t="s">
        <v>88</v>
      </c>
      <c r="G503" s="4" t="s">
        <v>451</v>
      </c>
      <c r="H503" s="4" t="s">
        <v>157</v>
      </c>
      <c r="M503" s="5">
        <v>1</v>
      </c>
      <c r="N503" s="5" t="s">
        <v>158</v>
      </c>
      <c r="P503" s="65">
        <v>180</v>
      </c>
      <c r="Q503" s="66">
        <v>0</v>
      </c>
      <c r="R503" s="66">
        <v>0</v>
      </c>
      <c r="S503" s="66">
        <f t="shared" si="55"/>
        <v>180</v>
      </c>
      <c r="U503" s="5">
        <v>80</v>
      </c>
      <c r="V503" s="22">
        <v>-180</v>
      </c>
      <c r="W503" s="22">
        <v>0</v>
      </c>
      <c r="X503" s="22">
        <v>0</v>
      </c>
      <c r="Y503" s="22">
        <v>0</v>
      </c>
      <c r="Z503" s="22">
        <v>0</v>
      </c>
      <c r="AA503" s="22">
        <v>0</v>
      </c>
      <c r="AB503" s="22">
        <v>0</v>
      </c>
      <c r="AC503" s="22">
        <v>0</v>
      </c>
      <c r="AD503" s="22">
        <v>0</v>
      </c>
      <c r="AE503" s="22">
        <v>0</v>
      </c>
      <c r="AF503" s="22">
        <v>0</v>
      </c>
      <c r="AG503" s="22">
        <v>0</v>
      </c>
      <c r="AH503" s="22">
        <v>0</v>
      </c>
      <c r="AI503" s="22">
        <f t="shared" si="56"/>
        <v>0</v>
      </c>
      <c r="AJ503" s="22">
        <v>0</v>
      </c>
      <c r="AK503" s="22">
        <f t="shared" si="57"/>
        <v>-180</v>
      </c>
      <c r="AM503" s="65">
        <f t="shared" si="58"/>
        <v>0</v>
      </c>
      <c r="AN503" s="65">
        <f t="shared" si="59"/>
        <v>0</v>
      </c>
    </row>
    <row r="504" spans="1:40" outlineLevel="1" x14ac:dyDescent="0.25">
      <c r="A504" s="10">
        <v>40755</v>
      </c>
      <c r="C504" s="5" t="s">
        <v>7332</v>
      </c>
      <c r="D504" s="4" t="s">
        <v>7333</v>
      </c>
      <c r="F504" s="4" t="s">
        <v>88</v>
      </c>
      <c r="G504" s="4" t="s">
        <v>451</v>
      </c>
      <c r="H504" s="4" t="s">
        <v>157</v>
      </c>
      <c r="M504" s="5">
        <v>1</v>
      </c>
      <c r="N504" s="5" t="s">
        <v>158</v>
      </c>
      <c r="P504" s="65">
        <v>150</v>
      </c>
      <c r="Q504" s="66">
        <v>0</v>
      </c>
      <c r="R504" s="66">
        <v>0</v>
      </c>
      <c r="S504" s="66">
        <f t="shared" si="55"/>
        <v>150</v>
      </c>
      <c r="U504" s="5">
        <v>80</v>
      </c>
      <c r="V504" s="22">
        <v>-150</v>
      </c>
      <c r="W504" s="22">
        <v>0</v>
      </c>
      <c r="X504" s="22">
        <v>0</v>
      </c>
      <c r="Y504" s="22">
        <v>0</v>
      </c>
      <c r="Z504" s="22">
        <v>0</v>
      </c>
      <c r="AA504" s="22">
        <v>0</v>
      </c>
      <c r="AB504" s="22">
        <v>0</v>
      </c>
      <c r="AC504" s="22">
        <v>0</v>
      </c>
      <c r="AD504" s="22">
        <v>0</v>
      </c>
      <c r="AE504" s="22">
        <v>0</v>
      </c>
      <c r="AF504" s="22">
        <v>0</v>
      </c>
      <c r="AG504" s="22">
        <v>0</v>
      </c>
      <c r="AH504" s="22">
        <v>0</v>
      </c>
      <c r="AI504" s="22">
        <f t="shared" si="56"/>
        <v>0</v>
      </c>
      <c r="AJ504" s="22">
        <v>0</v>
      </c>
      <c r="AK504" s="22">
        <f t="shared" si="57"/>
        <v>-150</v>
      </c>
      <c r="AM504" s="65">
        <f t="shared" si="58"/>
        <v>0</v>
      </c>
      <c r="AN504" s="65">
        <f t="shared" si="59"/>
        <v>0</v>
      </c>
    </row>
    <row r="505" spans="1:40" outlineLevel="1" x14ac:dyDescent="0.25">
      <c r="A505" s="10">
        <v>40755</v>
      </c>
      <c r="C505" s="5" t="s">
        <v>7334</v>
      </c>
      <c r="D505" s="4" t="s">
        <v>7335</v>
      </c>
      <c r="F505" s="4" t="s">
        <v>88</v>
      </c>
      <c r="G505" s="4" t="s">
        <v>451</v>
      </c>
      <c r="H505" s="4" t="s">
        <v>157</v>
      </c>
      <c r="M505" s="5">
        <v>1</v>
      </c>
      <c r="N505" s="5" t="s">
        <v>158</v>
      </c>
      <c r="P505" s="65">
        <v>180</v>
      </c>
      <c r="Q505" s="66">
        <v>0</v>
      </c>
      <c r="R505" s="66">
        <v>0</v>
      </c>
      <c r="S505" s="66">
        <f t="shared" si="55"/>
        <v>180</v>
      </c>
      <c r="U505" s="5">
        <v>80</v>
      </c>
      <c r="V505" s="22">
        <v>-180</v>
      </c>
      <c r="W505" s="22">
        <v>0</v>
      </c>
      <c r="X505" s="22">
        <v>0</v>
      </c>
      <c r="Y505" s="22">
        <v>0</v>
      </c>
      <c r="Z505" s="22">
        <v>0</v>
      </c>
      <c r="AA505" s="22">
        <v>0</v>
      </c>
      <c r="AB505" s="22">
        <v>0</v>
      </c>
      <c r="AC505" s="22">
        <v>0</v>
      </c>
      <c r="AD505" s="22">
        <v>0</v>
      </c>
      <c r="AE505" s="22">
        <v>0</v>
      </c>
      <c r="AF505" s="22">
        <v>0</v>
      </c>
      <c r="AG505" s="22">
        <v>0</v>
      </c>
      <c r="AH505" s="22">
        <v>0</v>
      </c>
      <c r="AI505" s="22">
        <f t="shared" si="56"/>
        <v>0</v>
      </c>
      <c r="AJ505" s="22">
        <v>0</v>
      </c>
      <c r="AK505" s="22">
        <f t="shared" si="57"/>
        <v>-180</v>
      </c>
      <c r="AM505" s="65">
        <f t="shared" si="58"/>
        <v>0</v>
      </c>
      <c r="AN505" s="65">
        <f t="shared" si="59"/>
        <v>0</v>
      </c>
    </row>
    <row r="506" spans="1:40" outlineLevel="1" x14ac:dyDescent="0.25">
      <c r="A506" s="10">
        <v>40755</v>
      </c>
      <c r="C506" s="5" t="s">
        <v>7336</v>
      </c>
      <c r="D506" s="4" t="s">
        <v>7337</v>
      </c>
      <c r="F506" s="4" t="s">
        <v>88</v>
      </c>
      <c r="G506" s="4" t="s">
        <v>451</v>
      </c>
      <c r="H506" s="4" t="s">
        <v>157</v>
      </c>
      <c r="M506" s="5">
        <v>1</v>
      </c>
      <c r="N506" s="5" t="s">
        <v>158</v>
      </c>
      <c r="P506" s="65">
        <v>3150</v>
      </c>
      <c r="Q506" s="66">
        <v>0</v>
      </c>
      <c r="R506" s="66">
        <v>0</v>
      </c>
      <c r="S506" s="66">
        <f t="shared" si="55"/>
        <v>3150</v>
      </c>
      <c r="U506" s="5">
        <v>80</v>
      </c>
      <c r="V506" s="22">
        <v>-3150</v>
      </c>
      <c r="W506" s="22">
        <v>0</v>
      </c>
      <c r="X506" s="22">
        <v>0</v>
      </c>
      <c r="Y506" s="22">
        <v>0</v>
      </c>
      <c r="Z506" s="22">
        <v>0</v>
      </c>
      <c r="AA506" s="22">
        <v>0</v>
      </c>
      <c r="AB506" s="22">
        <v>0</v>
      </c>
      <c r="AC506" s="22">
        <v>0</v>
      </c>
      <c r="AD506" s="22">
        <v>0</v>
      </c>
      <c r="AE506" s="22">
        <v>0</v>
      </c>
      <c r="AF506" s="22">
        <v>0</v>
      </c>
      <c r="AG506" s="22">
        <v>0</v>
      </c>
      <c r="AH506" s="22">
        <v>0</v>
      </c>
      <c r="AI506" s="22">
        <f t="shared" si="56"/>
        <v>0</v>
      </c>
      <c r="AJ506" s="22">
        <v>0</v>
      </c>
      <c r="AK506" s="22">
        <f t="shared" si="57"/>
        <v>-3150</v>
      </c>
      <c r="AM506" s="65">
        <f t="shared" si="58"/>
        <v>0</v>
      </c>
      <c r="AN506" s="65">
        <f t="shared" si="59"/>
        <v>0</v>
      </c>
    </row>
    <row r="507" spans="1:40" outlineLevel="1" x14ac:dyDescent="0.25">
      <c r="A507" s="10">
        <v>40755</v>
      </c>
      <c r="C507" s="5" t="s">
        <v>7338</v>
      </c>
      <c r="D507" s="4" t="s">
        <v>7339</v>
      </c>
      <c r="F507" s="4" t="s">
        <v>88</v>
      </c>
      <c r="G507" s="4" t="s">
        <v>451</v>
      </c>
      <c r="H507" s="4" t="s">
        <v>157</v>
      </c>
      <c r="M507" s="5">
        <v>1</v>
      </c>
      <c r="N507" s="5" t="s">
        <v>158</v>
      </c>
      <c r="P507" s="65">
        <v>1780</v>
      </c>
      <c r="Q507" s="66">
        <v>0</v>
      </c>
      <c r="R507" s="66">
        <v>0</v>
      </c>
      <c r="S507" s="66">
        <f t="shared" si="55"/>
        <v>1780</v>
      </c>
      <c r="U507" s="5">
        <v>80</v>
      </c>
      <c r="V507" s="22">
        <v>-1780</v>
      </c>
      <c r="W507" s="22">
        <v>0</v>
      </c>
      <c r="X507" s="22">
        <v>0</v>
      </c>
      <c r="Y507" s="22">
        <v>0</v>
      </c>
      <c r="Z507" s="22">
        <v>0</v>
      </c>
      <c r="AA507" s="22">
        <v>0</v>
      </c>
      <c r="AB507" s="22">
        <v>0</v>
      </c>
      <c r="AC507" s="22">
        <v>0</v>
      </c>
      <c r="AD507" s="22">
        <v>0</v>
      </c>
      <c r="AE507" s="22">
        <v>0</v>
      </c>
      <c r="AF507" s="22">
        <v>0</v>
      </c>
      <c r="AG507" s="22">
        <v>0</v>
      </c>
      <c r="AH507" s="22">
        <v>0</v>
      </c>
      <c r="AI507" s="22">
        <f t="shared" si="56"/>
        <v>0</v>
      </c>
      <c r="AJ507" s="22">
        <v>0</v>
      </c>
      <c r="AK507" s="22">
        <f t="shared" si="57"/>
        <v>-1780</v>
      </c>
      <c r="AM507" s="65">
        <f t="shared" si="58"/>
        <v>0</v>
      </c>
      <c r="AN507" s="65">
        <f t="shared" si="59"/>
        <v>0</v>
      </c>
    </row>
    <row r="508" spans="1:40" outlineLevel="1" x14ac:dyDescent="0.25">
      <c r="A508" s="10">
        <v>40755</v>
      </c>
      <c r="C508" s="5" t="s">
        <v>7340</v>
      </c>
      <c r="D508" s="4" t="s">
        <v>7341</v>
      </c>
      <c r="F508" s="4" t="s">
        <v>88</v>
      </c>
      <c r="G508" s="4" t="s">
        <v>451</v>
      </c>
      <c r="H508" s="4" t="s">
        <v>157</v>
      </c>
      <c r="M508" s="5">
        <v>1</v>
      </c>
      <c r="N508" s="5" t="s">
        <v>158</v>
      </c>
      <c r="P508" s="65">
        <v>1880</v>
      </c>
      <c r="Q508" s="66">
        <v>0</v>
      </c>
      <c r="R508" s="66">
        <v>0</v>
      </c>
      <c r="S508" s="66">
        <f t="shared" si="55"/>
        <v>1880</v>
      </c>
      <c r="U508" s="5">
        <v>80</v>
      </c>
      <c r="V508" s="22">
        <v>-1880</v>
      </c>
      <c r="W508" s="22">
        <v>0</v>
      </c>
      <c r="X508" s="22">
        <v>0</v>
      </c>
      <c r="Y508" s="22">
        <v>0</v>
      </c>
      <c r="Z508" s="22">
        <v>0</v>
      </c>
      <c r="AA508" s="22">
        <v>0</v>
      </c>
      <c r="AB508" s="22">
        <v>0</v>
      </c>
      <c r="AC508" s="22">
        <v>0</v>
      </c>
      <c r="AD508" s="22">
        <v>0</v>
      </c>
      <c r="AE508" s="22">
        <v>0</v>
      </c>
      <c r="AF508" s="22">
        <v>0</v>
      </c>
      <c r="AG508" s="22">
        <v>0</v>
      </c>
      <c r="AH508" s="22">
        <v>0</v>
      </c>
      <c r="AI508" s="22">
        <f t="shared" si="56"/>
        <v>0</v>
      </c>
      <c r="AJ508" s="22">
        <v>0</v>
      </c>
      <c r="AK508" s="22">
        <f t="shared" si="57"/>
        <v>-1880</v>
      </c>
      <c r="AM508" s="65">
        <f t="shared" si="58"/>
        <v>0</v>
      </c>
      <c r="AN508" s="65">
        <f t="shared" si="59"/>
        <v>0</v>
      </c>
    </row>
    <row r="509" spans="1:40" hidden="1" outlineLevel="1" x14ac:dyDescent="0.25">
      <c r="A509" s="10">
        <v>40755</v>
      </c>
      <c r="C509" s="5" t="s">
        <v>7342</v>
      </c>
      <c r="D509" s="4" t="s">
        <v>7343</v>
      </c>
      <c r="F509" s="4" t="s">
        <v>88</v>
      </c>
      <c r="G509" s="4" t="s">
        <v>451</v>
      </c>
      <c r="H509" s="4" t="s">
        <v>157</v>
      </c>
      <c r="M509" s="5">
        <v>1</v>
      </c>
      <c r="N509" s="5" t="s">
        <v>158</v>
      </c>
      <c r="O509" s="5" t="s">
        <v>6405</v>
      </c>
      <c r="P509" s="65">
        <v>560</v>
      </c>
      <c r="Q509" s="66">
        <v>0</v>
      </c>
      <c r="R509" s="66">
        <v>0</v>
      </c>
      <c r="S509" s="66">
        <f t="shared" si="55"/>
        <v>560</v>
      </c>
      <c r="U509" s="5">
        <v>80</v>
      </c>
      <c r="V509" s="22">
        <v>-560</v>
      </c>
      <c r="W509" s="22">
        <v>0</v>
      </c>
      <c r="X509" s="22">
        <v>0</v>
      </c>
      <c r="Y509" s="22">
        <v>0</v>
      </c>
      <c r="Z509" s="22">
        <v>0</v>
      </c>
      <c r="AA509" s="22">
        <v>0</v>
      </c>
      <c r="AB509" s="22">
        <v>0</v>
      </c>
      <c r="AC509" s="22">
        <v>0</v>
      </c>
      <c r="AD509" s="22">
        <v>0</v>
      </c>
      <c r="AE509" s="22">
        <v>0</v>
      </c>
      <c r="AF509" s="22">
        <v>0</v>
      </c>
      <c r="AG509" s="22">
        <v>0</v>
      </c>
      <c r="AH509" s="22">
        <v>0</v>
      </c>
      <c r="AI509" s="22">
        <f t="shared" si="56"/>
        <v>0</v>
      </c>
      <c r="AJ509" s="22">
        <v>0</v>
      </c>
      <c r="AK509" s="22">
        <f t="shared" si="57"/>
        <v>-560</v>
      </c>
      <c r="AM509" s="65">
        <f t="shared" si="58"/>
        <v>0</v>
      </c>
      <c r="AN509" s="65">
        <f t="shared" si="59"/>
        <v>0</v>
      </c>
    </row>
    <row r="510" spans="1:40" hidden="1" outlineLevel="1" x14ac:dyDescent="0.25">
      <c r="A510" s="10">
        <v>40755</v>
      </c>
      <c r="C510" s="5" t="s">
        <v>7344</v>
      </c>
      <c r="D510" s="4" t="s">
        <v>7345</v>
      </c>
      <c r="F510" s="4" t="s">
        <v>88</v>
      </c>
      <c r="G510" s="4" t="s">
        <v>451</v>
      </c>
      <c r="H510" s="4" t="s">
        <v>157</v>
      </c>
      <c r="M510" s="5">
        <v>1</v>
      </c>
      <c r="N510" s="5" t="s">
        <v>158</v>
      </c>
      <c r="O510" s="5" t="s">
        <v>6405</v>
      </c>
      <c r="P510" s="65">
        <v>500</v>
      </c>
      <c r="Q510" s="66">
        <v>0</v>
      </c>
      <c r="R510" s="66">
        <v>0</v>
      </c>
      <c r="S510" s="66">
        <f t="shared" si="55"/>
        <v>500</v>
      </c>
      <c r="U510" s="5">
        <v>80</v>
      </c>
      <c r="V510" s="22">
        <v>-500</v>
      </c>
      <c r="W510" s="22">
        <v>0</v>
      </c>
      <c r="X510" s="22">
        <v>0</v>
      </c>
      <c r="Y510" s="22">
        <v>0</v>
      </c>
      <c r="Z510" s="22">
        <v>0</v>
      </c>
      <c r="AA510" s="22">
        <v>0</v>
      </c>
      <c r="AB510" s="22">
        <v>0</v>
      </c>
      <c r="AC510" s="22">
        <v>0</v>
      </c>
      <c r="AD510" s="22">
        <v>0</v>
      </c>
      <c r="AE510" s="22">
        <v>0</v>
      </c>
      <c r="AF510" s="22">
        <v>0</v>
      </c>
      <c r="AG510" s="22">
        <v>0</v>
      </c>
      <c r="AH510" s="22">
        <v>0</v>
      </c>
      <c r="AI510" s="22">
        <f t="shared" si="56"/>
        <v>0</v>
      </c>
      <c r="AJ510" s="22">
        <v>0</v>
      </c>
      <c r="AK510" s="22">
        <f t="shared" si="57"/>
        <v>-500</v>
      </c>
      <c r="AM510" s="65">
        <f t="shared" si="58"/>
        <v>0</v>
      </c>
      <c r="AN510" s="65">
        <f t="shared" si="59"/>
        <v>0</v>
      </c>
    </row>
    <row r="511" spans="1:40" hidden="1" outlineLevel="1" x14ac:dyDescent="0.25">
      <c r="A511" s="10">
        <v>40755</v>
      </c>
      <c r="C511" s="5" t="s">
        <v>7346</v>
      </c>
      <c r="D511" s="4" t="s">
        <v>7347</v>
      </c>
      <c r="F511" s="4" t="s">
        <v>88</v>
      </c>
      <c r="G511" s="4" t="s">
        <v>451</v>
      </c>
      <c r="H511" s="4" t="s">
        <v>157</v>
      </c>
      <c r="M511" s="5">
        <v>1</v>
      </c>
      <c r="N511" s="5" t="s">
        <v>158</v>
      </c>
      <c r="O511" s="5" t="s">
        <v>6405</v>
      </c>
      <c r="P511" s="65">
        <v>850</v>
      </c>
      <c r="Q511" s="66">
        <v>0</v>
      </c>
      <c r="R511" s="66">
        <v>0</v>
      </c>
      <c r="S511" s="66">
        <f t="shared" si="55"/>
        <v>850</v>
      </c>
      <c r="U511" s="5">
        <v>80</v>
      </c>
      <c r="V511" s="22">
        <v>-850</v>
      </c>
      <c r="W511" s="22">
        <v>0</v>
      </c>
      <c r="X511" s="22">
        <v>0</v>
      </c>
      <c r="Y511" s="22">
        <v>0</v>
      </c>
      <c r="Z511" s="22">
        <v>0</v>
      </c>
      <c r="AA511" s="22">
        <v>0</v>
      </c>
      <c r="AB511" s="22">
        <v>0</v>
      </c>
      <c r="AC511" s="22">
        <v>0</v>
      </c>
      <c r="AD511" s="22">
        <v>0</v>
      </c>
      <c r="AE511" s="22">
        <v>0</v>
      </c>
      <c r="AF511" s="22">
        <v>0</v>
      </c>
      <c r="AG511" s="22">
        <v>0</v>
      </c>
      <c r="AH511" s="22">
        <v>0</v>
      </c>
      <c r="AI511" s="22">
        <f t="shared" si="56"/>
        <v>0</v>
      </c>
      <c r="AJ511" s="22">
        <v>0</v>
      </c>
      <c r="AK511" s="22">
        <f t="shared" si="57"/>
        <v>-850</v>
      </c>
      <c r="AM511" s="65">
        <f t="shared" si="58"/>
        <v>0</v>
      </c>
      <c r="AN511" s="65">
        <f t="shared" si="59"/>
        <v>0</v>
      </c>
    </row>
    <row r="512" spans="1:40" outlineLevel="1" x14ac:dyDescent="0.25">
      <c r="A512" s="10">
        <v>40755</v>
      </c>
      <c r="C512" s="5" t="s">
        <v>7348</v>
      </c>
      <c r="D512" s="4" t="s">
        <v>7349</v>
      </c>
      <c r="F512" s="4" t="s">
        <v>88</v>
      </c>
      <c r="G512" s="4" t="s">
        <v>451</v>
      </c>
      <c r="H512" s="4" t="s">
        <v>157</v>
      </c>
      <c r="M512" s="5">
        <v>1</v>
      </c>
      <c r="N512" s="5" t="s">
        <v>158</v>
      </c>
      <c r="P512" s="65">
        <v>780</v>
      </c>
      <c r="Q512" s="66">
        <v>0</v>
      </c>
      <c r="R512" s="66">
        <v>0</v>
      </c>
      <c r="S512" s="66">
        <f t="shared" si="55"/>
        <v>780</v>
      </c>
      <c r="U512" s="5">
        <v>80</v>
      </c>
      <c r="V512" s="22">
        <v>-780</v>
      </c>
      <c r="W512" s="22">
        <v>0</v>
      </c>
      <c r="X512" s="22">
        <v>0</v>
      </c>
      <c r="Y512" s="22">
        <v>0</v>
      </c>
      <c r="Z512" s="22">
        <v>0</v>
      </c>
      <c r="AA512" s="22">
        <v>0</v>
      </c>
      <c r="AB512" s="22">
        <v>0</v>
      </c>
      <c r="AC512" s="22">
        <v>0</v>
      </c>
      <c r="AD512" s="22">
        <v>0</v>
      </c>
      <c r="AE512" s="22">
        <v>0</v>
      </c>
      <c r="AF512" s="22">
        <v>0</v>
      </c>
      <c r="AG512" s="22">
        <v>0</v>
      </c>
      <c r="AH512" s="22">
        <v>0</v>
      </c>
      <c r="AI512" s="22">
        <f t="shared" si="56"/>
        <v>0</v>
      </c>
      <c r="AJ512" s="22">
        <v>0</v>
      </c>
      <c r="AK512" s="22">
        <f t="shared" si="57"/>
        <v>-780</v>
      </c>
      <c r="AM512" s="65">
        <f t="shared" si="58"/>
        <v>0</v>
      </c>
      <c r="AN512" s="65">
        <f t="shared" si="59"/>
        <v>0</v>
      </c>
    </row>
    <row r="513" spans="1:40" hidden="1" outlineLevel="1" x14ac:dyDescent="0.25">
      <c r="A513" s="10">
        <v>40755</v>
      </c>
      <c r="C513" s="5" t="s">
        <v>7350</v>
      </c>
      <c r="D513" s="4" t="s">
        <v>7351</v>
      </c>
      <c r="F513" s="4" t="s">
        <v>88</v>
      </c>
      <c r="G513" s="4" t="s">
        <v>451</v>
      </c>
      <c r="H513" s="4" t="s">
        <v>157</v>
      </c>
      <c r="M513" s="5">
        <v>1</v>
      </c>
      <c r="N513" s="5" t="s">
        <v>158</v>
      </c>
      <c r="O513" s="5" t="s">
        <v>6405</v>
      </c>
      <c r="P513" s="65">
        <v>750</v>
      </c>
      <c r="Q513" s="66">
        <v>0</v>
      </c>
      <c r="R513" s="66">
        <v>0</v>
      </c>
      <c r="S513" s="66">
        <f t="shared" si="55"/>
        <v>750</v>
      </c>
      <c r="U513" s="5">
        <v>80</v>
      </c>
      <c r="V513" s="22">
        <v>-750</v>
      </c>
      <c r="W513" s="22">
        <v>0</v>
      </c>
      <c r="X513" s="22">
        <v>0</v>
      </c>
      <c r="Y513" s="22">
        <v>0</v>
      </c>
      <c r="Z513" s="22">
        <v>0</v>
      </c>
      <c r="AA513" s="22">
        <v>0</v>
      </c>
      <c r="AB513" s="22">
        <v>0</v>
      </c>
      <c r="AC513" s="22">
        <v>0</v>
      </c>
      <c r="AD513" s="22">
        <v>0</v>
      </c>
      <c r="AE513" s="22">
        <v>0</v>
      </c>
      <c r="AF513" s="22">
        <v>0</v>
      </c>
      <c r="AG513" s="22">
        <v>0</v>
      </c>
      <c r="AH513" s="22">
        <v>0</v>
      </c>
      <c r="AI513" s="22">
        <f t="shared" si="56"/>
        <v>0</v>
      </c>
      <c r="AJ513" s="22">
        <v>0</v>
      </c>
      <c r="AK513" s="22">
        <f t="shared" si="57"/>
        <v>-750</v>
      </c>
      <c r="AM513" s="65">
        <f t="shared" si="58"/>
        <v>0</v>
      </c>
      <c r="AN513" s="65">
        <f t="shared" si="59"/>
        <v>0</v>
      </c>
    </row>
    <row r="514" spans="1:40" outlineLevel="1" x14ac:dyDescent="0.25">
      <c r="A514" s="10">
        <v>40755</v>
      </c>
      <c r="C514" s="5" t="s">
        <v>7352</v>
      </c>
      <c r="D514" s="4" t="s">
        <v>7353</v>
      </c>
      <c r="F514" s="4" t="s">
        <v>88</v>
      </c>
      <c r="G514" s="4" t="s">
        <v>451</v>
      </c>
      <c r="H514" s="4" t="s">
        <v>157</v>
      </c>
      <c r="M514" s="5">
        <v>1</v>
      </c>
      <c r="N514" s="5" t="s">
        <v>158</v>
      </c>
      <c r="P514" s="65">
        <v>2300</v>
      </c>
      <c r="Q514" s="66">
        <v>0</v>
      </c>
      <c r="R514" s="66">
        <v>0</v>
      </c>
      <c r="S514" s="66">
        <f t="shared" si="55"/>
        <v>2300</v>
      </c>
      <c r="U514" s="5">
        <v>80</v>
      </c>
      <c r="V514" s="22">
        <v>-2300</v>
      </c>
      <c r="W514" s="22">
        <v>0</v>
      </c>
      <c r="X514" s="22">
        <v>0</v>
      </c>
      <c r="Y514" s="22">
        <v>0</v>
      </c>
      <c r="Z514" s="22">
        <v>0</v>
      </c>
      <c r="AA514" s="22">
        <v>0</v>
      </c>
      <c r="AB514" s="22">
        <v>0</v>
      </c>
      <c r="AC514" s="22">
        <v>0</v>
      </c>
      <c r="AD514" s="22">
        <v>0</v>
      </c>
      <c r="AE514" s="22">
        <v>0</v>
      </c>
      <c r="AF514" s="22">
        <v>0</v>
      </c>
      <c r="AG514" s="22">
        <v>0</v>
      </c>
      <c r="AH514" s="22">
        <v>0</v>
      </c>
      <c r="AI514" s="22">
        <f t="shared" si="56"/>
        <v>0</v>
      </c>
      <c r="AJ514" s="22">
        <v>0</v>
      </c>
      <c r="AK514" s="22">
        <f t="shared" si="57"/>
        <v>-2300</v>
      </c>
      <c r="AM514" s="65">
        <f t="shared" si="58"/>
        <v>0</v>
      </c>
      <c r="AN514" s="65">
        <f t="shared" si="59"/>
        <v>0</v>
      </c>
    </row>
    <row r="515" spans="1:40" outlineLevel="1" x14ac:dyDescent="0.25">
      <c r="A515" s="10">
        <v>40755</v>
      </c>
      <c r="C515" s="5" t="s">
        <v>7354</v>
      </c>
      <c r="D515" s="4" t="s">
        <v>7269</v>
      </c>
      <c r="F515" s="4" t="s">
        <v>88</v>
      </c>
      <c r="G515" s="4" t="s">
        <v>451</v>
      </c>
      <c r="H515" s="4" t="s">
        <v>157</v>
      </c>
      <c r="M515" s="5">
        <v>1</v>
      </c>
      <c r="N515" s="5" t="s">
        <v>158</v>
      </c>
      <c r="P515" s="65">
        <v>220</v>
      </c>
      <c r="Q515" s="66">
        <v>0</v>
      </c>
      <c r="R515" s="66">
        <v>0</v>
      </c>
      <c r="S515" s="66">
        <f t="shared" si="55"/>
        <v>220</v>
      </c>
      <c r="U515" s="5">
        <v>80</v>
      </c>
      <c r="V515" s="22">
        <v>-220</v>
      </c>
      <c r="W515" s="22">
        <v>0</v>
      </c>
      <c r="X515" s="22">
        <v>0</v>
      </c>
      <c r="Y515" s="22">
        <v>0</v>
      </c>
      <c r="Z515" s="22">
        <v>0</v>
      </c>
      <c r="AA515" s="22">
        <v>0</v>
      </c>
      <c r="AB515" s="22">
        <v>0</v>
      </c>
      <c r="AC515" s="22">
        <v>0</v>
      </c>
      <c r="AD515" s="22">
        <v>0</v>
      </c>
      <c r="AE515" s="22">
        <v>0</v>
      </c>
      <c r="AF515" s="22">
        <v>0</v>
      </c>
      <c r="AG515" s="22">
        <v>0</v>
      </c>
      <c r="AH515" s="22">
        <v>0</v>
      </c>
      <c r="AI515" s="22">
        <f t="shared" si="56"/>
        <v>0</v>
      </c>
      <c r="AJ515" s="22">
        <v>0</v>
      </c>
      <c r="AK515" s="22">
        <f t="shared" si="57"/>
        <v>-220</v>
      </c>
      <c r="AM515" s="65">
        <f t="shared" si="58"/>
        <v>0</v>
      </c>
      <c r="AN515" s="65">
        <f t="shared" si="59"/>
        <v>0</v>
      </c>
    </row>
    <row r="516" spans="1:40" outlineLevel="1" x14ac:dyDescent="0.25">
      <c r="A516" s="10">
        <v>40755</v>
      </c>
      <c r="C516" s="5" t="s">
        <v>7355</v>
      </c>
      <c r="D516" s="4" t="s">
        <v>7356</v>
      </c>
      <c r="F516" s="4" t="s">
        <v>88</v>
      </c>
      <c r="G516" s="4" t="s">
        <v>451</v>
      </c>
      <c r="H516" s="4" t="s">
        <v>157</v>
      </c>
      <c r="M516" s="5">
        <v>1</v>
      </c>
      <c r="N516" s="5" t="s">
        <v>158</v>
      </c>
      <c r="P516" s="65">
        <v>1743</v>
      </c>
      <c r="Q516" s="66">
        <v>0</v>
      </c>
      <c r="R516" s="66">
        <v>0</v>
      </c>
      <c r="S516" s="66">
        <f t="shared" si="55"/>
        <v>1743</v>
      </c>
      <c r="U516" s="5">
        <v>80</v>
      </c>
      <c r="V516" s="22">
        <v>-1743</v>
      </c>
      <c r="W516" s="22">
        <v>0</v>
      </c>
      <c r="X516" s="22">
        <v>0</v>
      </c>
      <c r="Y516" s="22">
        <v>0</v>
      </c>
      <c r="Z516" s="22">
        <v>0</v>
      </c>
      <c r="AA516" s="22">
        <v>0</v>
      </c>
      <c r="AB516" s="22">
        <v>0</v>
      </c>
      <c r="AC516" s="22">
        <v>0</v>
      </c>
      <c r="AD516" s="22">
        <v>0</v>
      </c>
      <c r="AE516" s="22">
        <v>0</v>
      </c>
      <c r="AF516" s="22">
        <v>0</v>
      </c>
      <c r="AG516" s="22">
        <v>0</v>
      </c>
      <c r="AH516" s="22">
        <v>0</v>
      </c>
      <c r="AI516" s="22">
        <f t="shared" si="56"/>
        <v>0</v>
      </c>
      <c r="AJ516" s="22">
        <v>0</v>
      </c>
      <c r="AK516" s="22">
        <f t="shared" si="57"/>
        <v>-1743</v>
      </c>
      <c r="AM516" s="65">
        <f t="shared" si="58"/>
        <v>0</v>
      </c>
      <c r="AN516" s="65">
        <f t="shared" si="59"/>
        <v>0</v>
      </c>
    </row>
    <row r="517" spans="1:40" outlineLevel="1" x14ac:dyDescent="0.25">
      <c r="A517" s="10">
        <v>40755</v>
      </c>
      <c r="C517" s="5" t="s">
        <v>7357</v>
      </c>
      <c r="D517" s="4" t="s">
        <v>7358</v>
      </c>
      <c r="F517" s="4" t="s">
        <v>88</v>
      </c>
      <c r="G517" s="4" t="s">
        <v>451</v>
      </c>
      <c r="H517" s="4" t="s">
        <v>157</v>
      </c>
      <c r="M517" s="5">
        <v>1</v>
      </c>
      <c r="N517" s="5" t="s">
        <v>158</v>
      </c>
      <c r="P517" s="65">
        <v>550</v>
      </c>
      <c r="Q517" s="66">
        <v>0</v>
      </c>
      <c r="R517" s="66">
        <v>0</v>
      </c>
      <c r="S517" s="66">
        <f t="shared" si="55"/>
        <v>550</v>
      </c>
      <c r="U517" s="5">
        <v>80</v>
      </c>
      <c r="V517" s="22">
        <v>-550</v>
      </c>
      <c r="W517" s="22">
        <v>0</v>
      </c>
      <c r="X517" s="22">
        <v>0</v>
      </c>
      <c r="Y517" s="22">
        <v>0</v>
      </c>
      <c r="Z517" s="22">
        <v>0</v>
      </c>
      <c r="AA517" s="22">
        <v>0</v>
      </c>
      <c r="AB517" s="22">
        <v>0</v>
      </c>
      <c r="AC517" s="22">
        <v>0</v>
      </c>
      <c r="AD517" s="22">
        <v>0</v>
      </c>
      <c r="AE517" s="22">
        <v>0</v>
      </c>
      <c r="AF517" s="22">
        <v>0</v>
      </c>
      <c r="AG517" s="22">
        <v>0</v>
      </c>
      <c r="AH517" s="22">
        <v>0</v>
      </c>
      <c r="AI517" s="22">
        <f t="shared" si="56"/>
        <v>0</v>
      </c>
      <c r="AJ517" s="22">
        <v>0</v>
      </c>
      <c r="AK517" s="22">
        <f t="shared" si="57"/>
        <v>-550</v>
      </c>
      <c r="AM517" s="65">
        <f t="shared" si="58"/>
        <v>0</v>
      </c>
      <c r="AN517" s="65">
        <f t="shared" si="59"/>
        <v>0</v>
      </c>
    </row>
    <row r="518" spans="1:40" outlineLevel="1" x14ac:dyDescent="0.25">
      <c r="A518" s="10">
        <v>40755</v>
      </c>
      <c r="C518" s="5" t="s">
        <v>7359</v>
      </c>
      <c r="D518" s="4" t="s">
        <v>7360</v>
      </c>
      <c r="F518" s="4" t="s">
        <v>88</v>
      </c>
      <c r="G518" s="4" t="s">
        <v>451</v>
      </c>
      <c r="H518" s="4" t="s">
        <v>157</v>
      </c>
      <c r="M518" s="5">
        <v>1</v>
      </c>
      <c r="N518" s="5" t="s">
        <v>158</v>
      </c>
      <c r="P518" s="65">
        <v>630</v>
      </c>
      <c r="Q518" s="66">
        <v>0</v>
      </c>
      <c r="R518" s="66">
        <v>0</v>
      </c>
      <c r="S518" s="66">
        <f t="shared" si="55"/>
        <v>630</v>
      </c>
      <c r="U518" s="5">
        <v>80</v>
      </c>
      <c r="V518" s="22">
        <v>-630</v>
      </c>
      <c r="W518" s="22">
        <v>0</v>
      </c>
      <c r="X518" s="22">
        <v>0</v>
      </c>
      <c r="Y518" s="22">
        <v>0</v>
      </c>
      <c r="Z518" s="22">
        <v>0</v>
      </c>
      <c r="AA518" s="22">
        <v>0</v>
      </c>
      <c r="AB518" s="22">
        <v>0</v>
      </c>
      <c r="AC518" s="22">
        <v>0</v>
      </c>
      <c r="AD518" s="22">
        <v>0</v>
      </c>
      <c r="AE518" s="22">
        <v>0</v>
      </c>
      <c r="AF518" s="22">
        <v>0</v>
      </c>
      <c r="AG518" s="22">
        <v>0</v>
      </c>
      <c r="AH518" s="22">
        <v>0</v>
      </c>
      <c r="AI518" s="22">
        <f t="shared" si="56"/>
        <v>0</v>
      </c>
      <c r="AJ518" s="22">
        <v>0</v>
      </c>
      <c r="AK518" s="22">
        <f t="shared" si="57"/>
        <v>-630</v>
      </c>
      <c r="AM518" s="65">
        <f t="shared" si="58"/>
        <v>0</v>
      </c>
      <c r="AN518" s="65">
        <f t="shared" si="59"/>
        <v>0</v>
      </c>
    </row>
    <row r="519" spans="1:40" outlineLevel="1" x14ac:dyDescent="0.25">
      <c r="A519" s="10">
        <v>40755</v>
      </c>
      <c r="C519" s="5" t="s">
        <v>7361</v>
      </c>
      <c r="D519" s="4" t="s">
        <v>7362</v>
      </c>
      <c r="F519" s="4" t="s">
        <v>88</v>
      </c>
      <c r="G519" s="4" t="s">
        <v>451</v>
      </c>
      <c r="H519" s="4" t="s">
        <v>157</v>
      </c>
      <c r="M519" s="5">
        <v>1</v>
      </c>
      <c r="N519" s="5" t="s">
        <v>158</v>
      </c>
      <c r="P519" s="65">
        <v>500</v>
      </c>
      <c r="Q519" s="66">
        <v>0</v>
      </c>
      <c r="R519" s="66">
        <v>0</v>
      </c>
      <c r="S519" s="66">
        <f t="shared" si="55"/>
        <v>500</v>
      </c>
      <c r="U519" s="5">
        <v>80</v>
      </c>
      <c r="V519" s="22">
        <v>-500</v>
      </c>
      <c r="W519" s="22">
        <v>0</v>
      </c>
      <c r="X519" s="22">
        <v>0</v>
      </c>
      <c r="Y519" s="22">
        <v>0</v>
      </c>
      <c r="Z519" s="22">
        <v>0</v>
      </c>
      <c r="AA519" s="22">
        <v>0</v>
      </c>
      <c r="AB519" s="22">
        <v>0</v>
      </c>
      <c r="AC519" s="22">
        <v>0</v>
      </c>
      <c r="AD519" s="22">
        <v>0</v>
      </c>
      <c r="AE519" s="22">
        <v>0</v>
      </c>
      <c r="AF519" s="22">
        <v>0</v>
      </c>
      <c r="AG519" s="22">
        <v>0</v>
      </c>
      <c r="AH519" s="22">
        <v>0</v>
      </c>
      <c r="AI519" s="22">
        <f t="shared" si="56"/>
        <v>0</v>
      </c>
      <c r="AJ519" s="22">
        <v>0</v>
      </c>
      <c r="AK519" s="22">
        <f t="shared" si="57"/>
        <v>-500</v>
      </c>
      <c r="AM519" s="65">
        <f t="shared" si="58"/>
        <v>0</v>
      </c>
      <c r="AN519" s="65">
        <f t="shared" si="59"/>
        <v>0</v>
      </c>
    </row>
    <row r="520" spans="1:40" outlineLevel="1" x14ac:dyDescent="0.25">
      <c r="A520" s="10">
        <v>40755</v>
      </c>
      <c r="C520" s="5" t="s">
        <v>7363</v>
      </c>
      <c r="D520" s="4" t="s">
        <v>7029</v>
      </c>
      <c r="F520" s="4" t="s">
        <v>88</v>
      </c>
      <c r="G520" s="4" t="s">
        <v>451</v>
      </c>
      <c r="H520" s="4" t="s">
        <v>157</v>
      </c>
      <c r="M520" s="5">
        <v>1</v>
      </c>
      <c r="N520" s="5" t="s">
        <v>158</v>
      </c>
      <c r="P520" s="65">
        <v>1550</v>
      </c>
      <c r="Q520" s="66">
        <v>0</v>
      </c>
      <c r="R520" s="66">
        <v>0</v>
      </c>
      <c r="S520" s="66">
        <f t="shared" ref="S520:S557" si="60">SUM(P520:R520)</f>
        <v>1550</v>
      </c>
      <c r="U520" s="5">
        <v>80</v>
      </c>
      <c r="V520" s="22">
        <v>-1550</v>
      </c>
      <c r="W520" s="22">
        <v>0</v>
      </c>
      <c r="X520" s="22">
        <v>0</v>
      </c>
      <c r="Y520" s="22">
        <v>0</v>
      </c>
      <c r="Z520" s="22">
        <v>0</v>
      </c>
      <c r="AA520" s="22">
        <v>0</v>
      </c>
      <c r="AB520" s="22">
        <v>0</v>
      </c>
      <c r="AC520" s="22">
        <v>0</v>
      </c>
      <c r="AD520" s="22">
        <v>0</v>
      </c>
      <c r="AE520" s="22">
        <v>0</v>
      </c>
      <c r="AF520" s="22">
        <v>0</v>
      </c>
      <c r="AG520" s="22">
        <v>0</v>
      </c>
      <c r="AH520" s="22">
        <v>0</v>
      </c>
      <c r="AI520" s="22">
        <f t="shared" si="56"/>
        <v>0</v>
      </c>
      <c r="AJ520" s="22">
        <v>0</v>
      </c>
      <c r="AK520" s="22">
        <f t="shared" si="57"/>
        <v>-1550</v>
      </c>
      <c r="AM520" s="65">
        <f t="shared" si="58"/>
        <v>0</v>
      </c>
      <c r="AN520" s="65">
        <f t="shared" si="59"/>
        <v>0</v>
      </c>
    </row>
    <row r="521" spans="1:40" outlineLevel="1" x14ac:dyDescent="0.25">
      <c r="A521" s="10">
        <v>40755</v>
      </c>
      <c r="C521" s="5" t="s">
        <v>7364</v>
      </c>
      <c r="D521" s="4" t="s">
        <v>7365</v>
      </c>
      <c r="F521" s="4" t="s">
        <v>88</v>
      </c>
      <c r="G521" s="4" t="s">
        <v>451</v>
      </c>
      <c r="H521" s="4" t="s">
        <v>157</v>
      </c>
      <c r="M521" s="5">
        <v>1</v>
      </c>
      <c r="N521" s="5" t="s">
        <v>158</v>
      </c>
      <c r="P521" s="65">
        <v>158</v>
      </c>
      <c r="Q521" s="66">
        <v>0</v>
      </c>
      <c r="R521" s="66">
        <v>0</v>
      </c>
      <c r="S521" s="66">
        <f t="shared" si="60"/>
        <v>158</v>
      </c>
      <c r="U521" s="5">
        <v>80</v>
      </c>
      <c r="V521" s="22">
        <v>-158</v>
      </c>
      <c r="W521" s="22">
        <v>0</v>
      </c>
      <c r="X521" s="22">
        <v>0</v>
      </c>
      <c r="Y521" s="22">
        <v>0</v>
      </c>
      <c r="Z521" s="22">
        <v>0</v>
      </c>
      <c r="AA521" s="22">
        <v>0</v>
      </c>
      <c r="AB521" s="22">
        <v>0</v>
      </c>
      <c r="AC521" s="22">
        <v>0</v>
      </c>
      <c r="AD521" s="22">
        <v>0</v>
      </c>
      <c r="AE521" s="22">
        <v>0</v>
      </c>
      <c r="AF521" s="22">
        <v>0</v>
      </c>
      <c r="AG521" s="22">
        <v>0</v>
      </c>
      <c r="AH521" s="22">
        <v>0</v>
      </c>
      <c r="AI521" s="22">
        <f t="shared" ref="AI521:AI558" si="61">SUM(W521:AH521)</f>
        <v>0</v>
      </c>
      <c r="AJ521" s="22">
        <v>0</v>
      </c>
      <c r="AK521" s="22">
        <f t="shared" ref="AK521:AK578" si="62">V521+AI521+AJ521</f>
        <v>-158</v>
      </c>
      <c r="AM521" s="65">
        <f t="shared" ref="AM521:AM578" si="63">S521+AK521</f>
        <v>0</v>
      </c>
      <c r="AN521" s="65">
        <f t="shared" ref="AN521:AN578" si="64">P521+V521</f>
        <v>0</v>
      </c>
    </row>
    <row r="522" spans="1:40" outlineLevel="1" x14ac:dyDescent="0.25">
      <c r="A522" s="10">
        <v>40755</v>
      </c>
      <c r="C522" s="5" t="s">
        <v>7366</v>
      </c>
      <c r="D522" s="4" t="s">
        <v>7367</v>
      </c>
      <c r="F522" s="4" t="s">
        <v>88</v>
      </c>
      <c r="G522" s="4" t="s">
        <v>451</v>
      </c>
      <c r="H522" s="4" t="s">
        <v>157</v>
      </c>
      <c r="M522" s="5">
        <v>1</v>
      </c>
      <c r="N522" s="5" t="s">
        <v>158</v>
      </c>
      <c r="P522" s="65">
        <v>3263.89</v>
      </c>
      <c r="Q522" s="66">
        <v>0</v>
      </c>
      <c r="R522" s="66">
        <v>0</v>
      </c>
      <c r="S522" s="66">
        <f t="shared" si="60"/>
        <v>3263.89</v>
      </c>
      <c r="U522" s="5">
        <v>80</v>
      </c>
      <c r="V522" s="22">
        <v>-3263.89</v>
      </c>
      <c r="W522" s="22">
        <v>0</v>
      </c>
      <c r="X522" s="22">
        <v>0</v>
      </c>
      <c r="Y522" s="22">
        <v>0</v>
      </c>
      <c r="Z522" s="22">
        <v>0</v>
      </c>
      <c r="AA522" s="22">
        <v>0</v>
      </c>
      <c r="AB522" s="22">
        <v>0</v>
      </c>
      <c r="AC522" s="22">
        <v>0</v>
      </c>
      <c r="AD522" s="22">
        <v>0</v>
      </c>
      <c r="AE522" s="22">
        <v>0</v>
      </c>
      <c r="AF522" s="22">
        <v>0</v>
      </c>
      <c r="AG522" s="22">
        <v>0</v>
      </c>
      <c r="AH522" s="22">
        <v>0</v>
      </c>
      <c r="AI522" s="22">
        <f t="shared" si="61"/>
        <v>0</v>
      </c>
      <c r="AJ522" s="22">
        <v>0</v>
      </c>
      <c r="AK522" s="22">
        <f t="shared" si="62"/>
        <v>-3263.89</v>
      </c>
      <c r="AM522" s="65">
        <f t="shared" si="63"/>
        <v>0</v>
      </c>
      <c r="AN522" s="65">
        <f t="shared" si="64"/>
        <v>0</v>
      </c>
    </row>
    <row r="523" spans="1:40" outlineLevel="1" x14ac:dyDescent="0.25">
      <c r="A523" s="10">
        <v>40755</v>
      </c>
      <c r="C523" s="5" t="s">
        <v>7368</v>
      </c>
      <c r="D523" s="4" t="s">
        <v>7369</v>
      </c>
      <c r="F523" s="4" t="s">
        <v>88</v>
      </c>
      <c r="G523" s="4" t="s">
        <v>451</v>
      </c>
      <c r="H523" s="4" t="s">
        <v>157</v>
      </c>
      <c r="M523" s="5">
        <v>1</v>
      </c>
      <c r="N523" s="5" t="s">
        <v>158</v>
      </c>
      <c r="P523" s="65">
        <v>6760.92</v>
      </c>
      <c r="Q523" s="66">
        <v>0</v>
      </c>
      <c r="R523" s="66">
        <v>0</v>
      </c>
      <c r="S523" s="66">
        <f t="shared" si="60"/>
        <v>6760.92</v>
      </c>
      <c r="U523" s="5">
        <v>80</v>
      </c>
      <c r="V523" s="22">
        <v>-6760.92</v>
      </c>
      <c r="W523" s="22">
        <v>0</v>
      </c>
      <c r="X523" s="22">
        <v>0</v>
      </c>
      <c r="Y523" s="22">
        <v>0</v>
      </c>
      <c r="Z523" s="22">
        <v>0</v>
      </c>
      <c r="AA523" s="22">
        <v>0</v>
      </c>
      <c r="AB523" s="22">
        <v>0</v>
      </c>
      <c r="AC523" s="22">
        <v>0</v>
      </c>
      <c r="AD523" s="22">
        <v>0</v>
      </c>
      <c r="AE523" s="22">
        <v>0</v>
      </c>
      <c r="AF523" s="22">
        <v>0</v>
      </c>
      <c r="AG523" s="22">
        <v>0</v>
      </c>
      <c r="AH523" s="22">
        <v>0</v>
      </c>
      <c r="AI523" s="22">
        <f t="shared" si="61"/>
        <v>0</v>
      </c>
      <c r="AJ523" s="22">
        <v>0</v>
      </c>
      <c r="AK523" s="22">
        <f t="shared" si="62"/>
        <v>-6760.92</v>
      </c>
      <c r="AM523" s="65">
        <f t="shared" si="63"/>
        <v>0</v>
      </c>
      <c r="AN523" s="65">
        <f t="shared" si="64"/>
        <v>0</v>
      </c>
    </row>
    <row r="524" spans="1:40" outlineLevel="1" x14ac:dyDescent="0.25">
      <c r="A524" s="10">
        <v>40755</v>
      </c>
      <c r="C524" s="5" t="s">
        <v>7370</v>
      </c>
      <c r="D524" s="4" t="s">
        <v>7371</v>
      </c>
      <c r="F524" s="4" t="s">
        <v>88</v>
      </c>
      <c r="G524" s="4" t="s">
        <v>451</v>
      </c>
      <c r="H524" s="4" t="s">
        <v>157</v>
      </c>
      <c r="M524" s="5">
        <v>1</v>
      </c>
      <c r="N524" s="5" t="s">
        <v>158</v>
      </c>
      <c r="P524" s="65">
        <v>6135.19</v>
      </c>
      <c r="Q524" s="66">
        <v>0</v>
      </c>
      <c r="R524" s="66">
        <v>0</v>
      </c>
      <c r="S524" s="66">
        <f t="shared" si="60"/>
        <v>6135.19</v>
      </c>
      <c r="U524" s="5">
        <v>80</v>
      </c>
      <c r="V524" s="22">
        <v>-6135.19</v>
      </c>
      <c r="W524" s="22">
        <v>0</v>
      </c>
      <c r="X524" s="22">
        <v>0</v>
      </c>
      <c r="Y524" s="22">
        <v>0</v>
      </c>
      <c r="Z524" s="22">
        <v>0</v>
      </c>
      <c r="AA524" s="22">
        <v>0</v>
      </c>
      <c r="AB524" s="22">
        <v>0</v>
      </c>
      <c r="AC524" s="22">
        <v>0</v>
      </c>
      <c r="AD524" s="22">
        <v>0</v>
      </c>
      <c r="AE524" s="22">
        <v>0</v>
      </c>
      <c r="AF524" s="22">
        <v>0</v>
      </c>
      <c r="AG524" s="22">
        <v>0</v>
      </c>
      <c r="AH524" s="22">
        <v>0</v>
      </c>
      <c r="AI524" s="22">
        <f t="shared" si="61"/>
        <v>0</v>
      </c>
      <c r="AJ524" s="22">
        <v>0</v>
      </c>
      <c r="AK524" s="22">
        <f t="shared" si="62"/>
        <v>-6135.19</v>
      </c>
      <c r="AM524" s="65">
        <f t="shared" si="63"/>
        <v>0</v>
      </c>
      <c r="AN524" s="65">
        <f t="shared" si="64"/>
        <v>0</v>
      </c>
    </row>
    <row r="525" spans="1:40" outlineLevel="1" x14ac:dyDescent="0.25">
      <c r="A525" s="10">
        <v>40755</v>
      </c>
      <c r="C525" s="5" t="s">
        <v>7372</v>
      </c>
      <c r="D525" s="4" t="s">
        <v>7373</v>
      </c>
      <c r="F525" s="4" t="s">
        <v>88</v>
      </c>
      <c r="G525" s="4" t="s">
        <v>451</v>
      </c>
      <c r="H525" s="4" t="s">
        <v>157</v>
      </c>
      <c r="M525" s="5">
        <v>1</v>
      </c>
      <c r="N525" s="5" t="s">
        <v>158</v>
      </c>
      <c r="P525" s="65">
        <v>2167</v>
      </c>
      <c r="Q525" s="66">
        <v>0</v>
      </c>
      <c r="R525" s="66">
        <v>0</v>
      </c>
      <c r="S525" s="66">
        <f t="shared" si="60"/>
        <v>2167</v>
      </c>
      <c r="U525" s="5">
        <v>80</v>
      </c>
      <c r="V525" s="22">
        <v>-2167</v>
      </c>
      <c r="W525" s="22">
        <v>0</v>
      </c>
      <c r="X525" s="22">
        <v>0</v>
      </c>
      <c r="Y525" s="22">
        <v>0</v>
      </c>
      <c r="Z525" s="22">
        <v>0</v>
      </c>
      <c r="AA525" s="22">
        <v>0</v>
      </c>
      <c r="AB525" s="22">
        <v>0</v>
      </c>
      <c r="AC525" s="22">
        <v>0</v>
      </c>
      <c r="AD525" s="22">
        <v>0</v>
      </c>
      <c r="AE525" s="22">
        <v>0</v>
      </c>
      <c r="AF525" s="22">
        <v>0</v>
      </c>
      <c r="AG525" s="22">
        <v>0</v>
      </c>
      <c r="AH525" s="22">
        <v>0</v>
      </c>
      <c r="AI525" s="22">
        <f t="shared" si="61"/>
        <v>0</v>
      </c>
      <c r="AJ525" s="22">
        <v>0</v>
      </c>
      <c r="AK525" s="22">
        <f t="shared" si="62"/>
        <v>-2167</v>
      </c>
      <c r="AM525" s="65">
        <f t="shared" si="63"/>
        <v>0</v>
      </c>
      <c r="AN525" s="65">
        <f t="shared" si="64"/>
        <v>0</v>
      </c>
    </row>
    <row r="526" spans="1:40" outlineLevel="1" x14ac:dyDescent="0.25">
      <c r="A526" s="10">
        <v>40755</v>
      </c>
      <c r="C526" s="5" t="s">
        <v>7374</v>
      </c>
      <c r="D526" s="4" t="s">
        <v>7375</v>
      </c>
      <c r="F526" s="4" t="s">
        <v>88</v>
      </c>
      <c r="G526" s="4" t="s">
        <v>451</v>
      </c>
      <c r="H526" s="4" t="s">
        <v>157</v>
      </c>
      <c r="M526" s="5">
        <v>1</v>
      </c>
      <c r="N526" s="5" t="s">
        <v>158</v>
      </c>
      <c r="P526" s="65">
        <v>194.47</v>
      </c>
      <c r="Q526" s="66">
        <v>0</v>
      </c>
      <c r="R526" s="66">
        <v>0</v>
      </c>
      <c r="S526" s="66">
        <f t="shared" si="60"/>
        <v>194.47</v>
      </c>
      <c r="U526" s="5">
        <v>80</v>
      </c>
      <c r="V526" s="22">
        <v>-194.47</v>
      </c>
      <c r="W526" s="22">
        <v>0</v>
      </c>
      <c r="X526" s="22">
        <v>0</v>
      </c>
      <c r="Y526" s="22">
        <v>0</v>
      </c>
      <c r="Z526" s="22">
        <v>0</v>
      </c>
      <c r="AA526" s="22">
        <v>0</v>
      </c>
      <c r="AB526" s="22">
        <v>0</v>
      </c>
      <c r="AC526" s="22">
        <v>0</v>
      </c>
      <c r="AD526" s="22">
        <v>0</v>
      </c>
      <c r="AE526" s="22">
        <v>0</v>
      </c>
      <c r="AF526" s="22">
        <v>0</v>
      </c>
      <c r="AG526" s="22">
        <v>0</v>
      </c>
      <c r="AH526" s="22">
        <v>0</v>
      </c>
      <c r="AI526" s="22">
        <f t="shared" si="61"/>
        <v>0</v>
      </c>
      <c r="AJ526" s="22">
        <v>0</v>
      </c>
      <c r="AK526" s="22">
        <f t="shared" si="62"/>
        <v>-194.47</v>
      </c>
      <c r="AM526" s="65">
        <f t="shared" si="63"/>
        <v>0</v>
      </c>
      <c r="AN526" s="65">
        <f t="shared" si="64"/>
        <v>0</v>
      </c>
    </row>
    <row r="527" spans="1:40" outlineLevel="1" x14ac:dyDescent="0.25">
      <c r="A527" s="10">
        <v>40755</v>
      </c>
      <c r="C527" s="5" t="s">
        <v>7376</v>
      </c>
      <c r="D527" s="4" t="s">
        <v>7375</v>
      </c>
      <c r="F527" s="4" t="s">
        <v>88</v>
      </c>
      <c r="G527" s="4" t="s">
        <v>451</v>
      </c>
      <c r="H527" s="4" t="s">
        <v>157</v>
      </c>
      <c r="M527" s="5">
        <v>1</v>
      </c>
      <c r="N527" s="5" t="s">
        <v>158</v>
      </c>
      <c r="P527" s="65">
        <v>194.47</v>
      </c>
      <c r="Q527" s="66">
        <v>0</v>
      </c>
      <c r="R527" s="66">
        <v>0</v>
      </c>
      <c r="S527" s="66">
        <f t="shared" si="60"/>
        <v>194.47</v>
      </c>
      <c r="U527" s="5">
        <v>80</v>
      </c>
      <c r="V527" s="22">
        <v>-194.47</v>
      </c>
      <c r="W527" s="22">
        <v>0</v>
      </c>
      <c r="X527" s="22">
        <v>0</v>
      </c>
      <c r="Y527" s="22">
        <v>0</v>
      </c>
      <c r="Z527" s="22">
        <v>0</v>
      </c>
      <c r="AA527" s="22">
        <v>0</v>
      </c>
      <c r="AB527" s="22">
        <v>0</v>
      </c>
      <c r="AC527" s="22">
        <v>0</v>
      </c>
      <c r="AD527" s="22">
        <v>0</v>
      </c>
      <c r="AE527" s="22">
        <v>0</v>
      </c>
      <c r="AF527" s="22">
        <v>0</v>
      </c>
      <c r="AG527" s="22">
        <v>0</v>
      </c>
      <c r="AH527" s="22">
        <v>0</v>
      </c>
      <c r="AI527" s="22">
        <f t="shared" si="61"/>
        <v>0</v>
      </c>
      <c r="AJ527" s="22">
        <v>0</v>
      </c>
      <c r="AK527" s="22">
        <f t="shared" si="62"/>
        <v>-194.47</v>
      </c>
      <c r="AM527" s="65">
        <f t="shared" si="63"/>
        <v>0</v>
      </c>
      <c r="AN527" s="65">
        <f t="shared" si="64"/>
        <v>0</v>
      </c>
    </row>
    <row r="528" spans="1:40" outlineLevel="1" x14ac:dyDescent="0.25">
      <c r="A528" s="10">
        <v>40755</v>
      </c>
      <c r="C528" s="5" t="s">
        <v>7377</v>
      </c>
      <c r="D528" s="4" t="s">
        <v>7375</v>
      </c>
      <c r="F528" s="4" t="s">
        <v>88</v>
      </c>
      <c r="G528" s="4" t="s">
        <v>451</v>
      </c>
      <c r="H528" s="4" t="s">
        <v>157</v>
      </c>
      <c r="M528" s="5">
        <v>1</v>
      </c>
      <c r="N528" s="5" t="s">
        <v>158</v>
      </c>
      <c r="P528" s="65">
        <v>194.47</v>
      </c>
      <c r="Q528" s="66">
        <v>0</v>
      </c>
      <c r="R528" s="66">
        <v>0</v>
      </c>
      <c r="S528" s="66">
        <f t="shared" si="60"/>
        <v>194.47</v>
      </c>
      <c r="U528" s="5">
        <v>80</v>
      </c>
      <c r="V528" s="22">
        <v>-194.47</v>
      </c>
      <c r="W528" s="22">
        <v>0</v>
      </c>
      <c r="X528" s="22">
        <v>0</v>
      </c>
      <c r="Y528" s="22">
        <v>0</v>
      </c>
      <c r="Z528" s="22">
        <v>0</v>
      </c>
      <c r="AA528" s="22">
        <v>0</v>
      </c>
      <c r="AB528" s="22">
        <v>0</v>
      </c>
      <c r="AC528" s="22">
        <v>0</v>
      </c>
      <c r="AD528" s="22">
        <v>0</v>
      </c>
      <c r="AE528" s="22">
        <v>0</v>
      </c>
      <c r="AF528" s="22">
        <v>0</v>
      </c>
      <c r="AG528" s="22">
        <v>0</v>
      </c>
      <c r="AH528" s="22">
        <v>0</v>
      </c>
      <c r="AI528" s="22">
        <f t="shared" si="61"/>
        <v>0</v>
      </c>
      <c r="AJ528" s="22">
        <v>0</v>
      </c>
      <c r="AK528" s="22">
        <f t="shared" si="62"/>
        <v>-194.47</v>
      </c>
      <c r="AM528" s="65">
        <f t="shared" si="63"/>
        <v>0</v>
      </c>
      <c r="AN528" s="65">
        <f t="shared" si="64"/>
        <v>0</v>
      </c>
    </row>
    <row r="529" spans="1:40" outlineLevel="1" x14ac:dyDescent="0.25">
      <c r="A529" s="10">
        <v>40755</v>
      </c>
      <c r="C529" s="5" t="s">
        <v>7378</v>
      </c>
      <c r="D529" s="4" t="s">
        <v>7379</v>
      </c>
      <c r="F529" s="4" t="s">
        <v>88</v>
      </c>
      <c r="G529" s="4" t="s">
        <v>451</v>
      </c>
      <c r="H529" s="4" t="s">
        <v>157</v>
      </c>
      <c r="M529" s="5">
        <v>1</v>
      </c>
      <c r="N529" s="5" t="s">
        <v>158</v>
      </c>
      <c r="P529" s="65">
        <v>474.52</v>
      </c>
      <c r="Q529" s="66">
        <v>0</v>
      </c>
      <c r="R529" s="66">
        <v>0</v>
      </c>
      <c r="S529" s="66">
        <f t="shared" si="60"/>
        <v>474.52</v>
      </c>
      <c r="U529" s="5">
        <v>80</v>
      </c>
      <c r="V529" s="22">
        <v>-474.52</v>
      </c>
      <c r="W529" s="22">
        <v>0</v>
      </c>
      <c r="X529" s="22">
        <v>0</v>
      </c>
      <c r="Y529" s="22">
        <v>0</v>
      </c>
      <c r="Z529" s="22">
        <v>0</v>
      </c>
      <c r="AA529" s="22">
        <v>0</v>
      </c>
      <c r="AB529" s="22">
        <v>0</v>
      </c>
      <c r="AC529" s="22">
        <v>0</v>
      </c>
      <c r="AD529" s="22">
        <v>0</v>
      </c>
      <c r="AE529" s="22">
        <v>0</v>
      </c>
      <c r="AF529" s="22">
        <v>0</v>
      </c>
      <c r="AG529" s="22">
        <v>0</v>
      </c>
      <c r="AH529" s="22">
        <v>0</v>
      </c>
      <c r="AI529" s="22">
        <f t="shared" si="61"/>
        <v>0</v>
      </c>
      <c r="AJ529" s="22">
        <v>0</v>
      </c>
      <c r="AK529" s="22">
        <f t="shared" si="62"/>
        <v>-474.52</v>
      </c>
      <c r="AM529" s="65">
        <f t="shared" si="63"/>
        <v>0</v>
      </c>
      <c r="AN529" s="65">
        <f t="shared" si="64"/>
        <v>0</v>
      </c>
    </row>
    <row r="530" spans="1:40" outlineLevel="1" x14ac:dyDescent="0.25">
      <c r="A530" s="10">
        <v>40755</v>
      </c>
      <c r="C530" s="5" t="s">
        <v>7380</v>
      </c>
      <c r="D530" s="4" t="s">
        <v>7381</v>
      </c>
      <c r="F530" s="4" t="s">
        <v>88</v>
      </c>
      <c r="G530" s="4" t="s">
        <v>451</v>
      </c>
      <c r="H530" s="4" t="s">
        <v>157</v>
      </c>
      <c r="M530" s="5">
        <v>1</v>
      </c>
      <c r="N530" s="5" t="s">
        <v>158</v>
      </c>
      <c r="P530" s="65">
        <v>999</v>
      </c>
      <c r="Q530" s="66">
        <v>0</v>
      </c>
      <c r="R530" s="66">
        <v>0</v>
      </c>
      <c r="S530" s="66">
        <f t="shared" si="60"/>
        <v>999</v>
      </c>
      <c r="U530" s="5">
        <v>80</v>
      </c>
      <c r="V530" s="22">
        <v>-999</v>
      </c>
      <c r="W530" s="22">
        <v>0</v>
      </c>
      <c r="X530" s="22">
        <v>0</v>
      </c>
      <c r="Y530" s="22">
        <v>0</v>
      </c>
      <c r="Z530" s="22">
        <v>0</v>
      </c>
      <c r="AA530" s="22">
        <v>0</v>
      </c>
      <c r="AB530" s="22">
        <v>0</v>
      </c>
      <c r="AC530" s="22">
        <v>0</v>
      </c>
      <c r="AD530" s="22">
        <v>0</v>
      </c>
      <c r="AE530" s="22">
        <v>0</v>
      </c>
      <c r="AF530" s="22">
        <v>0</v>
      </c>
      <c r="AG530" s="22">
        <v>0</v>
      </c>
      <c r="AH530" s="22">
        <v>0</v>
      </c>
      <c r="AI530" s="22">
        <f t="shared" si="61"/>
        <v>0</v>
      </c>
      <c r="AJ530" s="22">
        <v>0</v>
      </c>
      <c r="AK530" s="22">
        <f t="shared" si="62"/>
        <v>-999</v>
      </c>
      <c r="AM530" s="65">
        <f t="shared" si="63"/>
        <v>0</v>
      </c>
      <c r="AN530" s="65">
        <f t="shared" si="64"/>
        <v>0</v>
      </c>
    </row>
    <row r="531" spans="1:40" outlineLevel="1" x14ac:dyDescent="0.25">
      <c r="A531" s="10">
        <v>40755</v>
      </c>
      <c r="C531" s="5" t="s">
        <v>7382</v>
      </c>
      <c r="D531" s="4" t="s">
        <v>7383</v>
      </c>
      <c r="F531" s="4" t="s">
        <v>88</v>
      </c>
      <c r="G531" s="4" t="s">
        <v>451</v>
      </c>
      <c r="H531" s="4" t="s">
        <v>157</v>
      </c>
      <c r="M531" s="5">
        <v>1</v>
      </c>
      <c r="N531" s="5" t="s">
        <v>158</v>
      </c>
      <c r="P531" s="65">
        <v>4850</v>
      </c>
      <c r="Q531" s="66">
        <v>0</v>
      </c>
      <c r="R531" s="66">
        <v>0</v>
      </c>
      <c r="S531" s="66">
        <f t="shared" si="60"/>
        <v>4850</v>
      </c>
      <c r="U531" s="5">
        <v>80</v>
      </c>
      <c r="V531" s="22">
        <v>-4850</v>
      </c>
      <c r="W531" s="22">
        <v>0</v>
      </c>
      <c r="X531" s="22">
        <v>0</v>
      </c>
      <c r="Y531" s="22">
        <v>0</v>
      </c>
      <c r="Z531" s="22">
        <v>0</v>
      </c>
      <c r="AA531" s="22">
        <v>0</v>
      </c>
      <c r="AB531" s="22">
        <v>0</v>
      </c>
      <c r="AC531" s="22">
        <v>0</v>
      </c>
      <c r="AD531" s="22">
        <v>0</v>
      </c>
      <c r="AE531" s="22">
        <v>0</v>
      </c>
      <c r="AF531" s="22">
        <v>0</v>
      </c>
      <c r="AG531" s="22">
        <v>0</v>
      </c>
      <c r="AH531" s="22">
        <v>0</v>
      </c>
      <c r="AI531" s="22">
        <f t="shared" si="61"/>
        <v>0</v>
      </c>
      <c r="AJ531" s="22">
        <v>0</v>
      </c>
      <c r="AK531" s="22">
        <f t="shared" si="62"/>
        <v>-4850</v>
      </c>
      <c r="AM531" s="65">
        <f t="shared" si="63"/>
        <v>0</v>
      </c>
      <c r="AN531" s="65">
        <f t="shared" si="64"/>
        <v>0</v>
      </c>
    </row>
    <row r="532" spans="1:40" outlineLevel="1" x14ac:dyDescent="0.25">
      <c r="A532" s="10">
        <v>40755</v>
      </c>
      <c r="C532" s="5" t="s">
        <v>7384</v>
      </c>
      <c r="D532" s="4" t="s">
        <v>7385</v>
      </c>
      <c r="F532" s="4" t="s">
        <v>88</v>
      </c>
      <c r="G532" s="4" t="s">
        <v>451</v>
      </c>
      <c r="H532" s="4" t="s">
        <v>157</v>
      </c>
      <c r="M532" s="5">
        <v>1</v>
      </c>
      <c r="N532" s="5" t="s">
        <v>158</v>
      </c>
      <c r="P532" s="65">
        <v>3418</v>
      </c>
      <c r="Q532" s="66">
        <v>0</v>
      </c>
      <c r="R532" s="66">
        <v>0</v>
      </c>
      <c r="S532" s="66">
        <f t="shared" si="60"/>
        <v>3418</v>
      </c>
      <c r="U532" s="5">
        <v>80</v>
      </c>
      <c r="V532" s="22">
        <v>-3418</v>
      </c>
      <c r="W532" s="22">
        <v>0</v>
      </c>
      <c r="X532" s="22">
        <v>0</v>
      </c>
      <c r="Y532" s="22">
        <v>0</v>
      </c>
      <c r="Z532" s="22">
        <v>0</v>
      </c>
      <c r="AA532" s="22">
        <v>0</v>
      </c>
      <c r="AB532" s="22">
        <v>0</v>
      </c>
      <c r="AC532" s="22">
        <v>0</v>
      </c>
      <c r="AD532" s="22">
        <v>0</v>
      </c>
      <c r="AE532" s="22">
        <v>0</v>
      </c>
      <c r="AF532" s="22">
        <v>0</v>
      </c>
      <c r="AG532" s="22">
        <v>0</v>
      </c>
      <c r="AH532" s="22">
        <v>0</v>
      </c>
      <c r="AI532" s="22">
        <f t="shared" si="61"/>
        <v>0</v>
      </c>
      <c r="AJ532" s="22">
        <v>0</v>
      </c>
      <c r="AK532" s="22">
        <f t="shared" si="62"/>
        <v>-3418</v>
      </c>
      <c r="AM532" s="65">
        <f t="shared" si="63"/>
        <v>0</v>
      </c>
      <c r="AN532" s="65">
        <f t="shared" si="64"/>
        <v>0</v>
      </c>
    </row>
    <row r="533" spans="1:40" outlineLevel="1" x14ac:dyDescent="0.25">
      <c r="A533" s="10">
        <v>40755</v>
      </c>
      <c r="C533" s="5" t="s">
        <v>7386</v>
      </c>
      <c r="D533" s="4" t="s">
        <v>7387</v>
      </c>
      <c r="F533" s="4" t="s">
        <v>88</v>
      </c>
      <c r="G533" s="4" t="s">
        <v>451</v>
      </c>
      <c r="H533" s="4" t="s">
        <v>157</v>
      </c>
      <c r="M533" s="5">
        <v>1</v>
      </c>
      <c r="N533" s="5" t="s">
        <v>158</v>
      </c>
      <c r="P533" s="65">
        <v>1198</v>
      </c>
      <c r="Q533" s="66">
        <v>0</v>
      </c>
      <c r="R533" s="66">
        <v>0</v>
      </c>
      <c r="S533" s="66">
        <f t="shared" si="60"/>
        <v>1198</v>
      </c>
      <c r="U533" s="5">
        <v>80</v>
      </c>
      <c r="V533" s="22">
        <v>-1198</v>
      </c>
      <c r="W533" s="22">
        <v>0</v>
      </c>
      <c r="X533" s="22">
        <v>0</v>
      </c>
      <c r="Y533" s="22">
        <v>0</v>
      </c>
      <c r="Z533" s="22">
        <v>0</v>
      </c>
      <c r="AA533" s="22">
        <v>0</v>
      </c>
      <c r="AB533" s="22">
        <v>0</v>
      </c>
      <c r="AC533" s="22">
        <v>0</v>
      </c>
      <c r="AD533" s="22">
        <v>0</v>
      </c>
      <c r="AE533" s="22">
        <v>0</v>
      </c>
      <c r="AF533" s="22">
        <v>0</v>
      </c>
      <c r="AG533" s="22">
        <v>0</v>
      </c>
      <c r="AH533" s="22">
        <v>0</v>
      </c>
      <c r="AI533" s="22">
        <f t="shared" si="61"/>
        <v>0</v>
      </c>
      <c r="AJ533" s="22">
        <v>0</v>
      </c>
      <c r="AK533" s="22">
        <f t="shared" si="62"/>
        <v>-1198</v>
      </c>
      <c r="AM533" s="65">
        <f t="shared" si="63"/>
        <v>0</v>
      </c>
      <c r="AN533" s="65">
        <f t="shared" si="64"/>
        <v>0</v>
      </c>
    </row>
    <row r="534" spans="1:40" outlineLevel="1" x14ac:dyDescent="0.25">
      <c r="A534" s="10">
        <v>40755</v>
      </c>
      <c r="C534" s="5" t="s">
        <v>7388</v>
      </c>
      <c r="D534" s="4" t="s">
        <v>7389</v>
      </c>
      <c r="F534" s="4" t="s">
        <v>88</v>
      </c>
      <c r="G534" s="4" t="s">
        <v>451</v>
      </c>
      <c r="H534" s="4" t="s">
        <v>157</v>
      </c>
      <c r="M534" s="5">
        <v>1</v>
      </c>
      <c r="N534" s="5" t="s">
        <v>158</v>
      </c>
      <c r="P534" s="65">
        <v>1100</v>
      </c>
      <c r="Q534" s="66">
        <v>0</v>
      </c>
      <c r="R534" s="66">
        <v>0</v>
      </c>
      <c r="S534" s="66">
        <f t="shared" si="60"/>
        <v>1100</v>
      </c>
      <c r="U534" s="5">
        <v>80</v>
      </c>
      <c r="V534" s="22">
        <v>-1100</v>
      </c>
      <c r="W534" s="22">
        <v>0</v>
      </c>
      <c r="X534" s="22">
        <v>0</v>
      </c>
      <c r="Y534" s="22">
        <v>0</v>
      </c>
      <c r="Z534" s="22">
        <v>0</v>
      </c>
      <c r="AA534" s="22">
        <v>0</v>
      </c>
      <c r="AB534" s="22">
        <v>0</v>
      </c>
      <c r="AC534" s="22">
        <v>0</v>
      </c>
      <c r="AD534" s="22">
        <v>0</v>
      </c>
      <c r="AE534" s="22">
        <v>0</v>
      </c>
      <c r="AF534" s="22">
        <v>0</v>
      </c>
      <c r="AG534" s="22">
        <v>0</v>
      </c>
      <c r="AH534" s="22">
        <v>0</v>
      </c>
      <c r="AI534" s="22">
        <f t="shared" si="61"/>
        <v>0</v>
      </c>
      <c r="AJ534" s="22">
        <v>0</v>
      </c>
      <c r="AK534" s="22">
        <f t="shared" si="62"/>
        <v>-1100</v>
      </c>
      <c r="AM534" s="65">
        <f t="shared" si="63"/>
        <v>0</v>
      </c>
      <c r="AN534" s="65">
        <f t="shared" si="64"/>
        <v>0</v>
      </c>
    </row>
    <row r="535" spans="1:40" outlineLevel="1" x14ac:dyDescent="0.25">
      <c r="A535" s="10">
        <v>40755</v>
      </c>
      <c r="C535" s="5" t="s">
        <v>7390</v>
      </c>
      <c r="D535" s="4" t="s">
        <v>7391</v>
      </c>
      <c r="F535" s="4" t="s">
        <v>88</v>
      </c>
      <c r="G535" s="4" t="s">
        <v>451</v>
      </c>
      <c r="H535" s="4" t="s">
        <v>157</v>
      </c>
      <c r="M535" s="5">
        <v>1</v>
      </c>
      <c r="N535" s="5" t="s">
        <v>158</v>
      </c>
      <c r="P535" s="65">
        <v>248</v>
      </c>
      <c r="Q535" s="66">
        <v>0</v>
      </c>
      <c r="R535" s="66">
        <v>0</v>
      </c>
      <c r="S535" s="66">
        <f t="shared" si="60"/>
        <v>248</v>
      </c>
      <c r="U535" s="5">
        <v>80</v>
      </c>
      <c r="V535" s="22">
        <v>-248</v>
      </c>
      <c r="W535" s="22">
        <v>0</v>
      </c>
      <c r="X535" s="22">
        <v>0</v>
      </c>
      <c r="Y535" s="22">
        <v>0</v>
      </c>
      <c r="Z535" s="22">
        <v>0</v>
      </c>
      <c r="AA535" s="22">
        <v>0</v>
      </c>
      <c r="AB535" s="22">
        <v>0</v>
      </c>
      <c r="AC535" s="22">
        <v>0</v>
      </c>
      <c r="AD535" s="22">
        <v>0</v>
      </c>
      <c r="AE535" s="22">
        <v>0</v>
      </c>
      <c r="AF535" s="22">
        <v>0</v>
      </c>
      <c r="AG535" s="22">
        <v>0</v>
      </c>
      <c r="AH535" s="22">
        <v>0</v>
      </c>
      <c r="AI535" s="22">
        <f t="shared" si="61"/>
        <v>0</v>
      </c>
      <c r="AJ535" s="22">
        <v>0</v>
      </c>
      <c r="AK535" s="22">
        <f t="shared" si="62"/>
        <v>-248</v>
      </c>
      <c r="AM535" s="65">
        <f t="shared" si="63"/>
        <v>0</v>
      </c>
      <c r="AN535" s="65">
        <f t="shared" si="64"/>
        <v>0</v>
      </c>
    </row>
    <row r="536" spans="1:40" outlineLevel="1" x14ac:dyDescent="0.25">
      <c r="A536" s="10">
        <v>40755</v>
      </c>
      <c r="C536" s="5" t="s">
        <v>7392</v>
      </c>
      <c r="D536" s="4" t="s">
        <v>7393</v>
      </c>
      <c r="F536" s="4" t="s">
        <v>88</v>
      </c>
      <c r="G536" s="4" t="s">
        <v>451</v>
      </c>
      <c r="H536" s="4" t="s">
        <v>157</v>
      </c>
      <c r="M536" s="5">
        <v>1</v>
      </c>
      <c r="N536" s="5" t="s">
        <v>158</v>
      </c>
      <c r="P536" s="65">
        <v>100</v>
      </c>
      <c r="Q536" s="66">
        <v>0</v>
      </c>
      <c r="R536" s="66">
        <v>0</v>
      </c>
      <c r="S536" s="66">
        <f t="shared" si="60"/>
        <v>100</v>
      </c>
      <c r="U536" s="5">
        <v>80</v>
      </c>
      <c r="V536" s="22">
        <v>-100</v>
      </c>
      <c r="W536" s="22">
        <v>0</v>
      </c>
      <c r="X536" s="22">
        <v>0</v>
      </c>
      <c r="Y536" s="22">
        <v>0</v>
      </c>
      <c r="Z536" s="22">
        <v>0</v>
      </c>
      <c r="AA536" s="22">
        <v>0</v>
      </c>
      <c r="AB536" s="22">
        <v>0</v>
      </c>
      <c r="AC536" s="22">
        <v>0</v>
      </c>
      <c r="AD536" s="22">
        <v>0</v>
      </c>
      <c r="AE536" s="22">
        <v>0</v>
      </c>
      <c r="AF536" s="22">
        <v>0</v>
      </c>
      <c r="AG536" s="22">
        <v>0</v>
      </c>
      <c r="AH536" s="22">
        <v>0</v>
      </c>
      <c r="AI536" s="22">
        <f t="shared" si="61"/>
        <v>0</v>
      </c>
      <c r="AJ536" s="22">
        <v>0</v>
      </c>
      <c r="AK536" s="22">
        <f t="shared" si="62"/>
        <v>-100</v>
      </c>
      <c r="AM536" s="65">
        <f t="shared" si="63"/>
        <v>0</v>
      </c>
      <c r="AN536" s="65">
        <f t="shared" si="64"/>
        <v>0</v>
      </c>
    </row>
    <row r="537" spans="1:40" outlineLevel="1" x14ac:dyDescent="0.25">
      <c r="A537" s="10">
        <v>40755</v>
      </c>
      <c r="C537" s="5" t="s">
        <v>7394</v>
      </c>
      <c r="D537" s="4" t="s">
        <v>7395</v>
      </c>
      <c r="F537" s="4" t="s">
        <v>88</v>
      </c>
      <c r="G537" s="4" t="s">
        <v>451</v>
      </c>
      <c r="H537" s="4" t="s">
        <v>157</v>
      </c>
      <c r="M537" s="5">
        <v>1</v>
      </c>
      <c r="N537" s="5" t="s">
        <v>158</v>
      </c>
      <c r="P537" s="65">
        <v>1350</v>
      </c>
      <c r="Q537" s="66">
        <v>0</v>
      </c>
      <c r="R537" s="66">
        <v>0</v>
      </c>
      <c r="S537" s="66">
        <f t="shared" si="60"/>
        <v>1350</v>
      </c>
      <c r="U537" s="5">
        <v>80</v>
      </c>
      <c r="V537" s="22">
        <v>-1350</v>
      </c>
      <c r="W537" s="22">
        <v>0</v>
      </c>
      <c r="X537" s="22">
        <v>0</v>
      </c>
      <c r="Y537" s="22">
        <v>0</v>
      </c>
      <c r="Z537" s="22">
        <v>0</v>
      </c>
      <c r="AA537" s="22">
        <v>0</v>
      </c>
      <c r="AB537" s="22">
        <v>0</v>
      </c>
      <c r="AC537" s="22">
        <v>0</v>
      </c>
      <c r="AD537" s="22">
        <v>0</v>
      </c>
      <c r="AE537" s="22">
        <v>0</v>
      </c>
      <c r="AF537" s="22">
        <v>0</v>
      </c>
      <c r="AG537" s="22">
        <v>0</v>
      </c>
      <c r="AH537" s="22">
        <v>0</v>
      </c>
      <c r="AI537" s="22">
        <f t="shared" si="61"/>
        <v>0</v>
      </c>
      <c r="AJ537" s="22">
        <v>0</v>
      </c>
      <c r="AK537" s="22">
        <f t="shared" si="62"/>
        <v>-1350</v>
      </c>
      <c r="AM537" s="65">
        <f t="shared" si="63"/>
        <v>0</v>
      </c>
      <c r="AN537" s="65">
        <f t="shared" si="64"/>
        <v>0</v>
      </c>
    </row>
    <row r="538" spans="1:40" outlineLevel="1" x14ac:dyDescent="0.25">
      <c r="A538" s="10">
        <v>40755</v>
      </c>
      <c r="C538" s="5" t="s">
        <v>7396</v>
      </c>
      <c r="D538" s="4" t="s">
        <v>7397</v>
      </c>
      <c r="F538" s="4" t="s">
        <v>88</v>
      </c>
      <c r="G538" s="4" t="s">
        <v>451</v>
      </c>
      <c r="H538" s="4" t="s">
        <v>157</v>
      </c>
      <c r="M538" s="5">
        <v>1</v>
      </c>
      <c r="N538" s="5" t="s">
        <v>158</v>
      </c>
      <c r="P538" s="65">
        <v>560</v>
      </c>
      <c r="Q538" s="66">
        <v>0</v>
      </c>
      <c r="R538" s="66">
        <v>0</v>
      </c>
      <c r="S538" s="66">
        <f t="shared" si="60"/>
        <v>560</v>
      </c>
      <c r="U538" s="5">
        <v>80</v>
      </c>
      <c r="V538" s="22">
        <v>-560</v>
      </c>
      <c r="W538" s="22">
        <v>0</v>
      </c>
      <c r="X538" s="22">
        <v>0</v>
      </c>
      <c r="Y538" s="22">
        <v>0</v>
      </c>
      <c r="Z538" s="22">
        <v>0</v>
      </c>
      <c r="AA538" s="22">
        <v>0</v>
      </c>
      <c r="AB538" s="22">
        <v>0</v>
      </c>
      <c r="AC538" s="22">
        <v>0</v>
      </c>
      <c r="AD538" s="22">
        <v>0</v>
      </c>
      <c r="AE538" s="22">
        <v>0</v>
      </c>
      <c r="AF538" s="22">
        <v>0</v>
      </c>
      <c r="AG538" s="22">
        <v>0</v>
      </c>
      <c r="AH538" s="22">
        <v>0</v>
      </c>
      <c r="AI538" s="22">
        <f t="shared" si="61"/>
        <v>0</v>
      </c>
      <c r="AJ538" s="22">
        <v>0</v>
      </c>
      <c r="AK538" s="22">
        <f t="shared" si="62"/>
        <v>-560</v>
      </c>
      <c r="AM538" s="65">
        <f t="shared" si="63"/>
        <v>0</v>
      </c>
      <c r="AN538" s="65">
        <f t="shared" si="64"/>
        <v>0</v>
      </c>
    </row>
    <row r="539" spans="1:40" outlineLevel="1" x14ac:dyDescent="0.25">
      <c r="A539" s="10">
        <v>40755</v>
      </c>
      <c r="C539" s="5" t="s">
        <v>7398</v>
      </c>
      <c r="D539" s="4" t="s">
        <v>7399</v>
      </c>
      <c r="F539" s="4" t="s">
        <v>88</v>
      </c>
      <c r="G539" s="4" t="s">
        <v>451</v>
      </c>
      <c r="H539" s="4" t="s">
        <v>157</v>
      </c>
      <c r="M539" s="5">
        <v>1</v>
      </c>
      <c r="N539" s="5" t="s">
        <v>158</v>
      </c>
      <c r="P539" s="65">
        <v>1890</v>
      </c>
      <c r="Q539" s="66">
        <v>0</v>
      </c>
      <c r="R539" s="66">
        <v>0</v>
      </c>
      <c r="S539" s="66">
        <f t="shared" si="60"/>
        <v>1890</v>
      </c>
      <c r="U539" s="5">
        <v>80</v>
      </c>
      <c r="V539" s="22">
        <v>-1890</v>
      </c>
      <c r="W539" s="22">
        <v>0</v>
      </c>
      <c r="X539" s="22">
        <v>0</v>
      </c>
      <c r="Y539" s="22">
        <v>0</v>
      </c>
      <c r="Z539" s="22">
        <v>0</v>
      </c>
      <c r="AA539" s="22">
        <v>0</v>
      </c>
      <c r="AB539" s="22">
        <v>0</v>
      </c>
      <c r="AC539" s="22">
        <v>0</v>
      </c>
      <c r="AD539" s="22">
        <v>0</v>
      </c>
      <c r="AE539" s="22">
        <v>0</v>
      </c>
      <c r="AF539" s="22">
        <v>0</v>
      </c>
      <c r="AG539" s="22">
        <v>0</v>
      </c>
      <c r="AH539" s="22">
        <v>0</v>
      </c>
      <c r="AI539" s="22">
        <f t="shared" si="61"/>
        <v>0</v>
      </c>
      <c r="AJ539" s="22">
        <v>0</v>
      </c>
      <c r="AK539" s="22">
        <f t="shared" si="62"/>
        <v>-1890</v>
      </c>
      <c r="AM539" s="65">
        <f t="shared" si="63"/>
        <v>0</v>
      </c>
      <c r="AN539" s="65">
        <f t="shared" si="64"/>
        <v>0</v>
      </c>
    </row>
    <row r="540" spans="1:40" outlineLevel="1" x14ac:dyDescent="0.25">
      <c r="A540" s="10">
        <v>40755</v>
      </c>
      <c r="C540" s="5" t="s">
        <v>7400</v>
      </c>
      <c r="D540" s="4" t="s">
        <v>7401</v>
      </c>
      <c r="F540" s="4" t="s">
        <v>88</v>
      </c>
      <c r="G540" s="4" t="s">
        <v>451</v>
      </c>
      <c r="H540" s="4" t="s">
        <v>157</v>
      </c>
      <c r="M540" s="5">
        <v>1</v>
      </c>
      <c r="N540" s="5" t="s">
        <v>158</v>
      </c>
      <c r="P540" s="65">
        <v>280</v>
      </c>
      <c r="Q540" s="66">
        <v>0</v>
      </c>
      <c r="R540" s="66">
        <v>0</v>
      </c>
      <c r="S540" s="66">
        <f t="shared" si="60"/>
        <v>280</v>
      </c>
      <c r="U540" s="5">
        <v>80</v>
      </c>
      <c r="V540" s="22">
        <v>-280</v>
      </c>
      <c r="W540" s="22">
        <v>0</v>
      </c>
      <c r="X540" s="22">
        <v>0</v>
      </c>
      <c r="Y540" s="22">
        <v>0</v>
      </c>
      <c r="Z540" s="22">
        <v>0</v>
      </c>
      <c r="AA540" s="22">
        <v>0</v>
      </c>
      <c r="AB540" s="22">
        <v>0</v>
      </c>
      <c r="AC540" s="22">
        <v>0</v>
      </c>
      <c r="AD540" s="22">
        <v>0</v>
      </c>
      <c r="AE540" s="22">
        <v>0</v>
      </c>
      <c r="AF540" s="22">
        <v>0</v>
      </c>
      <c r="AG540" s="22">
        <v>0</v>
      </c>
      <c r="AH540" s="22">
        <v>0</v>
      </c>
      <c r="AI540" s="22">
        <f t="shared" si="61"/>
        <v>0</v>
      </c>
      <c r="AJ540" s="22">
        <v>0</v>
      </c>
      <c r="AK540" s="22">
        <f t="shared" si="62"/>
        <v>-280</v>
      </c>
      <c r="AM540" s="65">
        <f t="shared" si="63"/>
        <v>0</v>
      </c>
      <c r="AN540" s="65">
        <f t="shared" si="64"/>
        <v>0</v>
      </c>
    </row>
    <row r="541" spans="1:40" outlineLevel="1" x14ac:dyDescent="0.25">
      <c r="A541" s="10">
        <v>40755</v>
      </c>
      <c r="C541" s="5" t="s">
        <v>7402</v>
      </c>
      <c r="D541" s="4" t="s">
        <v>7403</v>
      </c>
      <c r="F541" s="4" t="s">
        <v>88</v>
      </c>
      <c r="G541" s="4" t="s">
        <v>451</v>
      </c>
      <c r="H541" s="4" t="s">
        <v>157</v>
      </c>
      <c r="M541" s="5">
        <v>1</v>
      </c>
      <c r="N541" s="5" t="s">
        <v>158</v>
      </c>
      <c r="P541" s="65">
        <v>240</v>
      </c>
      <c r="Q541" s="66">
        <v>0</v>
      </c>
      <c r="R541" s="66">
        <v>0</v>
      </c>
      <c r="S541" s="66">
        <f t="shared" si="60"/>
        <v>240</v>
      </c>
      <c r="U541" s="5">
        <v>80</v>
      </c>
      <c r="V541" s="22">
        <v>-240</v>
      </c>
      <c r="W541" s="22">
        <v>0</v>
      </c>
      <c r="X541" s="22">
        <v>0</v>
      </c>
      <c r="Y541" s="22">
        <v>0</v>
      </c>
      <c r="Z541" s="22">
        <v>0</v>
      </c>
      <c r="AA541" s="22">
        <v>0</v>
      </c>
      <c r="AB541" s="22">
        <v>0</v>
      </c>
      <c r="AC541" s="22">
        <v>0</v>
      </c>
      <c r="AD541" s="22">
        <v>0</v>
      </c>
      <c r="AE541" s="22">
        <v>0</v>
      </c>
      <c r="AF541" s="22">
        <v>0</v>
      </c>
      <c r="AG541" s="22">
        <v>0</v>
      </c>
      <c r="AH541" s="22">
        <v>0</v>
      </c>
      <c r="AI541" s="22">
        <f t="shared" si="61"/>
        <v>0</v>
      </c>
      <c r="AJ541" s="22">
        <v>0</v>
      </c>
      <c r="AK541" s="22">
        <f t="shared" si="62"/>
        <v>-240</v>
      </c>
      <c r="AM541" s="65">
        <f t="shared" si="63"/>
        <v>0</v>
      </c>
      <c r="AN541" s="65">
        <f t="shared" si="64"/>
        <v>0</v>
      </c>
    </row>
    <row r="542" spans="1:40" outlineLevel="1" x14ac:dyDescent="0.25">
      <c r="A542" s="10">
        <v>40755</v>
      </c>
      <c r="C542" s="5" t="s">
        <v>7404</v>
      </c>
      <c r="D542" s="4" t="s">
        <v>7405</v>
      </c>
      <c r="F542" s="4" t="s">
        <v>88</v>
      </c>
      <c r="G542" s="4" t="s">
        <v>451</v>
      </c>
      <c r="H542" s="4" t="s">
        <v>157</v>
      </c>
      <c r="M542" s="5">
        <v>1</v>
      </c>
      <c r="N542" s="5" t="s">
        <v>158</v>
      </c>
      <c r="P542" s="65">
        <v>450</v>
      </c>
      <c r="Q542" s="66">
        <v>0</v>
      </c>
      <c r="R542" s="66">
        <v>0</v>
      </c>
      <c r="S542" s="66">
        <f t="shared" si="60"/>
        <v>450</v>
      </c>
      <c r="U542" s="5">
        <v>80</v>
      </c>
      <c r="V542" s="22">
        <v>-450</v>
      </c>
      <c r="W542" s="22">
        <v>0</v>
      </c>
      <c r="X542" s="22">
        <v>0</v>
      </c>
      <c r="Y542" s="22">
        <v>0</v>
      </c>
      <c r="Z542" s="22">
        <v>0</v>
      </c>
      <c r="AA542" s="22">
        <v>0</v>
      </c>
      <c r="AB542" s="22">
        <v>0</v>
      </c>
      <c r="AC542" s="22">
        <v>0</v>
      </c>
      <c r="AD542" s="22">
        <v>0</v>
      </c>
      <c r="AE542" s="22">
        <v>0</v>
      </c>
      <c r="AF542" s="22">
        <v>0</v>
      </c>
      <c r="AG542" s="22">
        <v>0</v>
      </c>
      <c r="AH542" s="22">
        <v>0</v>
      </c>
      <c r="AI542" s="22">
        <f t="shared" si="61"/>
        <v>0</v>
      </c>
      <c r="AJ542" s="22">
        <v>0</v>
      </c>
      <c r="AK542" s="22">
        <f t="shared" si="62"/>
        <v>-450</v>
      </c>
      <c r="AM542" s="65">
        <f t="shared" si="63"/>
        <v>0</v>
      </c>
      <c r="AN542" s="65">
        <f t="shared" si="64"/>
        <v>0</v>
      </c>
    </row>
    <row r="543" spans="1:40" outlineLevel="1" x14ac:dyDescent="0.25">
      <c r="A543" s="10">
        <v>40755</v>
      </c>
      <c r="C543" s="5" t="s">
        <v>7406</v>
      </c>
      <c r="D543" s="4" t="s">
        <v>7407</v>
      </c>
      <c r="F543" s="4" t="s">
        <v>88</v>
      </c>
      <c r="G543" s="4" t="s">
        <v>451</v>
      </c>
      <c r="H543" s="4" t="s">
        <v>157</v>
      </c>
      <c r="M543" s="5">
        <v>1</v>
      </c>
      <c r="N543" s="5" t="s">
        <v>158</v>
      </c>
      <c r="P543" s="65">
        <v>2200</v>
      </c>
      <c r="Q543" s="66">
        <v>0</v>
      </c>
      <c r="R543" s="66">
        <v>0</v>
      </c>
      <c r="S543" s="66">
        <f t="shared" si="60"/>
        <v>2200</v>
      </c>
      <c r="U543" s="5">
        <v>80</v>
      </c>
      <c r="V543" s="22">
        <v>-2200</v>
      </c>
      <c r="W543" s="22">
        <v>0</v>
      </c>
      <c r="X543" s="22">
        <v>0</v>
      </c>
      <c r="Y543" s="22">
        <v>0</v>
      </c>
      <c r="Z543" s="22">
        <v>0</v>
      </c>
      <c r="AA543" s="22">
        <v>0</v>
      </c>
      <c r="AB543" s="22">
        <v>0</v>
      </c>
      <c r="AC543" s="22">
        <v>0</v>
      </c>
      <c r="AD543" s="22">
        <v>0</v>
      </c>
      <c r="AE543" s="22">
        <v>0</v>
      </c>
      <c r="AF543" s="22">
        <v>0</v>
      </c>
      <c r="AG543" s="22">
        <v>0</v>
      </c>
      <c r="AH543" s="22">
        <v>0</v>
      </c>
      <c r="AI543" s="22">
        <f t="shared" si="61"/>
        <v>0</v>
      </c>
      <c r="AJ543" s="22">
        <v>0</v>
      </c>
      <c r="AK543" s="22">
        <f t="shared" si="62"/>
        <v>-2200</v>
      </c>
      <c r="AM543" s="65">
        <f t="shared" si="63"/>
        <v>0</v>
      </c>
      <c r="AN543" s="65">
        <f t="shared" si="64"/>
        <v>0</v>
      </c>
    </row>
    <row r="544" spans="1:40" outlineLevel="1" x14ac:dyDescent="0.25">
      <c r="A544" s="10">
        <v>40755</v>
      </c>
      <c r="C544" s="5" t="s">
        <v>7408</v>
      </c>
      <c r="D544" s="4" t="s">
        <v>7409</v>
      </c>
      <c r="F544" s="4" t="s">
        <v>88</v>
      </c>
      <c r="G544" s="4" t="s">
        <v>451</v>
      </c>
      <c r="H544" s="4" t="s">
        <v>157</v>
      </c>
      <c r="M544" s="5">
        <v>1</v>
      </c>
      <c r="N544" s="5" t="s">
        <v>158</v>
      </c>
      <c r="P544" s="65">
        <v>185</v>
      </c>
      <c r="Q544" s="66">
        <v>0</v>
      </c>
      <c r="R544" s="66">
        <v>0</v>
      </c>
      <c r="S544" s="66">
        <f t="shared" si="60"/>
        <v>185</v>
      </c>
      <c r="U544" s="5">
        <v>80</v>
      </c>
      <c r="V544" s="22">
        <v>-185</v>
      </c>
      <c r="W544" s="22">
        <v>0</v>
      </c>
      <c r="X544" s="22">
        <v>0</v>
      </c>
      <c r="Y544" s="22">
        <v>0</v>
      </c>
      <c r="Z544" s="22">
        <v>0</v>
      </c>
      <c r="AA544" s="22">
        <v>0</v>
      </c>
      <c r="AB544" s="22">
        <v>0</v>
      </c>
      <c r="AC544" s="22">
        <v>0</v>
      </c>
      <c r="AD544" s="22">
        <v>0</v>
      </c>
      <c r="AE544" s="22">
        <v>0</v>
      </c>
      <c r="AF544" s="22">
        <v>0</v>
      </c>
      <c r="AG544" s="22">
        <v>0</v>
      </c>
      <c r="AH544" s="22">
        <v>0</v>
      </c>
      <c r="AI544" s="22">
        <f t="shared" si="61"/>
        <v>0</v>
      </c>
      <c r="AJ544" s="22">
        <v>0</v>
      </c>
      <c r="AK544" s="22">
        <f t="shared" si="62"/>
        <v>-185</v>
      </c>
      <c r="AM544" s="65">
        <f t="shared" si="63"/>
        <v>0</v>
      </c>
      <c r="AN544" s="65">
        <f t="shared" si="64"/>
        <v>0</v>
      </c>
    </row>
    <row r="545" spans="1:41" outlineLevel="1" x14ac:dyDescent="0.25">
      <c r="A545" s="10">
        <v>40755</v>
      </c>
      <c r="C545" s="5" t="s">
        <v>7410</v>
      </c>
      <c r="D545" s="4" t="s">
        <v>7411</v>
      </c>
      <c r="F545" s="4" t="s">
        <v>88</v>
      </c>
      <c r="G545" s="4" t="s">
        <v>451</v>
      </c>
      <c r="H545" s="4" t="s">
        <v>157</v>
      </c>
      <c r="M545" s="5">
        <v>1</v>
      </c>
      <c r="N545" s="5" t="s">
        <v>158</v>
      </c>
      <c r="P545" s="65">
        <v>198</v>
      </c>
      <c r="Q545" s="66">
        <v>0</v>
      </c>
      <c r="R545" s="66">
        <v>0</v>
      </c>
      <c r="S545" s="66">
        <f t="shared" si="60"/>
        <v>198</v>
      </c>
      <c r="U545" s="5">
        <v>80</v>
      </c>
      <c r="V545" s="22">
        <v>-198</v>
      </c>
      <c r="W545" s="22">
        <v>0</v>
      </c>
      <c r="X545" s="22">
        <v>0</v>
      </c>
      <c r="Y545" s="22">
        <v>0</v>
      </c>
      <c r="Z545" s="22">
        <v>0</v>
      </c>
      <c r="AA545" s="22">
        <v>0</v>
      </c>
      <c r="AB545" s="22">
        <v>0</v>
      </c>
      <c r="AC545" s="22">
        <v>0</v>
      </c>
      <c r="AD545" s="22">
        <v>0</v>
      </c>
      <c r="AE545" s="22">
        <v>0</v>
      </c>
      <c r="AF545" s="22">
        <v>0</v>
      </c>
      <c r="AG545" s="22">
        <v>0</v>
      </c>
      <c r="AH545" s="22">
        <v>0</v>
      </c>
      <c r="AI545" s="22">
        <f t="shared" si="61"/>
        <v>0</v>
      </c>
      <c r="AJ545" s="22">
        <v>0</v>
      </c>
      <c r="AK545" s="22">
        <f t="shared" si="62"/>
        <v>-198</v>
      </c>
      <c r="AM545" s="65">
        <f t="shared" si="63"/>
        <v>0</v>
      </c>
      <c r="AN545" s="65">
        <f t="shared" si="64"/>
        <v>0</v>
      </c>
    </row>
    <row r="546" spans="1:41" outlineLevel="1" x14ac:dyDescent="0.25">
      <c r="A546" s="10">
        <v>40755</v>
      </c>
      <c r="C546" s="5" t="s">
        <v>7412</v>
      </c>
      <c r="D546" s="4" t="s">
        <v>7413</v>
      </c>
      <c r="F546" s="4" t="s">
        <v>88</v>
      </c>
      <c r="G546" s="4" t="s">
        <v>451</v>
      </c>
      <c r="H546" s="4" t="s">
        <v>157</v>
      </c>
      <c r="M546" s="5">
        <v>1</v>
      </c>
      <c r="N546" s="5" t="s">
        <v>158</v>
      </c>
      <c r="P546" s="65">
        <v>400</v>
      </c>
      <c r="Q546" s="66">
        <v>0</v>
      </c>
      <c r="R546" s="66">
        <v>0</v>
      </c>
      <c r="S546" s="66">
        <f t="shared" si="60"/>
        <v>400</v>
      </c>
      <c r="U546" s="5">
        <v>80</v>
      </c>
      <c r="V546" s="22">
        <v>-400</v>
      </c>
      <c r="W546" s="22">
        <v>0</v>
      </c>
      <c r="X546" s="22">
        <v>0</v>
      </c>
      <c r="Y546" s="22">
        <v>0</v>
      </c>
      <c r="Z546" s="22">
        <v>0</v>
      </c>
      <c r="AA546" s="22">
        <v>0</v>
      </c>
      <c r="AB546" s="22">
        <v>0</v>
      </c>
      <c r="AC546" s="22">
        <v>0</v>
      </c>
      <c r="AD546" s="22">
        <v>0</v>
      </c>
      <c r="AE546" s="22">
        <v>0</v>
      </c>
      <c r="AF546" s="22">
        <v>0</v>
      </c>
      <c r="AG546" s="22">
        <v>0</v>
      </c>
      <c r="AH546" s="22">
        <v>0</v>
      </c>
      <c r="AI546" s="22">
        <f t="shared" si="61"/>
        <v>0</v>
      </c>
      <c r="AJ546" s="22">
        <v>0</v>
      </c>
      <c r="AK546" s="22">
        <f t="shared" si="62"/>
        <v>-400</v>
      </c>
      <c r="AM546" s="65">
        <f t="shared" si="63"/>
        <v>0</v>
      </c>
      <c r="AN546" s="65">
        <f t="shared" si="64"/>
        <v>0</v>
      </c>
    </row>
    <row r="547" spans="1:41" outlineLevel="1" x14ac:dyDescent="0.25">
      <c r="A547" s="10">
        <v>40755</v>
      </c>
      <c r="C547" s="5" t="s">
        <v>7414</v>
      </c>
      <c r="D547" s="4" t="s">
        <v>7415</v>
      </c>
      <c r="F547" s="4" t="s">
        <v>88</v>
      </c>
      <c r="G547" s="4" t="s">
        <v>451</v>
      </c>
      <c r="H547" s="4" t="s">
        <v>157</v>
      </c>
      <c r="M547" s="5">
        <v>1</v>
      </c>
      <c r="N547" s="5" t="s">
        <v>158</v>
      </c>
      <c r="P547" s="65">
        <v>7780</v>
      </c>
      <c r="Q547" s="66">
        <v>0</v>
      </c>
      <c r="R547" s="66">
        <v>0</v>
      </c>
      <c r="S547" s="66">
        <f t="shared" si="60"/>
        <v>7780</v>
      </c>
      <c r="U547" s="5">
        <v>80</v>
      </c>
      <c r="V547" s="22">
        <v>-7780</v>
      </c>
      <c r="W547" s="22">
        <v>0</v>
      </c>
      <c r="X547" s="22">
        <v>0</v>
      </c>
      <c r="Y547" s="22">
        <v>0</v>
      </c>
      <c r="Z547" s="22">
        <v>0</v>
      </c>
      <c r="AA547" s="22">
        <v>0</v>
      </c>
      <c r="AB547" s="22">
        <v>0</v>
      </c>
      <c r="AC547" s="22">
        <v>0</v>
      </c>
      <c r="AD547" s="22">
        <v>0</v>
      </c>
      <c r="AE547" s="22">
        <v>0</v>
      </c>
      <c r="AF547" s="22">
        <v>0</v>
      </c>
      <c r="AG547" s="22">
        <v>0</v>
      </c>
      <c r="AH547" s="22">
        <v>0</v>
      </c>
      <c r="AI547" s="22">
        <f t="shared" si="61"/>
        <v>0</v>
      </c>
      <c r="AJ547" s="22">
        <v>0</v>
      </c>
      <c r="AK547" s="22">
        <f t="shared" si="62"/>
        <v>-7780</v>
      </c>
      <c r="AM547" s="65">
        <f t="shared" si="63"/>
        <v>0</v>
      </c>
      <c r="AN547" s="65">
        <f t="shared" si="64"/>
        <v>0</v>
      </c>
    </row>
    <row r="548" spans="1:41" outlineLevel="1" x14ac:dyDescent="0.25">
      <c r="A548" s="10">
        <v>40755</v>
      </c>
      <c r="C548" s="5" t="s">
        <v>7416</v>
      </c>
      <c r="D548" s="4" t="s">
        <v>7417</v>
      </c>
      <c r="F548" s="4" t="s">
        <v>88</v>
      </c>
      <c r="G548" s="4" t="s">
        <v>451</v>
      </c>
      <c r="H548" s="4" t="s">
        <v>157</v>
      </c>
      <c r="M548" s="5">
        <v>1</v>
      </c>
      <c r="N548" s="5" t="s">
        <v>158</v>
      </c>
      <c r="P548" s="65">
        <v>380</v>
      </c>
      <c r="Q548" s="66">
        <v>0</v>
      </c>
      <c r="R548" s="66">
        <v>0</v>
      </c>
      <c r="S548" s="66">
        <f t="shared" si="60"/>
        <v>380</v>
      </c>
      <c r="U548" s="5">
        <v>80</v>
      </c>
      <c r="V548" s="22">
        <v>-380</v>
      </c>
      <c r="W548" s="22">
        <v>0</v>
      </c>
      <c r="X548" s="22">
        <v>0</v>
      </c>
      <c r="Y548" s="22">
        <v>0</v>
      </c>
      <c r="Z548" s="22">
        <v>0</v>
      </c>
      <c r="AA548" s="22">
        <v>0</v>
      </c>
      <c r="AB548" s="22">
        <v>0</v>
      </c>
      <c r="AC548" s="22">
        <v>0</v>
      </c>
      <c r="AD548" s="22">
        <v>0</v>
      </c>
      <c r="AE548" s="22">
        <v>0</v>
      </c>
      <c r="AF548" s="22">
        <v>0</v>
      </c>
      <c r="AG548" s="22">
        <v>0</v>
      </c>
      <c r="AH548" s="22">
        <v>0</v>
      </c>
      <c r="AI548" s="22">
        <f t="shared" si="61"/>
        <v>0</v>
      </c>
      <c r="AJ548" s="22">
        <v>0</v>
      </c>
      <c r="AK548" s="22">
        <f t="shared" si="62"/>
        <v>-380</v>
      </c>
      <c r="AM548" s="65">
        <f t="shared" si="63"/>
        <v>0</v>
      </c>
      <c r="AN548" s="65">
        <f t="shared" si="64"/>
        <v>0</v>
      </c>
    </row>
    <row r="549" spans="1:41" outlineLevel="1" x14ac:dyDescent="0.25">
      <c r="A549" s="10">
        <v>40755</v>
      </c>
      <c r="C549" s="5" t="s">
        <v>7418</v>
      </c>
      <c r="D549" s="4" t="s">
        <v>7419</v>
      </c>
      <c r="F549" s="4" t="s">
        <v>88</v>
      </c>
      <c r="G549" s="4" t="s">
        <v>451</v>
      </c>
      <c r="H549" s="4" t="s">
        <v>157</v>
      </c>
      <c r="M549" s="5">
        <v>1</v>
      </c>
      <c r="N549" s="5" t="s">
        <v>158</v>
      </c>
      <c r="P549" s="65">
        <v>385</v>
      </c>
      <c r="Q549" s="66">
        <v>0</v>
      </c>
      <c r="R549" s="66">
        <v>0</v>
      </c>
      <c r="S549" s="66">
        <f t="shared" si="60"/>
        <v>385</v>
      </c>
      <c r="U549" s="5">
        <v>80</v>
      </c>
      <c r="V549" s="22">
        <v>-385</v>
      </c>
      <c r="W549" s="22">
        <v>0</v>
      </c>
      <c r="X549" s="22">
        <v>0</v>
      </c>
      <c r="Y549" s="22">
        <v>0</v>
      </c>
      <c r="Z549" s="22">
        <v>0</v>
      </c>
      <c r="AA549" s="22">
        <v>0</v>
      </c>
      <c r="AB549" s="22">
        <v>0</v>
      </c>
      <c r="AC549" s="22">
        <v>0</v>
      </c>
      <c r="AD549" s="22">
        <v>0</v>
      </c>
      <c r="AE549" s="22">
        <v>0</v>
      </c>
      <c r="AF549" s="22">
        <v>0</v>
      </c>
      <c r="AG549" s="22">
        <v>0</v>
      </c>
      <c r="AH549" s="22">
        <v>0</v>
      </c>
      <c r="AI549" s="22">
        <f t="shared" si="61"/>
        <v>0</v>
      </c>
      <c r="AJ549" s="22">
        <v>0</v>
      </c>
      <c r="AK549" s="22">
        <f t="shared" si="62"/>
        <v>-385</v>
      </c>
      <c r="AM549" s="65">
        <f t="shared" si="63"/>
        <v>0</v>
      </c>
      <c r="AN549" s="65">
        <f t="shared" si="64"/>
        <v>0</v>
      </c>
    </row>
    <row r="550" spans="1:41" outlineLevel="1" x14ac:dyDescent="0.25">
      <c r="A550" s="10">
        <v>40755</v>
      </c>
      <c r="C550" s="5" t="s">
        <v>7420</v>
      </c>
      <c r="D550" s="4" t="s">
        <v>7421</v>
      </c>
      <c r="F550" s="4" t="s">
        <v>88</v>
      </c>
      <c r="G550" s="4" t="s">
        <v>451</v>
      </c>
      <c r="H550" s="4" t="s">
        <v>157</v>
      </c>
      <c r="M550" s="5">
        <v>1</v>
      </c>
      <c r="N550" s="5" t="s">
        <v>158</v>
      </c>
      <c r="P550" s="65">
        <v>2600</v>
      </c>
      <c r="Q550" s="66">
        <v>0</v>
      </c>
      <c r="R550" s="66">
        <v>0</v>
      </c>
      <c r="S550" s="66">
        <f t="shared" si="60"/>
        <v>2600</v>
      </c>
      <c r="U550" s="5">
        <v>80</v>
      </c>
      <c r="V550" s="22">
        <v>-2600</v>
      </c>
      <c r="W550" s="22">
        <v>0</v>
      </c>
      <c r="X550" s="22">
        <v>0</v>
      </c>
      <c r="Y550" s="22">
        <v>0</v>
      </c>
      <c r="Z550" s="22">
        <v>0</v>
      </c>
      <c r="AA550" s="22">
        <v>0</v>
      </c>
      <c r="AB550" s="22">
        <v>0</v>
      </c>
      <c r="AC550" s="22">
        <v>0</v>
      </c>
      <c r="AD550" s="22">
        <v>0</v>
      </c>
      <c r="AE550" s="22">
        <v>0</v>
      </c>
      <c r="AF550" s="22">
        <v>0</v>
      </c>
      <c r="AG550" s="22">
        <v>0</v>
      </c>
      <c r="AH550" s="22">
        <v>0</v>
      </c>
      <c r="AI550" s="22">
        <f t="shared" si="61"/>
        <v>0</v>
      </c>
      <c r="AJ550" s="22">
        <v>0</v>
      </c>
      <c r="AK550" s="22">
        <f t="shared" si="62"/>
        <v>-2600</v>
      </c>
      <c r="AM550" s="65">
        <f t="shared" si="63"/>
        <v>0</v>
      </c>
      <c r="AN550" s="65">
        <f t="shared" si="64"/>
        <v>0</v>
      </c>
    </row>
    <row r="551" spans="1:41" outlineLevel="1" x14ac:dyDescent="0.25">
      <c r="A551" s="10">
        <v>40755</v>
      </c>
      <c r="C551" s="5" t="s">
        <v>7422</v>
      </c>
      <c r="D551" s="4" t="s">
        <v>7423</v>
      </c>
      <c r="F551" s="4" t="s">
        <v>88</v>
      </c>
      <c r="G551" s="4" t="s">
        <v>451</v>
      </c>
      <c r="H551" s="4" t="s">
        <v>157</v>
      </c>
      <c r="M551" s="5">
        <v>1</v>
      </c>
      <c r="N551" s="5" t="s">
        <v>158</v>
      </c>
      <c r="P551" s="65">
        <v>280</v>
      </c>
      <c r="Q551" s="66">
        <v>0</v>
      </c>
      <c r="R551" s="66">
        <v>0</v>
      </c>
      <c r="S551" s="66">
        <f t="shared" si="60"/>
        <v>280</v>
      </c>
      <c r="U551" s="5">
        <v>80</v>
      </c>
      <c r="V551" s="22">
        <v>-280</v>
      </c>
      <c r="W551" s="22">
        <v>0</v>
      </c>
      <c r="X551" s="22">
        <v>0</v>
      </c>
      <c r="Y551" s="22">
        <v>0</v>
      </c>
      <c r="Z551" s="22">
        <v>0</v>
      </c>
      <c r="AA551" s="22">
        <v>0</v>
      </c>
      <c r="AB551" s="22">
        <v>0</v>
      </c>
      <c r="AC551" s="22">
        <v>0</v>
      </c>
      <c r="AD551" s="22">
        <v>0</v>
      </c>
      <c r="AE551" s="22">
        <v>0</v>
      </c>
      <c r="AF551" s="22">
        <v>0</v>
      </c>
      <c r="AG551" s="22">
        <v>0</v>
      </c>
      <c r="AH551" s="22">
        <v>0</v>
      </c>
      <c r="AI551" s="22">
        <f t="shared" si="61"/>
        <v>0</v>
      </c>
      <c r="AJ551" s="22">
        <v>0</v>
      </c>
      <c r="AK551" s="22">
        <f t="shared" si="62"/>
        <v>-280</v>
      </c>
      <c r="AM551" s="65">
        <f t="shared" si="63"/>
        <v>0</v>
      </c>
      <c r="AN551" s="65">
        <f t="shared" si="64"/>
        <v>0</v>
      </c>
    </row>
    <row r="552" spans="1:41" outlineLevel="1" x14ac:dyDescent="0.25">
      <c r="A552" s="10">
        <v>40755</v>
      </c>
      <c r="C552" s="5" t="s">
        <v>7424</v>
      </c>
      <c r="D552" s="4" t="s">
        <v>7425</v>
      </c>
      <c r="F552" s="4" t="s">
        <v>88</v>
      </c>
      <c r="G552" s="4" t="s">
        <v>451</v>
      </c>
      <c r="H552" s="4" t="s">
        <v>157</v>
      </c>
      <c r="M552" s="5">
        <v>1</v>
      </c>
      <c r="N552" s="5" t="s">
        <v>158</v>
      </c>
      <c r="P552" s="65">
        <v>150</v>
      </c>
      <c r="Q552" s="66">
        <v>0</v>
      </c>
      <c r="R552" s="66">
        <v>0</v>
      </c>
      <c r="S552" s="66">
        <f t="shared" si="60"/>
        <v>150</v>
      </c>
      <c r="U552" s="5">
        <v>80</v>
      </c>
      <c r="V552" s="22">
        <v>-150</v>
      </c>
      <c r="W552" s="22">
        <v>0</v>
      </c>
      <c r="X552" s="22">
        <v>0</v>
      </c>
      <c r="Y552" s="22">
        <v>0</v>
      </c>
      <c r="Z552" s="22">
        <v>0</v>
      </c>
      <c r="AA552" s="22">
        <v>0</v>
      </c>
      <c r="AB552" s="22">
        <v>0</v>
      </c>
      <c r="AC552" s="22">
        <v>0</v>
      </c>
      <c r="AD552" s="22">
        <v>0</v>
      </c>
      <c r="AE552" s="22">
        <v>0</v>
      </c>
      <c r="AF552" s="22">
        <v>0</v>
      </c>
      <c r="AG552" s="22">
        <v>0</v>
      </c>
      <c r="AH552" s="22">
        <v>0</v>
      </c>
      <c r="AI552" s="22">
        <f t="shared" si="61"/>
        <v>0</v>
      </c>
      <c r="AJ552" s="22">
        <v>0</v>
      </c>
      <c r="AK552" s="22">
        <f t="shared" si="62"/>
        <v>-150</v>
      </c>
      <c r="AM552" s="65">
        <f t="shared" si="63"/>
        <v>0</v>
      </c>
      <c r="AN552" s="65">
        <f t="shared" si="64"/>
        <v>0</v>
      </c>
    </row>
    <row r="553" spans="1:41" outlineLevel="1" x14ac:dyDescent="0.25">
      <c r="A553" s="10">
        <v>40755</v>
      </c>
      <c r="C553" s="5" t="s">
        <v>7426</v>
      </c>
      <c r="D553" s="4" t="s">
        <v>6536</v>
      </c>
      <c r="F553" s="4" t="s">
        <v>88</v>
      </c>
      <c r="G553" s="4" t="s">
        <v>451</v>
      </c>
      <c r="H553" s="4" t="s">
        <v>157</v>
      </c>
      <c r="M553" s="5">
        <v>1</v>
      </c>
      <c r="N553" s="5" t="s">
        <v>158</v>
      </c>
      <c r="P553" s="65">
        <v>250</v>
      </c>
      <c r="Q553" s="66">
        <v>0</v>
      </c>
      <c r="R553" s="66">
        <v>0</v>
      </c>
      <c r="S553" s="66">
        <f t="shared" si="60"/>
        <v>250</v>
      </c>
      <c r="U553" s="5">
        <v>80</v>
      </c>
      <c r="V553" s="22">
        <v>-250</v>
      </c>
      <c r="W553" s="22">
        <v>0</v>
      </c>
      <c r="X553" s="22">
        <v>0</v>
      </c>
      <c r="Y553" s="22">
        <v>0</v>
      </c>
      <c r="Z553" s="22">
        <v>0</v>
      </c>
      <c r="AA553" s="22">
        <v>0</v>
      </c>
      <c r="AB553" s="22">
        <v>0</v>
      </c>
      <c r="AC553" s="22">
        <v>0</v>
      </c>
      <c r="AD553" s="22">
        <v>0</v>
      </c>
      <c r="AE553" s="22">
        <v>0</v>
      </c>
      <c r="AF553" s="22">
        <v>0</v>
      </c>
      <c r="AG553" s="22">
        <v>0</v>
      </c>
      <c r="AH553" s="22">
        <v>0</v>
      </c>
      <c r="AI553" s="22">
        <f t="shared" si="61"/>
        <v>0</v>
      </c>
      <c r="AJ553" s="22">
        <v>0</v>
      </c>
      <c r="AK553" s="22">
        <f t="shared" si="62"/>
        <v>-250</v>
      </c>
      <c r="AM553" s="65">
        <f t="shared" si="63"/>
        <v>0</v>
      </c>
      <c r="AN553" s="65">
        <f t="shared" si="64"/>
        <v>0</v>
      </c>
    </row>
    <row r="554" spans="1:41" outlineLevel="1" x14ac:dyDescent="0.25">
      <c r="A554" s="10">
        <v>40755</v>
      </c>
      <c r="C554" s="5" t="s">
        <v>7427</v>
      </c>
      <c r="D554" s="4" t="s">
        <v>7428</v>
      </c>
      <c r="F554" s="4" t="s">
        <v>88</v>
      </c>
      <c r="G554" s="4" t="s">
        <v>451</v>
      </c>
      <c r="H554" s="4" t="s">
        <v>157</v>
      </c>
      <c r="M554" s="5">
        <v>1</v>
      </c>
      <c r="N554" s="5" t="s">
        <v>158</v>
      </c>
      <c r="P554" s="65">
        <v>300</v>
      </c>
      <c r="Q554" s="66">
        <v>0</v>
      </c>
      <c r="R554" s="66">
        <v>0</v>
      </c>
      <c r="S554" s="66">
        <f t="shared" si="60"/>
        <v>300</v>
      </c>
      <c r="U554" s="5">
        <v>80</v>
      </c>
      <c r="V554" s="22">
        <v>-300</v>
      </c>
      <c r="W554" s="22">
        <v>0</v>
      </c>
      <c r="X554" s="22">
        <v>0</v>
      </c>
      <c r="Y554" s="22">
        <v>0</v>
      </c>
      <c r="Z554" s="22">
        <v>0</v>
      </c>
      <c r="AA554" s="22">
        <v>0</v>
      </c>
      <c r="AB554" s="22">
        <v>0</v>
      </c>
      <c r="AC554" s="22">
        <v>0</v>
      </c>
      <c r="AD554" s="22">
        <v>0</v>
      </c>
      <c r="AE554" s="22">
        <v>0</v>
      </c>
      <c r="AF554" s="22">
        <v>0</v>
      </c>
      <c r="AG554" s="22">
        <v>0</v>
      </c>
      <c r="AH554" s="22">
        <v>0</v>
      </c>
      <c r="AI554" s="22">
        <f t="shared" si="61"/>
        <v>0</v>
      </c>
      <c r="AJ554" s="22">
        <v>0</v>
      </c>
      <c r="AK554" s="22">
        <f t="shared" si="62"/>
        <v>-300</v>
      </c>
      <c r="AM554" s="65">
        <f t="shared" si="63"/>
        <v>0</v>
      </c>
      <c r="AN554" s="65">
        <f t="shared" si="64"/>
        <v>0</v>
      </c>
    </row>
    <row r="555" spans="1:41" outlineLevel="1" x14ac:dyDescent="0.25">
      <c r="A555" s="10">
        <v>40755</v>
      </c>
      <c r="C555" s="5" t="s">
        <v>7429</v>
      </c>
      <c r="D555" s="4" t="s">
        <v>7430</v>
      </c>
      <c r="F555" s="4" t="s">
        <v>88</v>
      </c>
      <c r="G555" s="4" t="s">
        <v>451</v>
      </c>
      <c r="H555" s="4" t="s">
        <v>157</v>
      </c>
      <c r="M555" s="5">
        <v>1</v>
      </c>
      <c r="N555" s="5" t="s">
        <v>158</v>
      </c>
      <c r="P555" s="65">
        <v>680</v>
      </c>
      <c r="Q555" s="66">
        <v>0</v>
      </c>
      <c r="R555" s="66">
        <v>0</v>
      </c>
      <c r="S555" s="66">
        <f t="shared" si="60"/>
        <v>680</v>
      </c>
      <c r="U555" s="5">
        <v>80</v>
      </c>
      <c r="V555" s="22">
        <v>-680</v>
      </c>
      <c r="W555" s="22">
        <v>0</v>
      </c>
      <c r="X555" s="22">
        <v>0</v>
      </c>
      <c r="Y555" s="22">
        <v>0</v>
      </c>
      <c r="Z555" s="22">
        <v>0</v>
      </c>
      <c r="AA555" s="22">
        <v>0</v>
      </c>
      <c r="AB555" s="22">
        <v>0</v>
      </c>
      <c r="AC555" s="22">
        <v>0</v>
      </c>
      <c r="AD555" s="22">
        <v>0</v>
      </c>
      <c r="AE555" s="22">
        <v>0</v>
      </c>
      <c r="AF555" s="22">
        <v>0</v>
      </c>
      <c r="AG555" s="22">
        <v>0</v>
      </c>
      <c r="AH555" s="22">
        <v>0</v>
      </c>
      <c r="AI555" s="22">
        <f t="shared" si="61"/>
        <v>0</v>
      </c>
      <c r="AJ555" s="22">
        <v>0</v>
      </c>
      <c r="AK555" s="22">
        <f t="shared" si="62"/>
        <v>-680</v>
      </c>
      <c r="AM555" s="65">
        <f t="shared" si="63"/>
        <v>0</v>
      </c>
      <c r="AN555" s="65">
        <f t="shared" si="64"/>
        <v>0</v>
      </c>
    </row>
    <row r="556" spans="1:41" outlineLevel="1" x14ac:dyDescent="0.25">
      <c r="A556" s="10">
        <v>40755</v>
      </c>
      <c r="C556" s="5" t="s">
        <v>7431</v>
      </c>
      <c r="D556" s="4" t="s">
        <v>7432</v>
      </c>
      <c r="F556" s="4" t="s">
        <v>88</v>
      </c>
      <c r="G556" s="4" t="s">
        <v>451</v>
      </c>
      <c r="H556" s="4" t="s">
        <v>157</v>
      </c>
      <c r="M556" s="5">
        <v>1</v>
      </c>
      <c r="N556" s="5" t="s">
        <v>158</v>
      </c>
      <c r="P556" s="65">
        <v>1200</v>
      </c>
      <c r="Q556" s="66">
        <v>0</v>
      </c>
      <c r="R556" s="66">
        <v>0</v>
      </c>
      <c r="S556" s="66">
        <f t="shared" si="60"/>
        <v>1200</v>
      </c>
      <c r="U556" s="5">
        <v>80</v>
      </c>
      <c r="V556" s="22">
        <v>-1200</v>
      </c>
      <c r="W556" s="22">
        <v>0</v>
      </c>
      <c r="X556" s="22">
        <v>0</v>
      </c>
      <c r="Y556" s="22">
        <v>0</v>
      </c>
      <c r="Z556" s="22">
        <v>0</v>
      </c>
      <c r="AA556" s="22">
        <v>0</v>
      </c>
      <c r="AB556" s="22">
        <v>0</v>
      </c>
      <c r="AC556" s="22">
        <v>0</v>
      </c>
      <c r="AD556" s="22">
        <v>0</v>
      </c>
      <c r="AE556" s="22">
        <v>0</v>
      </c>
      <c r="AF556" s="22">
        <v>0</v>
      </c>
      <c r="AG556" s="22">
        <v>0</v>
      </c>
      <c r="AH556" s="22">
        <v>0</v>
      </c>
      <c r="AI556" s="22">
        <f t="shared" si="61"/>
        <v>0</v>
      </c>
      <c r="AJ556" s="22">
        <v>0</v>
      </c>
      <c r="AK556" s="22">
        <f t="shared" si="62"/>
        <v>-1200</v>
      </c>
      <c r="AM556" s="65">
        <f t="shared" si="63"/>
        <v>0</v>
      </c>
      <c r="AN556" s="65">
        <f t="shared" si="64"/>
        <v>0</v>
      </c>
    </row>
    <row r="557" spans="1:41" outlineLevel="1" x14ac:dyDescent="0.25">
      <c r="A557" s="10">
        <v>40755</v>
      </c>
      <c r="C557" s="5" t="s">
        <v>7433</v>
      </c>
      <c r="D557" s="4" t="s">
        <v>7434</v>
      </c>
      <c r="F557" s="4" t="s">
        <v>88</v>
      </c>
      <c r="G557" s="4" t="s">
        <v>451</v>
      </c>
      <c r="H557" s="4" t="s">
        <v>157</v>
      </c>
      <c r="M557" s="5">
        <v>1</v>
      </c>
      <c r="N557" s="5" t="s">
        <v>158</v>
      </c>
      <c r="P557" s="65">
        <v>380</v>
      </c>
      <c r="Q557" s="66">
        <v>0</v>
      </c>
      <c r="R557" s="66">
        <v>0</v>
      </c>
      <c r="S557" s="66">
        <f t="shared" si="60"/>
        <v>380</v>
      </c>
      <c r="U557" s="5">
        <v>80</v>
      </c>
      <c r="V557" s="22">
        <v>-380</v>
      </c>
      <c r="W557" s="22">
        <v>0</v>
      </c>
      <c r="X557" s="22">
        <v>0</v>
      </c>
      <c r="Y557" s="22">
        <v>0</v>
      </c>
      <c r="Z557" s="22">
        <v>0</v>
      </c>
      <c r="AA557" s="22">
        <v>0</v>
      </c>
      <c r="AB557" s="22">
        <v>0</v>
      </c>
      <c r="AC557" s="22">
        <v>0</v>
      </c>
      <c r="AD557" s="22">
        <v>0</v>
      </c>
      <c r="AE557" s="22">
        <v>0</v>
      </c>
      <c r="AF557" s="22">
        <v>0</v>
      </c>
      <c r="AG557" s="22">
        <v>0</v>
      </c>
      <c r="AH557" s="22">
        <v>0</v>
      </c>
      <c r="AI557" s="22">
        <f t="shared" si="61"/>
        <v>0</v>
      </c>
      <c r="AJ557" s="22">
        <v>0</v>
      </c>
      <c r="AK557" s="22">
        <f t="shared" si="62"/>
        <v>-380</v>
      </c>
      <c r="AM557" s="65">
        <f t="shared" si="63"/>
        <v>0</v>
      </c>
      <c r="AN557" s="65">
        <f t="shared" si="64"/>
        <v>0</v>
      </c>
    </row>
    <row r="558" spans="1:41" hidden="1" x14ac:dyDescent="0.25">
      <c r="A558" s="10">
        <v>44707</v>
      </c>
      <c r="C558" s="128" t="s">
        <v>7435</v>
      </c>
      <c r="D558" s="4" t="s">
        <v>7436</v>
      </c>
      <c r="M558" s="5">
        <v>1</v>
      </c>
      <c r="N558" s="5" t="s">
        <v>158</v>
      </c>
      <c r="O558" s="5" t="s">
        <v>6405</v>
      </c>
      <c r="P558" s="66">
        <v>5500</v>
      </c>
      <c r="Q558" s="66">
        <v>0</v>
      </c>
      <c r="R558" s="66">
        <v>0</v>
      </c>
      <c r="S558" s="66">
        <f>SUM(P558:R558)</f>
        <v>5500</v>
      </c>
      <c r="T558" s="66"/>
      <c r="U558" s="5">
        <v>80</v>
      </c>
      <c r="V558" s="22">
        <v>-1787.5</v>
      </c>
      <c r="W558" s="22">
        <v>-68.75</v>
      </c>
      <c r="X558" s="22">
        <f t="shared" ref="X558:AE558" si="65">-$S558/$U558</f>
        <v>-68.75</v>
      </c>
      <c r="Y558" s="22">
        <f t="shared" si="65"/>
        <v>-68.75</v>
      </c>
      <c r="Z558" s="22">
        <f t="shared" si="65"/>
        <v>-68.75</v>
      </c>
      <c r="AA558" s="22">
        <f t="shared" si="65"/>
        <v>-68.75</v>
      </c>
      <c r="AB558" s="22">
        <f t="shared" si="65"/>
        <v>-68.75</v>
      </c>
      <c r="AC558" s="22">
        <f t="shared" si="65"/>
        <v>-68.75</v>
      </c>
      <c r="AD558" s="22">
        <f t="shared" si="65"/>
        <v>-68.75</v>
      </c>
      <c r="AE558" s="22">
        <f t="shared" si="65"/>
        <v>-68.75</v>
      </c>
      <c r="AF558" s="22">
        <v>0</v>
      </c>
      <c r="AG558" s="22">
        <v>0</v>
      </c>
      <c r="AH558" s="22">
        <v>0</v>
      </c>
      <c r="AI558" s="22">
        <f t="shared" si="61"/>
        <v>-618.75</v>
      </c>
      <c r="AJ558" s="22">
        <v>0</v>
      </c>
      <c r="AK558" s="22">
        <f t="shared" si="62"/>
        <v>-2406.25</v>
      </c>
      <c r="AM558" s="65">
        <f t="shared" si="63"/>
        <v>3093.75</v>
      </c>
      <c r="AN558" s="65">
        <f t="shared" si="64"/>
        <v>3712.5</v>
      </c>
      <c r="AO558" s="225"/>
    </row>
    <row r="559" spans="1:41" x14ac:dyDescent="0.25">
      <c r="C559" s="128"/>
      <c r="P559" s="66"/>
      <c r="Q559" s="66">
        <v>0</v>
      </c>
      <c r="R559" s="66">
        <v>0</v>
      </c>
      <c r="S559" s="66"/>
      <c r="T559" s="66"/>
      <c r="V559" s="22"/>
      <c r="W559" s="22"/>
      <c r="X559" s="22"/>
      <c r="Y559" s="22"/>
      <c r="Z559" s="22"/>
      <c r="AA559" s="22"/>
      <c r="AB559" s="22"/>
      <c r="AC559" s="22"/>
      <c r="AD559" s="22"/>
      <c r="AE559" s="22"/>
      <c r="AF559" s="22"/>
      <c r="AG559" s="22"/>
      <c r="AH559" s="22"/>
      <c r="AI559" s="22"/>
      <c r="AJ559" s="22">
        <v>0</v>
      </c>
      <c r="AK559" s="22"/>
      <c r="AO559" s="225"/>
    </row>
    <row r="560" spans="1:41" x14ac:dyDescent="0.25">
      <c r="A560" s="10">
        <v>44788</v>
      </c>
      <c r="C560" s="128" t="s">
        <v>7437</v>
      </c>
      <c r="D560" s="4" t="s">
        <v>7438</v>
      </c>
      <c r="E560" s="4" t="s">
        <v>7439</v>
      </c>
      <c r="F560" s="69" t="s">
        <v>163</v>
      </c>
      <c r="G560" s="69" t="s">
        <v>163</v>
      </c>
      <c r="H560" s="69" t="s">
        <v>163</v>
      </c>
      <c r="I560" s="69" t="s">
        <v>163</v>
      </c>
      <c r="J560" s="69" t="s">
        <v>7440</v>
      </c>
      <c r="K560" s="69" t="s">
        <v>7441</v>
      </c>
      <c r="L560" s="69"/>
      <c r="M560" s="5">
        <v>1</v>
      </c>
      <c r="N560" s="5" t="s">
        <v>158</v>
      </c>
      <c r="P560" s="65">
        <v>4499</v>
      </c>
      <c r="Q560" s="66">
        <v>0</v>
      </c>
      <c r="R560" s="66">
        <v>0</v>
      </c>
      <c r="S560" s="66">
        <f t="shared" ref="S560:S578" si="66">SUM(P560:R560)</f>
        <v>4499</v>
      </c>
      <c r="U560" s="5">
        <v>80</v>
      </c>
      <c r="V560" s="22">
        <v>-1293.4974999999999</v>
      </c>
      <c r="W560" s="22">
        <v>-56.24</v>
      </c>
      <c r="X560" s="22">
        <f t="shared" ref="X560:AE578" si="67">-$S560/$U560</f>
        <v>-56.237499999999997</v>
      </c>
      <c r="Y560" s="22">
        <f t="shared" si="67"/>
        <v>-56.237499999999997</v>
      </c>
      <c r="Z560" s="22">
        <f t="shared" si="67"/>
        <v>-56.237499999999997</v>
      </c>
      <c r="AA560" s="22">
        <f t="shared" si="67"/>
        <v>-56.237499999999997</v>
      </c>
      <c r="AB560" s="22">
        <f t="shared" si="67"/>
        <v>-56.237499999999997</v>
      </c>
      <c r="AC560" s="22">
        <f t="shared" si="67"/>
        <v>-56.237499999999997</v>
      </c>
      <c r="AD560" s="22">
        <f t="shared" si="67"/>
        <v>-56.237499999999997</v>
      </c>
      <c r="AE560" s="22">
        <f t="shared" si="67"/>
        <v>-56.237499999999997</v>
      </c>
      <c r="AF560" s="22">
        <v>0</v>
      </c>
      <c r="AG560" s="22">
        <v>0</v>
      </c>
      <c r="AH560" s="22">
        <v>0</v>
      </c>
      <c r="AI560" s="22">
        <f t="shared" ref="AI560:AI578" si="68">SUM(W560:AH560)</f>
        <v>-506.14000000000004</v>
      </c>
      <c r="AJ560" s="22">
        <v>0</v>
      </c>
      <c r="AK560" s="22">
        <f t="shared" si="62"/>
        <v>-1799.6375</v>
      </c>
      <c r="AM560" s="65">
        <f t="shared" si="63"/>
        <v>2699.3625000000002</v>
      </c>
      <c r="AN560" s="65">
        <f t="shared" si="64"/>
        <v>3205.5025000000001</v>
      </c>
      <c r="AO560" s="225"/>
    </row>
    <row r="561" spans="1:42" hidden="1" x14ac:dyDescent="0.25">
      <c r="A561" s="10">
        <v>44801</v>
      </c>
      <c r="C561" s="128" t="s">
        <v>7442</v>
      </c>
      <c r="D561" s="4" t="s">
        <v>7443</v>
      </c>
      <c r="E561" s="4" t="s">
        <v>7444</v>
      </c>
      <c r="F561" s="68" t="s">
        <v>88</v>
      </c>
      <c r="G561" s="68" t="s">
        <v>162</v>
      </c>
      <c r="H561" s="68" t="s">
        <v>90</v>
      </c>
      <c r="I561" s="69" t="s">
        <v>163</v>
      </c>
      <c r="J561" s="69" t="s">
        <v>7445</v>
      </c>
      <c r="K561" s="69" t="s">
        <v>7446</v>
      </c>
      <c r="L561" s="69"/>
      <c r="M561" s="5">
        <v>1</v>
      </c>
      <c r="N561" s="5" t="s">
        <v>158</v>
      </c>
      <c r="O561" s="5" t="s">
        <v>6405</v>
      </c>
      <c r="P561" s="65">
        <v>3170</v>
      </c>
      <c r="Q561" s="66">
        <v>0</v>
      </c>
      <c r="R561" s="66">
        <v>0</v>
      </c>
      <c r="S561" s="66">
        <f t="shared" si="66"/>
        <v>3170</v>
      </c>
      <c r="U561" s="5">
        <v>80</v>
      </c>
      <c r="V561" s="22">
        <v>-911.44499999999994</v>
      </c>
      <c r="W561" s="22">
        <v>-39.630000000000003</v>
      </c>
      <c r="X561" s="22">
        <f t="shared" si="67"/>
        <v>-39.625</v>
      </c>
      <c r="Y561" s="22">
        <f t="shared" si="67"/>
        <v>-39.625</v>
      </c>
      <c r="Z561" s="22">
        <f t="shared" si="67"/>
        <v>-39.625</v>
      </c>
      <c r="AA561" s="22">
        <f t="shared" si="67"/>
        <v>-39.625</v>
      </c>
      <c r="AB561" s="22">
        <f t="shared" si="67"/>
        <v>-39.625</v>
      </c>
      <c r="AC561" s="22">
        <f t="shared" si="67"/>
        <v>-39.625</v>
      </c>
      <c r="AD561" s="22">
        <f t="shared" si="67"/>
        <v>-39.625</v>
      </c>
      <c r="AE561" s="22">
        <f t="shared" si="67"/>
        <v>-39.625</v>
      </c>
      <c r="AF561" s="22">
        <v>0</v>
      </c>
      <c r="AG561" s="22">
        <v>0</v>
      </c>
      <c r="AH561" s="22">
        <v>0</v>
      </c>
      <c r="AI561" s="22">
        <f t="shared" si="68"/>
        <v>-356.63</v>
      </c>
      <c r="AJ561" s="22">
        <v>0</v>
      </c>
      <c r="AK561" s="22">
        <f t="shared" si="62"/>
        <v>-1268.0749999999998</v>
      </c>
      <c r="AM561" s="65">
        <f t="shared" si="63"/>
        <v>1901.9250000000002</v>
      </c>
      <c r="AN561" s="65">
        <f t="shared" si="64"/>
        <v>2258.5550000000003</v>
      </c>
      <c r="AO561" s="225"/>
    </row>
    <row r="562" spans="1:42" x14ac:dyDescent="0.25">
      <c r="A562" s="10">
        <v>44802</v>
      </c>
      <c r="C562" s="128" t="s">
        <v>7447</v>
      </c>
      <c r="D562" s="4" t="s">
        <v>7448</v>
      </c>
      <c r="E562" s="4" t="s">
        <v>7439</v>
      </c>
      <c r="F562" s="69" t="s">
        <v>163</v>
      </c>
      <c r="G562" s="69" t="s">
        <v>163</v>
      </c>
      <c r="H562" s="69" t="s">
        <v>163</v>
      </c>
      <c r="I562" s="69" t="s">
        <v>163</v>
      </c>
      <c r="J562" s="69" t="s">
        <v>7449</v>
      </c>
      <c r="K562" s="69" t="s">
        <v>7450</v>
      </c>
      <c r="L562" s="69"/>
      <c r="M562" s="5">
        <v>3</v>
      </c>
      <c r="N562" s="5" t="s">
        <v>158</v>
      </c>
      <c r="P562" s="65">
        <v>480</v>
      </c>
      <c r="Q562" s="66">
        <v>0</v>
      </c>
      <c r="R562" s="66">
        <v>0</v>
      </c>
      <c r="S562" s="66">
        <f t="shared" si="66"/>
        <v>480</v>
      </c>
      <c r="U562" s="5">
        <v>80</v>
      </c>
      <c r="V562" s="22">
        <v>-138</v>
      </c>
      <c r="W562" s="22">
        <v>-6</v>
      </c>
      <c r="X562" s="22">
        <f t="shared" si="67"/>
        <v>-6</v>
      </c>
      <c r="Y562" s="22">
        <f t="shared" si="67"/>
        <v>-6</v>
      </c>
      <c r="Z562" s="22">
        <f t="shared" si="67"/>
        <v>-6</v>
      </c>
      <c r="AA562" s="22">
        <f t="shared" si="67"/>
        <v>-6</v>
      </c>
      <c r="AB562" s="22">
        <f t="shared" si="67"/>
        <v>-6</v>
      </c>
      <c r="AC562" s="22">
        <f t="shared" si="67"/>
        <v>-6</v>
      </c>
      <c r="AD562" s="22">
        <f t="shared" si="67"/>
        <v>-6</v>
      </c>
      <c r="AE562" s="22">
        <f t="shared" si="67"/>
        <v>-6</v>
      </c>
      <c r="AF562" s="22">
        <v>0</v>
      </c>
      <c r="AG562" s="22">
        <v>0</v>
      </c>
      <c r="AH562" s="22">
        <v>0</v>
      </c>
      <c r="AI562" s="22">
        <f t="shared" si="68"/>
        <v>-54</v>
      </c>
      <c r="AJ562" s="22">
        <v>0</v>
      </c>
      <c r="AK562" s="22">
        <f t="shared" si="62"/>
        <v>-192</v>
      </c>
      <c r="AM562" s="65">
        <f t="shared" si="63"/>
        <v>288</v>
      </c>
      <c r="AN562" s="65">
        <f t="shared" si="64"/>
        <v>342</v>
      </c>
      <c r="AO562" s="225"/>
    </row>
    <row r="563" spans="1:42" x14ac:dyDescent="0.25">
      <c r="A563" s="10">
        <v>44873</v>
      </c>
      <c r="C563" s="128" t="s">
        <v>7451</v>
      </c>
      <c r="D563" s="4" t="s">
        <v>7452</v>
      </c>
      <c r="E563" s="4" t="s">
        <v>5307</v>
      </c>
      <c r="F563" s="68" t="s">
        <v>88</v>
      </c>
      <c r="G563" s="68" t="s">
        <v>3396</v>
      </c>
      <c r="H563" s="68" t="s">
        <v>90</v>
      </c>
      <c r="I563" s="69">
        <v>2201537</v>
      </c>
      <c r="J563" s="69" t="s">
        <v>7453</v>
      </c>
      <c r="K563" s="278" t="s">
        <v>7454</v>
      </c>
      <c r="L563" s="87"/>
      <c r="M563" s="5">
        <v>1</v>
      </c>
      <c r="N563" s="5" t="s">
        <v>158</v>
      </c>
      <c r="P563" s="65">
        <v>450</v>
      </c>
      <c r="Q563" s="66">
        <v>0</v>
      </c>
      <c r="R563" s="66">
        <v>0</v>
      </c>
      <c r="S563" s="66">
        <f t="shared" si="66"/>
        <v>450</v>
      </c>
      <c r="U563" s="5">
        <v>80</v>
      </c>
      <c r="V563" s="22">
        <v>-112.44499999999999</v>
      </c>
      <c r="W563" s="22">
        <v>-5.62</v>
      </c>
      <c r="X563" s="22">
        <f t="shared" si="67"/>
        <v>-5.625</v>
      </c>
      <c r="Y563" s="22">
        <f t="shared" si="67"/>
        <v>-5.625</v>
      </c>
      <c r="Z563" s="22">
        <f t="shared" si="67"/>
        <v>-5.625</v>
      </c>
      <c r="AA563" s="22">
        <f t="shared" si="67"/>
        <v>-5.625</v>
      </c>
      <c r="AB563" s="22">
        <f t="shared" si="67"/>
        <v>-5.625</v>
      </c>
      <c r="AC563" s="22">
        <f t="shared" si="67"/>
        <v>-5.625</v>
      </c>
      <c r="AD563" s="22">
        <f t="shared" si="67"/>
        <v>-5.625</v>
      </c>
      <c r="AE563" s="22">
        <f t="shared" si="67"/>
        <v>-5.625</v>
      </c>
      <c r="AF563" s="22">
        <v>0</v>
      </c>
      <c r="AG563" s="22">
        <v>0</v>
      </c>
      <c r="AH563" s="22">
        <v>0</v>
      </c>
      <c r="AI563" s="22">
        <f t="shared" si="68"/>
        <v>-50.620000000000005</v>
      </c>
      <c r="AJ563" s="22">
        <v>0</v>
      </c>
      <c r="AK563" s="22">
        <f t="shared" si="62"/>
        <v>-163.065</v>
      </c>
      <c r="AM563" s="65">
        <f t="shared" si="63"/>
        <v>286.935</v>
      </c>
      <c r="AN563" s="65">
        <f t="shared" si="64"/>
        <v>337.55500000000001</v>
      </c>
      <c r="AO563" s="225"/>
    </row>
    <row r="564" spans="1:42" x14ac:dyDescent="0.25">
      <c r="A564" s="10">
        <v>44945</v>
      </c>
      <c r="C564" s="128" t="s">
        <v>7455</v>
      </c>
      <c r="D564" s="4" t="s">
        <v>7456</v>
      </c>
      <c r="E564" s="4" t="s">
        <v>5307</v>
      </c>
      <c r="F564" s="68" t="s">
        <v>88</v>
      </c>
      <c r="G564" s="68" t="s">
        <v>7457</v>
      </c>
      <c r="H564" s="68" t="s">
        <v>90</v>
      </c>
      <c r="I564" s="69">
        <v>2201823</v>
      </c>
      <c r="J564" s="69" t="s">
        <v>7458</v>
      </c>
      <c r="K564" s="278" t="s">
        <v>7459</v>
      </c>
      <c r="L564" s="87"/>
      <c r="M564" s="5">
        <v>10</v>
      </c>
      <c r="N564" s="5" t="s">
        <v>158</v>
      </c>
      <c r="P564" s="65">
        <v>9600</v>
      </c>
      <c r="Q564" s="66">
        <v>0</v>
      </c>
      <c r="R564" s="66">
        <v>0</v>
      </c>
      <c r="S564" s="66">
        <f t="shared" si="66"/>
        <v>9600</v>
      </c>
      <c r="U564" s="5">
        <v>80</v>
      </c>
      <c r="V564" s="22">
        <v>-2160</v>
      </c>
      <c r="W564" s="22">
        <v>-120</v>
      </c>
      <c r="X564" s="22">
        <f t="shared" si="67"/>
        <v>-120</v>
      </c>
      <c r="Y564" s="22">
        <f t="shared" si="67"/>
        <v>-120</v>
      </c>
      <c r="Z564" s="22">
        <f t="shared" si="67"/>
        <v>-120</v>
      </c>
      <c r="AA564" s="22">
        <f t="shared" si="67"/>
        <v>-120</v>
      </c>
      <c r="AB564" s="22">
        <f t="shared" si="67"/>
        <v>-120</v>
      </c>
      <c r="AC564" s="22">
        <f t="shared" si="67"/>
        <v>-120</v>
      </c>
      <c r="AD564" s="22">
        <f t="shared" si="67"/>
        <v>-120</v>
      </c>
      <c r="AE564" s="22">
        <f t="shared" si="67"/>
        <v>-120</v>
      </c>
      <c r="AF564" s="22">
        <v>0</v>
      </c>
      <c r="AG564" s="22">
        <v>0</v>
      </c>
      <c r="AH564" s="22">
        <v>0</v>
      </c>
      <c r="AI564" s="22">
        <f t="shared" si="68"/>
        <v>-1080</v>
      </c>
      <c r="AJ564" s="22">
        <v>0</v>
      </c>
      <c r="AK564" s="22">
        <f t="shared" si="62"/>
        <v>-3240</v>
      </c>
      <c r="AM564" s="65">
        <f t="shared" si="63"/>
        <v>6360</v>
      </c>
      <c r="AN564" s="65">
        <f t="shared" si="64"/>
        <v>7440</v>
      </c>
      <c r="AO564" s="225"/>
    </row>
    <row r="565" spans="1:42" x14ac:dyDescent="0.25">
      <c r="A565" s="10">
        <v>44974</v>
      </c>
      <c r="C565" s="128" t="s">
        <v>7460</v>
      </c>
      <c r="D565" s="4" t="s">
        <v>7461</v>
      </c>
      <c r="E565" s="4" t="s">
        <v>5307</v>
      </c>
      <c r="F565" s="68" t="s">
        <v>88</v>
      </c>
      <c r="G565" s="68" t="s">
        <v>3396</v>
      </c>
      <c r="H565" s="68" t="s">
        <v>90</v>
      </c>
      <c r="I565" s="69">
        <v>2300249</v>
      </c>
      <c r="J565" s="69" t="s">
        <v>7462</v>
      </c>
      <c r="K565" s="69" t="s">
        <v>7463</v>
      </c>
      <c r="L565" s="71"/>
      <c r="M565" s="5">
        <v>8</v>
      </c>
      <c r="N565" s="5" t="s">
        <v>158</v>
      </c>
      <c r="P565" s="65">
        <v>4160</v>
      </c>
      <c r="Q565" s="66">
        <v>0</v>
      </c>
      <c r="R565" s="66">
        <v>0</v>
      </c>
      <c r="S565" s="66">
        <f t="shared" si="66"/>
        <v>4160</v>
      </c>
      <c r="U565" s="5">
        <v>80</v>
      </c>
      <c r="V565" s="22">
        <v>-884</v>
      </c>
      <c r="W565" s="22">
        <v>-52</v>
      </c>
      <c r="X565" s="22">
        <f t="shared" si="67"/>
        <v>-52</v>
      </c>
      <c r="Y565" s="22">
        <f t="shared" si="67"/>
        <v>-52</v>
      </c>
      <c r="Z565" s="22">
        <f t="shared" si="67"/>
        <v>-52</v>
      </c>
      <c r="AA565" s="22">
        <f t="shared" si="67"/>
        <v>-52</v>
      </c>
      <c r="AB565" s="22">
        <f t="shared" si="67"/>
        <v>-52</v>
      </c>
      <c r="AC565" s="22">
        <f t="shared" si="67"/>
        <v>-52</v>
      </c>
      <c r="AD565" s="22">
        <f t="shared" si="67"/>
        <v>-52</v>
      </c>
      <c r="AE565" s="22">
        <f t="shared" si="67"/>
        <v>-52</v>
      </c>
      <c r="AF565" s="22">
        <v>0</v>
      </c>
      <c r="AG565" s="22">
        <v>0</v>
      </c>
      <c r="AH565" s="22">
        <v>0</v>
      </c>
      <c r="AI565" s="22">
        <f t="shared" si="68"/>
        <v>-468</v>
      </c>
      <c r="AJ565" s="22">
        <v>0</v>
      </c>
      <c r="AK565" s="22">
        <f t="shared" si="62"/>
        <v>-1352</v>
      </c>
      <c r="AM565" s="65">
        <f t="shared" si="63"/>
        <v>2808</v>
      </c>
      <c r="AN565" s="65">
        <f t="shared" si="64"/>
        <v>3276</v>
      </c>
      <c r="AO565" s="225"/>
    </row>
    <row r="566" spans="1:42" x14ac:dyDescent="0.25">
      <c r="A566" s="10">
        <v>44980</v>
      </c>
      <c r="C566" s="128" t="s">
        <v>7464</v>
      </c>
      <c r="D566" s="4" t="s">
        <v>7465</v>
      </c>
      <c r="E566" s="4" t="s">
        <v>7466</v>
      </c>
      <c r="F566" s="68" t="s">
        <v>88</v>
      </c>
      <c r="G566" s="68" t="s">
        <v>7467</v>
      </c>
      <c r="H566" s="68" t="s">
        <v>90</v>
      </c>
      <c r="I566" s="69">
        <v>2300242</v>
      </c>
      <c r="J566" s="69" t="s">
        <v>7468</v>
      </c>
      <c r="K566" s="144" t="s">
        <v>7469</v>
      </c>
      <c r="L566" s="294"/>
      <c r="M566" s="5">
        <v>1</v>
      </c>
      <c r="N566" s="5" t="s">
        <v>158</v>
      </c>
      <c r="P566" s="65">
        <v>1729</v>
      </c>
      <c r="Q566" s="66">
        <v>0</v>
      </c>
      <c r="R566" s="66">
        <v>0</v>
      </c>
      <c r="S566" s="66">
        <f t="shared" si="66"/>
        <v>1729</v>
      </c>
      <c r="U566" s="5">
        <v>80</v>
      </c>
      <c r="V566" s="22">
        <v>-367.39250000000004</v>
      </c>
      <c r="W566" s="22">
        <v>-21.61</v>
      </c>
      <c r="X566" s="22">
        <f t="shared" si="67"/>
        <v>-21.612500000000001</v>
      </c>
      <c r="Y566" s="22">
        <f t="shared" si="67"/>
        <v>-21.612500000000001</v>
      </c>
      <c r="Z566" s="22">
        <f t="shared" si="67"/>
        <v>-21.612500000000001</v>
      </c>
      <c r="AA566" s="22">
        <f t="shared" si="67"/>
        <v>-21.612500000000001</v>
      </c>
      <c r="AB566" s="22">
        <f t="shared" si="67"/>
        <v>-21.612500000000001</v>
      </c>
      <c r="AC566" s="22">
        <f t="shared" si="67"/>
        <v>-21.612500000000001</v>
      </c>
      <c r="AD566" s="22">
        <f t="shared" si="67"/>
        <v>-21.612500000000001</v>
      </c>
      <c r="AE566" s="22">
        <f t="shared" si="67"/>
        <v>-21.612500000000001</v>
      </c>
      <c r="AF566" s="22">
        <v>0</v>
      </c>
      <c r="AG566" s="22">
        <v>0</v>
      </c>
      <c r="AH566" s="22">
        <v>0</v>
      </c>
      <c r="AI566" s="22">
        <f t="shared" si="68"/>
        <v>-194.51000000000002</v>
      </c>
      <c r="AJ566" s="22">
        <v>0</v>
      </c>
      <c r="AK566" s="22">
        <f t="shared" si="62"/>
        <v>-561.90250000000003</v>
      </c>
      <c r="AM566" s="65">
        <f t="shared" si="63"/>
        <v>1167.0974999999999</v>
      </c>
      <c r="AN566" s="65">
        <f t="shared" si="64"/>
        <v>1361.6075000000001</v>
      </c>
      <c r="AO566" s="225"/>
    </row>
    <row r="567" spans="1:42" x14ac:dyDescent="0.25">
      <c r="A567" s="10">
        <v>44989</v>
      </c>
      <c r="C567" s="128" t="s">
        <v>7470</v>
      </c>
      <c r="D567" s="4" t="s">
        <v>7471</v>
      </c>
      <c r="E567" s="4" t="s">
        <v>5307</v>
      </c>
      <c r="F567" s="68" t="s">
        <v>88</v>
      </c>
      <c r="G567" s="68" t="s">
        <v>220</v>
      </c>
      <c r="H567" s="68" t="s">
        <v>90</v>
      </c>
      <c r="I567" s="69">
        <v>2300319</v>
      </c>
      <c r="J567" s="69" t="s">
        <v>7472</v>
      </c>
      <c r="K567" s="69" t="s">
        <v>7473</v>
      </c>
      <c r="L567" s="71"/>
      <c r="M567" s="5">
        <v>2</v>
      </c>
      <c r="N567" s="5" t="s">
        <v>158</v>
      </c>
      <c r="P567" s="65">
        <v>1060</v>
      </c>
      <c r="Q567" s="66">
        <v>0</v>
      </c>
      <c r="R567" s="66">
        <v>0</v>
      </c>
      <c r="S567" s="66">
        <f t="shared" si="66"/>
        <v>1060</v>
      </c>
      <c r="U567" s="5">
        <v>80</v>
      </c>
      <c r="V567" s="22">
        <v>-237.07999999999998</v>
      </c>
      <c r="W567" s="22">
        <v>-13.25</v>
      </c>
      <c r="X567" s="22">
        <f t="shared" si="67"/>
        <v>-13.25</v>
      </c>
      <c r="Y567" s="22">
        <f t="shared" si="67"/>
        <v>-13.25</v>
      </c>
      <c r="Z567" s="22">
        <f t="shared" si="67"/>
        <v>-13.25</v>
      </c>
      <c r="AA567" s="22">
        <f t="shared" si="67"/>
        <v>-13.25</v>
      </c>
      <c r="AB567" s="22">
        <f t="shared" si="67"/>
        <v>-13.25</v>
      </c>
      <c r="AC567" s="22">
        <f t="shared" si="67"/>
        <v>-13.25</v>
      </c>
      <c r="AD567" s="22">
        <f t="shared" si="67"/>
        <v>-13.25</v>
      </c>
      <c r="AE567" s="22">
        <f t="shared" si="67"/>
        <v>-13.25</v>
      </c>
      <c r="AF567" s="22">
        <v>0</v>
      </c>
      <c r="AG567" s="22">
        <v>0</v>
      </c>
      <c r="AH567" s="22">
        <v>0</v>
      </c>
      <c r="AI567" s="22">
        <f t="shared" si="68"/>
        <v>-119.25</v>
      </c>
      <c r="AJ567" s="22">
        <v>0</v>
      </c>
      <c r="AK567" s="22">
        <f t="shared" si="62"/>
        <v>-356.33</v>
      </c>
      <c r="AM567" s="65">
        <f t="shared" si="63"/>
        <v>703.67000000000007</v>
      </c>
      <c r="AN567" s="65">
        <f t="shared" si="64"/>
        <v>822.92000000000007</v>
      </c>
      <c r="AO567" s="225"/>
      <c r="AP567" s="232"/>
    </row>
    <row r="568" spans="1:42" x14ac:dyDescent="0.25">
      <c r="A568" s="10">
        <v>45016</v>
      </c>
      <c r="C568" s="128" t="s">
        <v>7474</v>
      </c>
      <c r="D568" s="4" t="s">
        <v>7475</v>
      </c>
      <c r="E568" s="4" t="s">
        <v>187</v>
      </c>
      <c r="F568" s="68" t="s">
        <v>88</v>
      </c>
      <c r="G568" s="68" t="s">
        <v>7457</v>
      </c>
      <c r="H568" s="68" t="s">
        <v>90</v>
      </c>
      <c r="I568" s="69">
        <v>2300447</v>
      </c>
      <c r="J568" s="69" t="s">
        <v>7476</v>
      </c>
      <c r="K568" s="69" t="s">
        <v>7477</v>
      </c>
      <c r="L568" s="71"/>
      <c r="M568" s="5">
        <v>11</v>
      </c>
      <c r="N568" s="5" t="s">
        <v>158</v>
      </c>
      <c r="P568" s="65">
        <v>4378</v>
      </c>
      <c r="Q568" s="66">
        <v>0</v>
      </c>
      <c r="R568" s="66">
        <v>0</v>
      </c>
      <c r="S568" s="66">
        <f t="shared" si="66"/>
        <v>4378</v>
      </c>
      <c r="U568" s="5">
        <v>80</v>
      </c>
      <c r="V568" s="22">
        <v>-776.27500000000009</v>
      </c>
      <c r="W568" s="22">
        <v>-54.73</v>
      </c>
      <c r="X568" s="22">
        <f t="shared" si="67"/>
        <v>-54.725000000000001</v>
      </c>
      <c r="Y568" s="22">
        <f t="shared" si="67"/>
        <v>-54.725000000000001</v>
      </c>
      <c r="Z568" s="22">
        <f t="shared" si="67"/>
        <v>-54.725000000000001</v>
      </c>
      <c r="AA568" s="22">
        <f t="shared" si="67"/>
        <v>-54.725000000000001</v>
      </c>
      <c r="AB568" s="22">
        <f t="shared" si="67"/>
        <v>-54.725000000000001</v>
      </c>
      <c r="AC568" s="22">
        <f t="shared" si="67"/>
        <v>-54.725000000000001</v>
      </c>
      <c r="AD568" s="22">
        <f t="shared" si="67"/>
        <v>-54.725000000000001</v>
      </c>
      <c r="AE568" s="22">
        <f t="shared" si="67"/>
        <v>-54.725000000000001</v>
      </c>
      <c r="AF568" s="22">
        <v>0</v>
      </c>
      <c r="AG568" s="22">
        <v>0</v>
      </c>
      <c r="AH568" s="22">
        <v>0</v>
      </c>
      <c r="AI568" s="22">
        <f t="shared" si="68"/>
        <v>-492.53000000000009</v>
      </c>
      <c r="AJ568" s="22">
        <v>0</v>
      </c>
      <c r="AK568" s="22">
        <f t="shared" si="62"/>
        <v>-1268.8050000000003</v>
      </c>
      <c r="AM568" s="65">
        <f t="shared" si="63"/>
        <v>3109.1949999999997</v>
      </c>
      <c r="AN568" s="65">
        <f t="shared" si="64"/>
        <v>3601.7249999999999</v>
      </c>
      <c r="AO568" s="225"/>
      <c r="AP568" s="232"/>
    </row>
    <row r="569" spans="1:42" x14ac:dyDescent="0.25">
      <c r="A569" s="10">
        <v>45034</v>
      </c>
      <c r="C569" s="128" t="s">
        <v>7478</v>
      </c>
      <c r="D569" s="4" t="s">
        <v>7452</v>
      </c>
      <c r="E569" s="4" t="s">
        <v>5307</v>
      </c>
      <c r="F569" s="68" t="s">
        <v>88</v>
      </c>
      <c r="G569" s="68" t="s">
        <v>3396</v>
      </c>
      <c r="H569" s="68" t="s">
        <v>90</v>
      </c>
      <c r="I569" s="69">
        <v>2300565</v>
      </c>
      <c r="J569" s="69" t="s">
        <v>7479</v>
      </c>
      <c r="K569" s="278" t="s">
        <v>7480</v>
      </c>
      <c r="L569" s="87"/>
      <c r="M569" s="5">
        <v>4</v>
      </c>
      <c r="N569" s="5" t="s">
        <v>158</v>
      </c>
      <c r="P569" s="65">
        <v>900</v>
      </c>
      <c r="Q569" s="66">
        <v>0</v>
      </c>
      <c r="R569" s="66">
        <v>0</v>
      </c>
      <c r="S569" s="66">
        <f t="shared" si="66"/>
        <v>900</v>
      </c>
      <c r="U569" s="5">
        <v>80</v>
      </c>
      <c r="V569" s="22">
        <v>-168.75</v>
      </c>
      <c r="W569" s="22">
        <v>-11.25</v>
      </c>
      <c r="X569" s="22">
        <f t="shared" si="67"/>
        <v>-11.25</v>
      </c>
      <c r="Y569" s="22">
        <f t="shared" si="67"/>
        <v>-11.25</v>
      </c>
      <c r="Z569" s="22">
        <f t="shared" si="67"/>
        <v>-11.25</v>
      </c>
      <c r="AA569" s="22">
        <f t="shared" si="67"/>
        <v>-11.25</v>
      </c>
      <c r="AB569" s="22">
        <f t="shared" si="67"/>
        <v>-11.25</v>
      </c>
      <c r="AC569" s="22">
        <f t="shared" si="67"/>
        <v>-11.25</v>
      </c>
      <c r="AD569" s="22">
        <f t="shared" si="67"/>
        <v>-11.25</v>
      </c>
      <c r="AE569" s="22">
        <f t="shared" si="67"/>
        <v>-11.25</v>
      </c>
      <c r="AF569" s="22">
        <v>0</v>
      </c>
      <c r="AG569" s="22">
        <v>0</v>
      </c>
      <c r="AH569" s="22">
        <v>0</v>
      </c>
      <c r="AI569" s="22">
        <f t="shared" si="68"/>
        <v>-101.25</v>
      </c>
      <c r="AJ569" s="22">
        <v>0</v>
      </c>
      <c r="AK569" s="22">
        <f t="shared" si="62"/>
        <v>-270</v>
      </c>
      <c r="AM569" s="65">
        <f t="shared" si="63"/>
        <v>630</v>
      </c>
      <c r="AN569" s="65">
        <f t="shared" si="64"/>
        <v>731.25</v>
      </c>
      <c r="AO569" s="225"/>
    </row>
    <row r="570" spans="1:42" x14ac:dyDescent="0.25">
      <c r="A570" s="10">
        <v>45071</v>
      </c>
      <c r="C570" s="128" t="s">
        <v>7481</v>
      </c>
      <c r="D570" t="s">
        <v>7482</v>
      </c>
      <c r="E570" s="4" t="s">
        <v>7483</v>
      </c>
      <c r="F570" s="68" t="s">
        <v>88</v>
      </c>
      <c r="G570" s="68" t="s">
        <v>7467</v>
      </c>
      <c r="H570" s="68" t="s">
        <v>90</v>
      </c>
      <c r="I570" s="69">
        <v>2300807</v>
      </c>
      <c r="J570" s="69" t="s">
        <v>7484</v>
      </c>
      <c r="K570" s="69" t="s">
        <v>7485</v>
      </c>
      <c r="L570" s="71"/>
      <c r="M570" s="5">
        <v>1</v>
      </c>
      <c r="N570" s="5" t="s">
        <v>158</v>
      </c>
      <c r="P570" s="65">
        <v>3768</v>
      </c>
      <c r="Q570" s="66">
        <v>0</v>
      </c>
      <c r="R570" s="66">
        <v>0</v>
      </c>
      <c r="S570" s="66">
        <f t="shared" si="66"/>
        <v>3768</v>
      </c>
      <c r="U570" s="5">
        <v>80</v>
      </c>
      <c r="V570" s="22">
        <v>-659.4000000000002</v>
      </c>
      <c r="W570" s="22">
        <v>-47.1</v>
      </c>
      <c r="X570" s="22">
        <f t="shared" si="67"/>
        <v>-47.1</v>
      </c>
      <c r="Y570" s="22">
        <f t="shared" si="67"/>
        <v>-47.1</v>
      </c>
      <c r="Z570" s="22">
        <f t="shared" si="67"/>
        <v>-47.1</v>
      </c>
      <c r="AA570" s="22">
        <f t="shared" si="67"/>
        <v>-47.1</v>
      </c>
      <c r="AB570" s="22">
        <f t="shared" si="67"/>
        <v>-47.1</v>
      </c>
      <c r="AC570" s="22">
        <f t="shared" si="67"/>
        <v>-47.1</v>
      </c>
      <c r="AD570" s="22">
        <f t="shared" si="67"/>
        <v>-47.1</v>
      </c>
      <c r="AE570" s="22">
        <f t="shared" si="67"/>
        <v>-47.1</v>
      </c>
      <c r="AF570" s="22">
        <v>0</v>
      </c>
      <c r="AG570" s="22">
        <v>0</v>
      </c>
      <c r="AH570" s="22">
        <v>0</v>
      </c>
      <c r="AI570" s="22">
        <f>SUM(W570:AH570)</f>
        <v>-423.90000000000009</v>
      </c>
      <c r="AJ570" s="22">
        <v>0</v>
      </c>
      <c r="AK570" s="22">
        <f t="shared" si="62"/>
        <v>-1083.3000000000002</v>
      </c>
      <c r="AM570" s="65">
        <f t="shared" si="63"/>
        <v>2684.7</v>
      </c>
      <c r="AN570" s="65">
        <f t="shared" si="64"/>
        <v>3108.6</v>
      </c>
      <c r="AO570" s="225"/>
    </row>
    <row r="571" spans="1:42" x14ac:dyDescent="0.25">
      <c r="A571" s="10">
        <v>45078</v>
      </c>
      <c r="C571" s="128" t="s">
        <v>7486</v>
      </c>
      <c r="D571" t="s">
        <v>7487</v>
      </c>
      <c r="E571" s="4" t="s">
        <v>5307</v>
      </c>
      <c r="F571" s="68" t="s">
        <v>88</v>
      </c>
      <c r="G571" s="68" t="s">
        <v>3396</v>
      </c>
      <c r="H571" s="68" t="s">
        <v>90</v>
      </c>
      <c r="I571" s="69">
        <v>2300599</v>
      </c>
      <c r="J571" s="69" t="s">
        <v>7488</v>
      </c>
      <c r="K571" s="278" t="s">
        <v>7489</v>
      </c>
      <c r="L571" s="87"/>
      <c r="M571" s="5">
        <v>10</v>
      </c>
      <c r="N571" s="5" t="s">
        <v>158</v>
      </c>
      <c r="P571" s="65">
        <v>6800</v>
      </c>
      <c r="Q571" s="66">
        <v>0</v>
      </c>
      <c r="R571" s="66">
        <v>0</v>
      </c>
      <c r="S571" s="66">
        <f t="shared" si="66"/>
        <v>6800</v>
      </c>
      <c r="U571" s="5">
        <v>80</v>
      </c>
      <c r="V571" s="22">
        <v>-1105</v>
      </c>
      <c r="W571" s="22">
        <v>-85</v>
      </c>
      <c r="X571" s="22">
        <f t="shared" si="67"/>
        <v>-85</v>
      </c>
      <c r="Y571" s="22">
        <f t="shared" si="67"/>
        <v>-85</v>
      </c>
      <c r="Z571" s="22">
        <f t="shared" si="67"/>
        <v>-85</v>
      </c>
      <c r="AA571" s="22">
        <f t="shared" si="67"/>
        <v>-85</v>
      </c>
      <c r="AB571" s="22">
        <f t="shared" si="67"/>
        <v>-85</v>
      </c>
      <c r="AC571" s="22">
        <f t="shared" si="67"/>
        <v>-85</v>
      </c>
      <c r="AD571" s="22">
        <f t="shared" si="67"/>
        <v>-85</v>
      </c>
      <c r="AE571" s="22">
        <f t="shared" si="67"/>
        <v>-85</v>
      </c>
      <c r="AF571" s="22">
        <v>0</v>
      </c>
      <c r="AG571" s="22">
        <v>0</v>
      </c>
      <c r="AH571" s="22">
        <v>0</v>
      </c>
      <c r="AI571" s="22">
        <f t="shared" si="68"/>
        <v>-765</v>
      </c>
      <c r="AJ571" s="22">
        <v>0</v>
      </c>
      <c r="AK571" s="22">
        <f t="shared" si="62"/>
        <v>-1870</v>
      </c>
      <c r="AM571" s="65">
        <f t="shared" si="63"/>
        <v>4930</v>
      </c>
      <c r="AN571" s="65">
        <f t="shared" si="64"/>
        <v>5695</v>
      </c>
      <c r="AO571" s="225"/>
    </row>
    <row r="572" spans="1:42" x14ac:dyDescent="0.25">
      <c r="A572" s="10">
        <v>45111</v>
      </c>
      <c r="C572" s="128" t="s">
        <v>7490</v>
      </c>
      <c r="D572" t="s">
        <v>7491</v>
      </c>
      <c r="E572" s="4" t="s">
        <v>5307</v>
      </c>
      <c r="F572" s="68" t="s">
        <v>88</v>
      </c>
      <c r="G572" s="68" t="s">
        <v>7467</v>
      </c>
      <c r="H572" s="68" t="s">
        <v>90</v>
      </c>
      <c r="I572" s="69">
        <v>2300991</v>
      </c>
      <c r="J572" s="69" t="s">
        <v>7492</v>
      </c>
      <c r="K572" s="278" t="s">
        <v>7493</v>
      </c>
      <c r="L572" s="87"/>
      <c r="M572" s="5">
        <v>1</v>
      </c>
      <c r="N572" s="5" t="s">
        <v>158</v>
      </c>
      <c r="P572" s="65">
        <v>120</v>
      </c>
      <c r="Q572" s="66">
        <v>0</v>
      </c>
      <c r="R572" s="66">
        <v>0</v>
      </c>
      <c r="S572" s="66">
        <f t="shared" si="66"/>
        <v>120</v>
      </c>
      <c r="U572" s="5">
        <v>80</v>
      </c>
      <c r="V572" s="22">
        <v>-18</v>
      </c>
      <c r="W572" s="22">
        <f t="shared" ref="W572:W578" si="69">-$S572/$U572</f>
        <v>-1.5</v>
      </c>
      <c r="X572" s="22">
        <f t="shared" si="67"/>
        <v>-1.5</v>
      </c>
      <c r="Y572" s="22">
        <f t="shared" si="67"/>
        <v>-1.5</v>
      </c>
      <c r="Z572" s="22">
        <f t="shared" si="67"/>
        <v>-1.5</v>
      </c>
      <c r="AA572" s="22">
        <f t="shared" si="67"/>
        <v>-1.5</v>
      </c>
      <c r="AB572" s="22">
        <f t="shared" si="67"/>
        <v>-1.5</v>
      </c>
      <c r="AC572" s="22">
        <f t="shared" si="67"/>
        <v>-1.5</v>
      </c>
      <c r="AD572" s="22">
        <f t="shared" si="67"/>
        <v>-1.5</v>
      </c>
      <c r="AE572" s="22">
        <f t="shared" si="67"/>
        <v>-1.5</v>
      </c>
      <c r="AF572" s="22">
        <v>0</v>
      </c>
      <c r="AG572" s="22">
        <v>0</v>
      </c>
      <c r="AH572" s="22">
        <v>0</v>
      </c>
      <c r="AI572" s="22">
        <f t="shared" si="68"/>
        <v>-13.5</v>
      </c>
      <c r="AJ572" s="22">
        <v>0</v>
      </c>
      <c r="AK572" s="22">
        <f t="shared" si="62"/>
        <v>-31.5</v>
      </c>
      <c r="AM572" s="65">
        <f t="shared" si="63"/>
        <v>88.5</v>
      </c>
      <c r="AN572" s="65">
        <f t="shared" si="64"/>
        <v>102</v>
      </c>
      <c r="AO572" s="225"/>
    </row>
    <row r="573" spans="1:42" x14ac:dyDescent="0.25">
      <c r="A573" s="10">
        <v>45111</v>
      </c>
      <c r="C573" s="128" t="s">
        <v>7494</v>
      </c>
      <c r="D573" t="s">
        <v>7495</v>
      </c>
      <c r="E573" s="4" t="s">
        <v>5307</v>
      </c>
      <c r="F573" s="68" t="s">
        <v>88</v>
      </c>
      <c r="G573" s="68" t="s">
        <v>7467</v>
      </c>
      <c r="H573" s="68" t="s">
        <v>90</v>
      </c>
      <c r="I573" s="69">
        <v>2300991</v>
      </c>
      <c r="J573" s="69" t="s">
        <v>7496</v>
      </c>
      <c r="K573" s="278" t="s">
        <v>7497</v>
      </c>
      <c r="L573" s="87"/>
      <c r="M573" s="5">
        <v>3</v>
      </c>
      <c r="N573" s="5" t="s">
        <v>158</v>
      </c>
      <c r="P573" s="65">
        <v>2380</v>
      </c>
      <c r="Q573" s="66">
        <v>0</v>
      </c>
      <c r="R573" s="66">
        <v>0</v>
      </c>
      <c r="S573" s="66">
        <f t="shared" si="66"/>
        <v>2380</v>
      </c>
      <c r="U573" s="5">
        <v>80</v>
      </c>
      <c r="V573" s="22">
        <v>-357</v>
      </c>
      <c r="W573" s="22">
        <f t="shared" si="69"/>
        <v>-29.75</v>
      </c>
      <c r="X573" s="22">
        <f t="shared" si="67"/>
        <v>-29.75</v>
      </c>
      <c r="Y573" s="22">
        <f t="shared" si="67"/>
        <v>-29.75</v>
      </c>
      <c r="Z573" s="22">
        <f t="shared" si="67"/>
        <v>-29.75</v>
      </c>
      <c r="AA573" s="22">
        <f t="shared" si="67"/>
        <v>-29.75</v>
      </c>
      <c r="AB573" s="22">
        <f t="shared" si="67"/>
        <v>-29.75</v>
      </c>
      <c r="AC573" s="22">
        <f t="shared" si="67"/>
        <v>-29.75</v>
      </c>
      <c r="AD573" s="22">
        <f t="shared" si="67"/>
        <v>-29.75</v>
      </c>
      <c r="AE573" s="22">
        <f t="shared" si="67"/>
        <v>-29.75</v>
      </c>
      <c r="AF573" s="22">
        <v>0</v>
      </c>
      <c r="AG573" s="22">
        <v>0</v>
      </c>
      <c r="AH573" s="22">
        <v>0</v>
      </c>
      <c r="AI573" s="22">
        <f t="shared" si="68"/>
        <v>-267.75</v>
      </c>
      <c r="AJ573" s="22">
        <v>0</v>
      </c>
      <c r="AK573" s="22">
        <f t="shared" si="62"/>
        <v>-624.75</v>
      </c>
      <c r="AM573" s="65">
        <f t="shared" si="63"/>
        <v>1755.25</v>
      </c>
      <c r="AN573" s="65">
        <f t="shared" si="64"/>
        <v>2023</v>
      </c>
      <c r="AO573" s="225"/>
    </row>
    <row r="574" spans="1:42" x14ac:dyDescent="0.25">
      <c r="A574" s="10">
        <v>45113</v>
      </c>
      <c r="C574" s="128" t="s">
        <v>7498</v>
      </c>
      <c r="D574" t="s">
        <v>7499</v>
      </c>
      <c r="E574" s="4" t="s">
        <v>7500</v>
      </c>
      <c r="F574" s="68" t="s">
        <v>88</v>
      </c>
      <c r="G574" s="68" t="s">
        <v>425</v>
      </c>
      <c r="H574" s="68" t="s">
        <v>90</v>
      </c>
      <c r="I574" s="69">
        <v>2301042</v>
      </c>
      <c r="J574" s="69">
        <v>50525</v>
      </c>
      <c r="K574" s="278" t="s">
        <v>7501</v>
      </c>
      <c r="L574" s="278" t="s">
        <v>7502</v>
      </c>
      <c r="M574" s="5">
        <v>2</v>
      </c>
      <c r="N574" s="5" t="s">
        <v>158</v>
      </c>
      <c r="P574" s="65">
        <v>516</v>
      </c>
      <c r="Q574" s="66">
        <v>0</v>
      </c>
      <c r="R574" s="66">
        <v>0</v>
      </c>
      <c r="S574" s="66">
        <f t="shared" si="66"/>
        <v>516</v>
      </c>
      <c r="U574" s="5">
        <v>80</v>
      </c>
      <c r="V574" s="22">
        <v>-77.40000000000002</v>
      </c>
      <c r="W574" s="22">
        <f t="shared" si="69"/>
        <v>-6.45</v>
      </c>
      <c r="X574" s="22">
        <f t="shared" si="67"/>
        <v>-6.45</v>
      </c>
      <c r="Y574" s="22">
        <f t="shared" si="67"/>
        <v>-6.45</v>
      </c>
      <c r="Z574" s="22">
        <f t="shared" si="67"/>
        <v>-6.45</v>
      </c>
      <c r="AA574" s="22">
        <f t="shared" si="67"/>
        <v>-6.45</v>
      </c>
      <c r="AB574" s="22">
        <f t="shared" si="67"/>
        <v>-6.45</v>
      </c>
      <c r="AC574" s="22">
        <f t="shared" si="67"/>
        <v>-6.45</v>
      </c>
      <c r="AD574" s="22">
        <f t="shared" si="67"/>
        <v>-6.45</v>
      </c>
      <c r="AE574" s="22">
        <f t="shared" si="67"/>
        <v>-6.45</v>
      </c>
      <c r="AF574" s="22">
        <v>0</v>
      </c>
      <c r="AG574" s="22">
        <v>0</v>
      </c>
      <c r="AH574" s="22">
        <v>0</v>
      </c>
      <c r="AI574" s="22">
        <f t="shared" si="68"/>
        <v>-58.050000000000011</v>
      </c>
      <c r="AJ574" s="22">
        <v>0</v>
      </c>
      <c r="AK574" s="22">
        <f t="shared" si="62"/>
        <v>-135.45000000000005</v>
      </c>
      <c r="AM574" s="65">
        <f t="shared" si="63"/>
        <v>380.54999999999995</v>
      </c>
      <c r="AN574" s="65">
        <f t="shared" si="64"/>
        <v>438.59999999999997</v>
      </c>
      <c r="AO574" s="225"/>
    </row>
    <row r="575" spans="1:42" x14ac:dyDescent="0.25">
      <c r="A575" s="10">
        <v>45124</v>
      </c>
      <c r="C575" s="128" t="s">
        <v>7503</v>
      </c>
      <c r="D575" t="s">
        <v>7504</v>
      </c>
      <c r="E575" s="295" t="s">
        <v>195</v>
      </c>
      <c r="F575" s="70" t="s">
        <v>88</v>
      </c>
      <c r="G575" s="70" t="s">
        <v>89</v>
      </c>
      <c r="H575" s="70" t="s">
        <v>157</v>
      </c>
      <c r="I575" s="69"/>
      <c r="J575" s="69">
        <v>50464</v>
      </c>
      <c r="K575" t="s">
        <v>7505</v>
      </c>
      <c r="L575" s="87"/>
      <c r="M575" s="5">
        <v>1</v>
      </c>
      <c r="N575" s="5" t="s">
        <v>158</v>
      </c>
      <c r="P575" s="65">
        <v>4500</v>
      </c>
      <c r="Q575" s="66">
        <v>0</v>
      </c>
      <c r="R575" s="66">
        <v>0</v>
      </c>
      <c r="S575" s="66">
        <f t="shared" si="66"/>
        <v>4500</v>
      </c>
      <c r="U575" s="5">
        <v>80</v>
      </c>
      <c r="V575" s="22">
        <v>-675</v>
      </c>
      <c r="W575" s="22">
        <f t="shared" si="69"/>
        <v>-56.25</v>
      </c>
      <c r="X575" s="22">
        <f t="shared" si="67"/>
        <v>-56.25</v>
      </c>
      <c r="Y575" s="22">
        <f t="shared" si="67"/>
        <v>-56.25</v>
      </c>
      <c r="Z575" s="22">
        <f t="shared" si="67"/>
        <v>-56.25</v>
      </c>
      <c r="AA575" s="22">
        <f t="shared" si="67"/>
        <v>-56.25</v>
      </c>
      <c r="AB575" s="22">
        <f t="shared" si="67"/>
        <v>-56.25</v>
      </c>
      <c r="AC575" s="22">
        <f t="shared" si="67"/>
        <v>-56.25</v>
      </c>
      <c r="AD575" s="22">
        <f t="shared" si="67"/>
        <v>-56.25</v>
      </c>
      <c r="AE575" s="22">
        <f t="shared" si="67"/>
        <v>-56.25</v>
      </c>
      <c r="AF575" s="22">
        <v>0</v>
      </c>
      <c r="AG575" s="22">
        <v>0</v>
      </c>
      <c r="AH575" s="22">
        <v>0</v>
      </c>
      <c r="AI575" s="22">
        <f t="shared" si="68"/>
        <v>-506.25</v>
      </c>
      <c r="AJ575" s="22">
        <v>0</v>
      </c>
      <c r="AK575" s="22">
        <f t="shared" si="62"/>
        <v>-1181.25</v>
      </c>
      <c r="AM575" s="65">
        <f t="shared" si="63"/>
        <v>3318.75</v>
      </c>
      <c r="AN575" s="65">
        <f t="shared" si="64"/>
        <v>3825</v>
      </c>
      <c r="AO575" s="225"/>
    </row>
    <row r="576" spans="1:42" x14ac:dyDescent="0.25">
      <c r="A576" s="10">
        <v>45246</v>
      </c>
      <c r="C576" s="128" t="s">
        <v>7506</v>
      </c>
      <c r="D576" t="s">
        <v>7507</v>
      </c>
      <c r="E576" s="4" t="s">
        <v>5307</v>
      </c>
      <c r="F576" s="68" t="s">
        <v>88</v>
      </c>
      <c r="G576" s="68" t="s">
        <v>663</v>
      </c>
      <c r="H576" s="68" t="s">
        <v>90</v>
      </c>
      <c r="I576" s="69">
        <v>2301760</v>
      </c>
      <c r="J576" s="69" t="s">
        <v>7508</v>
      </c>
      <c r="K576" s="278" t="s">
        <v>7509</v>
      </c>
      <c r="L576" s="278"/>
      <c r="M576" s="5">
        <v>2</v>
      </c>
      <c r="N576" s="5" t="s">
        <v>158</v>
      </c>
      <c r="P576" s="66">
        <v>520</v>
      </c>
      <c r="Q576" s="66">
        <v>0</v>
      </c>
      <c r="R576" s="66">
        <v>0</v>
      </c>
      <c r="S576" s="66">
        <f t="shared" si="66"/>
        <v>520</v>
      </c>
      <c r="U576" s="5">
        <v>80</v>
      </c>
      <c r="V576" s="22">
        <v>-52</v>
      </c>
      <c r="W576" s="22">
        <f t="shared" si="69"/>
        <v>-6.5</v>
      </c>
      <c r="X576" s="22">
        <f t="shared" si="67"/>
        <v>-6.5</v>
      </c>
      <c r="Y576" s="22">
        <f t="shared" si="67"/>
        <v>-6.5</v>
      </c>
      <c r="Z576" s="22">
        <f t="shared" si="67"/>
        <v>-6.5</v>
      </c>
      <c r="AA576" s="22">
        <f t="shared" si="67"/>
        <v>-6.5</v>
      </c>
      <c r="AB576" s="22">
        <f t="shared" si="67"/>
        <v>-6.5</v>
      </c>
      <c r="AC576" s="22">
        <f t="shared" si="67"/>
        <v>-6.5</v>
      </c>
      <c r="AD576" s="22">
        <f t="shared" si="67"/>
        <v>-6.5</v>
      </c>
      <c r="AE576" s="22">
        <f t="shared" si="67"/>
        <v>-6.5</v>
      </c>
      <c r="AF576" s="22">
        <v>0</v>
      </c>
      <c r="AG576" s="22">
        <v>0</v>
      </c>
      <c r="AH576" s="22">
        <v>0</v>
      </c>
      <c r="AI576" s="22">
        <f t="shared" si="68"/>
        <v>-58.5</v>
      </c>
      <c r="AJ576" s="22">
        <v>0</v>
      </c>
      <c r="AK576" s="22">
        <f t="shared" si="62"/>
        <v>-110.5</v>
      </c>
      <c r="AM576" s="65">
        <f t="shared" si="63"/>
        <v>409.5</v>
      </c>
      <c r="AN576" s="65">
        <f t="shared" si="64"/>
        <v>468</v>
      </c>
      <c r="AO576" s="225"/>
    </row>
    <row r="577" spans="1:45" x14ac:dyDescent="0.25">
      <c r="A577" s="10">
        <v>45248</v>
      </c>
      <c r="C577" s="128" t="s">
        <v>7510</v>
      </c>
      <c r="D577" t="s">
        <v>7511</v>
      </c>
      <c r="E577" s="4" t="s">
        <v>5307</v>
      </c>
      <c r="F577" s="68" t="s">
        <v>88</v>
      </c>
      <c r="G577" s="68" t="s">
        <v>663</v>
      </c>
      <c r="H577" s="68" t="s">
        <v>90</v>
      </c>
      <c r="I577" s="69">
        <v>2301622</v>
      </c>
      <c r="J577" s="69" t="s">
        <v>7512</v>
      </c>
      <c r="K577" s="278" t="s">
        <v>7513</v>
      </c>
      <c r="L577" s="87"/>
      <c r="M577" s="5">
        <v>5</v>
      </c>
      <c r="N577" s="5" t="s">
        <v>158</v>
      </c>
      <c r="P577" s="66">
        <v>3500</v>
      </c>
      <c r="Q577" s="66">
        <v>0</v>
      </c>
      <c r="R577" s="66">
        <v>0</v>
      </c>
      <c r="S577" s="66">
        <f t="shared" si="66"/>
        <v>3500</v>
      </c>
      <c r="U577" s="5">
        <v>80</v>
      </c>
      <c r="V577" s="22">
        <v>-350</v>
      </c>
      <c r="W577" s="22">
        <f t="shared" si="69"/>
        <v>-43.75</v>
      </c>
      <c r="X577" s="22">
        <f t="shared" si="67"/>
        <v>-43.75</v>
      </c>
      <c r="Y577" s="22">
        <f t="shared" si="67"/>
        <v>-43.75</v>
      </c>
      <c r="Z577" s="22">
        <f t="shared" si="67"/>
        <v>-43.75</v>
      </c>
      <c r="AA577" s="22">
        <f t="shared" si="67"/>
        <v>-43.75</v>
      </c>
      <c r="AB577" s="22">
        <f t="shared" si="67"/>
        <v>-43.75</v>
      </c>
      <c r="AC577" s="22">
        <f t="shared" si="67"/>
        <v>-43.75</v>
      </c>
      <c r="AD577" s="22">
        <f t="shared" si="67"/>
        <v>-43.75</v>
      </c>
      <c r="AE577" s="22">
        <f t="shared" si="67"/>
        <v>-43.75</v>
      </c>
      <c r="AF577" s="22">
        <v>0</v>
      </c>
      <c r="AG577" s="22">
        <v>0</v>
      </c>
      <c r="AH577" s="22">
        <v>0</v>
      </c>
      <c r="AI577" s="22">
        <f t="shared" si="68"/>
        <v>-393.75</v>
      </c>
      <c r="AJ577" s="22">
        <v>0</v>
      </c>
      <c r="AK577" s="22">
        <f t="shared" si="62"/>
        <v>-743.75</v>
      </c>
      <c r="AM577" s="65">
        <f t="shared" si="63"/>
        <v>2756.25</v>
      </c>
      <c r="AN577" s="65">
        <f t="shared" si="64"/>
        <v>3150</v>
      </c>
      <c r="AO577" s="225"/>
    </row>
    <row r="578" spans="1:45" x14ac:dyDescent="0.25">
      <c r="A578" s="10">
        <v>45258</v>
      </c>
      <c r="C578" s="128" t="s">
        <v>7514</v>
      </c>
      <c r="D578" t="s">
        <v>7515</v>
      </c>
      <c r="E578" s="4" t="s">
        <v>7500</v>
      </c>
      <c r="F578" s="68" t="s">
        <v>88</v>
      </c>
      <c r="G578" s="68" t="s">
        <v>663</v>
      </c>
      <c r="H578" s="68" t="s">
        <v>90</v>
      </c>
      <c r="I578" s="69">
        <v>2301813</v>
      </c>
      <c r="J578" s="69" t="s">
        <v>7516</v>
      </c>
      <c r="K578" s="278" t="s">
        <v>7517</v>
      </c>
      <c r="L578" s="87"/>
      <c r="M578" s="5">
        <v>2</v>
      </c>
      <c r="N578" s="5" t="s">
        <v>158</v>
      </c>
      <c r="P578" s="66">
        <v>516</v>
      </c>
      <c r="Q578" s="66">
        <v>0</v>
      </c>
      <c r="R578" s="66">
        <v>0</v>
      </c>
      <c r="S578" s="66">
        <f t="shared" si="66"/>
        <v>516</v>
      </c>
      <c r="U578" s="5">
        <v>80</v>
      </c>
      <c r="V578" s="22">
        <v>-51.600000000000009</v>
      </c>
      <c r="W578" s="22">
        <f t="shared" si="69"/>
        <v>-6.45</v>
      </c>
      <c r="X578" s="22">
        <f t="shared" si="67"/>
        <v>-6.45</v>
      </c>
      <c r="Y578" s="22">
        <f t="shared" si="67"/>
        <v>-6.45</v>
      </c>
      <c r="Z578" s="22">
        <f t="shared" si="67"/>
        <v>-6.45</v>
      </c>
      <c r="AA578" s="22">
        <f t="shared" si="67"/>
        <v>-6.45</v>
      </c>
      <c r="AB578" s="22">
        <f t="shared" si="67"/>
        <v>-6.45</v>
      </c>
      <c r="AC578" s="22">
        <f t="shared" si="67"/>
        <v>-6.45</v>
      </c>
      <c r="AD578" s="22">
        <f t="shared" si="67"/>
        <v>-6.45</v>
      </c>
      <c r="AE578" s="22">
        <f t="shared" si="67"/>
        <v>-6.45</v>
      </c>
      <c r="AF578" s="22">
        <v>0</v>
      </c>
      <c r="AG578" s="22">
        <v>0</v>
      </c>
      <c r="AH578" s="22">
        <v>0</v>
      </c>
      <c r="AI578" s="22">
        <f t="shared" si="68"/>
        <v>-58.050000000000011</v>
      </c>
      <c r="AJ578" s="22">
        <v>0</v>
      </c>
      <c r="AK578" s="22">
        <f t="shared" si="62"/>
        <v>-109.65000000000002</v>
      </c>
      <c r="AM578" s="65">
        <f t="shared" si="63"/>
        <v>406.34999999999997</v>
      </c>
      <c r="AN578" s="65">
        <f t="shared" si="64"/>
        <v>464.4</v>
      </c>
      <c r="AO578" s="225"/>
    </row>
    <row r="579" spans="1:45" x14ac:dyDescent="0.25">
      <c r="K579" s="87"/>
      <c r="L579" s="87"/>
    </row>
    <row r="580" spans="1:45" ht="15.75" thickBot="1" x14ac:dyDescent="0.3">
      <c r="P580" s="136">
        <f>SUM(P6:P579)</f>
        <v>718973.81000000017</v>
      </c>
      <c r="Q580" s="136">
        <f>SUM(Q6:Q579)</f>
        <v>0</v>
      </c>
      <c r="R580" s="25">
        <f>SUM(R6:R579)</f>
        <v>0</v>
      </c>
      <c r="S580" s="136">
        <f>SUM(S6:S579)</f>
        <v>718973.81000000017</v>
      </c>
      <c r="T580" s="66"/>
      <c r="V580" s="25">
        <f t="shared" ref="V580:AK580" si="70">SUM(V6:V579)</f>
        <v>-672609.59500000009</v>
      </c>
      <c r="W580" s="25">
        <f t="shared" si="70"/>
        <v>-731.83000000000015</v>
      </c>
      <c r="X580" s="25">
        <f t="shared" si="70"/>
        <v>-731.82500000000016</v>
      </c>
      <c r="Y580" s="25">
        <f t="shared" si="70"/>
        <v>-731.82500000000016</v>
      </c>
      <c r="Z580" s="25">
        <f t="shared" si="70"/>
        <v>-731.82500000000016</v>
      </c>
      <c r="AA580" s="25">
        <f t="shared" si="70"/>
        <v>-731.82500000000016</v>
      </c>
      <c r="AB580" s="25">
        <f t="shared" si="70"/>
        <v>-731.82500000000016</v>
      </c>
      <c r="AC580" s="25">
        <f t="shared" si="70"/>
        <v>-731.82500000000016</v>
      </c>
      <c r="AD580" s="25">
        <f t="shared" si="70"/>
        <v>-731.82500000000016</v>
      </c>
      <c r="AE580" s="25">
        <f t="shared" si="70"/>
        <v>-731.82500000000016</v>
      </c>
      <c r="AF580" s="25">
        <f t="shared" si="70"/>
        <v>0</v>
      </c>
      <c r="AG580" s="25">
        <f t="shared" si="70"/>
        <v>0</v>
      </c>
      <c r="AH580" s="25">
        <f t="shared" si="70"/>
        <v>0</v>
      </c>
      <c r="AI580" s="25">
        <f t="shared" si="70"/>
        <v>-6586.43</v>
      </c>
      <c r="AJ580" s="25">
        <f t="shared" si="70"/>
        <v>0</v>
      </c>
      <c r="AK580" s="25">
        <f t="shared" si="70"/>
        <v>-679196.02500000002</v>
      </c>
      <c r="AL580" s="66"/>
      <c r="AM580" s="136">
        <f>SUM(AM6:AM579)</f>
        <v>39777.784999999996</v>
      </c>
      <c r="AN580" s="136">
        <f>SUM(AN6:AN579)</f>
        <v>46364.214999999997</v>
      </c>
    </row>
    <row r="581" spans="1:45" ht="15.75" thickTop="1" x14ac:dyDescent="0.25">
      <c r="V581" s="77"/>
      <c r="AN581" s="77"/>
      <c r="AP581" s="29"/>
      <c r="AQ581" s="29"/>
      <c r="AR581" s="22"/>
      <c r="AS581" s="22"/>
    </row>
    <row r="582" spans="1:45" x14ac:dyDescent="0.25">
      <c r="Q582" s="4"/>
      <c r="S582" s="66"/>
      <c r="AI582" s="4" t="s">
        <v>70</v>
      </c>
      <c r="AK582" s="22">
        <v>-679196.03</v>
      </c>
      <c r="AP582" s="29"/>
      <c r="AQ582" s="29"/>
      <c r="AR582" s="22"/>
      <c r="AS582" s="22"/>
    </row>
    <row r="583" spans="1:45" x14ac:dyDescent="0.25">
      <c r="AO583" s="29"/>
      <c r="AP583" s="29"/>
      <c r="AQ583" s="29"/>
      <c r="AR583" s="22"/>
      <c r="AS583" s="22"/>
    </row>
    <row r="584" spans="1:45" x14ac:dyDescent="0.25">
      <c r="AP584" s="29"/>
      <c r="AQ584" s="29"/>
      <c r="AR584" s="22"/>
      <c r="AS584" s="22"/>
    </row>
    <row r="585" spans="1:45" x14ac:dyDescent="0.25">
      <c r="AP585" s="29"/>
      <c r="AQ585" s="29"/>
      <c r="AR585" s="22"/>
      <c r="AS585" s="22"/>
    </row>
    <row r="586" spans="1:45" x14ac:dyDescent="0.25">
      <c r="AP586" s="29"/>
      <c r="AQ586" s="29"/>
      <c r="AR586" s="22"/>
      <c r="AS586" s="22"/>
    </row>
    <row r="587" spans="1:45" x14ac:dyDescent="0.25">
      <c r="AO587" s="29"/>
      <c r="AP587" s="29"/>
      <c r="AQ587" s="29"/>
      <c r="AR587" s="22"/>
      <c r="AS587" s="22"/>
    </row>
    <row r="588" spans="1:45" x14ac:dyDescent="0.25">
      <c r="AP588" s="29"/>
      <c r="AQ588" s="29"/>
      <c r="AR588" s="22"/>
      <c r="AS588" s="22"/>
    </row>
    <row r="589" spans="1:45" x14ac:dyDescent="0.25">
      <c r="AO589" s="29"/>
      <c r="AP589" s="29"/>
      <c r="AQ589" s="29"/>
      <c r="AR589" s="22"/>
      <c r="AS589" s="22"/>
    </row>
    <row r="590" spans="1:45" x14ac:dyDescent="0.25">
      <c r="AO590" s="29"/>
      <c r="AP590" s="29"/>
      <c r="AQ590" s="29"/>
      <c r="AR590" s="22"/>
      <c r="AS590" s="22"/>
    </row>
  </sheetData>
  <autoFilter ref="A5:AN578" xr:uid="{A6E0F554-14BB-41E8-9A14-525011D5DEA4}">
    <filterColumn colId="14">
      <filters blank="1"/>
    </filterColumn>
  </autoFilter>
  <pageMargins left="0.25" right="0.25" top="0.75" bottom="0.75" header="0.3" footer="0.3"/>
  <pageSetup paperSize="9" scale="47"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64291-3E18-4419-9329-6C685654FAF5}">
  <sheetPr>
    <pageSetUpPr fitToPage="1"/>
  </sheetPr>
  <dimension ref="A1:AS418"/>
  <sheetViews>
    <sheetView zoomScale="70" zoomScaleNormal="70" workbookViewId="0">
      <pane ySplit="5" topLeftCell="A6" activePane="bottomLeft" state="frozen"/>
      <selection activeCell="D46" sqref="D46"/>
      <selection pane="bottomLeft" activeCell="D46" sqref="D46"/>
    </sheetView>
  </sheetViews>
  <sheetFormatPr defaultColWidth="9.140625" defaultRowHeight="15" outlineLevelRow="1" outlineLevelCol="1" x14ac:dyDescent="0.25"/>
  <cols>
    <col min="1" max="1" width="12.140625" style="36" customWidth="1"/>
    <col min="2" max="2" width="14.42578125" style="36" customWidth="1"/>
    <col min="3" max="3" width="16.85546875" style="28" customWidth="1"/>
    <col min="4" max="4" width="40.7109375" style="29" customWidth="1"/>
    <col min="5" max="5" width="25.85546875" style="29" customWidth="1"/>
    <col min="6" max="8" width="16.42578125" style="29" customWidth="1"/>
    <col min="9" max="9" width="13.85546875" style="29" customWidth="1"/>
    <col min="10" max="10" width="10.140625" style="29" customWidth="1"/>
    <col min="11" max="11" width="16.85546875" style="30" customWidth="1"/>
    <col min="12" max="12" width="12.42578125" style="30" customWidth="1"/>
    <col min="13" max="13" width="16.28515625" style="30" customWidth="1"/>
    <col min="14" max="14" width="8.42578125" style="31" customWidth="1"/>
    <col min="15" max="15" width="5.42578125" style="31" bestFit="1" customWidth="1"/>
    <col min="16" max="19" width="15.5703125" style="32" customWidth="1"/>
    <col min="20" max="20" width="1.42578125" style="32" customWidth="1"/>
    <col min="21" max="21" width="7.140625" style="31" customWidth="1"/>
    <col min="22" max="22" width="15.5703125" style="32" customWidth="1"/>
    <col min="23" max="36" width="14.42578125" style="32" hidden="1" customWidth="1" outlineLevel="1"/>
    <col min="37" max="37" width="15.5703125" style="32" customWidth="1" collapsed="1"/>
    <col min="38" max="38" width="1.42578125" style="32" customWidth="1"/>
    <col min="39" max="40" width="15.5703125" style="32" customWidth="1"/>
    <col min="41" max="41" width="4" style="29" customWidth="1"/>
    <col min="42" max="42" width="10.5703125" style="29" bestFit="1" customWidth="1"/>
    <col min="43" max="43" width="25.85546875" style="29" bestFit="1" customWidth="1"/>
    <col min="44" max="44" width="11.140625" style="29" bestFit="1" customWidth="1"/>
    <col min="45" max="45" width="11.42578125" style="29" bestFit="1" customWidth="1"/>
    <col min="46" max="16384" width="9.140625" style="29"/>
  </cols>
  <sheetData>
    <row r="1" spans="1:41" x14ac:dyDescent="0.25">
      <c r="A1" s="1" t="str">
        <f>[33]LAND!A1</f>
        <v>TOMYPAK FLEXIBLE PACKAGING SDN BHD</v>
      </c>
    </row>
    <row r="2" spans="1:41" x14ac:dyDescent="0.25">
      <c r="A2" s="1" t="str">
        <f>[33]LAND!A2</f>
        <v>FOR THE YEAR ENDED 30 JUNE 2025</v>
      </c>
    </row>
    <row r="3" spans="1:41" x14ac:dyDescent="0.25">
      <c r="A3" s="7" t="s">
        <v>7518</v>
      </c>
      <c r="K3" s="34"/>
      <c r="L3" s="34"/>
      <c r="M3" s="34"/>
      <c r="N3" s="5"/>
      <c r="O3" s="5"/>
      <c r="P3" s="13"/>
      <c r="Q3" s="13"/>
      <c r="R3" s="13"/>
      <c r="S3" s="13"/>
      <c r="T3" s="13"/>
      <c r="U3" s="5"/>
      <c r="V3" s="13"/>
      <c r="W3" s="13"/>
      <c r="X3" s="13"/>
      <c r="Y3" s="13"/>
      <c r="Z3" s="13"/>
      <c r="AA3" s="13"/>
      <c r="AB3" s="13"/>
      <c r="AC3" s="13"/>
      <c r="AD3" s="13"/>
      <c r="AE3" s="13"/>
      <c r="AF3" s="13"/>
      <c r="AG3" s="13"/>
      <c r="AH3" s="13"/>
      <c r="AI3" s="145"/>
      <c r="AJ3" s="145"/>
      <c r="AK3" s="145"/>
      <c r="AL3" s="13"/>
      <c r="AM3" s="146"/>
      <c r="AN3" s="146"/>
      <c r="AO3" s="4"/>
    </row>
    <row r="4" spans="1:41" s="49" customFormat="1" ht="17.100000000000001" customHeight="1" x14ac:dyDescent="0.25">
      <c r="A4" s="115" t="s">
        <v>7519</v>
      </c>
      <c r="B4" s="111"/>
      <c r="C4" s="111"/>
      <c r="K4" s="34"/>
      <c r="L4" s="34"/>
      <c r="M4" s="34"/>
      <c r="N4" s="5"/>
      <c r="O4" s="5"/>
      <c r="P4" s="12"/>
      <c r="Q4" s="12"/>
      <c r="R4" s="12"/>
      <c r="S4" s="12"/>
      <c r="T4" s="12"/>
      <c r="U4" s="5"/>
      <c r="V4" s="12"/>
      <c r="W4" s="13"/>
      <c r="X4" s="13"/>
      <c r="Y4" s="13"/>
      <c r="Z4" s="13"/>
      <c r="AA4" s="13"/>
      <c r="AB4" s="13"/>
      <c r="AC4" s="13"/>
      <c r="AD4" s="13"/>
      <c r="AE4" s="13"/>
      <c r="AF4" s="13"/>
      <c r="AG4" s="13"/>
      <c r="AH4" s="13"/>
      <c r="AI4" s="13"/>
      <c r="AJ4" s="13"/>
      <c r="AK4" s="12"/>
      <c r="AL4" s="12"/>
      <c r="AM4" s="12" t="s">
        <v>1</v>
      </c>
      <c r="AN4" s="12" t="s">
        <v>2</v>
      </c>
      <c r="AO4" s="4"/>
    </row>
    <row r="5" spans="1:41" s="216" customFormat="1" ht="30" x14ac:dyDescent="0.25">
      <c r="A5" s="204" t="s">
        <v>3</v>
      </c>
      <c r="B5" s="209" t="s">
        <v>4</v>
      </c>
      <c r="C5" s="204" t="s">
        <v>73</v>
      </c>
      <c r="D5" s="215" t="s">
        <v>74</v>
      </c>
      <c r="E5" s="213" t="s">
        <v>75</v>
      </c>
      <c r="F5" s="213" t="s">
        <v>76</v>
      </c>
      <c r="G5" s="213" t="s">
        <v>77</v>
      </c>
      <c r="H5" s="213" t="s">
        <v>78</v>
      </c>
      <c r="I5" s="213" t="s">
        <v>79</v>
      </c>
      <c r="J5" s="213" t="s">
        <v>80</v>
      </c>
      <c r="K5" s="204" t="s">
        <v>3673</v>
      </c>
      <c r="L5" s="204"/>
      <c r="M5" s="206" t="s">
        <v>82</v>
      </c>
      <c r="N5" s="204" t="s">
        <v>83</v>
      </c>
      <c r="O5" s="206"/>
      <c r="P5" s="20" t="s">
        <v>6</v>
      </c>
      <c r="Q5" s="20" t="s">
        <v>7</v>
      </c>
      <c r="R5" s="20" t="s">
        <v>8</v>
      </c>
      <c r="S5" s="20" t="s">
        <v>9</v>
      </c>
      <c r="T5" s="20"/>
      <c r="U5" s="190" t="s">
        <v>84</v>
      </c>
      <c r="V5" s="20" t="s">
        <v>5288</v>
      </c>
      <c r="W5" s="207" t="s">
        <v>12</v>
      </c>
      <c r="X5" s="207" t="s">
        <v>13</v>
      </c>
      <c r="Y5" s="207" t="s">
        <v>14</v>
      </c>
      <c r="Z5" s="207" t="s">
        <v>15</v>
      </c>
      <c r="AA5" s="207" t="s">
        <v>16</v>
      </c>
      <c r="AB5" s="207" t="s">
        <v>17</v>
      </c>
      <c r="AC5" s="207" t="s">
        <v>18</v>
      </c>
      <c r="AD5" s="207" t="s">
        <v>19</v>
      </c>
      <c r="AE5" s="207" t="s">
        <v>20</v>
      </c>
      <c r="AF5" s="207" t="s">
        <v>21</v>
      </c>
      <c r="AG5" s="207" t="s">
        <v>22</v>
      </c>
      <c r="AH5" s="207" t="s">
        <v>23</v>
      </c>
      <c r="AI5" s="20" t="s">
        <v>24</v>
      </c>
      <c r="AJ5" s="20" t="s">
        <v>8</v>
      </c>
      <c r="AK5" s="20" t="str">
        <f>FBT!Y5</f>
        <v>Acc Depn c/f</v>
      </c>
      <c r="AL5" s="20"/>
      <c r="AM5" s="20" t="str">
        <f>FBT!AA5</f>
        <v>NBV As At 30/06/2025</v>
      </c>
      <c r="AN5" s="20" t="str">
        <f>FBT!AB5</f>
        <v>NBV As At 30/06/2024</v>
      </c>
    </row>
    <row r="6" spans="1:41" outlineLevel="1" x14ac:dyDescent="0.25">
      <c r="A6" s="36">
        <v>40755</v>
      </c>
      <c r="C6" s="28" t="s">
        <v>7520</v>
      </c>
      <c r="D6" s="29" t="s">
        <v>7521</v>
      </c>
      <c r="F6" s="29" t="s">
        <v>88</v>
      </c>
      <c r="G6" s="29" t="s">
        <v>6835</v>
      </c>
      <c r="H6" s="29" t="s">
        <v>157</v>
      </c>
      <c r="K6" s="29"/>
      <c r="L6" s="29"/>
      <c r="M6" s="29"/>
      <c r="N6" s="31">
        <v>1</v>
      </c>
      <c r="O6" s="31" t="s">
        <v>158</v>
      </c>
      <c r="P6" s="32">
        <v>209.04</v>
      </c>
      <c r="Q6" s="32">
        <v>0</v>
      </c>
      <c r="R6" s="32">
        <v>0</v>
      </c>
      <c r="S6" s="32">
        <f t="shared" ref="S6:S69" si="0">SUM(P6:R6)</f>
        <v>209.04</v>
      </c>
      <c r="U6" s="31">
        <v>80</v>
      </c>
      <c r="V6" s="22">
        <v>-209.04</v>
      </c>
      <c r="W6" s="22">
        <v>0</v>
      </c>
      <c r="X6" s="22">
        <v>0</v>
      </c>
      <c r="Y6" s="22">
        <v>0</v>
      </c>
      <c r="Z6" s="22">
        <v>0</v>
      </c>
      <c r="AA6" s="22">
        <v>0</v>
      </c>
      <c r="AB6" s="22">
        <v>0</v>
      </c>
      <c r="AC6" s="22">
        <v>0</v>
      </c>
      <c r="AD6" s="22">
        <v>0</v>
      </c>
      <c r="AE6" s="22">
        <v>0</v>
      </c>
      <c r="AF6" s="22">
        <v>0</v>
      </c>
      <c r="AG6" s="22">
        <v>0</v>
      </c>
      <c r="AH6" s="22">
        <v>0</v>
      </c>
      <c r="AI6" s="22">
        <f t="shared" ref="AI6:AI69" si="1">SUM(W6:AH6)</f>
        <v>0</v>
      </c>
      <c r="AJ6" s="22">
        <v>0</v>
      </c>
      <c r="AK6" s="22">
        <f t="shared" ref="AK6:AK69" si="2">V6+AI6+AJ6</f>
        <v>-209.04</v>
      </c>
      <c r="AM6" s="32">
        <f t="shared" ref="AM6:AM69" si="3">S6+AK6</f>
        <v>0</v>
      </c>
      <c r="AN6" s="32">
        <f t="shared" ref="AN6:AN69" si="4">P6+V6</f>
        <v>0</v>
      </c>
    </row>
    <row r="7" spans="1:41" outlineLevel="1" x14ac:dyDescent="0.25">
      <c r="A7" s="36">
        <v>40755</v>
      </c>
      <c r="C7" s="28" t="s">
        <v>7522</v>
      </c>
      <c r="D7" s="29" t="s">
        <v>7523</v>
      </c>
      <c r="F7" s="29" t="s">
        <v>88</v>
      </c>
      <c r="G7" s="29" t="s">
        <v>451</v>
      </c>
      <c r="H7" s="29" t="s">
        <v>157</v>
      </c>
      <c r="K7" s="29"/>
      <c r="L7" s="29"/>
      <c r="M7" s="29"/>
      <c r="N7" s="31">
        <v>1</v>
      </c>
      <c r="O7" s="31" t="s">
        <v>158</v>
      </c>
      <c r="P7" s="32">
        <v>192</v>
      </c>
      <c r="Q7" s="32">
        <v>0</v>
      </c>
      <c r="R7" s="32">
        <v>0</v>
      </c>
      <c r="S7" s="32">
        <f t="shared" si="0"/>
        <v>192</v>
      </c>
      <c r="U7" s="31">
        <v>80</v>
      </c>
      <c r="V7" s="22">
        <v>-192</v>
      </c>
      <c r="W7" s="22">
        <v>0</v>
      </c>
      <c r="X7" s="22">
        <v>0</v>
      </c>
      <c r="Y7" s="22">
        <v>0</v>
      </c>
      <c r="Z7" s="22">
        <v>0</v>
      </c>
      <c r="AA7" s="22">
        <v>0</v>
      </c>
      <c r="AB7" s="22">
        <v>0</v>
      </c>
      <c r="AC7" s="22">
        <v>0</v>
      </c>
      <c r="AD7" s="22">
        <v>0</v>
      </c>
      <c r="AE7" s="22">
        <v>0</v>
      </c>
      <c r="AF7" s="22">
        <v>0</v>
      </c>
      <c r="AG7" s="22">
        <v>0</v>
      </c>
      <c r="AH7" s="22">
        <v>0</v>
      </c>
      <c r="AI7" s="22">
        <f t="shared" si="1"/>
        <v>0</v>
      </c>
      <c r="AJ7" s="22">
        <v>0</v>
      </c>
      <c r="AK7" s="22">
        <f t="shared" si="2"/>
        <v>-192</v>
      </c>
      <c r="AM7" s="32">
        <f t="shared" si="3"/>
        <v>0</v>
      </c>
      <c r="AN7" s="32">
        <f t="shared" si="4"/>
        <v>0</v>
      </c>
    </row>
    <row r="8" spans="1:41" outlineLevel="1" x14ac:dyDescent="0.25">
      <c r="A8" s="36">
        <v>40755</v>
      </c>
      <c r="C8" s="28" t="s">
        <v>7524</v>
      </c>
      <c r="D8" s="29" t="s">
        <v>7525</v>
      </c>
      <c r="F8" s="29" t="s">
        <v>88</v>
      </c>
      <c r="G8" s="29" t="s">
        <v>451</v>
      </c>
      <c r="H8" s="29" t="s">
        <v>157</v>
      </c>
      <c r="K8" s="29"/>
      <c r="L8" s="29"/>
      <c r="M8" s="29"/>
      <c r="N8" s="31">
        <v>1</v>
      </c>
      <c r="O8" s="31" t="s">
        <v>158</v>
      </c>
      <c r="P8" s="32">
        <v>420</v>
      </c>
      <c r="Q8" s="32">
        <v>0</v>
      </c>
      <c r="R8" s="32">
        <v>0</v>
      </c>
      <c r="S8" s="32">
        <f t="shared" si="0"/>
        <v>420</v>
      </c>
      <c r="U8" s="31">
        <v>80</v>
      </c>
      <c r="V8" s="22">
        <v>-420</v>
      </c>
      <c r="W8" s="22">
        <v>0</v>
      </c>
      <c r="X8" s="22">
        <v>0</v>
      </c>
      <c r="Y8" s="22">
        <v>0</v>
      </c>
      <c r="Z8" s="22">
        <v>0</v>
      </c>
      <c r="AA8" s="22">
        <v>0</v>
      </c>
      <c r="AB8" s="22">
        <v>0</v>
      </c>
      <c r="AC8" s="22">
        <v>0</v>
      </c>
      <c r="AD8" s="22">
        <v>0</v>
      </c>
      <c r="AE8" s="22">
        <v>0</v>
      </c>
      <c r="AF8" s="22">
        <v>0</v>
      </c>
      <c r="AG8" s="22">
        <v>0</v>
      </c>
      <c r="AH8" s="22">
        <v>0</v>
      </c>
      <c r="AI8" s="22">
        <f t="shared" si="1"/>
        <v>0</v>
      </c>
      <c r="AJ8" s="22">
        <v>0</v>
      </c>
      <c r="AK8" s="22">
        <f t="shared" si="2"/>
        <v>-420</v>
      </c>
      <c r="AM8" s="32">
        <f t="shared" si="3"/>
        <v>0</v>
      </c>
      <c r="AN8" s="32">
        <f t="shared" si="4"/>
        <v>0</v>
      </c>
    </row>
    <row r="9" spans="1:41" outlineLevel="1" x14ac:dyDescent="0.25">
      <c r="A9" s="36">
        <v>40755</v>
      </c>
      <c r="C9" s="28" t="s">
        <v>7526</v>
      </c>
      <c r="D9" s="29" t="s">
        <v>7527</v>
      </c>
      <c r="F9" s="29" t="s">
        <v>88</v>
      </c>
      <c r="G9" s="29" t="s">
        <v>451</v>
      </c>
      <c r="H9" s="29" t="s">
        <v>157</v>
      </c>
      <c r="N9" s="31">
        <v>1</v>
      </c>
      <c r="O9" s="31" t="s">
        <v>158</v>
      </c>
      <c r="P9" s="32">
        <v>800</v>
      </c>
      <c r="Q9" s="32">
        <v>0</v>
      </c>
      <c r="R9" s="32">
        <v>0</v>
      </c>
      <c r="S9" s="32">
        <f t="shared" si="0"/>
        <v>800</v>
      </c>
      <c r="U9" s="31">
        <v>80</v>
      </c>
      <c r="V9" s="22">
        <v>-800</v>
      </c>
      <c r="W9" s="22">
        <v>0</v>
      </c>
      <c r="X9" s="22">
        <v>0</v>
      </c>
      <c r="Y9" s="22">
        <v>0</v>
      </c>
      <c r="Z9" s="22">
        <v>0</v>
      </c>
      <c r="AA9" s="22">
        <v>0</v>
      </c>
      <c r="AB9" s="22">
        <v>0</v>
      </c>
      <c r="AC9" s="22">
        <v>0</v>
      </c>
      <c r="AD9" s="22">
        <v>0</v>
      </c>
      <c r="AE9" s="22">
        <v>0</v>
      </c>
      <c r="AF9" s="22">
        <v>0</v>
      </c>
      <c r="AG9" s="22">
        <v>0</v>
      </c>
      <c r="AH9" s="22">
        <v>0</v>
      </c>
      <c r="AI9" s="22">
        <f t="shared" si="1"/>
        <v>0</v>
      </c>
      <c r="AJ9" s="22">
        <v>0</v>
      </c>
      <c r="AK9" s="22">
        <f t="shared" si="2"/>
        <v>-800</v>
      </c>
      <c r="AM9" s="32">
        <f t="shared" si="3"/>
        <v>0</v>
      </c>
      <c r="AN9" s="32">
        <f t="shared" si="4"/>
        <v>0</v>
      </c>
    </row>
    <row r="10" spans="1:41" outlineLevel="1" x14ac:dyDescent="0.25">
      <c r="A10" s="36">
        <v>40755</v>
      </c>
      <c r="C10" s="28" t="s">
        <v>7528</v>
      </c>
      <c r="D10" s="29" t="s">
        <v>7529</v>
      </c>
      <c r="F10" s="29" t="s">
        <v>88</v>
      </c>
      <c r="G10" s="29" t="s">
        <v>451</v>
      </c>
      <c r="H10" s="29" t="s">
        <v>157</v>
      </c>
      <c r="K10" s="29"/>
      <c r="L10" s="29"/>
      <c r="M10" s="29"/>
      <c r="N10" s="31">
        <v>1</v>
      </c>
      <c r="O10" s="31" t="s">
        <v>158</v>
      </c>
      <c r="P10" s="32">
        <v>310</v>
      </c>
      <c r="Q10" s="32">
        <v>0</v>
      </c>
      <c r="R10" s="32">
        <v>0</v>
      </c>
      <c r="S10" s="32">
        <f t="shared" si="0"/>
        <v>310</v>
      </c>
      <c r="U10" s="31">
        <v>80</v>
      </c>
      <c r="V10" s="22">
        <v>-310</v>
      </c>
      <c r="W10" s="22">
        <v>0</v>
      </c>
      <c r="X10" s="22">
        <v>0</v>
      </c>
      <c r="Y10" s="22">
        <v>0</v>
      </c>
      <c r="Z10" s="22">
        <v>0</v>
      </c>
      <c r="AA10" s="22">
        <v>0</v>
      </c>
      <c r="AB10" s="22">
        <v>0</v>
      </c>
      <c r="AC10" s="22">
        <v>0</v>
      </c>
      <c r="AD10" s="22">
        <v>0</v>
      </c>
      <c r="AE10" s="22">
        <v>0</v>
      </c>
      <c r="AF10" s="22">
        <v>0</v>
      </c>
      <c r="AG10" s="22">
        <v>0</v>
      </c>
      <c r="AH10" s="22">
        <v>0</v>
      </c>
      <c r="AI10" s="22">
        <f t="shared" si="1"/>
        <v>0</v>
      </c>
      <c r="AJ10" s="22">
        <v>0</v>
      </c>
      <c r="AK10" s="22">
        <f t="shared" si="2"/>
        <v>-310</v>
      </c>
      <c r="AM10" s="32">
        <f t="shared" si="3"/>
        <v>0</v>
      </c>
      <c r="AN10" s="32">
        <f t="shared" si="4"/>
        <v>0</v>
      </c>
    </row>
    <row r="11" spans="1:41" outlineLevel="1" x14ac:dyDescent="0.25">
      <c r="A11" s="36">
        <v>40755</v>
      </c>
      <c r="C11" s="28" t="s">
        <v>7530</v>
      </c>
      <c r="D11" s="29" t="s">
        <v>7531</v>
      </c>
      <c r="F11" s="29" t="s">
        <v>88</v>
      </c>
      <c r="G11" s="29" t="s">
        <v>451</v>
      </c>
      <c r="H11" s="29" t="s">
        <v>157</v>
      </c>
      <c r="K11" s="29"/>
      <c r="L11" s="29"/>
      <c r="M11" s="29"/>
      <c r="N11" s="31">
        <v>1</v>
      </c>
      <c r="O11" s="31" t="s">
        <v>158</v>
      </c>
      <c r="P11" s="32">
        <v>4730</v>
      </c>
      <c r="Q11" s="32">
        <v>0</v>
      </c>
      <c r="R11" s="32">
        <v>0</v>
      </c>
      <c r="S11" s="32">
        <f t="shared" si="0"/>
        <v>4730</v>
      </c>
      <c r="U11" s="31">
        <v>80</v>
      </c>
      <c r="V11" s="22">
        <v>-4730</v>
      </c>
      <c r="W11" s="22">
        <v>0</v>
      </c>
      <c r="X11" s="22">
        <v>0</v>
      </c>
      <c r="Y11" s="22">
        <v>0</v>
      </c>
      <c r="Z11" s="22">
        <v>0</v>
      </c>
      <c r="AA11" s="22">
        <v>0</v>
      </c>
      <c r="AB11" s="22">
        <v>0</v>
      </c>
      <c r="AC11" s="22">
        <v>0</v>
      </c>
      <c r="AD11" s="22">
        <v>0</v>
      </c>
      <c r="AE11" s="22">
        <v>0</v>
      </c>
      <c r="AF11" s="22">
        <v>0</v>
      </c>
      <c r="AG11" s="22">
        <v>0</v>
      </c>
      <c r="AH11" s="22">
        <v>0</v>
      </c>
      <c r="AI11" s="22">
        <f t="shared" si="1"/>
        <v>0</v>
      </c>
      <c r="AJ11" s="22">
        <v>0</v>
      </c>
      <c r="AK11" s="22">
        <f t="shared" si="2"/>
        <v>-4730</v>
      </c>
      <c r="AM11" s="32">
        <f t="shared" si="3"/>
        <v>0</v>
      </c>
      <c r="AN11" s="32">
        <f t="shared" si="4"/>
        <v>0</v>
      </c>
    </row>
    <row r="12" spans="1:41" outlineLevel="1" x14ac:dyDescent="0.25">
      <c r="A12" s="36">
        <v>41641</v>
      </c>
      <c r="C12" s="28" t="s">
        <v>7532</v>
      </c>
      <c r="D12" s="29" t="s">
        <v>7533</v>
      </c>
      <c r="F12" s="29" t="s">
        <v>88</v>
      </c>
      <c r="G12" s="29" t="s">
        <v>451</v>
      </c>
      <c r="H12" s="29" t="s">
        <v>157</v>
      </c>
      <c r="N12" s="31">
        <v>1</v>
      </c>
      <c r="O12" s="31" t="s">
        <v>158</v>
      </c>
      <c r="P12" s="32">
        <v>4800</v>
      </c>
      <c r="Q12" s="32">
        <v>0</v>
      </c>
      <c r="R12" s="32">
        <v>0</v>
      </c>
      <c r="S12" s="32">
        <f t="shared" si="0"/>
        <v>4800</v>
      </c>
      <c r="U12" s="31">
        <v>60</v>
      </c>
      <c r="V12" s="22">
        <v>-4800</v>
      </c>
      <c r="W12" s="22">
        <v>0</v>
      </c>
      <c r="X12" s="22">
        <v>0</v>
      </c>
      <c r="Y12" s="22">
        <v>0</v>
      </c>
      <c r="Z12" s="22">
        <v>0</v>
      </c>
      <c r="AA12" s="22">
        <v>0</v>
      </c>
      <c r="AB12" s="22">
        <v>0</v>
      </c>
      <c r="AC12" s="22">
        <v>0</v>
      </c>
      <c r="AD12" s="22">
        <v>0</v>
      </c>
      <c r="AE12" s="22">
        <v>0</v>
      </c>
      <c r="AF12" s="22">
        <v>0</v>
      </c>
      <c r="AG12" s="22">
        <v>0</v>
      </c>
      <c r="AH12" s="22">
        <v>0</v>
      </c>
      <c r="AI12" s="22">
        <f t="shared" si="1"/>
        <v>0</v>
      </c>
      <c r="AJ12" s="22">
        <v>0</v>
      </c>
      <c r="AK12" s="22">
        <f t="shared" si="2"/>
        <v>-4800</v>
      </c>
      <c r="AM12" s="32">
        <f t="shared" si="3"/>
        <v>0</v>
      </c>
      <c r="AN12" s="32">
        <f t="shared" si="4"/>
        <v>0</v>
      </c>
    </row>
    <row r="13" spans="1:41" outlineLevel="1" x14ac:dyDescent="0.25">
      <c r="A13" s="36">
        <v>41641</v>
      </c>
      <c r="C13" s="28" t="s">
        <v>7534</v>
      </c>
      <c r="D13" s="29" t="s">
        <v>7535</v>
      </c>
      <c r="F13" s="29" t="s">
        <v>88</v>
      </c>
      <c r="G13" s="29" t="s">
        <v>451</v>
      </c>
      <c r="H13" s="29" t="s">
        <v>157</v>
      </c>
      <c r="K13" s="29"/>
      <c r="L13" s="29"/>
      <c r="M13" s="29"/>
      <c r="N13" s="31">
        <v>1</v>
      </c>
      <c r="O13" s="31" t="s">
        <v>158</v>
      </c>
      <c r="P13" s="32">
        <v>2950</v>
      </c>
      <c r="Q13" s="32">
        <v>0</v>
      </c>
      <c r="R13" s="32">
        <v>0</v>
      </c>
      <c r="S13" s="32">
        <f t="shared" si="0"/>
        <v>2950</v>
      </c>
      <c r="U13" s="31">
        <v>60</v>
      </c>
      <c r="V13" s="22">
        <v>-2950</v>
      </c>
      <c r="W13" s="22">
        <v>0</v>
      </c>
      <c r="X13" s="22">
        <v>0</v>
      </c>
      <c r="Y13" s="22">
        <v>0</v>
      </c>
      <c r="Z13" s="22">
        <v>0</v>
      </c>
      <c r="AA13" s="22">
        <v>0</v>
      </c>
      <c r="AB13" s="22">
        <v>0</v>
      </c>
      <c r="AC13" s="22">
        <v>0</v>
      </c>
      <c r="AD13" s="22">
        <v>0</v>
      </c>
      <c r="AE13" s="22">
        <v>0</v>
      </c>
      <c r="AF13" s="22">
        <v>0</v>
      </c>
      <c r="AG13" s="22">
        <v>0</v>
      </c>
      <c r="AH13" s="22">
        <v>0</v>
      </c>
      <c r="AI13" s="22">
        <f t="shared" si="1"/>
        <v>0</v>
      </c>
      <c r="AJ13" s="22">
        <v>0</v>
      </c>
      <c r="AK13" s="22">
        <f t="shared" si="2"/>
        <v>-2950</v>
      </c>
      <c r="AM13" s="32">
        <f t="shared" si="3"/>
        <v>0</v>
      </c>
      <c r="AN13" s="32">
        <f t="shared" si="4"/>
        <v>0</v>
      </c>
    </row>
    <row r="14" spans="1:41" outlineLevel="1" x14ac:dyDescent="0.25">
      <c r="A14" s="36">
        <v>42887</v>
      </c>
      <c r="C14" s="28" t="s">
        <v>7536</v>
      </c>
      <c r="D14" s="29" t="s">
        <v>7537</v>
      </c>
      <c r="F14" s="29" t="s">
        <v>418</v>
      </c>
      <c r="G14" s="29" t="s">
        <v>206</v>
      </c>
      <c r="H14" s="29" t="s">
        <v>157</v>
      </c>
      <c r="K14" s="29"/>
      <c r="L14" s="29"/>
      <c r="M14" s="29"/>
      <c r="N14" s="31">
        <v>1</v>
      </c>
      <c r="O14" s="31" t="s">
        <v>207</v>
      </c>
      <c r="P14" s="32">
        <v>4300</v>
      </c>
      <c r="Q14" s="32">
        <v>0</v>
      </c>
      <c r="R14" s="32">
        <v>0</v>
      </c>
      <c r="S14" s="32">
        <f t="shared" si="0"/>
        <v>4300</v>
      </c>
      <c r="U14" s="31">
        <v>60</v>
      </c>
      <c r="V14" s="22">
        <v>-4300</v>
      </c>
      <c r="W14" s="22">
        <v>0</v>
      </c>
      <c r="X14" s="22">
        <v>0</v>
      </c>
      <c r="Y14" s="22">
        <v>0</v>
      </c>
      <c r="Z14" s="22">
        <v>0</v>
      </c>
      <c r="AA14" s="22">
        <v>0</v>
      </c>
      <c r="AB14" s="22">
        <v>0</v>
      </c>
      <c r="AC14" s="22">
        <v>0</v>
      </c>
      <c r="AD14" s="22">
        <v>0</v>
      </c>
      <c r="AE14" s="22">
        <v>0</v>
      </c>
      <c r="AF14" s="22">
        <v>0</v>
      </c>
      <c r="AG14" s="22">
        <v>0</v>
      </c>
      <c r="AH14" s="22">
        <v>0</v>
      </c>
      <c r="AI14" s="22">
        <f t="shared" si="1"/>
        <v>0</v>
      </c>
      <c r="AJ14" s="22">
        <v>0</v>
      </c>
      <c r="AK14" s="22">
        <f t="shared" si="2"/>
        <v>-4300</v>
      </c>
      <c r="AM14" s="32">
        <f t="shared" si="3"/>
        <v>0</v>
      </c>
      <c r="AN14" s="32">
        <f t="shared" si="4"/>
        <v>0</v>
      </c>
    </row>
    <row r="15" spans="1:41" outlineLevel="1" x14ac:dyDescent="0.25">
      <c r="A15" s="36">
        <v>42887</v>
      </c>
      <c r="C15" s="28" t="s">
        <v>7538</v>
      </c>
      <c r="D15" s="29" t="s">
        <v>7539</v>
      </c>
      <c r="F15" s="29" t="s">
        <v>418</v>
      </c>
      <c r="G15" s="29" t="s">
        <v>206</v>
      </c>
      <c r="H15" s="29" t="s">
        <v>157</v>
      </c>
      <c r="N15" s="31">
        <v>1</v>
      </c>
      <c r="O15" s="31" t="s">
        <v>207</v>
      </c>
      <c r="P15" s="32">
        <v>8800</v>
      </c>
      <c r="Q15" s="32">
        <v>0</v>
      </c>
      <c r="R15" s="32">
        <v>0</v>
      </c>
      <c r="S15" s="32">
        <f t="shared" si="0"/>
        <v>8800</v>
      </c>
      <c r="U15" s="31">
        <v>60</v>
      </c>
      <c r="V15" s="22">
        <v>-8800</v>
      </c>
      <c r="W15" s="22">
        <v>0</v>
      </c>
      <c r="X15" s="22">
        <v>0</v>
      </c>
      <c r="Y15" s="22">
        <v>0</v>
      </c>
      <c r="Z15" s="22">
        <v>0</v>
      </c>
      <c r="AA15" s="22">
        <v>0</v>
      </c>
      <c r="AB15" s="22">
        <v>0</v>
      </c>
      <c r="AC15" s="22">
        <v>0</v>
      </c>
      <c r="AD15" s="22">
        <v>0</v>
      </c>
      <c r="AE15" s="22">
        <v>0</v>
      </c>
      <c r="AF15" s="22">
        <v>0</v>
      </c>
      <c r="AG15" s="22">
        <v>0</v>
      </c>
      <c r="AH15" s="22">
        <v>0</v>
      </c>
      <c r="AI15" s="22">
        <f t="shared" si="1"/>
        <v>0</v>
      </c>
      <c r="AJ15" s="22">
        <v>0</v>
      </c>
      <c r="AK15" s="22">
        <f t="shared" si="2"/>
        <v>-8800</v>
      </c>
      <c r="AM15" s="32">
        <f t="shared" si="3"/>
        <v>0</v>
      </c>
      <c r="AN15" s="32">
        <f t="shared" si="4"/>
        <v>0</v>
      </c>
    </row>
    <row r="16" spans="1:41" outlineLevel="1" x14ac:dyDescent="0.25">
      <c r="A16" s="36">
        <v>42887</v>
      </c>
      <c r="C16" s="28" t="s">
        <v>7540</v>
      </c>
      <c r="D16" s="29" t="s">
        <v>7541</v>
      </c>
      <c r="F16" s="29" t="s">
        <v>418</v>
      </c>
      <c r="G16" s="29" t="s">
        <v>206</v>
      </c>
      <c r="H16" s="29" t="s">
        <v>157</v>
      </c>
      <c r="K16" s="29"/>
      <c r="L16" s="29"/>
      <c r="M16" s="29"/>
      <c r="N16" s="31">
        <v>1</v>
      </c>
      <c r="O16" s="31" t="s">
        <v>207</v>
      </c>
      <c r="P16" s="32">
        <v>4400</v>
      </c>
      <c r="Q16" s="32">
        <v>0</v>
      </c>
      <c r="R16" s="32">
        <v>0</v>
      </c>
      <c r="S16" s="32">
        <f t="shared" si="0"/>
        <v>4400</v>
      </c>
      <c r="U16" s="31">
        <v>60</v>
      </c>
      <c r="V16" s="22">
        <v>-4400</v>
      </c>
      <c r="W16" s="22">
        <v>0</v>
      </c>
      <c r="X16" s="22">
        <v>0</v>
      </c>
      <c r="Y16" s="22">
        <v>0</v>
      </c>
      <c r="Z16" s="22">
        <v>0</v>
      </c>
      <c r="AA16" s="22">
        <v>0</v>
      </c>
      <c r="AB16" s="22">
        <v>0</v>
      </c>
      <c r="AC16" s="22">
        <v>0</v>
      </c>
      <c r="AD16" s="22">
        <v>0</v>
      </c>
      <c r="AE16" s="22">
        <v>0</v>
      </c>
      <c r="AF16" s="22">
        <v>0</v>
      </c>
      <c r="AG16" s="22">
        <v>0</v>
      </c>
      <c r="AH16" s="22">
        <v>0</v>
      </c>
      <c r="AI16" s="22">
        <f t="shared" si="1"/>
        <v>0</v>
      </c>
      <c r="AJ16" s="22">
        <v>0</v>
      </c>
      <c r="AK16" s="22">
        <f t="shared" si="2"/>
        <v>-4400</v>
      </c>
      <c r="AM16" s="32">
        <f t="shared" si="3"/>
        <v>0</v>
      </c>
      <c r="AN16" s="32">
        <f t="shared" si="4"/>
        <v>0</v>
      </c>
    </row>
    <row r="17" spans="1:40" outlineLevel="1" x14ac:dyDescent="0.25">
      <c r="A17" s="36">
        <v>42917</v>
      </c>
      <c r="C17" s="28" t="s">
        <v>7542</v>
      </c>
      <c r="D17" s="29" t="s">
        <v>7543</v>
      </c>
      <c r="F17" s="29" t="s">
        <v>418</v>
      </c>
      <c r="G17" s="29" t="s">
        <v>206</v>
      </c>
      <c r="H17" s="29" t="s">
        <v>157</v>
      </c>
      <c r="K17" s="29"/>
      <c r="L17" s="29"/>
      <c r="M17" s="29"/>
      <c r="N17" s="31">
        <v>1</v>
      </c>
      <c r="O17" s="31" t="s">
        <v>207</v>
      </c>
      <c r="P17" s="32">
        <v>636.70000000000005</v>
      </c>
      <c r="Q17" s="32">
        <v>0</v>
      </c>
      <c r="R17" s="32">
        <v>0</v>
      </c>
      <c r="S17" s="32">
        <f t="shared" si="0"/>
        <v>636.70000000000005</v>
      </c>
      <c r="U17" s="31">
        <v>24</v>
      </c>
      <c r="V17" s="22">
        <v>-636.70000000000005</v>
      </c>
      <c r="W17" s="22">
        <v>0</v>
      </c>
      <c r="X17" s="22">
        <v>0</v>
      </c>
      <c r="Y17" s="22">
        <v>0</v>
      </c>
      <c r="Z17" s="22">
        <v>0</v>
      </c>
      <c r="AA17" s="22">
        <v>0</v>
      </c>
      <c r="AB17" s="22">
        <v>0</v>
      </c>
      <c r="AC17" s="22">
        <v>0</v>
      </c>
      <c r="AD17" s="22">
        <v>0</v>
      </c>
      <c r="AE17" s="22">
        <v>0</v>
      </c>
      <c r="AF17" s="22">
        <v>0</v>
      </c>
      <c r="AG17" s="22">
        <v>0</v>
      </c>
      <c r="AH17" s="22">
        <v>0</v>
      </c>
      <c r="AI17" s="22">
        <f t="shared" si="1"/>
        <v>0</v>
      </c>
      <c r="AJ17" s="22">
        <v>0</v>
      </c>
      <c r="AK17" s="22">
        <f t="shared" si="2"/>
        <v>-636.70000000000005</v>
      </c>
      <c r="AM17" s="32">
        <f t="shared" si="3"/>
        <v>0</v>
      </c>
      <c r="AN17" s="32">
        <f t="shared" si="4"/>
        <v>0</v>
      </c>
    </row>
    <row r="18" spans="1:40" outlineLevel="1" x14ac:dyDescent="0.25">
      <c r="A18" s="36">
        <v>42917</v>
      </c>
      <c r="C18" s="28" t="s">
        <v>7544</v>
      </c>
      <c r="D18" s="29" t="s">
        <v>7545</v>
      </c>
      <c r="F18" s="29" t="s">
        <v>418</v>
      </c>
      <c r="G18" s="29" t="s">
        <v>206</v>
      </c>
      <c r="H18" s="29" t="s">
        <v>157</v>
      </c>
      <c r="K18" s="29"/>
      <c r="L18" s="29"/>
      <c r="M18" s="29"/>
      <c r="N18" s="31">
        <v>1</v>
      </c>
      <c r="O18" s="31" t="s">
        <v>207</v>
      </c>
      <c r="P18" s="32">
        <v>749.06</v>
      </c>
      <c r="Q18" s="32">
        <v>0</v>
      </c>
      <c r="R18" s="32">
        <v>0</v>
      </c>
      <c r="S18" s="32">
        <f t="shared" si="0"/>
        <v>749.06</v>
      </c>
      <c r="U18" s="31">
        <v>24</v>
      </c>
      <c r="V18" s="22">
        <v>-749.06</v>
      </c>
      <c r="W18" s="22">
        <v>0</v>
      </c>
      <c r="X18" s="22">
        <v>0</v>
      </c>
      <c r="Y18" s="22">
        <v>0</v>
      </c>
      <c r="Z18" s="22">
        <v>0</v>
      </c>
      <c r="AA18" s="22">
        <v>0</v>
      </c>
      <c r="AB18" s="22">
        <v>0</v>
      </c>
      <c r="AC18" s="22">
        <v>0</v>
      </c>
      <c r="AD18" s="22">
        <v>0</v>
      </c>
      <c r="AE18" s="22">
        <v>0</v>
      </c>
      <c r="AF18" s="22">
        <v>0</v>
      </c>
      <c r="AG18" s="22">
        <v>0</v>
      </c>
      <c r="AH18" s="22">
        <v>0</v>
      </c>
      <c r="AI18" s="22">
        <f t="shared" si="1"/>
        <v>0</v>
      </c>
      <c r="AJ18" s="22">
        <v>0</v>
      </c>
      <c r="AK18" s="22">
        <f t="shared" si="2"/>
        <v>-749.06</v>
      </c>
      <c r="AM18" s="32">
        <f t="shared" si="3"/>
        <v>0</v>
      </c>
      <c r="AN18" s="32">
        <f t="shared" si="4"/>
        <v>0</v>
      </c>
    </row>
    <row r="19" spans="1:40" outlineLevel="1" x14ac:dyDescent="0.25">
      <c r="A19" s="36">
        <v>40755</v>
      </c>
      <c r="C19" s="28" t="s">
        <v>7546</v>
      </c>
      <c r="D19" s="29" t="s">
        <v>7547</v>
      </c>
      <c r="F19" s="29" t="s">
        <v>88</v>
      </c>
      <c r="G19" s="29" t="s">
        <v>451</v>
      </c>
      <c r="H19" s="29" t="s">
        <v>157</v>
      </c>
      <c r="K19" s="29"/>
      <c r="L19" s="29"/>
      <c r="M19" s="29"/>
      <c r="N19" s="31">
        <v>1</v>
      </c>
      <c r="O19" s="31" t="s">
        <v>158</v>
      </c>
      <c r="P19" s="32">
        <v>3000</v>
      </c>
      <c r="Q19" s="32">
        <v>0</v>
      </c>
      <c r="R19" s="32">
        <v>0</v>
      </c>
      <c r="S19" s="32">
        <f t="shared" si="0"/>
        <v>3000</v>
      </c>
      <c r="U19" s="31">
        <v>80</v>
      </c>
      <c r="V19" s="22">
        <v>-3000</v>
      </c>
      <c r="W19" s="22">
        <v>0</v>
      </c>
      <c r="X19" s="22">
        <v>0</v>
      </c>
      <c r="Y19" s="22">
        <v>0</v>
      </c>
      <c r="Z19" s="22">
        <v>0</v>
      </c>
      <c r="AA19" s="22">
        <v>0</v>
      </c>
      <c r="AB19" s="22">
        <v>0</v>
      </c>
      <c r="AC19" s="22">
        <v>0</v>
      </c>
      <c r="AD19" s="22">
        <v>0</v>
      </c>
      <c r="AE19" s="22">
        <v>0</v>
      </c>
      <c r="AF19" s="22">
        <v>0</v>
      </c>
      <c r="AG19" s="22">
        <v>0</v>
      </c>
      <c r="AH19" s="22">
        <v>0</v>
      </c>
      <c r="AI19" s="22">
        <f t="shared" si="1"/>
        <v>0</v>
      </c>
      <c r="AJ19" s="22">
        <v>0</v>
      </c>
      <c r="AK19" s="22">
        <f t="shared" si="2"/>
        <v>-3000</v>
      </c>
      <c r="AM19" s="32">
        <f t="shared" si="3"/>
        <v>0</v>
      </c>
      <c r="AN19" s="32">
        <f t="shared" si="4"/>
        <v>0</v>
      </c>
    </row>
    <row r="20" spans="1:40" outlineLevel="1" x14ac:dyDescent="0.25">
      <c r="A20" s="36">
        <v>40755</v>
      </c>
      <c r="C20" s="28" t="s">
        <v>7548</v>
      </c>
      <c r="D20" s="29" t="s">
        <v>7549</v>
      </c>
      <c r="F20" s="29" t="s">
        <v>88</v>
      </c>
      <c r="G20" s="29" t="s">
        <v>451</v>
      </c>
      <c r="H20" s="29" t="s">
        <v>157</v>
      </c>
      <c r="K20" s="29"/>
      <c r="L20" s="29"/>
      <c r="M20" s="29"/>
      <c r="N20" s="31">
        <v>1</v>
      </c>
      <c r="O20" s="31" t="s">
        <v>158</v>
      </c>
      <c r="P20" s="32">
        <v>3000</v>
      </c>
      <c r="Q20" s="32">
        <v>0</v>
      </c>
      <c r="R20" s="32">
        <v>0</v>
      </c>
      <c r="S20" s="32">
        <f t="shared" si="0"/>
        <v>3000</v>
      </c>
      <c r="U20" s="31">
        <v>80</v>
      </c>
      <c r="V20" s="22">
        <v>-3000</v>
      </c>
      <c r="W20" s="22">
        <v>0</v>
      </c>
      <c r="X20" s="22">
        <v>0</v>
      </c>
      <c r="Y20" s="22">
        <v>0</v>
      </c>
      <c r="Z20" s="22">
        <v>0</v>
      </c>
      <c r="AA20" s="22">
        <v>0</v>
      </c>
      <c r="AB20" s="22">
        <v>0</v>
      </c>
      <c r="AC20" s="22">
        <v>0</v>
      </c>
      <c r="AD20" s="22">
        <v>0</v>
      </c>
      <c r="AE20" s="22">
        <v>0</v>
      </c>
      <c r="AF20" s="22">
        <v>0</v>
      </c>
      <c r="AG20" s="22">
        <v>0</v>
      </c>
      <c r="AH20" s="22">
        <v>0</v>
      </c>
      <c r="AI20" s="22">
        <f t="shared" si="1"/>
        <v>0</v>
      </c>
      <c r="AJ20" s="22">
        <v>0</v>
      </c>
      <c r="AK20" s="22">
        <f t="shared" si="2"/>
        <v>-3000</v>
      </c>
      <c r="AM20" s="32">
        <f t="shared" si="3"/>
        <v>0</v>
      </c>
      <c r="AN20" s="32">
        <f t="shared" si="4"/>
        <v>0</v>
      </c>
    </row>
    <row r="21" spans="1:40" outlineLevel="1" x14ac:dyDescent="0.25">
      <c r="A21" s="36">
        <v>40755</v>
      </c>
      <c r="C21" s="28" t="s">
        <v>7550</v>
      </c>
      <c r="D21" s="29" t="s">
        <v>7551</v>
      </c>
      <c r="F21" s="29" t="s">
        <v>88</v>
      </c>
      <c r="G21" s="29" t="s">
        <v>451</v>
      </c>
      <c r="H21" s="29" t="s">
        <v>157</v>
      </c>
      <c r="K21" s="29"/>
      <c r="L21" s="29"/>
      <c r="M21" s="29"/>
      <c r="N21" s="31">
        <v>1</v>
      </c>
      <c r="O21" s="31" t="s">
        <v>158</v>
      </c>
      <c r="P21" s="32">
        <v>3195</v>
      </c>
      <c r="Q21" s="32">
        <v>0</v>
      </c>
      <c r="R21" s="32">
        <v>0</v>
      </c>
      <c r="S21" s="32">
        <f t="shared" si="0"/>
        <v>3195</v>
      </c>
      <c r="U21" s="31">
        <v>80</v>
      </c>
      <c r="V21" s="22">
        <v>-3195</v>
      </c>
      <c r="W21" s="22">
        <v>0</v>
      </c>
      <c r="X21" s="22">
        <v>0</v>
      </c>
      <c r="Y21" s="22">
        <v>0</v>
      </c>
      <c r="Z21" s="22">
        <v>0</v>
      </c>
      <c r="AA21" s="22">
        <v>0</v>
      </c>
      <c r="AB21" s="22">
        <v>0</v>
      </c>
      <c r="AC21" s="22">
        <v>0</v>
      </c>
      <c r="AD21" s="22">
        <v>0</v>
      </c>
      <c r="AE21" s="22">
        <v>0</v>
      </c>
      <c r="AF21" s="22">
        <v>0</v>
      </c>
      <c r="AG21" s="22">
        <v>0</v>
      </c>
      <c r="AH21" s="22">
        <v>0</v>
      </c>
      <c r="AI21" s="22">
        <f t="shared" si="1"/>
        <v>0</v>
      </c>
      <c r="AJ21" s="22">
        <v>0</v>
      </c>
      <c r="AK21" s="22">
        <f t="shared" si="2"/>
        <v>-3195</v>
      </c>
      <c r="AM21" s="32">
        <f t="shared" si="3"/>
        <v>0</v>
      </c>
      <c r="AN21" s="32">
        <f t="shared" si="4"/>
        <v>0</v>
      </c>
    </row>
    <row r="22" spans="1:40" outlineLevel="1" x14ac:dyDescent="0.25">
      <c r="A22" s="36">
        <v>40755</v>
      </c>
      <c r="C22" s="28" t="s">
        <v>7552</v>
      </c>
      <c r="D22" s="29" t="s">
        <v>7553</v>
      </c>
      <c r="F22" s="29" t="s">
        <v>88</v>
      </c>
      <c r="G22" s="29" t="s">
        <v>451</v>
      </c>
      <c r="H22" s="29" t="s">
        <v>157</v>
      </c>
      <c r="K22" s="29"/>
      <c r="L22" s="29"/>
      <c r="M22" s="29"/>
      <c r="N22" s="31">
        <v>1</v>
      </c>
      <c r="O22" s="31" t="s">
        <v>158</v>
      </c>
      <c r="P22" s="32">
        <v>4512.6000000000004</v>
      </c>
      <c r="Q22" s="32">
        <v>0</v>
      </c>
      <c r="R22" s="32">
        <v>0</v>
      </c>
      <c r="S22" s="32">
        <f t="shared" si="0"/>
        <v>4512.6000000000004</v>
      </c>
      <c r="U22" s="31">
        <v>80</v>
      </c>
      <c r="V22" s="22">
        <v>-4512.6000000000004</v>
      </c>
      <c r="W22" s="22">
        <v>0</v>
      </c>
      <c r="X22" s="22">
        <v>0</v>
      </c>
      <c r="Y22" s="22">
        <v>0</v>
      </c>
      <c r="Z22" s="22">
        <v>0</v>
      </c>
      <c r="AA22" s="22">
        <v>0</v>
      </c>
      <c r="AB22" s="22">
        <v>0</v>
      </c>
      <c r="AC22" s="22">
        <v>0</v>
      </c>
      <c r="AD22" s="22">
        <v>0</v>
      </c>
      <c r="AE22" s="22">
        <v>0</v>
      </c>
      <c r="AF22" s="22">
        <v>0</v>
      </c>
      <c r="AG22" s="22">
        <v>0</v>
      </c>
      <c r="AH22" s="22">
        <v>0</v>
      </c>
      <c r="AI22" s="22">
        <f t="shared" si="1"/>
        <v>0</v>
      </c>
      <c r="AJ22" s="22">
        <v>0</v>
      </c>
      <c r="AK22" s="22">
        <f t="shared" si="2"/>
        <v>-4512.6000000000004</v>
      </c>
      <c r="AM22" s="32">
        <f t="shared" si="3"/>
        <v>0</v>
      </c>
      <c r="AN22" s="32">
        <f t="shared" si="4"/>
        <v>0</v>
      </c>
    </row>
    <row r="23" spans="1:40" outlineLevel="1" x14ac:dyDescent="0.25">
      <c r="A23" s="36">
        <v>40755</v>
      </c>
      <c r="C23" s="28" t="s">
        <v>7554</v>
      </c>
      <c r="D23" s="29" t="s">
        <v>7555</v>
      </c>
      <c r="F23" s="29" t="s">
        <v>88</v>
      </c>
      <c r="G23" s="29" t="s">
        <v>156</v>
      </c>
      <c r="H23" s="29" t="s">
        <v>157</v>
      </c>
      <c r="K23" s="29"/>
      <c r="L23" s="29"/>
      <c r="M23" s="29"/>
      <c r="N23" s="31">
        <v>1</v>
      </c>
      <c r="O23" s="31" t="s">
        <v>158</v>
      </c>
      <c r="P23" s="32">
        <v>280</v>
      </c>
      <c r="Q23" s="32">
        <v>0</v>
      </c>
      <c r="R23" s="32">
        <v>0</v>
      </c>
      <c r="S23" s="32">
        <f t="shared" si="0"/>
        <v>280</v>
      </c>
      <c r="U23" s="31">
        <v>80</v>
      </c>
      <c r="V23" s="22">
        <v>-280</v>
      </c>
      <c r="W23" s="22">
        <v>0</v>
      </c>
      <c r="X23" s="22">
        <v>0</v>
      </c>
      <c r="Y23" s="22">
        <v>0</v>
      </c>
      <c r="Z23" s="22">
        <v>0</v>
      </c>
      <c r="AA23" s="22">
        <v>0</v>
      </c>
      <c r="AB23" s="22">
        <v>0</v>
      </c>
      <c r="AC23" s="22">
        <v>0</v>
      </c>
      <c r="AD23" s="22">
        <v>0</v>
      </c>
      <c r="AE23" s="22">
        <v>0</v>
      </c>
      <c r="AF23" s="22">
        <v>0</v>
      </c>
      <c r="AG23" s="22">
        <v>0</v>
      </c>
      <c r="AH23" s="22">
        <v>0</v>
      </c>
      <c r="AI23" s="22">
        <f t="shared" si="1"/>
        <v>0</v>
      </c>
      <c r="AJ23" s="22">
        <v>0</v>
      </c>
      <c r="AK23" s="22">
        <f t="shared" si="2"/>
        <v>-280</v>
      </c>
      <c r="AM23" s="32">
        <f t="shared" si="3"/>
        <v>0</v>
      </c>
      <c r="AN23" s="32">
        <f t="shared" si="4"/>
        <v>0</v>
      </c>
    </row>
    <row r="24" spans="1:40" outlineLevel="1" x14ac:dyDescent="0.25">
      <c r="A24" s="36">
        <v>40755</v>
      </c>
      <c r="C24" s="28" t="s">
        <v>7556</v>
      </c>
      <c r="D24" s="29" t="s">
        <v>7557</v>
      </c>
      <c r="F24" s="29" t="s">
        <v>88</v>
      </c>
      <c r="G24" s="29" t="s">
        <v>451</v>
      </c>
      <c r="H24" s="29" t="s">
        <v>157</v>
      </c>
      <c r="K24" s="29"/>
      <c r="L24" s="29"/>
      <c r="M24" s="29"/>
      <c r="N24" s="31">
        <v>1</v>
      </c>
      <c r="O24" s="31" t="s">
        <v>158</v>
      </c>
      <c r="P24" s="32">
        <v>274</v>
      </c>
      <c r="Q24" s="32">
        <v>0</v>
      </c>
      <c r="R24" s="32">
        <v>0</v>
      </c>
      <c r="S24" s="32">
        <f t="shared" si="0"/>
        <v>274</v>
      </c>
      <c r="U24" s="31">
        <v>80</v>
      </c>
      <c r="V24" s="22">
        <v>-274</v>
      </c>
      <c r="W24" s="22">
        <v>0</v>
      </c>
      <c r="X24" s="22">
        <v>0</v>
      </c>
      <c r="Y24" s="22">
        <v>0</v>
      </c>
      <c r="Z24" s="22">
        <v>0</v>
      </c>
      <c r="AA24" s="22">
        <v>0</v>
      </c>
      <c r="AB24" s="22">
        <v>0</v>
      </c>
      <c r="AC24" s="22">
        <v>0</v>
      </c>
      <c r="AD24" s="22">
        <v>0</v>
      </c>
      <c r="AE24" s="22">
        <v>0</v>
      </c>
      <c r="AF24" s="22">
        <v>0</v>
      </c>
      <c r="AG24" s="22">
        <v>0</v>
      </c>
      <c r="AH24" s="22">
        <v>0</v>
      </c>
      <c r="AI24" s="22">
        <f t="shared" si="1"/>
        <v>0</v>
      </c>
      <c r="AJ24" s="22">
        <v>0</v>
      </c>
      <c r="AK24" s="22">
        <f t="shared" si="2"/>
        <v>-274</v>
      </c>
      <c r="AM24" s="32">
        <f t="shared" si="3"/>
        <v>0</v>
      </c>
      <c r="AN24" s="32">
        <f t="shared" si="4"/>
        <v>0</v>
      </c>
    </row>
    <row r="25" spans="1:40" outlineLevel="1" x14ac:dyDescent="0.25">
      <c r="A25" s="36">
        <v>40755</v>
      </c>
      <c r="C25" s="28" t="s">
        <v>7558</v>
      </c>
      <c r="D25" s="29" t="s">
        <v>7559</v>
      </c>
      <c r="F25" s="29" t="s">
        <v>88</v>
      </c>
      <c r="G25" s="29" t="s">
        <v>451</v>
      </c>
      <c r="H25" s="29" t="s">
        <v>157</v>
      </c>
      <c r="K25" s="29"/>
      <c r="L25" s="29"/>
      <c r="M25" s="29"/>
      <c r="N25" s="31">
        <v>1</v>
      </c>
      <c r="O25" s="31" t="s">
        <v>158</v>
      </c>
      <c r="P25" s="32">
        <v>220</v>
      </c>
      <c r="Q25" s="32">
        <v>0</v>
      </c>
      <c r="R25" s="32">
        <v>0</v>
      </c>
      <c r="S25" s="32">
        <f t="shared" si="0"/>
        <v>220</v>
      </c>
      <c r="U25" s="31">
        <v>80</v>
      </c>
      <c r="V25" s="22">
        <v>-220</v>
      </c>
      <c r="W25" s="22">
        <v>0</v>
      </c>
      <c r="X25" s="22">
        <v>0</v>
      </c>
      <c r="Y25" s="22">
        <v>0</v>
      </c>
      <c r="Z25" s="22">
        <v>0</v>
      </c>
      <c r="AA25" s="22">
        <v>0</v>
      </c>
      <c r="AB25" s="22">
        <v>0</v>
      </c>
      <c r="AC25" s="22">
        <v>0</v>
      </c>
      <c r="AD25" s="22">
        <v>0</v>
      </c>
      <c r="AE25" s="22">
        <v>0</v>
      </c>
      <c r="AF25" s="22">
        <v>0</v>
      </c>
      <c r="AG25" s="22">
        <v>0</v>
      </c>
      <c r="AH25" s="22">
        <v>0</v>
      </c>
      <c r="AI25" s="22">
        <f t="shared" si="1"/>
        <v>0</v>
      </c>
      <c r="AJ25" s="22">
        <v>0</v>
      </c>
      <c r="AK25" s="22">
        <f t="shared" si="2"/>
        <v>-220</v>
      </c>
      <c r="AM25" s="32">
        <f t="shared" si="3"/>
        <v>0</v>
      </c>
      <c r="AN25" s="32">
        <f t="shared" si="4"/>
        <v>0</v>
      </c>
    </row>
    <row r="26" spans="1:40" outlineLevel="1" x14ac:dyDescent="0.25">
      <c r="A26" s="36">
        <v>40755</v>
      </c>
      <c r="C26" s="28" t="s">
        <v>7560</v>
      </c>
      <c r="D26" s="29" t="s">
        <v>7561</v>
      </c>
      <c r="F26" s="29" t="s">
        <v>88</v>
      </c>
      <c r="G26" s="29" t="s">
        <v>451</v>
      </c>
      <c r="H26" s="29" t="s">
        <v>157</v>
      </c>
      <c r="K26" s="29"/>
      <c r="L26" s="29"/>
      <c r="M26" s="29"/>
      <c r="N26" s="31">
        <v>1</v>
      </c>
      <c r="O26" s="31" t="s">
        <v>158</v>
      </c>
      <c r="P26" s="32">
        <v>225</v>
      </c>
      <c r="Q26" s="32">
        <v>0</v>
      </c>
      <c r="R26" s="32">
        <v>0</v>
      </c>
      <c r="S26" s="32">
        <f t="shared" si="0"/>
        <v>225</v>
      </c>
      <c r="U26" s="31">
        <v>80</v>
      </c>
      <c r="V26" s="22">
        <v>-225</v>
      </c>
      <c r="W26" s="22">
        <v>0</v>
      </c>
      <c r="X26" s="22">
        <v>0</v>
      </c>
      <c r="Y26" s="22">
        <v>0</v>
      </c>
      <c r="Z26" s="22">
        <v>0</v>
      </c>
      <c r="AA26" s="22">
        <v>0</v>
      </c>
      <c r="AB26" s="22">
        <v>0</v>
      </c>
      <c r="AC26" s="22">
        <v>0</v>
      </c>
      <c r="AD26" s="22">
        <v>0</v>
      </c>
      <c r="AE26" s="22">
        <v>0</v>
      </c>
      <c r="AF26" s="22">
        <v>0</v>
      </c>
      <c r="AG26" s="22">
        <v>0</v>
      </c>
      <c r="AH26" s="22">
        <v>0</v>
      </c>
      <c r="AI26" s="22">
        <f t="shared" si="1"/>
        <v>0</v>
      </c>
      <c r="AJ26" s="22">
        <v>0</v>
      </c>
      <c r="AK26" s="22">
        <f t="shared" si="2"/>
        <v>-225</v>
      </c>
      <c r="AM26" s="32">
        <f t="shared" si="3"/>
        <v>0</v>
      </c>
      <c r="AN26" s="32">
        <f t="shared" si="4"/>
        <v>0</v>
      </c>
    </row>
    <row r="27" spans="1:40" outlineLevel="1" x14ac:dyDescent="0.25">
      <c r="A27" s="36">
        <v>40755</v>
      </c>
      <c r="C27" s="28" t="s">
        <v>7562</v>
      </c>
      <c r="D27" s="29" t="s">
        <v>7563</v>
      </c>
      <c r="F27" s="29" t="s">
        <v>88</v>
      </c>
      <c r="G27" s="29" t="s">
        <v>451</v>
      </c>
      <c r="H27" s="29" t="s">
        <v>157</v>
      </c>
      <c r="K27" s="29"/>
      <c r="L27" s="29"/>
      <c r="M27" s="29"/>
      <c r="N27" s="31">
        <v>1</v>
      </c>
      <c r="O27" s="31" t="s">
        <v>158</v>
      </c>
      <c r="P27" s="32">
        <v>417.2</v>
      </c>
      <c r="Q27" s="32">
        <v>0</v>
      </c>
      <c r="R27" s="32">
        <v>0</v>
      </c>
      <c r="S27" s="32">
        <f t="shared" si="0"/>
        <v>417.2</v>
      </c>
      <c r="U27" s="31">
        <v>80</v>
      </c>
      <c r="V27" s="22">
        <v>-417.2</v>
      </c>
      <c r="W27" s="22">
        <v>0</v>
      </c>
      <c r="X27" s="22">
        <v>0</v>
      </c>
      <c r="Y27" s="22">
        <v>0</v>
      </c>
      <c r="Z27" s="22">
        <v>0</v>
      </c>
      <c r="AA27" s="22">
        <v>0</v>
      </c>
      <c r="AB27" s="22">
        <v>0</v>
      </c>
      <c r="AC27" s="22">
        <v>0</v>
      </c>
      <c r="AD27" s="22">
        <v>0</v>
      </c>
      <c r="AE27" s="22">
        <v>0</v>
      </c>
      <c r="AF27" s="22">
        <v>0</v>
      </c>
      <c r="AG27" s="22">
        <v>0</v>
      </c>
      <c r="AH27" s="22">
        <v>0</v>
      </c>
      <c r="AI27" s="22">
        <f t="shared" si="1"/>
        <v>0</v>
      </c>
      <c r="AJ27" s="22">
        <v>0</v>
      </c>
      <c r="AK27" s="22">
        <f t="shared" si="2"/>
        <v>-417.2</v>
      </c>
      <c r="AM27" s="32">
        <f t="shared" si="3"/>
        <v>0</v>
      </c>
      <c r="AN27" s="32">
        <f t="shared" si="4"/>
        <v>0</v>
      </c>
    </row>
    <row r="28" spans="1:40" outlineLevel="1" x14ac:dyDescent="0.25">
      <c r="A28" s="36">
        <v>40755</v>
      </c>
      <c r="C28" s="28" t="s">
        <v>7564</v>
      </c>
      <c r="D28" s="29" t="s">
        <v>7565</v>
      </c>
      <c r="F28" s="29" t="s">
        <v>88</v>
      </c>
      <c r="G28" s="29" t="s">
        <v>451</v>
      </c>
      <c r="H28" s="29" t="s">
        <v>157</v>
      </c>
      <c r="K28" s="29"/>
      <c r="L28" s="29"/>
      <c r="M28" s="29"/>
      <c r="N28" s="31">
        <v>1</v>
      </c>
      <c r="O28" s="31" t="s">
        <v>158</v>
      </c>
      <c r="P28" s="32">
        <v>17000</v>
      </c>
      <c r="Q28" s="32">
        <v>0</v>
      </c>
      <c r="R28" s="32">
        <v>0</v>
      </c>
      <c r="S28" s="32">
        <f t="shared" si="0"/>
        <v>17000</v>
      </c>
      <c r="U28" s="31">
        <v>80</v>
      </c>
      <c r="V28" s="22">
        <v>-17000</v>
      </c>
      <c r="W28" s="22">
        <v>0</v>
      </c>
      <c r="X28" s="22">
        <v>0</v>
      </c>
      <c r="Y28" s="22">
        <v>0</v>
      </c>
      <c r="Z28" s="22">
        <v>0</v>
      </c>
      <c r="AA28" s="22">
        <v>0</v>
      </c>
      <c r="AB28" s="22">
        <v>0</v>
      </c>
      <c r="AC28" s="22">
        <v>0</v>
      </c>
      <c r="AD28" s="22">
        <v>0</v>
      </c>
      <c r="AE28" s="22">
        <v>0</v>
      </c>
      <c r="AF28" s="22">
        <v>0</v>
      </c>
      <c r="AG28" s="22">
        <v>0</v>
      </c>
      <c r="AH28" s="22">
        <v>0</v>
      </c>
      <c r="AI28" s="22">
        <f t="shared" si="1"/>
        <v>0</v>
      </c>
      <c r="AJ28" s="22">
        <v>0</v>
      </c>
      <c r="AK28" s="22">
        <f t="shared" si="2"/>
        <v>-17000</v>
      </c>
      <c r="AM28" s="32">
        <f t="shared" si="3"/>
        <v>0</v>
      </c>
      <c r="AN28" s="32">
        <f t="shared" si="4"/>
        <v>0</v>
      </c>
    </row>
    <row r="29" spans="1:40" outlineLevel="1" x14ac:dyDescent="0.25">
      <c r="A29" s="36">
        <v>40755</v>
      </c>
      <c r="C29" s="28" t="s">
        <v>7566</v>
      </c>
      <c r="D29" s="29" t="s">
        <v>7567</v>
      </c>
      <c r="F29" s="29" t="s">
        <v>88</v>
      </c>
      <c r="G29" s="29" t="s">
        <v>451</v>
      </c>
      <c r="H29" s="29" t="s">
        <v>157</v>
      </c>
      <c r="K29" s="29"/>
      <c r="L29" s="29"/>
      <c r="M29" s="29"/>
      <c r="N29" s="31">
        <v>1</v>
      </c>
      <c r="O29" s="31" t="s">
        <v>158</v>
      </c>
      <c r="P29" s="32">
        <v>816</v>
      </c>
      <c r="Q29" s="32">
        <v>0</v>
      </c>
      <c r="R29" s="32">
        <v>0</v>
      </c>
      <c r="S29" s="32">
        <f t="shared" si="0"/>
        <v>816</v>
      </c>
      <c r="U29" s="31">
        <v>80</v>
      </c>
      <c r="V29" s="22">
        <v>-816</v>
      </c>
      <c r="W29" s="22">
        <v>0</v>
      </c>
      <c r="X29" s="22">
        <v>0</v>
      </c>
      <c r="Y29" s="22">
        <v>0</v>
      </c>
      <c r="Z29" s="22">
        <v>0</v>
      </c>
      <c r="AA29" s="22">
        <v>0</v>
      </c>
      <c r="AB29" s="22">
        <v>0</v>
      </c>
      <c r="AC29" s="22">
        <v>0</v>
      </c>
      <c r="AD29" s="22">
        <v>0</v>
      </c>
      <c r="AE29" s="22">
        <v>0</v>
      </c>
      <c r="AF29" s="22">
        <v>0</v>
      </c>
      <c r="AG29" s="22">
        <v>0</v>
      </c>
      <c r="AH29" s="22">
        <v>0</v>
      </c>
      <c r="AI29" s="22">
        <f t="shared" si="1"/>
        <v>0</v>
      </c>
      <c r="AJ29" s="22">
        <v>0</v>
      </c>
      <c r="AK29" s="22">
        <f t="shared" si="2"/>
        <v>-816</v>
      </c>
      <c r="AM29" s="32">
        <f t="shared" si="3"/>
        <v>0</v>
      </c>
      <c r="AN29" s="32">
        <f t="shared" si="4"/>
        <v>0</v>
      </c>
    </row>
    <row r="30" spans="1:40" outlineLevel="1" x14ac:dyDescent="0.25">
      <c r="A30" s="36">
        <v>40755</v>
      </c>
      <c r="C30" s="28" t="s">
        <v>7568</v>
      </c>
      <c r="D30" s="29" t="s">
        <v>7569</v>
      </c>
      <c r="F30" s="29" t="s">
        <v>88</v>
      </c>
      <c r="G30" s="29" t="s">
        <v>451</v>
      </c>
      <c r="H30" s="29" t="s">
        <v>157</v>
      </c>
      <c r="K30" s="29"/>
      <c r="L30" s="29"/>
      <c r="M30" s="29"/>
      <c r="N30" s="31">
        <v>1</v>
      </c>
      <c r="O30" s="31" t="s">
        <v>158</v>
      </c>
      <c r="P30" s="32">
        <v>180</v>
      </c>
      <c r="Q30" s="32">
        <v>0</v>
      </c>
      <c r="R30" s="32">
        <v>0</v>
      </c>
      <c r="S30" s="32">
        <f t="shared" si="0"/>
        <v>180</v>
      </c>
      <c r="U30" s="31">
        <v>80</v>
      </c>
      <c r="V30" s="22">
        <v>-180</v>
      </c>
      <c r="W30" s="22">
        <v>0</v>
      </c>
      <c r="X30" s="22">
        <v>0</v>
      </c>
      <c r="Y30" s="22">
        <v>0</v>
      </c>
      <c r="Z30" s="22">
        <v>0</v>
      </c>
      <c r="AA30" s="22">
        <v>0</v>
      </c>
      <c r="AB30" s="22">
        <v>0</v>
      </c>
      <c r="AC30" s="22">
        <v>0</v>
      </c>
      <c r="AD30" s="22">
        <v>0</v>
      </c>
      <c r="AE30" s="22">
        <v>0</v>
      </c>
      <c r="AF30" s="22">
        <v>0</v>
      </c>
      <c r="AG30" s="22">
        <v>0</v>
      </c>
      <c r="AH30" s="22">
        <v>0</v>
      </c>
      <c r="AI30" s="22">
        <f t="shared" si="1"/>
        <v>0</v>
      </c>
      <c r="AJ30" s="22">
        <v>0</v>
      </c>
      <c r="AK30" s="22">
        <f t="shared" si="2"/>
        <v>-180</v>
      </c>
      <c r="AM30" s="32">
        <f t="shared" si="3"/>
        <v>0</v>
      </c>
      <c r="AN30" s="32">
        <f t="shared" si="4"/>
        <v>0</v>
      </c>
    </row>
    <row r="31" spans="1:40" outlineLevel="1" x14ac:dyDescent="0.25">
      <c r="A31" s="36">
        <v>40755</v>
      </c>
      <c r="C31" s="28" t="s">
        <v>7570</v>
      </c>
      <c r="D31" s="29" t="s">
        <v>7571</v>
      </c>
      <c r="F31" s="29" t="s">
        <v>88</v>
      </c>
      <c r="G31" s="29" t="s">
        <v>451</v>
      </c>
      <c r="H31" s="29" t="s">
        <v>157</v>
      </c>
      <c r="K31" s="29"/>
      <c r="L31" s="29"/>
      <c r="M31" s="29"/>
      <c r="N31" s="31">
        <v>1</v>
      </c>
      <c r="O31" s="31" t="s">
        <v>158</v>
      </c>
      <c r="P31" s="32">
        <v>370</v>
      </c>
      <c r="Q31" s="32">
        <v>0</v>
      </c>
      <c r="R31" s="32">
        <v>0</v>
      </c>
      <c r="S31" s="32">
        <f t="shared" si="0"/>
        <v>370</v>
      </c>
      <c r="U31" s="31">
        <v>80</v>
      </c>
      <c r="V31" s="22">
        <v>-370</v>
      </c>
      <c r="W31" s="22">
        <v>0</v>
      </c>
      <c r="X31" s="22">
        <v>0</v>
      </c>
      <c r="Y31" s="22">
        <v>0</v>
      </c>
      <c r="Z31" s="22">
        <v>0</v>
      </c>
      <c r="AA31" s="22">
        <v>0</v>
      </c>
      <c r="AB31" s="22">
        <v>0</v>
      </c>
      <c r="AC31" s="22">
        <v>0</v>
      </c>
      <c r="AD31" s="22">
        <v>0</v>
      </c>
      <c r="AE31" s="22">
        <v>0</v>
      </c>
      <c r="AF31" s="22">
        <v>0</v>
      </c>
      <c r="AG31" s="22">
        <v>0</v>
      </c>
      <c r="AH31" s="22">
        <v>0</v>
      </c>
      <c r="AI31" s="22">
        <f t="shared" si="1"/>
        <v>0</v>
      </c>
      <c r="AJ31" s="22">
        <v>0</v>
      </c>
      <c r="AK31" s="22">
        <f t="shared" si="2"/>
        <v>-370</v>
      </c>
      <c r="AM31" s="32">
        <f t="shared" si="3"/>
        <v>0</v>
      </c>
      <c r="AN31" s="32">
        <f t="shared" si="4"/>
        <v>0</v>
      </c>
    </row>
    <row r="32" spans="1:40" outlineLevel="1" x14ac:dyDescent="0.25">
      <c r="A32" s="36">
        <v>40755</v>
      </c>
      <c r="C32" s="28" t="s">
        <v>7572</v>
      </c>
      <c r="D32" s="29" t="s">
        <v>7573</v>
      </c>
      <c r="F32" s="29" t="s">
        <v>88</v>
      </c>
      <c r="G32" s="29" t="s">
        <v>451</v>
      </c>
      <c r="H32" s="29" t="s">
        <v>157</v>
      </c>
      <c r="K32" s="29"/>
      <c r="L32" s="29"/>
      <c r="M32" s="29"/>
      <c r="N32" s="31">
        <v>1</v>
      </c>
      <c r="O32" s="31" t="s">
        <v>158</v>
      </c>
      <c r="P32" s="32">
        <v>138</v>
      </c>
      <c r="Q32" s="32">
        <v>0</v>
      </c>
      <c r="R32" s="32">
        <v>0</v>
      </c>
      <c r="S32" s="32">
        <f t="shared" si="0"/>
        <v>138</v>
      </c>
      <c r="U32" s="31">
        <v>80</v>
      </c>
      <c r="V32" s="22">
        <v>-138</v>
      </c>
      <c r="W32" s="22">
        <v>0</v>
      </c>
      <c r="X32" s="22">
        <v>0</v>
      </c>
      <c r="Y32" s="22">
        <v>0</v>
      </c>
      <c r="Z32" s="22">
        <v>0</v>
      </c>
      <c r="AA32" s="22">
        <v>0</v>
      </c>
      <c r="AB32" s="22">
        <v>0</v>
      </c>
      <c r="AC32" s="22">
        <v>0</v>
      </c>
      <c r="AD32" s="22">
        <v>0</v>
      </c>
      <c r="AE32" s="22">
        <v>0</v>
      </c>
      <c r="AF32" s="22">
        <v>0</v>
      </c>
      <c r="AG32" s="22">
        <v>0</v>
      </c>
      <c r="AH32" s="22">
        <v>0</v>
      </c>
      <c r="AI32" s="22">
        <f t="shared" si="1"/>
        <v>0</v>
      </c>
      <c r="AJ32" s="22">
        <v>0</v>
      </c>
      <c r="AK32" s="22">
        <f t="shared" si="2"/>
        <v>-138</v>
      </c>
      <c r="AM32" s="32">
        <f t="shared" si="3"/>
        <v>0</v>
      </c>
      <c r="AN32" s="32">
        <f t="shared" si="4"/>
        <v>0</v>
      </c>
    </row>
    <row r="33" spans="1:40" outlineLevel="1" x14ac:dyDescent="0.25">
      <c r="A33" s="36">
        <v>40755</v>
      </c>
      <c r="C33" s="28" t="s">
        <v>7574</v>
      </c>
      <c r="D33" s="29" t="s">
        <v>7575</v>
      </c>
      <c r="F33" s="29" t="s">
        <v>88</v>
      </c>
      <c r="G33" s="29" t="s">
        <v>451</v>
      </c>
      <c r="H33" s="29" t="s">
        <v>157</v>
      </c>
      <c r="K33" s="29"/>
      <c r="L33" s="29"/>
      <c r="M33" s="29"/>
      <c r="N33" s="31">
        <v>1</v>
      </c>
      <c r="O33" s="31" t="s">
        <v>158</v>
      </c>
      <c r="P33" s="32">
        <v>380</v>
      </c>
      <c r="Q33" s="32">
        <v>0</v>
      </c>
      <c r="R33" s="32">
        <v>0</v>
      </c>
      <c r="S33" s="32">
        <f t="shared" si="0"/>
        <v>380</v>
      </c>
      <c r="U33" s="31">
        <v>80</v>
      </c>
      <c r="V33" s="22">
        <v>-380</v>
      </c>
      <c r="W33" s="22">
        <v>0</v>
      </c>
      <c r="X33" s="22">
        <v>0</v>
      </c>
      <c r="Y33" s="22">
        <v>0</v>
      </c>
      <c r="Z33" s="22">
        <v>0</v>
      </c>
      <c r="AA33" s="22">
        <v>0</v>
      </c>
      <c r="AB33" s="22">
        <v>0</v>
      </c>
      <c r="AC33" s="22">
        <v>0</v>
      </c>
      <c r="AD33" s="22">
        <v>0</v>
      </c>
      <c r="AE33" s="22">
        <v>0</v>
      </c>
      <c r="AF33" s="22">
        <v>0</v>
      </c>
      <c r="AG33" s="22">
        <v>0</v>
      </c>
      <c r="AH33" s="22">
        <v>0</v>
      </c>
      <c r="AI33" s="22">
        <f t="shared" si="1"/>
        <v>0</v>
      </c>
      <c r="AJ33" s="22">
        <v>0</v>
      </c>
      <c r="AK33" s="22">
        <f t="shared" si="2"/>
        <v>-380</v>
      </c>
      <c r="AM33" s="32">
        <f t="shared" si="3"/>
        <v>0</v>
      </c>
      <c r="AN33" s="32">
        <f t="shared" si="4"/>
        <v>0</v>
      </c>
    </row>
    <row r="34" spans="1:40" outlineLevel="1" x14ac:dyDescent="0.25">
      <c r="A34" s="36">
        <v>40755</v>
      </c>
      <c r="C34" s="28" t="s">
        <v>7576</v>
      </c>
      <c r="D34" s="29" t="s">
        <v>7577</v>
      </c>
      <c r="F34" s="29" t="s">
        <v>88</v>
      </c>
      <c r="G34" s="29" t="s">
        <v>451</v>
      </c>
      <c r="H34" s="29" t="s">
        <v>157</v>
      </c>
      <c r="K34" s="29"/>
      <c r="L34" s="29"/>
      <c r="M34" s="29"/>
      <c r="N34" s="31">
        <v>1</v>
      </c>
      <c r="O34" s="31" t="s">
        <v>158</v>
      </c>
      <c r="P34" s="32">
        <v>1560</v>
      </c>
      <c r="Q34" s="32">
        <v>0</v>
      </c>
      <c r="R34" s="32">
        <v>0</v>
      </c>
      <c r="S34" s="32">
        <f t="shared" si="0"/>
        <v>1560</v>
      </c>
      <c r="U34" s="31">
        <v>80</v>
      </c>
      <c r="V34" s="22">
        <v>-1560</v>
      </c>
      <c r="W34" s="22">
        <v>0</v>
      </c>
      <c r="X34" s="22">
        <v>0</v>
      </c>
      <c r="Y34" s="22">
        <v>0</v>
      </c>
      <c r="Z34" s="22">
        <v>0</v>
      </c>
      <c r="AA34" s="22">
        <v>0</v>
      </c>
      <c r="AB34" s="22">
        <v>0</v>
      </c>
      <c r="AC34" s="22">
        <v>0</v>
      </c>
      <c r="AD34" s="22">
        <v>0</v>
      </c>
      <c r="AE34" s="22">
        <v>0</v>
      </c>
      <c r="AF34" s="22">
        <v>0</v>
      </c>
      <c r="AG34" s="22">
        <v>0</v>
      </c>
      <c r="AH34" s="22">
        <v>0</v>
      </c>
      <c r="AI34" s="22">
        <f t="shared" si="1"/>
        <v>0</v>
      </c>
      <c r="AJ34" s="22">
        <v>0</v>
      </c>
      <c r="AK34" s="22">
        <f t="shared" si="2"/>
        <v>-1560</v>
      </c>
      <c r="AM34" s="32">
        <f t="shared" si="3"/>
        <v>0</v>
      </c>
      <c r="AN34" s="32">
        <f t="shared" si="4"/>
        <v>0</v>
      </c>
    </row>
    <row r="35" spans="1:40" outlineLevel="1" x14ac:dyDescent="0.25">
      <c r="A35" s="36">
        <v>40755</v>
      </c>
      <c r="C35" s="28" t="s">
        <v>7578</v>
      </c>
      <c r="D35" s="29" t="s">
        <v>7579</v>
      </c>
      <c r="F35" s="29" t="s">
        <v>88</v>
      </c>
      <c r="G35" s="29" t="s">
        <v>451</v>
      </c>
      <c r="H35" s="29" t="s">
        <v>157</v>
      </c>
      <c r="K35" s="29"/>
      <c r="L35" s="29"/>
      <c r="M35" s="29"/>
      <c r="N35" s="31">
        <v>1</v>
      </c>
      <c r="O35" s="31" t="s">
        <v>158</v>
      </c>
      <c r="P35" s="32">
        <v>188</v>
      </c>
      <c r="Q35" s="32">
        <v>0</v>
      </c>
      <c r="R35" s="32">
        <v>0</v>
      </c>
      <c r="S35" s="32">
        <f t="shared" si="0"/>
        <v>188</v>
      </c>
      <c r="U35" s="31">
        <v>80</v>
      </c>
      <c r="V35" s="22">
        <v>-188</v>
      </c>
      <c r="W35" s="22">
        <v>0</v>
      </c>
      <c r="X35" s="22">
        <v>0</v>
      </c>
      <c r="Y35" s="22">
        <v>0</v>
      </c>
      <c r="Z35" s="22">
        <v>0</v>
      </c>
      <c r="AA35" s="22">
        <v>0</v>
      </c>
      <c r="AB35" s="22">
        <v>0</v>
      </c>
      <c r="AC35" s="22">
        <v>0</v>
      </c>
      <c r="AD35" s="22">
        <v>0</v>
      </c>
      <c r="AE35" s="22">
        <v>0</v>
      </c>
      <c r="AF35" s="22">
        <v>0</v>
      </c>
      <c r="AG35" s="22">
        <v>0</v>
      </c>
      <c r="AH35" s="22">
        <v>0</v>
      </c>
      <c r="AI35" s="22">
        <f t="shared" si="1"/>
        <v>0</v>
      </c>
      <c r="AJ35" s="22">
        <v>0</v>
      </c>
      <c r="AK35" s="22">
        <f t="shared" si="2"/>
        <v>-188</v>
      </c>
      <c r="AM35" s="32">
        <f t="shared" si="3"/>
        <v>0</v>
      </c>
      <c r="AN35" s="32">
        <f t="shared" si="4"/>
        <v>0</v>
      </c>
    </row>
    <row r="36" spans="1:40" outlineLevel="1" x14ac:dyDescent="0.25">
      <c r="A36" s="36">
        <v>40755</v>
      </c>
      <c r="C36" s="28" t="s">
        <v>7580</v>
      </c>
      <c r="D36" s="29" t="s">
        <v>7581</v>
      </c>
      <c r="F36" s="29" t="s">
        <v>88</v>
      </c>
      <c r="G36" s="29" t="s">
        <v>451</v>
      </c>
      <c r="H36" s="29" t="s">
        <v>157</v>
      </c>
      <c r="K36" s="29"/>
      <c r="L36" s="29"/>
      <c r="M36" s="29"/>
      <c r="N36" s="31">
        <v>1</v>
      </c>
      <c r="O36" s="31" t="s">
        <v>158</v>
      </c>
      <c r="P36" s="32">
        <v>450</v>
      </c>
      <c r="Q36" s="32">
        <v>0</v>
      </c>
      <c r="R36" s="32">
        <v>0</v>
      </c>
      <c r="S36" s="32">
        <f t="shared" si="0"/>
        <v>450</v>
      </c>
      <c r="U36" s="31">
        <v>80</v>
      </c>
      <c r="V36" s="22">
        <v>-450</v>
      </c>
      <c r="W36" s="22">
        <v>0</v>
      </c>
      <c r="X36" s="22">
        <v>0</v>
      </c>
      <c r="Y36" s="22">
        <v>0</v>
      </c>
      <c r="Z36" s="22">
        <v>0</v>
      </c>
      <c r="AA36" s="22">
        <v>0</v>
      </c>
      <c r="AB36" s="22">
        <v>0</v>
      </c>
      <c r="AC36" s="22">
        <v>0</v>
      </c>
      <c r="AD36" s="22">
        <v>0</v>
      </c>
      <c r="AE36" s="22">
        <v>0</v>
      </c>
      <c r="AF36" s="22">
        <v>0</v>
      </c>
      <c r="AG36" s="22">
        <v>0</v>
      </c>
      <c r="AH36" s="22">
        <v>0</v>
      </c>
      <c r="AI36" s="22">
        <f t="shared" si="1"/>
        <v>0</v>
      </c>
      <c r="AJ36" s="22">
        <v>0</v>
      </c>
      <c r="AK36" s="22">
        <f t="shared" si="2"/>
        <v>-450</v>
      </c>
      <c r="AM36" s="32">
        <f t="shared" si="3"/>
        <v>0</v>
      </c>
      <c r="AN36" s="32">
        <f t="shared" si="4"/>
        <v>0</v>
      </c>
    </row>
    <row r="37" spans="1:40" outlineLevel="1" x14ac:dyDescent="0.25">
      <c r="A37" s="36">
        <v>40755</v>
      </c>
      <c r="C37" s="28" t="s">
        <v>7582</v>
      </c>
      <c r="D37" s="29" t="s">
        <v>7583</v>
      </c>
      <c r="F37" s="29" t="s">
        <v>88</v>
      </c>
      <c r="G37" s="29" t="s">
        <v>451</v>
      </c>
      <c r="H37" s="29" t="s">
        <v>157</v>
      </c>
      <c r="K37" s="29"/>
      <c r="L37" s="29"/>
      <c r="M37" s="29"/>
      <c r="N37" s="31">
        <v>1</v>
      </c>
      <c r="O37" s="31" t="s">
        <v>158</v>
      </c>
      <c r="P37" s="32">
        <v>1320</v>
      </c>
      <c r="Q37" s="32">
        <v>0</v>
      </c>
      <c r="R37" s="32">
        <v>0</v>
      </c>
      <c r="S37" s="32">
        <f t="shared" si="0"/>
        <v>1320</v>
      </c>
      <c r="U37" s="31">
        <v>80</v>
      </c>
      <c r="V37" s="22">
        <v>-1320</v>
      </c>
      <c r="W37" s="22">
        <v>0</v>
      </c>
      <c r="X37" s="22">
        <v>0</v>
      </c>
      <c r="Y37" s="22">
        <v>0</v>
      </c>
      <c r="Z37" s="22">
        <v>0</v>
      </c>
      <c r="AA37" s="22">
        <v>0</v>
      </c>
      <c r="AB37" s="22">
        <v>0</v>
      </c>
      <c r="AC37" s="22">
        <v>0</v>
      </c>
      <c r="AD37" s="22">
        <v>0</v>
      </c>
      <c r="AE37" s="22">
        <v>0</v>
      </c>
      <c r="AF37" s="22">
        <v>0</v>
      </c>
      <c r="AG37" s="22">
        <v>0</v>
      </c>
      <c r="AH37" s="22">
        <v>0</v>
      </c>
      <c r="AI37" s="22">
        <f t="shared" si="1"/>
        <v>0</v>
      </c>
      <c r="AJ37" s="22">
        <v>0</v>
      </c>
      <c r="AK37" s="22">
        <f t="shared" si="2"/>
        <v>-1320</v>
      </c>
      <c r="AM37" s="32">
        <f t="shared" si="3"/>
        <v>0</v>
      </c>
      <c r="AN37" s="32">
        <f t="shared" si="4"/>
        <v>0</v>
      </c>
    </row>
    <row r="38" spans="1:40" outlineLevel="1" x14ac:dyDescent="0.25">
      <c r="A38" s="36">
        <v>40755</v>
      </c>
      <c r="C38" s="28" t="s">
        <v>7584</v>
      </c>
      <c r="D38" s="29" t="s">
        <v>7585</v>
      </c>
      <c r="F38" s="29" t="s">
        <v>88</v>
      </c>
      <c r="G38" s="29" t="s">
        <v>451</v>
      </c>
      <c r="H38" s="29" t="s">
        <v>157</v>
      </c>
      <c r="K38" s="29"/>
      <c r="L38" s="29"/>
      <c r="M38" s="29"/>
      <c r="N38" s="31">
        <v>1</v>
      </c>
      <c r="O38" s="31" t="s">
        <v>158</v>
      </c>
      <c r="P38" s="32">
        <v>276.3</v>
      </c>
      <c r="Q38" s="32">
        <v>0</v>
      </c>
      <c r="R38" s="32">
        <v>0</v>
      </c>
      <c r="S38" s="32">
        <f t="shared" si="0"/>
        <v>276.3</v>
      </c>
      <c r="U38" s="31">
        <v>80</v>
      </c>
      <c r="V38" s="22">
        <v>-276.3</v>
      </c>
      <c r="W38" s="22">
        <v>0</v>
      </c>
      <c r="X38" s="22">
        <v>0</v>
      </c>
      <c r="Y38" s="22">
        <v>0</v>
      </c>
      <c r="Z38" s="22">
        <v>0</v>
      </c>
      <c r="AA38" s="22">
        <v>0</v>
      </c>
      <c r="AB38" s="22">
        <v>0</v>
      </c>
      <c r="AC38" s="22">
        <v>0</v>
      </c>
      <c r="AD38" s="22">
        <v>0</v>
      </c>
      <c r="AE38" s="22">
        <v>0</v>
      </c>
      <c r="AF38" s="22">
        <v>0</v>
      </c>
      <c r="AG38" s="22">
        <v>0</v>
      </c>
      <c r="AH38" s="22">
        <v>0</v>
      </c>
      <c r="AI38" s="22">
        <f t="shared" si="1"/>
        <v>0</v>
      </c>
      <c r="AJ38" s="22">
        <v>0</v>
      </c>
      <c r="AK38" s="22">
        <f t="shared" si="2"/>
        <v>-276.3</v>
      </c>
      <c r="AM38" s="32">
        <f t="shared" si="3"/>
        <v>0</v>
      </c>
      <c r="AN38" s="32">
        <f t="shared" si="4"/>
        <v>0</v>
      </c>
    </row>
    <row r="39" spans="1:40" outlineLevel="1" x14ac:dyDescent="0.25">
      <c r="A39" s="36">
        <v>40755</v>
      </c>
      <c r="C39" s="28" t="s">
        <v>7586</v>
      </c>
      <c r="D39" s="29" t="s">
        <v>7587</v>
      </c>
      <c r="F39" s="29" t="s">
        <v>88</v>
      </c>
      <c r="G39" s="29" t="s">
        <v>451</v>
      </c>
      <c r="H39" s="29" t="s">
        <v>157</v>
      </c>
      <c r="K39" s="29"/>
      <c r="L39" s="29"/>
      <c r="M39" s="29"/>
      <c r="N39" s="31">
        <v>1</v>
      </c>
      <c r="O39" s="31" t="s">
        <v>158</v>
      </c>
      <c r="P39" s="32">
        <v>1200</v>
      </c>
      <c r="Q39" s="32">
        <v>0</v>
      </c>
      <c r="R39" s="32">
        <v>0</v>
      </c>
      <c r="S39" s="32">
        <f t="shared" si="0"/>
        <v>1200</v>
      </c>
      <c r="U39" s="31">
        <v>80</v>
      </c>
      <c r="V39" s="22">
        <v>-1200</v>
      </c>
      <c r="W39" s="22">
        <v>0</v>
      </c>
      <c r="X39" s="22">
        <v>0</v>
      </c>
      <c r="Y39" s="22">
        <v>0</v>
      </c>
      <c r="Z39" s="22">
        <v>0</v>
      </c>
      <c r="AA39" s="22">
        <v>0</v>
      </c>
      <c r="AB39" s="22">
        <v>0</v>
      </c>
      <c r="AC39" s="22">
        <v>0</v>
      </c>
      <c r="AD39" s="22">
        <v>0</v>
      </c>
      <c r="AE39" s="22">
        <v>0</v>
      </c>
      <c r="AF39" s="22">
        <v>0</v>
      </c>
      <c r="AG39" s="22">
        <v>0</v>
      </c>
      <c r="AH39" s="22">
        <v>0</v>
      </c>
      <c r="AI39" s="22">
        <f t="shared" si="1"/>
        <v>0</v>
      </c>
      <c r="AJ39" s="22">
        <v>0</v>
      </c>
      <c r="AK39" s="22">
        <f t="shared" si="2"/>
        <v>-1200</v>
      </c>
      <c r="AM39" s="32">
        <f t="shared" si="3"/>
        <v>0</v>
      </c>
      <c r="AN39" s="32">
        <f t="shared" si="4"/>
        <v>0</v>
      </c>
    </row>
    <row r="40" spans="1:40" outlineLevel="1" x14ac:dyDescent="0.25">
      <c r="A40" s="36">
        <v>40755</v>
      </c>
      <c r="C40" s="28" t="s">
        <v>7588</v>
      </c>
      <c r="D40" s="29" t="s">
        <v>7589</v>
      </c>
      <c r="F40" s="29" t="s">
        <v>88</v>
      </c>
      <c r="G40" s="29" t="s">
        <v>451</v>
      </c>
      <c r="H40" s="29" t="s">
        <v>157</v>
      </c>
      <c r="K40" s="29"/>
      <c r="L40" s="29"/>
      <c r="M40" s="29"/>
      <c r="N40" s="31">
        <v>1</v>
      </c>
      <c r="O40" s="31" t="s">
        <v>158</v>
      </c>
      <c r="P40" s="32">
        <v>2278</v>
      </c>
      <c r="Q40" s="32">
        <v>0</v>
      </c>
      <c r="R40" s="32">
        <v>0</v>
      </c>
      <c r="S40" s="32">
        <f t="shared" si="0"/>
        <v>2278</v>
      </c>
      <c r="U40" s="31">
        <v>80</v>
      </c>
      <c r="V40" s="22">
        <v>-2278</v>
      </c>
      <c r="W40" s="22">
        <v>0</v>
      </c>
      <c r="X40" s="22">
        <v>0</v>
      </c>
      <c r="Y40" s="22">
        <v>0</v>
      </c>
      <c r="Z40" s="22">
        <v>0</v>
      </c>
      <c r="AA40" s="22">
        <v>0</v>
      </c>
      <c r="AB40" s="22">
        <v>0</v>
      </c>
      <c r="AC40" s="22">
        <v>0</v>
      </c>
      <c r="AD40" s="22">
        <v>0</v>
      </c>
      <c r="AE40" s="22">
        <v>0</v>
      </c>
      <c r="AF40" s="22">
        <v>0</v>
      </c>
      <c r="AG40" s="22">
        <v>0</v>
      </c>
      <c r="AH40" s="22">
        <v>0</v>
      </c>
      <c r="AI40" s="22">
        <f t="shared" si="1"/>
        <v>0</v>
      </c>
      <c r="AJ40" s="22">
        <v>0</v>
      </c>
      <c r="AK40" s="22">
        <f t="shared" si="2"/>
        <v>-2278</v>
      </c>
      <c r="AM40" s="32">
        <f t="shared" si="3"/>
        <v>0</v>
      </c>
      <c r="AN40" s="32">
        <f t="shared" si="4"/>
        <v>0</v>
      </c>
    </row>
    <row r="41" spans="1:40" outlineLevel="1" x14ac:dyDescent="0.25">
      <c r="A41" s="36">
        <v>40755</v>
      </c>
      <c r="C41" s="28" t="s">
        <v>7590</v>
      </c>
      <c r="D41" s="29" t="s">
        <v>7591</v>
      </c>
      <c r="F41" s="29" t="s">
        <v>88</v>
      </c>
      <c r="G41" s="29" t="s">
        <v>451</v>
      </c>
      <c r="H41" s="29" t="s">
        <v>157</v>
      </c>
      <c r="K41" s="29"/>
      <c r="L41" s="29"/>
      <c r="M41" s="29"/>
      <c r="N41" s="31">
        <v>1</v>
      </c>
      <c r="O41" s="31" t="s">
        <v>158</v>
      </c>
      <c r="P41" s="32">
        <v>24192</v>
      </c>
      <c r="Q41" s="32">
        <v>0</v>
      </c>
      <c r="R41" s="32">
        <v>0</v>
      </c>
      <c r="S41" s="32">
        <f t="shared" si="0"/>
        <v>24192</v>
      </c>
      <c r="U41" s="31">
        <v>80</v>
      </c>
      <c r="V41" s="22">
        <v>-24192</v>
      </c>
      <c r="W41" s="22">
        <v>0</v>
      </c>
      <c r="X41" s="22">
        <v>0</v>
      </c>
      <c r="Y41" s="22">
        <v>0</v>
      </c>
      <c r="Z41" s="22">
        <v>0</v>
      </c>
      <c r="AA41" s="22">
        <v>0</v>
      </c>
      <c r="AB41" s="22">
        <v>0</v>
      </c>
      <c r="AC41" s="22">
        <v>0</v>
      </c>
      <c r="AD41" s="22">
        <v>0</v>
      </c>
      <c r="AE41" s="22">
        <v>0</v>
      </c>
      <c r="AF41" s="22">
        <v>0</v>
      </c>
      <c r="AG41" s="22">
        <v>0</v>
      </c>
      <c r="AH41" s="22">
        <v>0</v>
      </c>
      <c r="AI41" s="22">
        <f t="shared" si="1"/>
        <v>0</v>
      </c>
      <c r="AJ41" s="22">
        <v>0</v>
      </c>
      <c r="AK41" s="22">
        <f t="shared" si="2"/>
        <v>-24192</v>
      </c>
      <c r="AM41" s="32">
        <f t="shared" si="3"/>
        <v>0</v>
      </c>
      <c r="AN41" s="32">
        <f t="shared" si="4"/>
        <v>0</v>
      </c>
    </row>
    <row r="42" spans="1:40" outlineLevel="1" x14ac:dyDescent="0.25">
      <c r="A42" s="36">
        <v>40755</v>
      </c>
      <c r="C42" s="28" t="s">
        <v>7592</v>
      </c>
      <c r="D42" s="29" t="s">
        <v>7593</v>
      </c>
      <c r="F42" s="29" t="s">
        <v>88</v>
      </c>
      <c r="G42" s="29" t="s">
        <v>451</v>
      </c>
      <c r="H42" s="29" t="s">
        <v>157</v>
      </c>
      <c r="K42" s="29"/>
      <c r="L42" s="29"/>
      <c r="M42" s="29"/>
      <c r="N42" s="31">
        <v>1</v>
      </c>
      <c r="O42" s="31" t="s">
        <v>158</v>
      </c>
      <c r="P42" s="32">
        <v>1000</v>
      </c>
      <c r="Q42" s="32">
        <v>0</v>
      </c>
      <c r="R42" s="32">
        <v>0</v>
      </c>
      <c r="S42" s="32">
        <f t="shared" si="0"/>
        <v>1000</v>
      </c>
      <c r="U42" s="31">
        <v>80</v>
      </c>
      <c r="V42" s="22">
        <v>-1000</v>
      </c>
      <c r="W42" s="22">
        <v>0</v>
      </c>
      <c r="X42" s="22">
        <v>0</v>
      </c>
      <c r="Y42" s="22">
        <v>0</v>
      </c>
      <c r="Z42" s="22">
        <v>0</v>
      </c>
      <c r="AA42" s="22">
        <v>0</v>
      </c>
      <c r="AB42" s="22">
        <v>0</v>
      </c>
      <c r="AC42" s="22">
        <v>0</v>
      </c>
      <c r="AD42" s="22">
        <v>0</v>
      </c>
      <c r="AE42" s="22">
        <v>0</v>
      </c>
      <c r="AF42" s="22">
        <v>0</v>
      </c>
      <c r="AG42" s="22">
        <v>0</v>
      </c>
      <c r="AH42" s="22">
        <v>0</v>
      </c>
      <c r="AI42" s="22">
        <f t="shared" si="1"/>
        <v>0</v>
      </c>
      <c r="AJ42" s="22">
        <v>0</v>
      </c>
      <c r="AK42" s="22">
        <f t="shared" si="2"/>
        <v>-1000</v>
      </c>
      <c r="AM42" s="32">
        <f t="shared" si="3"/>
        <v>0</v>
      </c>
      <c r="AN42" s="32">
        <f t="shared" si="4"/>
        <v>0</v>
      </c>
    </row>
    <row r="43" spans="1:40" outlineLevel="1" x14ac:dyDescent="0.25">
      <c r="A43" s="36">
        <v>40755</v>
      </c>
      <c r="C43" s="28" t="s">
        <v>7594</v>
      </c>
      <c r="D43" s="29" t="s">
        <v>7595</v>
      </c>
      <c r="F43" s="29" t="s">
        <v>88</v>
      </c>
      <c r="G43" s="29" t="s">
        <v>451</v>
      </c>
      <c r="H43" s="29" t="s">
        <v>157</v>
      </c>
      <c r="K43" s="29"/>
      <c r="L43" s="29"/>
      <c r="M43" s="29"/>
      <c r="N43" s="31">
        <v>1</v>
      </c>
      <c r="O43" s="31" t="s">
        <v>158</v>
      </c>
      <c r="P43" s="32">
        <v>1368</v>
      </c>
      <c r="Q43" s="32">
        <v>0</v>
      </c>
      <c r="R43" s="32">
        <v>0</v>
      </c>
      <c r="S43" s="32">
        <f t="shared" si="0"/>
        <v>1368</v>
      </c>
      <c r="U43" s="31">
        <v>80</v>
      </c>
      <c r="V43" s="22">
        <v>-1368</v>
      </c>
      <c r="W43" s="22">
        <v>0</v>
      </c>
      <c r="X43" s="22">
        <v>0</v>
      </c>
      <c r="Y43" s="22">
        <v>0</v>
      </c>
      <c r="Z43" s="22">
        <v>0</v>
      </c>
      <c r="AA43" s="22">
        <v>0</v>
      </c>
      <c r="AB43" s="22">
        <v>0</v>
      </c>
      <c r="AC43" s="22">
        <v>0</v>
      </c>
      <c r="AD43" s="22">
        <v>0</v>
      </c>
      <c r="AE43" s="22">
        <v>0</v>
      </c>
      <c r="AF43" s="22">
        <v>0</v>
      </c>
      <c r="AG43" s="22">
        <v>0</v>
      </c>
      <c r="AH43" s="22">
        <v>0</v>
      </c>
      <c r="AI43" s="22">
        <f t="shared" si="1"/>
        <v>0</v>
      </c>
      <c r="AJ43" s="22">
        <v>0</v>
      </c>
      <c r="AK43" s="22">
        <f t="shared" si="2"/>
        <v>-1368</v>
      </c>
      <c r="AM43" s="32">
        <f t="shared" si="3"/>
        <v>0</v>
      </c>
      <c r="AN43" s="32">
        <f t="shared" si="4"/>
        <v>0</v>
      </c>
    </row>
    <row r="44" spans="1:40" outlineLevel="1" x14ac:dyDescent="0.25">
      <c r="A44" s="36">
        <v>40755</v>
      </c>
      <c r="C44" s="28" t="s">
        <v>7596</v>
      </c>
      <c r="D44" s="29" t="s">
        <v>7597</v>
      </c>
      <c r="F44" s="29" t="s">
        <v>88</v>
      </c>
      <c r="G44" s="29" t="s">
        <v>451</v>
      </c>
      <c r="H44" s="29" t="s">
        <v>157</v>
      </c>
      <c r="K44" s="29"/>
      <c r="L44" s="29"/>
      <c r="M44" s="29"/>
      <c r="N44" s="31">
        <v>1</v>
      </c>
      <c r="O44" s="31" t="s">
        <v>158</v>
      </c>
      <c r="P44" s="32">
        <v>320</v>
      </c>
      <c r="Q44" s="32">
        <v>0</v>
      </c>
      <c r="R44" s="32">
        <v>0</v>
      </c>
      <c r="S44" s="32">
        <f t="shared" si="0"/>
        <v>320</v>
      </c>
      <c r="U44" s="31">
        <v>80</v>
      </c>
      <c r="V44" s="22">
        <v>-320</v>
      </c>
      <c r="W44" s="22">
        <v>0</v>
      </c>
      <c r="X44" s="22">
        <v>0</v>
      </c>
      <c r="Y44" s="22">
        <v>0</v>
      </c>
      <c r="Z44" s="22">
        <v>0</v>
      </c>
      <c r="AA44" s="22">
        <v>0</v>
      </c>
      <c r="AB44" s="22">
        <v>0</v>
      </c>
      <c r="AC44" s="22">
        <v>0</v>
      </c>
      <c r="AD44" s="22">
        <v>0</v>
      </c>
      <c r="AE44" s="22">
        <v>0</v>
      </c>
      <c r="AF44" s="22">
        <v>0</v>
      </c>
      <c r="AG44" s="22">
        <v>0</v>
      </c>
      <c r="AH44" s="22">
        <v>0</v>
      </c>
      <c r="AI44" s="22">
        <f t="shared" si="1"/>
        <v>0</v>
      </c>
      <c r="AJ44" s="22">
        <v>0</v>
      </c>
      <c r="AK44" s="22">
        <f t="shared" si="2"/>
        <v>-320</v>
      </c>
      <c r="AM44" s="32">
        <f t="shared" si="3"/>
        <v>0</v>
      </c>
      <c r="AN44" s="32">
        <f t="shared" si="4"/>
        <v>0</v>
      </c>
    </row>
    <row r="45" spans="1:40" outlineLevel="1" x14ac:dyDescent="0.25">
      <c r="A45" s="36">
        <v>40755</v>
      </c>
      <c r="C45" s="28" t="s">
        <v>7598</v>
      </c>
      <c r="D45" s="29" t="s">
        <v>7597</v>
      </c>
      <c r="F45" s="29" t="s">
        <v>88</v>
      </c>
      <c r="G45" s="29" t="s">
        <v>451</v>
      </c>
      <c r="H45" s="29" t="s">
        <v>157</v>
      </c>
      <c r="K45" s="29"/>
      <c r="L45" s="29"/>
      <c r="M45" s="29"/>
      <c r="N45" s="31">
        <v>1</v>
      </c>
      <c r="O45" s="31" t="s">
        <v>158</v>
      </c>
      <c r="P45" s="32">
        <v>1380</v>
      </c>
      <c r="Q45" s="32">
        <v>0</v>
      </c>
      <c r="R45" s="32">
        <v>0</v>
      </c>
      <c r="S45" s="32">
        <f t="shared" si="0"/>
        <v>1380</v>
      </c>
      <c r="U45" s="31">
        <v>80</v>
      </c>
      <c r="V45" s="22">
        <v>-1380</v>
      </c>
      <c r="W45" s="22">
        <v>0</v>
      </c>
      <c r="X45" s="22">
        <v>0</v>
      </c>
      <c r="Y45" s="22">
        <v>0</v>
      </c>
      <c r="Z45" s="22">
        <v>0</v>
      </c>
      <c r="AA45" s="22">
        <v>0</v>
      </c>
      <c r="AB45" s="22">
        <v>0</v>
      </c>
      <c r="AC45" s="22">
        <v>0</v>
      </c>
      <c r="AD45" s="22">
        <v>0</v>
      </c>
      <c r="AE45" s="22">
        <v>0</v>
      </c>
      <c r="AF45" s="22">
        <v>0</v>
      </c>
      <c r="AG45" s="22">
        <v>0</v>
      </c>
      <c r="AH45" s="22">
        <v>0</v>
      </c>
      <c r="AI45" s="22">
        <f t="shared" si="1"/>
        <v>0</v>
      </c>
      <c r="AJ45" s="22">
        <v>0</v>
      </c>
      <c r="AK45" s="22">
        <f t="shared" si="2"/>
        <v>-1380</v>
      </c>
      <c r="AM45" s="32">
        <f t="shared" si="3"/>
        <v>0</v>
      </c>
      <c r="AN45" s="32">
        <f t="shared" si="4"/>
        <v>0</v>
      </c>
    </row>
    <row r="46" spans="1:40" outlineLevel="1" x14ac:dyDescent="0.25">
      <c r="A46" s="36">
        <v>40755</v>
      </c>
      <c r="C46" s="28" t="s">
        <v>7599</v>
      </c>
      <c r="D46" s="29" t="s">
        <v>7600</v>
      </c>
      <c r="F46" s="29" t="s">
        <v>88</v>
      </c>
      <c r="G46" s="29" t="s">
        <v>451</v>
      </c>
      <c r="H46" s="29" t="s">
        <v>157</v>
      </c>
      <c r="K46" s="29"/>
      <c r="L46" s="29"/>
      <c r="M46" s="29"/>
      <c r="N46" s="31">
        <v>1</v>
      </c>
      <c r="O46" s="31" t="s">
        <v>158</v>
      </c>
      <c r="P46" s="32">
        <v>843</v>
      </c>
      <c r="Q46" s="32">
        <v>0</v>
      </c>
      <c r="R46" s="32">
        <v>0</v>
      </c>
      <c r="S46" s="32">
        <f t="shared" si="0"/>
        <v>843</v>
      </c>
      <c r="U46" s="31">
        <v>80</v>
      </c>
      <c r="V46" s="22">
        <v>-843</v>
      </c>
      <c r="W46" s="22">
        <v>0</v>
      </c>
      <c r="X46" s="22">
        <v>0</v>
      </c>
      <c r="Y46" s="22">
        <v>0</v>
      </c>
      <c r="Z46" s="22">
        <v>0</v>
      </c>
      <c r="AA46" s="22">
        <v>0</v>
      </c>
      <c r="AB46" s="22">
        <v>0</v>
      </c>
      <c r="AC46" s="22">
        <v>0</v>
      </c>
      <c r="AD46" s="22">
        <v>0</v>
      </c>
      <c r="AE46" s="22">
        <v>0</v>
      </c>
      <c r="AF46" s="22">
        <v>0</v>
      </c>
      <c r="AG46" s="22">
        <v>0</v>
      </c>
      <c r="AH46" s="22">
        <v>0</v>
      </c>
      <c r="AI46" s="22">
        <f t="shared" si="1"/>
        <v>0</v>
      </c>
      <c r="AJ46" s="22">
        <v>0</v>
      </c>
      <c r="AK46" s="22">
        <f t="shared" si="2"/>
        <v>-843</v>
      </c>
      <c r="AM46" s="32">
        <f t="shared" si="3"/>
        <v>0</v>
      </c>
      <c r="AN46" s="32">
        <f t="shared" si="4"/>
        <v>0</v>
      </c>
    </row>
    <row r="47" spans="1:40" outlineLevel="1" x14ac:dyDescent="0.25">
      <c r="A47" s="36">
        <v>40755</v>
      </c>
      <c r="C47" s="28" t="s">
        <v>7601</v>
      </c>
      <c r="D47" s="29" t="s">
        <v>7602</v>
      </c>
      <c r="F47" s="29" t="s">
        <v>88</v>
      </c>
      <c r="G47" s="29" t="s">
        <v>451</v>
      </c>
      <c r="H47" s="29" t="s">
        <v>157</v>
      </c>
      <c r="K47" s="29"/>
      <c r="L47" s="29"/>
      <c r="M47" s="29"/>
      <c r="N47" s="31">
        <v>1</v>
      </c>
      <c r="O47" s="31" t="s">
        <v>158</v>
      </c>
      <c r="P47" s="32">
        <v>280</v>
      </c>
      <c r="Q47" s="32">
        <v>0</v>
      </c>
      <c r="R47" s="32">
        <v>0</v>
      </c>
      <c r="S47" s="32">
        <f t="shared" si="0"/>
        <v>280</v>
      </c>
      <c r="U47" s="31">
        <v>80</v>
      </c>
      <c r="V47" s="22">
        <v>-280</v>
      </c>
      <c r="W47" s="22">
        <v>0</v>
      </c>
      <c r="X47" s="22">
        <v>0</v>
      </c>
      <c r="Y47" s="22">
        <v>0</v>
      </c>
      <c r="Z47" s="22">
        <v>0</v>
      </c>
      <c r="AA47" s="22">
        <v>0</v>
      </c>
      <c r="AB47" s="22">
        <v>0</v>
      </c>
      <c r="AC47" s="22">
        <v>0</v>
      </c>
      <c r="AD47" s="22">
        <v>0</v>
      </c>
      <c r="AE47" s="22">
        <v>0</v>
      </c>
      <c r="AF47" s="22">
        <v>0</v>
      </c>
      <c r="AG47" s="22">
        <v>0</v>
      </c>
      <c r="AH47" s="22">
        <v>0</v>
      </c>
      <c r="AI47" s="22">
        <f t="shared" si="1"/>
        <v>0</v>
      </c>
      <c r="AJ47" s="22">
        <v>0</v>
      </c>
      <c r="AK47" s="22">
        <f t="shared" si="2"/>
        <v>-280</v>
      </c>
      <c r="AM47" s="32">
        <f t="shared" si="3"/>
        <v>0</v>
      </c>
      <c r="AN47" s="32">
        <f t="shared" si="4"/>
        <v>0</v>
      </c>
    </row>
    <row r="48" spans="1:40" outlineLevel="1" x14ac:dyDescent="0.25">
      <c r="A48" s="36">
        <v>40755</v>
      </c>
      <c r="C48" s="28" t="s">
        <v>7603</v>
      </c>
      <c r="D48" s="29" t="s">
        <v>7604</v>
      </c>
      <c r="F48" s="29" t="s">
        <v>88</v>
      </c>
      <c r="G48" s="29" t="s">
        <v>451</v>
      </c>
      <c r="H48" s="29" t="s">
        <v>157</v>
      </c>
      <c r="K48" s="29"/>
      <c r="L48" s="29"/>
      <c r="M48" s="29"/>
      <c r="N48" s="31">
        <v>1</v>
      </c>
      <c r="O48" s="31" t="s">
        <v>158</v>
      </c>
      <c r="P48" s="32">
        <v>170</v>
      </c>
      <c r="Q48" s="32">
        <v>0</v>
      </c>
      <c r="R48" s="32">
        <v>0</v>
      </c>
      <c r="S48" s="32">
        <f t="shared" si="0"/>
        <v>170</v>
      </c>
      <c r="U48" s="31">
        <v>80</v>
      </c>
      <c r="V48" s="22">
        <v>-170</v>
      </c>
      <c r="W48" s="22">
        <v>0</v>
      </c>
      <c r="X48" s="22">
        <v>0</v>
      </c>
      <c r="Y48" s="22">
        <v>0</v>
      </c>
      <c r="Z48" s="22">
        <v>0</v>
      </c>
      <c r="AA48" s="22">
        <v>0</v>
      </c>
      <c r="AB48" s="22">
        <v>0</v>
      </c>
      <c r="AC48" s="22">
        <v>0</v>
      </c>
      <c r="AD48" s="22">
        <v>0</v>
      </c>
      <c r="AE48" s="22">
        <v>0</v>
      </c>
      <c r="AF48" s="22">
        <v>0</v>
      </c>
      <c r="AG48" s="22">
        <v>0</v>
      </c>
      <c r="AH48" s="22">
        <v>0</v>
      </c>
      <c r="AI48" s="22">
        <f t="shared" si="1"/>
        <v>0</v>
      </c>
      <c r="AJ48" s="22">
        <v>0</v>
      </c>
      <c r="AK48" s="22">
        <f t="shared" si="2"/>
        <v>-170</v>
      </c>
      <c r="AM48" s="32">
        <f t="shared" si="3"/>
        <v>0</v>
      </c>
      <c r="AN48" s="32">
        <f t="shared" si="4"/>
        <v>0</v>
      </c>
    </row>
    <row r="49" spans="1:40" outlineLevel="1" x14ac:dyDescent="0.25">
      <c r="A49" s="36">
        <v>40755</v>
      </c>
      <c r="C49" s="28" t="s">
        <v>7605</v>
      </c>
      <c r="D49" s="29" t="s">
        <v>7606</v>
      </c>
      <c r="F49" s="29" t="s">
        <v>88</v>
      </c>
      <c r="G49" s="29" t="s">
        <v>451</v>
      </c>
      <c r="H49" s="29" t="s">
        <v>157</v>
      </c>
      <c r="K49" s="29"/>
      <c r="L49" s="29"/>
      <c r="M49" s="29"/>
      <c r="N49" s="31">
        <v>1</v>
      </c>
      <c r="O49" s="31" t="s">
        <v>158</v>
      </c>
      <c r="P49" s="32">
        <v>440</v>
      </c>
      <c r="Q49" s="32">
        <v>0</v>
      </c>
      <c r="R49" s="32">
        <v>0</v>
      </c>
      <c r="S49" s="32">
        <f t="shared" si="0"/>
        <v>440</v>
      </c>
      <c r="U49" s="31">
        <v>80</v>
      </c>
      <c r="V49" s="22">
        <v>-440</v>
      </c>
      <c r="W49" s="22">
        <v>0</v>
      </c>
      <c r="X49" s="22">
        <v>0</v>
      </c>
      <c r="Y49" s="22">
        <v>0</v>
      </c>
      <c r="Z49" s="22">
        <v>0</v>
      </c>
      <c r="AA49" s="22">
        <v>0</v>
      </c>
      <c r="AB49" s="22">
        <v>0</v>
      </c>
      <c r="AC49" s="22">
        <v>0</v>
      </c>
      <c r="AD49" s="22">
        <v>0</v>
      </c>
      <c r="AE49" s="22">
        <v>0</v>
      </c>
      <c r="AF49" s="22">
        <v>0</v>
      </c>
      <c r="AG49" s="22">
        <v>0</v>
      </c>
      <c r="AH49" s="22">
        <v>0</v>
      </c>
      <c r="AI49" s="22">
        <f t="shared" si="1"/>
        <v>0</v>
      </c>
      <c r="AJ49" s="22">
        <v>0</v>
      </c>
      <c r="AK49" s="22">
        <f t="shared" si="2"/>
        <v>-440</v>
      </c>
      <c r="AM49" s="32">
        <f t="shared" si="3"/>
        <v>0</v>
      </c>
      <c r="AN49" s="32">
        <f t="shared" si="4"/>
        <v>0</v>
      </c>
    </row>
    <row r="50" spans="1:40" outlineLevel="1" x14ac:dyDescent="0.25">
      <c r="A50" s="36">
        <v>40755</v>
      </c>
      <c r="C50" s="28" t="s">
        <v>7607</v>
      </c>
      <c r="D50" s="29" t="s">
        <v>7608</v>
      </c>
      <c r="F50" s="29" t="s">
        <v>88</v>
      </c>
      <c r="G50" s="29" t="s">
        <v>451</v>
      </c>
      <c r="H50" s="29" t="s">
        <v>157</v>
      </c>
      <c r="K50" s="29"/>
      <c r="L50" s="29"/>
      <c r="M50" s="29"/>
      <c r="N50" s="31">
        <v>1</v>
      </c>
      <c r="O50" s="31" t="s">
        <v>158</v>
      </c>
      <c r="P50" s="32">
        <v>280</v>
      </c>
      <c r="Q50" s="32">
        <v>0</v>
      </c>
      <c r="R50" s="32">
        <v>0</v>
      </c>
      <c r="S50" s="32">
        <f t="shared" si="0"/>
        <v>280</v>
      </c>
      <c r="U50" s="31">
        <v>80</v>
      </c>
      <c r="V50" s="22">
        <v>-280</v>
      </c>
      <c r="W50" s="22">
        <v>0</v>
      </c>
      <c r="X50" s="22">
        <v>0</v>
      </c>
      <c r="Y50" s="22">
        <v>0</v>
      </c>
      <c r="Z50" s="22">
        <v>0</v>
      </c>
      <c r="AA50" s="22">
        <v>0</v>
      </c>
      <c r="AB50" s="22">
        <v>0</v>
      </c>
      <c r="AC50" s="22">
        <v>0</v>
      </c>
      <c r="AD50" s="22">
        <v>0</v>
      </c>
      <c r="AE50" s="22">
        <v>0</v>
      </c>
      <c r="AF50" s="22">
        <v>0</v>
      </c>
      <c r="AG50" s="22">
        <v>0</v>
      </c>
      <c r="AH50" s="22">
        <v>0</v>
      </c>
      <c r="AI50" s="22">
        <f t="shared" si="1"/>
        <v>0</v>
      </c>
      <c r="AJ50" s="22">
        <v>0</v>
      </c>
      <c r="AK50" s="22">
        <f t="shared" si="2"/>
        <v>-280</v>
      </c>
      <c r="AM50" s="32">
        <f t="shared" si="3"/>
        <v>0</v>
      </c>
      <c r="AN50" s="32">
        <f t="shared" si="4"/>
        <v>0</v>
      </c>
    </row>
    <row r="51" spans="1:40" outlineLevel="1" x14ac:dyDescent="0.25">
      <c r="A51" s="36">
        <v>40755</v>
      </c>
      <c r="C51" s="28" t="s">
        <v>7609</v>
      </c>
      <c r="D51" s="29" t="s">
        <v>7610</v>
      </c>
      <c r="F51" s="29" t="s">
        <v>88</v>
      </c>
      <c r="G51" s="29" t="s">
        <v>451</v>
      </c>
      <c r="H51" s="29" t="s">
        <v>157</v>
      </c>
      <c r="K51" s="29"/>
      <c r="L51" s="29"/>
      <c r="M51" s="29"/>
      <c r="N51" s="31">
        <v>1</v>
      </c>
      <c r="O51" s="31" t="s">
        <v>158</v>
      </c>
      <c r="P51" s="32">
        <v>16940</v>
      </c>
      <c r="Q51" s="32">
        <v>0</v>
      </c>
      <c r="R51" s="32">
        <v>0</v>
      </c>
      <c r="S51" s="32">
        <f t="shared" si="0"/>
        <v>16940</v>
      </c>
      <c r="U51" s="31">
        <v>80</v>
      </c>
      <c r="V51" s="22">
        <v>-16940</v>
      </c>
      <c r="W51" s="22">
        <v>0</v>
      </c>
      <c r="X51" s="22">
        <v>0</v>
      </c>
      <c r="Y51" s="22">
        <v>0</v>
      </c>
      <c r="Z51" s="22">
        <v>0</v>
      </c>
      <c r="AA51" s="22">
        <v>0</v>
      </c>
      <c r="AB51" s="22">
        <v>0</v>
      </c>
      <c r="AC51" s="22">
        <v>0</v>
      </c>
      <c r="AD51" s="22">
        <v>0</v>
      </c>
      <c r="AE51" s="22">
        <v>0</v>
      </c>
      <c r="AF51" s="22">
        <v>0</v>
      </c>
      <c r="AG51" s="22">
        <v>0</v>
      </c>
      <c r="AH51" s="22">
        <v>0</v>
      </c>
      <c r="AI51" s="22">
        <f t="shared" si="1"/>
        <v>0</v>
      </c>
      <c r="AJ51" s="22">
        <v>0</v>
      </c>
      <c r="AK51" s="22">
        <f t="shared" si="2"/>
        <v>-16940</v>
      </c>
      <c r="AM51" s="32">
        <f t="shared" si="3"/>
        <v>0</v>
      </c>
      <c r="AN51" s="32">
        <f t="shared" si="4"/>
        <v>0</v>
      </c>
    </row>
    <row r="52" spans="1:40" outlineLevel="1" x14ac:dyDescent="0.25">
      <c r="A52" s="36">
        <v>40755</v>
      </c>
      <c r="C52" s="28" t="s">
        <v>7611</v>
      </c>
      <c r="D52" s="29" t="s">
        <v>7612</v>
      </c>
      <c r="F52" s="29" t="s">
        <v>88</v>
      </c>
      <c r="G52" s="29" t="s">
        <v>451</v>
      </c>
      <c r="H52" s="29" t="s">
        <v>157</v>
      </c>
      <c r="K52" s="29"/>
      <c r="L52" s="29"/>
      <c r="M52" s="29"/>
      <c r="N52" s="31">
        <v>1</v>
      </c>
      <c r="O52" s="31" t="s">
        <v>158</v>
      </c>
      <c r="P52" s="32">
        <v>120</v>
      </c>
      <c r="Q52" s="32">
        <v>0</v>
      </c>
      <c r="R52" s="32">
        <v>0</v>
      </c>
      <c r="S52" s="32">
        <f t="shared" si="0"/>
        <v>120</v>
      </c>
      <c r="U52" s="31">
        <v>80</v>
      </c>
      <c r="V52" s="22">
        <v>-120</v>
      </c>
      <c r="W52" s="22">
        <v>0</v>
      </c>
      <c r="X52" s="22">
        <v>0</v>
      </c>
      <c r="Y52" s="22">
        <v>0</v>
      </c>
      <c r="Z52" s="22">
        <v>0</v>
      </c>
      <c r="AA52" s="22">
        <v>0</v>
      </c>
      <c r="AB52" s="22">
        <v>0</v>
      </c>
      <c r="AC52" s="22">
        <v>0</v>
      </c>
      <c r="AD52" s="22">
        <v>0</v>
      </c>
      <c r="AE52" s="22">
        <v>0</v>
      </c>
      <c r="AF52" s="22">
        <v>0</v>
      </c>
      <c r="AG52" s="22">
        <v>0</v>
      </c>
      <c r="AH52" s="22">
        <v>0</v>
      </c>
      <c r="AI52" s="22">
        <f t="shared" si="1"/>
        <v>0</v>
      </c>
      <c r="AJ52" s="22">
        <v>0</v>
      </c>
      <c r="AK52" s="22">
        <f t="shared" si="2"/>
        <v>-120</v>
      </c>
      <c r="AM52" s="32">
        <f t="shared" si="3"/>
        <v>0</v>
      </c>
      <c r="AN52" s="32">
        <f t="shared" si="4"/>
        <v>0</v>
      </c>
    </row>
    <row r="53" spans="1:40" outlineLevel="1" x14ac:dyDescent="0.25">
      <c r="A53" s="36">
        <v>40755</v>
      </c>
      <c r="C53" s="28" t="s">
        <v>7613</v>
      </c>
      <c r="D53" s="29" t="s">
        <v>7614</v>
      </c>
      <c r="F53" s="29" t="s">
        <v>88</v>
      </c>
      <c r="G53" s="29" t="s">
        <v>451</v>
      </c>
      <c r="H53" s="29" t="s">
        <v>157</v>
      </c>
      <c r="K53" s="29"/>
      <c r="L53" s="29"/>
      <c r="M53" s="29"/>
      <c r="N53" s="31">
        <v>1</v>
      </c>
      <c r="O53" s="31" t="s">
        <v>158</v>
      </c>
      <c r="P53" s="32">
        <v>30</v>
      </c>
      <c r="Q53" s="32">
        <v>0</v>
      </c>
      <c r="R53" s="32">
        <v>0</v>
      </c>
      <c r="S53" s="32">
        <f t="shared" si="0"/>
        <v>30</v>
      </c>
      <c r="U53" s="31">
        <v>80</v>
      </c>
      <c r="V53" s="22">
        <v>-30</v>
      </c>
      <c r="W53" s="22">
        <v>0</v>
      </c>
      <c r="X53" s="22">
        <v>0</v>
      </c>
      <c r="Y53" s="22">
        <v>0</v>
      </c>
      <c r="Z53" s="22">
        <v>0</v>
      </c>
      <c r="AA53" s="22">
        <v>0</v>
      </c>
      <c r="AB53" s="22">
        <v>0</v>
      </c>
      <c r="AC53" s="22">
        <v>0</v>
      </c>
      <c r="AD53" s="22">
        <v>0</v>
      </c>
      <c r="AE53" s="22">
        <v>0</v>
      </c>
      <c r="AF53" s="22">
        <v>0</v>
      </c>
      <c r="AG53" s="22">
        <v>0</v>
      </c>
      <c r="AH53" s="22">
        <v>0</v>
      </c>
      <c r="AI53" s="22">
        <f t="shared" si="1"/>
        <v>0</v>
      </c>
      <c r="AJ53" s="22">
        <v>0</v>
      </c>
      <c r="AK53" s="22">
        <f t="shared" si="2"/>
        <v>-30</v>
      </c>
      <c r="AM53" s="32">
        <f t="shared" si="3"/>
        <v>0</v>
      </c>
      <c r="AN53" s="32">
        <f t="shared" si="4"/>
        <v>0</v>
      </c>
    </row>
    <row r="54" spans="1:40" outlineLevel="1" x14ac:dyDescent="0.25">
      <c r="A54" s="36">
        <v>40755</v>
      </c>
      <c r="C54" s="28" t="s">
        <v>7615</v>
      </c>
      <c r="D54" s="29" t="s">
        <v>7616</v>
      </c>
      <c r="F54" s="29" t="s">
        <v>88</v>
      </c>
      <c r="G54" s="29" t="s">
        <v>451</v>
      </c>
      <c r="H54" s="29" t="s">
        <v>157</v>
      </c>
      <c r="K54" s="29"/>
      <c r="L54" s="29"/>
      <c r="M54" s="29"/>
      <c r="N54" s="31">
        <v>1</v>
      </c>
      <c r="O54" s="31" t="s">
        <v>158</v>
      </c>
      <c r="P54" s="32">
        <v>180</v>
      </c>
      <c r="Q54" s="32">
        <v>0</v>
      </c>
      <c r="R54" s="32">
        <v>0</v>
      </c>
      <c r="S54" s="32">
        <f t="shared" si="0"/>
        <v>180</v>
      </c>
      <c r="U54" s="31">
        <v>80</v>
      </c>
      <c r="V54" s="22">
        <v>-180</v>
      </c>
      <c r="W54" s="22">
        <v>0</v>
      </c>
      <c r="X54" s="22">
        <v>0</v>
      </c>
      <c r="Y54" s="22">
        <v>0</v>
      </c>
      <c r="Z54" s="22">
        <v>0</v>
      </c>
      <c r="AA54" s="22">
        <v>0</v>
      </c>
      <c r="AB54" s="22">
        <v>0</v>
      </c>
      <c r="AC54" s="22">
        <v>0</v>
      </c>
      <c r="AD54" s="22">
        <v>0</v>
      </c>
      <c r="AE54" s="22">
        <v>0</v>
      </c>
      <c r="AF54" s="22">
        <v>0</v>
      </c>
      <c r="AG54" s="22">
        <v>0</v>
      </c>
      <c r="AH54" s="22">
        <v>0</v>
      </c>
      <c r="AI54" s="22">
        <f t="shared" si="1"/>
        <v>0</v>
      </c>
      <c r="AJ54" s="22">
        <v>0</v>
      </c>
      <c r="AK54" s="22">
        <f t="shared" si="2"/>
        <v>-180</v>
      </c>
      <c r="AM54" s="32">
        <f t="shared" si="3"/>
        <v>0</v>
      </c>
      <c r="AN54" s="32">
        <f t="shared" si="4"/>
        <v>0</v>
      </c>
    </row>
    <row r="55" spans="1:40" outlineLevel="1" x14ac:dyDescent="0.25">
      <c r="A55" s="36">
        <v>40755</v>
      </c>
      <c r="C55" s="28" t="s">
        <v>7617</v>
      </c>
      <c r="D55" s="29" t="s">
        <v>7618</v>
      </c>
      <c r="F55" s="29" t="s">
        <v>88</v>
      </c>
      <c r="G55" s="29" t="s">
        <v>451</v>
      </c>
      <c r="H55" s="29" t="s">
        <v>157</v>
      </c>
      <c r="K55" s="29"/>
      <c r="L55" s="29"/>
      <c r="M55" s="29"/>
      <c r="N55" s="31">
        <v>1</v>
      </c>
      <c r="O55" s="31" t="s">
        <v>158</v>
      </c>
      <c r="P55" s="32">
        <v>420</v>
      </c>
      <c r="Q55" s="32">
        <v>0</v>
      </c>
      <c r="R55" s="32">
        <v>0</v>
      </c>
      <c r="S55" s="32">
        <f t="shared" si="0"/>
        <v>420</v>
      </c>
      <c r="U55" s="31">
        <v>80</v>
      </c>
      <c r="V55" s="22">
        <v>-420</v>
      </c>
      <c r="W55" s="22">
        <v>0</v>
      </c>
      <c r="X55" s="22">
        <v>0</v>
      </c>
      <c r="Y55" s="22">
        <v>0</v>
      </c>
      <c r="Z55" s="22">
        <v>0</v>
      </c>
      <c r="AA55" s="22">
        <v>0</v>
      </c>
      <c r="AB55" s="22">
        <v>0</v>
      </c>
      <c r="AC55" s="22">
        <v>0</v>
      </c>
      <c r="AD55" s="22">
        <v>0</v>
      </c>
      <c r="AE55" s="22">
        <v>0</v>
      </c>
      <c r="AF55" s="22">
        <v>0</v>
      </c>
      <c r="AG55" s="22">
        <v>0</v>
      </c>
      <c r="AH55" s="22">
        <v>0</v>
      </c>
      <c r="AI55" s="22">
        <f t="shared" si="1"/>
        <v>0</v>
      </c>
      <c r="AJ55" s="22">
        <v>0</v>
      </c>
      <c r="AK55" s="22">
        <f t="shared" si="2"/>
        <v>-420</v>
      </c>
      <c r="AM55" s="32">
        <f t="shared" si="3"/>
        <v>0</v>
      </c>
      <c r="AN55" s="32">
        <f t="shared" si="4"/>
        <v>0</v>
      </c>
    </row>
    <row r="56" spans="1:40" outlineLevel="1" x14ac:dyDescent="0.25">
      <c r="A56" s="36">
        <v>40755</v>
      </c>
      <c r="C56" s="28" t="s">
        <v>7619</v>
      </c>
      <c r="D56" s="29" t="s">
        <v>7620</v>
      </c>
      <c r="F56" s="29" t="s">
        <v>88</v>
      </c>
      <c r="G56" s="29" t="s">
        <v>451</v>
      </c>
      <c r="H56" s="29" t="s">
        <v>157</v>
      </c>
      <c r="K56" s="29"/>
      <c r="L56" s="29"/>
      <c r="M56" s="29"/>
      <c r="N56" s="31">
        <v>1</v>
      </c>
      <c r="O56" s="31" t="s">
        <v>158</v>
      </c>
      <c r="P56" s="32">
        <v>155</v>
      </c>
      <c r="Q56" s="32">
        <v>0</v>
      </c>
      <c r="R56" s="32">
        <v>0</v>
      </c>
      <c r="S56" s="32">
        <f t="shared" si="0"/>
        <v>155</v>
      </c>
      <c r="U56" s="31">
        <v>80</v>
      </c>
      <c r="V56" s="22">
        <v>-155</v>
      </c>
      <c r="W56" s="22">
        <v>0</v>
      </c>
      <c r="X56" s="22">
        <v>0</v>
      </c>
      <c r="Y56" s="22">
        <v>0</v>
      </c>
      <c r="Z56" s="22">
        <v>0</v>
      </c>
      <c r="AA56" s="22">
        <v>0</v>
      </c>
      <c r="AB56" s="22">
        <v>0</v>
      </c>
      <c r="AC56" s="22">
        <v>0</v>
      </c>
      <c r="AD56" s="22">
        <v>0</v>
      </c>
      <c r="AE56" s="22">
        <v>0</v>
      </c>
      <c r="AF56" s="22">
        <v>0</v>
      </c>
      <c r="AG56" s="22">
        <v>0</v>
      </c>
      <c r="AH56" s="22">
        <v>0</v>
      </c>
      <c r="AI56" s="22">
        <f t="shared" si="1"/>
        <v>0</v>
      </c>
      <c r="AJ56" s="22">
        <v>0</v>
      </c>
      <c r="AK56" s="22">
        <f t="shared" si="2"/>
        <v>-155</v>
      </c>
      <c r="AM56" s="32">
        <f t="shared" si="3"/>
        <v>0</v>
      </c>
      <c r="AN56" s="32">
        <f t="shared" si="4"/>
        <v>0</v>
      </c>
    </row>
    <row r="57" spans="1:40" outlineLevel="1" x14ac:dyDescent="0.25">
      <c r="A57" s="36">
        <v>40755</v>
      </c>
      <c r="C57" s="28" t="s">
        <v>7621</v>
      </c>
      <c r="D57" s="29" t="s">
        <v>7622</v>
      </c>
      <c r="F57" s="29" t="s">
        <v>88</v>
      </c>
      <c r="G57" s="29" t="s">
        <v>451</v>
      </c>
      <c r="H57" s="29" t="s">
        <v>157</v>
      </c>
      <c r="K57" s="29"/>
      <c r="L57" s="29"/>
      <c r="M57" s="29"/>
      <c r="N57" s="31">
        <v>1</v>
      </c>
      <c r="O57" s="31" t="s">
        <v>158</v>
      </c>
      <c r="P57" s="32">
        <v>294</v>
      </c>
      <c r="Q57" s="32">
        <v>0</v>
      </c>
      <c r="R57" s="32">
        <v>0</v>
      </c>
      <c r="S57" s="32">
        <f t="shared" si="0"/>
        <v>294</v>
      </c>
      <c r="U57" s="31">
        <v>80</v>
      </c>
      <c r="V57" s="22">
        <v>-294</v>
      </c>
      <c r="W57" s="22">
        <v>0</v>
      </c>
      <c r="X57" s="22">
        <v>0</v>
      </c>
      <c r="Y57" s="22">
        <v>0</v>
      </c>
      <c r="Z57" s="22">
        <v>0</v>
      </c>
      <c r="AA57" s="22">
        <v>0</v>
      </c>
      <c r="AB57" s="22">
        <v>0</v>
      </c>
      <c r="AC57" s="22">
        <v>0</v>
      </c>
      <c r="AD57" s="22">
        <v>0</v>
      </c>
      <c r="AE57" s="22">
        <v>0</v>
      </c>
      <c r="AF57" s="22">
        <v>0</v>
      </c>
      <c r="AG57" s="22">
        <v>0</v>
      </c>
      <c r="AH57" s="22">
        <v>0</v>
      </c>
      <c r="AI57" s="22">
        <f t="shared" si="1"/>
        <v>0</v>
      </c>
      <c r="AJ57" s="22">
        <v>0</v>
      </c>
      <c r="AK57" s="22">
        <f t="shared" si="2"/>
        <v>-294</v>
      </c>
      <c r="AM57" s="32">
        <f t="shared" si="3"/>
        <v>0</v>
      </c>
      <c r="AN57" s="32">
        <f t="shared" si="4"/>
        <v>0</v>
      </c>
    </row>
    <row r="58" spans="1:40" outlineLevel="1" x14ac:dyDescent="0.25">
      <c r="A58" s="36">
        <v>40755</v>
      </c>
      <c r="C58" s="28" t="s">
        <v>7623</v>
      </c>
      <c r="D58" s="29" t="s">
        <v>7624</v>
      </c>
      <c r="F58" s="29" t="s">
        <v>88</v>
      </c>
      <c r="G58" s="29" t="s">
        <v>451</v>
      </c>
      <c r="H58" s="29" t="s">
        <v>157</v>
      </c>
      <c r="K58" s="29"/>
      <c r="L58" s="29"/>
      <c r="M58" s="29"/>
      <c r="N58" s="31">
        <v>1</v>
      </c>
      <c r="O58" s="31" t="s">
        <v>158</v>
      </c>
      <c r="P58" s="32">
        <v>1872</v>
      </c>
      <c r="Q58" s="32">
        <v>0</v>
      </c>
      <c r="R58" s="32">
        <v>0</v>
      </c>
      <c r="S58" s="32">
        <f t="shared" si="0"/>
        <v>1872</v>
      </c>
      <c r="U58" s="31">
        <v>80</v>
      </c>
      <c r="V58" s="22">
        <v>-1872</v>
      </c>
      <c r="W58" s="22">
        <v>0</v>
      </c>
      <c r="X58" s="22">
        <v>0</v>
      </c>
      <c r="Y58" s="22">
        <v>0</v>
      </c>
      <c r="Z58" s="22">
        <v>0</v>
      </c>
      <c r="AA58" s="22">
        <v>0</v>
      </c>
      <c r="AB58" s="22">
        <v>0</v>
      </c>
      <c r="AC58" s="22">
        <v>0</v>
      </c>
      <c r="AD58" s="22">
        <v>0</v>
      </c>
      <c r="AE58" s="22">
        <v>0</v>
      </c>
      <c r="AF58" s="22">
        <v>0</v>
      </c>
      <c r="AG58" s="22">
        <v>0</v>
      </c>
      <c r="AH58" s="22">
        <v>0</v>
      </c>
      <c r="AI58" s="22">
        <f t="shared" si="1"/>
        <v>0</v>
      </c>
      <c r="AJ58" s="22">
        <v>0</v>
      </c>
      <c r="AK58" s="22">
        <f t="shared" si="2"/>
        <v>-1872</v>
      </c>
      <c r="AM58" s="32">
        <f t="shared" si="3"/>
        <v>0</v>
      </c>
      <c r="AN58" s="32">
        <f t="shared" si="4"/>
        <v>0</v>
      </c>
    </row>
    <row r="59" spans="1:40" outlineLevel="1" x14ac:dyDescent="0.25">
      <c r="A59" s="36">
        <v>40755</v>
      </c>
      <c r="C59" s="28" t="s">
        <v>7625</v>
      </c>
      <c r="D59" s="29" t="s">
        <v>7626</v>
      </c>
      <c r="F59" s="29" t="s">
        <v>88</v>
      </c>
      <c r="G59" s="29" t="s">
        <v>451</v>
      </c>
      <c r="H59" s="29" t="s">
        <v>157</v>
      </c>
      <c r="K59" s="29"/>
      <c r="L59" s="29"/>
      <c r="M59" s="29"/>
      <c r="N59" s="31">
        <v>1</v>
      </c>
      <c r="O59" s="31" t="s">
        <v>158</v>
      </c>
      <c r="P59" s="32">
        <v>1450</v>
      </c>
      <c r="Q59" s="32">
        <v>0</v>
      </c>
      <c r="R59" s="32">
        <v>0</v>
      </c>
      <c r="S59" s="32">
        <f t="shared" si="0"/>
        <v>1450</v>
      </c>
      <c r="U59" s="31">
        <v>80</v>
      </c>
      <c r="V59" s="22">
        <v>-1450</v>
      </c>
      <c r="W59" s="22">
        <v>0</v>
      </c>
      <c r="X59" s="22">
        <v>0</v>
      </c>
      <c r="Y59" s="22">
        <v>0</v>
      </c>
      <c r="Z59" s="22">
        <v>0</v>
      </c>
      <c r="AA59" s="22">
        <v>0</v>
      </c>
      <c r="AB59" s="22">
        <v>0</v>
      </c>
      <c r="AC59" s="22">
        <v>0</v>
      </c>
      <c r="AD59" s="22">
        <v>0</v>
      </c>
      <c r="AE59" s="22">
        <v>0</v>
      </c>
      <c r="AF59" s="22">
        <v>0</v>
      </c>
      <c r="AG59" s="22">
        <v>0</v>
      </c>
      <c r="AH59" s="22">
        <v>0</v>
      </c>
      <c r="AI59" s="22">
        <f t="shared" si="1"/>
        <v>0</v>
      </c>
      <c r="AJ59" s="22">
        <v>0</v>
      </c>
      <c r="AK59" s="22">
        <f t="shared" si="2"/>
        <v>-1450</v>
      </c>
      <c r="AM59" s="32">
        <f t="shared" si="3"/>
        <v>0</v>
      </c>
      <c r="AN59" s="32">
        <f t="shared" si="4"/>
        <v>0</v>
      </c>
    </row>
    <row r="60" spans="1:40" outlineLevel="1" x14ac:dyDescent="0.25">
      <c r="A60" s="36">
        <v>40755</v>
      </c>
      <c r="C60" s="28" t="s">
        <v>7627</v>
      </c>
      <c r="D60" s="29" t="s">
        <v>7628</v>
      </c>
      <c r="F60" s="29" t="s">
        <v>88</v>
      </c>
      <c r="G60" s="29" t="s">
        <v>451</v>
      </c>
      <c r="H60" s="29" t="s">
        <v>157</v>
      </c>
      <c r="K60" s="29"/>
      <c r="L60" s="29"/>
      <c r="M60" s="29"/>
      <c r="N60" s="31">
        <v>1</v>
      </c>
      <c r="O60" s="31" t="s">
        <v>158</v>
      </c>
      <c r="P60" s="32">
        <v>130</v>
      </c>
      <c r="Q60" s="32">
        <v>0</v>
      </c>
      <c r="R60" s="32">
        <v>0</v>
      </c>
      <c r="S60" s="32">
        <f t="shared" si="0"/>
        <v>130</v>
      </c>
      <c r="U60" s="31">
        <v>80</v>
      </c>
      <c r="V60" s="22">
        <v>-130</v>
      </c>
      <c r="W60" s="22">
        <v>0</v>
      </c>
      <c r="X60" s="22">
        <v>0</v>
      </c>
      <c r="Y60" s="22">
        <v>0</v>
      </c>
      <c r="Z60" s="22">
        <v>0</v>
      </c>
      <c r="AA60" s="22">
        <v>0</v>
      </c>
      <c r="AB60" s="22">
        <v>0</v>
      </c>
      <c r="AC60" s="22">
        <v>0</v>
      </c>
      <c r="AD60" s="22">
        <v>0</v>
      </c>
      <c r="AE60" s="22">
        <v>0</v>
      </c>
      <c r="AF60" s="22">
        <v>0</v>
      </c>
      <c r="AG60" s="22">
        <v>0</v>
      </c>
      <c r="AH60" s="22">
        <v>0</v>
      </c>
      <c r="AI60" s="22">
        <f t="shared" si="1"/>
        <v>0</v>
      </c>
      <c r="AJ60" s="22">
        <v>0</v>
      </c>
      <c r="AK60" s="22">
        <f t="shared" si="2"/>
        <v>-130</v>
      </c>
      <c r="AM60" s="32">
        <f t="shared" si="3"/>
        <v>0</v>
      </c>
      <c r="AN60" s="32">
        <f t="shared" si="4"/>
        <v>0</v>
      </c>
    </row>
    <row r="61" spans="1:40" outlineLevel="1" x14ac:dyDescent="0.25">
      <c r="A61" s="36">
        <v>40755</v>
      </c>
      <c r="C61" s="28" t="s">
        <v>7629</v>
      </c>
      <c r="D61" s="29" t="s">
        <v>7630</v>
      </c>
      <c r="F61" s="29" t="s">
        <v>88</v>
      </c>
      <c r="G61" s="29" t="s">
        <v>451</v>
      </c>
      <c r="H61" s="29" t="s">
        <v>157</v>
      </c>
      <c r="K61" s="29"/>
      <c r="L61" s="29"/>
      <c r="M61" s="29"/>
      <c r="N61" s="31">
        <v>1</v>
      </c>
      <c r="O61" s="31" t="s">
        <v>158</v>
      </c>
      <c r="P61" s="32">
        <v>1180</v>
      </c>
      <c r="Q61" s="32">
        <v>0</v>
      </c>
      <c r="R61" s="32">
        <v>0</v>
      </c>
      <c r="S61" s="32">
        <f t="shared" si="0"/>
        <v>1180</v>
      </c>
      <c r="U61" s="31">
        <v>80</v>
      </c>
      <c r="V61" s="22">
        <v>-1180</v>
      </c>
      <c r="W61" s="22">
        <v>0</v>
      </c>
      <c r="X61" s="22">
        <v>0</v>
      </c>
      <c r="Y61" s="22">
        <v>0</v>
      </c>
      <c r="Z61" s="22">
        <v>0</v>
      </c>
      <c r="AA61" s="22">
        <v>0</v>
      </c>
      <c r="AB61" s="22">
        <v>0</v>
      </c>
      <c r="AC61" s="22">
        <v>0</v>
      </c>
      <c r="AD61" s="22">
        <v>0</v>
      </c>
      <c r="AE61" s="22">
        <v>0</v>
      </c>
      <c r="AF61" s="22">
        <v>0</v>
      </c>
      <c r="AG61" s="22">
        <v>0</v>
      </c>
      <c r="AH61" s="22">
        <v>0</v>
      </c>
      <c r="AI61" s="22">
        <f t="shared" si="1"/>
        <v>0</v>
      </c>
      <c r="AJ61" s="22">
        <v>0</v>
      </c>
      <c r="AK61" s="22">
        <f t="shared" si="2"/>
        <v>-1180</v>
      </c>
      <c r="AM61" s="32">
        <f t="shared" si="3"/>
        <v>0</v>
      </c>
      <c r="AN61" s="32">
        <f t="shared" si="4"/>
        <v>0</v>
      </c>
    </row>
    <row r="62" spans="1:40" outlineLevel="1" x14ac:dyDescent="0.25">
      <c r="A62" s="36">
        <v>40755</v>
      </c>
      <c r="C62" s="28" t="s">
        <v>7631</v>
      </c>
      <c r="D62" s="29" t="s">
        <v>7632</v>
      </c>
      <c r="F62" s="29" t="s">
        <v>88</v>
      </c>
      <c r="G62" s="29" t="s">
        <v>451</v>
      </c>
      <c r="H62" s="29" t="s">
        <v>157</v>
      </c>
      <c r="K62" s="29"/>
      <c r="L62" s="29"/>
      <c r="M62" s="29"/>
      <c r="N62" s="31">
        <v>1</v>
      </c>
      <c r="O62" s="31" t="s">
        <v>158</v>
      </c>
      <c r="P62" s="32">
        <v>180</v>
      </c>
      <c r="Q62" s="32">
        <v>0</v>
      </c>
      <c r="R62" s="32">
        <v>0</v>
      </c>
      <c r="S62" s="32">
        <f t="shared" si="0"/>
        <v>180</v>
      </c>
      <c r="U62" s="31">
        <v>80</v>
      </c>
      <c r="V62" s="22">
        <v>-180</v>
      </c>
      <c r="W62" s="22">
        <v>0</v>
      </c>
      <c r="X62" s="22">
        <v>0</v>
      </c>
      <c r="Y62" s="22">
        <v>0</v>
      </c>
      <c r="Z62" s="22">
        <v>0</v>
      </c>
      <c r="AA62" s="22">
        <v>0</v>
      </c>
      <c r="AB62" s="22">
        <v>0</v>
      </c>
      <c r="AC62" s="22">
        <v>0</v>
      </c>
      <c r="AD62" s="22">
        <v>0</v>
      </c>
      <c r="AE62" s="22">
        <v>0</v>
      </c>
      <c r="AF62" s="22">
        <v>0</v>
      </c>
      <c r="AG62" s="22">
        <v>0</v>
      </c>
      <c r="AH62" s="22">
        <v>0</v>
      </c>
      <c r="AI62" s="22">
        <f t="shared" si="1"/>
        <v>0</v>
      </c>
      <c r="AJ62" s="22">
        <v>0</v>
      </c>
      <c r="AK62" s="22">
        <f t="shared" si="2"/>
        <v>-180</v>
      </c>
      <c r="AM62" s="32">
        <f t="shared" si="3"/>
        <v>0</v>
      </c>
      <c r="AN62" s="32">
        <f t="shared" si="4"/>
        <v>0</v>
      </c>
    </row>
    <row r="63" spans="1:40" outlineLevel="1" x14ac:dyDescent="0.25">
      <c r="A63" s="36">
        <v>40755</v>
      </c>
      <c r="C63" s="28" t="s">
        <v>7633</v>
      </c>
      <c r="D63" s="29" t="s">
        <v>7634</v>
      </c>
      <c r="F63" s="29" t="s">
        <v>88</v>
      </c>
      <c r="G63" s="29" t="s">
        <v>451</v>
      </c>
      <c r="H63" s="29" t="s">
        <v>157</v>
      </c>
      <c r="K63" s="29"/>
      <c r="L63" s="29"/>
      <c r="M63" s="29"/>
      <c r="N63" s="31">
        <v>1</v>
      </c>
      <c r="O63" s="31" t="s">
        <v>158</v>
      </c>
      <c r="P63" s="32">
        <v>400</v>
      </c>
      <c r="Q63" s="32">
        <v>0</v>
      </c>
      <c r="R63" s="32">
        <v>0</v>
      </c>
      <c r="S63" s="32">
        <f t="shared" si="0"/>
        <v>400</v>
      </c>
      <c r="U63" s="31">
        <v>80</v>
      </c>
      <c r="V63" s="22">
        <v>-400</v>
      </c>
      <c r="W63" s="22">
        <v>0</v>
      </c>
      <c r="X63" s="22">
        <v>0</v>
      </c>
      <c r="Y63" s="22">
        <v>0</v>
      </c>
      <c r="Z63" s="22">
        <v>0</v>
      </c>
      <c r="AA63" s="22">
        <v>0</v>
      </c>
      <c r="AB63" s="22">
        <v>0</v>
      </c>
      <c r="AC63" s="22">
        <v>0</v>
      </c>
      <c r="AD63" s="22">
        <v>0</v>
      </c>
      <c r="AE63" s="22">
        <v>0</v>
      </c>
      <c r="AF63" s="22">
        <v>0</v>
      </c>
      <c r="AG63" s="22">
        <v>0</v>
      </c>
      <c r="AH63" s="22">
        <v>0</v>
      </c>
      <c r="AI63" s="22">
        <f t="shared" si="1"/>
        <v>0</v>
      </c>
      <c r="AJ63" s="22">
        <v>0</v>
      </c>
      <c r="AK63" s="22">
        <f t="shared" si="2"/>
        <v>-400</v>
      </c>
      <c r="AM63" s="32">
        <f t="shared" si="3"/>
        <v>0</v>
      </c>
      <c r="AN63" s="32">
        <f t="shared" si="4"/>
        <v>0</v>
      </c>
    </row>
    <row r="64" spans="1:40" outlineLevel="1" x14ac:dyDescent="0.25">
      <c r="A64" s="36">
        <v>40755</v>
      </c>
      <c r="C64" s="28" t="s">
        <v>7635</v>
      </c>
      <c r="D64" s="29" t="s">
        <v>7636</v>
      </c>
      <c r="F64" s="29" t="s">
        <v>88</v>
      </c>
      <c r="G64" s="29" t="s">
        <v>451</v>
      </c>
      <c r="H64" s="29" t="s">
        <v>157</v>
      </c>
      <c r="K64" s="29"/>
      <c r="L64" s="29"/>
      <c r="M64" s="29"/>
      <c r="N64" s="31">
        <v>1</v>
      </c>
      <c r="O64" s="31" t="s">
        <v>158</v>
      </c>
      <c r="P64" s="32">
        <v>560</v>
      </c>
      <c r="Q64" s="32">
        <v>0</v>
      </c>
      <c r="R64" s="32">
        <v>0</v>
      </c>
      <c r="S64" s="32">
        <f t="shared" si="0"/>
        <v>560</v>
      </c>
      <c r="U64" s="31">
        <v>80</v>
      </c>
      <c r="V64" s="22">
        <v>-560</v>
      </c>
      <c r="W64" s="22">
        <v>0</v>
      </c>
      <c r="X64" s="22">
        <v>0</v>
      </c>
      <c r="Y64" s="22">
        <v>0</v>
      </c>
      <c r="Z64" s="22">
        <v>0</v>
      </c>
      <c r="AA64" s="22">
        <v>0</v>
      </c>
      <c r="AB64" s="22">
        <v>0</v>
      </c>
      <c r="AC64" s="22">
        <v>0</v>
      </c>
      <c r="AD64" s="22">
        <v>0</v>
      </c>
      <c r="AE64" s="22">
        <v>0</v>
      </c>
      <c r="AF64" s="22">
        <v>0</v>
      </c>
      <c r="AG64" s="22">
        <v>0</v>
      </c>
      <c r="AH64" s="22">
        <v>0</v>
      </c>
      <c r="AI64" s="22">
        <f t="shared" si="1"/>
        <v>0</v>
      </c>
      <c r="AJ64" s="22">
        <v>0</v>
      </c>
      <c r="AK64" s="22">
        <f t="shared" si="2"/>
        <v>-560</v>
      </c>
      <c r="AM64" s="32">
        <f t="shared" si="3"/>
        <v>0</v>
      </c>
      <c r="AN64" s="32">
        <f t="shared" si="4"/>
        <v>0</v>
      </c>
    </row>
    <row r="65" spans="1:40" outlineLevel="1" x14ac:dyDescent="0.25">
      <c r="A65" s="36">
        <v>40755</v>
      </c>
      <c r="C65" s="28" t="s">
        <v>7637</v>
      </c>
      <c r="D65" s="29" t="s">
        <v>7638</v>
      </c>
      <c r="F65" s="29" t="s">
        <v>88</v>
      </c>
      <c r="G65" s="29" t="s">
        <v>451</v>
      </c>
      <c r="H65" s="29" t="s">
        <v>157</v>
      </c>
      <c r="K65" s="29"/>
      <c r="L65" s="29"/>
      <c r="M65" s="29"/>
      <c r="N65" s="31">
        <v>1</v>
      </c>
      <c r="O65" s="31" t="s">
        <v>158</v>
      </c>
      <c r="P65" s="32">
        <v>138</v>
      </c>
      <c r="Q65" s="32">
        <v>0</v>
      </c>
      <c r="R65" s="32">
        <v>0</v>
      </c>
      <c r="S65" s="32">
        <f t="shared" si="0"/>
        <v>138</v>
      </c>
      <c r="U65" s="31">
        <v>80</v>
      </c>
      <c r="V65" s="22">
        <v>-138</v>
      </c>
      <c r="W65" s="22">
        <v>0</v>
      </c>
      <c r="X65" s="22">
        <v>0</v>
      </c>
      <c r="Y65" s="22">
        <v>0</v>
      </c>
      <c r="Z65" s="22">
        <v>0</v>
      </c>
      <c r="AA65" s="22">
        <v>0</v>
      </c>
      <c r="AB65" s="22">
        <v>0</v>
      </c>
      <c r="AC65" s="22">
        <v>0</v>
      </c>
      <c r="AD65" s="22">
        <v>0</v>
      </c>
      <c r="AE65" s="22">
        <v>0</v>
      </c>
      <c r="AF65" s="22">
        <v>0</v>
      </c>
      <c r="AG65" s="22">
        <v>0</v>
      </c>
      <c r="AH65" s="22">
        <v>0</v>
      </c>
      <c r="AI65" s="22">
        <f t="shared" si="1"/>
        <v>0</v>
      </c>
      <c r="AJ65" s="22">
        <v>0</v>
      </c>
      <c r="AK65" s="22">
        <f t="shared" si="2"/>
        <v>-138</v>
      </c>
      <c r="AM65" s="32">
        <f t="shared" si="3"/>
        <v>0</v>
      </c>
      <c r="AN65" s="32">
        <f t="shared" si="4"/>
        <v>0</v>
      </c>
    </row>
    <row r="66" spans="1:40" outlineLevel="1" x14ac:dyDescent="0.25">
      <c r="A66" s="36">
        <v>40755</v>
      </c>
      <c r="C66" s="28" t="s">
        <v>7639</v>
      </c>
      <c r="D66" s="29" t="s">
        <v>7640</v>
      </c>
      <c r="F66" s="29" t="s">
        <v>88</v>
      </c>
      <c r="G66" s="29" t="s">
        <v>451</v>
      </c>
      <c r="H66" s="29" t="s">
        <v>157</v>
      </c>
      <c r="K66" s="29"/>
      <c r="L66" s="29"/>
      <c r="M66" s="29"/>
      <c r="N66" s="31">
        <v>1</v>
      </c>
      <c r="O66" s="31" t="s">
        <v>158</v>
      </c>
      <c r="P66" s="32">
        <v>2160</v>
      </c>
      <c r="Q66" s="32">
        <v>0</v>
      </c>
      <c r="R66" s="32">
        <v>0</v>
      </c>
      <c r="S66" s="32">
        <f t="shared" si="0"/>
        <v>2160</v>
      </c>
      <c r="U66" s="31">
        <v>80</v>
      </c>
      <c r="V66" s="22">
        <v>-2160</v>
      </c>
      <c r="W66" s="22">
        <v>0</v>
      </c>
      <c r="X66" s="22">
        <v>0</v>
      </c>
      <c r="Y66" s="22">
        <v>0</v>
      </c>
      <c r="Z66" s="22">
        <v>0</v>
      </c>
      <c r="AA66" s="22">
        <v>0</v>
      </c>
      <c r="AB66" s="22">
        <v>0</v>
      </c>
      <c r="AC66" s="22">
        <v>0</v>
      </c>
      <c r="AD66" s="22">
        <v>0</v>
      </c>
      <c r="AE66" s="22">
        <v>0</v>
      </c>
      <c r="AF66" s="22">
        <v>0</v>
      </c>
      <c r="AG66" s="22">
        <v>0</v>
      </c>
      <c r="AH66" s="22">
        <v>0</v>
      </c>
      <c r="AI66" s="22">
        <f t="shared" si="1"/>
        <v>0</v>
      </c>
      <c r="AJ66" s="22">
        <v>0</v>
      </c>
      <c r="AK66" s="22">
        <f t="shared" si="2"/>
        <v>-2160</v>
      </c>
      <c r="AM66" s="32">
        <f t="shared" si="3"/>
        <v>0</v>
      </c>
      <c r="AN66" s="32">
        <f t="shared" si="4"/>
        <v>0</v>
      </c>
    </row>
    <row r="67" spans="1:40" outlineLevel="1" x14ac:dyDescent="0.25">
      <c r="A67" s="36">
        <v>40755</v>
      </c>
      <c r="C67" s="28" t="s">
        <v>7641</v>
      </c>
      <c r="D67" s="29" t="s">
        <v>7642</v>
      </c>
      <c r="F67" s="29" t="s">
        <v>151</v>
      </c>
      <c r="G67" s="29" t="s">
        <v>451</v>
      </c>
      <c r="H67" s="29" t="s">
        <v>157</v>
      </c>
      <c r="N67" s="31">
        <v>1</v>
      </c>
      <c r="O67" s="31" t="s">
        <v>158</v>
      </c>
      <c r="P67" s="32">
        <v>1800</v>
      </c>
      <c r="Q67" s="32">
        <v>0</v>
      </c>
      <c r="R67" s="32">
        <v>0</v>
      </c>
      <c r="S67" s="32">
        <f t="shared" si="0"/>
        <v>1800</v>
      </c>
      <c r="U67" s="31">
        <v>80</v>
      </c>
      <c r="V67" s="22">
        <v>-1800</v>
      </c>
      <c r="W67" s="22">
        <v>0</v>
      </c>
      <c r="X67" s="22">
        <v>0</v>
      </c>
      <c r="Y67" s="22">
        <v>0</v>
      </c>
      <c r="Z67" s="22">
        <v>0</v>
      </c>
      <c r="AA67" s="22">
        <v>0</v>
      </c>
      <c r="AB67" s="22">
        <v>0</v>
      </c>
      <c r="AC67" s="22">
        <v>0</v>
      </c>
      <c r="AD67" s="22">
        <v>0</v>
      </c>
      <c r="AE67" s="22">
        <v>0</v>
      </c>
      <c r="AF67" s="22">
        <v>0</v>
      </c>
      <c r="AG67" s="22">
        <v>0</v>
      </c>
      <c r="AH67" s="22">
        <v>0</v>
      </c>
      <c r="AI67" s="22">
        <f t="shared" si="1"/>
        <v>0</v>
      </c>
      <c r="AJ67" s="22">
        <v>0</v>
      </c>
      <c r="AK67" s="22">
        <f t="shared" si="2"/>
        <v>-1800</v>
      </c>
      <c r="AM67" s="32">
        <f t="shared" si="3"/>
        <v>0</v>
      </c>
      <c r="AN67" s="32">
        <f t="shared" si="4"/>
        <v>0</v>
      </c>
    </row>
    <row r="68" spans="1:40" outlineLevel="1" x14ac:dyDescent="0.25">
      <c r="A68" s="36">
        <v>40755</v>
      </c>
      <c r="C68" s="28" t="s">
        <v>7643</v>
      </c>
      <c r="D68" s="29" t="s">
        <v>7644</v>
      </c>
      <c r="F68" s="29" t="s">
        <v>88</v>
      </c>
      <c r="G68" s="29" t="s">
        <v>451</v>
      </c>
      <c r="H68" s="29" t="s">
        <v>157</v>
      </c>
      <c r="K68" s="29"/>
      <c r="L68" s="29"/>
      <c r="M68" s="29"/>
      <c r="N68" s="31">
        <v>1</v>
      </c>
      <c r="O68" s="31" t="s">
        <v>158</v>
      </c>
      <c r="P68" s="32">
        <v>138</v>
      </c>
      <c r="Q68" s="32">
        <v>0</v>
      </c>
      <c r="R68" s="32">
        <v>0</v>
      </c>
      <c r="S68" s="32">
        <f t="shared" si="0"/>
        <v>138</v>
      </c>
      <c r="U68" s="31">
        <v>80</v>
      </c>
      <c r="V68" s="22">
        <v>-138</v>
      </c>
      <c r="W68" s="22">
        <v>0</v>
      </c>
      <c r="X68" s="22">
        <v>0</v>
      </c>
      <c r="Y68" s="22">
        <v>0</v>
      </c>
      <c r="Z68" s="22">
        <v>0</v>
      </c>
      <c r="AA68" s="22">
        <v>0</v>
      </c>
      <c r="AB68" s="22">
        <v>0</v>
      </c>
      <c r="AC68" s="22">
        <v>0</v>
      </c>
      <c r="AD68" s="22">
        <v>0</v>
      </c>
      <c r="AE68" s="22">
        <v>0</v>
      </c>
      <c r="AF68" s="22">
        <v>0</v>
      </c>
      <c r="AG68" s="22">
        <v>0</v>
      </c>
      <c r="AH68" s="22">
        <v>0</v>
      </c>
      <c r="AI68" s="22">
        <f t="shared" si="1"/>
        <v>0</v>
      </c>
      <c r="AJ68" s="22">
        <v>0</v>
      </c>
      <c r="AK68" s="22">
        <f t="shared" si="2"/>
        <v>-138</v>
      </c>
      <c r="AM68" s="32">
        <f t="shared" si="3"/>
        <v>0</v>
      </c>
      <c r="AN68" s="32">
        <f t="shared" si="4"/>
        <v>0</v>
      </c>
    </row>
    <row r="69" spans="1:40" outlineLevel="1" x14ac:dyDescent="0.25">
      <c r="A69" s="36">
        <v>40755</v>
      </c>
      <c r="C69" s="28" t="s">
        <v>7645</v>
      </c>
      <c r="D69" s="29" t="s">
        <v>7646</v>
      </c>
      <c r="F69" s="29" t="s">
        <v>88</v>
      </c>
      <c r="G69" s="29" t="s">
        <v>451</v>
      </c>
      <c r="H69" s="29" t="s">
        <v>157</v>
      </c>
      <c r="K69" s="29"/>
      <c r="L69" s="29"/>
      <c r="M69" s="29"/>
      <c r="N69" s="31">
        <v>1</v>
      </c>
      <c r="O69" s="31" t="s">
        <v>158</v>
      </c>
      <c r="P69" s="32">
        <v>225</v>
      </c>
      <c r="Q69" s="32">
        <v>0</v>
      </c>
      <c r="R69" s="32">
        <v>0</v>
      </c>
      <c r="S69" s="32">
        <f t="shared" si="0"/>
        <v>225</v>
      </c>
      <c r="U69" s="31">
        <v>80</v>
      </c>
      <c r="V69" s="22">
        <v>-225</v>
      </c>
      <c r="W69" s="22">
        <v>0</v>
      </c>
      <c r="X69" s="22">
        <v>0</v>
      </c>
      <c r="Y69" s="22">
        <v>0</v>
      </c>
      <c r="Z69" s="22">
        <v>0</v>
      </c>
      <c r="AA69" s="22">
        <v>0</v>
      </c>
      <c r="AB69" s="22">
        <v>0</v>
      </c>
      <c r="AC69" s="22">
        <v>0</v>
      </c>
      <c r="AD69" s="22">
        <v>0</v>
      </c>
      <c r="AE69" s="22">
        <v>0</v>
      </c>
      <c r="AF69" s="22">
        <v>0</v>
      </c>
      <c r="AG69" s="22">
        <v>0</v>
      </c>
      <c r="AH69" s="22">
        <v>0</v>
      </c>
      <c r="AI69" s="22">
        <f t="shared" si="1"/>
        <v>0</v>
      </c>
      <c r="AJ69" s="22">
        <v>0</v>
      </c>
      <c r="AK69" s="22">
        <f t="shared" si="2"/>
        <v>-225</v>
      </c>
      <c r="AM69" s="32">
        <f t="shared" si="3"/>
        <v>0</v>
      </c>
      <c r="AN69" s="32">
        <f t="shared" si="4"/>
        <v>0</v>
      </c>
    </row>
    <row r="70" spans="1:40" outlineLevel="1" x14ac:dyDescent="0.25">
      <c r="A70" s="36">
        <v>40755</v>
      </c>
      <c r="C70" s="28" t="s">
        <v>7647</v>
      </c>
      <c r="D70" s="29" t="s">
        <v>7648</v>
      </c>
      <c r="F70" s="29" t="s">
        <v>88</v>
      </c>
      <c r="G70" s="29" t="s">
        <v>451</v>
      </c>
      <c r="H70" s="29" t="s">
        <v>157</v>
      </c>
      <c r="K70" s="29"/>
      <c r="L70" s="29"/>
      <c r="M70" s="29"/>
      <c r="N70" s="31">
        <v>1</v>
      </c>
      <c r="O70" s="31" t="s">
        <v>158</v>
      </c>
      <c r="P70" s="32">
        <v>65</v>
      </c>
      <c r="Q70" s="32">
        <v>0</v>
      </c>
      <c r="R70" s="32">
        <v>0</v>
      </c>
      <c r="S70" s="32">
        <f t="shared" ref="S70:S133" si="5">SUM(P70:R70)</f>
        <v>65</v>
      </c>
      <c r="U70" s="31">
        <v>80</v>
      </c>
      <c r="V70" s="22">
        <v>-65</v>
      </c>
      <c r="W70" s="22">
        <v>0</v>
      </c>
      <c r="X70" s="22">
        <v>0</v>
      </c>
      <c r="Y70" s="22">
        <v>0</v>
      </c>
      <c r="Z70" s="22">
        <v>0</v>
      </c>
      <c r="AA70" s="22">
        <v>0</v>
      </c>
      <c r="AB70" s="22">
        <v>0</v>
      </c>
      <c r="AC70" s="22">
        <v>0</v>
      </c>
      <c r="AD70" s="22">
        <v>0</v>
      </c>
      <c r="AE70" s="22">
        <v>0</v>
      </c>
      <c r="AF70" s="22">
        <v>0</v>
      </c>
      <c r="AG70" s="22">
        <v>0</v>
      </c>
      <c r="AH70" s="22">
        <v>0</v>
      </c>
      <c r="AI70" s="22">
        <f t="shared" ref="AI70:AI133" si="6">SUM(W70:AH70)</f>
        <v>0</v>
      </c>
      <c r="AJ70" s="22">
        <v>0</v>
      </c>
      <c r="AK70" s="22">
        <f t="shared" ref="AK70:AK133" si="7">V70+AI70+AJ70</f>
        <v>-65</v>
      </c>
      <c r="AM70" s="32">
        <f t="shared" ref="AM70:AM133" si="8">S70+AK70</f>
        <v>0</v>
      </c>
      <c r="AN70" s="32">
        <f t="shared" ref="AN70:AN133" si="9">P70+V70</f>
        <v>0</v>
      </c>
    </row>
    <row r="71" spans="1:40" outlineLevel="1" x14ac:dyDescent="0.25">
      <c r="A71" s="36">
        <v>40755</v>
      </c>
      <c r="C71" s="28" t="s">
        <v>7649</v>
      </c>
      <c r="D71" s="29" t="s">
        <v>7650</v>
      </c>
      <c r="F71" s="29" t="s">
        <v>88</v>
      </c>
      <c r="G71" s="29" t="s">
        <v>451</v>
      </c>
      <c r="H71" s="29" t="s">
        <v>157</v>
      </c>
      <c r="K71" s="29"/>
      <c r="L71" s="29"/>
      <c r="M71" s="29"/>
      <c r="N71" s="31">
        <v>1</v>
      </c>
      <c r="O71" s="31" t="s">
        <v>158</v>
      </c>
      <c r="P71" s="32">
        <v>2000</v>
      </c>
      <c r="Q71" s="32">
        <v>0</v>
      </c>
      <c r="R71" s="32">
        <v>0</v>
      </c>
      <c r="S71" s="32">
        <f t="shared" si="5"/>
        <v>2000</v>
      </c>
      <c r="U71" s="31">
        <v>80</v>
      </c>
      <c r="V71" s="22">
        <v>-2000</v>
      </c>
      <c r="W71" s="22">
        <v>0</v>
      </c>
      <c r="X71" s="22">
        <v>0</v>
      </c>
      <c r="Y71" s="22">
        <v>0</v>
      </c>
      <c r="Z71" s="22">
        <v>0</v>
      </c>
      <c r="AA71" s="22">
        <v>0</v>
      </c>
      <c r="AB71" s="22">
        <v>0</v>
      </c>
      <c r="AC71" s="22">
        <v>0</v>
      </c>
      <c r="AD71" s="22">
        <v>0</v>
      </c>
      <c r="AE71" s="22">
        <v>0</v>
      </c>
      <c r="AF71" s="22">
        <v>0</v>
      </c>
      <c r="AG71" s="22">
        <v>0</v>
      </c>
      <c r="AH71" s="22">
        <v>0</v>
      </c>
      <c r="AI71" s="22">
        <f t="shared" si="6"/>
        <v>0</v>
      </c>
      <c r="AJ71" s="22">
        <v>0</v>
      </c>
      <c r="AK71" s="22">
        <f t="shared" si="7"/>
        <v>-2000</v>
      </c>
      <c r="AM71" s="32">
        <f t="shared" si="8"/>
        <v>0</v>
      </c>
      <c r="AN71" s="32">
        <f t="shared" si="9"/>
        <v>0</v>
      </c>
    </row>
    <row r="72" spans="1:40" outlineLevel="1" x14ac:dyDescent="0.25">
      <c r="A72" s="36">
        <v>40755</v>
      </c>
      <c r="C72" s="28" t="s">
        <v>7651</v>
      </c>
      <c r="D72" s="29" t="s">
        <v>7652</v>
      </c>
      <c r="F72" s="29" t="s">
        <v>88</v>
      </c>
      <c r="G72" s="29" t="s">
        <v>451</v>
      </c>
      <c r="H72" s="29" t="s">
        <v>157</v>
      </c>
      <c r="K72" s="29"/>
      <c r="L72" s="29"/>
      <c r="M72" s="29"/>
      <c r="N72" s="31">
        <v>1</v>
      </c>
      <c r="O72" s="31" t="s">
        <v>158</v>
      </c>
      <c r="P72" s="32">
        <v>370</v>
      </c>
      <c r="Q72" s="32">
        <v>0</v>
      </c>
      <c r="R72" s="32">
        <v>0</v>
      </c>
      <c r="S72" s="32">
        <f t="shared" si="5"/>
        <v>370</v>
      </c>
      <c r="U72" s="31">
        <v>80</v>
      </c>
      <c r="V72" s="22">
        <v>-370</v>
      </c>
      <c r="W72" s="22">
        <v>0</v>
      </c>
      <c r="X72" s="22">
        <v>0</v>
      </c>
      <c r="Y72" s="22">
        <v>0</v>
      </c>
      <c r="Z72" s="22">
        <v>0</v>
      </c>
      <c r="AA72" s="22">
        <v>0</v>
      </c>
      <c r="AB72" s="22">
        <v>0</v>
      </c>
      <c r="AC72" s="22">
        <v>0</v>
      </c>
      <c r="AD72" s="22">
        <v>0</v>
      </c>
      <c r="AE72" s="22">
        <v>0</v>
      </c>
      <c r="AF72" s="22">
        <v>0</v>
      </c>
      <c r="AG72" s="22">
        <v>0</v>
      </c>
      <c r="AH72" s="22">
        <v>0</v>
      </c>
      <c r="AI72" s="22">
        <f t="shared" si="6"/>
        <v>0</v>
      </c>
      <c r="AJ72" s="22">
        <v>0</v>
      </c>
      <c r="AK72" s="22">
        <f t="shared" si="7"/>
        <v>-370</v>
      </c>
      <c r="AM72" s="32">
        <f t="shared" si="8"/>
        <v>0</v>
      </c>
      <c r="AN72" s="32">
        <f t="shared" si="9"/>
        <v>0</v>
      </c>
    </row>
    <row r="73" spans="1:40" outlineLevel="1" x14ac:dyDescent="0.25">
      <c r="A73" s="36">
        <v>40755</v>
      </c>
      <c r="C73" s="28" t="s">
        <v>7653</v>
      </c>
      <c r="D73" s="29" t="s">
        <v>7654</v>
      </c>
      <c r="F73" s="29" t="s">
        <v>88</v>
      </c>
      <c r="G73" s="29" t="s">
        <v>451</v>
      </c>
      <c r="H73" s="29" t="s">
        <v>157</v>
      </c>
      <c r="K73" s="29"/>
      <c r="L73" s="29"/>
      <c r="M73" s="29"/>
      <c r="N73" s="31">
        <v>1</v>
      </c>
      <c r="O73" s="31" t="s">
        <v>158</v>
      </c>
      <c r="P73" s="32">
        <v>395</v>
      </c>
      <c r="Q73" s="32">
        <v>0</v>
      </c>
      <c r="R73" s="32">
        <v>0</v>
      </c>
      <c r="S73" s="32">
        <f t="shared" si="5"/>
        <v>395</v>
      </c>
      <c r="U73" s="31">
        <v>80</v>
      </c>
      <c r="V73" s="22">
        <v>-395</v>
      </c>
      <c r="W73" s="22">
        <v>0</v>
      </c>
      <c r="X73" s="22">
        <v>0</v>
      </c>
      <c r="Y73" s="22">
        <v>0</v>
      </c>
      <c r="Z73" s="22">
        <v>0</v>
      </c>
      <c r="AA73" s="22">
        <v>0</v>
      </c>
      <c r="AB73" s="22">
        <v>0</v>
      </c>
      <c r="AC73" s="22">
        <v>0</v>
      </c>
      <c r="AD73" s="22">
        <v>0</v>
      </c>
      <c r="AE73" s="22">
        <v>0</v>
      </c>
      <c r="AF73" s="22">
        <v>0</v>
      </c>
      <c r="AG73" s="22">
        <v>0</v>
      </c>
      <c r="AH73" s="22">
        <v>0</v>
      </c>
      <c r="AI73" s="22">
        <f t="shared" si="6"/>
        <v>0</v>
      </c>
      <c r="AJ73" s="22">
        <v>0</v>
      </c>
      <c r="AK73" s="22">
        <f t="shared" si="7"/>
        <v>-395</v>
      </c>
      <c r="AM73" s="32">
        <f t="shared" si="8"/>
        <v>0</v>
      </c>
      <c r="AN73" s="32">
        <f t="shared" si="9"/>
        <v>0</v>
      </c>
    </row>
    <row r="74" spans="1:40" outlineLevel="1" x14ac:dyDescent="0.25">
      <c r="A74" s="36">
        <v>40755</v>
      </c>
      <c r="C74" s="28" t="s">
        <v>7655</v>
      </c>
      <c r="D74" s="29" t="s">
        <v>7656</v>
      </c>
      <c r="F74" s="29" t="s">
        <v>88</v>
      </c>
      <c r="G74" s="29" t="s">
        <v>451</v>
      </c>
      <c r="H74" s="29" t="s">
        <v>157</v>
      </c>
      <c r="K74" s="29"/>
      <c r="L74" s="29"/>
      <c r="M74" s="29"/>
      <c r="N74" s="31">
        <v>1</v>
      </c>
      <c r="O74" s="31" t="s">
        <v>158</v>
      </c>
      <c r="P74" s="32">
        <v>560</v>
      </c>
      <c r="Q74" s="32">
        <v>0</v>
      </c>
      <c r="R74" s="32">
        <v>0</v>
      </c>
      <c r="S74" s="32">
        <f t="shared" si="5"/>
        <v>560</v>
      </c>
      <c r="U74" s="31">
        <v>80</v>
      </c>
      <c r="V74" s="22">
        <v>-560</v>
      </c>
      <c r="W74" s="22">
        <v>0</v>
      </c>
      <c r="X74" s="22">
        <v>0</v>
      </c>
      <c r="Y74" s="22">
        <v>0</v>
      </c>
      <c r="Z74" s="22">
        <v>0</v>
      </c>
      <c r="AA74" s="22">
        <v>0</v>
      </c>
      <c r="AB74" s="22">
        <v>0</v>
      </c>
      <c r="AC74" s="22">
        <v>0</v>
      </c>
      <c r="AD74" s="22">
        <v>0</v>
      </c>
      <c r="AE74" s="22">
        <v>0</v>
      </c>
      <c r="AF74" s="22">
        <v>0</v>
      </c>
      <c r="AG74" s="22">
        <v>0</v>
      </c>
      <c r="AH74" s="22">
        <v>0</v>
      </c>
      <c r="AI74" s="22">
        <f t="shared" si="6"/>
        <v>0</v>
      </c>
      <c r="AJ74" s="22">
        <v>0</v>
      </c>
      <c r="AK74" s="22">
        <f t="shared" si="7"/>
        <v>-560</v>
      </c>
      <c r="AM74" s="32">
        <f t="shared" si="8"/>
        <v>0</v>
      </c>
      <c r="AN74" s="32">
        <f t="shared" si="9"/>
        <v>0</v>
      </c>
    </row>
    <row r="75" spans="1:40" outlineLevel="1" x14ac:dyDescent="0.25">
      <c r="A75" s="36">
        <v>40755</v>
      </c>
      <c r="C75" s="28" t="s">
        <v>7657</v>
      </c>
      <c r="D75" s="29" t="s">
        <v>7658</v>
      </c>
      <c r="F75" s="29" t="s">
        <v>88</v>
      </c>
      <c r="G75" s="29" t="s">
        <v>451</v>
      </c>
      <c r="H75" s="29" t="s">
        <v>157</v>
      </c>
      <c r="K75" s="29"/>
      <c r="L75" s="29"/>
      <c r="M75" s="29"/>
      <c r="N75" s="31">
        <v>1</v>
      </c>
      <c r="O75" s="31" t="s">
        <v>158</v>
      </c>
      <c r="P75" s="32">
        <v>5659.13</v>
      </c>
      <c r="Q75" s="32">
        <v>0</v>
      </c>
      <c r="R75" s="32">
        <v>0</v>
      </c>
      <c r="S75" s="32">
        <f t="shared" si="5"/>
        <v>5659.13</v>
      </c>
      <c r="U75" s="31">
        <v>80</v>
      </c>
      <c r="V75" s="22">
        <v>-5659.13</v>
      </c>
      <c r="W75" s="22">
        <v>0</v>
      </c>
      <c r="X75" s="22">
        <v>0</v>
      </c>
      <c r="Y75" s="22">
        <v>0</v>
      </c>
      <c r="Z75" s="22">
        <v>0</v>
      </c>
      <c r="AA75" s="22">
        <v>0</v>
      </c>
      <c r="AB75" s="22">
        <v>0</v>
      </c>
      <c r="AC75" s="22">
        <v>0</v>
      </c>
      <c r="AD75" s="22">
        <v>0</v>
      </c>
      <c r="AE75" s="22">
        <v>0</v>
      </c>
      <c r="AF75" s="22">
        <v>0</v>
      </c>
      <c r="AG75" s="22">
        <v>0</v>
      </c>
      <c r="AH75" s="22">
        <v>0</v>
      </c>
      <c r="AI75" s="22">
        <f t="shared" si="6"/>
        <v>0</v>
      </c>
      <c r="AJ75" s="22">
        <v>0</v>
      </c>
      <c r="AK75" s="22">
        <f t="shared" si="7"/>
        <v>-5659.13</v>
      </c>
      <c r="AM75" s="32">
        <f t="shared" si="8"/>
        <v>0</v>
      </c>
      <c r="AN75" s="32">
        <f t="shared" si="9"/>
        <v>0</v>
      </c>
    </row>
    <row r="76" spans="1:40" outlineLevel="1" x14ac:dyDescent="0.25">
      <c r="A76" s="36">
        <v>40755</v>
      </c>
      <c r="C76" s="28" t="s">
        <v>7659</v>
      </c>
      <c r="D76" s="29" t="s">
        <v>7660</v>
      </c>
      <c r="F76" s="29" t="s">
        <v>88</v>
      </c>
      <c r="G76" s="29" t="s">
        <v>451</v>
      </c>
      <c r="H76" s="29" t="s">
        <v>157</v>
      </c>
      <c r="K76" s="29"/>
      <c r="L76" s="29"/>
      <c r="M76" s="29"/>
      <c r="N76" s="31">
        <v>1</v>
      </c>
      <c r="O76" s="31" t="s">
        <v>158</v>
      </c>
      <c r="P76" s="32">
        <v>40</v>
      </c>
      <c r="Q76" s="32">
        <v>0</v>
      </c>
      <c r="R76" s="32">
        <v>0</v>
      </c>
      <c r="S76" s="32">
        <f t="shared" si="5"/>
        <v>40</v>
      </c>
      <c r="U76" s="31">
        <v>80</v>
      </c>
      <c r="V76" s="22">
        <v>-40</v>
      </c>
      <c r="W76" s="22">
        <v>0</v>
      </c>
      <c r="X76" s="22">
        <v>0</v>
      </c>
      <c r="Y76" s="22">
        <v>0</v>
      </c>
      <c r="Z76" s="22">
        <v>0</v>
      </c>
      <c r="AA76" s="22">
        <v>0</v>
      </c>
      <c r="AB76" s="22">
        <v>0</v>
      </c>
      <c r="AC76" s="22">
        <v>0</v>
      </c>
      <c r="AD76" s="22">
        <v>0</v>
      </c>
      <c r="AE76" s="22">
        <v>0</v>
      </c>
      <c r="AF76" s="22">
        <v>0</v>
      </c>
      <c r="AG76" s="22">
        <v>0</v>
      </c>
      <c r="AH76" s="22">
        <v>0</v>
      </c>
      <c r="AI76" s="22">
        <f t="shared" si="6"/>
        <v>0</v>
      </c>
      <c r="AJ76" s="22">
        <v>0</v>
      </c>
      <c r="AK76" s="22">
        <f t="shared" si="7"/>
        <v>-40</v>
      </c>
      <c r="AM76" s="32">
        <f t="shared" si="8"/>
        <v>0</v>
      </c>
      <c r="AN76" s="32">
        <f t="shared" si="9"/>
        <v>0</v>
      </c>
    </row>
    <row r="77" spans="1:40" outlineLevel="1" x14ac:dyDescent="0.25">
      <c r="A77" s="36">
        <v>40755</v>
      </c>
      <c r="C77" s="28" t="s">
        <v>7661</v>
      </c>
      <c r="D77" s="29" t="s">
        <v>7662</v>
      </c>
      <c r="F77" s="29" t="s">
        <v>88</v>
      </c>
      <c r="G77" s="29" t="s">
        <v>451</v>
      </c>
      <c r="H77" s="29" t="s">
        <v>157</v>
      </c>
      <c r="K77" s="29"/>
      <c r="L77" s="29"/>
      <c r="M77" s="29"/>
      <c r="N77" s="31">
        <v>1</v>
      </c>
      <c r="O77" s="31" t="s">
        <v>158</v>
      </c>
      <c r="P77" s="32">
        <v>1454</v>
      </c>
      <c r="Q77" s="32">
        <v>0</v>
      </c>
      <c r="R77" s="32">
        <v>0</v>
      </c>
      <c r="S77" s="32">
        <f t="shared" si="5"/>
        <v>1454</v>
      </c>
      <c r="U77" s="31">
        <v>80</v>
      </c>
      <c r="V77" s="22">
        <v>-1454</v>
      </c>
      <c r="W77" s="22">
        <v>0</v>
      </c>
      <c r="X77" s="22">
        <v>0</v>
      </c>
      <c r="Y77" s="22">
        <v>0</v>
      </c>
      <c r="Z77" s="22">
        <v>0</v>
      </c>
      <c r="AA77" s="22">
        <v>0</v>
      </c>
      <c r="AB77" s="22">
        <v>0</v>
      </c>
      <c r="AC77" s="22">
        <v>0</v>
      </c>
      <c r="AD77" s="22">
        <v>0</v>
      </c>
      <c r="AE77" s="22">
        <v>0</v>
      </c>
      <c r="AF77" s="22">
        <v>0</v>
      </c>
      <c r="AG77" s="22">
        <v>0</v>
      </c>
      <c r="AH77" s="22">
        <v>0</v>
      </c>
      <c r="AI77" s="22">
        <f t="shared" si="6"/>
        <v>0</v>
      </c>
      <c r="AJ77" s="22">
        <v>0</v>
      </c>
      <c r="AK77" s="22">
        <f t="shared" si="7"/>
        <v>-1454</v>
      </c>
      <c r="AM77" s="32">
        <f t="shared" si="8"/>
        <v>0</v>
      </c>
      <c r="AN77" s="32">
        <f t="shared" si="9"/>
        <v>0</v>
      </c>
    </row>
    <row r="78" spans="1:40" outlineLevel="1" x14ac:dyDescent="0.25">
      <c r="A78" s="36">
        <v>40755</v>
      </c>
      <c r="C78" s="28" t="s">
        <v>7663</v>
      </c>
      <c r="D78" s="29" t="s">
        <v>7664</v>
      </c>
      <c r="F78" s="29" t="s">
        <v>88</v>
      </c>
      <c r="G78" s="29" t="s">
        <v>451</v>
      </c>
      <c r="H78" s="29" t="s">
        <v>157</v>
      </c>
      <c r="K78" s="29"/>
      <c r="L78" s="29"/>
      <c r="M78" s="29"/>
      <c r="N78" s="31">
        <v>1</v>
      </c>
      <c r="O78" s="31" t="s">
        <v>158</v>
      </c>
      <c r="P78" s="32">
        <v>280</v>
      </c>
      <c r="Q78" s="32">
        <v>0</v>
      </c>
      <c r="R78" s="32">
        <v>0</v>
      </c>
      <c r="S78" s="32">
        <f t="shared" si="5"/>
        <v>280</v>
      </c>
      <c r="U78" s="31">
        <v>80</v>
      </c>
      <c r="V78" s="22">
        <v>-280</v>
      </c>
      <c r="W78" s="22">
        <v>0</v>
      </c>
      <c r="X78" s="22">
        <v>0</v>
      </c>
      <c r="Y78" s="22">
        <v>0</v>
      </c>
      <c r="Z78" s="22">
        <v>0</v>
      </c>
      <c r="AA78" s="22">
        <v>0</v>
      </c>
      <c r="AB78" s="22">
        <v>0</v>
      </c>
      <c r="AC78" s="22">
        <v>0</v>
      </c>
      <c r="AD78" s="22">
        <v>0</v>
      </c>
      <c r="AE78" s="22">
        <v>0</v>
      </c>
      <c r="AF78" s="22">
        <v>0</v>
      </c>
      <c r="AG78" s="22">
        <v>0</v>
      </c>
      <c r="AH78" s="22">
        <v>0</v>
      </c>
      <c r="AI78" s="22">
        <f t="shared" si="6"/>
        <v>0</v>
      </c>
      <c r="AJ78" s="22">
        <v>0</v>
      </c>
      <c r="AK78" s="22">
        <f t="shared" si="7"/>
        <v>-280</v>
      </c>
      <c r="AM78" s="32">
        <f t="shared" si="8"/>
        <v>0</v>
      </c>
      <c r="AN78" s="32">
        <f t="shared" si="9"/>
        <v>0</v>
      </c>
    </row>
    <row r="79" spans="1:40" outlineLevel="1" x14ac:dyDescent="0.25">
      <c r="A79" s="36">
        <v>40755</v>
      </c>
      <c r="C79" s="28" t="s">
        <v>7665</v>
      </c>
      <c r="D79" s="29" t="s">
        <v>7666</v>
      </c>
      <c r="F79" s="29" t="s">
        <v>88</v>
      </c>
      <c r="G79" s="29" t="s">
        <v>451</v>
      </c>
      <c r="H79" s="29" t="s">
        <v>157</v>
      </c>
      <c r="K79" s="29"/>
      <c r="L79" s="29"/>
      <c r="M79" s="29"/>
      <c r="N79" s="31">
        <v>1</v>
      </c>
      <c r="O79" s="31" t="s">
        <v>158</v>
      </c>
      <c r="P79" s="32">
        <v>4400</v>
      </c>
      <c r="Q79" s="32">
        <v>0</v>
      </c>
      <c r="R79" s="32">
        <v>0</v>
      </c>
      <c r="S79" s="32">
        <f t="shared" si="5"/>
        <v>4400</v>
      </c>
      <c r="U79" s="31">
        <v>80</v>
      </c>
      <c r="V79" s="22">
        <v>-4400</v>
      </c>
      <c r="W79" s="22">
        <v>0</v>
      </c>
      <c r="X79" s="22">
        <v>0</v>
      </c>
      <c r="Y79" s="22">
        <v>0</v>
      </c>
      <c r="Z79" s="22">
        <v>0</v>
      </c>
      <c r="AA79" s="22">
        <v>0</v>
      </c>
      <c r="AB79" s="22">
        <v>0</v>
      </c>
      <c r="AC79" s="22">
        <v>0</v>
      </c>
      <c r="AD79" s="22">
        <v>0</v>
      </c>
      <c r="AE79" s="22">
        <v>0</v>
      </c>
      <c r="AF79" s="22">
        <v>0</v>
      </c>
      <c r="AG79" s="22">
        <v>0</v>
      </c>
      <c r="AH79" s="22">
        <v>0</v>
      </c>
      <c r="AI79" s="22">
        <f t="shared" si="6"/>
        <v>0</v>
      </c>
      <c r="AJ79" s="22">
        <v>0</v>
      </c>
      <c r="AK79" s="22">
        <f t="shared" si="7"/>
        <v>-4400</v>
      </c>
      <c r="AM79" s="32">
        <f t="shared" si="8"/>
        <v>0</v>
      </c>
      <c r="AN79" s="32">
        <f t="shared" si="9"/>
        <v>0</v>
      </c>
    </row>
    <row r="80" spans="1:40" outlineLevel="1" x14ac:dyDescent="0.25">
      <c r="A80" s="36">
        <v>40755</v>
      </c>
      <c r="C80" s="28" t="s">
        <v>7667</v>
      </c>
      <c r="D80" s="29" t="s">
        <v>7668</v>
      </c>
      <c r="F80" s="29" t="s">
        <v>88</v>
      </c>
      <c r="G80" s="29" t="s">
        <v>451</v>
      </c>
      <c r="H80" s="29" t="s">
        <v>157</v>
      </c>
      <c r="K80" s="29"/>
      <c r="L80" s="29"/>
      <c r="M80" s="29"/>
      <c r="N80" s="31">
        <v>1</v>
      </c>
      <c r="O80" s="31" t="s">
        <v>158</v>
      </c>
      <c r="P80" s="32">
        <v>110</v>
      </c>
      <c r="Q80" s="32">
        <v>0</v>
      </c>
      <c r="R80" s="32">
        <v>0</v>
      </c>
      <c r="S80" s="32">
        <f t="shared" si="5"/>
        <v>110</v>
      </c>
      <c r="U80" s="31">
        <v>80</v>
      </c>
      <c r="V80" s="22">
        <v>-110</v>
      </c>
      <c r="W80" s="22">
        <v>0</v>
      </c>
      <c r="X80" s="22">
        <v>0</v>
      </c>
      <c r="Y80" s="22">
        <v>0</v>
      </c>
      <c r="Z80" s="22">
        <v>0</v>
      </c>
      <c r="AA80" s="22">
        <v>0</v>
      </c>
      <c r="AB80" s="22">
        <v>0</v>
      </c>
      <c r="AC80" s="22">
        <v>0</v>
      </c>
      <c r="AD80" s="22">
        <v>0</v>
      </c>
      <c r="AE80" s="22">
        <v>0</v>
      </c>
      <c r="AF80" s="22">
        <v>0</v>
      </c>
      <c r="AG80" s="22">
        <v>0</v>
      </c>
      <c r="AH80" s="22">
        <v>0</v>
      </c>
      <c r="AI80" s="22">
        <f t="shared" si="6"/>
        <v>0</v>
      </c>
      <c r="AJ80" s="22">
        <v>0</v>
      </c>
      <c r="AK80" s="22">
        <f t="shared" si="7"/>
        <v>-110</v>
      </c>
      <c r="AM80" s="32">
        <f t="shared" si="8"/>
        <v>0</v>
      </c>
      <c r="AN80" s="32">
        <f t="shared" si="9"/>
        <v>0</v>
      </c>
    </row>
    <row r="81" spans="1:40" outlineLevel="1" x14ac:dyDescent="0.25">
      <c r="A81" s="36">
        <v>40755</v>
      </c>
      <c r="C81" s="28" t="s">
        <v>7669</v>
      </c>
      <c r="D81" s="29" t="s">
        <v>7670</v>
      </c>
      <c r="F81" s="29" t="s">
        <v>88</v>
      </c>
      <c r="G81" s="29" t="s">
        <v>451</v>
      </c>
      <c r="H81" s="29" t="s">
        <v>157</v>
      </c>
      <c r="K81" s="29"/>
      <c r="L81" s="29"/>
      <c r="M81" s="29"/>
      <c r="N81" s="31">
        <v>1</v>
      </c>
      <c r="O81" s="31" t="s">
        <v>158</v>
      </c>
      <c r="P81" s="32">
        <v>4100</v>
      </c>
      <c r="Q81" s="32">
        <v>0</v>
      </c>
      <c r="R81" s="32">
        <v>0</v>
      </c>
      <c r="S81" s="32">
        <f t="shared" si="5"/>
        <v>4100</v>
      </c>
      <c r="U81" s="31">
        <v>80</v>
      </c>
      <c r="V81" s="22">
        <v>-4100</v>
      </c>
      <c r="W81" s="22">
        <v>0</v>
      </c>
      <c r="X81" s="22">
        <v>0</v>
      </c>
      <c r="Y81" s="22">
        <v>0</v>
      </c>
      <c r="Z81" s="22">
        <v>0</v>
      </c>
      <c r="AA81" s="22">
        <v>0</v>
      </c>
      <c r="AB81" s="22">
        <v>0</v>
      </c>
      <c r="AC81" s="22">
        <v>0</v>
      </c>
      <c r="AD81" s="22">
        <v>0</v>
      </c>
      <c r="AE81" s="22">
        <v>0</v>
      </c>
      <c r="AF81" s="22">
        <v>0</v>
      </c>
      <c r="AG81" s="22">
        <v>0</v>
      </c>
      <c r="AH81" s="22">
        <v>0</v>
      </c>
      <c r="AI81" s="22">
        <f t="shared" si="6"/>
        <v>0</v>
      </c>
      <c r="AJ81" s="22">
        <v>0</v>
      </c>
      <c r="AK81" s="22">
        <f t="shared" si="7"/>
        <v>-4100</v>
      </c>
      <c r="AM81" s="32">
        <f t="shared" si="8"/>
        <v>0</v>
      </c>
      <c r="AN81" s="32">
        <f t="shared" si="9"/>
        <v>0</v>
      </c>
    </row>
    <row r="82" spans="1:40" outlineLevel="1" x14ac:dyDescent="0.25">
      <c r="A82" s="36">
        <v>40755</v>
      </c>
      <c r="C82" s="28" t="s">
        <v>7671</v>
      </c>
      <c r="D82" s="29" t="s">
        <v>7672</v>
      </c>
      <c r="F82" s="29" t="s">
        <v>88</v>
      </c>
      <c r="G82" s="29" t="s">
        <v>451</v>
      </c>
      <c r="H82" s="29" t="s">
        <v>157</v>
      </c>
      <c r="K82" s="29"/>
      <c r="L82" s="29"/>
      <c r="M82" s="29"/>
      <c r="N82" s="31">
        <v>1</v>
      </c>
      <c r="O82" s="31" t="s">
        <v>158</v>
      </c>
      <c r="P82" s="32">
        <v>130</v>
      </c>
      <c r="Q82" s="32">
        <v>0</v>
      </c>
      <c r="R82" s="32">
        <v>0</v>
      </c>
      <c r="S82" s="32">
        <f t="shared" si="5"/>
        <v>130</v>
      </c>
      <c r="U82" s="31">
        <v>80</v>
      </c>
      <c r="V82" s="22">
        <v>-130</v>
      </c>
      <c r="W82" s="22">
        <v>0</v>
      </c>
      <c r="X82" s="22">
        <v>0</v>
      </c>
      <c r="Y82" s="22">
        <v>0</v>
      </c>
      <c r="Z82" s="22">
        <v>0</v>
      </c>
      <c r="AA82" s="22">
        <v>0</v>
      </c>
      <c r="AB82" s="22">
        <v>0</v>
      </c>
      <c r="AC82" s="22">
        <v>0</v>
      </c>
      <c r="AD82" s="22">
        <v>0</v>
      </c>
      <c r="AE82" s="22">
        <v>0</v>
      </c>
      <c r="AF82" s="22">
        <v>0</v>
      </c>
      <c r="AG82" s="22">
        <v>0</v>
      </c>
      <c r="AH82" s="22">
        <v>0</v>
      </c>
      <c r="AI82" s="22">
        <f t="shared" si="6"/>
        <v>0</v>
      </c>
      <c r="AJ82" s="22">
        <v>0</v>
      </c>
      <c r="AK82" s="22">
        <f t="shared" si="7"/>
        <v>-130</v>
      </c>
      <c r="AM82" s="32">
        <f t="shared" si="8"/>
        <v>0</v>
      </c>
      <c r="AN82" s="32">
        <f t="shared" si="9"/>
        <v>0</v>
      </c>
    </row>
    <row r="83" spans="1:40" outlineLevel="1" x14ac:dyDescent="0.25">
      <c r="A83" s="36">
        <v>40755</v>
      </c>
      <c r="C83" s="28" t="s">
        <v>7673</v>
      </c>
      <c r="D83" s="29" t="s">
        <v>7674</v>
      </c>
      <c r="F83" s="29" t="s">
        <v>88</v>
      </c>
      <c r="G83" s="29" t="s">
        <v>451</v>
      </c>
      <c r="H83" s="29" t="s">
        <v>157</v>
      </c>
      <c r="K83" s="29"/>
      <c r="L83" s="29"/>
      <c r="M83" s="29"/>
      <c r="N83" s="31">
        <v>1</v>
      </c>
      <c r="O83" s="31" t="s">
        <v>158</v>
      </c>
      <c r="P83" s="32">
        <v>209</v>
      </c>
      <c r="Q83" s="32">
        <v>0</v>
      </c>
      <c r="R83" s="32">
        <v>0</v>
      </c>
      <c r="S83" s="32">
        <f t="shared" si="5"/>
        <v>209</v>
      </c>
      <c r="U83" s="31">
        <v>80</v>
      </c>
      <c r="V83" s="22">
        <v>-209</v>
      </c>
      <c r="W83" s="22">
        <v>0</v>
      </c>
      <c r="X83" s="22">
        <v>0</v>
      </c>
      <c r="Y83" s="22">
        <v>0</v>
      </c>
      <c r="Z83" s="22">
        <v>0</v>
      </c>
      <c r="AA83" s="22">
        <v>0</v>
      </c>
      <c r="AB83" s="22">
        <v>0</v>
      </c>
      <c r="AC83" s="22">
        <v>0</v>
      </c>
      <c r="AD83" s="22">
        <v>0</v>
      </c>
      <c r="AE83" s="22">
        <v>0</v>
      </c>
      <c r="AF83" s="22">
        <v>0</v>
      </c>
      <c r="AG83" s="22">
        <v>0</v>
      </c>
      <c r="AH83" s="22">
        <v>0</v>
      </c>
      <c r="AI83" s="22">
        <f t="shared" si="6"/>
        <v>0</v>
      </c>
      <c r="AJ83" s="22">
        <v>0</v>
      </c>
      <c r="AK83" s="22">
        <f t="shared" si="7"/>
        <v>-209</v>
      </c>
      <c r="AM83" s="32">
        <f t="shared" si="8"/>
        <v>0</v>
      </c>
      <c r="AN83" s="32">
        <f t="shared" si="9"/>
        <v>0</v>
      </c>
    </row>
    <row r="84" spans="1:40" outlineLevel="1" x14ac:dyDescent="0.25">
      <c r="A84" s="36">
        <v>40755</v>
      </c>
      <c r="C84" s="28" t="s">
        <v>7675</v>
      </c>
      <c r="D84" s="29" t="s">
        <v>7676</v>
      </c>
      <c r="F84" s="29" t="s">
        <v>88</v>
      </c>
      <c r="G84" s="29" t="s">
        <v>451</v>
      </c>
      <c r="H84" s="29" t="s">
        <v>157</v>
      </c>
      <c r="K84" s="29"/>
      <c r="L84" s="29"/>
      <c r="M84" s="29"/>
      <c r="N84" s="31">
        <v>1</v>
      </c>
      <c r="O84" s="31" t="s">
        <v>158</v>
      </c>
      <c r="P84" s="32">
        <v>470</v>
      </c>
      <c r="Q84" s="32">
        <v>0</v>
      </c>
      <c r="R84" s="32">
        <v>0</v>
      </c>
      <c r="S84" s="32">
        <f t="shared" si="5"/>
        <v>470</v>
      </c>
      <c r="U84" s="31">
        <v>80</v>
      </c>
      <c r="V84" s="22">
        <v>-470</v>
      </c>
      <c r="W84" s="22">
        <v>0</v>
      </c>
      <c r="X84" s="22">
        <v>0</v>
      </c>
      <c r="Y84" s="22">
        <v>0</v>
      </c>
      <c r="Z84" s="22">
        <v>0</v>
      </c>
      <c r="AA84" s="22">
        <v>0</v>
      </c>
      <c r="AB84" s="22">
        <v>0</v>
      </c>
      <c r="AC84" s="22">
        <v>0</v>
      </c>
      <c r="AD84" s="22">
        <v>0</v>
      </c>
      <c r="AE84" s="22">
        <v>0</v>
      </c>
      <c r="AF84" s="22">
        <v>0</v>
      </c>
      <c r="AG84" s="22">
        <v>0</v>
      </c>
      <c r="AH84" s="22">
        <v>0</v>
      </c>
      <c r="AI84" s="22">
        <f t="shared" si="6"/>
        <v>0</v>
      </c>
      <c r="AJ84" s="22">
        <v>0</v>
      </c>
      <c r="AK84" s="22">
        <f t="shared" si="7"/>
        <v>-470</v>
      </c>
      <c r="AM84" s="32">
        <f t="shared" si="8"/>
        <v>0</v>
      </c>
      <c r="AN84" s="32">
        <f t="shared" si="9"/>
        <v>0</v>
      </c>
    </row>
    <row r="85" spans="1:40" outlineLevel="1" x14ac:dyDescent="0.25">
      <c r="A85" s="36">
        <v>40755</v>
      </c>
      <c r="C85" s="28" t="s">
        <v>7677</v>
      </c>
      <c r="D85" s="29" t="s">
        <v>7678</v>
      </c>
      <c r="F85" s="29" t="s">
        <v>88</v>
      </c>
      <c r="G85" s="29" t="s">
        <v>451</v>
      </c>
      <c r="H85" s="29" t="s">
        <v>157</v>
      </c>
      <c r="K85" s="29"/>
      <c r="L85" s="29"/>
      <c r="M85" s="29"/>
      <c r="N85" s="31">
        <v>1</v>
      </c>
      <c r="O85" s="31" t="s">
        <v>158</v>
      </c>
      <c r="P85" s="32">
        <v>260</v>
      </c>
      <c r="Q85" s="32">
        <v>0</v>
      </c>
      <c r="R85" s="32">
        <v>0</v>
      </c>
      <c r="S85" s="32">
        <f t="shared" si="5"/>
        <v>260</v>
      </c>
      <c r="U85" s="31">
        <v>80</v>
      </c>
      <c r="V85" s="22">
        <v>-260</v>
      </c>
      <c r="W85" s="22">
        <v>0</v>
      </c>
      <c r="X85" s="22">
        <v>0</v>
      </c>
      <c r="Y85" s="22">
        <v>0</v>
      </c>
      <c r="Z85" s="22">
        <v>0</v>
      </c>
      <c r="AA85" s="22">
        <v>0</v>
      </c>
      <c r="AB85" s="22">
        <v>0</v>
      </c>
      <c r="AC85" s="22">
        <v>0</v>
      </c>
      <c r="AD85" s="22">
        <v>0</v>
      </c>
      <c r="AE85" s="22">
        <v>0</v>
      </c>
      <c r="AF85" s="22">
        <v>0</v>
      </c>
      <c r="AG85" s="22">
        <v>0</v>
      </c>
      <c r="AH85" s="22">
        <v>0</v>
      </c>
      <c r="AI85" s="22">
        <f t="shared" si="6"/>
        <v>0</v>
      </c>
      <c r="AJ85" s="22">
        <v>0</v>
      </c>
      <c r="AK85" s="22">
        <f t="shared" si="7"/>
        <v>-260</v>
      </c>
      <c r="AM85" s="32">
        <f t="shared" si="8"/>
        <v>0</v>
      </c>
      <c r="AN85" s="32">
        <f t="shared" si="9"/>
        <v>0</v>
      </c>
    </row>
    <row r="86" spans="1:40" outlineLevel="1" x14ac:dyDescent="0.25">
      <c r="A86" s="36">
        <v>40755</v>
      </c>
      <c r="C86" s="28" t="s">
        <v>7679</v>
      </c>
      <c r="D86" s="29" t="s">
        <v>7680</v>
      </c>
      <c r="F86" s="29" t="s">
        <v>88</v>
      </c>
      <c r="G86" s="29" t="s">
        <v>451</v>
      </c>
      <c r="H86" s="29" t="s">
        <v>157</v>
      </c>
      <c r="K86" s="29"/>
      <c r="L86" s="29"/>
      <c r="M86" s="29"/>
      <c r="N86" s="31">
        <v>1</v>
      </c>
      <c r="O86" s="31" t="s">
        <v>158</v>
      </c>
      <c r="P86" s="32">
        <v>949</v>
      </c>
      <c r="Q86" s="32">
        <v>0</v>
      </c>
      <c r="R86" s="32">
        <v>0</v>
      </c>
      <c r="S86" s="32">
        <f t="shared" si="5"/>
        <v>949</v>
      </c>
      <c r="U86" s="31">
        <v>80</v>
      </c>
      <c r="V86" s="22">
        <v>-949</v>
      </c>
      <c r="W86" s="22">
        <v>0</v>
      </c>
      <c r="X86" s="22">
        <v>0</v>
      </c>
      <c r="Y86" s="22">
        <v>0</v>
      </c>
      <c r="Z86" s="22">
        <v>0</v>
      </c>
      <c r="AA86" s="22">
        <v>0</v>
      </c>
      <c r="AB86" s="22">
        <v>0</v>
      </c>
      <c r="AC86" s="22">
        <v>0</v>
      </c>
      <c r="AD86" s="22">
        <v>0</v>
      </c>
      <c r="AE86" s="22">
        <v>0</v>
      </c>
      <c r="AF86" s="22">
        <v>0</v>
      </c>
      <c r="AG86" s="22">
        <v>0</v>
      </c>
      <c r="AH86" s="22">
        <v>0</v>
      </c>
      <c r="AI86" s="22">
        <f t="shared" si="6"/>
        <v>0</v>
      </c>
      <c r="AJ86" s="22">
        <v>0</v>
      </c>
      <c r="AK86" s="22">
        <f t="shared" si="7"/>
        <v>-949</v>
      </c>
      <c r="AM86" s="32">
        <f t="shared" si="8"/>
        <v>0</v>
      </c>
      <c r="AN86" s="32">
        <f t="shared" si="9"/>
        <v>0</v>
      </c>
    </row>
    <row r="87" spans="1:40" outlineLevel="1" x14ac:dyDescent="0.25">
      <c r="A87" s="36">
        <v>40755</v>
      </c>
      <c r="C87" s="28" t="s">
        <v>7681</v>
      </c>
      <c r="D87" s="29" t="s">
        <v>7682</v>
      </c>
      <c r="F87" s="29" t="s">
        <v>88</v>
      </c>
      <c r="G87" s="29" t="s">
        <v>451</v>
      </c>
      <c r="H87" s="29" t="s">
        <v>157</v>
      </c>
      <c r="K87" s="29"/>
      <c r="L87" s="29"/>
      <c r="M87" s="29"/>
      <c r="N87" s="31">
        <v>1</v>
      </c>
      <c r="O87" s="31" t="s">
        <v>158</v>
      </c>
      <c r="P87" s="32">
        <v>156</v>
      </c>
      <c r="Q87" s="32">
        <v>0</v>
      </c>
      <c r="R87" s="32">
        <v>0</v>
      </c>
      <c r="S87" s="32">
        <f t="shared" si="5"/>
        <v>156</v>
      </c>
      <c r="U87" s="31">
        <v>80</v>
      </c>
      <c r="V87" s="22">
        <v>-156</v>
      </c>
      <c r="W87" s="22">
        <v>0</v>
      </c>
      <c r="X87" s="22">
        <v>0</v>
      </c>
      <c r="Y87" s="22">
        <v>0</v>
      </c>
      <c r="Z87" s="22">
        <v>0</v>
      </c>
      <c r="AA87" s="22">
        <v>0</v>
      </c>
      <c r="AB87" s="22">
        <v>0</v>
      </c>
      <c r="AC87" s="22">
        <v>0</v>
      </c>
      <c r="AD87" s="22">
        <v>0</v>
      </c>
      <c r="AE87" s="22">
        <v>0</v>
      </c>
      <c r="AF87" s="22">
        <v>0</v>
      </c>
      <c r="AG87" s="22">
        <v>0</v>
      </c>
      <c r="AH87" s="22">
        <v>0</v>
      </c>
      <c r="AI87" s="22">
        <f t="shared" si="6"/>
        <v>0</v>
      </c>
      <c r="AJ87" s="22">
        <v>0</v>
      </c>
      <c r="AK87" s="22">
        <f t="shared" si="7"/>
        <v>-156</v>
      </c>
      <c r="AM87" s="32">
        <f t="shared" si="8"/>
        <v>0</v>
      </c>
      <c r="AN87" s="32">
        <f t="shared" si="9"/>
        <v>0</v>
      </c>
    </row>
    <row r="88" spans="1:40" outlineLevel="1" x14ac:dyDescent="0.25">
      <c r="A88" s="36">
        <v>40755</v>
      </c>
      <c r="C88" s="28" t="s">
        <v>7683</v>
      </c>
      <c r="D88" s="29" t="s">
        <v>7684</v>
      </c>
      <c r="F88" s="29" t="s">
        <v>88</v>
      </c>
      <c r="G88" s="29" t="s">
        <v>451</v>
      </c>
      <c r="H88" s="29" t="s">
        <v>157</v>
      </c>
      <c r="K88" s="29"/>
      <c r="L88" s="29"/>
      <c r="M88" s="29"/>
      <c r="N88" s="31">
        <v>1</v>
      </c>
      <c r="O88" s="31" t="s">
        <v>158</v>
      </c>
      <c r="P88" s="32">
        <v>1120</v>
      </c>
      <c r="Q88" s="32">
        <v>0</v>
      </c>
      <c r="R88" s="32">
        <v>0</v>
      </c>
      <c r="S88" s="32">
        <f t="shared" si="5"/>
        <v>1120</v>
      </c>
      <c r="U88" s="31">
        <v>80</v>
      </c>
      <c r="V88" s="22">
        <v>-1120</v>
      </c>
      <c r="W88" s="22">
        <v>0</v>
      </c>
      <c r="X88" s="22">
        <v>0</v>
      </c>
      <c r="Y88" s="22">
        <v>0</v>
      </c>
      <c r="Z88" s="22">
        <v>0</v>
      </c>
      <c r="AA88" s="22">
        <v>0</v>
      </c>
      <c r="AB88" s="22">
        <v>0</v>
      </c>
      <c r="AC88" s="22">
        <v>0</v>
      </c>
      <c r="AD88" s="22">
        <v>0</v>
      </c>
      <c r="AE88" s="22">
        <v>0</v>
      </c>
      <c r="AF88" s="22">
        <v>0</v>
      </c>
      <c r="AG88" s="22">
        <v>0</v>
      </c>
      <c r="AH88" s="22">
        <v>0</v>
      </c>
      <c r="AI88" s="22">
        <f t="shared" si="6"/>
        <v>0</v>
      </c>
      <c r="AJ88" s="22">
        <v>0</v>
      </c>
      <c r="AK88" s="22">
        <f t="shared" si="7"/>
        <v>-1120</v>
      </c>
      <c r="AM88" s="32">
        <f t="shared" si="8"/>
        <v>0</v>
      </c>
      <c r="AN88" s="32">
        <f t="shared" si="9"/>
        <v>0</v>
      </c>
    </row>
    <row r="89" spans="1:40" outlineLevel="1" x14ac:dyDescent="0.25">
      <c r="A89" s="36">
        <v>40755</v>
      </c>
      <c r="C89" s="28" t="s">
        <v>7685</v>
      </c>
      <c r="D89" s="29" t="s">
        <v>7686</v>
      </c>
      <c r="F89" s="29" t="s">
        <v>88</v>
      </c>
      <c r="G89" s="29" t="s">
        <v>451</v>
      </c>
      <c r="H89" s="29" t="s">
        <v>157</v>
      </c>
      <c r="K89" s="29"/>
      <c r="L89" s="29"/>
      <c r="M89" s="29"/>
      <c r="N89" s="31">
        <v>1</v>
      </c>
      <c r="O89" s="31" t="s">
        <v>158</v>
      </c>
      <c r="P89" s="32">
        <v>1180</v>
      </c>
      <c r="Q89" s="32">
        <v>0</v>
      </c>
      <c r="R89" s="32">
        <v>0</v>
      </c>
      <c r="S89" s="32">
        <f t="shared" si="5"/>
        <v>1180</v>
      </c>
      <c r="U89" s="31">
        <v>80</v>
      </c>
      <c r="V89" s="22">
        <v>-1180</v>
      </c>
      <c r="W89" s="22">
        <v>0</v>
      </c>
      <c r="X89" s="22">
        <v>0</v>
      </c>
      <c r="Y89" s="22">
        <v>0</v>
      </c>
      <c r="Z89" s="22">
        <v>0</v>
      </c>
      <c r="AA89" s="22">
        <v>0</v>
      </c>
      <c r="AB89" s="22">
        <v>0</v>
      </c>
      <c r="AC89" s="22">
        <v>0</v>
      </c>
      <c r="AD89" s="22">
        <v>0</v>
      </c>
      <c r="AE89" s="22">
        <v>0</v>
      </c>
      <c r="AF89" s="22">
        <v>0</v>
      </c>
      <c r="AG89" s="22">
        <v>0</v>
      </c>
      <c r="AH89" s="22">
        <v>0</v>
      </c>
      <c r="AI89" s="22">
        <f t="shared" si="6"/>
        <v>0</v>
      </c>
      <c r="AJ89" s="22">
        <v>0</v>
      </c>
      <c r="AK89" s="22">
        <f t="shared" si="7"/>
        <v>-1180</v>
      </c>
      <c r="AM89" s="32">
        <f t="shared" si="8"/>
        <v>0</v>
      </c>
      <c r="AN89" s="32">
        <f t="shared" si="9"/>
        <v>0</v>
      </c>
    </row>
    <row r="90" spans="1:40" outlineLevel="1" x14ac:dyDescent="0.25">
      <c r="A90" s="36">
        <v>40755</v>
      </c>
      <c r="C90" s="28" t="s">
        <v>7687</v>
      </c>
      <c r="D90" s="29" t="s">
        <v>7688</v>
      </c>
      <c r="F90" s="29" t="s">
        <v>88</v>
      </c>
      <c r="G90" s="29" t="s">
        <v>451</v>
      </c>
      <c r="H90" s="29" t="s">
        <v>157</v>
      </c>
      <c r="K90" s="29"/>
      <c r="L90" s="29"/>
      <c r="M90" s="29"/>
      <c r="N90" s="31">
        <v>1</v>
      </c>
      <c r="O90" s="31" t="s">
        <v>158</v>
      </c>
      <c r="P90" s="32">
        <v>472</v>
      </c>
      <c r="Q90" s="32">
        <v>0</v>
      </c>
      <c r="R90" s="32">
        <v>0</v>
      </c>
      <c r="S90" s="32">
        <f t="shared" si="5"/>
        <v>472</v>
      </c>
      <c r="U90" s="31">
        <v>80</v>
      </c>
      <c r="V90" s="22">
        <v>-472</v>
      </c>
      <c r="W90" s="22">
        <v>0</v>
      </c>
      <c r="X90" s="22">
        <v>0</v>
      </c>
      <c r="Y90" s="22">
        <v>0</v>
      </c>
      <c r="Z90" s="22">
        <v>0</v>
      </c>
      <c r="AA90" s="22">
        <v>0</v>
      </c>
      <c r="AB90" s="22">
        <v>0</v>
      </c>
      <c r="AC90" s="22">
        <v>0</v>
      </c>
      <c r="AD90" s="22">
        <v>0</v>
      </c>
      <c r="AE90" s="22">
        <v>0</v>
      </c>
      <c r="AF90" s="22">
        <v>0</v>
      </c>
      <c r="AG90" s="22">
        <v>0</v>
      </c>
      <c r="AH90" s="22">
        <v>0</v>
      </c>
      <c r="AI90" s="22">
        <f t="shared" si="6"/>
        <v>0</v>
      </c>
      <c r="AJ90" s="22">
        <v>0</v>
      </c>
      <c r="AK90" s="22">
        <f t="shared" si="7"/>
        <v>-472</v>
      </c>
      <c r="AM90" s="32">
        <f t="shared" si="8"/>
        <v>0</v>
      </c>
      <c r="AN90" s="32">
        <f t="shared" si="9"/>
        <v>0</v>
      </c>
    </row>
    <row r="91" spans="1:40" outlineLevel="1" x14ac:dyDescent="0.25">
      <c r="A91" s="36">
        <v>40755</v>
      </c>
      <c r="C91" s="28" t="s">
        <v>7689</v>
      </c>
      <c r="D91" s="29" t="s">
        <v>7690</v>
      </c>
      <c r="F91" s="29" t="s">
        <v>88</v>
      </c>
      <c r="G91" s="29" t="s">
        <v>451</v>
      </c>
      <c r="H91" s="29" t="s">
        <v>157</v>
      </c>
      <c r="K91" s="29"/>
      <c r="L91" s="29"/>
      <c r="M91" s="29"/>
      <c r="N91" s="31">
        <v>1</v>
      </c>
      <c r="O91" s="31" t="s">
        <v>158</v>
      </c>
      <c r="P91" s="32">
        <v>110</v>
      </c>
      <c r="Q91" s="32">
        <v>0</v>
      </c>
      <c r="R91" s="32">
        <v>0</v>
      </c>
      <c r="S91" s="32">
        <f t="shared" si="5"/>
        <v>110</v>
      </c>
      <c r="U91" s="31">
        <v>80</v>
      </c>
      <c r="V91" s="22">
        <v>-110</v>
      </c>
      <c r="W91" s="22">
        <v>0</v>
      </c>
      <c r="X91" s="22">
        <v>0</v>
      </c>
      <c r="Y91" s="22">
        <v>0</v>
      </c>
      <c r="Z91" s="22">
        <v>0</v>
      </c>
      <c r="AA91" s="22">
        <v>0</v>
      </c>
      <c r="AB91" s="22">
        <v>0</v>
      </c>
      <c r="AC91" s="22">
        <v>0</v>
      </c>
      <c r="AD91" s="22">
        <v>0</v>
      </c>
      <c r="AE91" s="22">
        <v>0</v>
      </c>
      <c r="AF91" s="22">
        <v>0</v>
      </c>
      <c r="AG91" s="22">
        <v>0</v>
      </c>
      <c r="AH91" s="22">
        <v>0</v>
      </c>
      <c r="AI91" s="22">
        <f t="shared" si="6"/>
        <v>0</v>
      </c>
      <c r="AJ91" s="22">
        <v>0</v>
      </c>
      <c r="AK91" s="22">
        <f t="shared" si="7"/>
        <v>-110</v>
      </c>
      <c r="AM91" s="32">
        <f t="shared" si="8"/>
        <v>0</v>
      </c>
      <c r="AN91" s="32">
        <f t="shared" si="9"/>
        <v>0</v>
      </c>
    </row>
    <row r="92" spans="1:40" outlineLevel="1" x14ac:dyDescent="0.25">
      <c r="A92" s="36">
        <v>40755</v>
      </c>
      <c r="C92" s="28" t="s">
        <v>7691</v>
      </c>
      <c r="D92" s="29" t="s">
        <v>7692</v>
      </c>
      <c r="F92" s="29" t="s">
        <v>88</v>
      </c>
      <c r="G92" s="29" t="s">
        <v>451</v>
      </c>
      <c r="H92" s="29" t="s">
        <v>157</v>
      </c>
      <c r="K92" s="29"/>
      <c r="L92" s="29"/>
      <c r="M92" s="29"/>
      <c r="N92" s="31">
        <v>1</v>
      </c>
      <c r="O92" s="31" t="s">
        <v>158</v>
      </c>
      <c r="P92" s="32">
        <v>2880</v>
      </c>
      <c r="Q92" s="32">
        <v>0</v>
      </c>
      <c r="R92" s="32">
        <v>0</v>
      </c>
      <c r="S92" s="32">
        <f t="shared" si="5"/>
        <v>2880</v>
      </c>
      <c r="U92" s="31">
        <v>80</v>
      </c>
      <c r="V92" s="22">
        <v>-2880</v>
      </c>
      <c r="W92" s="22">
        <v>0</v>
      </c>
      <c r="X92" s="22">
        <v>0</v>
      </c>
      <c r="Y92" s="22">
        <v>0</v>
      </c>
      <c r="Z92" s="22">
        <v>0</v>
      </c>
      <c r="AA92" s="22">
        <v>0</v>
      </c>
      <c r="AB92" s="22">
        <v>0</v>
      </c>
      <c r="AC92" s="22">
        <v>0</v>
      </c>
      <c r="AD92" s="22">
        <v>0</v>
      </c>
      <c r="AE92" s="22">
        <v>0</v>
      </c>
      <c r="AF92" s="22">
        <v>0</v>
      </c>
      <c r="AG92" s="22">
        <v>0</v>
      </c>
      <c r="AH92" s="22">
        <v>0</v>
      </c>
      <c r="AI92" s="22">
        <f t="shared" si="6"/>
        <v>0</v>
      </c>
      <c r="AJ92" s="22">
        <v>0</v>
      </c>
      <c r="AK92" s="22">
        <f t="shared" si="7"/>
        <v>-2880</v>
      </c>
      <c r="AM92" s="32">
        <f t="shared" si="8"/>
        <v>0</v>
      </c>
      <c r="AN92" s="32">
        <f t="shared" si="9"/>
        <v>0</v>
      </c>
    </row>
    <row r="93" spans="1:40" outlineLevel="1" x14ac:dyDescent="0.25">
      <c r="A93" s="36">
        <v>40755</v>
      </c>
      <c r="C93" s="28" t="s">
        <v>7693</v>
      </c>
      <c r="D93" s="29" t="s">
        <v>7694</v>
      </c>
      <c r="F93" s="29" t="s">
        <v>88</v>
      </c>
      <c r="G93" s="29" t="s">
        <v>451</v>
      </c>
      <c r="H93" s="29" t="s">
        <v>157</v>
      </c>
      <c r="K93" s="29"/>
      <c r="L93" s="29"/>
      <c r="M93" s="29"/>
      <c r="N93" s="31">
        <v>1</v>
      </c>
      <c r="O93" s="31" t="s">
        <v>158</v>
      </c>
      <c r="P93" s="32">
        <v>110</v>
      </c>
      <c r="Q93" s="32">
        <v>0</v>
      </c>
      <c r="R93" s="32">
        <v>0</v>
      </c>
      <c r="S93" s="32">
        <f t="shared" si="5"/>
        <v>110</v>
      </c>
      <c r="U93" s="31">
        <v>80</v>
      </c>
      <c r="V93" s="22">
        <v>-110</v>
      </c>
      <c r="W93" s="22">
        <v>0</v>
      </c>
      <c r="X93" s="22">
        <v>0</v>
      </c>
      <c r="Y93" s="22">
        <v>0</v>
      </c>
      <c r="Z93" s="22">
        <v>0</v>
      </c>
      <c r="AA93" s="22">
        <v>0</v>
      </c>
      <c r="AB93" s="22">
        <v>0</v>
      </c>
      <c r="AC93" s="22">
        <v>0</v>
      </c>
      <c r="AD93" s="22">
        <v>0</v>
      </c>
      <c r="AE93" s="22">
        <v>0</v>
      </c>
      <c r="AF93" s="22">
        <v>0</v>
      </c>
      <c r="AG93" s="22">
        <v>0</v>
      </c>
      <c r="AH93" s="22">
        <v>0</v>
      </c>
      <c r="AI93" s="22">
        <f t="shared" si="6"/>
        <v>0</v>
      </c>
      <c r="AJ93" s="22">
        <v>0</v>
      </c>
      <c r="AK93" s="22">
        <f t="shared" si="7"/>
        <v>-110</v>
      </c>
      <c r="AM93" s="32">
        <f t="shared" si="8"/>
        <v>0</v>
      </c>
      <c r="AN93" s="32">
        <f t="shared" si="9"/>
        <v>0</v>
      </c>
    </row>
    <row r="94" spans="1:40" outlineLevel="1" x14ac:dyDescent="0.25">
      <c r="A94" s="36">
        <v>40755</v>
      </c>
      <c r="C94" s="28" t="s">
        <v>7695</v>
      </c>
      <c r="D94" s="29" t="s">
        <v>7696</v>
      </c>
      <c r="F94" s="29" t="s">
        <v>88</v>
      </c>
      <c r="G94" s="29" t="s">
        <v>451</v>
      </c>
      <c r="H94" s="29" t="s">
        <v>157</v>
      </c>
      <c r="K94" s="29"/>
      <c r="L94" s="29"/>
      <c r="M94" s="29"/>
      <c r="N94" s="31">
        <v>1</v>
      </c>
      <c r="O94" s="31" t="s">
        <v>158</v>
      </c>
      <c r="P94" s="32">
        <v>1809.75</v>
      </c>
      <c r="Q94" s="32">
        <v>0</v>
      </c>
      <c r="R94" s="32">
        <v>0</v>
      </c>
      <c r="S94" s="32">
        <f t="shared" si="5"/>
        <v>1809.75</v>
      </c>
      <c r="U94" s="31">
        <v>80</v>
      </c>
      <c r="V94" s="22">
        <v>-1809.75</v>
      </c>
      <c r="W94" s="22">
        <v>0</v>
      </c>
      <c r="X94" s="22">
        <v>0</v>
      </c>
      <c r="Y94" s="22">
        <v>0</v>
      </c>
      <c r="Z94" s="22">
        <v>0</v>
      </c>
      <c r="AA94" s="22">
        <v>0</v>
      </c>
      <c r="AB94" s="22">
        <v>0</v>
      </c>
      <c r="AC94" s="22">
        <v>0</v>
      </c>
      <c r="AD94" s="22">
        <v>0</v>
      </c>
      <c r="AE94" s="22">
        <v>0</v>
      </c>
      <c r="AF94" s="22">
        <v>0</v>
      </c>
      <c r="AG94" s="22">
        <v>0</v>
      </c>
      <c r="AH94" s="22">
        <v>0</v>
      </c>
      <c r="AI94" s="22">
        <f t="shared" si="6"/>
        <v>0</v>
      </c>
      <c r="AJ94" s="22">
        <v>0</v>
      </c>
      <c r="AK94" s="22">
        <f t="shared" si="7"/>
        <v>-1809.75</v>
      </c>
      <c r="AM94" s="32">
        <f t="shared" si="8"/>
        <v>0</v>
      </c>
      <c r="AN94" s="32">
        <f t="shared" si="9"/>
        <v>0</v>
      </c>
    </row>
    <row r="95" spans="1:40" outlineLevel="1" x14ac:dyDescent="0.25">
      <c r="A95" s="36">
        <v>40755</v>
      </c>
      <c r="C95" s="28" t="s">
        <v>7697</v>
      </c>
      <c r="D95" s="29" t="s">
        <v>7698</v>
      </c>
      <c r="F95" s="29" t="s">
        <v>88</v>
      </c>
      <c r="G95" s="29" t="s">
        <v>451</v>
      </c>
      <c r="H95" s="29" t="s">
        <v>157</v>
      </c>
      <c r="K95" s="29"/>
      <c r="L95" s="29"/>
      <c r="M95" s="29"/>
      <c r="N95" s="31">
        <v>1</v>
      </c>
      <c r="O95" s="31" t="s">
        <v>158</v>
      </c>
      <c r="P95" s="32">
        <v>330</v>
      </c>
      <c r="Q95" s="32">
        <v>0</v>
      </c>
      <c r="R95" s="32">
        <v>0</v>
      </c>
      <c r="S95" s="32">
        <f t="shared" si="5"/>
        <v>330</v>
      </c>
      <c r="U95" s="31">
        <v>80</v>
      </c>
      <c r="V95" s="22">
        <v>-330</v>
      </c>
      <c r="W95" s="22">
        <v>0</v>
      </c>
      <c r="X95" s="22">
        <v>0</v>
      </c>
      <c r="Y95" s="22">
        <v>0</v>
      </c>
      <c r="Z95" s="22">
        <v>0</v>
      </c>
      <c r="AA95" s="22">
        <v>0</v>
      </c>
      <c r="AB95" s="22">
        <v>0</v>
      </c>
      <c r="AC95" s="22">
        <v>0</v>
      </c>
      <c r="AD95" s="22">
        <v>0</v>
      </c>
      <c r="AE95" s="22">
        <v>0</v>
      </c>
      <c r="AF95" s="22">
        <v>0</v>
      </c>
      <c r="AG95" s="22">
        <v>0</v>
      </c>
      <c r="AH95" s="22">
        <v>0</v>
      </c>
      <c r="AI95" s="22">
        <f t="shared" si="6"/>
        <v>0</v>
      </c>
      <c r="AJ95" s="22">
        <v>0</v>
      </c>
      <c r="AK95" s="22">
        <f t="shared" si="7"/>
        <v>-330</v>
      </c>
      <c r="AM95" s="32">
        <f t="shared" si="8"/>
        <v>0</v>
      </c>
      <c r="AN95" s="32">
        <f t="shared" si="9"/>
        <v>0</v>
      </c>
    </row>
    <row r="96" spans="1:40" outlineLevel="1" x14ac:dyDescent="0.25">
      <c r="A96" s="36">
        <v>40755</v>
      </c>
      <c r="C96" s="28" t="s">
        <v>7699</v>
      </c>
      <c r="D96" s="29" t="s">
        <v>7700</v>
      </c>
      <c r="F96" s="29" t="s">
        <v>88</v>
      </c>
      <c r="G96" s="29" t="s">
        <v>451</v>
      </c>
      <c r="H96" s="29" t="s">
        <v>157</v>
      </c>
      <c r="K96" s="29"/>
      <c r="L96" s="29"/>
      <c r="M96" s="29"/>
      <c r="N96" s="31">
        <v>1</v>
      </c>
      <c r="O96" s="31" t="s">
        <v>158</v>
      </c>
      <c r="P96" s="32">
        <v>980</v>
      </c>
      <c r="Q96" s="32">
        <v>0</v>
      </c>
      <c r="R96" s="32">
        <v>0</v>
      </c>
      <c r="S96" s="32">
        <f t="shared" si="5"/>
        <v>980</v>
      </c>
      <c r="U96" s="31">
        <v>80</v>
      </c>
      <c r="V96" s="22">
        <v>-980</v>
      </c>
      <c r="W96" s="22">
        <v>0</v>
      </c>
      <c r="X96" s="22">
        <v>0</v>
      </c>
      <c r="Y96" s="22">
        <v>0</v>
      </c>
      <c r="Z96" s="22">
        <v>0</v>
      </c>
      <c r="AA96" s="22">
        <v>0</v>
      </c>
      <c r="AB96" s="22">
        <v>0</v>
      </c>
      <c r="AC96" s="22">
        <v>0</v>
      </c>
      <c r="AD96" s="22">
        <v>0</v>
      </c>
      <c r="AE96" s="22">
        <v>0</v>
      </c>
      <c r="AF96" s="22">
        <v>0</v>
      </c>
      <c r="AG96" s="22">
        <v>0</v>
      </c>
      <c r="AH96" s="22">
        <v>0</v>
      </c>
      <c r="AI96" s="22">
        <f t="shared" si="6"/>
        <v>0</v>
      </c>
      <c r="AJ96" s="22">
        <v>0</v>
      </c>
      <c r="AK96" s="22">
        <f t="shared" si="7"/>
        <v>-980</v>
      </c>
      <c r="AM96" s="32">
        <f t="shared" si="8"/>
        <v>0</v>
      </c>
      <c r="AN96" s="32">
        <f t="shared" si="9"/>
        <v>0</v>
      </c>
    </row>
    <row r="97" spans="1:40" outlineLevel="1" x14ac:dyDescent="0.25">
      <c r="A97" s="36">
        <v>40755</v>
      </c>
      <c r="C97" s="28" t="s">
        <v>7701</v>
      </c>
      <c r="D97" s="29" t="s">
        <v>7702</v>
      </c>
      <c r="F97" s="29" t="s">
        <v>88</v>
      </c>
      <c r="G97" s="29" t="s">
        <v>451</v>
      </c>
      <c r="H97" s="29" t="s">
        <v>157</v>
      </c>
      <c r="K97" s="29"/>
      <c r="L97" s="29"/>
      <c r="M97" s="29"/>
      <c r="N97" s="31">
        <v>1</v>
      </c>
      <c r="O97" s="31" t="s">
        <v>158</v>
      </c>
      <c r="P97" s="32">
        <v>1520</v>
      </c>
      <c r="Q97" s="32">
        <v>0</v>
      </c>
      <c r="R97" s="32">
        <v>0</v>
      </c>
      <c r="S97" s="32">
        <f t="shared" si="5"/>
        <v>1520</v>
      </c>
      <c r="U97" s="31">
        <v>80</v>
      </c>
      <c r="V97" s="22">
        <v>-1520</v>
      </c>
      <c r="W97" s="22">
        <v>0</v>
      </c>
      <c r="X97" s="22">
        <v>0</v>
      </c>
      <c r="Y97" s="22">
        <v>0</v>
      </c>
      <c r="Z97" s="22">
        <v>0</v>
      </c>
      <c r="AA97" s="22">
        <v>0</v>
      </c>
      <c r="AB97" s="22">
        <v>0</v>
      </c>
      <c r="AC97" s="22">
        <v>0</v>
      </c>
      <c r="AD97" s="22">
        <v>0</v>
      </c>
      <c r="AE97" s="22">
        <v>0</v>
      </c>
      <c r="AF97" s="22">
        <v>0</v>
      </c>
      <c r="AG97" s="22">
        <v>0</v>
      </c>
      <c r="AH97" s="22">
        <v>0</v>
      </c>
      <c r="AI97" s="22">
        <f t="shared" si="6"/>
        <v>0</v>
      </c>
      <c r="AJ97" s="22">
        <v>0</v>
      </c>
      <c r="AK97" s="22">
        <f t="shared" si="7"/>
        <v>-1520</v>
      </c>
      <c r="AM97" s="32">
        <f t="shared" si="8"/>
        <v>0</v>
      </c>
      <c r="AN97" s="32">
        <f t="shared" si="9"/>
        <v>0</v>
      </c>
    </row>
    <row r="98" spans="1:40" outlineLevel="1" x14ac:dyDescent="0.25">
      <c r="A98" s="36">
        <v>40755</v>
      </c>
      <c r="C98" s="28" t="s">
        <v>7703</v>
      </c>
      <c r="D98" s="29" t="s">
        <v>7704</v>
      </c>
      <c r="F98" s="29" t="s">
        <v>88</v>
      </c>
      <c r="G98" s="29" t="s">
        <v>451</v>
      </c>
      <c r="H98" s="29" t="s">
        <v>157</v>
      </c>
      <c r="K98" s="29"/>
      <c r="L98" s="29"/>
      <c r="M98" s="29"/>
      <c r="N98" s="31">
        <v>1</v>
      </c>
      <c r="O98" s="31" t="s">
        <v>158</v>
      </c>
      <c r="P98" s="32">
        <v>295.5</v>
      </c>
      <c r="Q98" s="32">
        <v>0</v>
      </c>
      <c r="R98" s="32">
        <v>0</v>
      </c>
      <c r="S98" s="32">
        <f t="shared" si="5"/>
        <v>295.5</v>
      </c>
      <c r="U98" s="31">
        <v>80</v>
      </c>
      <c r="V98" s="22">
        <v>-295.5</v>
      </c>
      <c r="W98" s="22">
        <v>0</v>
      </c>
      <c r="X98" s="22">
        <v>0</v>
      </c>
      <c r="Y98" s="22">
        <v>0</v>
      </c>
      <c r="Z98" s="22">
        <v>0</v>
      </c>
      <c r="AA98" s="22">
        <v>0</v>
      </c>
      <c r="AB98" s="22">
        <v>0</v>
      </c>
      <c r="AC98" s="22">
        <v>0</v>
      </c>
      <c r="AD98" s="22">
        <v>0</v>
      </c>
      <c r="AE98" s="22">
        <v>0</v>
      </c>
      <c r="AF98" s="22">
        <v>0</v>
      </c>
      <c r="AG98" s="22">
        <v>0</v>
      </c>
      <c r="AH98" s="22">
        <v>0</v>
      </c>
      <c r="AI98" s="22">
        <f t="shared" si="6"/>
        <v>0</v>
      </c>
      <c r="AJ98" s="22">
        <v>0</v>
      </c>
      <c r="AK98" s="22">
        <f t="shared" si="7"/>
        <v>-295.5</v>
      </c>
      <c r="AM98" s="32">
        <f t="shared" si="8"/>
        <v>0</v>
      </c>
      <c r="AN98" s="32">
        <f t="shared" si="9"/>
        <v>0</v>
      </c>
    </row>
    <row r="99" spans="1:40" outlineLevel="1" x14ac:dyDescent="0.25">
      <c r="A99" s="36">
        <v>40755</v>
      </c>
      <c r="C99" s="28" t="s">
        <v>7705</v>
      </c>
      <c r="D99" s="29" t="s">
        <v>7706</v>
      </c>
      <c r="F99" s="29" t="s">
        <v>88</v>
      </c>
      <c r="G99" s="29" t="s">
        <v>451</v>
      </c>
      <c r="H99" s="29" t="s">
        <v>157</v>
      </c>
      <c r="K99" s="29"/>
      <c r="L99" s="29"/>
      <c r="M99" s="29"/>
      <c r="N99" s="31">
        <v>1</v>
      </c>
      <c r="O99" s="31" t="s">
        <v>158</v>
      </c>
      <c r="P99" s="32">
        <v>111</v>
      </c>
      <c r="Q99" s="32">
        <v>0</v>
      </c>
      <c r="R99" s="32">
        <v>0</v>
      </c>
      <c r="S99" s="32">
        <f t="shared" si="5"/>
        <v>111</v>
      </c>
      <c r="U99" s="31">
        <v>80</v>
      </c>
      <c r="V99" s="22">
        <v>-111</v>
      </c>
      <c r="W99" s="22">
        <v>0</v>
      </c>
      <c r="X99" s="22">
        <v>0</v>
      </c>
      <c r="Y99" s="22">
        <v>0</v>
      </c>
      <c r="Z99" s="22">
        <v>0</v>
      </c>
      <c r="AA99" s="22">
        <v>0</v>
      </c>
      <c r="AB99" s="22">
        <v>0</v>
      </c>
      <c r="AC99" s="22">
        <v>0</v>
      </c>
      <c r="AD99" s="22">
        <v>0</v>
      </c>
      <c r="AE99" s="22">
        <v>0</v>
      </c>
      <c r="AF99" s="22">
        <v>0</v>
      </c>
      <c r="AG99" s="22">
        <v>0</v>
      </c>
      <c r="AH99" s="22">
        <v>0</v>
      </c>
      <c r="AI99" s="22">
        <f t="shared" si="6"/>
        <v>0</v>
      </c>
      <c r="AJ99" s="22">
        <v>0</v>
      </c>
      <c r="AK99" s="22">
        <f t="shared" si="7"/>
        <v>-111</v>
      </c>
      <c r="AM99" s="32">
        <f t="shared" si="8"/>
        <v>0</v>
      </c>
      <c r="AN99" s="32">
        <f t="shared" si="9"/>
        <v>0</v>
      </c>
    </row>
    <row r="100" spans="1:40" outlineLevel="1" x14ac:dyDescent="0.25">
      <c r="A100" s="36">
        <v>40755</v>
      </c>
      <c r="C100" s="28" t="s">
        <v>7707</v>
      </c>
      <c r="D100" s="29" t="s">
        <v>7708</v>
      </c>
      <c r="F100" s="29" t="s">
        <v>88</v>
      </c>
      <c r="G100" s="29" t="s">
        <v>451</v>
      </c>
      <c r="H100" s="29" t="s">
        <v>157</v>
      </c>
      <c r="K100" s="29"/>
      <c r="L100" s="29"/>
      <c r="M100" s="29"/>
      <c r="N100" s="31">
        <v>1</v>
      </c>
      <c r="O100" s="31" t="s">
        <v>158</v>
      </c>
      <c r="P100" s="32">
        <v>95</v>
      </c>
      <c r="Q100" s="32">
        <v>0</v>
      </c>
      <c r="R100" s="32">
        <v>0</v>
      </c>
      <c r="S100" s="32">
        <f t="shared" si="5"/>
        <v>95</v>
      </c>
      <c r="U100" s="31">
        <v>80</v>
      </c>
      <c r="V100" s="22">
        <v>-95</v>
      </c>
      <c r="W100" s="22">
        <v>0</v>
      </c>
      <c r="X100" s="22">
        <v>0</v>
      </c>
      <c r="Y100" s="22">
        <v>0</v>
      </c>
      <c r="Z100" s="22">
        <v>0</v>
      </c>
      <c r="AA100" s="22">
        <v>0</v>
      </c>
      <c r="AB100" s="22">
        <v>0</v>
      </c>
      <c r="AC100" s="22">
        <v>0</v>
      </c>
      <c r="AD100" s="22">
        <v>0</v>
      </c>
      <c r="AE100" s="22">
        <v>0</v>
      </c>
      <c r="AF100" s="22">
        <v>0</v>
      </c>
      <c r="AG100" s="22">
        <v>0</v>
      </c>
      <c r="AH100" s="22">
        <v>0</v>
      </c>
      <c r="AI100" s="22">
        <f t="shared" si="6"/>
        <v>0</v>
      </c>
      <c r="AJ100" s="22">
        <v>0</v>
      </c>
      <c r="AK100" s="22">
        <f t="shared" si="7"/>
        <v>-95</v>
      </c>
      <c r="AM100" s="32">
        <f t="shared" si="8"/>
        <v>0</v>
      </c>
      <c r="AN100" s="32">
        <f t="shared" si="9"/>
        <v>0</v>
      </c>
    </row>
    <row r="101" spans="1:40" outlineLevel="1" x14ac:dyDescent="0.25">
      <c r="A101" s="36">
        <v>40755</v>
      </c>
      <c r="C101" s="28" t="s">
        <v>7709</v>
      </c>
      <c r="D101" s="29" t="s">
        <v>7710</v>
      </c>
      <c r="F101" s="29" t="s">
        <v>88</v>
      </c>
      <c r="G101" s="29" t="s">
        <v>451</v>
      </c>
      <c r="H101" s="29" t="s">
        <v>157</v>
      </c>
      <c r="K101" s="29"/>
      <c r="L101" s="29"/>
      <c r="M101" s="29"/>
      <c r="N101" s="31">
        <v>1</v>
      </c>
      <c r="O101" s="31" t="s">
        <v>158</v>
      </c>
      <c r="P101" s="32">
        <v>4460</v>
      </c>
      <c r="Q101" s="32">
        <v>0</v>
      </c>
      <c r="R101" s="32">
        <v>0</v>
      </c>
      <c r="S101" s="32">
        <f t="shared" si="5"/>
        <v>4460</v>
      </c>
      <c r="U101" s="31">
        <v>80</v>
      </c>
      <c r="V101" s="22">
        <v>-4460</v>
      </c>
      <c r="W101" s="22">
        <v>0</v>
      </c>
      <c r="X101" s="22">
        <v>0</v>
      </c>
      <c r="Y101" s="22">
        <v>0</v>
      </c>
      <c r="Z101" s="22">
        <v>0</v>
      </c>
      <c r="AA101" s="22">
        <v>0</v>
      </c>
      <c r="AB101" s="22">
        <v>0</v>
      </c>
      <c r="AC101" s="22">
        <v>0</v>
      </c>
      <c r="AD101" s="22">
        <v>0</v>
      </c>
      <c r="AE101" s="22">
        <v>0</v>
      </c>
      <c r="AF101" s="22">
        <v>0</v>
      </c>
      <c r="AG101" s="22">
        <v>0</v>
      </c>
      <c r="AH101" s="22">
        <v>0</v>
      </c>
      <c r="AI101" s="22">
        <f t="shared" si="6"/>
        <v>0</v>
      </c>
      <c r="AJ101" s="22">
        <v>0</v>
      </c>
      <c r="AK101" s="22">
        <f t="shared" si="7"/>
        <v>-4460</v>
      </c>
      <c r="AM101" s="32">
        <f t="shared" si="8"/>
        <v>0</v>
      </c>
      <c r="AN101" s="32">
        <f t="shared" si="9"/>
        <v>0</v>
      </c>
    </row>
    <row r="102" spans="1:40" outlineLevel="1" x14ac:dyDescent="0.25">
      <c r="A102" s="36">
        <v>40755</v>
      </c>
      <c r="C102" s="28" t="s">
        <v>7711</v>
      </c>
      <c r="D102" s="29" t="s">
        <v>7712</v>
      </c>
      <c r="F102" s="29" t="s">
        <v>88</v>
      </c>
      <c r="G102" s="29" t="s">
        <v>451</v>
      </c>
      <c r="H102" s="29" t="s">
        <v>157</v>
      </c>
      <c r="K102" s="29"/>
      <c r="L102" s="29"/>
      <c r="M102" s="29"/>
      <c r="N102" s="31">
        <v>1</v>
      </c>
      <c r="O102" s="31" t="s">
        <v>158</v>
      </c>
      <c r="P102" s="32">
        <v>260</v>
      </c>
      <c r="Q102" s="32">
        <v>0</v>
      </c>
      <c r="R102" s="32">
        <v>0</v>
      </c>
      <c r="S102" s="32">
        <f t="shared" si="5"/>
        <v>260</v>
      </c>
      <c r="U102" s="31">
        <v>80</v>
      </c>
      <c r="V102" s="22">
        <v>-260</v>
      </c>
      <c r="W102" s="22">
        <v>0</v>
      </c>
      <c r="X102" s="22">
        <v>0</v>
      </c>
      <c r="Y102" s="22">
        <v>0</v>
      </c>
      <c r="Z102" s="22">
        <v>0</v>
      </c>
      <c r="AA102" s="22">
        <v>0</v>
      </c>
      <c r="AB102" s="22">
        <v>0</v>
      </c>
      <c r="AC102" s="22">
        <v>0</v>
      </c>
      <c r="AD102" s="22">
        <v>0</v>
      </c>
      <c r="AE102" s="22">
        <v>0</v>
      </c>
      <c r="AF102" s="22">
        <v>0</v>
      </c>
      <c r="AG102" s="22">
        <v>0</v>
      </c>
      <c r="AH102" s="22">
        <v>0</v>
      </c>
      <c r="AI102" s="22">
        <f t="shared" si="6"/>
        <v>0</v>
      </c>
      <c r="AJ102" s="22">
        <v>0</v>
      </c>
      <c r="AK102" s="22">
        <f t="shared" si="7"/>
        <v>-260</v>
      </c>
      <c r="AM102" s="32">
        <f t="shared" si="8"/>
        <v>0</v>
      </c>
      <c r="AN102" s="32">
        <f t="shared" si="9"/>
        <v>0</v>
      </c>
    </row>
    <row r="103" spans="1:40" outlineLevel="1" x14ac:dyDescent="0.25">
      <c r="A103" s="36">
        <v>40755</v>
      </c>
      <c r="C103" s="28" t="s">
        <v>7713</v>
      </c>
      <c r="D103" s="29" t="s">
        <v>7714</v>
      </c>
      <c r="F103" s="29" t="s">
        <v>88</v>
      </c>
      <c r="G103" s="29" t="s">
        <v>451</v>
      </c>
      <c r="H103" s="29" t="s">
        <v>157</v>
      </c>
      <c r="K103" s="29"/>
      <c r="L103" s="29"/>
      <c r="M103" s="29"/>
      <c r="N103" s="31">
        <v>1</v>
      </c>
      <c r="O103" s="31" t="s">
        <v>158</v>
      </c>
      <c r="P103" s="32">
        <v>180</v>
      </c>
      <c r="Q103" s="32">
        <v>0</v>
      </c>
      <c r="R103" s="32">
        <v>0</v>
      </c>
      <c r="S103" s="32">
        <f t="shared" si="5"/>
        <v>180</v>
      </c>
      <c r="U103" s="31">
        <v>80</v>
      </c>
      <c r="V103" s="22">
        <v>-180</v>
      </c>
      <c r="W103" s="22">
        <v>0</v>
      </c>
      <c r="X103" s="22">
        <v>0</v>
      </c>
      <c r="Y103" s="22">
        <v>0</v>
      </c>
      <c r="Z103" s="22">
        <v>0</v>
      </c>
      <c r="AA103" s="22">
        <v>0</v>
      </c>
      <c r="AB103" s="22">
        <v>0</v>
      </c>
      <c r="AC103" s="22">
        <v>0</v>
      </c>
      <c r="AD103" s="22">
        <v>0</v>
      </c>
      <c r="AE103" s="22">
        <v>0</v>
      </c>
      <c r="AF103" s="22">
        <v>0</v>
      </c>
      <c r="AG103" s="22">
        <v>0</v>
      </c>
      <c r="AH103" s="22">
        <v>0</v>
      </c>
      <c r="AI103" s="22">
        <f t="shared" si="6"/>
        <v>0</v>
      </c>
      <c r="AJ103" s="22">
        <v>0</v>
      </c>
      <c r="AK103" s="22">
        <f t="shared" si="7"/>
        <v>-180</v>
      </c>
      <c r="AM103" s="32">
        <f t="shared" si="8"/>
        <v>0</v>
      </c>
      <c r="AN103" s="32">
        <f t="shared" si="9"/>
        <v>0</v>
      </c>
    </row>
    <row r="104" spans="1:40" outlineLevel="1" x14ac:dyDescent="0.25">
      <c r="A104" s="36">
        <v>40755</v>
      </c>
      <c r="C104" s="28" t="s">
        <v>7715</v>
      </c>
      <c r="D104" s="29" t="s">
        <v>7716</v>
      </c>
      <c r="F104" s="29" t="s">
        <v>88</v>
      </c>
      <c r="G104" s="29" t="s">
        <v>451</v>
      </c>
      <c r="H104" s="29" t="s">
        <v>157</v>
      </c>
      <c r="K104" s="29"/>
      <c r="L104" s="29"/>
      <c r="M104" s="29"/>
      <c r="N104" s="31">
        <v>1</v>
      </c>
      <c r="O104" s="31" t="s">
        <v>158</v>
      </c>
      <c r="P104" s="32">
        <v>280</v>
      </c>
      <c r="Q104" s="32">
        <v>0</v>
      </c>
      <c r="R104" s="32">
        <v>0</v>
      </c>
      <c r="S104" s="32">
        <f t="shared" si="5"/>
        <v>280</v>
      </c>
      <c r="U104" s="31">
        <v>80</v>
      </c>
      <c r="V104" s="22">
        <v>-280</v>
      </c>
      <c r="W104" s="22">
        <v>0</v>
      </c>
      <c r="X104" s="22">
        <v>0</v>
      </c>
      <c r="Y104" s="22">
        <v>0</v>
      </c>
      <c r="Z104" s="22">
        <v>0</v>
      </c>
      <c r="AA104" s="22">
        <v>0</v>
      </c>
      <c r="AB104" s="22">
        <v>0</v>
      </c>
      <c r="AC104" s="22">
        <v>0</v>
      </c>
      <c r="AD104" s="22">
        <v>0</v>
      </c>
      <c r="AE104" s="22">
        <v>0</v>
      </c>
      <c r="AF104" s="22">
        <v>0</v>
      </c>
      <c r="AG104" s="22">
        <v>0</v>
      </c>
      <c r="AH104" s="22">
        <v>0</v>
      </c>
      <c r="AI104" s="22">
        <f t="shared" si="6"/>
        <v>0</v>
      </c>
      <c r="AJ104" s="22">
        <v>0</v>
      </c>
      <c r="AK104" s="22">
        <f t="shared" si="7"/>
        <v>-280</v>
      </c>
      <c r="AM104" s="32">
        <f t="shared" si="8"/>
        <v>0</v>
      </c>
      <c r="AN104" s="32">
        <f t="shared" si="9"/>
        <v>0</v>
      </c>
    </row>
    <row r="105" spans="1:40" outlineLevel="1" x14ac:dyDescent="0.25">
      <c r="A105" s="36">
        <v>40755</v>
      </c>
      <c r="C105" s="28" t="s">
        <v>7717</v>
      </c>
      <c r="D105" s="29" t="s">
        <v>7718</v>
      </c>
      <c r="F105" s="29" t="s">
        <v>88</v>
      </c>
      <c r="G105" s="29" t="s">
        <v>451</v>
      </c>
      <c r="H105" s="29" t="s">
        <v>157</v>
      </c>
      <c r="K105" s="29"/>
      <c r="L105" s="29"/>
      <c r="M105" s="29"/>
      <c r="N105" s="31">
        <v>1</v>
      </c>
      <c r="O105" s="31" t="s">
        <v>158</v>
      </c>
      <c r="P105" s="32">
        <v>280</v>
      </c>
      <c r="Q105" s="32">
        <v>0</v>
      </c>
      <c r="R105" s="32">
        <v>0</v>
      </c>
      <c r="S105" s="32">
        <f t="shared" si="5"/>
        <v>280</v>
      </c>
      <c r="U105" s="31">
        <v>80</v>
      </c>
      <c r="V105" s="22">
        <v>-280</v>
      </c>
      <c r="W105" s="22">
        <v>0</v>
      </c>
      <c r="X105" s="22">
        <v>0</v>
      </c>
      <c r="Y105" s="22">
        <v>0</v>
      </c>
      <c r="Z105" s="22">
        <v>0</v>
      </c>
      <c r="AA105" s="22">
        <v>0</v>
      </c>
      <c r="AB105" s="22">
        <v>0</v>
      </c>
      <c r="AC105" s="22">
        <v>0</v>
      </c>
      <c r="AD105" s="22">
        <v>0</v>
      </c>
      <c r="AE105" s="22">
        <v>0</v>
      </c>
      <c r="AF105" s="22">
        <v>0</v>
      </c>
      <c r="AG105" s="22">
        <v>0</v>
      </c>
      <c r="AH105" s="22">
        <v>0</v>
      </c>
      <c r="AI105" s="22">
        <f t="shared" si="6"/>
        <v>0</v>
      </c>
      <c r="AJ105" s="22">
        <v>0</v>
      </c>
      <c r="AK105" s="22">
        <f t="shared" si="7"/>
        <v>-280</v>
      </c>
      <c r="AM105" s="32">
        <f t="shared" si="8"/>
        <v>0</v>
      </c>
      <c r="AN105" s="32">
        <f t="shared" si="9"/>
        <v>0</v>
      </c>
    </row>
    <row r="106" spans="1:40" outlineLevel="1" x14ac:dyDescent="0.25">
      <c r="A106" s="36">
        <v>40755</v>
      </c>
      <c r="C106" s="28" t="s">
        <v>7719</v>
      </c>
      <c r="D106" s="29" t="s">
        <v>7720</v>
      </c>
      <c r="F106" s="29" t="s">
        <v>88</v>
      </c>
      <c r="G106" s="29" t="s">
        <v>451</v>
      </c>
      <c r="H106" s="29" t="s">
        <v>157</v>
      </c>
      <c r="K106" s="29"/>
      <c r="L106" s="29"/>
      <c r="M106" s="29"/>
      <c r="N106" s="31">
        <v>1</v>
      </c>
      <c r="O106" s="31" t="s">
        <v>158</v>
      </c>
      <c r="P106" s="32">
        <v>280</v>
      </c>
      <c r="Q106" s="32">
        <v>0</v>
      </c>
      <c r="R106" s="32">
        <v>0</v>
      </c>
      <c r="S106" s="32">
        <f t="shared" si="5"/>
        <v>280</v>
      </c>
      <c r="U106" s="31">
        <v>80</v>
      </c>
      <c r="V106" s="22">
        <v>-280</v>
      </c>
      <c r="W106" s="22">
        <v>0</v>
      </c>
      <c r="X106" s="22">
        <v>0</v>
      </c>
      <c r="Y106" s="22">
        <v>0</v>
      </c>
      <c r="Z106" s="22">
        <v>0</v>
      </c>
      <c r="AA106" s="22">
        <v>0</v>
      </c>
      <c r="AB106" s="22">
        <v>0</v>
      </c>
      <c r="AC106" s="22">
        <v>0</v>
      </c>
      <c r="AD106" s="22">
        <v>0</v>
      </c>
      <c r="AE106" s="22">
        <v>0</v>
      </c>
      <c r="AF106" s="22">
        <v>0</v>
      </c>
      <c r="AG106" s="22">
        <v>0</v>
      </c>
      <c r="AH106" s="22">
        <v>0</v>
      </c>
      <c r="AI106" s="22">
        <f t="shared" si="6"/>
        <v>0</v>
      </c>
      <c r="AJ106" s="22">
        <v>0</v>
      </c>
      <c r="AK106" s="22">
        <f t="shared" si="7"/>
        <v>-280</v>
      </c>
      <c r="AM106" s="32">
        <f t="shared" si="8"/>
        <v>0</v>
      </c>
      <c r="AN106" s="32">
        <f t="shared" si="9"/>
        <v>0</v>
      </c>
    </row>
    <row r="107" spans="1:40" outlineLevel="1" x14ac:dyDescent="0.25">
      <c r="A107" s="36">
        <v>40755</v>
      </c>
      <c r="C107" s="28" t="s">
        <v>7721</v>
      </c>
      <c r="D107" s="29" t="s">
        <v>7722</v>
      </c>
      <c r="F107" s="29" t="s">
        <v>88</v>
      </c>
      <c r="G107" s="29" t="s">
        <v>451</v>
      </c>
      <c r="H107" s="29" t="s">
        <v>157</v>
      </c>
      <c r="K107" s="29"/>
      <c r="L107" s="29"/>
      <c r="M107" s="29"/>
      <c r="N107" s="31">
        <v>1</v>
      </c>
      <c r="O107" s="31" t="s">
        <v>158</v>
      </c>
      <c r="P107" s="32">
        <v>280</v>
      </c>
      <c r="Q107" s="32">
        <v>0</v>
      </c>
      <c r="R107" s="32">
        <v>0</v>
      </c>
      <c r="S107" s="32">
        <f t="shared" si="5"/>
        <v>280</v>
      </c>
      <c r="U107" s="31">
        <v>80</v>
      </c>
      <c r="V107" s="22">
        <v>-280</v>
      </c>
      <c r="W107" s="22">
        <v>0</v>
      </c>
      <c r="X107" s="22">
        <v>0</v>
      </c>
      <c r="Y107" s="22">
        <v>0</v>
      </c>
      <c r="Z107" s="22">
        <v>0</v>
      </c>
      <c r="AA107" s="22">
        <v>0</v>
      </c>
      <c r="AB107" s="22">
        <v>0</v>
      </c>
      <c r="AC107" s="22">
        <v>0</v>
      </c>
      <c r="AD107" s="22">
        <v>0</v>
      </c>
      <c r="AE107" s="22">
        <v>0</v>
      </c>
      <c r="AF107" s="22">
        <v>0</v>
      </c>
      <c r="AG107" s="22">
        <v>0</v>
      </c>
      <c r="AH107" s="22">
        <v>0</v>
      </c>
      <c r="AI107" s="22">
        <f t="shared" si="6"/>
        <v>0</v>
      </c>
      <c r="AJ107" s="22">
        <v>0</v>
      </c>
      <c r="AK107" s="22">
        <f t="shared" si="7"/>
        <v>-280</v>
      </c>
      <c r="AM107" s="32">
        <f t="shared" si="8"/>
        <v>0</v>
      </c>
      <c r="AN107" s="32">
        <f t="shared" si="9"/>
        <v>0</v>
      </c>
    </row>
    <row r="108" spans="1:40" outlineLevel="1" x14ac:dyDescent="0.25">
      <c r="A108" s="36">
        <v>40755</v>
      </c>
      <c r="C108" s="28" t="s">
        <v>7723</v>
      </c>
      <c r="D108" s="29" t="s">
        <v>7724</v>
      </c>
      <c r="F108" s="29" t="s">
        <v>88</v>
      </c>
      <c r="G108" s="29" t="s">
        <v>451</v>
      </c>
      <c r="H108" s="29" t="s">
        <v>157</v>
      </c>
      <c r="K108" s="29"/>
      <c r="L108" s="29"/>
      <c r="M108" s="29"/>
      <c r="N108" s="31">
        <v>1</v>
      </c>
      <c r="O108" s="31" t="s">
        <v>158</v>
      </c>
      <c r="P108" s="32">
        <v>237</v>
      </c>
      <c r="Q108" s="32">
        <v>0</v>
      </c>
      <c r="R108" s="32">
        <v>0</v>
      </c>
      <c r="S108" s="32">
        <f t="shared" si="5"/>
        <v>237</v>
      </c>
      <c r="U108" s="31">
        <v>80</v>
      </c>
      <c r="V108" s="22">
        <v>-237</v>
      </c>
      <c r="W108" s="22">
        <v>0</v>
      </c>
      <c r="X108" s="22">
        <v>0</v>
      </c>
      <c r="Y108" s="22">
        <v>0</v>
      </c>
      <c r="Z108" s="22">
        <v>0</v>
      </c>
      <c r="AA108" s="22">
        <v>0</v>
      </c>
      <c r="AB108" s="22">
        <v>0</v>
      </c>
      <c r="AC108" s="22">
        <v>0</v>
      </c>
      <c r="AD108" s="22">
        <v>0</v>
      </c>
      <c r="AE108" s="22">
        <v>0</v>
      </c>
      <c r="AF108" s="22">
        <v>0</v>
      </c>
      <c r="AG108" s="22">
        <v>0</v>
      </c>
      <c r="AH108" s="22">
        <v>0</v>
      </c>
      <c r="AI108" s="22">
        <f t="shared" si="6"/>
        <v>0</v>
      </c>
      <c r="AJ108" s="22">
        <v>0</v>
      </c>
      <c r="AK108" s="22">
        <f t="shared" si="7"/>
        <v>-237</v>
      </c>
      <c r="AM108" s="32">
        <f t="shared" si="8"/>
        <v>0</v>
      </c>
      <c r="AN108" s="32">
        <f t="shared" si="9"/>
        <v>0</v>
      </c>
    </row>
    <row r="109" spans="1:40" outlineLevel="1" x14ac:dyDescent="0.25">
      <c r="A109" s="36">
        <v>40755</v>
      </c>
      <c r="C109" s="28" t="s">
        <v>7725</v>
      </c>
      <c r="D109" s="29" t="s">
        <v>7726</v>
      </c>
      <c r="F109" s="29" t="s">
        <v>88</v>
      </c>
      <c r="G109" s="29" t="s">
        <v>451</v>
      </c>
      <c r="H109" s="29" t="s">
        <v>157</v>
      </c>
      <c r="K109" s="29"/>
      <c r="L109" s="29"/>
      <c r="M109" s="29"/>
      <c r="N109" s="31">
        <v>1</v>
      </c>
      <c r="O109" s="31" t="s">
        <v>158</v>
      </c>
      <c r="P109" s="32">
        <v>280</v>
      </c>
      <c r="Q109" s="32">
        <v>0</v>
      </c>
      <c r="R109" s="32">
        <v>0</v>
      </c>
      <c r="S109" s="32">
        <f t="shared" si="5"/>
        <v>280</v>
      </c>
      <c r="U109" s="31">
        <v>80</v>
      </c>
      <c r="V109" s="22">
        <v>-280</v>
      </c>
      <c r="W109" s="22">
        <v>0</v>
      </c>
      <c r="X109" s="22">
        <v>0</v>
      </c>
      <c r="Y109" s="22">
        <v>0</v>
      </c>
      <c r="Z109" s="22">
        <v>0</v>
      </c>
      <c r="AA109" s="22">
        <v>0</v>
      </c>
      <c r="AB109" s="22">
        <v>0</v>
      </c>
      <c r="AC109" s="22">
        <v>0</v>
      </c>
      <c r="AD109" s="22">
        <v>0</v>
      </c>
      <c r="AE109" s="22">
        <v>0</v>
      </c>
      <c r="AF109" s="22">
        <v>0</v>
      </c>
      <c r="AG109" s="22">
        <v>0</v>
      </c>
      <c r="AH109" s="22">
        <v>0</v>
      </c>
      <c r="AI109" s="22">
        <f t="shared" si="6"/>
        <v>0</v>
      </c>
      <c r="AJ109" s="22">
        <v>0</v>
      </c>
      <c r="AK109" s="22">
        <f t="shared" si="7"/>
        <v>-280</v>
      </c>
      <c r="AM109" s="32">
        <f t="shared" si="8"/>
        <v>0</v>
      </c>
      <c r="AN109" s="32">
        <f t="shared" si="9"/>
        <v>0</v>
      </c>
    </row>
    <row r="110" spans="1:40" outlineLevel="1" x14ac:dyDescent="0.25">
      <c r="A110" s="36">
        <v>40755</v>
      </c>
      <c r="C110" s="28" t="s">
        <v>7727</v>
      </c>
      <c r="D110" s="29" t="s">
        <v>7728</v>
      </c>
      <c r="F110" s="29" t="s">
        <v>88</v>
      </c>
      <c r="G110" s="29" t="s">
        <v>451</v>
      </c>
      <c r="H110" s="29" t="s">
        <v>157</v>
      </c>
      <c r="K110" s="29"/>
      <c r="L110" s="29"/>
      <c r="M110" s="29"/>
      <c r="N110" s="31">
        <v>1</v>
      </c>
      <c r="O110" s="31" t="s">
        <v>158</v>
      </c>
      <c r="P110" s="32">
        <v>280</v>
      </c>
      <c r="Q110" s="32">
        <v>0</v>
      </c>
      <c r="R110" s="32">
        <v>0</v>
      </c>
      <c r="S110" s="32">
        <f t="shared" si="5"/>
        <v>280</v>
      </c>
      <c r="U110" s="31">
        <v>80</v>
      </c>
      <c r="V110" s="22">
        <v>-280</v>
      </c>
      <c r="W110" s="22">
        <v>0</v>
      </c>
      <c r="X110" s="22">
        <v>0</v>
      </c>
      <c r="Y110" s="22">
        <v>0</v>
      </c>
      <c r="Z110" s="22">
        <v>0</v>
      </c>
      <c r="AA110" s="22">
        <v>0</v>
      </c>
      <c r="AB110" s="22">
        <v>0</v>
      </c>
      <c r="AC110" s="22">
        <v>0</v>
      </c>
      <c r="AD110" s="22">
        <v>0</v>
      </c>
      <c r="AE110" s="22">
        <v>0</v>
      </c>
      <c r="AF110" s="22">
        <v>0</v>
      </c>
      <c r="AG110" s="22">
        <v>0</v>
      </c>
      <c r="AH110" s="22">
        <v>0</v>
      </c>
      <c r="AI110" s="22">
        <f t="shared" si="6"/>
        <v>0</v>
      </c>
      <c r="AJ110" s="22">
        <v>0</v>
      </c>
      <c r="AK110" s="22">
        <f t="shared" si="7"/>
        <v>-280</v>
      </c>
      <c r="AM110" s="32">
        <f t="shared" si="8"/>
        <v>0</v>
      </c>
      <c r="AN110" s="32">
        <f t="shared" si="9"/>
        <v>0</v>
      </c>
    </row>
    <row r="111" spans="1:40" outlineLevel="1" x14ac:dyDescent="0.25">
      <c r="A111" s="36">
        <v>40755</v>
      </c>
      <c r="C111" s="28" t="s">
        <v>7729</v>
      </c>
      <c r="D111" s="29" t="s">
        <v>7730</v>
      </c>
      <c r="F111" s="29" t="s">
        <v>88</v>
      </c>
      <c r="G111" s="29" t="s">
        <v>451</v>
      </c>
      <c r="H111" s="29" t="s">
        <v>157</v>
      </c>
      <c r="K111" s="29"/>
      <c r="L111" s="29"/>
      <c r="M111" s="29"/>
      <c r="N111" s="31">
        <v>1</v>
      </c>
      <c r="O111" s="31" t="s">
        <v>158</v>
      </c>
      <c r="P111" s="32">
        <v>258</v>
      </c>
      <c r="Q111" s="32">
        <v>0</v>
      </c>
      <c r="R111" s="32">
        <v>0</v>
      </c>
      <c r="S111" s="32">
        <f t="shared" si="5"/>
        <v>258</v>
      </c>
      <c r="U111" s="31">
        <v>80</v>
      </c>
      <c r="V111" s="22">
        <v>-258</v>
      </c>
      <c r="W111" s="22">
        <v>0</v>
      </c>
      <c r="X111" s="22">
        <v>0</v>
      </c>
      <c r="Y111" s="22">
        <v>0</v>
      </c>
      <c r="Z111" s="22">
        <v>0</v>
      </c>
      <c r="AA111" s="22">
        <v>0</v>
      </c>
      <c r="AB111" s="22">
        <v>0</v>
      </c>
      <c r="AC111" s="22">
        <v>0</v>
      </c>
      <c r="AD111" s="22">
        <v>0</v>
      </c>
      <c r="AE111" s="22">
        <v>0</v>
      </c>
      <c r="AF111" s="22">
        <v>0</v>
      </c>
      <c r="AG111" s="22">
        <v>0</v>
      </c>
      <c r="AH111" s="22">
        <v>0</v>
      </c>
      <c r="AI111" s="22">
        <f t="shared" si="6"/>
        <v>0</v>
      </c>
      <c r="AJ111" s="22">
        <v>0</v>
      </c>
      <c r="AK111" s="22">
        <f t="shared" si="7"/>
        <v>-258</v>
      </c>
      <c r="AM111" s="32">
        <f t="shared" si="8"/>
        <v>0</v>
      </c>
      <c r="AN111" s="32">
        <f t="shared" si="9"/>
        <v>0</v>
      </c>
    </row>
    <row r="112" spans="1:40" outlineLevel="1" x14ac:dyDescent="0.25">
      <c r="A112" s="36">
        <v>40755</v>
      </c>
      <c r="C112" s="28" t="s">
        <v>7731</v>
      </c>
      <c r="D112" s="29" t="s">
        <v>7730</v>
      </c>
      <c r="F112" s="29" t="s">
        <v>88</v>
      </c>
      <c r="G112" s="29" t="s">
        <v>451</v>
      </c>
      <c r="H112" s="29" t="s">
        <v>157</v>
      </c>
      <c r="K112" s="29"/>
      <c r="L112" s="29"/>
      <c r="M112" s="29"/>
      <c r="N112" s="31">
        <v>1</v>
      </c>
      <c r="O112" s="31" t="s">
        <v>158</v>
      </c>
      <c r="P112" s="32">
        <v>258</v>
      </c>
      <c r="Q112" s="32">
        <v>0</v>
      </c>
      <c r="R112" s="32">
        <v>0</v>
      </c>
      <c r="S112" s="32">
        <f t="shared" si="5"/>
        <v>258</v>
      </c>
      <c r="U112" s="31">
        <v>80</v>
      </c>
      <c r="V112" s="22">
        <v>-258</v>
      </c>
      <c r="W112" s="22">
        <v>0</v>
      </c>
      <c r="X112" s="22">
        <v>0</v>
      </c>
      <c r="Y112" s="22">
        <v>0</v>
      </c>
      <c r="Z112" s="22">
        <v>0</v>
      </c>
      <c r="AA112" s="22">
        <v>0</v>
      </c>
      <c r="AB112" s="22">
        <v>0</v>
      </c>
      <c r="AC112" s="22">
        <v>0</v>
      </c>
      <c r="AD112" s="22">
        <v>0</v>
      </c>
      <c r="AE112" s="22">
        <v>0</v>
      </c>
      <c r="AF112" s="22">
        <v>0</v>
      </c>
      <c r="AG112" s="22">
        <v>0</v>
      </c>
      <c r="AH112" s="22">
        <v>0</v>
      </c>
      <c r="AI112" s="22">
        <f t="shared" si="6"/>
        <v>0</v>
      </c>
      <c r="AJ112" s="22">
        <v>0</v>
      </c>
      <c r="AK112" s="22">
        <f t="shared" si="7"/>
        <v>-258</v>
      </c>
      <c r="AM112" s="32">
        <f t="shared" si="8"/>
        <v>0</v>
      </c>
      <c r="AN112" s="32">
        <f t="shared" si="9"/>
        <v>0</v>
      </c>
    </row>
    <row r="113" spans="1:40" outlineLevel="1" x14ac:dyDescent="0.25">
      <c r="A113" s="36">
        <v>40755</v>
      </c>
      <c r="C113" s="28" t="s">
        <v>7732</v>
      </c>
      <c r="D113" s="29" t="s">
        <v>7733</v>
      </c>
      <c r="F113" s="29" t="s">
        <v>88</v>
      </c>
      <c r="G113" s="29" t="s">
        <v>451</v>
      </c>
      <c r="H113" s="29" t="s">
        <v>157</v>
      </c>
      <c r="K113" s="29"/>
      <c r="L113" s="29"/>
      <c r="M113" s="29"/>
      <c r="N113" s="31">
        <v>1</v>
      </c>
      <c r="O113" s="31" t="s">
        <v>158</v>
      </c>
      <c r="P113" s="32">
        <v>258</v>
      </c>
      <c r="Q113" s="32">
        <v>0</v>
      </c>
      <c r="R113" s="32">
        <v>0</v>
      </c>
      <c r="S113" s="32">
        <f t="shared" si="5"/>
        <v>258</v>
      </c>
      <c r="U113" s="31">
        <v>80</v>
      </c>
      <c r="V113" s="22">
        <v>-258</v>
      </c>
      <c r="W113" s="22">
        <v>0</v>
      </c>
      <c r="X113" s="22">
        <v>0</v>
      </c>
      <c r="Y113" s="22">
        <v>0</v>
      </c>
      <c r="Z113" s="22">
        <v>0</v>
      </c>
      <c r="AA113" s="22">
        <v>0</v>
      </c>
      <c r="AB113" s="22">
        <v>0</v>
      </c>
      <c r="AC113" s="22">
        <v>0</v>
      </c>
      <c r="AD113" s="22">
        <v>0</v>
      </c>
      <c r="AE113" s="22">
        <v>0</v>
      </c>
      <c r="AF113" s="22">
        <v>0</v>
      </c>
      <c r="AG113" s="22">
        <v>0</v>
      </c>
      <c r="AH113" s="22">
        <v>0</v>
      </c>
      <c r="AI113" s="22">
        <f t="shared" si="6"/>
        <v>0</v>
      </c>
      <c r="AJ113" s="22">
        <v>0</v>
      </c>
      <c r="AK113" s="22">
        <f t="shared" si="7"/>
        <v>-258</v>
      </c>
      <c r="AM113" s="32">
        <f t="shared" si="8"/>
        <v>0</v>
      </c>
      <c r="AN113" s="32">
        <f t="shared" si="9"/>
        <v>0</v>
      </c>
    </row>
    <row r="114" spans="1:40" outlineLevel="1" x14ac:dyDescent="0.25">
      <c r="A114" s="36">
        <v>40755</v>
      </c>
      <c r="C114" s="28" t="s">
        <v>7734</v>
      </c>
      <c r="D114" s="29" t="s">
        <v>7733</v>
      </c>
      <c r="F114" s="29" t="s">
        <v>88</v>
      </c>
      <c r="G114" s="29" t="s">
        <v>451</v>
      </c>
      <c r="H114" s="29" t="s">
        <v>157</v>
      </c>
      <c r="K114" s="29"/>
      <c r="L114" s="29"/>
      <c r="M114" s="29"/>
      <c r="N114" s="31">
        <v>1</v>
      </c>
      <c r="O114" s="31" t="s">
        <v>158</v>
      </c>
      <c r="P114" s="32">
        <v>258</v>
      </c>
      <c r="Q114" s="32">
        <v>0</v>
      </c>
      <c r="R114" s="32">
        <v>0</v>
      </c>
      <c r="S114" s="32">
        <f t="shared" si="5"/>
        <v>258</v>
      </c>
      <c r="U114" s="31">
        <v>80</v>
      </c>
      <c r="V114" s="22">
        <v>-258</v>
      </c>
      <c r="W114" s="22">
        <v>0</v>
      </c>
      <c r="X114" s="22">
        <v>0</v>
      </c>
      <c r="Y114" s="22">
        <v>0</v>
      </c>
      <c r="Z114" s="22">
        <v>0</v>
      </c>
      <c r="AA114" s="22">
        <v>0</v>
      </c>
      <c r="AB114" s="22">
        <v>0</v>
      </c>
      <c r="AC114" s="22">
        <v>0</v>
      </c>
      <c r="AD114" s="22">
        <v>0</v>
      </c>
      <c r="AE114" s="22">
        <v>0</v>
      </c>
      <c r="AF114" s="22">
        <v>0</v>
      </c>
      <c r="AG114" s="22">
        <v>0</v>
      </c>
      <c r="AH114" s="22">
        <v>0</v>
      </c>
      <c r="AI114" s="22">
        <f t="shared" si="6"/>
        <v>0</v>
      </c>
      <c r="AJ114" s="22">
        <v>0</v>
      </c>
      <c r="AK114" s="22">
        <f t="shared" si="7"/>
        <v>-258</v>
      </c>
      <c r="AM114" s="32">
        <f t="shared" si="8"/>
        <v>0</v>
      </c>
      <c r="AN114" s="32">
        <f t="shared" si="9"/>
        <v>0</v>
      </c>
    </row>
    <row r="115" spans="1:40" outlineLevel="1" x14ac:dyDescent="0.25">
      <c r="A115" s="36">
        <v>40755</v>
      </c>
      <c r="C115" s="28" t="s">
        <v>7735</v>
      </c>
      <c r="D115" s="29" t="s">
        <v>7736</v>
      </c>
      <c r="F115" s="29" t="s">
        <v>88</v>
      </c>
      <c r="G115" s="29" t="s">
        <v>451</v>
      </c>
      <c r="H115" s="29" t="s">
        <v>157</v>
      </c>
      <c r="K115" s="29"/>
      <c r="L115" s="29"/>
      <c r="M115" s="29"/>
      <c r="N115" s="31">
        <v>1</v>
      </c>
      <c r="O115" s="31" t="s">
        <v>158</v>
      </c>
      <c r="P115" s="32">
        <v>258</v>
      </c>
      <c r="Q115" s="32">
        <v>0</v>
      </c>
      <c r="R115" s="32">
        <v>0</v>
      </c>
      <c r="S115" s="32">
        <f t="shared" si="5"/>
        <v>258</v>
      </c>
      <c r="U115" s="31">
        <v>80</v>
      </c>
      <c r="V115" s="22">
        <v>-258</v>
      </c>
      <c r="W115" s="22">
        <v>0</v>
      </c>
      <c r="X115" s="22">
        <v>0</v>
      </c>
      <c r="Y115" s="22">
        <v>0</v>
      </c>
      <c r="Z115" s="22">
        <v>0</v>
      </c>
      <c r="AA115" s="22">
        <v>0</v>
      </c>
      <c r="AB115" s="22">
        <v>0</v>
      </c>
      <c r="AC115" s="22">
        <v>0</v>
      </c>
      <c r="AD115" s="22">
        <v>0</v>
      </c>
      <c r="AE115" s="22">
        <v>0</v>
      </c>
      <c r="AF115" s="22">
        <v>0</v>
      </c>
      <c r="AG115" s="22">
        <v>0</v>
      </c>
      <c r="AH115" s="22">
        <v>0</v>
      </c>
      <c r="AI115" s="22">
        <f t="shared" si="6"/>
        <v>0</v>
      </c>
      <c r="AJ115" s="22">
        <v>0</v>
      </c>
      <c r="AK115" s="22">
        <f t="shared" si="7"/>
        <v>-258</v>
      </c>
      <c r="AM115" s="32">
        <f t="shared" si="8"/>
        <v>0</v>
      </c>
      <c r="AN115" s="32">
        <f t="shared" si="9"/>
        <v>0</v>
      </c>
    </row>
    <row r="116" spans="1:40" outlineLevel="1" x14ac:dyDescent="0.25">
      <c r="A116" s="36">
        <v>40755</v>
      </c>
      <c r="C116" s="28" t="s">
        <v>7737</v>
      </c>
      <c r="D116" s="29" t="s">
        <v>7738</v>
      </c>
      <c r="F116" s="29" t="s">
        <v>88</v>
      </c>
      <c r="G116" s="29" t="s">
        <v>451</v>
      </c>
      <c r="H116" s="29" t="s">
        <v>157</v>
      </c>
      <c r="K116" s="29"/>
      <c r="L116" s="29"/>
      <c r="M116" s="29"/>
      <c r="N116" s="31">
        <v>1</v>
      </c>
      <c r="O116" s="31" t="s">
        <v>158</v>
      </c>
      <c r="P116" s="32">
        <v>320</v>
      </c>
      <c r="Q116" s="32">
        <v>0</v>
      </c>
      <c r="R116" s="32">
        <v>0</v>
      </c>
      <c r="S116" s="32">
        <f t="shared" si="5"/>
        <v>320</v>
      </c>
      <c r="U116" s="31">
        <v>80</v>
      </c>
      <c r="V116" s="22">
        <v>-320</v>
      </c>
      <c r="W116" s="22">
        <v>0</v>
      </c>
      <c r="X116" s="22">
        <v>0</v>
      </c>
      <c r="Y116" s="22">
        <v>0</v>
      </c>
      <c r="Z116" s="22">
        <v>0</v>
      </c>
      <c r="AA116" s="22">
        <v>0</v>
      </c>
      <c r="AB116" s="22">
        <v>0</v>
      </c>
      <c r="AC116" s="22">
        <v>0</v>
      </c>
      <c r="AD116" s="22">
        <v>0</v>
      </c>
      <c r="AE116" s="22">
        <v>0</v>
      </c>
      <c r="AF116" s="22">
        <v>0</v>
      </c>
      <c r="AG116" s="22">
        <v>0</v>
      </c>
      <c r="AH116" s="22">
        <v>0</v>
      </c>
      <c r="AI116" s="22">
        <f t="shared" si="6"/>
        <v>0</v>
      </c>
      <c r="AJ116" s="22">
        <v>0</v>
      </c>
      <c r="AK116" s="22">
        <f t="shared" si="7"/>
        <v>-320</v>
      </c>
      <c r="AM116" s="32">
        <f t="shared" si="8"/>
        <v>0</v>
      </c>
      <c r="AN116" s="32">
        <f t="shared" si="9"/>
        <v>0</v>
      </c>
    </row>
    <row r="117" spans="1:40" outlineLevel="1" x14ac:dyDescent="0.25">
      <c r="A117" s="36">
        <v>40755</v>
      </c>
      <c r="C117" s="28" t="s">
        <v>7739</v>
      </c>
      <c r="D117" s="29" t="s">
        <v>7740</v>
      </c>
      <c r="F117" s="29" t="s">
        <v>88</v>
      </c>
      <c r="G117" s="29" t="s">
        <v>6835</v>
      </c>
      <c r="H117" s="29" t="s">
        <v>157</v>
      </c>
      <c r="K117" s="29"/>
      <c r="L117" s="29"/>
      <c r="M117" s="29"/>
      <c r="N117" s="31">
        <v>1</v>
      </c>
      <c r="O117" s="31" t="s">
        <v>158</v>
      </c>
      <c r="P117" s="32">
        <v>130</v>
      </c>
      <c r="Q117" s="32">
        <v>0</v>
      </c>
      <c r="R117" s="32">
        <v>0</v>
      </c>
      <c r="S117" s="32">
        <f t="shared" si="5"/>
        <v>130</v>
      </c>
      <c r="U117" s="31">
        <v>80</v>
      </c>
      <c r="V117" s="22">
        <v>-130</v>
      </c>
      <c r="W117" s="22">
        <v>0</v>
      </c>
      <c r="X117" s="22">
        <v>0</v>
      </c>
      <c r="Y117" s="22">
        <v>0</v>
      </c>
      <c r="Z117" s="22">
        <v>0</v>
      </c>
      <c r="AA117" s="22">
        <v>0</v>
      </c>
      <c r="AB117" s="22">
        <v>0</v>
      </c>
      <c r="AC117" s="22">
        <v>0</v>
      </c>
      <c r="AD117" s="22">
        <v>0</v>
      </c>
      <c r="AE117" s="22">
        <v>0</v>
      </c>
      <c r="AF117" s="22">
        <v>0</v>
      </c>
      <c r="AG117" s="22">
        <v>0</v>
      </c>
      <c r="AH117" s="22">
        <v>0</v>
      </c>
      <c r="AI117" s="22">
        <f t="shared" si="6"/>
        <v>0</v>
      </c>
      <c r="AJ117" s="22">
        <v>0</v>
      </c>
      <c r="AK117" s="22">
        <f t="shared" si="7"/>
        <v>-130</v>
      </c>
      <c r="AM117" s="32">
        <f t="shared" si="8"/>
        <v>0</v>
      </c>
      <c r="AN117" s="32">
        <f t="shared" si="9"/>
        <v>0</v>
      </c>
    </row>
    <row r="118" spans="1:40" outlineLevel="1" x14ac:dyDescent="0.25">
      <c r="A118" s="36">
        <v>40755</v>
      </c>
      <c r="C118" s="28" t="s">
        <v>7741</v>
      </c>
      <c r="D118" s="29" t="s">
        <v>7742</v>
      </c>
      <c r="F118" s="29" t="s">
        <v>88</v>
      </c>
      <c r="G118" s="29" t="s">
        <v>451</v>
      </c>
      <c r="H118" s="29" t="s">
        <v>157</v>
      </c>
      <c r="K118" s="29"/>
      <c r="L118" s="29"/>
      <c r="M118" s="29"/>
      <c r="N118" s="31">
        <v>1</v>
      </c>
      <c r="O118" s="31" t="s">
        <v>158</v>
      </c>
      <c r="P118" s="32">
        <v>240</v>
      </c>
      <c r="Q118" s="32">
        <v>0</v>
      </c>
      <c r="R118" s="32">
        <v>0</v>
      </c>
      <c r="S118" s="32">
        <f t="shared" si="5"/>
        <v>240</v>
      </c>
      <c r="U118" s="31">
        <v>80</v>
      </c>
      <c r="V118" s="22">
        <v>-240</v>
      </c>
      <c r="W118" s="22">
        <v>0</v>
      </c>
      <c r="X118" s="22">
        <v>0</v>
      </c>
      <c r="Y118" s="22">
        <v>0</v>
      </c>
      <c r="Z118" s="22">
        <v>0</v>
      </c>
      <c r="AA118" s="22">
        <v>0</v>
      </c>
      <c r="AB118" s="22">
        <v>0</v>
      </c>
      <c r="AC118" s="22">
        <v>0</v>
      </c>
      <c r="AD118" s="22">
        <v>0</v>
      </c>
      <c r="AE118" s="22">
        <v>0</v>
      </c>
      <c r="AF118" s="22">
        <v>0</v>
      </c>
      <c r="AG118" s="22">
        <v>0</v>
      </c>
      <c r="AH118" s="22">
        <v>0</v>
      </c>
      <c r="AI118" s="22">
        <f t="shared" si="6"/>
        <v>0</v>
      </c>
      <c r="AJ118" s="22">
        <v>0</v>
      </c>
      <c r="AK118" s="22">
        <f t="shared" si="7"/>
        <v>-240</v>
      </c>
      <c r="AM118" s="32">
        <f t="shared" si="8"/>
        <v>0</v>
      </c>
      <c r="AN118" s="32">
        <f t="shared" si="9"/>
        <v>0</v>
      </c>
    </row>
    <row r="119" spans="1:40" outlineLevel="1" x14ac:dyDescent="0.25">
      <c r="A119" s="36">
        <v>40755</v>
      </c>
      <c r="C119" s="28" t="s">
        <v>7743</v>
      </c>
      <c r="D119" s="29" t="s">
        <v>7744</v>
      </c>
      <c r="F119" s="29" t="s">
        <v>88</v>
      </c>
      <c r="G119" s="29" t="s">
        <v>451</v>
      </c>
      <c r="H119" s="29" t="s">
        <v>157</v>
      </c>
      <c r="K119" s="29"/>
      <c r="L119" s="29"/>
      <c r="M119" s="29"/>
      <c r="N119" s="31">
        <v>1</v>
      </c>
      <c r="O119" s="31" t="s">
        <v>158</v>
      </c>
      <c r="P119" s="32">
        <v>520</v>
      </c>
      <c r="Q119" s="32">
        <v>0</v>
      </c>
      <c r="R119" s="32">
        <v>0</v>
      </c>
      <c r="S119" s="32">
        <f t="shared" si="5"/>
        <v>520</v>
      </c>
      <c r="U119" s="31">
        <v>80</v>
      </c>
      <c r="V119" s="22">
        <v>-520</v>
      </c>
      <c r="W119" s="22">
        <v>0</v>
      </c>
      <c r="X119" s="22">
        <v>0</v>
      </c>
      <c r="Y119" s="22">
        <v>0</v>
      </c>
      <c r="Z119" s="22">
        <v>0</v>
      </c>
      <c r="AA119" s="22">
        <v>0</v>
      </c>
      <c r="AB119" s="22">
        <v>0</v>
      </c>
      <c r="AC119" s="22">
        <v>0</v>
      </c>
      <c r="AD119" s="22">
        <v>0</v>
      </c>
      <c r="AE119" s="22">
        <v>0</v>
      </c>
      <c r="AF119" s="22">
        <v>0</v>
      </c>
      <c r="AG119" s="22">
        <v>0</v>
      </c>
      <c r="AH119" s="22">
        <v>0</v>
      </c>
      <c r="AI119" s="22">
        <f t="shared" si="6"/>
        <v>0</v>
      </c>
      <c r="AJ119" s="22">
        <v>0</v>
      </c>
      <c r="AK119" s="22">
        <f t="shared" si="7"/>
        <v>-520</v>
      </c>
      <c r="AM119" s="32">
        <f t="shared" si="8"/>
        <v>0</v>
      </c>
      <c r="AN119" s="32">
        <f t="shared" si="9"/>
        <v>0</v>
      </c>
    </row>
    <row r="120" spans="1:40" outlineLevel="1" x14ac:dyDescent="0.25">
      <c r="A120" s="36">
        <v>40755</v>
      </c>
      <c r="C120" s="28" t="s">
        <v>7745</v>
      </c>
      <c r="D120" s="29" t="s">
        <v>7746</v>
      </c>
      <c r="F120" s="29" t="s">
        <v>88</v>
      </c>
      <c r="G120" s="29" t="s">
        <v>451</v>
      </c>
      <c r="H120" s="29" t="s">
        <v>157</v>
      </c>
      <c r="K120" s="29"/>
      <c r="L120" s="29"/>
      <c r="M120" s="29"/>
      <c r="N120" s="31">
        <v>1</v>
      </c>
      <c r="O120" s="31" t="s">
        <v>158</v>
      </c>
      <c r="P120" s="32">
        <v>309</v>
      </c>
      <c r="Q120" s="32">
        <v>0</v>
      </c>
      <c r="R120" s="32">
        <v>0</v>
      </c>
      <c r="S120" s="32">
        <f t="shared" si="5"/>
        <v>309</v>
      </c>
      <c r="U120" s="31">
        <v>80</v>
      </c>
      <c r="V120" s="22">
        <v>-309</v>
      </c>
      <c r="W120" s="22">
        <v>0</v>
      </c>
      <c r="X120" s="22">
        <v>0</v>
      </c>
      <c r="Y120" s="22">
        <v>0</v>
      </c>
      <c r="Z120" s="22">
        <v>0</v>
      </c>
      <c r="AA120" s="22">
        <v>0</v>
      </c>
      <c r="AB120" s="22">
        <v>0</v>
      </c>
      <c r="AC120" s="22">
        <v>0</v>
      </c>
      <c r="AD120" s="22">
        <v>0</v>
      </c>
      <c r="AE120" s="22">
        <v>0</v>
      </c>
      <c r="AF120" s="22">
        <v>0</v>
      </c>
      <c r="AG120" s="22">
        <v>0</v>
      </c>
      <c r="AH120" s="22">
        <v>0</v>
      </c>
      <c r="AI120" s="22">
        <f t="shared" si="6"/>
        <v>0</v>
      </c>
      <c r="AJ120" s="22">
        <v>0</v>
      </c>
      <c r="AK120" s="22">
        <f t="shared" si="7"/>
        <v>-309</v>
      </c>
      <c r="AM120" s="32">
        <f t="shared" si="8"/>
        <v>0</v>
      </c>
      <c r="AN120" s="32">
        <f t="shared" si="9"/>
        <v>0</v>
      </c>
    </row>
    <row r="121" spans="1:40" outlineLevel="1" x14ac:dyDescent="0.25">
      <c r="A121" s="36">
        <v>40755</v>
      </c>
      <c r="C121" s="28" t="s">
        <v>7747</v>
      </c>
      <c r="D121" s="29" t="s">
        <v>7748</v>
      </c>
      <c r="F121" s="29" t="s">
        <v>88</v>
      </c>
      <c r="G121" s="29" t="s">
        <v>451</v>
      </c>
      <c r="H121" s="29" t="s">
        <v>157</v>
      </c>
      <c r="K121" s="29"/>
      <c r="L121" s="29"/>
      <c r="M121" s="29"/>
      <c r="N121" s="31">
        <v>1</v>
      </c>
      <c r="O121" s="31" t="s">
        <v>158</v>
      </c>
      <c r="P121" s="32">
        <v>103</v>
      </c>
      <c r="Q121" s="32">
        <v>0</v>
      </c>
      <c r="R121" s="32">
        <v>0</v>
      </c>
      <c r="S121" s="32">
        <f t="shared" si="5"/>
        <v>103</v>
      </c>
      <c r="U121" s="31">
        <v>80</v>
      </c>
      <c r="V121" s="22">
        <v>-103</v>
      </c>
      <c r="W121" s="22">
        <v>0</v>
      </c>
      <c r="X121" s="22">
        <v>0</v>
      </c>
      <c r="Y121" s="22">
        <v>0</v>
      </c>
      <c r="Z121" s="22">
        <v>0</v>
      </c>
      <c r="AA121" s="22">
        <v>0</v>
      </c>
      <c r="AB121" s="22">
        <v>0</v>
      </c>
      <c r="AC121" s="22">
        <v>0</v>
      </c>
      <c r="AD121" s="22">
        <v>0</v>
      </c>
      <c r="AE121" s="22">
        <v>0</v>
      </c>
      <c r="AF121" s="22">
        <v>0</v>
      </c>
      <c r="AG121" s="22">
        <v>0</v>
      </c>
      <c r="AH121" s="22">
        <v>0</v>
      </c>
      <c r="AI121" s="22">
        <f t="shared" si="6"/>
        <v>0</v>
      </c>
      <c r="AJ121" s="22">
        <v>0</v>
      </c>
      <c r="AK121" s="22">
        <f t="shared" si="7"/>
        <v>-103</v>
      </c>
      <c r="AM121" s="32">
        <f t="shared" si="8"/>
        <v>0</v>
      </c>
      <c r="AN121" s="32">
        <f t="shared" si="9"/>
        <v>0</v>
      </c>
    </row>
    <row r="122" spans="1:40" outlineLevel="1" x14ac:dyDescent="0.25">
      <c r="A122" s="36">
        <v>40755</v>
      </c>
      <c r="C122" s="28" t="s">
        <v>7749</v>
      </c>
      <c r="D122" s="29" t="s">
        <v>7750</v>
      </c>
      <c r="F122" s="29" t="s">
        <v>88</v>
      </c>
      <c r="G122" s="29" t="s">
        <v>6835</v>
      </c>
      <c r="H122" s="29" t="s">
        <v>157</v>
      </c>
      <c r="K122" s="29"/>
      <c r="L122" s="29"/>
      <c r="M122" s="29"/>
      <c r="N122" s="31">
        <v>1</v>
      </c>
      <c r="O122" s="31" t="s">
        <v>158</v>
      </c>
      <c r="P122" s="32">
        <v>700</v>
      </c>
      <c r="Q122" s="32">
        <v>0</v>
      </c>
      <c r="R122" s="32">
        <v>0</v>
      </c>
      <c r="S122" s="32">
        <f t="shared" si="5"/>
        <v>700</v>
      </c>
      <c r="U122" s="31">
        <v>80</v>
      </c>
      <c r="V122" s="22">
        <v>-700</v>
      </c>
      <c r="W122" s="22">
        <v>0</v>
      </c>
      <c r="X122" s="22">
        <v>0</v>
      </c>
      <c r="Y122" s="22">
        <v>0</v>
      </c>
      <c r="Z122" s="22">
        <v>0</v>
      </c>
      <c r="AA122" s="22">
        <v>0</v>
      </c>
      <c r="AB122" s="22">
        <v>0</v>
      </c>
      <c r="AC122" s="22">
        <v>0</v>
      </c>
      <c r="AD122" s="22">
        <v>0</v>
      </c>
      <c r="AE122" s="22">
        <v>0</v>
      </c>
      <c r="AF122" s="22">
        <v>0</v>
      </c>
      <c r="AG122" s="22">
        <v>0</v>
      </c>
      <c r="AH122" s="22">
        <v>0</v>
      </c>
      <c r="AI122" s="22">
        <f t="shared" si="6"/>
        <v>0</v>
      </c>
      <c r="AJ122" s="22">
        <v>0</v>
      </c>
      <c r="AK122" s="22">
        <f t="shared" si="7"/>
        <v>-700</v>
      </c>
      <c r="AM122" s="32">
        <f t="shared" si="8"/>
        <v>0</v>
      </c>
      <c r="AN122" s="32">
        <f t="shared" si="9"/>
        <v>0</v>
      </c>
    </row>
    <row r="123" spans="1:40" outlineLevel="1" x14ac:dyDescent="0.25">
      <c r="A123" s="36">
        <v>40755</v>
      </c>
      <c r="C123" s="28" t="s">
        <v>7751</v>
      </c>
      <c r="D123" s="29" t="s">
        <v>7752</v>
      </c>
      <c r="F123" s="29" t="s">
        <v>88</v>
      </c>
      <c r="G123" s="29" t="s">
        <v>6835</v>
      </c>
      <c r="H123" s="29" t="s">
        <v>157</v>
      </c>
      <c r="K123" s="29"/>
      <c r="L123" s="29"/>
      <c r="M123" s="29"/>
      <c r="N123" s="31">
        <v>1</v>
      </c>
      <c r="O123" s="31" t="s">
        <v>158</v>
      </c>
      <c r="P123" s="32">
        <v>150</v>
      </c>
      <c r="Q123" s="32">
        <v>0</v>
      </c>
      <c r="R123" s="32">
        <v>0</v>
      </c>
      <c r="S123" s="32">
        <f t="shared" si="5"/>
        <v>150</v>
      </c>
      <c r="U123" s="31">
        <v>80</v>
      </c>
      <c r="V123" s="22">
        <v>-150</v>
      </c>
      <c r="W123" s="22">
        <v>0</v>
      </c>
      <c r="X123" s="22">
        <v>0</v>
      </c>
      <c r="Y123" s="22">
        <v>0</v>
      </c>
      <c r="Z123" s="22">
        <v>0</v>
      </c>
      <c r="AA123" s="22">
        <v>0</v>
      </c>
      <c r="AB123" s="22">
        <v>0</v>
      </c>
      <c r="AC123" s="22">
        <v>0</v>
      </c>
      <c r="AD123" s="22">
        <v>0</v>
      </c>
      <c r="AE123" s="22">
        <v>0</v>
      </c>
      <c r="AF123" s="22">
        <v>0</v>
      </c>
      <c r="AG123" s="22">
        <v>0</v>
      </c>
      <c r="AH123" s="22">
        <v>0</v>
      </c>
      <c r="AI123" s="22">
        <f t="shared" si="6"/>
        <v>0</v>
      </c>
      <c r="AJ123" s="22">
        <v>0</v>
      </c>
      <c r="AK123" s="22">
        <f t="shared" si="7"/>
        <v>-150</v>
      </c>
      <c r="AM123" s="32">
        <f t="shared" si="8"/>
        <v>0</v>
      </c>
      <c r="AN123" s="32">
        <f t="shared" si="9"/>
        <v>0</v>
      </c>
    </row>
    <row r="124" spans="1:40" outlineLevel="1" x14ac:dyDescent="0.25">
      <c r="A124" s="36">
        <v>40755</v>
      </c>
      <c r="C124" s="28" t="s">
        <v>7753</v>
      </c>
      <c r="D124" s="29" t="s">
        <v>7754</v>
      </c>
      <c r="F124" s="29" t="s">
        <v>88</v>
      </c>
      <c r="G124" s="29" t="s">
        <v>451</v>
      </c>
      <c r="H124" s="29" t="s">
        <v>157</v>
      </c>
      <c r="K124" s="29"/>
      <c r="L124" s="29"/>
      <c r="M124" s="29"/>
      <c r="N124" s="31">
        <v>1</v>
      </c>
      <c r="O124" s="31" t="s">
        <v>158</v>
      </c>
      <c r="P124" s="32">
        <v>1540</v>
      </c>
      <c r="Q124" s="32">
        <v>0</v>
      </c>
      <c r="R124" s="32">
        <v>0</v>
      </c>
      <c r="S124" s="32">
        <f t="shared" si="5"/>
        <v>1540</v>
      </c>
      <c r="U124" s="31">
        <v>80</v>
      </c>
      <c r="V124" s="22">
        <v>-1540</v>
      </c>
      <c r="W124" s="22">
        <v>0</v>
      </c>
      <c r="X124" s="22">
        <v>0</v>
      </c>
      <c r="Y124" s="22">
        <v>0</v>
      </c>
      <c r="Z124" s="22">
        <v>0</v>
      </c>
      <c r="AA124" s="22">
        <v>0</v>
      </c>
      <c r="AB124" s="22">
        <v>0</v>
      </c>
      <c r="AC124" s="22">
        <v>0</v>
      </c>
      <c r="AD124" s="22">
        <v>0</v>
      </c>
      <c r="AE124" s="22">
        <v>0</v>
      </c>
      <c r="AF124" s="22">
        <v>0</v>
      </c>
      <c r="AG124" s="22">
        <v>0</v>
      </c>
      <c r="AH124" s="22">
        <v>0</v>
      </c>
      <c r="AI124" s="22">
        <f t="shared" si="6"/>
        <v>0</v>
      </c>
      <c r="AJ124" s="22">
        <v>0</v>
      </c>
      <c r="AK124" s="22">
        <f t="shared" si="7"/>
        <v>-1540</v>
      </c>
      <c r="AM124" s="32">
        <f t="shared" si="8"/>
        <v>0</v>
      </c>
      <c r="AN124" s="32">
        <f t="shared" si="9"/>
        <v>0</v>
      </c>
    </row>
    <row r="125" spans="1:40" outlineLevel="1" x14ac:dyDescent="0.25">
      <c r="A125" s="36">
        <v>40755</v>
      </c>
      <c r="C125" s="28" t="s">
        <v>7755</v>
      </c>
      <c r="D125" s="29" t="s">
        <v>7756</v>
      </c>
      <c r="F125" s="29" t="s">
        <v>88</v>
      </c>
      <c r="G125" s="29" t="s">
        <v>451</v>
      </c>
      <c r="H125" s="29" t="s">
        <v>157</v>
      </c>
      <c r="K125" s="29"/>
      <c r="L125" s="29"/>
      <c r="M125" s="29"/>
      <c r="N125" s="31">
        <v>1</v>
      </c>
      <c r="O125" s="31" t="s">
        <v>158</v>
      </c>
      <c r="P125" s="32">
        <v>1400</v>
      </c>
      <c r="Q125" s="32">
        <v>0</v>
      </c>
      <c r="R125" s="32">
        <v>0</v>
      </c>
      <c r="S125" s="32">
        <f t="shared" si="5"/>
        <v>1400</v>
      </c>
      <c r="U125" s="31">
        <v>80</v>
      </c>
      <c r="V125" s="22">
        <v>-1400</v>
      </c>
      <c r="W125" s="22">
        <v>0</v>
      </c>
      <c r="X125" s="22">
        <v>0</v>
      </c>
      <c r="Y125" s="22">
        <v>0</v>
      </c>
      <c r="Z125" s="22">
        <v>0</v>
      </c>
      <c r="AA125" s="22">
        <v>0</v>
      </c>
      <c r="AB125" s="22">
        <v>0</v>
      </c>
      <c r="AC125" s="22">
        <v>0</v>
      </c>
      <c r="AD125" s="22">
        <v>0</v>
      </c>
      <c r="AE125" s="22">
        <v>0</v>
      </c>
      <c r="AF125" s="22">
        <v>0</v>
      </c>
      <c r="AG125" s="22">
        <v>0</v>
      </c>
      <c r="AH125" s="22">
        <v>0</v>
      </c>
      <c r="AI125" s="22">
        <f t="shared" si="6"/>
        <v>0</v>
      </c>
      <c r="AJ125" s="22">
        <v>0</v>
      </c>
      <c r="AK125" s="22">
        <f t="shared" si="7"/>
        <v>-1400</v>
      </c>
      <c r="AM125" s="32">
        <f t="shared" si="8"/>
        <v>0</v>
      </c>
      <c r="AN125" s="32">
        <f t="shared" si="9"/>
        <v>0</v>
      </c>
    </row>
    <row r="126" spans="1:40" outlineLevel="1" x14ac:dyDescent="0.25">
      <c r="A126" s="36">
        <v>40755</v>
      </c>
      <c r="C126" s="28" t="s">
        <v>7757</v>
      </c>
      <c r="D126" s="29" t="s">
        <v>7758</v>
      </c>
      <c r="F126" s="29" t="s">
        <v>88</v>
      </c>
      <c r="G126" s="29" t="s">
        <v>451</v>
      </c>
      <c r="H126" s="29" t="s">
        <v>157</v>
      </c>
      <c r="K126" s="29"/>
      <c r="L126" s="29"/>
      <c r="M126" s="29"/>
      <c r="N126" s="31">
        <v>1</v>
      </c>
      <c r="O126" s="31" t="s">
        <v>158</v>
      </c>
      <c r="P126" s="32">
        <v>60</v>
      </c>
      <c r="Q126" s="32">
        <v>0</v>
      </c>
      <c r="R126" s="32">
        <v>0</v>
      </c>
      <c r="S126" s="32">
        <f t="shared" si="5"/>
        <v>60</v>
      </c>
      <c r="U126" s="31">
        <v>80</v>
      </c>
      <c r="V126" s="22">
        <v>-60</v>
      </c>
      <c r="W126" s="22">
        <v>0</v>
      </c>
      <c r="X126" s="22">
        <v>0</v>
      </c>
      <c r="Y126" s="22">
        <v>0</v>
      </c>
      <c r="Z126" s="22">
        <v>0</v>
      </c>
      <c r="AA126" s="22">
        <v>0</v>
      </c>
      <c r="AB126" s="22">
        <v>0</v>
      </c>
      <c r="AC126" s="22">
        <v>0</v>
      </c>
      <c r="AD126" s="22">
        <v>0</v>
      </c>
      <c r="AE126" s="22">
        <v>0</v>
      </c>
      <c r="AF126" s="22">
        <v>0</v>
      </c>
      <c r="AG126" s="22">
        <v>0</v>
      </c>
      <c r="AH126" s="22">
        <v>0</v>
      </c>
      <c r="AI126" s="22">
        <f t="shared" si="6"/>
        <v>0</v>
      </c>
      <c r="AJ126" s="22">
        <v>0</v>
      </c>
      <c r="AK126" s="22">
        <f t="shared" si="7"/>
        <v>-60</v>
      </c>
      <c r="AM126" s="32">
        <f t="shared" si="8"/>
        <v>0</v>
      </c>
      <c r="AN126" s="32">
        <f t="shared" si="9"/>
        <v>0</v>
      </c>
    </row>
    <row r="127" spans="1:40" outlineLevel="1" x14ac:dyDescent="0.25">
      <c r="A127" s="36">
        <v>40755</v>
      </c>
      <c r="C127" s="28" t="s">
        <v>7759</v>
      </c>
      <c r="D127" s="29" t="s">
        <v>7760</v>
      </c>
      <c r="F127" s="29" t="s">
        <v>88</v>
      </c>
      <c r="G127" s="29" t="s">
        <v>451</v>
      </c>
      <c r="H127" s="29" t="s">
        <v>157</v>
      </c>
      <c r="K127" s="29"/>
      <c r="L127" s="29"/>
      <c r="M127" s="29"/>
      <c r="N127" s="31">
        <v>1</v>
      </c>
      <c r="O127" s="31" t="s">
        <v>158</v>
      </c>
      <c r="P127" s="32">
        <v>240</v>
      </c>
      <c r="Q127" s="32">
        <v>0</v>
      </c>
      <c r="R127" s="32">
        <v>0</v>
      </c>
      <c r="S127" s="32">
        <f t="shared" si="5"/>
        <v>240</v>
      </c>
      <c r="U127" s="31">
        <v>80</v>
      </c>
      <c r="V127" s="22">
        <v>-240</v>
      </c>
      <c r="W127" s="22">
        <v>0</v>
      </c>
      <c r="X127" s="22">
        <v>0</v>
      </c>
      <c r="Y127" s="22">
        <v>0</v>
      </c>
      <c r="Z127" s="22">
        <v>0</v>
      </c>
      <c r="AA127" s="22">
        <v>0</v>
      </c>
      <c r="AB127" s="22">
        <v>0</v>
      </c>
      <c r="AC127" s="22">
        <v>0</v>
      </c>
      <c r="AD127" s="22">
        <v>0</v>
      </c>
      <c r="AE127" s="22">
        <v>0</v>
      </c>
      <c r="AF127" s="22">
        <v>0</v>
      </c>
      <c r="AG127" s="22">
        <v>0</v>
      </c>
      <c r="AH127" s="22">
        <v>0</v>
      </c>
      <c r="AI127" s="22">
        <f t="shared" si="6"/>
        <v>0</v>
      </c>
      <c r="AJ127" s="22">
        <v>0</v>
      </c>
      <c r="AK127" s="22">
        <f t="shared" si="7"/>
        <v>-240</v>
      </c>
      <c r="AM127" s="32">
        <f t="shared" si="8"/>
        <v>0</v>
      </c>
      <c r="AN127" s="32">
        <f t="shared" si="9"/>
        <v>0</v>
      </c>
    </row>
    <row r="128" spans="1:40" outlineLevel="1" x14ac:dyDescent="0.25">
      <c r="A128" s="36">
        <v>40755</v>
      </c>
      <c r="C128" s="28" t="s">
        <v>7761</v>
      </c>
      <c r="D128" s="29" t="s">
        <v>7762</v>
      </c>
      <c r="F128" s="29" t="s">
        <v>88</v>
      </c>
      <c r="G128" s="29" t="s">
        <v>451</v>
      </c>
      <c r="H128" s="29" t="s">
        <v>157</v>
      </c>
      <c r="K128" s="29"/>
      <c r="L128" s="29"/>
      <c r="M128" s="29"/>
      <c r="N128" s="31">
        <v>1</v>
      </c>
      <c r="O128" s="31" t="s">
        <v>158</v>
      </c>
      <c r="P128" s="32">
        <v>50</v>
      </c>
      <c r="Q128" s="32">
        <v>0</v>
      </c>
      <c r="R128" s="32">
        <v>0</v>
      </c>
      <c r="S128" s="32">
        <f t="shared" si="5"/>
        <v>50</v>
      </c>
      <c r="U128" s="31">
        <v>80</v>
      </c>
      <c r="V128" s="22">
        <v>-50</v>
      </c>
      <c r="W128" s="22">
        <v>0</v>
      </c>
      <c r="X128" s="22">
        <v>0</v>
      </c>
      <c r="Y128" s="22">
        <v>0</v>
      </c>
      <c r="Z128" s="22">
        <v>0</v>
      </c>
      <c r="AA128" s="22">
        <v>0</v>
      </c>
      <c r="AB128" s="22">
        <v>0</v>
      </c>
      <c r="AC128" s="22">
        <v>0</v>
      </c>
      <c r="AD128" s="22">
        <v>0</v>
      </c>
      <c r="AE128" s="22">
        <v>0</v>
      </c>
      <c r="AF128" s="22">
        <v>0</v>
      </c>
      <c r="AG128" s="22">
        <v>0</v>
      </c>
      <c r="AH128" s="22">
        <v>0</v>
      </c>
      <c r="AI128" s="22">
        <f t="shared" si="6"/>
        <v>0</v>
      </c>
      <c r="AJ128" s="22">
        <v>0</v>
      </c>
      <c r="AK128" s="22">
        <f t="shared" si="7"/>
        <v>-50</v>
      </c>
      <c r="AM128" s="32">
        <f t="shared" si="8"/>
        <v>0</v>
      </c>
      <c r="AN128" s="32">
        <f t="shared" si="9"/>
        <v>0</v>
      </c>
    </row>
    <row r="129" spans="1:40" outlineLevel="1" x14ac:dyDescent="0.25">
      <c r="A129" s="36">
        <v>40755</v>
      </c>
      <c r="C129" s="28" t="s">
        <v>7763</v>
      </c>
      <c r="D129" s="29" t="s">
        <v>7764</v>
      </c>
      <c r="F129" s="29" t="s">
        <v>88</v>
      </c>
      <c r="G129" s="29" t="s">
        <v>451</v>
      </c>
      <c r="H129" s="29" t="s">
        <v>157</v>
      </c>
      <c r="K129" s="29"/>
      <c r="L129" s="29"/>
      <c r="M129" s="29"/>
      <c r="N129" s="31">
        <v>1</v>
      </c>
      <c r="O129" s="31" t="s">
        <v>158</v>
      </c>
      <c r="P129" s="32">
        <v>104</v>
      </c>
      <c r="Q129" s="32">
        <v>0</v>
      </c>
      <c r="R129" s="32">
        <v>0</v>
      </c>
      <c r="S129" s="32">
        <f t="shared" si="5"/>
        <v>104</v>
      </c>
      <c r="U129" s="31">
        <v>80</v>
      </c>
      <c r="V129" s="22">
        <v>-104</v>
      </c>
      <c r="W129" s="22">
        <v>0</v>
      </c>
      <c r="X129" s="22">
        <v>0</v>
      </c>
      <c r="Y129" s="22">
        <v>0</v>
      </c>
      <c r="Z129" s="22">
        <v>0</v>
      </c>
      <c r="AA129" s="22">
        <v>0</v>
      </c>
      <c r="AB129" s="22">
        <v>0</v>
      </c>
      <c r="AC129" s="22">
        <v>0</v>
      </c>
      <c r="AD129" s="22">
        <v>0</v>
      </c>
      <c r="AE129" s="22">
        <v>0</v>
      </c>
      <c r="AF129" s="22">
        <v>0</v>
      </c>
      <c r="AG129" s="22">
        <v>0</v>
      </c>
      <c r="AH129" s="22">
        <v>0</v>
      </c>
      <c r="AI129" s="22">
        <f t="shared" si="6"/>
        <v>0</v>
      </c>
      <c r="AJ129" s="22">
        <v>0</v>
      </c>
      <c r="AK129" s="22">
        <f t="shared" si="7"/>
        <v>-104</v>
      </c>
      <c r="AM129" s="32">
        <f t="shared" si="8"/>
        <v>0</v>
      </c>
      <c r="AN129" s="32">
        <f t="shared" si="9"/>
        <v>0</v>
      </c>
    </row>
    <row r="130" spans="1:40" outlineLevel="1" x14ac:dyDescent="0.25">
      <c r="A130" s="36">
        <v>40755</v>
      </c>
      <c r="C130" s="28" t="s">
        <v>7765</v>
      </c>
      <c r="D130" s="29" t="s">
        <v>7766</v>
      </c>
      <c r="F130" s="29" t="s">
        <v>88</v>
      </c>
      <c r="G130" s="29" t="s">
        <v>451</v>
      </c>
      <c r="H130" s="29" t="s">
        <v>157</v>
      </c>
      <c r="K130" s="29"/>
      <c r="L130" s="29"/>
      <c r="M130" s="29"/>
      <c r="N130" s="31">
        <v>1</v>
      </c>
      <c r="O130" s="31" t="s">
        <v>158</v>
      </c>
      <c r="P130" s="32">
        <v>250</v>
      </c>
      <c r="Q130" s="32">
        <v>0</v>
      </c>
      <c r="R130" s="32">
        <v>0</v>
      </c>
      <c r="S130" s="32">
        <f t="shared" si="5"/>
        <v>250</v>
      </c>
      <c r="U130" s="31">
        <v>80</v>
      </c>
      <c r="V130" s="22">
        <v>-250</v>
      </c>
      <c r="W130" s="22">
        <v>0</v>
      </c>
      <c r="X130" s="22">
        <v>0</v>
      </c>
      <c r="Y130" s="22">
        <v>0</v>
      </c>
      <c r="Z130" s="22">
        <v>0</v>
      </c>
      <c r="AA130" s="22">
        <v>0</v>
      </c>
      <c r="AB130" s="22">
        <v>0</v>
      </c>
      <c r="AC130" s="22">
        <v>0</v>
      </c>
      <c r="AD130" s="22">
        <v>0</v>
      </c>
      <c r="AE130" s="22">
        <v>0</v>
      </c>
      <c r="AF130" s="22">
        <v>0</v>
      </c>
      <c r="AG130" s="22">
        <v>0</v>
      </c>
      <c r="AH130" s="22">
        <v>0</v>
      </c>
      <c r="AI130" s="22">
        <f t="shared" si="6"/>
        <v>0</v>
      </c>
      <c r="AJ130" s="22">
        <v>0</v>
      </c>
      <c r="AK130" s="22">
        <f t="shared" si="7"/>
        <v>-250</v>
      </c>
      <c r="AM130" s="32">
        <f t="shared" si="8"/>
        <v>0</v>
      </c>
      <c r="AN130" s="32">
        <f t="shared" si="9"/>
        <v>0</v>
      </c>
    </row>
    <row r="131" spans="1:40" outlineLevel="1" x14ac:dyDescent="0.25">
      <c r="A131" s="36">
        <v>40755</v>
      </c>
      <c r="C131" s="28" t="s">
        <v>7767</v>
      </c>
      <c r="D131" s="29" t="s">
        <v>7768</v>
      </c>
      <c r="F131" s="29" t="s">
        <v>88</v>
      </c>
      <c r="G131" s="29" t="s">
        <v>451</v>
      </c>
      <c r="H131" s="29" t="s">
        <v>157</v>
      </c>
      <c r="K131" s="29"/>
      <c r="L131" s="29"/>
      <c r="M131" s="29"/>
      <c r="N131" s="31">
        <v>1</v>
      </c>
      <c r="O131" s="31" t="s">
        <v>158</v>
      </c>
      <c r="P131" s="32">
        <v>250</v>
      </c>
      <c r="Q131" s="32">
        <v>0</v>
      </c>
      <c r="R131" s="32">
        <v>0</v>
      </c>
      <c r="S131" s="32">
        <f t="shared" si="5"/>
        <v>250</v>
      </c>
      <c r="U131" s="31">
        <v>80</v>
      </c>
      <c r="V131" s="22">
        <v>-250</v>
      </c>
      <c r="W131" s="22">
        <v>0</v>
      </c>
      <c r="X131" s="22">
        <v>0</v>
      </c>
      <c r="Y131" s="22">
        <v>0</v>
      </c>
      <c r="Z131" s="22">
        <v>0</v>
      </c>
      <c r="AA131" s="22">
        <v>0</v>
      </c>
      <c r="AB131" s="22">
        <v>0</v>
      </c>
      <c r="AC131" s="22">
        <v>0</v>
      </c>
      <c r="AD131" s="22">
        <v>0</v>
      </c>
      <c r="AE131" s="22">
        <v>0</v>
      </c>
      <c r="AF131" s="22">
        <v>0</v>
      </c>
      <c r="AG131" s="22">
        <v>0</v>
      </c>
      <c r="AH131" s="22">
        <v>0</v>
      </c>
      <c r="AI131" s="22">
        <f t="shared" si="6"/>
        <v>0</v>
      </c>
      <c r="AJ131" s="22">
        <v>0</v>
      </c>
      <c r="AK131" s="22">
        <f t="shared" si="7"/>
        <v>-250</v>
      </c>
      <c r="AM131" s="32">
        <f t="shared" si="8"/>
        <v>0</v>
      </c>
      <c r="AN131" s="32">
        <f t="shared" si="9"/>
        <v>0</v>
      </c>
    </row>
    <row r="132" spans="1:40" outlineLevel="1" x14ac:dyDescent="0.25">
      <c r="A132" s="36">
        <v>40755</v>
      </c>
      <c r="C132" s="28" t="s">
        <v>7769</v>
      </c>
      <c r="D132" s="29" t="s">
        <v>7770</v>
      </c>
      <c r="F132" s="29" t="s">
        <v>88</v>
      </c>
      <c r="G132" s="29" t="s">
        <v>451</v>
      </c>
      <c r="H132" s="29" t="s">
        <v>157</v>
      </c>
      <c r="K132" s="29"/>
      <c r="L132" s="29"/>
      <c r="M132" s="29"/>
      <c r="N132" s="31">
        <v>1</v>
      </c>
      <c r="O132" s="31" t="s">
        <v>158</v>
      </c>
      <c r="P132" s="32">
        <v>60</v>
      </c>
      <c r="Q132" s="32">
        <v>0</v>
      </c>
      <c r="R132" s="32">
        <v>0</v>
      </c>
      <c r="S132" s="32">
        <f t="shared" si="5"/>
        <v>60</v>
      </c>
      <c r="U132" s="31">
        <v>80</v>
      </c>
      <c r="V132" s="22">
        <v>-60</v>
      </c>
      <c r="W132" s="22">
        <v>0</v>
      </c>
      <c r="X132" s="22">
        <v>0</v>
      </c>
      <c r="Y132" s="22">
        <v>0</v>
      </c>
      <c r="Z132" s="22">
        <v>0</v>
      </c>
      <c r="AA132" s="22">
        <v>0</v>
      </c>
      <c r="AB132" s="22">
        <v>0</v>
      </c>
      <c r="AC132" s="22">
        <v>0</v>
      </c>
      <c r="AD132" s="22">
        <v>0</v>
      </c>
      <c r="AE132" s="22">
        <v>0</v>
      </c>
      <c r="AF132" s="22">
        <v>0</v>
      </c>
      <c r="AG132" s="22">
        <v>0</v>
      </c>
      <c r="AH132" s="22">
        <v>0</v>
      </c>
      <c r="AI132" s="22">
        <f t="shared" si="6"/>
        <v>0</v>
      </c>
      <c r="AJ132" s="22">
        <v>0</v>
      </c>
      <c r="AK132" s="22">
        <f t="shared" si="7"/>
        <v>-60</v>
      </c>
      <c r="AM132" s="32">
        <f t="shared" si="8"/>
        <v>0</v>
      </c>
      <c r="AN132" s="32">
        <f t="shared" si="9"/>
        <v>0</v>
      </c>
    </row>
    <row r="133" spans="1:40" outlineLevel="1" x14ac:dyDescent="0.25">
      <c r="A133" s="36">
        <v>40755</v>
      </c>
      <c r="C133" s="28" t="s">
        <v>7771</v>
      </c>
      <c r="D133" s="29" t="s">
        <v>7772</v>
      </c>
      <c r="F133" s="29" t="s">
        <v>88</v>
      </c>
      <c r="G133" s="29" t="s">
        <v>451</v>
      </c>
      <c r="H133" s="29" t="s">
        <v>157</v>
      </c>
      <c r="K133" s="29"/>
      <c r="L133" s="29"/>
      <c r="M133" s="29"/>
      <c r="N133" s="31">
        <v>1</v>
      </c>
      <c r="O133" s="31" t="s">
        <v>158</v>
      </c>
      <c r="P133" s="32">
        <v>155</v>
      </c>
      <c r="Q133" s="32">
        <v>0</v>
      </c>
      <c r="R133" s="32">
        <v>0</v>
      </c>
      <c r="S133" s="32">
        <f t="shared" si="5"/>
        <v>155</v>
      </c>
      <c r="U133" s="31">
        <v>80</v>
      </c>
      <c r="V133" s="22">
        <v>-155</v>
      </c>
      <c r="W133" s="22">
        <v>0</v>
      </c>
      <c r="X133" s="22">
        <v>0</v>
      </c>
      <c r="Y133" s="22">
        <v>0</v>
      </c>
      <c r="Z133" s="22">
        <v>0</v>
      </c>
      <c r="AA133" s="22">
        <v>0</v>
      </c>
      <c r="AB133" s="22">
        <v>0</v>
      </c>
      <c r="AC133" s="22">
        <v>0</v>
      </c>
      <c r="AD133" s="22">
        <v>0</v>
      </c>
      <c r="AE133" s="22">
        <v>0</v>
      </c>
      <c r="AF133" s="22">
        <v>0</v>
      </c>
      <c r="AG133" s="22">
        <v>0</v>
      </c>
      <c r="AH133" s="22">
        <v>0</v>
      </c>
      <c r="AI133" s="22">
        <f t="shared" si="6"/>
        <v>0</v>
      </c>
      <c r="AJ133" s="22">
        <v>0</v>
      </c>
      <c r="AK133" s="22">
        <f t="shared" si="7"/>
        <v>-155</v>
      </c>
      <c r="AM133" s="32">
        <f t="shared" si="8"/>
        <v>0</v>
      </c>
      <c r="AN133" s="32">
        <f t="shared" si="9"/>
        <v>0</v>
      </c>
    </row>
    <row r="134" spans="1:40" outlineLevel="1" x14ac:dyDescent="0.25">
      <c r="A134" s="36">
        <v>40755</v>
      </c>
      <c r="C134" s="28" t="s">
        <v>7773</v>
      </c>
      <c r="D134" s="29" t="s">
        <v>7774</v>
      </c>
      <c r="F134" s="29" t="s">
        <v>88</v>
      </c>
      <c r="G134" s="29" t="s">
        <v>451</v>
      </c>
      <c r="H134" s="29" t="s">
        <v>157</v>
      </c>
      <c r="K134" s="29"/>
      <c r="L134" s="29"/>
      <c r="M134" s="29"/>
      <c r="N134" s="31">
        <v>1</v>
      </c>
      <c r="O134" s="31" t="s">
        <v>158</v>
      </c>
      <c r="P134" s="32">
        <v>4600</v>
      </c>
      <c r="Q134" s="32">
        <v>0</v>
      </c>
      <c r="R134" s="32">
        <v>0</v>
      </c>
      <c r="S134" s="32">
        <f t="shared" ref="S134:S197" si="10">SUM(P134:R134)</f>
        <v>4600</v>
      </c>
      <c r="U134" s="31">
        <v>80</v>
      </c>
      <c r="V134" s="22">
        <v>-4600</v>
      </c>
      <c r="W134" s="22">
        <v>0</v>
      </c>
      <c r="X134" s="22">
        <v>0</v>
      </c>
      <c r="Y134" s="22">
        <v>0</v>
      </c>
      <c r="Z134" s="22">
        <v>0</v>
      </c>
      <c r="AA134" s="22">
        <v>0</v>
      </c>
      <c r="AB134" s="22">
        <v>0</v>
      </c>
      <c r="AC134" s="22">
        <v>0</v>
      </c>
      <c r="AD134" s="22">
        <v>0</v>
      </c>
      <c r="AE134" s="22">
        <v>0</v>
      </c>
      <c r="AF134" s="22">
        <v>0</v>
      </c>
      <c r="AG134" s="22">
        <v>0</v>
      </c>
      <c r="AH134" s="22">
        <v>0</v>
      </c>
      <c r="AI134" s="22">
        <f t="shared" ref="AI134:AI197" si="11">SUM(W134:AH134)</f>
        <v>0</v>
      </c>
      <c r="AJ134" s="22">
        <v>0</v>
      </c>
      <c r="AK134" s="22">
        <f t="shared" ref="AK134:AK197" si="12">V134+AI134+AJ134</f>
        <v>-4600</v>
      </c>
      <c r="AM134" s="32">
        <f t="shared" ref="AM134:AM197" si="13">S134+AK134</f>
        <v>0</v>
      </c>
      <c r="AN134" s="32">
        <f t="shared" ref="AN134:AN197" si="14">P134+V134</f>
        <v>0</v>
      </c>
    </row>
    <row r="135" spans="1:40" outlineLevel="1" x14ac:dyDescent="0.25">
      <c r="A135" s="36">
        <v>40755</v>
      </c>
      <c r="C135" s="28" t="s">
        <v>7775</v>
      </c>
      <c r="D135" s="29" t="s">
        <v>7776</v>
      </c>
      <c r="F135" s="29" t="s">
        <v>88</v>
      </c>
      <c r="G135" s="29" t="s">
        <v>451</v>
      </c>
      <c r="H135" s="29" t="s">
        <v>157</v>
      </c>
      <c r="N135" s="31">
        <v>1</v>
      </c>
      <c r="O135" s="31" t="s">
        <v>158</v>
      </c>
      <c r="P135" s="32">
        <v>1800</v>
      </c>
      <c r="Q135" s="32">
        <v>0</v>
      </c>
      <c r="R135" s="32">
        <v>0</v>
      </c>
      <c r="S135" s="32">
        <f t="shared" si="10"/>
        <v>1800</v>
      </c>
      <c r="U135" s="31">
        <v>80</v>
      </c>
      <c r="V135" s="22">
        <v>-1800</v>
      </c>
      <c r="W135" s="22">
        <v>0</v>
      </c>
      <c r="X135" s="22">
        <v>0</v>
      </c>
      <c r="Y135" s="22">
        <v>0</v>
      </c>
      <c r="Z135" s="22">
        <v>0</v>
      </c>
      <c r="AA135" s="22">
        <v>0</v>
      </c>
      <c r="AB135" s="22">
        <v>0</v>
      </c>
      <c r="AC135" s="22">
        <v>0</v>
      </c>
      <c r="AD135" s="22">
        <v>0</v>
      </c>
      <c r="AE135" s="22">
        <v>0</v>
      </c>
      <c r="AF135" s="22">
        <v>0</v>
      </c>
      <c r="AG135" s="22">
        <v>0</v>
      </c>
      <c r="AH135" s="22">
        <v>0</v>
      </c>
      <c r="AI135" s="22">
        <f t="shared" si="11"/>
        <v>0</v>
      </c>
      <c r="AJ135" s="22">
        <v>0</v>
      </c>
      <c r="AK135" s="22">
        <f t="shared" si="12"/>
        <v>-1800</v>
      </c>
      <c r="AM135" s="32">
        <f t="shared" si="13"/>
        <v>0</v>
      </c>
      <c r="AN135" s="32">
        <f t="shared" si="14"/>
        <v>0</v>
      </c>
    </row>
    <row r="136" spans="1:40" outlineLevel="1" x14ac:dyDescent="0.25">
      <c r="A136" s="36">
        <v>40755</v>
      </c>
      <c r="C136" s="28" t="s">
        <v>7777</v>
      </c>
      <c r="D136" s="29" t="s">
        <v>7778</v>
      </c>
      <c r="F136" s="29" t="s">
        <v>88</v>
      </c>
      <c r="G136" s="29" t="s">
        <v>451</v>
      </c>
      <c r="H136" s="29" t="s">
        <v>157</v>
      </c>
      <c r="K136" s="29"/>
      <c r="L136" s="29"/>
      <c r="M136" s="29"/>
      <c r="N136" s="31">
        <v>1</v>
      </c>
      <c r="O136" s="31" t="s">
        <v>158</v>
      </c>
      <c r="P136" s="32">
        <v>1200</v>
      </c>
      <c r="Q136" s="32">
        <v>0</v>
      </c>
      <c r="R136" s="32">
        <v>0</v>
      </c>
      <c r="S136" s="32">
        <f t="shared" si="10"/>
        <v>1200</v>
      </c>
      <c r="U136" s="31">
        <v>80</v>
      </c>
      <c r="V136" s="22">
        <v>-1200</v>
      </c>
      <c r="W136" s="22">
        <v>0</v>
      </c>
      <c r="X136" s="22">
        <v>0</v>
      </c>
      <c r="Y136" s="22">
        <v>0</v>
      </c>
      <c r="Z136" s="22">
        <v>0</v>
      </c>
      <c r="AA136" s="22">
        <v>0</v>
      </c>
      <c r="AB136" s="22">
        <v>0</v>
      </c>
      <c r="AC136" s="22">
        <v>0</v>
      </c>
      <c r="AD136" s="22">
        <v>0</v>
      </c>
      <c r="AE136" s="22">
        <v>0</v>
      </c>
      <c r="AF136" s="22">
        <v>0</v>
      </c>
      <c r="AG136" s="22">
        <v>0</v>
      </c>
      <c r="AH136" s="22">
        <v>0</v>
      </c>
      <c r="AI136" s="22">
        <f t="shared" si="11"/>
        <v>0</v>
      </c>
      <c r="AJ136" s="22">
        <v>0</v>
      </c>
      <c r="AK136" s="22">
        <f t="shared" si="12"/>
        <v>-1200</v>
      </c>
      <c r="AM136" s="32">
        <f t="shared" si="13"/>
        <v>0</v>
      </c>
      <c r="AN136" s="32">
        <f t="shared" si="14"/>
        <v>0</v>
      </c>
    </row>
    <row r="137" spans="1:40" outlineLevel="1" x14ac:dyDescent="0.25">
      <c r="A137" s="36">
        <v>40755</v>
      </c>
      <c r="C137" s="28" t="s">
        <v>7779</v>
      </c>
      <c r="D137" s="29" t="s">
        <v>7780</v>
      </c>
      <c r="F137" s="29" t="s">
        <v>88</v>
      </c>
      <c r="G137" s="29" t="s">
        <v>451</v>
      </c>
      <c r="H137" s="29" t="s">
        <v>157</v>
      </c>
      <c r="K137" s="29"/>
      <c r="L137" s="29"/>
      <c r="M137" s="29"/>
      <c r="N137" s="31">
        <v>1</v>
      </c>
      <c r="O137" s="31" t="s">
        <v>158</v>
      </c>
      <c r="P137" s="32">
        <v>900</v>
      </c>
      <c r="Q137" s="32">
        <v>0</v>
      </c>
      <c r="R137" s="32">
        <v>0</v>
      </c>
      <c r="S137" s="32">
        <f t="shared" si="10"/>
        <v>900</v>
      </c>
      <c r="U137" s="31">
        <v>80</v>
      </c>
      <c r="V137" s="22">
        <v>-900</v>
      </c>
      <c r="W137" s="22">
        <v>0</v>
      </c>
      <c r="X137" s="22">
        <v>0</v>
      </c>
      <c r="Y137" s="22">
        <v>0</v>
      </c>
      <c r="Z137" s="22">
        <v>0</v>
      </c>
      <c r="AA137" s="22">
        <v>0</v>
      </c>
      <c r="AB137" s="22">
        <v>0</v>
      </c>
      <c r="AC137" s="22">
        <v>0</v>
      </c>
      <c r="AD137" s="22">
        <v>0</v>
      </c>
      <c r="AE137" s="22">
        <v>0</v>
      </c>
      <c r="AF137" s="22">
        <v>0</v>
      </c>
      <c r="AG137" s="22">
        <v>0</v>
      </c>
      <c r="AH137" s="22">
        <v>0</v>
      </c>
      <c r="AI137" s="22">
        <f t="shared" si="11"/>
        <v>0</v>
      </c>
      <c r="AJ137" s="22">
        <v>0</v>
      </c>
      <c r="AK137" s="22">
        <f t="shared" si="12"/>
        <v>-900</v>
      </c>
      <c r="AM137" s="32">
        <f t="shared" si="13"/>
        <v>0</v>
      </c>
      <c r="AN137" s="32">
        <f t="shared" si="14"/>
        <v>0</v>
      </c>
    </row>
    <row r="138" spans="1:40" outlineLevel="1" x14ac:dyDescent="0.25">
      <c r="A138" s="36">
        <v>40755</v>
      </c>
      <c r="C138" s="28" t="s">
        <v>7781</v>
      </c>
      <c r="D138" s="29" t="s">
        <v>7782</v>
      </c>
      <c r="F138" s="29" t="s">
        <v>88</v>
      </c>
      <c r="G138" s="29" t="s">
        <v>415</v>
      </c>
      <c r="H138" s="29" t="s">
        <v>157</v>
      </c>
      <c r="K138" s="29"/>
      <c r="L138" s="29"/>
      <c r="M138" s="29"/>
      <c r="N138" s="31">
        <v>1</v>
      </c>
      <c r="O138" s="31" t="s">
        <v>158</v>
      </c>
      <c r="P138" s="32">
        <v>95</v>
      </c>
      <c r="Q138" s="32">
        <v>0</v>
      </c>
      <c r="R138" s="32">
        <v>0</v>
      </c>
      <c r="S138" s="32">
        <f t="shared" si="10"/>
        <v>95</v>
      </c>
      <c r="U138" s="31">
        <v>80</v>
      </c>
      <c r="V138" s="22">
        <v>-95</v>
      </c>
      <c r="W138" s="22">
        <v>0</v>
      </c>
      <c r="X138" s="22">
        <v>0</v>
      </c>
      <c r="Y138" s="22">
        <v>0</v>
      </c>
      <c r="Z138" s="22">
        <v>0</v>
      </c>
      <c r="AA138" s="22">
        <v>0</v>
      </c>
      <c r="AB138" s="22">
        <v>0</v>
      </c>
      <c r="AC138" s="22">
        <v>0</v>
      </c>
      <c r="AD138" s="22">
        <v>0</v>
      </c>
      <c r="AE138" s="22">
        <v>0</v>
      </c>
      <c r="AF138" s="22">
        <v>0</v>
      </c>
      <c r="AG138" s="22">
        <v>0</v>
      </c>
      <c r="AH138" s="22">
        <v>0</v>
      </c>
      <c r="AI138" s="22">
        <f t="shared" si="11"/>
        <v>0</v>
      </c>
      <c r="AJ138" s="22">
        <v>0</v>
      </c>
      <c r="AK138" s="22">
        <f t="shared" si="12"/>
        <v>-95</v>
      </c>
      <c r="AM138" s="32">
        <f t="shared" si="13"/>
        <v>0</v>
      </c>
      <c r="AN138" s="32">
        <f t="shared" si="14"/>
        <v>0</v>
      </c>
    </row>
    <row r="139" spans="1:40" outlineLevel="1" x14ac:dyDescent="0.25">
      <c r="A139" s="36">
        <v>40755</v>
      </c>
      <c r="C139" s="28" t="s">
        <v>7783</v>
      </c>
      <c r="D139" s="29" t="s">
        <v>7784</v>
      </c>
      <c r="F139" s="29" t="s">
        <v>88</v>
      </c>
      <c r="G139" s="29" t="s">
        <v>6835</v>
      </c>
      <c r="H139" s="29" t="s">
        <v>157</v>
      </c>
      <c r="K139" s="29"/>
      <c r="L139" s="29"/>
      <c r="M139" s="29"/>
      <c r="N139" s="31">
        <v>1</v>
      </c>
      <c r="O139" s="31" t="s">
        <v>158</v>
      </c>
      <c r="P139" s="32">
        <v>3681.91</v>
      </c>
      <c r="Q139" s="32">
        <v>0</v>
      </c>
      <c r="R139" s="32">
        <v>0</v>
      </c>
      <c r="S139" s="32">
        <f t="shared" si="10"/>
        <v>3681.91</v>
      </c>
      <c r="U139" s="31">
        <v>80</v>
      </c>
      <c r="V139" s="22">
        <v>-3681.91</v>
      </c>
      <c r="W139" s="22">
        <v>0</v>
      </c>
      <c r="X139" s="22">
        <v>0</v>
      </c>
      <c r="Y139" s="22">
        <v>0</v>
      </c>
      <c r="Z139" s="22">
        <v>0</v>
      </c>
      <c r="AA139" s="22">
        <v>0</v>
      </c>
      <c r="AB139" s="22">
        <v>0</v>
      </c>
      <c r="AC139" s="22">
        <v>0</v>
      </c>
      <c r="AD139" s="22">
        <v>0</v>
      </c>
      <c r="AE139" s="22">
        <v>0</v>
      </c>
      <c r="AF139" s="22">
        <v>0</v>
      </c>
      <c r="AG139" s="22">
        <v>0</v>
      </c>
      <c r="AH139" s="22">
        <v>0</v>
      </c>
      <c r="AI139" s="22">
        <f t="shared" si="11"/>
        <v>0</v>
      </c>
      <c r="AJ139" s="22">
        <v>0</v>
      </c>
      <c r="AK139" s="22">
        <f t="shared" si="12"/>
        <v>-3681.91</v>
      </c>
      <c r="AM139" s="32">
        <f t="shared" si="13"/>
        <v>0</v>
      </c>
      <c r="AN139" s="32">
        <f t="shared" si="14"/>
        <v>0</v>
      </c>
    </row>
    <row r="140" spans="1:40" outlineLevel="1" x14ac:dyDescent="0.25">
      <c r="A140" s="36">
        <v>40755</v>
      </c>
      <c r="C140" s="28" t="s">
        <v>7785</v>
      </c>
      <c r="D140" s="29" t="s">
        <v>7786</v>
      </c>
      <c r="F140" s="29" t="s">
        <v>88</v>
      </c>
      <c r="G140" s="29" t="s">
        <v>451</v>
      </c>
      <c r="H140" s="29" t="s">
        <v>157</v>
      </c>
      <c r="K140" s="29"/>
      <c r="L140" s="29"/>
      <c r="M140" s="29"/>
      <c r="N140" s="31">
        <v>1</v>
      </c>
      <c r="O140" s="31" t="s">
        <v>158</v>
      </c>
      <c r="P140" s="32">
        <v>1550.28</v>
      </c>
      <c r="Q140" s="32">
        <v>0</v>
      </c>
      <c r="R140" s="32">
        <v>0</v>
      </c>
      <c r="S140" s="32">
        <f t="shared" si="10"/>
        <v>1550.28</v>
      </c>
      <c r="U140" s="31">
        <v>80</v>
      </c>
      <c r="V140" s="22">
        <v>-1550.28</v>
      </c>
      <c r="W140" s="22">
        <v>0</v>
      </c>
      <c r="X140" s="22">
        <v>0</v>
      </c>
      <c r="Y140" s="22">
        <v>0</v>
      </c>
      <c r="Z140" s="22">
        <v>0</v>
      </c>
      <c r="AA140" s="22">
        <v>0</v>
      </c>
      <c r="AB140" s="22">
        <v>0</v>
      </c>
      <c r="AC140" s="22">
        <v>0</v>
      </c>
      <c r="AD140" s="22">
        <v>0</v>
      </c>
      <c r="AE140" s="22">
        <v>0</v>
      </c>
      <c r="AF140" s="22">
        <v>0</v>
      </c>
      <c r="AG140" s="22">
        <v>0</v>
      </c>
      <c r="AH140" s="22">
        <v>0</v>
      </c>
      <c r="AI140" s="22">
        <f t="shared" si="11"/>
        <v>0</v>
      </c>
      <c r="AJ140" s="22">
        <v>0</v>
      </c>
      <c r="AK140" s="22">
        <f t="shared" si="12"/>
        <v>-1550.28</v>
      </c>
      <c r="AM140" s="32">
        <f t="shared" si="13"/>
        <v>0</v>
      </c>
      <c r="AN140" s="32">
        <f t="shared" si="14"/>
        <v>0</v>
      </c>
    </row>
    <row r="141" spans="1:40" outlineLevel="1" x14ac:dyDescent="0.25">
      <c r="A141" s="36">
        <v>40755</v>
      </c>
      <c r="C141" s="28" t="s">
        <v>7787</v>
      </c>
      <c r="D141" s="29" t="s">
        <v>7788</v>
      </c>
      <c r="F141" s="29" t="s">
        <v>88</v>
      </c>
      <c r="G141" s="29" t="s">
        <v>451</v>
      </c>
      <c r="H141" s="29" t="s">
        <v>157</v>
      </c>
      <c r="K141" s="29"/>
      <c r="L141" s="29"/>
      <c r="M141" s="29"/>
      <c r="N141" s="31">
        <v>1</v>
      </c>
      <c r="O141" s="31" t="s">
        <v>158</v>
      </c>
      <c r="P141" s="32">
        <v>1453.39</v>
      </c>
      <c r="Q141" s="32">
        <v>0</v>
      </c>
      <c r="R141" s="32">
        <v>0</v>
      </c>
      <c r="S141" s="32">
        <f t="shared" si="10"/>
        <v>1453.39</v>
      </c>
      <c r="U141" s="31">
        <v>80</v>
      </c>
      <c r="V141" s="22">
        <v>-1453.39</v>
      </c>
      <c r="W141" s="22">
        <v>0</v>
      </c>
      <c r="X141" s="22">
        <v>0</v>
      </c>
      <c r="Y141" s="22">
        <v>0</v>
      </c>
      <c r="Z141" s="22">
        <v>0</v>
      </c>
      <c r="AA141" s="22">
        <v>0</v>
      </c>
      <c r="AB141" s="22">
        <v>0</v>
      </c>
      <c r="AC141" s="22">
        <v>0</v>
      </c>
      <c r="AD141" s="22">
        <v>0</v>
      </c>
      <c r="AE141" s="22">
        <v>0</v>
      </c>
      <c r="AF141" s="22">
        <v>0</v>
      </c>
      <c r="AG141" s="22">
        <v>0</v>
      </c>
      <c r="AH141" s="22">
        <v>0</v>
      </c>
      <c r="AI141" s="22">
        <f t="shared" si="11"/>
        <v>0</v>
      </c>
      <c r="AJ141" s="22">
        <v>0</v>
      </c>
      <c r="AK141" s="22">
        <f t="shared" si="12"/>
        <v>-1453.39</v>
      </c>
      <c r="AM141" s="32">
        <f t="shared" si="13"/>
        <v>0</v>
      </c>
      <c r="AN141" s="32">
        <f t="shared" si="14"/>
        <v>0</v>
      </c>
    </row>
    <row r="142" spans="1:40" outlineLevel="1" x14ac:dyDescent="0.25">
      <c r="A142" s="36">
        <v>40755</v>
      </c>
      <c r="C142" s="28" t="s">
        <v>7789</v>
      </c>
      <c r="D142" s="29" t="s">
        <v>7790</v>
      </c>
      <c r="F142" s="29" t="s">
        <v>88</v>
      </c>
      <c r="G142" s="29" t="s">
        <v>451</v>
      </c>
      <c r="H142" s="29" t="s">
        <v>157</v>
      </c>
      <c r="K142" s="29"/>
      <c r="L142" s="29"/>
      <c r="M142" s="29"/>
      <c r="N142" s="31">
        <v>1</v>
      </c>
      <c r="O142" s="31" t="s">
        <v>158</v>
      </c>
      <c r="P142" s="32">
        <v>5500</v>
      </c>
      <c r="Q142" s="32">
        <v>0</v>
      </c>
      <c r="R142" s="32">
        <v>0</v>
      </c>
      <c r="S142" s="32">
        <f t="shared" si="10"/>
        <v>5500</v>
      </c>
      <c r="U142" s="31">
        <v>80</v>
      </c>
      <c r="V142" s="22">
        <v>-5500</v>
      </c>
      <c r="W142" s="22">
        <v>0</v>
      </c>
      <c r="X142" s="22">
        <v>0</v>
      </c>
      <c r="Y142" s="22">
        <v>0</v>
      </c>
      <c r="Z142" s="22">
        <v>0</v>
      </c>
      <c r="AA142" s="22">
        <v>0</v>
      </c>
      <c r="AB142" s="22">
        <v>0</v>
      </c>
      <c r="AC142" s="22">
        <v>0</v>
      </c>
      <c r="AD142" s="22">
        <v>0</v>
      </c>
      <c r="AE142" s="22">
        <v>0</v>
      </c>
      <c r="AF142" s="22">
        <v>0</v>
      </c>
      <c r="AG142" s="22">
        <v>0</v>
      </c>
      <c r="AH142" s="22">
        <v>0</v>
      </c>
      <c r="AI142" s="22">
        <f t="shared" si="11"/>
        <v>0</v>
      </c>
      <c r="AJ142" s="22">
        <v>0</v>
      </c>
      <c r="AK142" s="22">
        <f t="shared" si="12"/>
        <v>-5500</v>
      </c>
      <c r="AM142" s="32">
        <f t="shared" si="13"/>
        <v>0</v>
      </c>
      <c r="AN142" s="32">
        <f t="shared" si="14"/>
        <v>0</v>
      </c>
    </row>
    <row r="143" spans="1:40" outlineLevel="1" x14ac:dyDescent="0.25">
      <c r="A143" s="36">
        <v>40755</v>
      </c>
      <c r="C143" s="28" t="s">
        <v>7791</v>
      </c>
      <c r="D143" s="29" t="s">
        <v>7792</v>
      </c>
      <c r="F143" s="29" t="s">
        <v>88</v>
      </c>
      <c r="G143" s="29" t="s">
        <v>6835</v>
      </c>
      <c r="H143" s="29" t="s">
        <v>157</v>
      </c>
      <c r="K143" s="29"/>
      <c r="L143" s="29"/>
      <c r="M143" s="29"/>
      <c r="N143" s="31">
        <v>1</v>
      </c>
      <c r="O143" s="31" t="s">
        <v>158</v>
      </c>
      <c r="P143" s="32">
        <v>280</v>
      </c>
      <c r="Q143" s="32">
        <v>0</v>
      </c>
      <c r="R143" s="32">
        <v>0</v>
      </c>
      <c r="S143" s="32">
        <f t="shared" si="10"/>
        <v>280</v>
      </c>
      <c r="U143" s="31">
        <v>80</v>
      </c>
      <c r="V143" s="22">
        <v>-280</v>
      </c>
      <c r="W143" s="22">
        <v>0</v>
      </c>
      <c r="X143" s="22">
        <v>0</v>
      </c>
      <c r="Y143" s="22">
        <v>0</v>
      </c>
      <c r="Z143" s="22">
        <v>0</v>
      </c>
      <c r="AA143" s="22">
        <v>0</v>
      </c>
      <c r="AB143" s="22">
        <v>0</v>
      </c>
      <c r="AC143" s="22">
        <v>0</v>
      </c>
      <c r="AD143" s="22">
        <v>0</v>
      </c>
      <c r="AE143" s="22">
        <v>0</v>
      </c>
      <c r="AF143" s="22">
        <v>0</v>
      </c>
      <c r="AG143" s="22">
        <v>0</v>
      </c>
      <c r="AH143" s="22">
        <v>0</v>
      </c>
      <c r="AI143" s="22">
        <f t="shared" si="11"/>
        <v>0</v>
      </c>
      <c r="AJ143" s="22">
        <v>0</v>
      </c>
      <c r="AK143" s="22">
        <f t="shared" si="12"/>
        <v>-280</v>
      </c>
      <c r="AM143" s="32">
        <f t="shared" si="13"/>
        <v>0</v>
      </c>
      <c r="AN143" s="32">
        <f t="shared" si="14"/>
        <v>0</v>
      </c>
    </row>
    <row r="144" spans="1:40" outlineLevel="1" x14ac:dyDescent="0.25">
      <c r="A144" s="36">
        <v>40755</v>
      </c>
      <c r="C144" s="28" t="s">
        <v>7793</v>
      </c>
      <c r="D144" s="29" t="s">
        <v>7792</v>
      </c>
      <c r="F144" s="29" t="s">
        <v>88</v>
      </c>
      <c r="G144" s="29" t="s">
        <v>6835</v>
      </c>
      <c r="H144" s="29" t="s">
        <v>157</v>
      </c>
      <c r="K144" s="29"/>
      <c r="L144" s="29"/>
      <c r="M144" s="29"/>
      <c r="N144" s="31">
        <v>1</v>
      </c>
      <c r="O144" s="31" t="s">
        <v>158</v>
      </c>
      <c r="P144" s="32">
        <v>280</v>
      </c>
      <c r="Q144" s="32">
        <v>0</v>
      </c>
      <c r="R144" s="32">
        <v>0</v>
      </c>
      <c r="S144" s="32">
        <f t="shared" si="10"/>
        <v>280</v>
      </c>
      <c r="U144" s="31">
        <v>80</v>
      </c>
      <c r="V144" s="22">
        <v>-280</v>
      </c>
      <c r="W144" s="22">
        <v>0</v>
      </c>
      <c r="X144" s="22">
        <v>0</v>
      </c>
      <c r="Y144" s="22">
        <v>0</v>
      </c>
      <c r="Z144" s="22">
        <v>0</v>
      </c>
      <c r="AA144" s="22">
        <v>0</v>
      </c>
      <c r="AB144" s="22">
        <v>0</v>
      </c>
      <c r="AC144" s="22">
        <v>0</v>
      </c>
      <c r="AD144" s="22">
        <v>0</v>
      </c>
      <c r="AE144" s="22">
        <v>0</v>
      </c>
      <c r="AF144" s="22">
        <v>0</v>
      </c>
      <c r="AG144" s="22">
        <v>0</v>
      </c>
      <c r="AH144" s="22">
        <v>0</v>
      </c>
      <c r="AI144" s="22">
        <f t="shared" si="11"/>
        <v>0</v>
      </c>
      <c r="AJ144" s="22">
        <v>0</v>
      </c>
      <c r="AK144" s="22">
        <f t="shared" si="12"/>
        <v>-280</v>
      </c>
      <c r="AM144" s="32">
        <f t="shared" si="13"/>
        <v>0</v>
      </c>
      <c r="AN144" s="32">
        <f t="shared" si="14"/>
        <v>0</v>
      </c>
    </row>
    <row r="145" spans="1:40" outlineLevel="1" x14ac:dyDescent="0.25">
      <c r="A145" s="36">
        <v>40755</v>
      </c>
      <c r="C145" s="28" t="s">
        <v>7794</v>
      </c>
      <c r="D145" s="29" t="s">
        <v>7795</v>
      </c>
      <c r="F145" s="29" t="s">
        <v>88</v>
      </c>
      <c r="G145" s="29" t="s">
        <v>6835</v>
      </c>
      <c r="H145" s="29" t="s">
        <v>157</v>
      </c>
      <c r="K145" s="29"/>
      <c r="L145" s="29"/>
      <c r="M145" s="29"/>
      <c r="N145" s="31">
        <v>1</v>
      </c>
      <c r="O145" s="31" t="s">
        <v>158</v>
      </c>
      <c r="P145" s="32">
        <v>180</v>
      </c>
      <c r="Q145" s="32">
        <v>0</v>
      </c>
      <c r="R145" s="32">
        <v>0</v>
      </c>
      <c r="S145" s="32">
        <f t="shared" si="10"/>
        <v>180</v>
      </c>
      <c r="U145" s="31">
        <v>80</v>
      </c>
      <c r="V145" s="22">
        <v>-180</v>
      </c>
      <c r="W145" s="22">
        <v>0</v>
      </c>
      <c r="X145" s="22">
        <v>0</v>
      </c>
      <c r="Y145" s="22">
        <v>0</v>
      </c>
      <c r="Z145" s="22">
        <v>0</v>
      </c>
      <c r="AA145" s="22">
        <v>0</v>
      </c>
      <c r="AB145" s="22">
        <v>0</v>
      </c>
      <c r="AC145" s="22">
        <v>0</v>
      </c>
      <c r="AD145" s="22">
        <v>0</v>
      </c>
      <c r="AE145" s="22">
        <v>0</v>
      </c>
      <c r="AF145" s="22">
        <v>0</v>
      </c>
      <c r="AG145" s="22">
        <v>0</v>
      </c>
      <c r="AH145" s="22">
        <v>0</v>
      </c>
      <c r="AI145" s="22">
        <f t="shared" si="11"/>
        <v>0</v>
      </c>
      <c r="AJ145" s="22">
        <v>0</v>
      </c>
      <c r="AK145" s="22">
        <f t="shared" si="12"/>
        <v>-180</v>
      </c>
      <c r="AM145" s="32">
        <f t="shared" si="13"/>
        <v>0</v>
      </c>
      <c r="AN145" s="32">
        <f t="shared" si="14"/>
        <v>0</v>
      </c>
    </row>
    <row r="146" spans="1:40" outlineLevel="1" x14ac:dyDescent="0.25">
      <c r="A146" s="36">
        <v>40755</v>
      </c>
      <c r="C146" s="28" t="s">
        <v>7796</v>
      </c>
      <c r="D146" s="29" t="s">
        <v>7797</v>
      </c>
      <c r="F146" s="29" t="s">
        <v>88</v>
      </c>
      <c r="G146" s="29" t="s">
        <v>6835</v>
      </c>
      <c r="H146" s="29" t="s">
        <v>157</v>
      </c>
      <c r="K146" s="29"/>
      <c r="L146" s="29"/>
      <c r="M146" s="29"/>
      <c r="N146" s="31">
        <v>1</v>
      </c>
      <c r="O146" s="31" t="s">
        <v>158</v>
      </c>
      <c r="P146" s="32">
        <v>410</v>
      </c>
      <c r="Q146" s="32">
        <v>0</v>
      </c>
      <c r="R146" s="32">
        <v>0</v>
      </c>
      <c r="S146" s="32">
        <f t="shared" si="10"/>
        <v>410</v>
      </c>
      <c r="U146" s="31">
        <v>80</v>
      </c>
      <c r="V146" s="22">
        <v>-410</v>
      </c>
      <c r="W146" s="22">
        <v>0</v>
      </c>
      <c r="X146" s="22">
        <v>0</v>
      </c>
      <c r="Y146" s="22">
        <v>0</v>
      </c>
      <c r="Z146" s="22">
        <v>0</v>
      </c>
      <c r="AA146" s="22">
        <v>0</v>
      </c>
      <c r="AB146" s="22">
        <v>0</v>
      </c>
      <c r="AC146" s="22">
        <v>0</v>
      </c>
      <c r="AD146" s="22">
        <v>0</v>
      </c>
      <c r="AE146" s="22">
        <v>0</v>
      </c>
      <c r="AF146" s="22">
        <v>0</v>
      </c>
      <c r="AG146" s="22">
        <v>0</v>
      </c>
      <c r="AH146" s="22">
        <v>0</v>
      </c>
      <c r="AI146" s="22">
        <f t="shared" si="11"/>
        <v>0</v>
      </c>
      <c r="AJ146" s="22">
        <v>0</v>
      </c>
      <c r="AK146" s="22">
        <f t="shared" si="12"/>
        <v>-410</v>
      </c>
      <c r="AM146" s="32">
        <f t="shared" si="13"/>
        <v>0</v>
      </c>
      <c r="AN146" s="32">
        <f t="shared" si="14"/>
        <v>0</v>
      </c>
    </row>
    <row r="147" spans="1:40" outlineLevel="1" x14ac:dyDescent="0.25">
      <c r="A147" s="36">
        <v>40755</v>
      </c>
      <c r="C147" s="28" t="s">
        <v>7798</v>
      </c>
      <c r="D147" s="29" t="s">
        <v>7799</v>
      </c>
      <c r="F147" s="29" t="s">
        <v>88</v>
      </c>
      <c r="G147" s="29" t="s">
        <v>156</v>
      </c>
      <c r="H147" s="29" t="s">
        <v>157</v>
      </c>
      <c r="K147" s="29"/>
      <c r="L147" s="29"/>
      <c r="M147" s="29"/>
      <c r="N147" s="31">
        <v>1</v>
      </c>
      <c r="O147" s="31" t="s">
        <v>158</v>
      </c>
      <c r="P147" s="32">
        <v>2000</v>
      </c>
      <c r="Q147" s="32">
        <v>0</v>
      </c>
      <c r="R147" s="32">
        <v>0</v>
      </c>
      <c r="S147" s="32">
        <f t="shared" si="10"/>
        <v>2000</v>
      </c>
      <c r="U147" s="31">
        <v>80</v>
      </c>
      <c r="V147" s="22">
        <v>-2000</v>
      </c>
      <c r="W147" s="22">
        <v>0</v>
      </c>
      <c r="X147" s="22">
        <v>0</v>
      </c>
      <c r="Y147" s="22">
        <v>0</v>
      </c>
      <c r="Z147" s="22">
        <v>0</v>
      </c>
      <c r="AA147" s="22">
        <v>0</v>
      </c>
      <c r="AB147" s="22">
        <v>0</v>
      </c>
      <c r="AC147" s="22">
        <v>0</v>
      </c>
      <c r="AD147" s="22">
        <v>0</v>
      </c>
      <c r="AE147" s="22">
        <v>0</v>
      </c>
      <c r="AF147" s="22">
        <v>0</v>
      </c>
      <c r="AG147" s="22">
        <v>0</v>
      </c>
      <c r="AH147" s="22">
        <v>0</v>
      </c>
      <c r="AI147" s="22">
        <f t="shared" si="11"/>
        <v>0</v>
      </c>
      <c r="AJ147" s="22">
        <v>0</v>
      </c>
      <c r="AK147" s="22">
        <f t="shared" si="12"/>
        <v>-2000</v>
      </c>
      <c r="AM147" s="32">
        <f t="shared" si="13"/>
        <v>0</v>
      </c>
      <c r="AN147" s="32">
        <f t="shared" si="14"/>
        <v>0</v>
      </c>
    </row>
    <row r="148" spans="1:40" outlineLevel="1" x14ac:dyDescent="0.25">
      <c r="A148" s="36">
        <v>40755</v>
      </c>
      <c r="C148" s="28" t="s">
        <v>7800</v>
      </c>
      <c r="D148" s="29" t="s">
        <v>7801</v>
      </c>
      <c r="F148" s="29" t="s">
        <v>88</v>
      </c>
      <c r="G148" s="29" t="s">
        <v>6835</v>
      </c>
      <c r="H148" s="29" t="s">
        <v>157</v>
      </c>
      <c r="K148" s="29"/>
      <c r="L148" s="29"/>
      <c r="M148" s="29"/>
      <c r="N148" s="31">
        <v>1</v>
      </c>
      <c r="O148" s="31" t="s">
        <v>158</v>
      </c>
      <c r="P148" s="32">
        <v>63</v>
      </c>
      <c r="Q148" s="32">
        <v>0</v>
      </c>
      <c r="R148" s="32">
        <v>0</v>
      </c>
      <c r="S148" s="32">
        <f t="shared" si="10"/>
        <v>63</v>
      </c>
      <c r="U148" s="31">
        <v>80</v>
      </c>
      <c r="V148" s="22">
        <v>-63</v>
      </c>
      <c r="W148" s="22">
        <v>0</v>
      </c>
      <c r="X148" s="22">
        <v>0</v>
      </c>
      <c r="Y148" s="22">
        <v>0</v>
      </c>
      <c r="Z148" s="22">
        <v>0</v>
      </c>
      <c r="AA148" s="22">
        <v>0</v>
      </c>
      <c r="AB148" s="22">
        <v>0</v>
      </c>
      <c r="AC148" s="22">
        <v>0</v>
      </c>
      <c r="AD148" s="22">
        <v>0</v>
      </c>
      <c r="AE148" s="22">
        <v>0</v>
      </c>
      <c r="AF148" s="22">
        <v>0</v>
      </c>
      <c r="AG148" s="22">
        <v>0</v>
      </c>
      <c r="AH148" s="22">
        <v>0</v>
      </c>
      <c r="AI148" s="22">
        <f t="shared" si="11"/>
        <v>0</v>
      </c>
      <c r="AJ148" s="22">
        <v>0</v>
      </c>
      <c r="AK148" s="22">
        <f t="shared" si="12"/>
        <v>-63</v>
      </c>
      <c r="AM148" s="32">
        <f t="shared" si="13"/>
        <v>0</v>
      </c>
      <c r="AN148" s="32">
        <f t="shared" si="14"/>
        <v>0</v>
      </c>
    </row>
    <row r="149" spans="1:40" outlineLevel="1" x14ac:dyDescent="0.25">
      <c r="A149" s="36">
        <v>40755</v>
      </c>
      <c r="C149" s="28" t="s">
        <v>7802</v>
      </c>
      <c r="D149" s="29" t="s">
        <v>7801</v>
      </c>
      <c r="F149" s="29" t="s">
        <v>88</v>
      </c>
      <c r="G149" s="29" t="s">
        <v>6835</v>
      </c>
      <c r="H149" s="29" t="s">
        <v>157</v>
      </c>
      <c r="K149" s="29"/>
      <c r="L149" s="29"/>
      <c r="M149" s="29"/>
      <c r="N149" s="31">
        <v>1</v>
      </c>
      <c r="O149" s="31" t="s">
        <v>158</v>
      </c>
      <c r="P149" s="32">
        <v>63</v>
      </c>
      <c r="Q149" s="32">
        <v>0</v>
      </c>
      <c r="R149" s="32">
        <v>0</v>
      </c>
      <c r="S149" s="32">
        <f t="shared" si="10"/>
        <v>63</v>
      </c>
      <c r="U149" s="31">
        <v>80</v>
      </c>
      <c r="V149" s="22">
        <v>-63</v>
      </c>
      <c r="W149" s="22">
        <v>0</v>
      </c>
      <c r="X149" s="22">
        <v>0</v>
      </c>
      <c r="Y149" s="22">
        <v>0</v>
      </c>
      <c r="Z149" s="22">
        <v>0</v>
      </c>
      <c r="AA149" s="22">
        <v>0</v>
      </c>
      <c r="AB149" s="22">
        <v>0</v>
      </c>
      <c r="AC149" s="22">
        <v>0</v>
      </c>
      <c r="AD149" s="22">
        <v>0</v>
      </c>
      <c r="AE149" s="22">
        <v>0</v>
      </c>
      <c r="AF149" s="22">
        <v>0</v>
      </c>
      <c r="AG149" s="22">
        <v>0</v>
      </c>
      <c r="AH149" s="22">
        <v>0</v>
      </c>
      <c r="AI149" s="22">
        <f t="shared" si="11"/>
        <v>0</v>
      </c>
      <c r="AJ149" s="22">
        <v>0</v>
      </c>
      <c r="AK149" s="22">
        <f t="shared" si="12"/>
        <v>-63</v>
      </c>
      <c r="AM149" s="32">
        <f t="shared" si="13"/>
        <v>0</v>
      </c>
      <c r="AN149" s="32">
        <f t="shared" si="14"/>
        <v>0</v>
      </c>
    </row>
    <row r="150" spans="1:40" outlineLevel="1" x14ac:dyDescent="0.25">
      <c r="A150" s="36">
        <v>40755</v>
      </c>
      <c r="C150" s="28" t="s">
        <v>7803</v>
      </c>
      <c r="D150" s="29" t="s">
        <v>7804</v>
      </c>
      <c r="F150" s="29" t="s">
        <v>88</v>
      </c>
      <c r="G150" s="29" t="s">
        <v>6835</v>
      </c>
      <c r="H150" s="29" t="s">
        <v>157</v>
      </c>
      <c r="K150" s="29"/>
      <c r="L150" s="29"/>
      <c r="M150" s="29"/>
      <c r="N150" s="31">
        <v>1</v>
      </c>
      <c r="O150" s="31" t="s">
        <v>158</v>
      </c>
      <c r="P150" s="32">
        <v>36700</v>
      </c>
      <c r="Q150" s="32">
        <v>0</v>
      </c>
      <c r="R150" s="32">
        <v>0</v>
      </c>
      <c r="S150" s="32">
        <f t="shared" si="10"/>
        <v>36700</v>
      </c>
      <c r="U150" s="31">
        <v>80</v>
      </c>
      <c r="V150" s="22">
        <v>-36700</v>
      </c>
      <c r="W150" s="22">
        <v>0</v>
      </c>
      <c r="X150" s="22">
        <v>0</v>
      </c>
      <c r="Y150" s="22">
        <v>0</v>
      </c>
      <c r="Z150" s="22">
        <v>0</v>
      </c>
      <c r="AA150" s="22">
        <v>0</v>
      </c>
      <c r="AB150" s="22">
        <v>0</v>
      </c>
      <c r="AC150" s="22">
        <v>0</v>
      </c>
      <c r="AD150" s="22">
        <v>0</v>
      </c>
      <c r="AE150" s="22">
        <v>0</v>
      </c>
      <c r="AF150" s="22">
        <v>0</v>
      </c>
      <c r="AG150" s="22">
        <v>0</v>
      </c>
      <c r="AH150" s="22">
        <v>0</v>
      </c>
      <c r="AI150" s="22">
        <f t="shared" si="11"/>
        <v>0</v>
      </c>
      <c r="AJ150" s="22">
        <v>0</v>
      </c>
      <c r="AK150" s="22">
        <f t="shared" si="12"/>
        <v>-36700</v>
      </c>
      <c r="AM150" s="32">
        <f t="shared" si="13"/>
        <v>0</v>
      </c>
      <c r="AN150" s="32">
        <f t="shared" si="14"/>
        <v>0</v>
      </c>
    </row>
    <row r="151" spans="1:40" outlineLevel="1" x14ac:dyDescent="0.25">
      <c r="A151" s="36">
        <v>40755</v>
      </c>
      <c r="C151" s="28" t="s">
        <v>7805</v>
      </c>
      <c r="D151" s="29" t="s">
        <v>7806</v>
      </c>
      <c r="F151" s="29" t="s">
        <v>88</v>
      </c>
      <c r="G151" s="29" t="s">
        <v>6835</v>
      </c>
      <c r="H151" s="29" t="s">
        <v>157</v>
      </c>
      <c r="K151" s="29"/>
      <c r="L151" s="29"/>
      <c r="M151" s="29"/>
      <c r="N151" s="31">
        <v>1</v>
      </c>
      <c r="O151" s="31" t="s">
        <v>158</v>
      </c>
      <c r="P151" s="32">
        <v>180</v>
      </c>
      <c r="Q151" s="32">
        <v>0</v>
      </c>
      <c r="R151" s="32">
        <v>0</v>
      </c>
      <c r="S151" s="32">
        <f t="shared" si="10"/>
        <v>180</v>
      </c>
      <c r="U151" s="31">
        <v>80</v>
      </c>
      <c r="V151" s="22">
        <v>-180</v>
      </c>
      <c r="W151" s="22">
        <v>0</v>
      </c>
      <c r="X151" s="22">
        <v>0</v>
      </c>
      <c r="Y151" s="22">
        <v>0</v>
      </c>
      <c r="Z151" s="22">
        <v>0</v>
      </c>
      <c r="AA151" s="22">
        <v>0</v>
      </c>
      <c r="AB151" s="22">
        <v>0</v>
      </c>
      <c r="AC151" s="22">
        <v>0</v>
      </c>
      <c r="AD151" s="22">
        <v>0</v>
      </c>
      <c r="AE151" s="22">
        <v>0</v>
      </c>
      <c r="AF151" s="22">
        <v>0</v>
      </c>
      <c r="AG151" s="22">
        <v>0</v>
      </c>
      <c r="AH151" s="22">
        <v>0</v>
      </c>
      <c r="AI151" s="22">
        <f t="shared" si="11"/>
        <v>0</v>
      </c>
      <c r="AJ151" s="22">
        <v>0</v>
      </c>
      <c r="AK151" s="22">
        <f t="shared" si="12"/>
        <v>-180</v>
      </c>
      <c r="AM151" s="32">
        <f t="shared" si="13"/>
        <v>0</v>
      </c>
      <c r="AN151" s="32">
        <f t="shared" si="14"/>
        <v>0</v>
      </c>
    </row>
    <row r="152" spans="1:40" outlineLevel="1" x14ac:dyDescent="0.25">
      <c r="A152" s="36">
        <v>40755</v>
      </c>
      <c r="C152" s="28" t="s">
        <v>7807</v>
      </c>
      <c r="D152" s="29" t="s">
        <v>7808</v>
      </c>
      <c r="F152" s="29" t="s">
        <v>88</v>
      </c>
      <c r="G152" s="29" t="s">
        <v>6835</v>
      </c>
      <c r="H152" s="29" t="s">
        <v>157</v>
      </c>
      <c r="K152" s="29"/>
      <c r="L152" s="29"/>
      <c r="M152" s="29"/>
      <c r="N152" s="31">
        <v>1</v>
      </c>
      <c r="O152" s="31" t="s">
        <v>158</v>
      </c>
      <c r="P152" s="32">
        <v>160</v>
      </c>
      <c r="Q152" s="32">
        <v>0</v>
      </c>
      <c r="R152" s="32">
        <v>0</v>
      </c>
      <c r="S152" s="32">
        <f t="shared" si="10"/>
        <v>160</v>
      </c>
      <c r="U152" s="31">
        <v>80</v>
      </c>
      <c r="V152" s="22">
        <v>-160</v>
      </c>
      <c r="W152" s="22">
        <v>0</v>
      </c>
      <c r="X152" s="22">
        <v>0</v>
      </c>
      <c r="Y152" s="22">
        <v>0</v>
      </c>
      <c r="Z152" s="22">
        <v>0</v>
      </c>
      <c r="AA152" s="22">
        <v>0</v>
      </c>
      <c r="AB152" s="22">
        <v>0</v>
      </c>
      <c r="AC152" s="22">
        <v>0</v>
      </c>
      <c r="AD152" s="22">
        <v>0</v>
      </c>
      <c r="AE152" s="22">
        <v>0</v>
      </c>
      <c r="AF152" s="22">
        <v>0</v>
      </c>
      <c r="AG152" s="22">
        <v>0</v>
      </c>
      <c r="AH152" s="22">
        <v>0</v>
      </c>
      <c r="AI152" s="22">
        <f t="shared" si="11"/>
        <v>0</v>
      </c>
      <c r="AJ152" s="22">
        <v>0</v>
      </c>
      <c r="AK152" s="22">
        <f t="shared" si="12"/>
        <v>-160</v>
      </c>
      <c r="AM152" s="32">
        <f t="shared" si="13"/>
        <v>0</v>
      </c>
      <c r="AN152" s="32">
        <f t="shared" si="14"/>
        <v>0</v>
      </c>
    </row>
    <row r="153" spans="1:40" outlineLevel="1" x14ac:dyDescent="0.25">
      <c r="A153" s="36">
        <v>40755</v>
      </c>
      <c r="C153" s="28" t="s">
        <v>7809</v>
      </c>
      <c r="D153" s="29" t="s">
        <v>7810</v>
      </c>
      <c r="F153" s="29" t="s">
        <v>88</v>
      </c>
      <c r="G153" s="29" t="s">
        <v>6835</v>
      </c>
      <c r="H153" s="29" t="s">
        <v>157</v>
      </c>
      <c r="K153" s="29"/>
      <c r="L153" s="29"/>
      <c r="M153" s="29"/>
      <c r="N153" s="31">
        <v>1</v>
      </c>
      <c r="O153" s="31" t="s">
        <v>158</v>
      </c>
      <c r="P153" s="32">
        <v>160</v>
      </c>
      <c r="Q153" s="32">
        <v>0</v>
      </c>
      <c r="R153" s="32">
        <v>0</v>
      </c>
      <c r="S153" s="32">
        <f t="shared" si="10"/>
        <v>160</v>
      </c>
      <c r="U153" s="31">
        <v>80</v>
      </c>
      <c r="V153" s="22">
        <v>-160</v>
      </c>
      <c r="W153" s="22">
        <v>0</v>
      </c>
      <c r="X153" s="22">
        <v>0</v>
      </c>
      <c r="Y153" s="22">
        <v>0</v>
      </c>
      <c r="Z153" s="22">
        <v>0</v>
      </c>
      <c r="AA153" s="22">
        <v>0</v>
      </c>
      <c r="AB153" s="22">
        <v>0</v>
      </c>
      <c r="AC153" s="22">
        <v>0</v>
      </c>
      <c r="AD153" s="22">
        <v>0</v>
      </c>
      <c r="AE153" s="22">
        <v>0</v>
      </c>
      <c r="AF153" s="22">
        <v>0</v>
      </c>
      <c r="AG153" s="22">
        <v>0</v>
      </c>
      <c r="AH153" s="22">
        <v>0</v>
      </c>
      <c r="AI153" s="22">
        <f t="shared" si="11"/>
        <v>0</v>
      </c>
      <c r="AJ153" s="22">
        <v>0</v>
      </c>
      <c r="AK153" s="22">
        <f t="shared" si="12"/>
        <v>-160</v>
      </c>
      <c r="AM153" s="32">
        <f t="shared" si="13"/>
        <v>0</v>
      </c>
      <c r="AN153" s="32">
        <f t="shared" si="14"/>
        <v>0</v>
      </c>
    </row>
    <row r="154" spans="1:40" outlineLevel="1" x14ac:dyDescent="0.25">
      <c r="A154" s="36">
        <v>40755</v>
      </c>
      <c r="C154" s="28" t="s">
        <v>7811</v>
      </c>
      <c r="D154" s="29" t="s">
        <v>7812</v>
      </c>
      <c r="F154" s="29" t="s">
        <v>88</v>
      </c>
      <c r="G154" s="29" t="s">
        <v>6835</v>
      </c>
      <c r="H154" s="29" t="s">
        <v>157</v>
      </c>
      <c r="K154" s="29"/>
      <c r="L154" s="29"/>
      <c r="M154" s="29"/>
      <c r="N154" s="31">
        <v>1</v>
      </c>
      <c r="O154" s="31" t="s">
        <v>158</v>
      </c>
      <c r="P154" s="32">
        <v>160</v>
      </c>
      <c r="Q154" s="32">
        <v>0</v>
      </c>
      <c r="R154" s="32">
        <v>0</v>
      </c>
      <c r="S154" s="32">
        <f t="shared" si="10"/>
        <v>160</v>
      </c>
      <c r="U154" s="31">
        <v>80</v>
      </c>
      <c r="V154" s="22">
        <v>-160</v>
      </c>
      <c r="W154" s="22">
        <v>0</v>
      </c>
      <c r="X154" s="22">
        <v>0</v>
      </c>
      <c r="Y154" s="22">
        <v>0</v>
      </c>
      <c r="Z154" s="22">
        <v>0</v>
      </c>
      <c r="AA154" s="22">
        <v>0</v>
      </c>
      <c r="AB154" s="22">
        <v>0</v>
      </c>
      <c r="AC154" s="22">
        <v>0</v>
      </c>
      <c r="AD154" s="22">
        <v>0</v>
      </c>
      <c r="AE154" s="22">
        <v>0</v>
      </c>
      <c r="AF154" s="22">
        <v>0</v>
      </c>
      <c r="AG154" s="22">
        <v>0</v>
      </c>
      <c r="AH154" s="22">
        <v>0</v>
      </c>
      <c r="AI154" s="22">
        <f t="shared" si="11"/>
        <v>0</v>
      </c>
      <c r="AJ154" s="22">
        <v>0</v>
      </c>
      <c r="AK154" s="22">
        <f t="shared" si="12"/>
        <v>-160</v>
      </c>
      <c r="AM154" s="32">
        <f t="shared" si="13"/>
        <v>0</v>
      </c>
      <c r="AN154" s="32">
        <f t="shared" si="14"/>
        <v>0</v>
      </c>
    </row>
    <row r="155" spans="1:40" outlineLevel="1" x14ac:dyDescent="0.25">
      <c r="A155" s="36">
        <v>40755</v>
      </c>
      <c r="C155" s="28" t="s">
        <v>7813</v>
      </c>
      <c r="D155" s="29" t="s">
        <v>7814</v>
      </c>
      <c r="F155" s="29" t="s">
        <v>88</v>
      </c>
      <c r="G155" s="29" t="s">
        <v>6835</v>
      </c>
      <c r="H155" s="29" t="s">
        <v>157</v>
      </c>
      <c r="K155" s="29"/>
      <c r="L155" s="29"/>
      <c r="M155" s="29"/>
      <c r="N155" s="31">
        <v>1</v>
      </c>
      <c r="O155" s="31" t="s">
        <v>158</v>
      </c>
      <c r="P155" s="32">
        <v>5200</v>
      </c>
      <c r="Q155" s="32">
        <v>0</v>
      </c>
      <c r="R155" s="32">
        <v>0</v>
      </c>
      <c r="S155" s="32">
        <f t="shared" si="10"/>
        <v>5200</v>
      </c>
      <c r="U155" s="31">
        <v>80</v>
      </c>
      <c r="V155" s="22">
        <v>-5200</v>
      </c>
      <c r="W155" s="22">
        <v>0</v>
      </c>
      <c r="X155" s="22">
        <v>0</v>
      </c>
      <c r="Y155" s="22">
        <v>0</v>
      </c>
      <c r="Z155" s="22">
        <v>0</v>
      </c>
      <c r="AA155" s="22">
        <v>0</v>
      </c>
      <c r="AB155" s="22">
        <v>0</v>
      </c>
      <c r="AC155" s="22">
        <v>0</v>
      </c>
      <c r="AD155" s="22">
        <v>0</v>
      </c>
      <c r="AE155" s="22">
        <v>0</v>
      </c>
      <c r="AF155" s="22">
        <v>0</v>
      </c>
      <c r="AG155" s="22">
        <v>0</v>
      </c>
      <c r="AH155" s="22">
        <v>0</v>
      </c>
      <c r="AI155" s="22">
        <f t="shared" si="11"/>
        <v>0</v>
      </c>
      <c r="AJ155" s="22">
        <v>0</v>
      </c>
      <c r="AK155" s="22">
        <f t="shared" si="12"/>
        <v>-5200</v>
      </c>
      <c r="AM155" s="32">
        <f t="shared" si="13"/>
        <v>0</v>
      </c>
      <c r="AN155" s="32">
        <f t="shared" si="14"/>
        <v>0</v>
      </c>
    </row>
    <row r="156" spans="1:40" outlineLevel="1" x14ac:dyDescent="0.25">
      <c r="A156" s="36">
        <v>40755</v>
      </c>
      <c r="C156" s="28" t="s">
        <v>7815</v>
      </c>
      <c r="D156" s="29" t="s">
        <v>7816</v>
      </c>
      <c r="F156" s="29" t="s">
        <v>88</v>
      </c>
      <c r="G156" s="29" t="s">
        <v>451</v>
      </c>
      <c r="H156" s="29" t="s">
        <v>157</v>
      </c>
      <c r="K156" s="29"/>
      <c r="L156" s="29"/>
      <c r="M156" s="29"/>
      <c r="N156" s="31">
        <v>1</v>
      </c>
      <c r="O156" s="31" t="s">
        <v>158</v>
      </c>
      <c r="P156" s="32">
        <v>170</v>
      </c>
      <c r="Q156" s="32">
        <v>0</v>
      </c>
      <c r="R156" s="32">
        <v>0</v>
      </c>
      <c r="S156" s="32">
        <f t="shared" si="10"/>
        <v>170</v>
      </c>
      <c r="U156" s="31">
        <v>80</v>
      </c>
      <c r="V156" s="22">
        <v>-170</v>
      </c>
      <c r="W156" s="22">
        <v>0</v>
      </c>
      <c r="X156" s="22">
        <v>0</v>
      </c>
      <c r="Y156" s="22">
        <v>0</v>
      </c>
      <c r="Z156" s="22">
        <v>0</v>
      </c>
      <c r="AA156" s="22">
        <v>0</v>
      </c>
      <c r="AB156" s="22">
        <v>0</v>
      </c>
      <c r="AC156" s="22">
        <v>0</v>
      </c>
      <c r="AD156" s="22">
        <v>0</v>
      </c>
      <c r="AE156" s="22">
        <v>0</v>
      </c>
      <c r="AF156" s="22">
        <v>0</v>
      </c>
      <c r="AG156" s="22">
        <v>0</v>
      </c>
      <c r="AH156" s="22">
        <v>0</v>
      </c>
      <c r="AI156" s="22">
        <f t="shared" si="11"/>
        <v>0</v>
      </c>
      <c r="AJ156" s="22">
        <v>0</v>
      </c>
      <c r="AK156" s="22">
        <f t="shared" si="12"/>
        <v>-170</v>
      </c>
      <c r="AM156" s="32">
        <f t="shared" si="13"/>
        <v>0</v>
      </c>
      <c r="AN156" s="32">
        <f t="shared" si="14"/>
        <v>0</v>
      </c>
    </row>
    <row r="157" spans="1:40" outlineLevel="1" x14ac:dyDescent="0.25">
      <c r="A157" s="36">
        <v>40755</v>
      </c>
      <c r="C157" s="28" t="s">
        <v>7817</v>
      </c>
      <c r="D157" s="29" t="s">
        <v>7818</v>
      </c>
      <c r="F157" s="29" t="s">
        <v>88</v>
      </c>
      <c r="G157" s="29" t="s">
        <v>206</v>
      </c>
      <c r="H157" s="29" t="s">
        <v>157</v>
      </c>
      <c r="K157" s="29"/>
      <c r="L157" s="29"/>
      <c r="M157" s="29"/>
      <c r="N157" s="31">
        <v>1</v>
      </c>
      <c r="O157" s="31" t="s">
        <v>158</v>
      </c>
      <c r="P157" s="32">
        <v>480</v>
      </c>
      <c r="Q157" s="32">
        <v>0</v>
      </c>
      <c r="R157" s="32">
        <v>0</v>
      </c>
      <c r="S157" s="32">
        <f t="shared" si="10"/>
        <v>480</v>
      </c>
      <c r="U157" s="31">
        <v>80</v>
      </c>
      <c r="V157" s="22">
        <v>-480</v>
      </c>
      <c r="W157" s="22">
        <v>0</v>
      </c>
      <c r="X157" s="22">
        <v>0</v>
      </c>
      <c r="Y157" s="22">
        <v>0</v>
      </c>
      <c r="Z157" s="22">
        <v>0</v>
      </c>
      <c r="AA157" s="22">
        <v>0</v>
      </c>
      <c r="AB157" s="22">
        <v>0</v>
      </c>
      <c r="AC157" s="22">
        <v>0</v>
      </c>
      <c r="AD157" s="22">
        <v>0</v>
      </c>
      <c r="AE157" s="22">
        <v>0</v>
      </c>
      <c r="AF157" s="22">
        <v>0</v>
      </c>
      <c r="AG157" s="22">
        <v>0</v>
      </c>
      <c r="AH157" s="22">
        <v>0</v>
      </c>
      <c r="AI157" s="22">
        <f t="shared" si="11"/>
        <v>0</v>
      </c>
      <c r="AJ157" s="22">
        <v>0</v>
      </c>
      <c r="AK157" s="22">
        <f t="shared" si="12"/>
        <v>-480</v>
      </c>
      <c r="AM157" s="32">
        <f t="shared" si="13"/>
        <v>0</v>
      </c>
      <c r="AN157" s="32">
        <f t="shared" si="14"/>
        <v>0</v>
      </c>
    </row>
    <row r="158" spans="1:40" outlineLevel="1" x14ac:dyDescent="0.25">
      <c r="A158" s="36">
        <v>40755</v>
      </c>
      <c r="C158" s="28" t="s">
        <v>7819</v>
      </c>
      <c r="D158" s="29" t="s">
        <v>7820</v>
      </c>
      <c r="F158" s="29" t="s">
        <v>88</v>
      </c>
      <c r="G158" s="29" t="s">
        <v>206</v>
      </c>
      <c r="H158" s="29" t="s">
        <v>157</v>
      </c>
      <c r="K158" s="29"/>
      <c r="L158" s="29"/>
      <c r="M158" s="29"/>
      <c r="N158" s="31">
        <v>1</v>
      </c>
      <c r="O158" s="31" t="s">
        <v>158</v>
      </c>
      <c r="P158" s="32">
        <v>840</v>
      </c>
      <c r="Q158" s="32">
        <v>0</v>
      </c>
      <c r="R158" s="32">
        <v>0</v>
      </c>
      <c r="S158" s="32">
        <f t="shared" si="10"/>
        <v>840</v>
      </c>
      <c r="U158" s="31">
        <v>80</v>
      </c>
      <c r="V158" s="22">
        <v>-840</v>
      </c>
      <c r="W158" s="22">
        <v>0</v>
      </c>
      <c r="X158" s="22">
        <v>0</v>
      </c>
      <c r="Y158" s="22">
        <v>0</v>
      </c>
      <c r="Z158" s="22">
        <v>0</v>
      </c>
      <c r="AA158" s="22">
        <v>0</v>
      </c>
      <c r="AB158" s="22">
        <v>0</v>
      </c>
      <c r="AC158" s="22">
        <v>0</v>
      </c>
      <c r="AD158" s="22">
        <v>0</v>
      </c>
      <c r="AE158" s="22">
        <v>0</v>
      </c>
      <c r="AF158" s="22">
        <v>0</v>
      </c>
      <c r="AG158" s="22">
        <v>0</v>
      </c>
      <c r="AH158" s="22">
        <v>0</v>
      </c>
      <c r="AI158" s="22">
        <f t="shared" si="11"/>
        <v>0</v>
      </c>
      <c r="AJ158" s="22">
        <v>0</v>
      </c>
      <c r="AK158" s="22">
        <f t="shared" si="12"/>
        <v>-840</v>
      </c>
      <c r="AM158" s="32">
        <f t="shared" si="13"/>
        <v>0</v>
      </c>
      <c r="AN158" s="32">
        <f t="shared" si="14"/>
        <v>0</v>
      </c>
    </row>
    <row r="159" spans="1:40" outlineLevel="1" x14ac:dyDescent="0.25">
      <c r="A159" s="36">
        <v>40755</v>
      </c>
      <c r="C159" s="28" t="s">
        <v>7821</v>
      </c>
      <c r="D159" s="29" t="s">
        <v>7822</v>
      </c>
      <c r="F159" s="29" t="s">
        <v>88</v>
      </c>
      <c r="G159" s="29" t="s">
        <v>206</v>
      </c>
      <c r="H159" s="29" t="s">
        <v>157</v>
      </c>
      <c r="K159" s="29"/>
      <c r="L159" s="29"/>
      <c r="M159" s="29"/>
      <c r="N159" s="31">
        <v>1</v>
      </c>
      <c r="O159" s="31" t="s">
        <v>158</v>
      </c>
      <c r="P159" s="32">
        <v>465</v>
      </c>
      <c r="Q159" s="32">
        <v>0</v>
      </c>
      <c r="R159" s="32">
        <v>0</v>
      </c>
      <c r="S159" s="32">
        <f t="shared" si="10"/>
        <v>465</v>
      </c>
      <c r="U159" s="31">
        <v>80</v>
      </c>
      <c r="V159" s="22">
        <v>-465</v>
      </c>
      <c r="W159" s="22">
        <v>0</v>
      </c>
      <c r="X159" s="22">
        <v>0</v>
      </c>
      <c r="Y159" s="22">
        <v>0</v>
      </c>
      <c r="Z159" s="22">
        <v>0</v>
      </c>
      <c r="AA159" s="22">
        <v>0</v>
      </c>
      <c r="AB159" s="22">
        <v>0</v>
      </c>
      <c r="AC159" s="22">
        <v>0</v>
      </c>
      <c r="AD159" s="22">
        <v>0</v>
      </c>
      <c r="AE159" s="22">
        <v>0</v>
      </c>
      <c r="AF159" s="22">
        <v>0</v>
      </c>
      <c r="AG159" s="22">
        <v>0</v>
      </c>
      <c r="AH159" s="22">
        <v>0</v>
      </c>
      <c r="AI159" s="22">
        <f t="shared" si="11"/>
        <v>0</v>
      </c>
      <c r="AJ159" s="22">
        <v>0</v>
      </c>
      <c r="AK159" s="22">
        <f t="shared" si="12"/>
        <v>-465</v>
      </c>
      <c r="AM159" s="32">
        <f t="shared" si="13"/>
        <v>0</v>
      </c>
      <c r="AN159" s="32">
        <f t="shared" si="14"/>
        <v>0</v>
      </c>
    </row>
    <row r="160" spans="1:40" outlineLevel="1" x14ac:dyDescent="0.25">
      <c r="A160" s="36">
        <v>40755</v>
      </c>
      <c r="C160" s="28" t="s">
        <v>7823</v>
      </c>
      <c r="D160" s="29" t="s">
        <v>7824</v>
      </c>
      <c r="F160" s="29" t="s">
        <v>88</v>
      </c>
      <c r="G160" s="29" t="s">
        <v>206</v>
      </c>
      <c r="H160" s="29" t="s">
        <v>157</v>
      </c>
      <c r="K160" s="29"/>
      <c r="L160" s="29"/>
      <c r="M160" s="29"/>
      <c r="N160" s="31">
        <v>1</v>
      </c>
      <c r="O160" s="31" t="s">
        <v>158</v>
      </c>
      <c r="P160" s="32">
        <v>450</v>
      </c>
      <c r="Q160" s="32">
        <v>0</v>
      </c>
      <c r="R160" s="32">
        <v>0</v>
      </c>
      <c r="S160" s="32">
        <f t="shared" si="10"/>
        <v>450</v>
      </c>
      <c r="U160" s="31">
        <v>80</v>
      </c>
      <c r="V160" s="22">
        <v>-450</v>
      </c>
      <c r="W160" s="22">
        <v>0</v>
      </c>
      <c r="X160" s="22">
        <v>0</v>
      </c>
      <c r="Y160" s="22">
        <v>0</v>
      </c>
      <c r="Z160" s="22">
        <v>0</v>
      </c>
      <c r="AA160" s="22">
        <v>0</v>
      </c>
      <c r="AB160" s="22">
        <v>0</v>
      </c>
      <c r="AC160" s="22">
        <v>0</v>
      </c>
      <c r="AD160" s="22">
        <v>0</v>
      </c>
      <c r="AE160" s="22">
        <v>0</v>
      </c>
      <c r="AF160" s="22">
        <v>0</v>
      </c>
      <c r="AG160" s="22">
        <v>0</v>
      </c>
      <c r="AH160" s="22">
        <v>0</v>
      </c>
      <c r="AI160" s="22">
        <f t="shared" si="11"/>
        <v>0</v>
      </c>
      <c r="AJ160" s="22">
        <v>0</v>
      </c>
      <c r="AK160" s="22">
        <f t="shared" si="12"/>
        <v>-450</v>
      </c>
      <c r="AM160" s="32">
        <f t="shared" si="13"/>
        <v>0</v>
      </c>
      <c r="AN160" s="32">
        <f t="shared" si="14"/>
        <v>0</v>
      </c>
    </row>
    <row r="161" spans="1:40" outlineLevel="1" x14ac:dyDescent="0.25">
      <c r="A161" s="36">
        <v>40755</v>
      </c>
      <c r="C161" s="28" t="s">
        <v>7825</v>
      </c>
      <c r="D161" s="29" t="s">
        <v>7826</v>
      </c>
      <c r="F161" s="29" t="s">
        <v>88</v>
      </c>
      <c r="G161" s="29" t="s">
        <v>6835</v>
      </c>
      <c r="H161" s="29" t="s">
        <v>157</v>
      </c>
      <c r="K161" s="29"/>
      <c r="L161" s="29"/>
      <c r="M161" s="29"/>
      <c r="N161" s="31">
        <v>1</v>
      </c>
      <c r="O161" s="31" t="s">
        <v>158</v>
      </c>
      <c r="P161" s="32">
        <v>160</v>
      </c>
      <c r="Q161" s="32">
        <v>0</v>
      </c>
      <c r="R161" s="32">
        <v>0</v>
      </c>
      <c r="S161" s="32">
        <f t="shared" si="10"/>
        <v>160</v>
      </c>
      <c r="U161" s="31">
        <v>80</v>
      </c>
      <c r="V161" s="22">
        <v>-160</v>
      </c>
      <c r="W161" s="22">
        <v>0</v>
      </c>
      <c r="X161" s="22">
        <v>0</v>
      </c>
      <c r="Y161" s="22">
        <v>0</v>
      </c>
      <c r="Z161" s="22">
        <v>0</v>
      </c>
      <c r="AA161" s="22">
        <v>0</v>
      </c>
      <c r="AB161" s="22">
        <v>0</v>
      </c>
      <c r="AC161" s="22">
        <v>0</v>
      </c>
      <c r="AD161" s="22">
        <v>0</v>
      </c>
      <c r="AE161" s="22">
        <v>0</v>
      </c>
      <c r="AF161" s="22">
        <v>0</v>
      </c>
      <c r="AG161" s="22">
        <v>0</v>
      </c>
      <c r="AH161" s="22">
        <v>0</v>
      </c>
      <c r="AI161" s="22">
        <f t="shared" si="11"/>
        <v>0</v>
      </c>
      <c r="AJ161" s="22">
        <v>0</v>
      </c>
      <c r="AK161" s="22">
        <f t="shared" si="12"/>
        <v>-160</v>
      </c>
      <c r="AM161" s="32">
        <f t="shared" si="13"/>
        <v>0</v>
      </c>
      <c r="AN161" s="32">
        <f t="shared" si="14"/>
        <v>0</v>
      </c>
    </row>
    <row r="162" spans="1:40" outlineLevel="1" x14ac:dyDescent="0.25">
      <c r="A162" s="36">
        <v>40755</v>
      </c>
      <c r="C162" s="28" t="s">
        <v>7827</v>
      </c>
      <c r="D162" s="29" t="s">
        <v>6849</v>
      </c>
      <c r="F162" s="29" t="s">
        <v>88</v>
      </c>
      <c r="G162" s="29" t="s">
        <v>451</v>
      </c>
      <c r="H162" s="29" t="s">
        <v>157</v>
      </c>
      <c r="K162" s="29"/>
      <c r="L162" s="29"/>
      <c r="M162" s="29"/>
      <c r="N162" s="31">
        <v>1</v>
      </c>
      <c r="O162" s="31" t="s">
        <v>158</v>
      </c>
      <c r="P162" s="32">
        <v>10643.28</v>
      </c>
      <c r="Q162" s="32">
        <v>0</v>
      </c>
      <c r="R162" s="32">
        <v>0</v>
      </c>
      <c r="S162" s="32">
        <f t="shared" si="10"/>
        <v>10643.28</v>
      </c>
      <c r="U162" s="31">
        <v>80</v>
      </c>
      <c r="V162" s="22">
        <v>-10643.28</v>
      </c>
      <c r="W162" s="22">
        <v>0</v>
      </c>
      <c r="X162" s="22">
        <v>0</v>
      </c>
      <c r="Y162" s="22">
        <v>0</v>
      </c>
      <c r="Z162" s="22">
        <v>0</v>
      </c>
      <c r="AA162" s="22">
        <v>0</v>
      </c>
      <c r="AB162" s="22">
        <v>0</v>
      </c>
      <c r="AC162" s="22">
        <v>0</v>
      </c>
      <c r="AD162" s="22">
        <v>0</v>
      </c>
      <c r="AE162" s="22">
        <v>0</v>
      </c>
      <c r="AF162" s="22">
        <v>0</v>
      </c>
      <c r="AG162" s="22">
        <v>0</v>
      </c>
      <c r="AH162" s="22">
        <v>0</v>
      </c>
      <c r="AI162" s="22">
        <f t="shared" si="11"/>
        <v>0</v>
      </c>
      <c r="AJ162" s="22">
        <v>0</v>
      </c>
      <c r="AK162" s="22">
        <f t="shared" si="12"/>
        <v>-10643.28</v>
      </c>
      <c r="AM162" s="32">
        <f t="shared" si="13"/>
        <v>0</v>
      </c>
      <c r="AN162" s="32">
        <f t="shared" si="14"/>
        <v>0</v>
      </c>
    </row>
    <row r="163" spans="1:40" outlineLevel="1" x14ac:dyDescent="0.25">
      <c r="A163" s="36">
        <v>40755</v>
      </c>
      <c r="C163" s="28" t="s">
        <v>7828</v>
      </c>
      <c r="D163" s="29" t="s">
        <v>6849</v>
      </c>
      <c r="F163" s="29" t="s">
        <v>88</v>
      </c>
      <c r="G163" s="29" t="s">
        <v>451</v>
      </c>
      <c r="H163" s="29" t="s">
        <v>157</v>
      </c>
      <c r="K163" s="29"/>
      <c r="L163" s="29"/>
      <c r="M163" s="29"/>
      <c r="N163" s="31">
        <v>1</v>
      </c>
      <c r="O163" s="31" t="s">
        <v>158</v>
      </c>
      <c r="P163" s="32">
        <v>4198</v>
      </c>
      <c r="Q163" s="32">
        <v>0</v>
      </c>
      <c r="R163" s="32">
        <v>0</v>
      </c>
      <c r="S163" s="32">
        <f t="shared" si="10"/>
        <v>4198</v>
      </c>
      <c r="U163" s="31">
        <v>80</v>
      </c>
      <c r="V163" s="22">
        <v>-4198</v>
      </c>
      <c r="W163" s="22">
        <v>0</v>
      </c>
      <c r="X163" s="22">
        <v>0</v>
      </c>
      <c r="Y163" s="22">
        <v>0</v>
      </c>
      <c r="Z163" s="22">
        <v>0</v>
      </c>
      <c r="AA163" s="22">
        <v>0</v>
      </c>
      <c r="AB163" s="22">
        <v>0</v>
      </c>
      <c r="AC163" s="22">
        <v>0</v>
      </c>
      <c r="AD163" s="22">
        <v>0</v>
      </c>
      <c r="AE163" s="22">
        <v>0</v>
      </c>
      <c r="AF163" s="22">
        <v>0</v>
      </c>
      <c r="AG163" s="22">
        <v>0</v>
      </c>
      <c r="AH163" s="22">
        <v>0</v>
      </c>
      <c r="AI163" s="22">
        <f t="shared" si="11"/>
        <v>0</v>
      </c>
      <c r="AJ163" s="22">
        <v>0</v>
      </c>
      <c r="AK163" s="22">
        <f t="shared" si="12"/>
        <v>-4198</v>
      </c>
      <c r="AM163" s="32">
        <f t="shared" si="13"/>
        <v>0</v>
      </c>
      <c r="AN163" s="32">
        <f t="shared" si="14"/>
        <v>0</v>
      </c>
    </row>
    <row r="164" spans="1:40" outlineLevel="1" x14ac:dyDescent="0.25">
      <c r="A164" s="36">
        <v>40755</v>
      </c>
      <c r="C164" s="28" t="s">
        <v>7829</v>
      </c>
      <c r="D164" s="29" t="s">
        <v>6849</v>
      </c>
      <c r="F164" s="29" t="s">
        <v>88</v>
      </c>
      <c r="G164" s="29" t="s">
        <v>451</v>
      </c>
      <c r="H164" s="29" t="s">
        <v>157</v>
      </c>
      <c r="K164" s="29"/>
      <c r="L164" s="29"/>
      <c r="M164" s="29"/>
      <c r="N164" s="31">
        <v>1</v>
      </c>
      <c r="O164" s="31" t="s">
        <v>158</v>
      </c>
      <c r="P164" s="32">
        <v>7336.65</v>
      </c>
      <c r="Q164" s="32">
        <v>0</v>
      </c>
      <c r="R164" s="32">
        <v>0</v>
      </c>
      <c r="S164" s="32">
        <f t="shared" si="10"/>
        <v>7336.65</v>
      </c>
      <c r="U164" s="31">
        <v>80</v>
      </c>
      <c r="V164" s="22">
        <v>-7336.65</v>
      </c>
      <c r="W164" s="22">
        <v>0</v>
      </c>
      <c r="X164" s="22">
        <v>0</v>
      </c>
      <c r="Y164" s="22">
        <v>0</v>
      </c>
      <c r="Z164" s="22">
        <v>0</v>
      </c>
      <c r="AA164" s="22">
        <v>0</v>
      </c>
      <c r="AB164" s="22">
        <v>0</v>
      </c>
      <c r="AC164" s="22">
        <v>0</v>
      </c>
      <c r="AD164" s="22">
        <v>0</v>
      </c>
      <c r="AE164" s="22">
        <v>0</v>
      </c>
      <c r="AF164" s="22">
        <v>0</v>
      </c>
      <c r="AG164" s="22">
        <v>0</v>
      </c>
      <c r="AH164" s="22">
        <v>0</v>
      </c>
      <c r="AI164" s="22">
        <f t="shared" si="11"/>
        <v>0</v>
      </c>
      <c r="AJ164" s="22">
        <v>0</v>
      </c>
      <c r="AK164" s="22">
        <f t="shared" si="12"/>
        <v>-7336.65</v>
      </c>
      <c r="AM164" s="32">
        <f t="shared" si="13"/>
        <v>0</v>
      </c>
      <c r="AN164" s="32">
        <f t="shared" si="14"/>
        <v>0</v>
      </c>
    </row>
    <row r="165" spans="1:40" outlineLevel="1" x14ac:dyDescent="0.25">
      <c r="A165" s="36">
        <v>40755</v>
      </c>
      <c r="C165" s="28" t="s">
        <v>7830</v>
      </c>
      <c r="D165" s="29" t="s">
        <v>6849</v>
      </c>
      <c r="F165" s="29" t="s">
        <v>88</v>
      </c>
      <c r="G165" s="29" t="s">
        <v>451</v>
      </c>
      <c r="H165" s="29" t="s">
        <v>157</v>
      </c>
      <c r="K165" s="29"/>
      <c r="L165" s="29"/>
      <c r="M165" s="29"/>
      <c r="N165" s="31">
        <v>1</v>
      </c>
      <c r="O165" s="31" t="s">
        <v>158</v>
      </c>
      <c r="P165" s="32">
        <v>4555</v>
      </c>
      <c r="Q165" s="32">
        <v>0</v>
      </c>
      <c r="R165" s="32">
        <v>0</v>
      </c>
      <c r="S165" s="32">
        <f t="shared" si="10"/>
        <v>4555</v>
      </c>
      <c r="U165" s="31">
        <v>80</v>
      </c>
      <c r="V165" s="22">
        <v>-4555</v>
      </c>
      <c r="W165" s="22">
        <v>0</v>
      </c>
      <c r="X165" s="22">
        <v>0</v>
      </c>
      <c r="Y165" s="22">
        <v>0</v>
      </c>
      <c r="Z165" s="22">
        <v>0</v>
      </c>
      <c r="AA165" s="22">
        <v>0</v>
      </c>
      <c r="AB165" s="22">
        <v>0</v>
      </c>
      <c r="AC165" s="22">
        <v>0</v>
      </c>
      <c r="AD165" s="22">
        <v>0</v>
      </c>
      <c r="AE165" s="22">
        <v>0</v>
      </c>
      <c r="AF165" s="22">
        <v>0</v>
      </c>
      <c r="AG165" s="22">
        <v>0</v>
      </c>
      <c r="AH165" s="22">
        <v>0</v>
      </c>
      <c r="AI165" s="22">
        <f t="shared" si="11"/>
        <v>0</v>
      </c>
      <c r="AJ165" s="22">
        <v>0</v>
      </c>
      <c r="AK165" s="22">
        <f t="shared" si="12"/>
        <v>-4555</v>
      </c>
      <c r="AM165" s="32">
        <f t="shared" si="13"/>
        <v>0</v>
      </c>
      <c r="AN165" s="32">
        <f t="shared" si="14"/>
        <v>0</v>
      </c>
    </row>
    <row r="166" spans="1:40" outlineLevel="1" x14ac:dyDescent="0.25">
      <c r="A166" s="36">
        <v>40755</v>
      </c>
      <c r="C166" s="28" t="s">
        <v>7831</v>
      </c>
      <c r="D166" s="29" t="s">
        <v>7832</v>
      </c>
      <c r="F166" s="29" t="s">
        <v>88</v>
      </c>
      <c r="G166" s="29" t="s">
        <v>451</v>
      </c>
      <c r="H166" s="29" t="s">
        <v>157</v>
      </c>
      <c r="K166" s="29"/>
      <c r="L166" s="29"/>
      <c r="M166" s="29"/>
      <c r="N166" s="31">
        <v>1</v>
      </c>
      <c r="O166" s="31" t="s">
        <v>158</v>
      </c>
      <c r="P166" s="32">
        <v>110</v>
      </c>
      <c r="Q166" s="32">
        <v>0</v>
      </c>
      <c r="R166" s="32">
        <v>0</v>
      </c>
      <c r="S166" s="32">
        <f t="shared" si="10"/>
        <v>110</v>
      </c>
      <c r="U166" s="31">
        <v>80</v>
      </c>
      <c r="V166" s="22">
        <v>-110</v>
      </c>
      <c r="W166" s="22">
        <v>0</v>
      </c>
      <c r="X166" s="22">
        <v>0</v>
      </c>
      <c r="Y166" s="22">
        <v>0</v>
      </c>
      <c r="Z166" s="22">
        <v>0</v>
      </c>
      <c r="AA166" s="22">
        <v>0</v>
      </c>
      <c r="AB166" s="22">
        <v>0</v>
      </c>
      <c r="AC166" s="22">
        <v>0</v>
      </c>
      <c r="AD166" s="22">
        <v>0</v>
      </c>
      <c r="AE166" s="22">
        <v>0</v>
      </c>
      <c r="AF166" s="22">
        <v>0</v>
      </c>
      <c r="AG166" s="22">
        <v>0</v>
      </c>
      <c r="AH166" s="22">
        <v>0</v>
      </c>
      <c r="AI166" s="22">
        <f t="shared" si="11"/>
        <v>0</v>
      </c>
      <c r="AJ166" s="22">
        <v>0</v>
      </c>
      <c r="AK166" s="22">
        <f t="shared" si="12"/>
        <v>-110</v>
      </c>
      <c r="AM166" s="32">
        <f t="shared" si="13"/>
        <v>0</v>
      </c>
      <c r="AN166" s="32">
        <f t="shared" si="14"/>
        <v>0</v>
      </c>
    </row>
    <row r="167" spans="1:40" outlineLevel="1" x14ac:dyDescent="0.25">
      <c r="A167" s="36">
        <v>40755</v>
      </c>
      <c r="C167" s="28" t="s">
        <v>7833</v>
      </c>
      <c r="D167" s="29" t="s">
        <v>7834</v>
      </c>
      <c r="F167" s="29" t="s">
        <v>88</v>
      </c>
      <c r="G167" s="29" t="s">
        <v>451</v>
      </c>
      <c r="H167" s="29" t="s">
        <v>157</v>
      </c>
      <c r="K167" s="29"/>
      <c r="L167" s="29"/>
      <c r="M167" s="29"/>
      <c r="N167" s="31">
        <v>1</v>
      </c>
      <c r="O167" s="31" t="s">
        <v>158</v>
      </c>
      <c r="P167" s="32">
        <v>5753.34</v>
      </c>
      <c r="Q167" s="32">
        <v>0</v>
      </c>
      <c r="R167" s="32">
        <v>0</v>
      </c>
      <c r="S167" s="32">
        <f t="shared" si="10"/>
        <v>5753.34</v>
      </c>
      <c r="U167" s="31">
        <v>80</v>
      </c>
      <c r="V167" s="22">
        <v>-5753.34</v>
      </c>
      <c r="W167" s="22">
        <v>0</v>
      </c>
      <c r="X167" s="22">
        <v>0</v>
      </c>
      <c r="Y167" s="22">
        <v>0</v>
      </c>
      <c r="Z167" s="22">
        <v>0</v>
      </c>
      <c r="AA167" s="22">
        <v>0</v>
      </c>
      <c r="AB167" s="22">
        <v>0</v>
      </c>
      <c r="AC167" s="22">
        <v>0</v>
      </c>
      <c r="AD167" s="22">
        <v>0</v>
      </c>
      <c r="AE167" s="22">
        <v>0</v>
      </c>
      <c r="AF167" s="22">
        <v>0</v>
      </c>
      <c r="AG167" s="22">
        <v>0</v>
      </c>
      <c r="AH167" s="22">
        <v>0</v>
      </c>
      <c r="AI167" s="22">
        <f t="shared" si="11"/>
        <v>0</v>
      </c>
      <c r="AJ167" s="22">
        <v>0</v>
      </c>
      <c r="AK167" s="22">
        <f t="shared" si="12"/>
        <v>-5753.34</v>
      </c>
      <c r="AM167" s="32">
        <f t="shared" si="13"/>
        <v>0</v>
      </c>
      <c r="AN167" s="32">
        <f t="shared" si="14"/>
        <v>0</v>
      </c>
    </row>
    <row r="168" spans="1:40" outlineLevel="1" x14ac:dyDescent="0.25">
      <c r="A168" s="36">
        <v>40755</v>
      </c>
      <c r="C168" s="28" t="s">
        <v>7835</v>
      </c>
      <c r="D168" s="29" t="s">
        <v>7836</v>
      </c>
      <c r="F168" s="29" t="s">
        <v>88</v>
      </c>
      <c r="G168" s="29" t="s">
        <v>451</v>
      </c>
      <c r="H168" s="29" t="s">
        <v>157</v>
      </c>
      <c r="K168" s="29"/>
      <c r="L168" s="29"/>
      <c r="M168" s="29"/>
      <c r="N168" s="31">
        <v>1</v>
      </c>
      <c r="O168" s="31" t="s">
        <v>158</v>
      </c>
      <c r="P168" s="32">
        <v>82</v>
      </c>
      <c r="Q168" s="32">
        <v>0</v>
      </c>
      <c r="R168" s="32">
        <v>0</v>
      </c>
      <c r="S168" s="32">
        <f t="shared" si="10"/>
        <v>82</v>
      </c>
      <c r="U168" s="31">
        <v>80</v>
      </c>
      <c r="V168" s="22">
        <v>-82</v>
      </c>
      <c r="W168" s="22">
        <v>0</v>
      </c>
      <c r="X168" s="22">
        <v>0</v>
      </c>
      <c r="Y168" s="22">
        <v>0</v>
      </c>
      <c r="Z168" s="22">
        <v>0</v>
      </c>
      <c r="AA168" s="22">
        <v>0</v>
      </c>
      <c r="AB168" s="22">
        <v>0</v>
      </c>
      <c r="AC168" s="22">
        <v>0</v>
      </c>
      <c r="AD168" s="22">
        <v>0</v>
      </c>
      <c r="AE168" s="22">
        <v>0</v>
      </c>
      <c r="AF168" s="22">
        <v>0</v>
      </c>
      <c r="AG168" s="22">
        <v>0</v>
      </c>
      <c r="AH168" s="22">
        <v>0</v>
      </c>
      <c r="AI168" s="22">
        <f t="shared" si="11"/>
        <v>0</v>
      </c>
      <c r="AJ168" s="22">
        <v>0</v>
      </c>
      <c r="AK168" s="22">
        <f t="shared" si="12"/>
        <v>-82</v>
      </c>
      <c r="AM168" s="32">
        <f t="shared" si="13"/>
        <v>0</v>
      </c>
      <c r="AN168" s="32">
        <f t="shared" si="14"/>
        <v>0</v>
      </c>
    </row>
    <row r="169" spans="1:40" outlineLevel="1" x14ac:dyDescent="0.25">
      <c r="A169" s="36">
        <v>40755</v>
      </c>
      <c r="C169" s="28" t="s">
        <v>7837</v>
      </c>
      <c r="D169" s="29" t="s">
        <v>7838</v>
      </c>
      <c r="F169" s="29" t="s">
        <v>88</v>
      </c>
      <c r="G169" s="29" t="s">
        <v>451</v>
      </c>
      <c r="H169" s="29" t="s">
        <v>157</v>
      </c>
      <c r="K169" s="29"/>
      <c r="L169" s="29"/>
      <c r="M169" s="29"/>
      <c r="N169" s="31">
        <v>1</v>
      </c>
      <c r="O169" s="31" t="s">
        <v>158</v>
      </c>
      <c r="P169" s="32">
        <v>173</v>
      </c>
      <c r="Q169" s="32">
        <v>0</v>
      </c>
      <c r="R169" s="32">
        <v>0</v>
      </c>
      <c r="S169" s="32">
        <f t="shared" si="10"/>
        <v>173</v>
      </c>
      <c r="U169" s="31">
        <v>80</v>
      </c>
      <c r="V169" s="22">
        <v>-173</v>
      </c>
      <c r="W169" s="22">
        <v>0</v>
      </c>
      <c r="X169" s="22">
        <v>0</v>
      </c>
      <c r="Y169" s="22">
        <v>0</v>
      </c>
      <c r="Z169" s="22">
        <v>0</v>
      </c>
      <c r="AA169" s="22">
        <v>0</v>
      </c>
      <c r="AB169" s="22">
        <v>0</v>
      </c>
      <c r="AC169" s="22">
        <v>0</v>
      </c>
      <c r="AD169" s="22">
        <v>0</v>
      </c>
      <c r="AE169" s="22">
        <v>0</v>
      </c>
      <c r="AF169" s="22">
        <v>0</v>
      </c>
      <c r="AG169" s="22">
        <v>0</v>
      </c>
      <c r="AH169" s="22">
        <v>0</v>
      </c>
      <c r="AI169" s="22">
        <f t="shared" si="11"/>
        <v>0</v>
      </c>
      <c r="AJ169" s="22">
        <v>0</v>
      </c>
      <c r="AK169" s="22">
        <f t="shared" si="12"/>
        <v>-173</v>
      </c>
      <c r="AM169" s="32">
        <f t="shared" si="13"/>
        <v>0</v>
      </c>
      <c r="AN169" s="32">
        <f t="shared" si="14"/>
        <v>0</v>
      </c>
    </row>
    <row r="170" spans="1:40" outlineLevel="1" x14ac:dyDescent="0.25">
      <c r="A170" s="36">
        <v>40755</v>
      </c>
      <c r="C170" s="28" t="s">
        <v>7839</v>
      </c>
      <c r="D170" s="29" t="s">
        <v>7840</v>
      </c>
      <c r="F170" s="29" t="s">
        <v>88</v>
      </c>
      <c r="G170" s="29" t="s">
        <v>451</v>
      </c>
      <c r="H170" s="29" t="s">
        <v>157</v>
      </c>
      <c r="K170" s="29"/>
      <c r="L170" s="29"/>
      <c r="M170" s="29"/>
      <c r="N170" s="31">
        <v>1</v>
      </c>
      <c r="O170" s="31" t="s">
        <v>158</v>
      </c>
      <c r="P170" s="32">
        <v>85</v>
      </c>
      <c r="Q170" s="32">
        <v>0</v>
      </c>
      <c r="R170" s="32">
        <v>0</v>
      </c>
      <c r="S170" s="32">
        <f t="shared" si="10"/>
        <v>85</v>
      </c>
      <c r="U170" s="31">
        <v>80</v>
      </c>
      <c r="V170" s="22">
        <v>-85</v>
      </c>
      <c r="W170" s="22">
        <v>0</v>
      </c>
      <c r="X170" s="22">
        <v>0</v>
      </c>
      <c r="Y170" s="22">
        <v>0</v>
      </c>
      <c r="Z170" s="22">
        <v>0</v>
      </c>
      <c r="AA170" s="22">
        <v>0</v>
      </c>
      <c r="AB170" s="22">
        <v>0</v>
      </c>
      <c r="AC170" s="22">
        <v>0</v>
      </c>
      <c r="AD170" s="22">
        <v>0</v>
      </c>
      <c r="AE170" s="22">
        <v>0</v>
      </c>
      <c r="AF170" s="22">
        <v>0</v>
      </c>
      <c r="AG170" s="22">
        <v>0</v>
      </c>
      <c r="AH170" s="22">
        <v>0</v>
      </c>
      <c r="AI170" s="22">
        <f t="shared" si="11"/>
        <v>0</v>
      </c>
      <c r="AJ170" s="22">
        <v>0</v>
      </c>
      <c r="AK170" s="22">
        <f t="shared" si="12"/>
        <v>-85</v>
      </c>
      <c r="AM170" s="32">
        <f t="shared" si="13"/>
        <v>0</v>
      </c>
      <c r="AN170" s="32">
        <f t="shared" si="14"/>
        <v>0</v>
      </c>
    </row>
    <row r="171" spans="1:40" outlineLevel="1" x14ac:dyDescent="0.25">
      <c r="A171" s="36">
        <v>40755</v>
      </c>
      <c r="C171" s="28" t="s">
        <v>7841</v>
      </c>
      <c r="D171" s="29" t="s">
        <v>7842</v>
      </c>
      <c r="F171" s="29" t="s">
        <v>88</v>
      </c>
      <c r="G171" s="29" t="s">
        <v>451</v>
      </c>
      <c r="H171" s="29" t="s">
        <v>157</v>
      </c>
      <c r="K171" s="29"/>
      <c r="L171" s="29"/>
      <c r="M171" s="29"/>
      <c r="N171" s="31">
        <v>1</v>
      </c>
      <c r="O171" s="31" t="s">
        <v>158</v>
      </c>
      <c r="P171" s="32">
        <v>200</v>
      </c>
      <c r="Q171" s="32">
        <v>0</v>
      </c>
      <c r="R171" s="32">
        <v>0</v>
      </c>
      <c r="S171" s="32">
        <f t="shared" si="10"/>
        <v>200</v>
      </c>
      <c r="U171" s="31">
        <v>80</v>
      </c>
      <c r="V171" s="22">
        <v>-200</v>
      </c>
      <c r="W171" s="22">
        <v>0</v>
      </c>
      <c r="X171" s="22">
        <v>0</v>
      </c>
      <c r="Y171" s="22">
        <v>0</v>
      </c>
      <c r="Z171" s="22">
        <v>0</v>
      </c>
      <c r="AA171" s="22">
        <v>0</v>
      </c>
      <c r="AB171" s="22">
        <v>0</v>
      </c>
      <c r="AC171" s="22">
        <v>0</v>
      </c>
      <c r="AD171" s="22">
        <v>0</v>
      </c>
      <c r="AE171" s="22">
        <v>0</v>
      </c>
      <c r="AF171" s="22">
        <v>0</v>
      </c>
      <c r="AG171" s="22">
        <v>0</v>
      </c>
      <c r="AH171" s="22">
        <v>0</v>
      </c>
      <c r="AI171" s="22">
        <f t="shared" si="11"/>
        <v>0</v>
      </c>
      <c r="AJ171" s="22">
        <v>0</v>
      </c>
      <c r="AK171" s="22">
        <f t="shared" si="12"/>
        <v>-200</v>
      </c>
      <c r="AM171" s="32">
        <f t="shared" si="13"/>
        <v>0</v>
      </c>
      <c r="AN171" s="32">
        <f t="shared" si="14"/>
        <v>0</v>
      </c>
    </row>
    <row r="172" spans="1:40" outlineLevel="1" x14ac:dyDescent="0.25">
      <c r="A172" s="36">
        <v>40755</v>
      </c>
      <c r="C172" s="28" t="s">
        <v>7843</v>
      </c>
      <c r="D172" s="29" t="s">
        <v>6865</v>
      </c>
      <c r="F172" s="29" t="s">
        <v>88</v>
      </c>
      <c r="G172" s="29" t="s">
        <v>451</v>
      </c>
      <c r="H172" s="29" t="s">
        <v>157</v>
      </c>
      <c r="K172" s="29"/>
      <c r="L172" s="29"/>
      <c r="M172" s="29"/>
      <c r="N172" s="31">
        <v>1</v>
      </c>
      <c r="O172" s="31" t="s">
        <v>158</v>
      </c>
      <c r="P172" s="32">
        <v>80</v>
      </c>
      <c r="Q172" s="32">
        <v>0</v>
      </c>
      <c r="R172" s="32">
        <v>0</v>
      </c>
      <c r="S172" s="32">
        <f t="shared" si="10"/>
        <v>80</v>
      </c>
      <c r="U172" s="31">
        <v>80</v>
      </c>
      <c r="V172" s="22">
        <v>-80</v>
      </c>
      <c r="W172" s="22">
        <v>0</v>
      </c>
      <c r="X172" s="22">
        <v>0</v>
      </c>
      <c r="Y172" s="22">
        <v>0</v>
      </c>
      <c r="Z172" s="22">
        <v>0</v>
      </c>
      <c r="AA172" s="22">
        <v>0</v>
      </c>
      <c r="AB172" s="22">
        <v>0</v>
      </c>
      <c r="AC172" s="22">
        <v>0</v>
      </c>
      <c r="AD172" s="22">
        <v>0</v>
      </c>
      <c r="AE172" s="22">
        <v>0</v>
      </c>
      <c r="AF172" s="22">
        <v>0</v>
      </c>
      <c r="AG172" s="22">
        <v>0</v>
      </c>
      <c r="AH172" s="22">
        <v>0</v>
      </c>
      <c r="AI172" s="22">
        <f t="shared" si="11"/>
        <v>0</v>
      </c>
      <c r="AJ172" s="22">
        <v>0</v>
      </c>
      <c r="AK172" s="22">
        <f t="shared" si="12"/>
        <v>-80</v>
      </c>
      <c r="AM172" s="32">
        <f t="shared" si="13"/>
        <v>0</v>
      </c>
      <c r="AN172" s="32">
        <f t="shared" si="14"/>
        <v>0</v>
      </c>
    </row>
    <row r="173" spans="1:40" outlineLevel="1" x14ac:dyDescent="0.25">
      <c r="A173" s="36">
        <v>40755</v>
      </c>
      <c r="C173" s="28" t="s">
        <v>7844</v>
      </c>
      <c r="D173" s="29" t="s">
        <v>7845</v>
      </c>
      <c r="F173" s="29" t="s">
        <v>88</v>
      </c>
      <c r="G173" s="29" t="s">
        <v>451</v>
      </c>
      <c r="H173" s="29" t="s">
        <v>157</v>
      </c>
      <c r="K173" s="29"/>
      <c r="L173" s="29"/>
      <c r="M173" s="29"/>
      <c r="N173" s="31">
        <v>1</v>
      </c>
      <c r="O173" s="31" t="s">
        <v>158</v>
      </c>
      <c r="P173" s="32">
        <v>630</v>
      </c>
      <c r="Q173" s="32">
        <v>0</v>
      </c>
      <c r="R173" s="32">
        <v>0</v>
      </c>
      <c r="S173" s="32">
        <f t="shared" si="10"/>
        <v>630</v>
      </c>
      <c r="U173" s="31">
        <v>80</v>
      </c>
      <c r="V173" s="22">
        <v>-630</v>
      </c>
      <c r="W173" s="22">
        <v>0</v>
      </c>
      <c r="X173" s="22">
        <v>0</v>
      </c>
      <c r="Y173" s="22">
        <v>0</v>
      </c>
      <c r="Z173" s="22">
        <v>0</v>
      </c>
      <c r="AA173" s="22">
        <v>0</v>
      </c>
      <c r="AB173" s="22">
        <v>0</v>
      </c>
      <c r="AC173" s="22">
        <v>0</v>
      </c>
      <c r="AD173" s="22">
        <v>0</v>
      </c>
      <c r="AE173" s="22">
        <v>0</v>
      </c>
      <c r="AF173" s="22">
        <v>0</v>
      </c>
      <c r="AG173" s="22">
        <v>0</v>
      </c>
      <c r="AH173" s="22">
        <v>0</v>
      </c>
      <c r="AI173" s="22">
        <f t="shared" si="11"/>
        <v>0</v>
      </c>
      <c r="AJ173" s="22">
        <v>0</v>
      </c>
      <c r="AK173" s="22">
        <f t="shared" si="12"/>
        <v>-630</v>
      </c>
      <c r="AM173" s="32">
        <f t="shared" si="13"/>
        <v>0</v>
      </c>
      <c r="AN173" s="32">
        <f t="shared" si="14"/>
        <v>0</v>
      </c>
    </row>
    <row r="174" spans="1:40" outlineLevel="1" x14ac:dyDescent="0.25">
      <c r="A174" s="36">
        <v>40755</v>
      </c>
      <c r="C174" s="28" t="s">
        <v>7846</v>
      </c>
      <c r="D174" s="29" t="s">
        <v>7847</v>
      </c>
      <c r="F174" s="29" t="s">
        <v>88</v>
      </c>
      <c r="G174" s="29" t="s">
        <v>451</v>
      </c>
      <c r="H174" s="29" t="s">
        <v>157</v>
      </c>
      <c r="K174" s="29"/>
      <c r="L174" s="29"/>
      <c r="M174" s="29"/>
      <c r="N174" s="31">
        <v>1</v>
      </c>
      <c r="O174" s="31" t="s">
        <v>158</v>
      </c>
      <c r="P174" s="32">
        <v>270</v>
      </c>
      <c r="Q174" s="32">
        <v>0</v>
      </c>
      <c r="R174" s="32">
        <v>0</v>
      </c>
      <c r="S174" s="32">
        <f t="shared" si="10"/>
        <v>270</v>
      </c>
      <c r="U174" s="31">
        <v>80</v>
      </c>
      <c r="V174" s="22">
        <v>-270</v>
      </c>
      <c r="W174" s="22">
        <v>0</v>
      </c>
      <c r="X174" s="22">
        <v>0</v>
      </c>
      <c r="Y174" s="22">
        <v>0</v>
      </c>
      <c r="Z174" s="22">
        <v>0</v>
      </c>
      <c r="AA174" s="22">
        <v>0</v>
      </c>
      <c r="AB174" s="22">
        <v>0</v>
      </c>
      <c r="AC174" s="22">
        <v>0</v>
      </c>
      <c r="AD174" s="22">
        <v>0</v>
      </c>
      <c r="AE174" s="22">
        <v>0</v>
      </c>
      <c r="AF174" s="22">
        <v>0</v>
      </c>
      <c r="AG174" s="22">
        <v>0</v>
      </c>
      <c r="AH174" s="22">
        <v>0</v>
      </c>
      <c r="AI174" s="22">
        <f t="shared" si="11"/>
        <v>0</v>
      </c>
      <c r="AJ174" s="22">
        <v>0</v>
      </c>
      <c r="AK174" s="22">
        <f t="shared" si="12"/>
        <v>-270</v>
      </c>
      <c r="AM174" s="32">
        <f t="shared" si="13"/>
        <v>0</v>
      </c>
      <c r="AN174" s="32">
        <f t="shared" si="14"/>
        <v>0</v>
      </c>
    </row>
    <row r="175" spans="1:40" outlineLevel="1" x14ac:dyDescent="0.25">
      <c r="A175" s="36">
        <v>40755</v>
      </c>
      <c r="C175" s="28" t="s">
        <v>7848</v>
      </c>
      <c r="D175" s="29" t="s">
        <v>7849</v>
      </c>
      <c r="F175" s="29" t="s">
        <v>88</v>
      </c>
      <c r="G175" s="29" t="s">
        <v>451</v>
      </c>
      <c r="H175" s="29" t="s">
        <v>157</v>
      </c>
      <c r="K175" s="29"/>
      <c r="L175" s="29"/>
      <c r="M175" s="29"/>
      <c r="N175" s="31">
        <v>1</v>
      </c>
      <c r="O175" s="31" t="s">
        <v>158</v>
      </c>
      <c r="P175" s="32">
        <v>366</v>
      </c>
      <c r="Q175" s="32">
        <v>0</v>
      </c>
      <c r="R175" s="32">
        <v>0</v>
      </c>
      <c r="S175" s="32">
        <f t="shared" si="10"/>
        <v>366</v>
      </c>
      <c r="U175" s="31">
        <v>80</v>
      </c>
      <c r="V175" s="22">
        <v>-366</v>
      </c>
      <c r="W175" s="22">
        <v>0</v>
      </c>
      <c r="X175" s="22">
        <v>0</v>
      </c>
      <c r="Y175" s="22">
        <v>0</v>
      </c>
      <c r="Z175" s="22">
        <v>0</v>
      </c>
      <c r="AA175" s="22">
        <v>0</v>
      </c>
      <c r="AB175" s="22">
        <v>0</v>
      </c>
      <c r="AC175" s="22">
        <v>0</v>
      </c>
      <c r="AD175" s="22">
        <v>0</v>
      </c>
      <c r="AE175" s="22">
        <v>0</v>
      </c>
      <c r="AF175" s="22">
        <v>0</v>
      </c>
      <c r="AG175" s="22">
        <v>0</v>
      </c>
      <c r="AH175" s="22">
        <v>0</v>
      </c>
      <c r="AI175" s="22">
        <f t="shared" si="11"/>
        <v>0</v>
      </c>
      <c r="AJ175" s="22">
        <v>0</v>
      </c>
      <c r="AK175" s="22">
        <f t="shared" si="12"/>
        <v>-366</v>
      </c>
      <c r="AM175" s="32">
        <f t="shared" si="13"/>
        <v>0</v>
      </c>
      <c r="AN175" s="32">
        <f t="shared" si="14"/>
        <v>0</v>
      </c>
    </row>
    <row r="176" spans="1:40" outlineLevel="1" x14ac:dyDescent="0.25">
      <c r="A176" s="36">
        <v>40755</v>
      </c>
      <c r="C176" s="28" t="s">
        <v>7850</v>
      </c>
      <c r="D176" s="29" t="s">
        <v>7851</v>
      </c>
      <c r="F176" s="29" t="s">
        <v>88</v>
      </c>
      <c r="G176" s="29" t="s">
        <v>451</v>
      </c>
      <c r="H176" s="29" t="s">
        <v>157</v>
      </c>
      <c r="K176" s="29"/>
      <c r="L176" s="29"/>
      <c r="M176" s="29"/>
      <c r="N176" s="31">
        <v>1</v>
      </c>
      <c r="O176" s="31" t="s">
        <v>158</v>
      </c>
      <c r="P176" s="32">
        <v>28</v>
      </c>
      <c r="Q176" s="32">
        <v>0</v>
      </c>
      <c r="R176" s="32">
        <v>0</v>
      </c>
      <c r="S176" s="32">
        <f t="shared" si="10"/>
        <v>28</v>
      </c>
      <c r="U176" s="31">
        <v>80</v>
      </c>
      <c r="V176" s="22">
        <v>-28</v>
      </c>
      <c r="W176" s="22">
        <v>0</v>
      </c>
      <c r="X176" s="22">
        <v>0</v>
      </c>
      <c r="Y176" s="22">
        <v>0</v>
      </c>
      <c r="Z176" s="22">
        <v>0</v>
      </c>
      <c r="AA176" s="22">
        <v>0</v>
      </c>
      <c r="AB176" s="22">
        <v>0</v>
      </c>
      <c r="AC176" s="22">
        <v>0</v>
      </c>
      <c r="AD176" s="22">
        <v>0</v>
      </c>
      <c r="AE176" s="22">
        <v>0</v>
      </c>
      <c r="AF176" s="22">
        <v>0</v>
      </c>
      <c r="AG176" s="22">
        <v>0</v>
      </c>
      <c r="AH176" s="22">
        <v>0</v>
      </c>
      <c r="AI176" s="22">
        <f t="shared" si="11"/>
        <v>0</v>
      </c>
      <c r="AJ176" s="22">
        <v>0</v>
      </c>
      <c r="AK176" s="22">
        <f t="shared" si="12"/>
        <v>-28</v>
      </c>
      <c r="AM176" s="32">
        <f t="shared" si="13"/>
        <v>0</v>
      </c>
      <c r="AN176" s="32">
        <f t="shared" si="14"/>
        <v>0</v>
      </c>
    </row>
    <row r="177" spans="1:40" outlineLevel="1" x14ac:dyDescent="0.25">
      <c r="A177" s="36">
        <v>40755</v>
      </c>
      <c r="C177" s="28" t="s">
        <v>7852</v>
      </c>
      <c r="D177" s="29" t="s">
        <v>7853</v>
      </c>
      <c r="F177" s="29" t="s">
        <v>88</v>
      </c>
      <c r="G177" s="29" t="s">
        <v>451</v>
      </c>
      <c r="H177" s="29" t="s">
        <v>157</v>
      </c>
      <c r="K177" s="29"/>
      <c r="L177" s="29"/>
      <c r="M177" s="29"/>
      <c r="N177" s="31">
        <v>1</v>
      </c>
      <c r="O177" s="31" t="s">
        <v>158</v>
      </c>
      <c r="P177" s="32">
        <v>10</v>
      </c>
      <c r="Q177" s="32">
        <v>0</v>
      </c>
      <c r="R177" s="32">
        <v>0</v>
      </c>
      <c r="S177" s="32">
        <f t="shared" si="10"/>
        <v>10</v>
      </c>
      <c r="U177" s="31">
        <v>80</v>
      </c>
      <c r="V177" s="22">
        <v>-10</v>
      </c>
      <c r="W177" s="22">
        <v>0</v>
      </c>
      <c r="X177" s="22">
        <v>0</v>
      </c>
      <c r="Y177" s="22">
        <v>0</v>
      </c>
      <c r="Z177" s="22">
        <v>0</v>
      </c>
      <c r="AA177" s="22">
        <v>0</v>
      </c>
      <c r="AB177" s="22">
        <v>0</v>
      </c>
      <c r="AC177" s="22">
        <v>0</v>
      </c>
      <c r="AD177" s="22">
        <v>0</v>
      </c>
      <c r="AE177" s="22">
        <v>0</v>
      </c>
      <c r="AF177" s="22">
        <v>0</v>
      </c>
      <c r="AG177" s="22">
        <v>0</v>
      </c>
      <c r="AH177" s="22">
        <v>0</v>
      </c>
      <c r="AI177" s="22">
        <f t="shared" si="11"/>
        <v>0</v>
      </c>
      <c r="AJ177" s="22">
        <v>0</v>
      </c>
      <c r="AK177" s="22">
        <f t="shared" si="12"/>
        <v>-10</v>
      </c>
      <c r="AM177" s="32">
        <f t="shared" si="13"/>
        <v>0</v>
      </c>
      <c r="AN177" s="32">
        <f t="shared" si="14"/>
        <v>0</v>
      </c>
    </row>
    <row r="178" spans="1:40" outlineLevel="1" x14ac:dyDescent="0.25">
      <c r="A178" s="36">
        <v>40755</v>
      </c>
      <c r="C178" s="28" t="s">
        <v>7854</v>
      </c>
      <c r="D178" s="29" t="s">
        <v>7855</v>
      </c>
      <c r="F178" s="29" t="s">
        <v>88</v>
      </c>
      <c r="G178" s="29" t="s">
        <v>451</v>
      </c>
      <c r="H178" s="29" t="s">
        <v>157</v>
      </c>
      <c r="K178" s="29"/>
      <c r="L178" s="29"/>
      <c r="M178" s="29"/>
      <c r="N178" s="31">
        <v>1</v>
      </c>
      <c r="O178" s="31" t="s">
        <v>158</v>
      </c>
      <c r="P178" s="32">
        <v>40</v>
      </c>
      <c r="Q178" s="32">
        <v>0</v>
      </c>
      <c r="R178" s="32">
        <v>0</v>
      </c>
      <c r="S178" s="32">
        <f t="shared" si="10"/>
        <v>40</v>
      </c>
      <c r="U178" s="31">
        <v>80</v>
      </c>
      <c r="V178" s="22">
        <v>-40</v>
      </c>
      <c r="W178" s="22">
        <v>0</v>
      </c>
      <c r="X178" s="22">
        <v>0</v>
      </c>
      <c r="Y178" s="22">
        <v>0</v>
      </c>
      <c r="Z178" s="22">
        <v>0</v>
      </c>
      <c r="AA178" s="22">
        <v>0</v>
      </c>
      <c r="AB178" s="22">
        <v>0</v>
      </c>
      <c r="AC178" s="22">
        <v>0</v>
      </c>
      <c r="AD178" s="22">
        <v>0</v>
      </c>
      <c r="AE178" s="22">
        <v>0</v>
      </c>
      <c r="AF178" s="22">
        <v>0</v>
      </c>
      <c r="AG178" s="22">
        <v>0</v>
      </c>
      <c r="AH178" s="22">
        <v>0</v>
      </c>
      <c r="AI178" s="22">
        <f t="shared" si="11"/>
        <v>0</v>
      </c>
      <c r="AJ178" s="22">
        <v>0</v>
      </c>
      <c r="AK178" s="22">
        <f t="shared" si="12"/>
        <v>-40</v>
      </c>
      <c r="AM178" s="32">
        <f t="shared" si="13"/>
        <v>0</v>
      </c>
      <c r="AN178" s="32">
        <f t="shared" si="14"/>
        <v>0</v>
      </c>
    </row>
    <row r="179" spans="1:40" outlineLevel="1" x14ac:dyDescent="0.25">
      <c r="A179" s="36">
        <v>40755</v>
      </c>
      <c r="C179" s="28" t="s">
        <v>7856</v>
      </c>
      <c r="D179" s="29" t="s">
        <v>7857</v>
      </c>
      <c r="F179" s="29" t="s">
        <v>88</v>
      </c>
      <c r="G179" s="29" t="s">
        <v>451</v>
      </c>
      <c r="H179" s="29" t="s">
        <v>157</v>
      </c>
      <c r="K179" s="29"/>
      <c r="L179" s="29"/>
      <c r="M179" s="29"/>
      <c r="N179" s="31">
        <v>1</v>
      </c>
      <c r="O179" s="31" t="s">
        <v>158</v>
      </c>
      <c r="P179" s="32">
        <v>18</v>
      </c>
      <c r="Q179" s="32">
        <v>0</v>
      </c>
      <c r="R179" s="32">
        <v>0</v>
      </c>
      <c r="S179" s="32">
        <f t="shared" si="10"/>
        <v>18</v>
      </c>
      <c r="U179" s="31">
        <v>80</v>
      </c>
      <c r="V179" s="22">
        <v>-18</v>
      </c>
      <c r="W179" s="22">
        <v>0</v>
      </c>
      <c r="X179" s="22">
        <v>0</v>
      </c>
      <c r="Y179" s="22">
        <v>0</v>
      </c>
      <c r="Z179" s="22">
        <v>0</v>
      </c>
      <c r="AA179" s="22">
        <v>0</v>
      </c>
      <c r="AB179" s="22">
        <v>0</v>
      </c>
      <c r="AC179" s="22">
        <v>0</v>
      </c>
      <c r="AD179" s="22">
        <v>0</v>
      </c>
      <c r="AE179" s="22">
        <v>0</v>
      </c>
      <c r="AF179" s="22">
        <v>0</v>
      </c>
      <c r="AG179" s="22">
        <v>0</v>
      </c>
      <c r="AH179" s="22">
        <v>0</v>
      </c>
      <c r="AI179" s="22">
        <f t="shared" si="11"/>
        <v>0</v>
      </c>
      <c r="AJ179" s="22">
        <v>0</v>
      </c>
      <c r="AK179" s="22">
        <f t="shared" si="12"/>
        <v>-18</v>
      </c>
      <c r="AM179" s="32">
        <f t="shared" si="13"/>
        <v>0</v>
      </c>
      <c r="AN179" s="32">
        <f t="shared" si="14"/>
        <v>0</v>
      </c>
    </row>
    <row r="180" spans="1:40" outlineLevel="1" x14ac:dyDescent="0.25">
      <c r="A180" s="36">
        <v>40755</v>
      </c>
      <c r="C180" s="28" t="s">
        <v>7858</v>
      </c>
      <c r="D180" s="29" t="s">
        <v>7859</v>
      </c>
      <c r="F180" s="29" t="s">
        <v>88</v>
      </c>
      <c r="G180" s="29" t="s">
        <v>451</v>
      </c>
      <c r="H180" s="29" t="s">
        <v>157</v>
      </c>
      <c r="K180" s="29"/>
      <c r="L180" s="29"/>
      <c r="M180" s="29"/>
      <c r="N180" s="31">
        <v>1</v>
      </c>
      <c r="O180" s="31" t="s">
        <v>158</v>
      </c>
      <c r="P180" s="32">
        <v>50</v>
      </c>
      <c r="Q180" s="32">
        <v>0</v>
      </c>
      <c r="R180" s="32">
        <v>0</v>
      </c>
      <c r="S180" s="32">
        <f t="shared" si="10"/>
        <v>50</v>
      </c>
      <c r="U180" s="31">
        <v>80</v>
      </c>
      <c r="V180" s="22">
        <v>-50</v>
      </c>
      <c r="W180" s="22">
        <v>0</v>
      </c>
      <c r="X180" s="22">
        <v>0</v>
      </c>
      <c r="Y180" s="22">
        <v>0</v>
      </c>
      <c r="Z180" s="22">
        <v>0</v>
      </c>
      <c r="AA180" s="22">
        <v>0</v>
      </c>
      <c r="AB180" s="22">
        <v>0</v>
      </c>
      <c r="AC180" s="22">
        <v>0</v>
      </c>
      <c r="AD180" s="22">
        <v>0</v>
      </c>
      <c r="AE180" s="22">
        <v>0</v>
      </c>
      <c r="AF180" s="22">
        <v>0</v>
      </c>
      <c r="AG180" s="22">
        <v>0</v>
      </c>
      <c r="AH180" s="22">
        <v>0</v>
      </c>
      <c r="AI180" s="22">
        <f t="shared" si="11"/>
        <v>0</v>
      </c>
      <c r="AJ180" s="22">
        <v>0</v>
      </c>
      <c r="AK180" s="22">
        <f t="shared" si="12"/>
        <v>-50</v>
      </c>
      <c r="AM180" s="32">
        <f t="shared" si="13"/>
        <v>0</v>
      </c>
      <c r="AN180" s="32">
        <f t="shared" si="14"/>
        <v>0</v>
      </c>
    </row>
    <row r="181" spans="1:40" outlineLevel="1" x14ac:dyDescent="0.25">
      <c r="A181" s="36">
        <v>40755</v>
      </c>
      <c r="C181" s="28" t="s">
        <v>7860</v>
      </c>
      <c r="D181" s="29" t="s">
        <v>7861</v>
      </c>
      <c r="F181" s="29" t="s">
        <v>88</v>
      </c>
      <c r="G181" s="29" t="s">
        <v>451</v>
      </c>
      <c r="H181" s="29" t="s">
        <v>157</v>
      </c>
      <c r="K181" s="29"/>
      <c r="L181" s="29"/>
      <c r="M181" s="29"/>
      <c r="N181" s="31">
        <v>1</v>
      </c>
      <c r="O181" s="31" t="s">
        <v>158</v>
      </c>
      <c r="P181" s="32">
        <v>230</v>
      </c>
      <c r="Q181" s="32">
        <v>0</v>
      </c>
      <c r="R181" s="32">
        <v>0</v>
      </c>
      <c r="S181" s="32">
        <f t="shared" si="10"/>
        <v>230</v>
      </c>
      <c r="U181" s="31">
        <v>80</v>
      </c>
      <c r="V181" s="22">
        <v>-230</v>
      </c>
      <c r="W181" s="22">
        <v>0</v>
      </c>
      <c r="X181" s="22">
        <v>0</v>
      </c>
      <c r="Y181" s="22">
        <v>0</v>
      </c>
      <c r="Z181" s="22">
        <v>0</v>
      </c>
      <c r="AA181" s="22">
        <v>0</v>
      </c>
      <c r="AB181" s="22">
        <v>0</v>
      </c>
      <c r="AC181" s="22">
        <v>0</v>
      </c>
      <c r="AD181" s="22">
        <v>0</v>
      </c>
      <c r="AE181" s="22">
        <v>0</v>
      </c>
      <c r="AF181" s="22">
        <v>0</v>
      </c>
      <c r="AG181" s="22">
        <v>0</v>
      </c>
      <c r="AH181" s="22">
        <v>0</v>
      </c>
      <c r="AI181" s="22">
        <f t="shared" si="11"/>
        <v>0</v>
      </c>
      <c r="AJ181" s="22">
        <v>0</v>
      </c>
      <c r="AK181" s="22">
        <f t="shared" si="12"/>
        <v>-230</v>
      </c>
      <c r="AM181" s="32">
        <f t="shared" si="13"/>
        <v>0</v>
      </c>
      <c r="AN181" s="32">
        <f t="shared" si="14"/>
        <v>0</v>
      </c>
    </row>
    <row r="182" spans="1:40" outlineLevel="1" x14ac:dyDescent="0.25">
      <c r="A182" s="36">
        <v>40755</v>
      </c>
      <c r="C182" s="28" t="s">
        <v>7862</v>
      </c>
      <c r="D182" s="29" t="s">
        <v>7832</v>
      </c>
      <c r="F182" s="29" t="s">
        <v>88</v>
      </c>
      <c r="G182" s="29" t="s">
        <v>451</v>
      </c>
      <c r="H182" s="29" t="s">
        <v>157</v>
      </c>
      <c r="K182" s="29"/>
      <c r="L182" s="29"/>
      <c r="M182" s="29"/>
      <c r="N182" s="31">
        <v>1</v>
      </c>
      <c r="O182" s="31" t="s">
        <v>158</v>
      </c>
      <c r="P182" s="32">
        <v>150</v>
      </c>
      <c r="Q182" s="32">
        <v>0</v>
      </c>
      <c r="R182" s="32">
        <v>0</v>
      </c>
      <c r="S182" s="32">
        <f t="shared" si="10"/>
        <v>150</v>
      </c>
      <c r="U182" s="31">
        <v>80</v>
      </c>
      <c r="V182" s="22">
        <v>-150</v>
      </c>
      <c r="W182" s="22">
        <v>0</v>
      </c>
      <c r="X182" s="22">
        <v>0</v>
      </c>
      <c r="Y182" s="22">
        <v>0</v>
      </c>
      <c r="Z182" s="22">
        <v>0</v>
      </c>
      <c r="AA182" s="22">
        <v>0</v>
      </c>
      <c r="AB182" s="22">
        <v>0</v>
      </c>
      <c r="AC182" s="22">
        <v>0</v>
      </c>
      <c r="AD182" s="22">
        <v>0</v>
      </c>
      <c r="AE182" s="22">
        <v>0</v>
      </c>
      <c r="AF182" s="22">
        <v>0</v>
      </c>
      <c r="AG182" s="22">
        <v>0</v>
      </c>
      <c r="AH182" s="22">
        <v>0</v>
      </c>
      <c r="AI182" s="22">
        <f t="shared" si="11"/>
        <v>0</v>
      </c>
      <c r="AJ182" s="22">
        <v>0</v>
      </c>
      <c r="AK182" s="22">
        <f t="shared" si="12"/>
        <v>-150</v>
      </c>
      <c r="AM182" s="32">
        <f t="shared" si="13"/>
        <v>0</v>
      </c>
      <c r="AN182" s="32">
        <f t="shared" si="14"/>
        <v>0</v>
      </c>
    </row>
    <row r="183" spans="1:40" outlineLevel="1" x14ac:dyDescent="0.25">
      <c r="A183" s="36">
        <v>40755</v>
      </c>
      <c r="C183" s="28" t="s">
        <v>7863</v>
      </c>
      <c r="D183" s="29" t="s">
        <v>7864</v>
      </c>
      <c r="F183" s="29" t="s">
        <v>88</v>
      </c>
      <c r="G183" s="29" t="s">
        <v>451</v>
      </c>
      <c r="H183" s="29" t="s">
        <v>157</v>
      </c>
      <c r="K183" s="29"/>
      <c r="L183" s="29"/>
      <c r="M183" s="29"/>
      <c r="N183" s="31">
        <v>1</v>
      </c>
      <c r="O183" s="31" t="s">
        <v>158</v>
      </c>
      <c r="P183" s="32">
        <v>480</v>
      </c>
      <c r="Q183" s="32">
        <v>0</v>
      </c>
      <c r="R183" s="32">
        <v>0</v>
      </c>
      <c r="S183" s="32">
        <f t="shared" si="10"/>
        <v>480</v>
      </c>
      <c r="U183" s="31">
        <v>80</v>
      </c>
      <c r="V183" s="22">
        <v>-480</v>
      </c>
      <c r="W183" s="22">
        <v>0</v>
      </c>
      <c r="X183" s="22">
        <v>0</v>
      </c>
      <c r="Y183" s="22">
        <v>0</v>
      </c>
      <c r="Z183" s="22">
        <v>0</v>
      </c>
      <c r="AA183" s="22">
        <v>0</v>
      </c>
      <c r="AB183" s="22">
        <v>0</v>
      </c>
      <c r="AC183" s="22">
        <v>0</v>
      </c>
      <c r="AD183" s="22">
        <v>0</v>
      </c>
      <c r="AE183" s="22">
        <v>0</v>
      </c>
      <c r="AF183" s="22">
        <v>0</v>
      </c>
      <c r="AG183" s="22">
        <v>0</v>
      </c>
      <c r="AH183" s="22">
        <v>0</v>
      </c>
      <c r="AI183" s="22">
        <f t="shared" si="11"/>
        <v>0</v>
      </c>
      <c r="AJ183" s="22">
        <v>0</v>
      </c>
      <c r="AK183" s="22">
        <f t="shared" si="12"/>
        <v>-480</v>
      </c>
      <c r="AM183" s="32">
        <f t="shared" si="13"/>
        <v>0</v>
      </c>
      <c r="AN183" s="32">
        <f t="shared" si="14"/>
        <v>0</v>
      </c>
    </row>
    <row r="184" spans="1:40" outlineLevel="1" x14ac:dyDescent="0.25">
      <c r="A184" s="36">
        <v>40755</v>
      </c>
      <c r="C184" s="28" t="s">
        <v>7865</v>
      </c>
      <c r="D184" s="29" t="s">
        <v>6849</v>
      </c>
      <c r="F184" s="29" t="s">
        <v>88</v>
      </c>
      <c r="G184" s="29" t="s">
        <v>451</v>
      </c>
      <c r="H184" s="29" t="s">
        <v>157</v>
      </c>
      <c r="K184" s="29"/>
      <c r="L184" s="29"/>
      <c r="M184" s="29"/>
      <c r="N184" s="31">
        <v>1</v>
      </c>
      <c r="O184" s="31" t="s">
        <v>158</v>
      </c>
      <c r="P184" s="32">
        <v>75</v>
      </c>
      <c r="Q184" s="32">
        <v>0</v>
      </c>
      <c r="R184" s="32">
        <v>0</v>
      </c>
      <c r="S184" s="32">
        <f t="shared" si="10"/>
        <v>75</v>
      </c>
      <c r="U184" s="31">
        <v>80</v>
      </c>
      <c r="V184" s="22">
        <v>-75</v>
      </c>
      <c r="W184" s="22">
        <v>0</v>
      </c>
      <c r="X184" s="22">
        <v>0</v>
      </c>
      <c r="Y184" s="22">
        <v>0</v>
      </c>
      <c r="Z184" s="22">
        <v>0</v>
      </c>
      <c r="AA184" s="22">
        <v>0</v>
      </c>
      <c r="AB184" s="22">
        <v>0</v>
      </c>
      <c r="AC184" s="22">
        <v>0</v>
      </c>
      <c r="AD184" s="22">
        <v>0</v>
      </c>
      <c r="AE184" s="22">
        <v>0</v>
      </c>
      <c r="AF184" s="22">
        <v>0</v>
      </c>
      <c r="AG184" s="22">
        <v>0</v>
      </c>
      <c r="AH184" s="22">
        <v>0</v>
      </c>
      <c r="AI184" s="22">
        <f t="shared" si="11"/>
        <v>0</v>
      </c>
      <c r="AJ184" s="22">
        <v>0</v>
      </c>
      <c r="AK184" s="22">
        <f t="shared" si="12"/>
        <v>-75</v>
      </c>
      <c r="AM184" s="32">
        <f t="shared" si="13"/>
        <v>0</v>
      </c>
      <c r="AN184" s="32">
        <f t="shared" si="14"/>
        <v>0</v>
      </c>
    </row>
    <row r="185" spans="1:40" outlineLevel="1" x14ac:dyDescent="0.25">
      <c r="A185" s="36">
        <v>40755</v>
      </c>
      <c r="C185" s="28" t="s">
        <v>7866</v>
      </c>
      <c r="D185" s="29" t="s">
        <v>7867</v>
      </c>
      <c r="F185" s="29" t="s">
        <v>88</v>
      </c>
      <c r="G185" s="29" t="s">
        <v>451</v>
      </c>
      <c r="H185" s="29" t="s">
        <v>157</v>
      </c>
      <c r="K185" s="29"/>
      <c r="L185" s="29"/>
      <c r="M185" s="29"/>
      <c r="N185" s="31">
        <v>1</v>
      </c>
      <c r="O185" s="31" t="s">
        <v>158</v>
      </c>
      <c r="P185" s="32">
        <v>200</v>
      </c>
      <c r="Q185" s="32">
        <v>0</v>
      </c>
      <c r="R185" s="32">
        <v>0</v>
      </c>
      <c r="S185" s="32">
        <f t="shared" si="10"/>
        <v>200</v>
      </c>
      <c r="U185" s="31">
        <v>80</v>
      </c>
      <c r="V185" s="22">
        <v>-200</v>
      </c>
      <c r="W185" s="22">
        <v>0</v>
      </c>
      <c r="X185" s="22">
        <v>0</v>
      </c>
      <c r="Y185" s="22">
        <v>0</v>
      </c>
      <c r="Z185" s="22">
        <v>0</v>
      </c>
      <c r="AA185" s="22">
        <v>0</v>
      </c>
      <c r="AB185" s="22">
        <v>0</v>
      </c>
      <c r="AC185" s="22">
        <v>0</v>
      </c>
      <c r="AD185" s="22">
        <v>0</v>
      </c>
      <c r="AE185" s="22">
        <v>0</v>
      </c>
      <c r="AF185" s="22">
        <v>0</v>
      </c>
      <c r="AG185" s="22">
        <v>0</v>
      </c>
      <c r="AH185" s="22">
        <v>0</v>
      </c>
      <c r="AI185" s="22">
        <f t="shared" si="11"/>
        <v>0</v>
      </c>
      <c r="AJ185" s="22">
        <v>0</v>
      </c>
      <c r="AK185" s="22">
        <f t="shared" si="12"/>
        <v>-200</v>
      </c>
      <c r="AM185" s="32">
        <f t="shared" si="13"/>
        <v>0</v>
      </c>
      <c r="AN185" s="32">
        <f t="shared" si="14"/>
        <v>0</v>
      </c>
    </row>
    <row r="186" spans="1:40" outlineLevel="1" x14ac:dyDescent="0.25">
      <c r="A186" s="36">
        <v>40755</v>
      </c>
      <c r="C186" s="28" t="s">
        <v>7868</v>
      </c>
      <c r="D186" s="29" t="s">
        <v>7869</v>
      </c>
      <c r="F186" s="29" t="s">
        <v>88</v>
      </c>
      <c r="G186" s="29" t="s">
        <v>451</v>
      </c>
      <c r="H186" s="29" t="s">
        <v>157</v>
      </c>
      <c r="K186" s="29"/>
      <c r="L186" s="29"/>
      <c r="M186" s="29"/>
      <c r="N186" s="31">
        <v>1</v>
      </c>
      <c r="O186" s="31" t="s">
        <v>158</v>
      </c>
      <c r="P186" s="32">
        <v>18</v>
      </c>
      <c r="Q186" s="32">
        <v>0</v>
      </c>
      <c r="R186" s="32">
        <v>0</v>
      </c>
      <c r="S186" s="32">
        <f t="shared" si="10"/>
        <v>18</v>
      </c>
      <c r="U186" s="31">
        <v>80</v>
      </c>
      <c r="V186" s="22">
        <v>-18</v>
      </c>
      <c r="W186" s="22">
        <v>0</v>
      </c>
      <c r="X186" s="22">
        <v>0</v>
      </c>
      <c r="Y186" s="22">
        <v>0</v>
      </c>
      <c r="Z186" s="22">
        <v>0</v>
      </c>
      <c r="AA186" s="22">
        <v>0</v>
      </c>
      <c r="AB186" s="22">
        <v>0</v>
      </c>
      <c r="AC186" s="22">
        <v>0</v>
      </c>
      <c r="AD186" s="22">
        <v>0</v>
      </c>
      <c r="AE186" s="22">
        <v>0</v>
      </c>
      <c r="AF186" s="22">
        <v>0</v>
      </c>
      <c r="AG186" s="22">
        <v>0</v>
      </c>
      <c r="AH186" s="22">
        <v>0</v>
      </c>
      <c r="AI186" s="22">
        <f t="shared" si="11"/>
        <v>0</v>
      </c>
      <c r="AJ186" s="22">
        <v>0</v>
      </c>
      <c r="AK186" s="22">
        <f t="shared" si="12"/>
        <v>-18</v>
      </c>
      <c r="AM186" s="32">
        <f t="shared" si="13"/>
        <v>0</v>
      </c>
      <c r="AN186" s="32">
        <f t="shared" si="14"/>
        <v>0</v>
      </c>
    </row>
    <row r="187" spans="1:40" outlineLevel="1" x14ac:dyDescent="0.25">
      <c r="A187" s="36">
        <v>40755</v>
      </c>
      <c r="C187" s="28" t="s">
        <v>7870</v>
      </c>
      <c r="D187" s="29" t="s">
        <v>7867</v>
      </c>
      <c r="F187" s="29" t="s">
        <v>88</v>
      </c>
      <c r="G187" s="29" t="s">
        <v>451</v>
      </c>
      <c r="H187" s="29" t="s">
        <v>157</v>
      </c>
      <c r="K187" s="29"/>
      <c r="L187" s="29"/>
      <c r="M187" s="29"/>
      <c r="N187" s="31">
        <v>1</v>
      </c>
      <c r="O187" s="31" t="s">
        <v>158</v>
      </c>
      <c r="P187" s="32">
        <v>48</v>
      </c>
      <c r="Q187" s="32">
        <v>0</v>
      </c>
      <c r="R187" s="32">
        <v>0</v>
      </c>
      <c r="S187" s="32">
        <f t="shared" si="10"/>
        <v>48</v>
      </c>
      <c r="U187" s="31">
        <v>80</v>
      </c>
      <c r="V187" s="22">
        <v>-48</v>
      </c>
      <c r="W187" s="22">
        <v>0</v>
      </c>
      <c r="X187" s="22">
        <v>0</v>
      </c>
      <c r="Y187" s="22">
        <v>0</v>
      </c>
      <c r="Z187" s="22">
        <v>0</v>
      </c>
      <c r="AA187" s="22">
        <v>0</v>
      </c>
      <c r="AB187" s="22">
        <v>0</v>
      </c>
      <c r="AC187" s="22">
        <v>0</v>
      </c>
      <c r="AD187" s="22">
        <v>0</v>
      </c>
      <c r="AE187" s="22">
        <v>0</v>
      </c>
      <c r="AF187" s="22">
        <v>0</v>
      </c>
      <c r="AG187" s="22">
        <v>0</v>
      </c>
      <c r="AH187" s="22">
        <v>0</v>
      </c>
      <c r="AI187" s="22">
        <f t="shared" si="11"/>
        <v>0</v>
      </c>
      <c r="AJ187" s="22">
        <v>0</v>
      </c>
      <c r="AK187" s="22">
        <f t="shared" si="12"/>
        <v>-48</v>
      </c>
      <c r="AM187" s="32">
        <f t="shared" si="13"/>
        <v>0</v>
      </c>
      <c r="AN187" s="32">
        <f t="shared" si="14"/>
        <v>0</v>
      </c>
    </row>
    <row r="188" spans="1:40" outlineLevel="1" x14ac:dyDescent="0.25">
      <c r="A188" s="36">
        <v>40755</v>
      </c>
      <c r="C188" s="28" t="s">
        <v>7871</v>
      </c>
      <c r="D188" s="29" t="s">
        <v>7836</v>
      </c>
      <c r="F188" s="29" t="s">
        <v>88</v>
      </c>
      <c r="G188" s="29" t="s">
        <v>451</v>
      </c>
      <c r="H188" s="29" t="s">
        <v>157</v>
      </c>
      <c r="K188" s="29"/>
      <c r="L188" s="29"/>
      <c r="M188" s="29"/>
      <c r="N188" s="31">
        <v>1</v>
      </c>
      <c r="O188" s="31" t="s">
        <v>158</v>
      </c>
      <c r="P188" s="32">
        <v>126</v>
      </c>
      <c r="Q188" s="32">
        <v>0</v>
      </c>
      <c r="R188" s="32">
        <v>0</v>
      </c>
      <c r="S188" s="32">
        <f t="shared" si="10"/>
        <v>126</v>
      </c>
      <c r="U188" s="31">
        <v>80</v>
      </c>
      <c r="V188" s="22">
        <v>-126</v>
      </c>
      <c r="W188" s="22">
        <v>0</v>
      </c>
      <c r="X188" s="22">
        <v>0</v>
      </c>
      <c r="Y188" s="22">
        <v>0</v>
      </c>
      <c r="Z188" s="22">
        <v>0</v>
      </c>
      <c r="AA188" s="22">
        <v>0</v>
      </c>
      <c r="AB188" s="22">
        <v>0</v>
      </c>
      <c r="AC188" s="22">
        <v>0</v>
      </c>
      <c r="AD188" s="22">
        <v>0</v>
      </c>
      <c r="AE188" s="22">
        <v>0</v>
      </c>
      <c r="AF188" s="22">
        <v>0</v>
      </c>
      <c r="AG188" s="22">
        <v>0</v>
      </c>
      <c r="AH188" s="22">
        <v>0</v>
      </c>
      <c r="AI188" s="22">
        <f t="shared" si="11"/>
        <v>0</v>
      </c>
      <c r="AJ188" s="22">
        <v>0</v>
      </c>
      <c r="AK188" s="22">
        <f t="shared" si="12"/>
        <v>-126</v>
      </c>
      <c r="AM188" s="32">
        <f t="shared" si="13"/>
        <v>0</v>
      </c>
      <c r="AN188" s="32">
        <f t="shared" si="14"/>
        <v>0</v>
      </c>
    </row>
    <row r="189" spans="1:40" outlineLevel="1" x14ac:dyDescent="0.25">
      <c r="A189" s="36">
        <v>40755</v>
      </c>
      <c r="C189" s="28" t="s">
        <v>7872</v>
      </c>
      <c r="D189" s="29" t="s">
        <v>7873</v>
      </c>
      <c r="F189" s="29" t="s">
        <v>88</v>
      </c>
      <c r="G189" s="29" t="s">
        <v>451</v>
      </c>
      <c r="H189" s="29" t="s">
        <v>157</v>
      </c>
      <c r="K189" s="29"/>
      <c r="L189" s="29"/>
      <c r="M189" s="29"/>
      <c r="N189" s="31">
        <v>1</v>
      </c>
      <c r="O189" s="31" t="s">
        <v>158</v>
      </c>
      <c r="P189" s="32">
        <v>15253.5</v>
      </c>
      <c r="Q189" s="32">
        <v>0</v>
      </c>
      <c r="R189" s="32">
        <v>0</v>
      </c>
      <c r="S189" s="32">
        <f t="shared" si="10"/>
        <v>15253.5</v>
      </c>
      <c r="U189" s="31">
        <v>80</v>
      </c>
      <c r="V189" s="22">
        <v>-15253.5</v>
      </c>
      <c r="W189" s="22">
        <v>0</v>
      </c>
      <c r="X189" s="22">
        <v>0</v>
      </c>
      <c r="Y189" s="22">
        <v>0</v>
      </c>
      <c r="Z189" s="22">
        <v>0</v>
      </c>
      <c r="AA189" s="22">
        <v>0</v>
      </c>
      <c r="AB189" s="22">
        <v>0</v>
      </c>
      <c r="AC189" s="22">
        <v>0</v>
      </c>
      <c r="AD189" s="22">
        <v>0</v>
      </c>
      <c r="AE189" s="22">
        <v>0</v>
      </c>
      <c r="AF189" s="22">
        <v>0</v>
      </c>
      <c r="AG189" s="22">
        <v>0</v>
      </c>
      <c r="AH189" s="22">
        <v>0</v>
      </c>
      <c r="AI189" s="22">
        <f t="shared" si="11"/>
        <v>0</v>
      </c>
      <c r="AJ189" s="22">
        <v>0</v>
      </c>
      <c r="AK189" s="22">
        <f t="shared" si="12"/>
        <v>-15253.5</v>
      </c>
      <c r="AM189" s="32">
        <f t="shared" si="13"/>
        <v>0</v>
      </c>
      <c r="AN189" s="32">
        <f t="shared" si="14"/>
        <v>0</v>
      </c>
    </row>
    <row r="190" spans="1:40" outlineLevel="1" x14ac:dyDescent="0.25">
      <c r="A190" s="36">
        <v>40755</v>
      </c>
      <c r="C190" s="28" t="s">
        <v>7874</v>
      </c>
      <c r="D190" s="29" t="s">
        <v>7875</v>
      </c>
      <c r="F190" s="29" t="s">
        <v>88</v>
      </c>
      <c r="G190" s="29" t="s">
        <v>451</v>
      </c>
      <c r="H190" s="29" t="s">
        <v>157</v>
      </c>
      <c r="K190" s="29"/>
      <c r="L190" s="29"/>
      <c r="M190" s="29"/>
      <c r="N190" s="31">
        <v>1</v>
      </c>
      <c r="O190" s="31" t="s">
        <v>158</v>
      </c>
      <c r="P190" s="32">
        <v>600</v>
      </c>
      <c r="Q190" s="32">
        <v>0</v>
      </c>
      <c r="R190" s="32">
        <v>0</v>
      </c>
      <c r="S190" s="32">
        <f t="shared" si="10"/>
        <v>600</v>
      </c>
      <c r="U190" s="31">
        <v>80</v>
      </c>
      <c r="V190" s="22">
        <v>-600</v>
      </c>
      <c r="W190" s="22">
        <v>0</v>
      </c>
      <c r="X190" s="22">
        <v>0</v>
      </c>
      <c r="Y190" s="22">
        <v>0</v>
      </c>
      <c r="Z190" s="22">
        <v>0</v>
      </c>
      <c r="AA190" s="22">
        <v>0</v>
      </c>
      <c r="AB190" s="22">
        <v>0</v>
      </c>
      <c r="AC190" s="22">
        <v>0</v>
      </c>
      <c r="AD190" s="22">
        <v>0</v>
      </c>
      <c r="AE190" s="22">
        <v>0</v>
      </c>
      <c r="AF190" s="22">
        <v>0</v>
      </c>
      <c r="AG190" s="22">
        <v>0</v>
      </c>
      <c r="AH190" s="22">
        <v>0</v>
      </c>
      <c r="AI190" s="22">
        <f t="shared" si="11"/>
        <v>0</v>
      </c>
      <c r="AJ190" s="22">
        <v>0</v>
      </c>
      <c r="AK190" s="22">
        <f t="shared" si="12"/>
        <v>-600</v>
      </c>
      <c r="AM190" s="32">
        <f t="shared" si="13"/>
        <v>0</v>
      </c>
      <c r="AN190" s="32">
        <f t="shared" si="14"/>
        <v>0</v>
      </c>
    </row>
    <row r="191" spans="1:40" outlineLevel="1" x14ac:dyDescent="0.25">
      <c r="A191" s="36">
        <v>40755</v>
      </c>
      <c r="C191" s="28" t="s">
        <v>7876</v>
      </c>
      <c r="D191" s="29" t="s">
        <v>7877</v>
      </c>
      <c r="F191" s="29" t="s">
        <v>88</v>
      </c>
      <c r="G191" s="29" t="s">
        <v>451</v>
      </c>
      <c r="H191" s="29" t="s">
        <v>157</v>
      </c>
      <c r="K191" s="29"/>
      <c r="L191" s="29"/>
      <c r="M191" s="29"/>
      <c r="N191" s="31">
        <v>1</v>
      </c>
      <c r="O191" s="31" t="s">
        <v>158</v>
      </c>
      <c r="P191" s="32">
        <v>1050</v>
      </c>
      <c r="Q191" s="32">
        <v>0</v>
      </c>
      <c r="R191" s="32">
        <v>0</v>
      </c>
      <c r="S191" s="32">
        <f t="shared" si="10"/>
        <v>1050</v>
      </c>
      <c r="U191" s="31">
        <v>80</v>
      </c>
      <c r="V191" s="22">
        <v>-1050</v>
      </c>
      <c r="W191" s="22">
        <v>0</v>
      </c>
      <c r="X191" s="22">
        <v>0</v>
      </c>
      <c r="Y191" s="22">
        <v>0</v>
      </c>
      <c r="Z191" s="22">
        <v>0</v>
      </c>
      <c r="AA191" s="22">
        <v>0</v>
      </c>
      <c r="AB191" s="22">
        <v>0</v>
      </c>
      <c r="AC191" s="22">
        <v>0</v>
      </c>
      <c r="AD191" s="22">
        <v>0</v>
      </c>
      <c r="AE191" s="22">
        <v>0</v>
      </c>
      <c r="AF191" s="22">
        <v>0</v>
      </c>
      <c r="AG191" s="22">
        <v>0</v>
      </c>
      <c r="AH191" s="22">
        <v>0</v>
      </c>
      <c r="AI191" s="22">
        <f t="shared" si="11"/>
        <v>0</v>
      </c>
      <c r="AJ191" s="22">
        <v>0</v>
      </c>
      <c r="AK191" s="22">
        <f t="shared" si="12"/>
        <v>-1050</v>
      </c>
      <c r="AM191" s="32">
        <f t="shared" si="13"/>
        <v>0</v>
      </c>
      <c r="AN191" s="32">
        <f t="shared" si="14"/>
        <v>0</v>
      </c>
    </row>
    <row r="192" spans="1:40" outlineLevel="1" x14ac:dyDescent="0.25">
      <c r="A192" s="36">
        <v>40755</v>
      </c>
      <c r="C192" s="28" t="s">
        <v>7878</v>
      </c>
      <c r="D192" s="29" t="s">
        <v>7879</v>
      </c>
      <c r="F192" s="29" t="s">
        <v>88</v>
      </c>
      <c r="G192" s="29" t="s">
        <v>451</v>
      </c>
      <c r="H192" s="29" t="s">
        <v>157</v>
      </c>
      <c r="K192" s="29"/>
      <c r="L192" s="29"/>
      <c r="M192" s="29"/>
      <c r="N192" s="31">
        <v>1</v>
      </c>
      <c r="O192" s="31" t="s">
        <v>158</v>
      </c>
      <c r="P192" s="32">
        <v>1100</v>
      </c>
      <c r="Q192" s="32">
        <v>0</v>
      </c>
      <c r="R192" s="32">
        <v>0</v>
      </c>
      <c r="S192" s="32">
        <f t="shared" si="10"/>
        <v>1100</v>
      </c>
      <c r="U192" s="31">
        <v>80</v>
      </c>
      <c r="V192" s="22">
        <v>-1100</v>
      </c>
      <c r="W192" s="22">
        <v>0</v>
      </c>
      <c r="X192" s="22">
        <v>0</v>
      </c>
      <c r="Y192" s="22">
        <v>0</v>
      </c>
      <c r="Z192" s="22">
        <v>0</v>
      </c>
      <c r="AA192" s="22">
        <v>0</v>
      </c>
      <c r="AB192" s="22">
        <v>0</v>
      </c>
      <c r="AC192" s="22">
        <v>0</v>
      </c>
      <c r="AD192" s="22">
        <v>0</v>
      </c>
      <c r="AE192" s="22">
        <v>0</v>
      </c>
      <c r="AF192" s="22">
        <v>0</v>
      </c>
      <c r="AG192" s="22">
        <v>0</v>
      </c>
      <c r="AH192" s="22">
        <v>0</v>
      </c>
      <c r="AI192" s="22">
        <f t="shared" si="11"/>
        <v>0</v>
      </c>
      <c r="AJ192" s="22">
        <v>0</v>
      </c>
      <c r="AK192" s="22">
        <f t="shared" si="12"/>
        <v>-1100</v>
      </c>
      <c r="AM192" s="32">
        <f t="shared" si="13"/>
        <v>0</v>
      </c>
      <c r="AN192" s="32">
        <f t="shared" si="14"/>
        <v>0</v>
      </c>
    </row>
    <row r="193" spans="1:40" outlineLevel="1" x14ac:dyDescent="0.25">
      <c r="A193" s="36">
        <v>40755</v>
      </c>
      <c r="C193" s="28" t="s">
        <v>7880</v>
      </c>
      <c r="D193" s="29" t="s">
        <v>7881</v>
      </c>
      <c r="F193" s="29" t="s">
        <v>88</v>
      </c>
      <c r="G193" s="29" t="s">
        <v>451</v>
      </c>
      <c r="H193" s="29" t="s">
        <v>157</v>
      </c>
      <c r="K193" s="29"/>
      <c r="L193" s="29"/>
      <c r="M193" s="29"/>
      <c r="N193" s="31">
        <v>1</v>
      </c>
      <c r="O193" s="31" t="s">
        <v>158</v>
      </c>
      <c r="P193" s="32">
        <v>300</v>
      </c>
      <c r="Q193" s="32">
        <v>0</v>
      </c>
      <c r="R193" s="32">
        <v>0</v>
      </c>
      <c r="S193" s="32">
        <f t="shared" si="10"/>
        <v>300</v>
      </c>
      <c r="U193" s="31">
        <v>80</v>
      </c>
      <c r="V193" s="22">
        <v>-300</v>
      </c>
      <c r="W193" s="22">
        <v>0</v>
      </c>
      <c r="X193" s="22">
        <v>0</v>
      </c>
      <c r="Y193" s="22">
        <v>0</v>
      </c>
      <c r="Z193" s="22">
        <v>0</v>
      </c>
      <c r="AA193" s="22">
        <v>0</v>
      </c>
      <c r="AB193" s="22">
        <v>0</v>
      </c>
      <c r="AC193" s="22">
        <v>0</v>
      </c>
      <c r="AD193" s="22">
        <v>0</v>
      </c>
      <c r="AE193" s="22">
        <v>0</v>
      </c>
      <c r="AF193" s="22">
        <v>0</v>
      </c>
      <c r="AG193" s="22">
        <v>0</v>
      </c>
      <c r="AH193" s="22">
        <v>0</v>
      </c>
      <c r="AI193" s="22">
        <f t="shared" si="11"/>
        <v>0</v>
      </c>
      <c r="AJ193" s="22">
        <v>0</v>
      </c>
      <c r="AK193" s="22">
        <f t="shared" si="12"/>
        <v>-300</v>
      </c>
      <c r="AM193" s="32">
        <f t="shared" si="13"/>
        <v>0</v>
      </c>
      <c r="AN193" s="32">
        <f t="shared" si="14"/>
        <v>0</v>
      </c>
    </row>
    <row r="194" spans="1:40" outlineLevel="1" x14ac:dyDescent="0.25">
      <c r="A194" s="36">
        <v>40755</v>
      </c>
      <c r="C194" s="28" t="s">
        <v>7882</v>
      </c>
      <c r="D194" s="29" t="s">
        <v>7139</v>
      </c>
      <c r="F194" s="29" t="s">
        <v>88</v>
      </c>
      <c r="G194" s="29" t="s">
        <v>451</v>
      </c>
      <c r="H194" s="29" t="s">
        <v>157</v>
      </c>
      <c r="K194" s="29"/>
      <c r="L194" s="29"/>
      <c r="M194" s="29"/>
      <c r="N194" s="31">
        <v>1</v>
      </c>
      <c r="O194" s="31" t="s">
        <v>158</v>
      </c>
      <c r="P194" s="32">
        <v>180</v>
      </c>
      <c r="Q194" s="32">
        <v>0</v>
      </c>
      <c r="R194" s="32">
        <v>0</v>
      </c>
      <c r="S194" s="32">
        <f t="shared" si="10"/>
        <v>180</v>
      </c>
      <c r="U194" s="31">
        <v>80</v>
      </c>
      <c r="V194" s="22">
        <v>-180</v>
      </c>
      <c r="W194" s="22">
        <v>0</v>
      </c>
      <c r="X194" s="22">
        <v>0</v>
      </c>
      <c r="Y194" s="22">
        <v>0</v>
      </c>
      <c r="Z194" s="22">
        <v>0</v>
      </c>
      <c r="AA194" s="22">
        <v>0</v>
      </c>
      <c r="AB194" s="22">
        <v>0</v>
      </c>
      <c r="AC194" s="22">
        <v>0</v>
      </c>
      <c r="AD194" s="22">
        <v>0</v>
      </c>
      <c r="AE194" s="22">
        <v>0</v>
      </c>
      <c r="AF194" s="22">
        <v>0</v>
      </c>
      <c r="AG194" s="22">
        <v>0</v>
      </c>
      <c r="AH194" s="22">
        <v>0</v>
      </c>
      <c r="AI194" s="22">
        <f t="shared" si="11"/>
        <v>0</v>
      </c>
      <c r="AJ194" s="22">
        <v>0</v>
      </c>
      <c r="AK194" s="22">
        <f t="shared" si="12"/>
        <v>-180</v>
      </c>
      <c r="AM194" s="32">
        <f t="shared" si="13"/>
        <v>0</v>
      </c>
      <c r="AN194" s="32">
        <f t="shared" si="14"/>
        <v>0</v>
      </c>
    </row>
    <row r="195" spans="1:40" outlineLevel="1" x14ac:dyDescent="0.25">
      <c r="A195" s="36">
        <v>40755</v>
      </c>
      <c r="C195" s="28" t="s">
        <v>7883</v>
      </c>
      <c r="D195" s="29" t="s">
        <v>7884</v>
      </c>
      <c r="F195" s="29" t="s">
        <v>88</v>
      </c>
      <c r="G195" s="29" t="s">
        <v>451</v>
      </c>
      <c r="H195" s="29" t="s">
        <v>157</v>
      </c>
      <c r="K195" s="29"/>
      <c r="L195" s="29"/>
      <c r="M195" s="29"/>
      <c r="N195" s="31">
        <v>1</v>
      </c>
      <c r="O195" s="31" t="s">
        <v>158</v>
      </c>
      <c r="P195" s="32">
        <v>340</v>
      </c>
      <c r="Q195" s="32">
        <v>0</v>
      </c>
      <c r="R195" s="32">
        <v>0</v>
      </c>
      <c r="S195" s="32">
        <f t="shared" si="10"/>
        <v>340</v>
      </c>
      <c r="U195" s="31">
        <v>80</v>
      </c>
      <c r="V195" s="22">
        <v>-340</v>
      </c>
      <c r="W195" s="22">
        <v>0</v>
      </c>
      <c r="X195" s="22">
        <v>0</v>
      </c>
      <c r="Y195" s="22">
        <v>0</v>
      </c>
      <c r="Z195" s="22">
        <v>0</v>
      </c>
      <c r="AA195" s="22">
        <v>0</v>
      </c>
      <c r="AB195" s="22">
        <v>0</v>
      </c>
      <c r="AC195" s="22">
        <v>0</v>
      </c>
      <c r="AD195" s="22">
        <v>0</v>
      </c>
      <c r="AE195" s="22">
        <v>0</v>
      </c>
      <c r="AF195" s="22">
        <v>0</v>
      </c>
      <c r="AG195" s="22">
        <v>0</v>
      </c>
      <c r="AH195" s="22">
        <v>0</v>
      </c>
      <c r="AI195" s="22">
        <f t="shared" si="11"/>
        <v>0</v>
      </c>
      <c r="AJ195" s="22">
        <v>0</v>
      </c>
      <c r="AK195" s="22">
        <f t="shared" si="12"/>
        <v>-340</v>
      </c>
      <c r="AM195" s="32">
        <f t="shared" si="13"/>
        <v>0</v>
      </c>
      <c r="AN195" s="32">
        <f t="shared" si="14"/>
        <v>0</v>
      </c>
    </row>
    <row r="196" spans="1:40" outlineLevel="1" x14ac:dyDescent="0.25">
      <c r="A196" s="36">
        <v>40755</v>
      </c>
      <c r="C196" s="28" t="s">
        <v>7885</v>
      </c>
      <c r="D196" s="29" t="s">
        <v>7886</v>
      </c>
      <c r="F196" s="29" t="s">
        <v>88</v>
      </c>
      <c r="G196" s="29" t="s">
        <v>451</v>
      </c>
      <c r="H196" s="29" t="s">
        <v>157</v>
      </c>
      <c r="K196" s="29"/>
      <c r="L196" s="29"/>
      <c r="M196" s="29"/>
      <c r="N196" s="31">
        <v>1</v>
      </c>
      <c r="O196" s="31" t="s">
        <v>158</v>
      </c>
      <c r="P196" s="32">
        <v>148</v>
      </c>
      <c r="Q196" s="32">
        <v>0</v>
      </c>
      <c r="R196" s="32">
        <v>0</v>
      </c>
      <c r="S196" s="32">
        <f t="shared" si="10"/>
        <v>148</v>
      </c>
      <c r="U196" s="31">
        <v>80</v>
      </c>
      <c r="V196" s="22">
        <v>-148</v>
      </c>
      <c r="W196" s="22">
        <v>0</v>
      </c>
      <c r="X196" s="22">
        <v>0</v>
      </c>
      <c r="Y196" s="22">
        <v>0</v>
      </c>
      <c r="Z196" s="22">
        <v>0</v>
      </c>
      <c r="AA196" s="22">
        <v>0</v>
      </c>
      <c r="AB196" s="22">
        <v>0</v>
      </c>
      <c r="AC196" s="22">
        <v>0</v>
      </c>
      <c r="AD196" s="22">
        <v>0</v>
      </c>
      <c r="AE196" s="22">
        <v>0</v>
      </c>
      <c r="AF196" s="22">
        <v>0</v>
      </c>
      <c r="AG196" s="22">
        <v>0</v>
      </c>
      <c r="AH196" s="22">
        <v>0</v>
      </c>
      <c r="AI196" s="22">
        <f t="shared" si="11"/>
        <v>0</v>
      </c>
      <c r="AJ196" s="22">
        <v>0</v>
      </c>
      <c r="AK196" s="22">
        <f t="shared" si="12"/>
        <v>-148</v>
      </c>
      <c r="AM196" s="32">
        <f t="shared" si="13"/>
        <v>0</v>
      </c>
      <c r="AN196" s="32">
        <f t="shared" si="14"/>
        <v>0</v>
      </c>
    </row>
    <row r="197" spans="1:40" outlineLevel="1" x14ac:dyDescent="0.25">
      <c r="A197" s="36">
        <v>40755</v>
      </c>
      <c r="C197" s="28" t="s">
        <v>7887</v>
      </c>
      <c r="D197" s="29" t="s">
        <v>7139</v>
      </c>
      <c r="F197" s="29" t="s">
        <v>88</v>
      </c>
      <c r="G197" s="29" t="s">
        <v>451</v>
      </c>
      <c r="H197" s="29" t="s">
        <v>157</v>
      </c>
      <c r="K197" s="29"/>
      <c r="L197" s="29"/>
      <c r="M197" s="29"/>
      <c r="N197" s="31">
        <v>1</v>
      </c>
      <c r="O197" s="31" t="s">
        <v>158</v>
      </c>
      <c r="P197" s="32">
        <v>180</v>
      </c>
      <c r="Q197" s="32">
        <v>0</v>
      </c>
      <c r="R197" s="32">
        <v>0</v>
      </c>
      <c r="S197" s="32">
        <f t="shared" si="10"/>
        <v>180</v>
      </c>
      <c r="U197" s="31">
        <v>80</v>
      </c>
      <c r="V197" s="22">
        <v>-180</v>
      </c>
      <c r="W197" s="22">
        <v>0</v>
      </c>
      <c r="X197" s="22">
        <v>0</v>
      </c>
      <c r="Y197" s="22">
        <v>0</v>
      </c>
      <c r="Z197" s="22">
        <v>0</v>
      </c>
      <c r="AA197" s="22">
        <v>0</v>
      </c>
      <c r="AB197" s="22">
        <v>0</v>
      </c>
      <c r="AC197" s="22">
        <v>0</v>
      </c>
      <c r="AD197" s="22">
        <v>0</v>
      </c>
      <c r="AE197" s="22">
        <v>0</v>
      </c>
      <c r="AF197" s="22">
        <v>0</v>
      </c>
      <c r="AG197" s="22">
        <v>0</v>
      </c>
      <c r="AH197" s="22">
        <v>0</v>
      </c>
      <c r="AI197" s="22">
        <f t="shared" si="11"/>
        <v>0</v>
      </c>
      <c r="AJ197" s="22">
        <v>0</v>
      </c>
      <c r="AK197" s="22">
        <f t="shared" si="12"/>
        <v>-180</v>
      </c>
      <c r="AM197" s="32">
        <f t="shared" si="13"/>
        <v>0</v>
      </c>
      <c r="AN197" s="32">
        <f t="shared" si="14"/>
        <v>0</v>
      </c>
    </row>
    <row r="198" spans="1:40" outlineLevel="1" x14ac:dyDescent="0.25">
      <c r="A198" s="36">
        <v>40755</v>
      </c>
      <c r="C198" s="28" t="s">
        <v>7888</v>
      </c>
      <c r="D198" s="29" t="s">
        <v>7889</v>
      </c>
      <c r="F198" s="29" t="s">
        <v>88</v>
      </c>
      <c r="G198" s="29" t="s">
        <v>451</v>
      </c>
      <c r="H198" s="29" t="s">
        <v>157</v>
      </c>
      <c r="K198" s="29"/>
      <c r="L198" s="29"/>
      <c r="M198" s="29"/>
      <c r="N198" s="31">
        <v>1</v>
      </c>
      <c r="O198" s="31" t="s">
        <v>158</v>
      </c>
      <c r="P198" s="32">
        <v>80</v>
      </c>
      <c r="Q198" s="32">
        <v>0</v>
      </c>
      <c r="R198" s="32">
        <v>0</v>
      </c>
      <c r="S198" s="32">
        <f t="shared" ref="S198:S261" si="15">SUM(P198:R198)</f>
        <v>80</v>
      </c>
      <c r="U198" s="31">
        <v>80</v>
      </c>
      <c r="V198" s="22">
        <v>-80</v>
      </c>
      <c r="W198" s="22">
        <v>0</v>
      </c>
      <c r="X198" s="22">
        <v>0</v>
      </c>
      <c r="Y198" s="22">
        <v>0</v>
      </c>
      <c r="Z198" s="22">
        <v>0</v>
      </c>
      <c r="AA198" s="22">
        <v>0</v>
      </c>
      <c r="AB198" s="22">
        <v>0</v>
      </c>
      <c r="AC198" s="22">
        <v>0</v>
      </c>
      <c r="AD198" s="22">
        <v>0</v>
      </c>
      <c r="AE198" s="22">
        <v>0</v>
      </c>
      <c r="AF198" s="22">
        <v>0</v>
      </c>
      <c r="AG198" s="22">
        <v>0</v>
      </c>
      <c r="AH198" s="22">
        <v>0</v>
      </c>
      <c r="AI198" s="22">
        <f t="shared" ref="AI198:AI261" si="16">SUM(W198:AH198)</f>
        <v>0</v>
      </c>
      <c r="AJ198" s="22">
        <v>0</v>
      </c>
      <c r="AK198" s="22">
        <f t="shared" ref="AK198:AK261" si="17">V198+AI198+AJ198</f>
        <v>-80</v>
      </c>
      <c r="AM198" s="32">
        <f t="shared" ref="AM198:AM261" si="18">S198+AK198</f>
        <v>0</v>
      </c>
      <c r="AN198" s="32">
        <f t="shared" ref="AN198:AN261" si="19">P198+V198</f>
        <v>0</v>
      </c>
    </row>
    <row r="199" spans="1:40" outlineLevel="1" x14ac:dyDescent="0.25">
      <c r="A199" s="36">
        <v>40755</v>
      </c>
      <c r="C199" s="28" t="s">
        <v>7890</v>
      </c>
      <c r="D199" s="29" t="s">
        <v>7891</v>
      </c>
      <c r="F199" s="29" t="s">
        <v>88</v>
      </c>
      <c r="G199" s="29" t="s">
        <v>451</v>
      </c>
      <c r="H199" s="29" t="s">
        <v>157</v>
      </c>
      <c r="K199" s="29"/>
      <c r="L199" s="29"/>
      <c r="M199" s="29"/>
      <c r="N199" s="31">
        <v>1</v>
      </c>
      <c r="O199" s="31" t="s">
        <v>158</v>
      </c>
      <c r="P199" s="32">
        <v>151</v>
      </c>
      <c r="Q199" s="32">
        <v>0</v>
      </c>
      <c r="R199" s="32">
        <v>0</v>
      </c>
      <c r="S199" s="32">
        <f t="shared" si="15"/>
        <v>151</v>
      </c>
      <c r="U199" s="31">
        <v>80</v>
      </c>
      <c r="V199" s="22">
        <v>-151</v>
      </c>
      <c r="W199" s="22">
        <v>0</v>
      </c>
      <c r="X199" s="22">
        <v>0</v>
      </c>
      <c r="Y199" s="22">
        <v>0</v>
      </c>
      <c r="Z199" s="22">
        <v>0</v>
      </c>
      <c r="AA199" s="22">
        <v>0</v>
      </c>
      <c r="AB199" s="22">
        <v>0</v>
      </c>
      <c r="AC199" s="22">
        <v>0</v>
      </c>
      <c r="AD199" s="22">
        <v>0</v>
      </c>
      <c r="AE199" s="22">
        <v>0</v>
      </c>
      <c r="AF199" s="22">
        <v>0</v>
      </c>
      <c r="AG199" s="22">
        <v>0</v>
      </c>
      <c r="AH199" s="22">
        <v>0</v>
      </c>
      <c r="AI199" s="22">
        <f t="shared" si="16"/>
        <v>0</v>
      </c>
      <c r="AJ199" s="22">
        <v>0</v>
      </c>
      <c r="AK199" s="22">
        <f t="shared" si="17"/>
        <v>-151</v>
      </c>
      <c r="AM199" s="32">
        <f t="shared" si="18"/>
        <v>0</v>
      </c>
      <c r="AN199" s="32">
        <f t="shared" si="19"/>
        <v>0</v>
      </c>
    </row>
    <row r="200" spans="1:40" outlineLevel="1" x14ac:dyDescent="0.25">
      <c r="A200" s="36">
        <v>40755</v>
      </c>
      <c r="C200" s="28" t="s">
        <v>7892</v>
      </c>
      <c r="D200" s="29" t="s">
        <v>7893</v>
      </c>
      <c r="F200" s="29" t="s">
        <v>88</v>
      </c>
      <c r="G200" s="29" t="s">
        <v>451</v>
      </c>
      <c r="H200" s="29" t="s">
        <v>157</v>
      </c>
      <c r="K200" s="29"/>
      <c r="L200" s="29"/>
      <c r="M200" s="29"/>
      <c r="N200" s="31">
        <v>1</v>
      </c>
      <c r="O200" s="31" t="s">
        <v>158</v>
      </c>
      <c r="P200" s="32">
        <v>2106</v>
      </c>
      <c r="Q200" s="32">
        <v>0</v>
      </c>
      <c r="R200" s="32">
        <v>0</v>
      </c>
      <c r="S200" s="32">
        <f t="shared" si="15"/>
        <v>2106</v>
      </c>
      <c r="U200" s="31">
        <v>80</v>
      </c>
      <c r="V200" s="22">
        <v>-2106</v>
      </c>
      <c r="W200" s="22">
        <v>0</v>
      </c>
      <c r="X200" s="22">
        <v>0</v>
      </c>
      <c r="Y200" s="22">
        <v>0</v>
      </c>
      <c r="Z200" s="22">
        <v>0</v>
      </c>
      <c r="AA200" s="22">
        <v>0</v>
      </c>
      <c r="AB200" s="22">
        <v>0</v>
      </c>
      <c r="AC200" s="22">
        <v>0</v>
      </c>
      <c r="AD200" s="22">
        <v>0</v>
      </c>
      <c r="AE200" s="22">
        <v>0</v>
      </c>
      <c r="AF200" s="22">
        <v>0</v>
      </c>
      <c r="AG200" s="22">
        <v>0</v>
      </c>
      <c r="AH200" s="22">
        <v>0</v>
      </c>
      <c r="AI200" s="22">
        <f t="shared" si="16"/>
        <v>0</v>
      </c>
      <c r="AJ200" s="22">
        <v>0</v>
      </c>
      <c r="AK200" s="22">
        <f t="shared" si="17"/>
        <v>-2106</v>
      </c>
      <c r="AM200" s="32">
        <f t="shared" si="18"/>
        <v>0</v>
      </c>
      <c r="AN200" s="32">
        <f t="shared" si="19"/>
        <v>0</v>
      </c>
    </row>
    <row r="201" spans="1:40" outlineLevel="1" x14ac:dyDescent="0.25">
      <c r="A201" s="36">
        <v>40755</v>
      </c>
      <c r="C201" s="28" t="s">
        <v>7894</v>
      </c>
      <c r="D201" s="29" t="s">
        <v>7895</v>
      </c>
      <c r="F201" s="29" t="s">
        <v>88</v>
      </c>
      <c r="G201" s="29" t="s">
        <v>451</v>
      </c>
      <c r="H201" s="29" t="s">
        <v>157</v>
      </c>
      <c r="K201" s="29"/>
      <c r="L201" s="29"/>
      <c r="M201" s="29"/>
      <c r="N201" s="31">
        <v>1</v>
      </c>
      <c r="O201" s="31" t="s">
        <v>158</v>
      </c>
      <c r="P201" s="32">
        <v>4639.05</v>
      </c>
      <c r="Q201" s="32">
        <v>0</v>
      </c>
      <c r="R201" s="32">
        <v>0</v>
      </c>
      <c r="S201" s="32">
        <f t="shared" si="15"/>
        <v>4639.05</v>
      </c>
      <c r="U201" s="31">
        <v>80</v>
      </c>
      <c r="V201" s="22">
        <v>-4639.05</v>
      </c>
      <c r="W201" s="22">
        <v>0</v>
      </c>
      <c r="X201" s="22">
        <v>0</v>
      </c>
      <c r="Y201" s="22">
        <v>0</v>
      </c>
      <c r="Z201" s="22">
        <v>0</v>
      </c>
      <c r="AA201" s="22">
        <v>0</v>
      </c>
      <c r="AB201" s="22">
        <v>0</v>
      </c>
      <c r="AC201" s="22">
        <v>0</v>
      </c>
      <c r="AD201" s="22">
        <v>0</v>
      </c>
      <c r="AE201" s="22">
        <v>0</v>
      </c>
      <c r="AF201" s="22">
        <v>0</v>
      </c>
      <c r="AG201" s="22">
        <v>0</v>
      </c>
      <c r="AH201" s="22">
        <v>0</v>
      </c>
      <c r="AI201" s="22">
        <f t="shared" si="16"/>
        <v>0</v>
      </c>
      <c r="AJ201" s="22">
        <v>0</v>
      </c>
      <c r="AK201" s="22">
        <f t="shared" si="17"/>
        <v>-4639.05</v>
      </c>
      <c r="AM201" s="32">
        <f t="shared" si="18"/>
        <v>0</v>
      </c>
      <c r="AN201" s="32">
        <f t="shared" si="19"/>
        <v>0</v>
      </c>
    </row>
    <row r="202" spans="1:40" outlineLevel="1" x14ac:dyDescent="0.25">
      <c r="A202" s="36">
        <v>40755</v>
      </c>
      <c r="C202" s="28" t="s">
        <v>7896</v>
      </c>
      <c r="D202" s="29" t="s">
        <v>7897</v>
      </c>
      <c r="F202" s="29" t="s">
        <v>88</v>
      </c>
      <c r="G202" s="29" t="s">
        <v>451</v>
      </c>
      <c r="H202" s="29" t="s">
        <v>157</v>
      </c>
      <c r="K202" s="29"/>
      <c r="L202" s="29"/>
      <c r="M202" s="29"/>
      <c r="N202" s="31">
        <v>1</v>
      </c>
      <c r="O202" s="31" t="s">
        <v>158</v>
      </c>
      <c r="P202" s="32">
        <v>526.5</v>
      </c>
      <c r="Q202" s="32">
        <v>0</v>
      </c>
      <c r="R202" s="32">
        <v>0</v>
      </c>
      <c r="S202" s="32">
        <f t="shared" si="15"/>
        <v>526.5</v>
      </c>
      <c r="U202" s="31">
        <v>80</v>
      </c>
      <c r="V202" s="22">
        <v>-526.5</v>
      </c>
      <c r="W202" s="22">
        <v>0</v>
      </c>
      <c r="X202" s="22">
        <v>0</v>
      </c>
      <c r="Y202" s="22">
        <v>0</v>
      </c>
      <c r="Z202" s="22">
        <v>0</v>
      </c>
      <c r="AA202" s="22">
        <v>0</v>
      </c>
      <c r="AB202" s="22">
        <v>0</v>
      </c>
      <c r="AC202" s="22">
        <v>0</v>
      </c>
      <c r="AD202" s="22">
        <v>0</v>
      </c>
      <c r="AE202" s="22">
        <v>0</v>
      </c>
      <c r="AF202" s="22">
        <v>0</v>
      </c>
      <c r="AG202" s="22">
        <v>0</v>
      </c>
      <c r="AH202" s="22">
        <v>0</v>
      </c>
      <c r="AI202" s="22">
        <f t="shared" si="16"/>
        <v>0</v>
      </c>
      <c r="AJ202" s="22">
        <v>0</v>
      </c>
      <c r="AK202" s="22">
        <f t="shared" si="17"/>
        <v>-526.5</v>
      </c>
      <c r="AM202" s="32">
        <f t="shared" si="18"/>
        <v>0</v>
      </c>
      <c r="AN202" s="32">
        <f t="shared" si="19"/>
        <v>0</v>
      </c>
    </row>
    <row r="203" spans="1:40" outlineLevel="1" x14ac:dyDescent="0.25">
      <c r="A203" s="36">
        <v>40755</v>
      </c>
      <c r="C203" s="28" t="s">
        <v>7898</v>
      </c>
      <c r="D203" s="29" t="s">
        <v>7899</v>
      </c>
      <c r="F203" s="29" t="s">
        <v>88</v>
      </c>
      <c r="G203" s="29" t="s">
        <v>451</v>
      </c>
      <c r="H203" s="29" t="s">
        <v>157</v>
      </c>
      <c r="K203" s="29"/>
      <c r="L203" s="29"/>
      <c r="M203" s="29"/>
      <c r="N203" s="31">
        <v>1</v>
      </c>
      <c r="O203" s="31" t="s">
        <v>158</v>
      </c>
      <c r="P203" s="32">
        <v>882</v>
      </c>
      <c r="Q203" s="32">
        <v>0</v>
      </c>
      <c r="R203" s="32">
        <v>0</v>
      </c>
      <c r="S203" s="32">
        <f t="shared" si="15"/>
        <v>882</v>
      </c>
      <c r="U203" s="31">
        <v>80</v>
      </c>
      <c r="V203" s="22">
        <v>-882</v>
      </c>
      <c r="W203" s="22">
        <v>0</v>
      </c>
      <c r="X203" s="22">
        <v>0</v>
      </c>
      <c r="Y203" s="22">
        <v>0</v>
      </c>
      <c r="Z203" s="22">
        <v>0</v>
      </c>
      <c r="AA203" s="22">
        <v>0</v>
      </c>
      <c r="AB203" s="22">
        <v>0</v>
      </c>
      <c r="AC203" s="22">
        <v>0</v>
      </c>
      <c r="AD203" s="22">
        <v>0</v>
      </c>
      <c r="AE203" s="22">
        <v>0</v>
      </c>
      <c r="AF203" s="22">
        <v>0</v>
      </c>
      <c r="AG203" s="22">
        <v>0</v>
      </c>
      <c r="AH203" s="22">
        <v>0</v>
      </c>
      <c r="AI203" s="22">
        <f t="shared" si="16"/>
        <v>0</v>
      </c>
      <c r="AJ203" s="22">
        <v>0</v>
      </c>
      <c r="AK203" s="22">
        <f t="shared" si="17"/>
        <v>-882</v>
      </c>
      <c r="AM203" s="32">
        <f t="shared" si="18"/>
        <v>0</v>
      </c>
      <c r="AN203" s="32">
        <f t="shared" si="19"/>
        <v>0</v>
      </c>
    </row>
    <row r="204" spans="1:40" outlineLevel="1" x14ac:dyDescent="0.25">
      <c r="A204" s="36">
        <v>40755</v>
      </c>
      <c r="C204" s="28" t="s">
        <v>7900</v>
      </c>
      <c r="D204" s="29" t="s">
        <v>7901</v>
      </c>
      <c r="F204" s="29" t="s">
        <v>88</v>
      </c>
      <c r="G204" s="29" t="s">
        <v>451</v>
      </c>
      <c r="H204" s="29" t="s">
        <v>157</v>
      </c>
      <c r="K204" s="29"/>
      <c r="L204" s="29"/>
      <c r="M204" s="29"/>
      <c r="N204" s="31">
        <v>1</v>
      </c>
      <c r="O204" s="31" t="s">
        <v>158</v>
      </c>
      <c r="P204" s="32">
        <v>1713.6</v>
      </c>
      <c r="Q204" s="32">
        <v>0</v>
      </c>
      <c r="R204" s="32">
        <v>0</v>
      </c>
      <c r="S204" s="32">
        <f t="shared" si="15"/>
        <v>1713.6</v>
      </c>
      <c r="U204" s="31">
        <v>80</v>
      </c>
      <c r="V204" s="22">
        <v>-1713.6</v>
      </c>
      <c r="W204" s="22">
        <v>0</v>
      </c>
      <c r="X204" s="22">
        <v>0</v>
      </c>
      <c r="Y204" s="22">
        <v>0</v>
      </c>
      <c r="Z204" s="22">
        <v>0</v>
      </c>
      <c r="AA204" s="22">
        <v>0</v>
      </c>
      <c r="AB204" s="22">
        <v>0</v>
      </c>
      <c r="AC204" s="22">
        <v>0</v>
      </c>
      <c r="AD204" s="22">
        <v>0</v>
      </c>
      <c r="AE204" s="22">
        <v>0</v>
      </c>
      <c r="AF204" s="22">
        <v>0</v>
      </c>
      <c r="AG204" s="22">
        <v>0</v>
      </c>
      <c r="AH204" s="22">
        <v>0</v>
      </c>
      <c r="AI204" s="22">
        <f t="shared" si="16"/>
        <v>0</v>
      </c>
      <c r="AJ204" s="22">
        <v>0</v>
      </c>
      <c r="AK204" s="22">
        <f t="shared" si="17"/>
        <v>-1713.6</v>
      </c>
      <c r="AM204" s="32">
        <f t="shared" si="18"/>
        <v>0</v>
      </c>
      <c r="AN204" s="32">
        <f t="shared" si="19"/>
        <v>0</v>
      </c>
    </row>
    <row r="205" spans="1:40" outlineLevel="1" x14ac:dyDescent="0.25">
      <c r="A205" s="36">
        <v>40755</v>
      </c>
      <c r="C205" s="28" t="s">
        <v>7902</v>
      </c>
      <c r="D205" s="29" t="s">
        <v>7903</v>
      </c>
      <c r="F205" s="29" t="s">
        <v>88</v>
      </c>
      <c r="G205" s="29" t="s">
        <v>451</v>
      </c>
      <c r="H205" s="29" t="s">
        <v>157</v>
      </c>
      <c r="K205" s="29"/>
      <c r="L205" s="29"/>
      <c r="M205" s="29"/>
      <c r="N205" s="31">
        <v>1</v>
      </c>
      <c r="O205" s="31" t="s">
        <v>158</v>
      </c>
      <c r="P205" s="32">
        <v>3008.25</v>
      </c>
      <c r="Q205" s="32">
        <v>0</v>
      </c>
      <c r="R205" s="32">
        <v>0</v>
      </c>
      <c r="S205" s="32">
        <f t="shared" si="15"/>
        <v>3008.25</v>
      </c>
      <c r="U205" s="31">
        <v>80</v>
      </c>
      <c r="V205" s="22">
        <v>-3008.25</v>
      </c>
      <c r="W205" s="22">
        <v>0</v>
      </c>
      <c r="X205" s="22">
        <v>0</v>
      </c>
      <c r="Y205" s="22">
        <v>0</v>
      </c>
      <c r="Z205" s="22">
        <v>0</v>
      </c>
      <c r="AA205" s="22">
        <v>0</v>
      </c>
      <c r="AB205" s="22">
        <v>0</v>
      </c>
      <c r="AC205" s="22">
        <v>0</v>
      </c>
      <c r="AD205" s="22">
        <v>0</v>
      </c>
      <c r="AE205" s="22">
        <v>0</v>
      </c>
      <c r="AF205" s="22">
        <v>0</v>
      </c>
      <c r="AG205" s="22">
        <v>0</v>
      </c>
      <c r="AH205" s="22">
        <v>0</v>
      </c>
      <c r="AI205" s="22">
        <f t="shared" si="16"/>
        <v>0</v>
      </c>
      <c r="AJ205" s="22">
        <v>0</v>
      </c>
      <c r="AK205" s="22">
        <f t="shared" si="17"/>
        <v>-3008.25</v>
      </c>
      <c r="AM205" s="32">
        <f t="shared" si="18"/>
        <v>0</v>
      </c>
      <c r="AN205" s="32">
        <f t="shared" si="19"/>
        <v>0</v>
      </c>
    </row>
    <row r="206" spans="1:40" outlineLevel="1" x14ac:dyDescent="0.25">
      <c r="A206" s="36">
        <v>40755</v>
      </c>
      <c r="C206" s="28" t="s">
        <v>7904</v>
      </c>
      <c r="D206" s="29" t="s">
        <v>7905</v>
      </c>
      <c r="F206" s="29" t="s">
        <v>88</v>
      </c>
      <c r="G206" s="29" t="s">
        <v>451</v>
      </c>
      <c r="H206" s="29" t="s">
        <v>157</v>
      </c>
      <c r="K206" s="29"/>
      <c r="L206" s="29"/>
      <c r="M206" s="29"/>
      <c r="N206" s="31">
        <v>1</v>
      </c>
      <c r="O206" s="31" t="s">
        <v>158</v>
      </c>
      <c r="P206" s="32">
        <v>4285.29</v>
      </c>
      <c r="Q206" s="32">
        <v>0</v>
      </c>
      <c r="R206" s="32">
        <v>0</v>
      </c>
      <c r="S206" s="32">
        <f t="shared" si="15"/>
        <v>4285.29</v>
      </c>
      <c r="U206" s="31">
        <v>80</v>
      </c>
      <c r="V206" s="22">
        <v>-4285.29</v>
      </c>
      <c r="W206" s="22">
        <v>0</v>
      </c>
      <c r="X206" s="22">
        <v>0</v>
      </c>
      <c r="Y206" s="22">
        <v>0</v>
      </c>
      <c r="Z206" s="22">
        <v>0</v>
      </c>
      <c r="AA206" s="22">
        <v>0</v>
      </c>
      <c r="AB206" s="22">
        <v>0</v>
      </c>
      <c r="AC206" s="22">
        <v>0</v>
      </c>
      <c r="AD206" s="22">
        <v>0</v>
      </c>
      <c r="AE206" s="22">
        <v>0</v>
      </c>
      <c r="AF206" s="22">
        <v>0</v>
      </c>
      <c r="AG206" s="22">
        <v>0</v>
      </c>
      <c r="AH206" s="22">
        <v>0</v>
      </c>
      <c r="AI206" s="22">
        <f t="shared" si="16"/>
        <v>0</v>
      </c>
      <c r="AJ206" s="22">
        <v>0</v>
      </c>
      <c r="AK206" s="22">
        <f t="shared" si="17"/>
        <v>-4285.29</v>
      </c>
      <c r="AM206" s="32">
        <f t="shared" si="18"/>
        <v>0</v>
      </c>
      <c r="AN206" s="32">
        <f t="shared" si="19"/>
        <v>0</v>
      </c>
    </row>
    <row r="207" spans="1:40" outlineLevel="1" x14ac:dyDescent="0.25">
      <c r="A207" s="36">
        <v>40755</v>
      </c>
      <c r="C207" s="28" t="s">
        <v>7906</v>
      </c>
      <c r="D207" s="29" t="s">
        <v>7907</v>
      </c>
      <c r="F207" s="29" t="s">
        <v>88</v>
      </c>
      <c r="G207" s="29" t="s">
        <v>451</v>
      </c>
      <c r="H207" s="29" t="s">
        <v>157</v>
      </c>
      <c r="K207" s="29"/>
      <c r="L207" s="29"/>
      <c r="M207" s="29"/>
      <c r="N207" s="31">
        <v>1</v>
      </c>
      <c r="O207" s="31" t="s">
        <v>158</v>
      </c>
      <c r="P207" s="32">
        <v>144</v>
      </c>
      <c r="Q207" s="32">
        <v>0</v>
      </c>
      <c r="R207" s="32">
        <v>0</v>
      </c>
      <c r="S207" s="32">
        <f t="shared" si="15"/>
        <v>144</v>
      </c>
      <c r="U207" s="31">
        <v>80</v>
      </c>
      <c r="V207" s="22">
        <v>-144</v>
      </c>
      <c r="W207" s="22">
        <v>0</v>
      </c>
      <c r="X207" s="22">
        <v>0</v>
      </c>
      <c r="Y207" s="22">
        <v>0</v>
      </c>
      <c r="Z207" s="22">
        <v>0</v>
      </c>
      <c r="AA207" s="22">
        <v>0</v>
      </c>
      <c r="AB207" s="22">
        <v>0</v>
      </c>
      <c r="AC207" s="22">
        <v>0</v>
      </c>
      <c r="AD207" s="22">
        <v>0</v>
      </c>
      <c r="AE207" s="22">
        <v>0</v>
      </c>
      <c r="AF207" s="22">
        <v>0</v>
      </c>
      <c r="AG207" s="22">
        <v>0</v>
      </c>
      <c r="AH207" s="22">
        <v>0</v>
      </c>
      <c r="AI207" s="22">
        <f t="shared" si="16"/>
        <v>0</v>
      </c>
      <c r="AJ207" s="22">
        <v>0</v>
      </c>
      <c r="AK207" s="22">
        <f t="shared" si="17"/>
        <v>-144</v>
      </c>
      <c r="AM207" s="32">
        <f t="shared" si="18"/>
        <v>0</v>
      </c>
      <c r="AN207" s="32">
        <f t="shared" si="19"/>
        <v>0</v>
      </c>
    </row>
    <row r="208" spans="1:40" outlineLevel="1" x14ac:dyDescent="0.25">
      <c r="A208" s="36">
        <v>40755</v>
      </c>
      <c r="C208" s="28" t="s">
        <v>7908</v>
      </c>
      <c r="D208" s="29" t="s">
        <v>7909</v>
      </c>
      <c r="F208" s="29" t="s">
        <v>88</v>
      </c>
      <c r="G208" s="29" t="s">
        <v>451</v>
      </c>
      <c r="H208" s="29" t="s">
        <v>157</v>
      </c>
      <c r="K208" s="29"/>
      <c r="L208" s="29"/>
      <c r="M208" s="29"/>
      <c r="N208" s="31">
        <v>1</v>
      </c>
      <c r="O208" s="31" t="s">
        <v>158</v>
      </c>
      <c r="P208" s="32">
        <v>240</v>
      </c>
      <c r="Q208" s="32">
        <v>0</v>
      </c>
      <c r="R208" s="32">
        <v>0</v>
      </c>
      <c r="S208" s="32">
        <f t="shared" si="15"/>
        <v>240</v>
      </c>
      <c r="U208" s="31">
        <v>80</v>
      </c>
      <c r="V208" s="22">
        <v>-240</v>
      </c>
      <c r="W208" s="22">
        <v>0</v>
      </c>
      <c r="X208" s="22">
        <v>0</v>
      </c>
      <c r="Y208" s="22">
        <v>0</v>
      </c>
      <c r="Z208" s="22">
        <v>0</v>
      </c>
      <c r="AA208" s="22">
        <v>0</v>
      </c>
      <c r="AB208" s="22">
        <v>0</v>
      </c>
      <c r="AC208" s="22">
        <v>0</v>
      </c>
      <c r="AD208" s="22">
        <v>0</v>
      </c>
      <c r="AE208" s="22">
        <v>0</v>
      </c>
      <c r="AF208" s="22">
        <v>0</v>
      </c>
      <c r="AG208" s="22">
        <v>0</v>
      </c>
      <c r="AH208" s="22">
        <v>0</v>
      </c>
      <c r="AI208" s="22">
        <f t="shared" si="16"/>
        <v>0</v>
      </c>
      <c r="AJ208" s="22">
        <v>0</v>
      </c>
      <c r="AK208" s="22">
        <f t="shared" si="17"/>
        <v>-240</v>
      </c>
      <c r="AM208" s="32">
        <f t="shared" si="18"/>
        <v>0</v>
      </c>
      <c r="AN208" s="32">
        <f t="shared" si="19"/>
        <v>0</v>
      </c>
    </row>
    <row r="209" spans="1:40" outlineLevel="1" x14ac:dyDescent="0.25">
      <c r="A209" s="36">
        <v>40755</v>
      </c>
      <c r="C209" s="28" t="s">
        <v>7910</v>
      </c>
      <c r="D209" s="29" t="s">
        <v>7911</v>
      </c>
      <c r="F209" s="29" t="s">
        <v>88</v>
      </c>
      <c r="G209" s="29" t="s">
        <v>451</v>
      </c>
      <c r="H209" s="29" t="s">
        <v>157</v>
      </c>
      <c r="K209" s="29"/>
      <c r="L209" s="29"/>
      <c r="M209" s="29"/>
      <c r="N209" s="31">
        <v>1</v>
      </c>
      <c r="O209" s="31" t="s">
        <v>158</v>
      </c>
      <c r="P209" s="32">
        <v>15601.05</v>
      </c>
      <c r="Q209" s="32">
        <v>0</v>
      </c>
      <c r="R209" s="32">
        <v>0</v>
      </c>
      <c r="S209" s="32">
        <f t="shared" si="15"/>
        <v>15601.05</v>
      </c>
      <c r="U209" s="31">
        <v>80</v>
      </c>
      <c r="V209" s="22">
        <v>-15601.05</v>
      </c>
      <c r="W209" s="22">
        <v>0</v>
      </c>
      <c r="X209" s="22">
        <v>0</v>
      </c>
      <c r="Y209" s="22">
        <v>0</v>
      </c>
      <c r="Z209" s="22">
        <v>0</v>
      </c>
      <c r="AA209" s="22">
        <v>0</v>
      </c>
      <c r="AB209" s="22">
        <v>0</v>
      </c>
      <c r="AC209" s="22">
        <v>0</v>
      </c>
      <c r="AD209" s="22">
        <v>0</v>
      </c>
      <c r="AE209" s="22">
        <v>0</v>
      </c>
      <c r="AF209" s="22">
        <v>0</v>
      </c>
      <c r="AG209" s="22">
        <v>0</v>
      </c>
      <c r="AH209" s="22">
        <v>0</v>
      </c>
      <c r="AI209" s="22">
        <f t="shared" si="16"/>
        <v>0</v>
      </c>
      <c r="AJ209" s="22">
        <v>0</v>
      </c>
      <c r="AK209" s="22">
        <f t="shared" si="17"/>
        <v>-15601.05</v>
      </c>
      <c r="AM209" s="32">
        <f t="shared" si="18"/>
        <v>0</v>
      </c>
      <c r="AN209" s="32">
        <f t="shared" si="19"/>
        <v>0</v>
      </c>
    </row>
    <row r="210" spans="1:40" outlineLevel="1" x14ac:dyDescent="0.25">
      <c r="A210" s="36">
        <v>40755</v>
      </c>
      <c r="C210" s="28" t="s">
        <v>7912</v>
      </c>
      <c r="D210" s="29" t="s">
        <v>7913</v>
      </c>
      <c r="F210" s="29" t="s">
        <v>88</v>
      </c>
      <c r="G210" s="29" t="s">
        <v>451</v>
      </c>
      <c r="H210" s="29" t="s">
        <v>157</v>
      </c>
      <c r="K210" s="29"/>
      <c r="L210" s="29"/>
      <c r="M210" s="29"/>
      <c r="N210" s="31">
        <v>1</v>
      </c>
      <c r="O210" s="31" t="s">
        <v>158</v>
      </c>
      <c r="P210" s="32">
        <v>320</v>
      </c>
      <c r="Q210" s="32">
        <v>0</v>
      </c>
      <c r="R210" s="32">
        <v>0</v>
      </c>
      <c r="S210" s="32">
        <f t="shared" si="15"/>
        <v>320</v>
      </c>
      <c r="U210" s="31">
        <v>80</v>
      </c>
      <c r="V210" s="22">
        <v>-320</v>
      </c>
      <c r="W210" s="22">
        <v>0</v>
      </c>
      <c r="X210" s="22">
        <v>0</v>
      </c>
      <c r="Y210" s="22">
        <v>0</v>
      </c>
      <c r="Z210" s="22">
        <v>0</v>
      </c>
      <c r="AA210" s="22">
        <v>0</v>
      </c>
      <c r="AB210" s="22">
        <v>0</v>
      </c>
      <c r="AC210" s="22">
        <v>0</v>
      </c>
      <c r="AD210" s="22">
        <v>0</v>
      </c>
      <c r="AE210" s="22">
        <v>0</v>
      </c>
      <c r="AF210" s="22">
        <v>0</v>
      </c>
      <c r="AG210" s="22">
        <v>0</v>
      </c>
      <c r="AH210" s="22">
        <v>0</v>
      </c>
      <c r="AI210" s="22">
        <f t="shared" si="16"/>
        <v>0</v>
      </c>
      <c r="AJ210" s="22">
        <v>0</v>
      </c>
      <c r="AK210" s="22">
        <f t="shared" si="17"/>
        <v>-320</v>
      </c>
      <c r="AM210" s="32">
        <f t="shared" si="18"/>
        <v>0</v>
      </c>
      <c r="AN210" s="32">
        <f t="shared" si="19"/>
        <v>0</v>
      </c>
    </row>
    <row r="211" spans="1:40" outlineLevel="1" x14ac:dyDescent="0.25">
      <c r="A211" s="36">
        <v>40755</v>
      </c>
      <c r="C211" s="28" t="s">
        <v>7914</v>
      </c>
      <c r="D211" s="29" t="s">
        <v>7915</v>
      </c>
      <c r="F211" s="29" t="s">
        <v>88</v>
      </c>
      <c r="G211" s="29" t="s">
        <v>451</v>
      </c>
      <c r="H211" s="29" t="s">
        <v>157</v>
      </c>
      <c r="K211" s="29"/>
      <c r="L211" s="29"/>
      <c r="M211" s="29"/>
      <c r="N211" s="31">
        <v>1</v>
      </c>
      <c r="O211" s="31" t="s">
        <v>158</v>
      </c>
      <c r="P211" s="32">
        <v>200</v>
      </c>
      <c r="Q211" s="32">
        <v>0</v>
      </c>
      <c r="R211" s="32">
        <v>0</v>
      </c>
      <c r="S211" s="32">
        <f t="shared" si="15"/>
        <v>200</v>
      </c>
      <c r="U211" s="31">
        <v>80</v>
      </c>
      <c r="V211" s="22">
        <v>-200</v>
      </c>
      <c r="W211" s="22">
        <v>0</v>
      </c>
      <c r="X211" s="22">
        <v>0</v>
      </c>
      <c r="Y211" s="22">
        <v>0</v>
      </c>
      <c r="Z211" s="22">
        <v>0</v>
      </c>
      <c r="AA211" s="22">
        <v>0</v>
      </c>
      <c r="AB211" s="22">
        <v>0</v>
      </c>
      <c r="AC211" s="22">
        <v>0</v>
      </c>
      <c r="AD211" s="22">
        <v>0</v>
      </c>
      <c r="AE211" s="22">
        <v>0</v>
      </c>
      <c r="AF211" s="22">
        <v>0</v>
      </c>
      <c r="AG211" s="22">
        <v>0</v>
      </c>
      <c r="AH211" s="22">
        <v>0</v>
      </c>
      <c r="AI211" s="22">
        <f t="shared" si="16"/>
        <v>0</v>
      </c>
      <c r="AJ211" s="22">
        <v>0</v>
      </c>
      <c r="AK211" s="22">
        <f t="shared" si="17"/>
        <v>-200</v>
      </c>
      <c r="AM211" s="32">
        <f t="shared" si="18"/>
        <v>0</v>
      </c>
      <c r="AN211" s="32">
        <f t="shared" si="19"/>
        <v>0</v>
      </c>
    </row>
    <row r="212" spans="1:40" outlineLevel="1" x14ac:dyDescent="0.25">
      <c r="A212" s="36">
        <v>40755</v>
      </c>
      <c r="C212" s="28" t="s">
        <v>7916</v>
      </c>
      <c r="D212" s="29" t="s">
        <v>7917</v>
      </c>
      <c r="F212" s="29" t="s">
        <v>88</v>
      </c>
      <c r="G212" s="29" t="s">
        <v>451</v>
      </c>
      <c r="H212" s="29" t="s">
        <v>157</v>
      </c>
      <c r="K212" s="29"/>
      <c r="L212" s="29"/>
      <c r="M212" s="29"/>
      <c r="N212" s="31">
        <v>1</v>
      </c>
      <c r="O212" s="31" t="s">
        <v>158</v>
      </c>
      <c r="P212" s="32">
        <v>280</v>
      </c>
      <c r="Q212" s="32">
        <v>0</v>
      </c>
      <c r="R212" s="32">
        <v>0</v>
      </c>
      <c r="S212" s="32">
        <f t="shared" si="15"/>
        <v>280</v>
      </c>
      <c r="U212" s="31">
        <v>80</v>
      </c>
      <c r="V212" s="22">
        <v>-280</v>
      </c>
      <c r="W212" s="22">
        <v>0</v>
      </c>
      <c r="X212" s="22">
        <v>0</v>
      </c>
      <c r="Y212" s="22">
        <v>0</v>
      </c>
      <c r="Z212" s="22">
        <v>0</v>
      </c>
      <c r="AA212" s="22">
        <v>0</v>
      </c>
      <c r="AB212" s="22">
        <v>0</v>
      </c>
      <c r="AC212" s="22">
        <v>0</v>
      </c>
      <c r="AD212" s="22">
        <v>0</v>
      </c>
      <c r="AE212" s="22">
        <v>0</v>
      </c>
      <c r="AF212" s="22">
        <v>0</v>
      </c>
      <c r="AG212" s="22">
        <v>0</v>
      </c>
      <c r="AH212" s="22">
        <v>0</v>
      </c>
      <c r="AI212" s="22">
        <f t="shared" si="16"/>
        <v>0</v>
      </c>
      <c r="AJ212" s="22">
        <v>0</v>
      </c>
      <c r="AK212" s="22">
        <f t="shared" si="17"/>
        <v>-280</v>
      </c>
      <c r="AM212" s="32">
        <f t="shared" si="18"/>
        <v>0</v>
      </c>
      <c r="AN212" s="32">
        <f t="shared" si="19"/>
        <v>0</v>
      </c>
    </row>
    <row r="213" spans="1:40" outlineLevel="1" x14ac:dyDescent="0.25">
      <c r="A213" s="36">
        <v>40755</v>
      </c>
      <c r="C213" s="28" t="s">
        <v>7918</v>
      </c>
      <c r="D213" s="29" t="s">
        <v>7919</v>
      </c>
      <c r="F213" s="29" t="s">
        <v>88</v>
      </c>
      <c r="G213" s="29" t="s">
        <v>451</v>
      </c>
      <c r="H213" s="29" t="s">
        <v>157</v>
      </c>
      <c r="K213" s="29"/>
      <c r="L213" s="29"/>
      <c r="M213" s="29"/>
      <c r="N213" s="31">
        <v>1</v>
      </c>
      <c r="O213" s="31" t="s">
        <v>158</v>
      </c>
      <c r="P213" s="32">
        <v>1500</v>
      </c>
      <c r="Q213" s="32">
        <v>0</v>
      </c>
      <c r="R213" s="32">
        <v>0</v>
      </c>
      <c r="S213" s="32">
        <f t="shared" si="15"/>
        <v>1500</v>
      </c>
      <c r="U213" s="31">
        <v>80</v>
      </c>
      <c r="V213" s="22">
        <v>-1500</v>
      </c>
      <c r="W213" s="22">
        <v>0</v>
      </c>
      <c r="X213" s="22">
        <v>0</v>
      </c>
      <c r="Y213" s="22">
        <v>0</v>
      </c>
      <c r="Z213" s="22">
        <v>0</v>
      </c>
      <c r="AA213" s="22">
        <v>0</v>
      </c>
      <c r="AB213" s="22">
        <v>0</v>
      </c>
      <c r="AC213" s="22">
        <v>0</v>
      </c>
      <c r="AD213" s="22">
        <v>0</v>
      </c>
      <c r="AE213" s="22">
        <v>0</v>
      </c>
      <c r="AF213" s="22">
        <v>0</v>
      </c>
      <c r="AG213" s="22">
        <v>0</v>
      </c>
      <c r="AH213" s="22">
        <v>0</v>
      </c>
      <c r="AI213" s="22">
        <f t="shared" si="16"/>
        <v>0</v>
      </c>
      <c r="AJ213" s="22">
        <v>0</v>
      </c>
      <c r="AK213" s="22">
        <f t="shared" si="17"/>
        <v>-1500</v>
      </c>
      <c r="AM213" s="32">
        <f t="shared" si="18"/>
        <v>0</v>
      </c>
      <c r="AN213" s="32">
        <f t="shared" si="19"/>
        <v>0</v>
      </c>
    </row>
    <row r="214" spans="1:40" outlineLevel="1" x14ac:dyDescent="0.25">
      <c r="A214" s="36">
        <v>40755</v>
      </c>
      <c r="C214" s="28" t="s">
        <v>7920</v>
      </c>
      <c r="D214" s="29" t="s">
        <v>7921</v>
      </c>
      <c r="F214" s="29" t="s">
        <v>88</v>
      </c>
      <c r="G214" s="29" t="s">
        <v>451</v>
      </c>
      <c r="H214" s="29" t="s">
        <v>157</v>
      </c>
      <c r="N214" s="31">
        <v>1</v>
      </c>
      <c r="O214" s="31" t="s">
        <v>158</v>
      </c>
      <c r="P214" s="32">
        <v>1800</v>
      </c>
      <c r="Q214" s="32">
        <v>0</v>
      </c>
      <c r="R214" s="32">
        <v>0</v>
      </c>
      <c r="S214" s="32">
        <f t="shared" si="15"/>
        <v>1800</v>
      </c>
      <c r="U214" s="31">
        <v>80</v>
      </c>
      <c r="V214" s="22">
        <v>-1800</v>
      </c>
      <c r="W214" s="22">
        <v>0</v>
      </c>
      <c r="X214" s="22">
        <v>0</v>
      </c>
      <c r="Y214" s="22">
        <v>0</v>
      </c>
      <c r="Z214" s="22">
        <v>0</v>
      </c>
      <c r="AA214" s="22">
        <v>0</v>
      </c>
      <c r="AB214" s="22">
        <v>0</v>
      </c>
      <c r="AC214" s="22">
        <v>0</v>
      </c>
      <c r="AD214" s="22">
        <v>0</v>
      </c>
      <c r="AE214" s="22">
        <v>0</v>
      </c>
      <c r="AF214" s="22">
        <v>0</v>
      </c>
      <c r="AG214" s="22">
        <v>0</v>
      </c>
      <c r="AH214" s="22">
        <v>0</v>
      </c>
      <c r="AI214" s="22">
        <f t="shared" si="16"/>
        <v>0</v>
      </c>
      <c r="AJ214" s="22">
        <v>0</v>
      </c>
      <c r="AK214" s="22">
        <f t="shared" si="17"/>
        <v>-1800</v>
      </c>
      <c r="AM214" s="32">
        <f t="shared" si="18"/>
        <v>0</v>
      </c>
      <c r="AN214" s="32">
        <f t="shared" si="19"/>
        <v>0</v>
      </c>
    </row>
    <row r="215" spans="1:40" outlineLevel="1" x14ac:dyDescent="0.25">
      <c r="A215" s="36">
        <v>40755</v>
      </c>
      <c r="C215" s="28" t="s">
        <v>7922</v>
      </c>
      <c r="D215" s="29" t="s">
        <v>7923</v>
      </c>
      <c r="F215" s="29" t="s">
        <v>88</v>
      </c>
      <c r="G215" s="29" t="s">
        <v>451</v>
      </c>
      <c r="H215" s="29" t="s">
        <v>157</v>
      </c>
      <c r="K215" s="29"/>
      <c r="L215" s="29"/>
      <c r="M215" s="29"/>
      <c r="N215" s="31">
        <v>1</v>
      </c>
      <c r="O215" s="31" t="s">
        <v>158</v>
      </c>
      <c r="P215" s="32">
        <v>540</v>
      </c>
      <c r="Q215" s="32">
        <v>0</v>
      </c>
      <c r="R215" s="32">
        <v>0</v>
      </c>
      <c r="S215" s="32">
        <f t="shared" si="15"/>
        <v>540</v>
      </c>
      <c r="U215" s="31">
        <v>80</v>
      </c>
      <c r="V215" s="22">
        <v>-540</v>
      </c>
      <c r="W215" s="22">
        <v>0</v>
      </c>
      <c r="X215" s="22">
        <v>0</v>
      </c>
      <c r="Y215" s="22">
        <v>0</v>
      </c>
      <c r="Z215" s="22">
        <v>0</v>
      </c>
      <c r="AA215" s="22">
        <v>0</v>
      </c>
      <c r="AB215" s="22">
        <v>0</v>
      </c>
      <c r="AC215" s="22">
        <v>0</v>
      </c>
      <c r="AD215" s="22">
        <v>0</v>
      </c>
      <c r="AE215" s="22">
        <v>0</v>
      </c>
      <c r="AF215" s="22">
        <v>0</v>
      </c>
      <c r="AG215" s="22">
        <v>0</v>
      </c>
      <c r="AH215" s="22">
        <v>0</v>
      </c>
      <c r="AI215" s="22">
        <f t="shared" si="16"/>
        <v>0</v>
      </c>
      <c r="AJ215" s="22">
        <v>0</v>
      </c>
      <c r="AK215" s="22">
        <f t="shared" si="17"/>
        <v>-540</v>
      </c>
      <c r="AM215" s="32">
        <f t="shared" si="18"/>
        <v>0</v>
      </c>
      <c r="AN215" s="32">
        <f t="shared" si="19"/>
        <v>0</v>
      </c>
    </row>
    <row r="216" spans="1:40" outlineLevel="1" x14ac:dyDescent="0.25">
      <c r="A216" s="36">
        <v>40755</v>
      </c>
      <c r="C216" s="28" t="s">
        <v>7924</v>
      </c>
      <c r="D216" s="29" t="s">
        <v>7925</v>
      </c>
      <c r="F216" s="29" t="s">
        <v>88</v>
      </c>
      <c r="G216" s="29" t="s">
        <v>451</v>
      </c>
      <c r="H216" s="29" t="s">
        <v>157</v>
      </c>
      <c r="K216" s="29"/>
      <c r="L216" s="29"/>
      <c r="M216" s="29"/>
      <c r="N216" s="31">
        <v>1</v>
      </c>
      <c r="O216" s="31" t="s">
        <v>158</v>
      </c>
      <c r="P216" s="32">
        <v>376</v>
      </c>
      <c r="Q216" s="32">
        <v>0</v>
      </c>
      <c r="R216" s="32">
        <v>0</v>
      </c>
      <c r="S216" s="32">
        <f t="shared" si="15"/>
        <v>376</v>
      </c>
      <c r="U216" s="31">
        <v>80</v>
      </c>
      <c r="V216" s="22">
        <v>-376</v>
      </c>
      <c r="W216" s="22">
        <v>0</v>
      </c>
      <c r="X216" s="22">
        <v>0</v>
      </c>
      <c r="Y216" s="22">
        <v>0</v>
      </c>
      <c r="Z216" s="22">
        <v>0</v>
      </c>
      <c r="AA216" s="22">
        <v>0</v>
      </c>
      <c r="AB216" s="22">
        <v>0</v>
      </c>
      <c r="AC216" s="22">
        <v>0</v>
      </c>
      <c r="AD216" s="22">
        <v>0</v>
      </c>
      <c r="AE216" s="22">
        <v>0</v>
      </c>
      <c r="AF216" s="22">
        <v>0</v>
      </c>
      <c r="AG216" s="22">
        <v>0</v>
      </c>
      <c r="AH216" s="22">
        <v>0</v>
      </c>
      <c r="AI216" s="22">
        <f t="shared" si="16"/>
        <v>0</v>
      </c>
      <c r="AJ216" s="22">
        <v>0</v>
      </c>
      <c r="AK216" s="22">
        <f t="shared" si="17"/>
        <v>-376</v>
      </c>
      <c r="AM216" s="32">
        <f t="shared" si="18"/>
        <v>0</v>
      </c>
      <c r="AN216" s="32">
        <f t="shared" si="19"/>
        <v>0</v>
      </c>
    </row>
    <row r="217" spans="1:40" outlineLevel="1" x14ac:dyDescent="0.25">
      <c r="A217" s="36">
        <v>40755</v>
      </c>
      <c r="C217" s="28" t="s">
        <v>7926</v>
      </c>
      <c r="D217" s="29" t="s">
        <v>7927</v>
      </c>
      <c r="F217" s="29" t="s">
        <v>88</v>
      </c>
      <c r="G217" s="29" t="s">
        <v>451</v>
      </c>
      <c r="H217" s="29" t="s">
        <v>157</v>
      </c>
      <c r="K217" s="29"/>
      <c r="L217" s="29"/>
      <c r="M217" s="29"/>
      <c r="N217" s="31">
        <v>1</v>
      </c>
      <c r="O217" s="31" t="s">
        <v>158</v>
      </c>
      <c r="P217" s="32">
        <v>330</v>
      </c>
      <c r="Q217" s="32">
        <v>0</v>
      </c>
      <c r="R217" s="32">
        <v>0</v>
      </c>
      <c r="S217" s="32">
        <f t="shared" si="15"/>
        <v>330</v>
      </c>
      <c r="U217" s="31">
        <v>80</v>
      </c>
      <c r="V217" s="22">
        <v>-330</v>
      </c>
      <c r="W217" s="22">
        <v>0</v>
      </c>
      <c r="X217" s="22">
        <v>0</v>
      </c>
      <c r="Y217" s="22">
        <v>0</v>
      </c>
      <c r="Z217" s="22">
        <v>0</v>
      </c>
      <c r="AA217" s="22">
        <v>0</v>
      </c>
      <c r="AB217" s="22">
        <v>0</v>
      </c>
      <c r="AC217" s="22">
        <v>0</v>
      </c>
      <c r="AD217" s="22">
        <v>0</v>
      </c>
      <c r="AE217" s="22">
        <v>0</v>
      </c>
      <c r="AF217" s="22">
        <v>0</v>
      </c>
      <c r="AG217" s="22">
        <v>0</v>
      </c>
      <c r="AH217" s="22">
        <v>0</v>
      </c>
      <c r="AI217" s="22">
        <f t="shared" si="16"/>
        <v>0</v>
      </c>
      <c r="AJ217" s="22">
        <v>0</v>
      </c>
      <c r="AK217" s="22">
        <f t="shared" si="17"/>
        <v>-330</v>
      </c>
      <c r="AM217" s="32">
        <f t="shared" si="18"/>
        <v>0</v>
      </c>
      <c r="AN217" s="32">
        <f t="shared" si="19"/>
        <v>0</v>
      </c>
    </row>
    <row r="218" spans="1:40" outlineLevel="1" x14ac:dyDescent="0.25">
      <c r="A218" s="36">
        <v>40755</v>
      </c>
      <c r="C218" s="28" t="s">
        <v>7928</v>
      </c>
      <c r="D218" s="29" t="s">
        <v>7929</v>
      </c>
      <c r="F218" s="29" t="s">
        <v>88</v>
      </c>
      <c r="G218" s="29" t="s">
        <v>451</v>
      </c>
      <c r="H218" s="29" t="s">
        <v>157</v>
      </c>
      <c r="K218" s="29"/>
      <c r="L218" s="29"/>
      <c r="M218" s="29"/>
      <c r="N218" s="31">
        <v>1</v>
      </c>
      <c r="O218" s="31" t="s">
        <v>158</v>
      </c>
      <c r="P218" s="32">
        <v>250</v>
      </c>
      <c r="Q218" s="32">
        <v>0</v>
      </c>
      <c r="R218" s="32">
        <v>0</v>
      </c>
      <c r="S218" s="32">
        <f t="shared" si="15"/>
        <v>250</v>
      </c>
      <c r="U218" s="31">
        <v>80</v>
      </c>
      <c r="V218" s="22">
        <v>-250</v>
      </c>
      <c r="W218" s="22">
        <v>0</v>
      </c>
      <c r="X218" s="22">
        <v>0</v>
      </c>
      <c r="Y218" s="22">
        <v>0</v>
      </c>
      <c r="Z218" s="22">
        <v>0</v>
      </c>
      <c r="AA218" s="22">
        <v>0</v>
      </c>
      <c r="AB218" s="22">
        <v>0</v>
      </c>
      <c r="AC218" s="22">
        <v>0</v>
      </c>
      <c r="AD218" s="22">
        <v>0</v>
      </c>
      <c r="AE218" s="22">
        <v>0</v>
      </c>
      <c r="AF218" s="22">
        <v>0</v>
      </c>
      <c r="AG218" s="22">
        <v>0</v>
      </c>
      <c r="AH218" s="22">
        <v>0</v>
      </c>
      <c r="AI218" s="22">
        <f t="shared" si="16"/>
        <v>0</v>
      </c>
      <c r="AJ218" s="22">
        <v>0</v>
      </c>
      <c r="AK218" s="22">
        <f t="shared" si="17"/>
        <v>-250</v>
      </c>
      <c r="AM218" s="32">
        <f t="shared" si="18"/>
        <v>0</v>
      </c>
      <c r="AN218" s="32">
        <f t="shared" si="19"/>
        <v>0</v>
      </c>
    </row>
    <row r="219" spans="1:40" outlineLevel="1" x14ac:dyDescent="0.25">
      <c r="A219" s="36">
        <v>40755</v>
      </c>
      <c r="C219" s="28" t="s">
        <v>7930</v>
      </c>
      <c r="D219" s="29" t="s">
        <v>7931</v>
      </c>
      <c r="F219" s="29" t="s">
        <v>88</v>
      </c>
      <c r="G219" s="29" t="s">
        <v>451</v>
      </c>
      <c r="H219" s="29" t="s">
        <v>157</v>
      </c>
      <c r="K219" s="29"/>
      <c r="L219" s="29"/>
      <c r="M219" s="29"/>
      <c r="N219" s="31">
        <v>1</v>
      </c>
      <c r="O219" s="31" t="s">
        <v>158</v>
      </c>
      <c r="P219" s="32">
        <v>2404</v>
      </c>
      <c r="Q219" s="32">
        <v>0</v>
      </c>
      <c r="R219" s="32">
        <v>0</v>
      </c>
      <c r="S219" s="32">
        <f t="shared" si="15"/>
        <v>2404</v>
      </c>
      <c r="U219" s="31">
        <v>80</v>
      </c>
      <c r="V219" s="22">
        <v>-2404</v>
      </c>
      <c r="W219" s="22">
        <v>0</v>
      </c>
      <c r="X219" s="22">
        <v>0</v>
      </c>
      <c r="Y219" s="22">
        <v>0</v>
      </c>
      <c r="Z219" s="22">
        <v>0</v>
      </c>
      <c r="AA219" s="22">
        <v>0</v>
      </c>
      <c r="AB219" s="22">
        <v>0</v>
      </c>
      <c r="AC219" s="22">
        <v>0</v>
      </c>
      <c r="AD219" s="22">
        <v>0</v>
      </c>
      <c r="AE219" s="22">
        <v>0</v>
      </c>
      <c r="AF219" s="22">
        <v>0</v>
      </c>
      <c r="AG219" s="22">
        <v>0</v>
      </c>
      <c r="AH219" s="22">
        <v>0</v>
      </c>
      <c r="AI219" s="22">
        <f t="shared" si="16"/>
        <v>0</v>
      </c>
      <c r="AJ219" s="22">
        <v>0</v>
      </c>
      <c r="AK219" s="22">
        <f t="shared" si="17"/>
        <v>-2404</v>
      </c>
      <c r="AM219" s="32">
        <f t="shared" si="18"/>
        <v>0</v>
      </c>
      <c r="AN219" s="32">
        <f t="shared" si="19"/>
        <v>0</v>
      </c>
    </row>
    <row r="220" spans="1:40" outlineLevel="1" x14ac:dyDescent="0.25">
      <c r="A220" s="36">
        <v>40755</v>
      </c>
      <c r="C220" s="28" t="s">
        <v>7932</v>
      </c>
      <c r="D220" s="29" t="s">
        <v>7933</v>
      </c>
      <c r="F220" s="29" t="s">
        <v>88</v>
      </c>
      <c r="G220" s="29" t="s">
        <v>451</v>
      </c>
      <c r="H220" s="29" t="s">
        <v>157</v>
      </c>
      <c r="K220" s="29"/>
      <c r="L220" s="29"/>
      <c r="M220" s="29"/>
      <c r="N220" s="31">
        <v>1</v>
      </c>
      <c r="O220" s="31" t="s">
        <v>158</v>
      </c>
      <c r="P220" s="32">
        <v>160</v>
      </c>
      <c r="Q220" s="32">
        <v>0</v>
      </c>
      <c r="R220" s="32">
        <v>0</v>
      </c>
      <c r="S220" s="32">
        <f t="shared" si="15"/>
        <v>160</v>
      </c>
      <c r="U220" s="31">
        <v>80</v>
      </c>
      <c r="V220" s="22">
        <v>-160</v>
      </c>
      <c r="W220" s="22">
        <v>0</v>
      </c>
      <c r="X220" s="22">
        <v>0</v>
      </c>
      <c r="Y220" s="22">
        <v>0</v>
      </c>
      <c r="Z220" s="22">
        <v>0</v>
      </c>
      <c r="AA220" s="22">
        <v>0</v>
      </c>
      <c r="AB220" s="22">
        <v>0</v>
      </c>
      <c r="AC220" s="22">
        <v>0</v>
      </c>
      <c r="AD220" s="22">
        <v>0</v>
      </c>
      <c r="AE220" s="22">
        <v>0</v>
      </c>
      <c r="AF220" s="22">
        <v>0</v>
      </c>
      <c r="AG220" s="22">
        <v>0</v>
      </c>
      <c r="AH220" s="22">
        <v>0</v>
      </c>
      <c r="AI220" s="22">
        <f t="shared" si="16"/>
        <v>0</v>
      </c>
      <c r="AJ220" s="22">
        <v>0</v>
      </c>
      <c r="AK220" s="22">
        <f t="shared" si="17"/>
        <v>-160</v>
      </c>
      <c r="AM220" s="32">
        <f t="shared" si="18"/>
        <v>0</v>
      </c>
      <c r="AN220" s="32">
        <f t="shared" si="19"/>
        <v>0</v>
      </c>
    </row>
    <row r="221" spans="1:40" outlineLevel="1" x14ac:dyDescent="0.25">
      <c r="A221" s="36">
        <v>40755</v>
      </c>
      <c r="C221" s="28" t="s">
        <v>7934</v>
      </c>
      <c r="D221" s="29" t="s">
        <v>7935</v>
      </c>
      <c r="F221" s="29" t="s">
        <v>88</v>
      </c>
      <c r="G221" s="29" t="s">
        <v>451</v>
      </c>
      <c r="H221" s="29" t="s">
        <v>157</v>
      </c>
      <c r="K221" s="29"/>
      <c r="L221" s="29"/>
      <c r="M221" s="29"/>
      <c r="N221" s="31">
        <v>1</v>
      </c>
      <c r="O221" s="31" t="s">
        <v>158</v>
      </c>
      <c r="P221" s="32">
        <v>286</v>
      </c>
      <c r="Q221" s="32">
        <v>0</v>
      </c>
      <c r="R221" s="32">
        <v>0</v>
      </c>
      <c r="S221" s="32">
        <f t="shared" si="15"/>
        <v>286</v>
      </c>
      <c r="U221" s="31">
        <v>80</v>
      </c>
      <c r="V221" s="22">
        <v>-286</v>
      </c>
      <c r="W221" s="22">
        <v>0</v>
      </c>
      <c r="X221" s="22">
        <v>0</v>
      </c>
      <c r="Y221" s="22">
        <v>0</v>
      </c>
      <c r="Z221" s="22">
        <v>0</v>
      </c>
      <c r="AA221" s="22">
        <v>0</v>
      </c>
      <c r="AB221" s="22">
        <v>0</v>
      </c>
      <c r="AC221" s="22">
        <v>0</v>
      </c>
      <c r="AD221" s="22">
        <v>0</v>
      </c>
      <c r="AE221" s="22">
        <v>0</v>
      </c>
      <c r="AF221" s="22">
        <v>0</v>
      </c>
      <c r="AG221" s="22">
        <v>0</v>
      </c>
      <c r="AH221" s="22">
        <v>0</v>
      </c>
      <c r="AI221" s="22">
        <f t="shared" si="16"/>
        <v>0</v>
      </c>
      <c r="AJ221" s="22">
        <v>0</v>
      </c>
      <c r="AK221" s="22">
        <f t="shared" si="17"/>
        <v>-286</v>
      </c>
      <c r="AM221" s="32">
        <f t="shared" si="18"/>
        <v>0</v>
      </c>
      <c r="AN221" s="32">
        <f t="shared" si="19"/>
        <v>0</v>
      </c>
    </row>
    <row r="222" spans="1:40" outlineLevel="1" x14ac:dyDescent="0.25">
      <c r="A222" s="36">
        <v>40755</v>
      </c>
      <c r="C222" s="28" t="s">
        <v>7936</v>
      </c>
      <c r="D222" s="29" t="s">
        <v>7937</v>
      </c>
      <c r="F222" s="29" t="s">
        <v>88</v>
      </c>
      <c r="G222" s="29" t="s">
        <v>451</v>
      </c>
      <c r="H222" s="29" t="s">
        <v>157</v>
      </c>
      <c r="K222" s="29"/>
      <c r="L222" s="29"/>
      <c r="M222" s="29"/>
      <c r="N222" s="31">
        <v>1</v>
      </c>
      <c r="O222" s="31" t="s">
        <v>158</v>
      </c>
      <c r="P222" s="32">
        <v>1377.6</v>
      </c>
      <c r="Q222" s="32">
        <v>0</v>
      </c>
      <c r="R222" s="32">
        <v>0</v>
      </c>
      <c r="S222" s="32">
        <f t="shared" si="15"/>
        <v>1377.6</v>
      </c>
      <c r="U222" s="31">
        <v>80</v>
      </c>
      <c r="V222" s="22">
        <v>-1377.6</v>
      </c>
      <c r="W222" s="22">
        <v>0</v>
      </c>
      <c r="X222" s="22">
        <v>0</v>
      </c>
      <c r="Y222" s="22">
        <v>0</v>
      </c>
      <c r="Z222" s="22">
        <v>0</v>
      </c>
      <c r="AA222" s="22">
        <v>0</v>
      </c>
      <c r="AB222" s="22">
        <v>0</v>
      </c>
      <c r="AC222" s="22">
        <v>0</v>
      </c>
      <c r="AD222" s="22">
        <v>0</v>
      </c>
      <c r="AE222" s="22">
        <v>0</v>
      </c>
      <c r="AF222" s="22">
        <v>0</v>
      </c>
      <c r="AG222" s="22">
        <v>0</v>
      </c>
      <c r="AH222" s="22">
        <v>0</v>
      </c>
      <c r="AI222" s="22">
        <f t="shared" si="16"/>
        <v>0</v>
      </c>
      <c r="AJ222" s="22">
        <v>0</v>
      </c>
      <c r="AK222" s="22">
        <f t="shared" si="17"/>
        <v>-1377.6</v>
      </c>
      <c r="AM222" s="32">
        <f t="shared" si="18"/>
        <v>0</v>
      </c>
      <c r="AN222" s="32">
        <f t="shared" si="19"/>
        <v>0</v>
      </c>
    </row>
    <row r="223" spans="1:40" outlineLevel="1" x14ac:dyDescent="0.25">
      <c r="A223" s="36">
        <v>40755</v>
      </c>
      <c r="C223" s="28" t="s">
        <v>7938</v>
      </c>
      <c r="D223" s="29" t="s">
        <v>7937</v>
      </c>
      <c r="F223" s="29" t="s">
        <v>88</v>
      </c>
      <c r="G223" s="29" t="s">
        <v>451</v>
      </c>
      <c r="H223" s="29" t="s">
        <v>157</v>
      </c>
      <c r="K223" s="29"/>
      <c r="L223" s="29"/>
      <c r="M223" s="29"/>
      <c r="N223" s="31">
        <v>1</v>
      </c>
      <c r="O223" s="31" t="s">
        <v>158</v>
      </c>
      <c r="P223" s="32">
        <v>264</v>
      </c>
      <c r="Q223" s="32">
        <v>0</v>
      </c>
      <c r="R223" s="32">
        <v>0</v>
      </c>
      <c r="S223" s="32">
        <f t="shared" si="15"/>
        <v>264</v>
      </c>
      <c r="U223" s="31">
        <v>80</v>
      </c>
      <c r="V223" s="22">
        <v>-264</v>
      </c>
      <c r="W223" s="22">
        <v>0</v>
      </c>
      <c r="X223" s="22">
        <v>0</v>
      </c>
      <c r="Y223" s="22">
        <v>0</v>
      </c>
      <c r="Z223" s="22">
        <v>0</v>
      </c>
      <c r="AA223" s="22">
        <v>0</v>
      </c>
      <c r="AB223" s="22">
        <v>0</v>
      </c>
      <c r="AC223" s="22">
        <v>0</v>
      </c>
      <c r="AD223" s="22">
        <v>0</v>
      </c>
      <c r="AE223" s="22">
        <v>0</v>
      </c>
      <c r="AF223" s="22">
        <v>0</v>
      </c>
      <c r="AG223" s="22">
        <v>0</v>
      </c>
      <c r="AH223" s="22">
        <v>0</v>
      </c>
      <c r="AI223" s="22">
        <f t="shared" si="16"/>
        <v>0</v>
      </c>
      <c r="AJ223" s="22">
        <v>0</v>
      </c>
      <c r="AK223" s="22">
        <f t="shared" si="17"/>
        <v>-264</v>
      </c>
      <c r="AM223" s="32">
        <f t="shared" si="18"/>
        <v>0</v>
      </c>
      <c r="AN223" s="32">
        <f t="shared" si="19"/>
        <v>0</v>
      </c>
    </row>
    <row r="224" spans="1:40" outlineLevel="1" x14ac:dyDescent="0.25">
      <c r="A224" s="36">
        <v>40755</v>
      </c>
      <c r="C224" s="28" t="s">
        <v>7939</v>
      </c>
      <c r="D224" s="29" t="s">
        <v>7937</v>
      </c>
      <c r="F224" s="29" t="s">
        <v>88</v>
      </c>
      <c r="G224" s="29" t="s">
        <v>451</v>
      </c>
      <c r="H224" s="29" t="s">
        <v>157</v>
      </c>
      <c r="K224" s="29"/>
      <c r="L224" s="29"/>
      <c r="M224" s="29"/>
      <c r="N224" s="31">
        <v>1</v>
      </c>
      <c r="O224" s="31" t="s">
        <v>158</v>
      </c>
      <c r="P224" s="32">
        <v>339.6</v>
      </c>
      <c r="Q224" s="32">
        <v>0</v>
      </c>
      <c r="R224" s="32">
        <v>0</v>
      </c>
      <c r="S224" s="32">
        <f t="shared" si="15"/>
        <v>339.6</v>
      </c>
      <c r="U224" s="31">
        <v>80</v>
      </c>
      <c r="V224" s="22">
        <v>-339.6</v>
      </c>
      <c r="W224" s="22">
        <v>0</v>
      </c>
      <c r="X224" s="22">
        <v>0</v>
      </c>
      <c r="Y224" s="22">
        <v>0</v>
      </c>
      <c r="Z224" s="22">
        <v>0</v>
      </c>
      <c r="AA224" s="22">
        <v>0</v>
      </c>
      <c r="AB224" s="22">
        <v>0</v>
      </c>
      <c r="AC224" s="22">
        <v>0</v>
      </c>
      <c r="AD224" s="22">
        <v>0</v>
      </c>
      <c r="AE224" s="22">
        <v>0</v>
      </c>
      <c r="AF224" s="22">
        <v>0</v>
      </c>
      <c r="AG224" s="22">
        <v>0</v>
      </c>
      <c r="AH224" s="22">
        <v>0</v>
      </c>
      <c r="AI224" s="22">
        <f t="shared" si="16"/>
        <v>0</v>
      </c>
      <c r="AJ224" s="22">
        <v>0</v>
      </c>
      <c r="AK224" s="22">
        <f t="shared" si="17"/>
        <v>-339.6</v>
      </c>
      <c r="AM224" s="32">
        <f t="shared" si="18"/>
        <v>0</v>
      </c>
      <c r="AN224" s="32">
        <f t="shared" si="19"/>
        <v>0</v>
      </c>
    </row>
    <row r="225" spans="1:40" outlineLevel="1" x14ac:dyDescent="0.25">
      <c r="A225" s="36">
        <v>40755</v>
      </c>
      <c r="C225" s="28" t="s">
        <v>7940</v>
      </c>
      <c r="D225" s="29" t="s">
        <v>7937</v>
      </c>
      <c r="F225" s="29" t="s">
        <v>88</v>
      </c>
      <c r="G225" s="29" t="s">
        <v>451</v>
      </c>
      <c r="H225" s="29" t="s">
        <v>157</v>
      </c>
      <c r="K225" s="29"/>
      <c r="L225" s="29"/>
      <c r="M225" s="29"/>
      <c r="N225" s="31">
        <v>1</v>
      </c>
      <c r="O225" s="31" t="s">
        <v>158</v>
      </c>
      <c r="P225" s="32">
        <v>196.8</v>
      </c>
      <c r="Q225" s="32">
        <v>0</v>
      </c>
      <c r="R225" s="32">
        <v>0</v>
      </c>
      <c r="S225" s="32">
        <f t="shared" si="15"/>
        <v>196.8</v>
      </c>
      <c r="U225" s="31">
        <v>80</v>
      </c>
      <c r="V225" s="22">
        <v>-196.8</v>
      </c>
      <c r="W225" s="22">
        <v>0</v>
      </c>
      <c r="X225" s="22">
        <v>0</v>
      </c>
      <c r="Y225" s="22">
        <v>0</v>
      </c>
      <c r="Z225" s="22">
        <v>0</v>
      </c>
      <c r="AA225" s="22">
        <v>0</v>
      </c>
      <c r="AB225" s="22">
        <v>0</v>
      </c>
      <c r="AC225" s="22">
        <v>0</v>
      </c>
      <c r="AD225" s="22">
        <v>0</v>
      </c>
      <c r="AE225" s="22">
        <v>0</v>
      </c>
      <c r="AF225" s="22">
        <v>0</v>
      </c>
      <c r="AG225" s="22">
        <v>0</v>
      </c>
      <c r="AH225" s="22">
        <v>0</v>
      </c>
      <c r="AI225" s="22">
        <f t="shared" si="16"/>
        <v>0</v>
      </c>
      <c r="AJ225" s="22">
        <v>0</v>
      </c>
      <c r="AK225" s="22">
        <f t="shared" si="17"/>
        <v>-196.8</v>
      </c>
      <c r="AM225" s="32">
        <f t="shared" si="18"/>
        <v>0</v>
      </c>
      <c r="AN225" s="32">
        <f t="shared" si="19"/>
        <v>0</v>
      </c>
    </row>
    <row r="226" spans="1:40" outlineLevel="1" x14ac:dyDescent="0.25">
      <c r="A226" s="36">
        <v>40755</v>
      </c>
      <c r="C226" s="28" t="s">
        <v>7941</v>
      </c>
      <c r="D226" s="29" t="s">
        <v>7942</v>
      </c>
      <c r="F226" s="29" t="s">
        <v>88</v>
      </c>
      <c r="G226" s="29" t="s">
        <v>451</v>
      </c>
      <c r="H226" s="29" t="s">
        <v>157</v>
      </c>
      <c r="K226" s="29"/>
      <c r="L226" s="29"/>
      <c r="M226" s="29"/>
      <c r="N226" s="31">
        <v>1</v>
      </c>
      <c r="O226" s="31" t="s">
        <v>158</v>
      </c>
      <c r="P226" s="32">
        <v>410</v>
      </c>
      <c r="Q226" s="32">
        <v>0</v>
      </c>
      <c r="R226" s="32">
        <v>0</v>
      </c>
      <c r="S226" s="32">
        <f t="shared" si="15"/>
        <v>410</v>
      </c>
      <c r="U226" s="31">
        <v>80</v>
      </c>
      <c r="V226" s="22">
        <v>-410</v>
      </c>
      <c r="W226" s="22">
        <v>0</v>
      </c>
      <c r="X226" s="22">
        <v>0</v>
      </c>
      <c r="Y226" s="22">
        <v>0</v>
      </c>
      <c r="Z226" s="22">
        <v>0</v>
      </c>
      <c r="AA226" s="22">
        <v>0</v>
      </c>
      <c r="AB226" s="22">
        <v>0</v>
      </c>
      <c r="AC226" s="22">
        <v>0</v>
      </c>
      <c r="AD226" s="22">
        <v>0</v>
      </c>
      <c r="AE226" s="22">
        <v>0</v>
      </c>
      <c r="AF226" s="22">
        <v>0</v>
      </c>
      <c r="AG226" s="22">
        <v>0</v>
      </c>
      <c r="AH226" s="22">
        <v>0</v>
      </c>
      <c r="AI226" s="22">
        <f t="shared" si="16"/>
        <v>0</v>
      </c>
      <c r="AJ226" s="22">
        <v>0</v>
      </c>
      <c r="AK226" s="22">
        <f t="shared" si="17"/>
        <v>-410</v>
      </c>
      <c r="AM226" s="32">
        <f t="shared" si="18"/>
        <v>0</v>
      </c>
      <c r="AN226" s="32">
        <f t="shared" si="19"/>
        <v>0</v>
      </c>
    </row>
    <row r="227" spans="1:40" outlineLevel="1" x14ac:dyDescent="0.25">
      <c r="A227" s="36">
        <v>40755</v>
      </c>
      <c r="C227" s="28" t="s">
        <v>7943</v>
      </c>
      <c r="D227" s="29" t="s">
        <v>7944</v>
      </c>
      <c r="F227" s="29" t="s">
        <v>88</v>
      </c>
      <c r="G227" s="29" t="s">
        <v>451</v>
      </c>
      <c r="H227" s="29" t="s">
        <v>157</v>
      </c>
      <c r="K227" s="29"/>
      <c r="L227" s="29"/>
      <c r="M227" s="29"/>
      <c r="N227" s="31">
        <v>1</v>
      </c>
      <c r="O227" s="31" t="s">
        <v>158</v>
      </c>
      <c r="P227" s="32">
        <v>480</v>
      </c>
      <c r="Q227" s="32">
        <v>0</v>
      </c>
      <c r="R227" s="32">
        <v>0</v>
      </c>
      <c r="S227" s="32">
        <f t="shared" si="15"/>
        <v>480</v>
      </c>
      <c r="U227" s="31">
        <v>80</v>
      </c>
      <c r="V227" s="22">
        <v>-480</v>
      </c>
      <c r="W227" s="22">
        <v>0</v>
      </c>
      <c r="X227" s="22">
        <v>0</v>
      </c>
      <c r="Y227" s="22">
        <v>0</v>
      </c>
      <c r="Z227" s="22">
        <v>0</v>
      </c>
      <c r="AA227" s="22">
        <v>0</v>
      </c>
      <c r="AB227" s="22">
        <v>0</v>
      </c>
      <c r="AC227" s="22">
        <v>0</v>
      </c>
      <c r="AD227" s="22">
        <v>0</v>
      </c>
      <c r="AE227" s="22">
        <v>0</v>
      </c>
      <c r="AF227" s="22">
        <v>0</v>
      </c>
      <c r="AG227" s="22">
        <v>0</v>
      </c>
      <c r="AH227" s="22">
        <v>0</v>
      </c>
      <c r="AI227" s="22">
        <f t="shared" si="16"/>
        <v>0</v>
      </c>
      <c r="AJ227" s="22">
        <v>0</v>
      </c>
      <c r="AK227" s="22">
        <f t="shared" si="17"/>
        <v>-480</v>
      </c>
      <c r="AM227" s="32">
        <f t="shared" si="18"/>
        <v>0</v>
      </c>
      <c r="AN227" s="32">
        <f t="shared" si="19"/>
        <v>0</v>
      </c>
    </row>
    <row r="228" spans="1:40" outlineLevel="1" x14ac:dyDescent="0.25">
      <c r="A228" s="36">
        <v>40755</v>
      </c>
      <c r="C228" s="28" t="s">
        <v>7945</v>
      </c>
      <c r="D228" s="29" t="s">
        <v>7946</v>
      </c>
      <c r="F228" s="29" t="s">
        <v>88</v>
      </c>
      <c r="G228" s="29" t="s">
        <v>451</v>
      </c>
      <c r="H228" s="29" t="s">
        <v>157</v>
      </c>
      <c r="K228" s="29"/>
      <c r="L228" s="29"/>
      <c r="M228" s="29"/>
      <c r="N228" s="31">
        <v>1</v>
      </c>
      <c r="O228" s="31" t="s">
        <v>158</v>
      </c>
      <c r="P228" s="32">
        <v>360</v>
      </c>
      <c r="Q228" s="32">
        <v>0</v>
      </c>
      <c r="R228" s="32">
        <v>0</v>
      </c>
      <c r="S228" s="32">
        <f t="shared" si="15"/>
        <v>360</v>
      </c>
      <c r="U228" s="31">
        <v>80</v>
      </c>
      <c r="V228" s="22">
        <v>-360</v>
      </c>
      <c r="W228" s="22">
        <v>0</v>
      </c>
      <c r="X228" s="22">
        <v>0</v>
      </c>
      <c r="Y228" s="22">
        <v>0</v>
      </c>
      <c r="Z228" s="22">
        <v>0</v>
      </c>
      <c r="AA228" s="22">
        <v>0</v>
      </c>
      <c r="AB228" s="22">
        <v>0</v>
      </c>
      <c r="AC228" s="22">
        <v>0</v>
      </c>
      <c r="AD228" s="22">
        <v>0</v>
      </c>
      <c r="AE228" s="22">
        <v>0</v>
      </c>
      <c r="AF228" s="22">
        <v>0</v>
      </c>
      <c r="AG228" s="22">
        <v>0</v>
      </c>
      <c r="AH228" s="22">
        <v>0</v>
      </c>
      <c r="AI228" s="22">
        <f t="shared" si="16"/>
        <v>0</v>
      </c>
      <c r="AJ228" s="22">
        <v>0</v>
      </c>
      <c r="AK228" s="22">
        <f t="shared" si="17"/>
        <v>-360</v>
      </c>
      <c r="AM228" s="32">
        <f t="shared" si="18"/>
        <v>0</v>
      </c>
      <c r="AN228" s="32">
        <f t="shared" si="19"/>
        <v>0</v>
      </c>
    </row>
    <row r="229" spans="1:40" outlineLevel="1" x14ac:dyDescent="0.25">
      <c r="A229" s="36">
        <v>40755</v>
      </c>
      <c r="C229" s="28" t="s">
        <v>7947</v>
      </c>
      <c r="D229" s="29" t="s">
        <v>7948</v>
      </c>
      <c r="F229" s="29" t="s">
        <v>88</v>
      </c>
      <c r="G229" s="29" t="s">
        <v>451</v>
      </c>
      <c r="H229" s="29" t="s">
        <v>157</v>
      </c>
      <c r="K229" s="29"/>
      <c r="L229" s="29"/>
      <c r="M229" s="29"/>
      <c r="N229" s="31">
        <v>1</v>
      </c>
      <c r="O229" s="31" t="s">
        <v>158</v>
      </c>
      <c r="P229" s="32">
        <v>280</v>
      </c>
      <c r="Q229" s="32">
        <v>0</v>
      </c>
      <c r="R229" s="32">
        <v>0</v>
      </c>
      <c r="S229" s="32">
        <f t="shared" si="15"/>
        <v>280</v>
      </c>
      <c r="U229" s="31">
        <v>80</v>
      </c>
      <c r="V229" s="22">
        <v>-280</v>
      </c>
      <c r="W229" s="22">
        <v>0</v>
      </c>
      <c r="X229" s="22">
        <v>0</v>
      </c>
      <c r="Y229" s="22">
        <v>0</v>
      </c>
      <c r="Z229" s="22">
        <v>0</v>
      </c>
      <c r="AA229" s="22">
        <v>0</v>
      </c>
      <c r="AB229" s="22">
        <v>0</v>
      </c>
      <c r="AC229" s="22">
        <v>0</v>
      </c>
      <c r="AD229" s="22">
        <v>0</v>
      </c>
      <c r="AE229" s="22">
        <v>0</v>
      </c>
      <c r="AF229" s="22">
        <v>0</v>
      </c>
      <c r="AG229" s="22">
        <v>0</v>
      </c>
      <c r="AH229" s="22">
        <v>0</v>
      </c>
      <c r="AI229" s="22">
        <f t="shared" si="16"/>
        <v>0</v>
      </c>
      <c r="AJ229" s="22">
        <v>0</v>
      </c>
      <c r="AK229" s="22">
        <f t="shared" si="17"/>
        <v>-280</v>
      </c>
      <c r="AM229" s="32">
        <f t="shared" si="18"/>
        <v>0</v>
      </c>
      <c r="AN229" s="32">
        <f t="shared" si="19"/>
        <v>0</v>
      </c>
    </row>
    <row r="230" spans="1:40" outlineLevel="1" x14ac:dyDescent="0.25">
      <c r="A230" s="36">
        <v>40755</v>
      </c>
      <c r="C230" s="28" t="s">
        <v>7949</v>
      </c>
      <c r="D230" s="29" t="s">
        <v>7950</v>
      </c>
      <c r="F230" s="29" t="s">
        <v>88</v>
      </c>
      <c r="G230" s="29" t="s">
        <v>451</v>
      </c>
      <c r="H230" s="29" t="s">
        <v>157</v>
      </c>
      <c r="K230" s="29"/>
      <c r="L230" s="29"/>
      <c r="M230" s="29"/>
      <c r="N230" s="31">
        <v>1</v>
      </c>
      <c r="O230" s="31" t="s">
        <v>158</v>
      </c>
      <c r="P230" s="32">
        <v>80</v>
      </c>
      <c r="Q230" s="32">
        <v>0</v>
      </c>
      <c r="R230" s="32">
        <v>0</v>
      </c>
      <c r="S230" s="32">
        <f t="shared" si="15"/>
        <v>80</v>
      </c>
      <c r="U230" s="31">
        <v>80</v>
      </c>
      <c r="V230" s="22">
        <v>-80</v>
      </c>
      <c r="W230" s="22">
        <v>0</v>
      </c>
      <c r="X230" s="22">
        <v>0</v>
      </c>
      <c r="Y230" s="22">
        <v>0</v>
      </c>
      <c r="Z230" s="22">
        <v>0</v>
      </c>
      <c r="AA230" s="22">
        <v>0</v>
      </c>
      <c r="AB230" s="22">
        <v>0</v>
      </c>
      <c r="AC230" s="22">
        <v>0</v>
      </c>
      <c r="AD230" s="22">
        <v>0</v>
      </c>
      <c r="AE230" s="22">
        <v>0</v>
      </c>
      <c r="AF230" s="22">
        <v>0</v>
      </c>
      <c r="AG230" s="22">
        <v>0</v>
      </c>
      <c r="AH230" s="22">
        <v>0</v>
      </c>
      <c r="AI230" s="22">
        <f t="shared" si="16"/>
        <v>0</v>
      </c>
      <c r="AJ230" s="22">
        <v>0</v>
      </c>
      <c r="AK230" s="22">
        <f t="shared" si="17"/>
        <v>-80</v>
      </c>
      <c r="AM230" s="32">
        <f t="shared" si="18"/>
        <v>0</v>
      </c>
      <c r="AN230" s="32">
        <f t="shared" si="19"/>
        <v>0</v>
      </c>
    </row>
    <row r="231" spans="1:40" outlineLevel="1" x14ac:dyDescent="0.25">
      <c r="A231" s="36">
        <v>40755</v>
      </c>
      <c r="C231" s="28" t="s">
        <v>7951</v>
      </c>
      <c r="D231" s="29" t="s">
        <v>7952</v>
      </c>
      <c r="F231" s="29" t="s">
        <v>88</v>
      </c>
      <c r="G231" s="29" t="s">
        <v>451</v>
      </c>
      <c r="H231" s="29" t="s">
        <v>157</v>
      </c>
      <c r="K231" s="29"/>
      <c r="L231" s="29"/>
      <c r="M231" s="29"/>
      <c r="N231" s="31">
        <v>1</v>
      </c>
      <c r="O231" s="31" t="s">
        <v>158</v>
      </c>
      <c r="P231" s="32">
        <v>110</v>
      </c>
      <c r="Q231" s="32">
        <v>0</v>
      </c>
      <c r="R231" s="32">
        <v>0</v>
      </c>
      <c r="S231" s="32">
        <f t="shared" si="15"/>
        <v>110</v>
      </c>
      <c r="U231" s="31">
        <v>80</v>
      </c>
      <c r="V231" s="22">
        <v>-110</v>
      </c>
      <c r="W231" s="22">
        <v>0</v>
      </c>
      <c r="X231" s="22">
        <v>0</v>
      </c>
      <c r="Y231" s="22">
        <v>0</v>
      </c>
      <c r="Z231" s="22">
        <v>0</v>
      </c>
      <c r="AA231" s="22">
        <v>0</v>
      </c>
      <c r="AB231" s="22">
        <v>0</v>
      </c>
      <c r="AC231" s="22">
        <v>0</v>
      </c>
      <c r="AD231" s="22">
        <v>0</v>
      </c>
      <c r="AE231" s="22">
        <v>0</v>
      </c>
      <c r="AF231" s="22">
        <v>0</v>
      </c>
      <c r="AG231" s="22">
        <v>0</v>
      </c>
      <c r="AH231" s="22">
        <v>0</v>
      </c>
      <c r="AI231" s="22">
        <f t="shared" si="16"/>
        <v>0</v>
      </c>
      <c r="AJ231" s="22">
        <v>0</v>
      </c>
      <c r="AK231" s="22">
        <f t="shared" si="17"/>
        <v>-110</v>
      </c>
      <c r="AM231" s="32">
        <f t="shared" si="18"/>
        <v>0</v>
      </c>
      <c r="AN231" s="32">
        <f t="shared" si="19"/>
        <v>0</v>
      </c>
    </row>
    <row r="232" spans="1:40" outlineLevel="1" x14ac:dyDescent="0.25">
      <c r="A232" s="36">
        <v>40755</v>
      </c>
      <c r="C232" s="28" t="s">
        <v>7953</v>
      </c>
      <c r="D232" s="29" t="s">
        <v>7954</v>
      </c>
      <c r="F232" s="29" t="s">
        <v>88</v>
      </c>
      <c r="G232" s="29" t="s">
        <v>451</v>
      </c>
      <c r="H232" s="29" t="s">
        <v>157</v>
      </c>
      <c r="K232" s="29"/>
      <c r="L232" s="29"/>
      <c r="M232" s="29"/>
      <c r="N232" s="31">
        <v>1</v>
      </c>
      <c r="O232" s="31" t="s">
        <v>158</v>
      </c>
      <c r="P232" s="32">
        <v>620</v>
      </c>
      <c r="Q232" s="32">
        <v>0</v>
      </c>
      <c r="R232" s="32">
        <v>0</v>
      </c>
      <c r="S232" s="32">
        <f t="shared" si="15"/>
        <v>620</v>
      </c>
      <c r="U232" s="31">
        <v>80</v>
      </c>
      <c r="V232" s="22">
        <v>-620</v>
      </c>
      <c r="W232" s="22">
        <v>0</v>
      </c>
      <c r="X232" s="22">
        <v>0</v>
      </c>
      <c r="Y232" s="22">
        <v>0</v>
      </c>
      <c r="Z232" s="22">
        <v>0</v>
      </c>
      <c r="AA232" s="22">
        <v>0</v>
      </c>
      <c r="AB232" s="22">
        <v>0</v>
      </c>
      <c r="AC232" s="22">
        <v>0</v>
      </c>
      <c r="AD232" s="22">
        <v>0</v>
      </c>
      <c r="AE232" s="22">
        <v>0</v>
      </c>
      <c r="AF232" s="22">
        <v>0</v>
      </c>
      <c r="AG232" s="22">
        <v>0</v>
      </c>
      <c r="AH232" s="22">
        <v>0</v>
      </c>
      <c r="AI232" s="22">
        <f t="shared" si="16"/>
        <v>0</v>
      </c>
      <c r="AJ232" s="22">
        <v>0</v>
      </c>
      <c r="AK232" s="22">
        <f t="shared" si="17"/>
        <v>-620</v>
      </c>
      <c r="AM232" s="32">
        <f t="shared" si="18"/>
        <v>0</v>
      </c>
      <c r="AN232" s="32">
        <f t="shared" si="19"/>
        <v>0</v>
      </c>
    </row>
    <row r="233" spans="1:40" outlineLevel="1" x14ac:dyDescent="0.25">
      <c r="A233" s="36">
        <v>40755</v>
      </c>
      <c r="C233" s="28" t="s">
        <v>7955</v>
      </c>
      <c r="D233" s="29" t="s">
        <v>7956</v>
      </c>
      <c r="F233" s="29" t="s">
        <v>88</v>
      </c>
      <c r="G233" s="29" t="s">
        <v>451</v>
      </c>
      <c r="H233" s="29" t="s">
        <v>157</v>
      </c>
      <c r="K233" s="29"/>
      <c r="L233" s="29"/>
      <c r="M233" s="29"/>
      <c r="N233" s="31">
        <v>1</v>
      </c>
      <c r="O233" s="31" t="s">
        <v>158</v>
      </c>
      <c r="P233" s="32">
        <v>650</v>
      </c>
      <c r="Q233" s="32">
        <v>0</v>
      </c>
      <c r="R233" s="32">
        <v>0</v>
      </c>
      <c r="S233" s="32">
        <f t="shared" si="15"/>
        <v>650</v>
      </c>
      <c r="U233" s="31">
        <v>80</v>
      </c>
      <c r="V233" s="22">
        <v>-650</v>
      </c>
      <c r="W233" s="22">
        <v>0</v>
      </c>
      <c r="X233" s="22">
        <v>0</v>
      </c>
      <c r="Y233" s="22">
        <v>0</v>
      </c>
      <c r="Z233" s="22">
        <v>0</v>
      </c>
      <c r="AA233" s="22">
        <v>0</v>
      </c>
      <c r="AB233" s="22">
        <v>0</v>
      </c>
      <c r="AC233" s="22">
        <v>0</v>
      </c>
      <c r="AD233" s="22">
        <v>0</v>
      </c>
      <c r="AE233" s="22">
        <v>0</v>
      </c>
      <c r="AF233" s="22">
        <v>0</v>
      </c>
      <c r="AG233" s="22">
        <v>0</v>
      </c>
      <c r="AH233" s="22">
        <v>0</v>
      </c>
      <c r="AI233" s="22">
        <f t="shared" si="16"/>
        <v>0</v>
      </c>
      <c r="AJ233" s="22">
        <v>0</v>
      </c>
      <c r="AK233" s="22">
        <f t="shared" si="17"/>
        <v>-650</v>
      </c>
      <c r="AM233" s="32">
        <f t="shared" si="18"/>
        <v>0</v>
      </c>
      <c r="AN233" s="32">
        <f t="shared" si="19"/>
        <v>0</v>
      </c>
    </row>
    <row r="234" spans="1:40" outlineLevel="1" x14ac:dyDescent="0.25">
      <c r="A234" s="36">
        <v>40755</v>
      </c>
      <c r="C234" s="28" t="s">
        <v>7957</v>
      </c>
      <c r="D234" s="29" t="s">
        <v>7958</v>
      </c>
      <c r="F234" s="29" t="s">
        <v>88</v>
      </c>
      <c r="G234" s="29" t="s">
        <v>451</v>
      </c>
      <c r="H234" s="29" t="s">
        <v>157</v>
      </c>
      <c r="K234" s="29"/>
      <c r="L234" s="29"/>
      <c r="M234" s="29"/>
      <c r="N234" s="31">
        <v>1</v>
      </c>
      <c r="O234" s="31" t="s">
        <v>158</v>
      </c>
      <c r="P234" s="32">
        <v>280</v>
      </c>
      <c r="Q234" s="32">
        <v>0</v>
      </c>
      <c r="R234" s="32">
        <v>0</v>
      </c>
      <c r="S234" s="32">
        <f t="shared" si="15"/>
        <v>280</v>
      </c>
      <c r="U234" s="31">
        <v>80</v>
      </c>
      <c r="V234" s="22">
        <v>-280</v>
      </c>
      <c r="W234" s="22">
        <v>0</v>
      </c>
      <c r="X234" s="22">
        <v>0</v>
      </c>
      <c r="Y234" s="22">
        <v>0</v>
      </c>
      <c r="Z234" s="22">
        <v>0</v>
      </c>
      <c r="AA234" s="22">
        <v>0</v>
      </c>
      <c r="AB234" s="22">
        <v>0</v>
      </c>
      <c r="AC234" s="22">
        <v>0</v>
      </c>
      <c r="AD234" s="22">
        <v>0</v>
      </c>
      <c r="AE234" s="22">
        <v>0</v>
      </c>
      <c r="AF234" s="22">
        <v>0</v>
      </c>
      <c r="AG234" s="22">
        <v>0</v>
      </c>
      <c r="AH234" s="22">
        <v>0</v>
      </c>
      <c r="AI234" s="22">
        <f t="shared" si="16"/>
        <v>0</v>
      </c>
      <c r="AJ234" s="22">
        <v>0</v>
      </c>
      <c r="AK234" s="22">
        <f t="shared" si="17"/>
        <v>-280</v>
      </c>
      <c r="AM234" s="32">
        <f t="shared" si="18"/>
        <v>0</v>
      </c>
      <c r="AN234" s="32">
        <f t="shared" si="19"/>
        <v>0</v>
      </c>
    </row>
    <row r="235" spans="1:40" outlineLevel="1" x14ac:dyDescent="0.25">
      <c r="A235" s="36">
        <v>40755</v>
      </c>
      <c r="C235" s="28" t="s">
        <v>7959</v>
      </c>
      <c r="D235" s="29" t="s">
        <v>7960</v>
      </c>
      <c r="F235" s="29" t="s">
        <v>88</v>
      </c>
      <c r="G235" s="29" t="s">
        <v>451</v>
      </c>
      <c r="H235" s="29" t="s">
        <v>157</v>
      </c>
      <c r="K235" s="29"/>
      <c r="L235" s="29"/>
      <c r="M235" s="29"/>
      <c r="N235" s="31">
        <v>1</v>
      </c>
      <c r="O235" s="31" t="s">
        <v>158</v>
      </c>
      <c r="P235" s="32">
        <v>1450</v>
      </c>
      <c r="Q235" s="32">
        <v>0</v>
      </c>
      <c r="R235" s="32">
        <v>0</v>
      </c>
      <c r="S235" s="32">
        <f t="shared" si="15"/>
        <v>1450</v>
      </c>
      <c r="U235" s="31">
        <v>80</v>
      </c>
      <c r="V235" s="22">
        <v>-1450</v>
      </c>
      <c r="W235" s="22">
        <v>0</v>
      </c>
      <c r="X235" s="22">
        <v>0</v>
      </c>
      <c r="Y235" s="22">
        <v>0</v>
      </c>
      <c r="Z235" s="22">
        <v>0</v>
      </c>
      <c r="AA235" s="22">
        <v>0</v>
      </c>
      <c r="AB235" s="22">
        <v>0</v>
      </c>
      <c r="AC235" s="22">
        <v>0</v>
      </c>
      <c r="AD235" s="22">
        <v>0</v>
      </c>
      <c r="AE235" s="22">
        <v>0</v>
      </c>
      <c r="AF235" s="22">
        <v>0</v>
      </c>
      <c r="AG235" s="22">
        <v>0</v>
      </c>
      <c r="AH235" s="22">
        <v>0</v>
      </c>
      <c r="AI235" s="22">
        <f t="shared" si="16"/>
        <v>0</v>
      </c>
      <c r="AJ235" s="22">
        <v>0</v>
      </c>
      <c r="AK235" s="22">
        <f t="shared" si="17"/>
        <v>-1450</v>
      </c>
      <c r="AM235" s="32">
        <f t="shared" si="18"/>
        <v>0</v>
      </c>
      <c r="AN235" s="32">
        <f t="shared" si="19"/>
        <v>0</v>
      </c>
    </row>
    <row r="236" spans="1:40" outlineLevel="1" x14ac:dyDescent="0.25">
      <c r="A236" s="36">
        <v>40755</v>
      </c>
      <c r="C236" s="28" t="s">
        <v>7961</v>
      </c>
      <c r="D236" s="29" t="s">
        <v>7962</v>
      </c>
      <c r="F236" s="29" t="s">
        <v>88</v>
      </c>
      <c r="G236" s="29" t="s">
        <v>451</v>
      </c>
      <c r="H236" s="29" t="s">
        <v>157</v>
      </c>
      <c r="K236" s="29"/>
      <c r="L236" s="29"/>
      <c r="M236" s="29"/>
      <c r="N236" s="31">
        <v>1</v>
      </c>
      <c r="O236" s="31" t="s">
        <v>158</v>
      </c>
      <c r="P236" s="32">
        <v>220</v>
      </c>
      <c r="Q236" s="32">
        <v>0</v>
      </c>
      <c r="R236" s="32">
        <v>0</v>
      </c>
      <c r="S236" s="32">
        <f t="shared" si="15"/>
        <v>220</v>
      </c>
      <c r="U236" s="31">
        <v>80</v>
      </c>
      <c r="V236" s="22">
        <v>-220</v>
      </c>
      <c r="W236" s="22">
        <v>0</v>
      </c>
      <c r="X236" s="22">
        <v>0</v>
      </c>
      <c r="Y236" s="22">
        <v>0</v>
      </c>
      <c r="Z236" s="22">
        <v>0</v>
      </c>
      <c r="AA236" s="22">
        <v>0</v>
      </c>
      <c r="AB236" s="22">
        <v>0</v>
      </c>
      <c r="AC236" s="22">
        <v>0</v>
      </c>
      <c r="AD236" s="22">
        <v>0</v>
      </c>
      <c r="AE236" s="22">
        <v>0</v>
      </c>
      <c r="AF236" s="22">
        <v>0</v>
      </c>
      <c r="AG236" s="22">
        <v>0</v>
      </c>
      <c r="AH236" s="22">
        <v>0</v>
      </c>
      <c r="AI236" s="22">
        <f t="shared" si="16"/>
        <v>0</v>
      </c>
      <c r="AJ236" s="22">
        <v>0</v>
      </c>
      <c r="AK236" s="22">
        <f t="shared" si="17"/>
        <v>-220</v>
      </c>
      <c r="AM236" s="32">
        <f t="shared" si="18"/>
        <v>0</v>
      </c>
      <c r="AN236" s="32">
        <f t="shared" si="19"/>
        <v>0</v>
      </c>
    </row>
    <row r="237" spans="1:40" outlineLevel="1" x14ac:dyDescent="0.25">
      <c r="A237" s="36">
        <v>40755</v>
      </c>
      <c r="C237" s="28" t="s">
        <v>7963</v>
      </c>
      <c r="D237" s="29" t="s">
        <v>7964</v>
      </c>
      <c r="F237" s="29" t="s">
        <v>88</v>
      </c>
      <c r="G237" s="29" t="s">
        <v>451</v>
      </c>
      <c r="H237" s="29" t="s">
        <v>157</v>
      </c>
      <c r="K237" s="29"/>
      <c r="L237" s="29"/>
      <c r="M237" s="29"/>
      <c r="N237" s="31">
        <v>1</v>
      </c>
      <c r="O237" s="31" t="s">
        <v>158</v>
      </c>
      <c r="P237" s="32">
        <v>1195.45</v>
      </c>
      <c r="Q237" s="32">
        <v>0</v>
      </c>
      <c r="R237" s="32">
        <v>0</v>
      </c>
      <c r="S237" s="32">
        <f t="shared" si="15"/>
        <v>1195.45</v>
      </c>
      <c r="U237" s="31">
        <v>80</v>
      </c>
      <c r="V237" s="22">
        <v>-1195.45</v>
      </c>
      <c r="W237" s="22">
        <v>0</v>
      </c>
      <c r="X237" s="22">
        <v>0</v>
      </c>
      <c r="Y237" s="22">
        <v>0</v>
      </c>
      <c r="Z237" s="22">
        <v>0</v>
      </c>
      <c r="AA237" s="22">
        <v>0</v>
      </c>
      <c r="AB237" s="22">
        <v>0</v>
      </c>
      <c r="AC237" s="22">
        <v>0</v>
      </c>
      <c r="AD237" s="22">
        <v>0</v>
      </c>
      <c r="AE237" s="22">
        <v>0</v>
      </c>
      <c r="AF237" s="22">
        <v>0</v>
      </c>
      <c r="AG237" s="22">
        <v>0</v>
      </c>
      <c r="AH237" s="22">
        <v>0</v>
      </c>
      <c r="AI237" s="22">
        <f t="shared" si="16"/>
        <v>0</v>
      </c>
      <c r="AJ237" s="22">
        <v>0</v>
      </c>
      <c r="AK237" s="22">
        <f t="shared" si="17"/>
        <v>-1195.45</v>
      </c>
      <c r="AM237" s="32">
        <f t="shared" si="18"/>
        <v>0</v>
      </c>
      <c r="AN237" s="32">
        <f t="shared" si="19"/>
        <v>0</v>
      </c>
    </row>
    <row r="238" spans="1:40" outlineLevel="1" x14ac:dyDescent="0.25">
      <c r="A238" s="36">
        <v>40755</v>
      </c>
      <c r="C238" s="28" t="s">
        <v>7965</v>
      </c>
      <c r="D238" s="29" t="s">
        <v>7966</v>
      </c>
      <c r="F238" s="29" t="s">
        <v>88</v>
      </c>
      <c r="G238" s="29" t="s">
        <v>451</v>
      </c>
      <c r="H238" s="29" t="s">
        <v>157</v>
      </c>
      <c r="K238" s="29"/>
      <c r="L238" s="29"/>
      <c r="M238" s="29"/>
      <c r="N238" s="31">
        <v>1</v>
      </c>
      <c r="O238" s="31" t="s">
        <v>158</v>
      </c>
      <c r="P238" s="32">
        <v>4821</v>
      </c>
      <c r="Q238" s="32">
        <v>0</v>
      </c>
      <c r="R238" s="32">
        <v>0</v>
      </c>
      <c r="S238" s="32">
        <f t="shared" si="15"/>
        <v>4821</v>
      </c>
      <c r="U238" s="31">
        <v>80</v>
      </c>
      <c r="V238" s="22">
        <v>-4821</v>
      </c>
      <c r="W238" s="22">
        <v>0</v>
      </c>
      <c r="X238" s="22">
        <v>0</v>
      </c>
      <c r="Y238" s="22">
        <v>0</v>
      </c>
      <c r="Z238" s="22">
        <v>0</v>
      </c>
      <c r="AA238" s="22">
        <v>0</v>
      </c>
      <c r="AB238" s="22">
        <v>0</v>
      </c>
      <c r="AC238" s="22">
        <v>0</v>
      </c>
      <c r="AD238" s="22">
        <v>0</v>
      </c>
      <c r="AE238" s="22">
        <v>0</v>
      </c>
      <c r="AF238" s="22">
        <v>0</v>
      </c>
      <c r="AG238" s="22">
        <v>0</v>
      </c>
      <c r="AH238" s="22">
        <v>0</v>
      </c>
      <c r="AI238" s="22">
        <f t="shared" si="16"/>
        <v>0</v>
      </c>
      <c r="AJ238" s="22">
        <v>0</v>
      </c>
      <c r="AK238" s="22">
        <f t="shared" si="17"/>
        <v>-4821</v>
      </c>
      <c r="AM238" s="32">
        <f t="shared" si="18"/>
        <v>0</v>
      </c>
      <c r="AN238" s="32">
        <f t="shared" si="19"/>
        <v>0</v>
      </c>
    </row>
    <row r="239" spans="1:40" outlineLevel="1" x14ac:dyDescent="0.25">
      <c r="A239" s="36">
        <v>40755</v>
      </c>
      <c r="C239" s="28" t="s">
        <v>7967</v>
      </c>
      <c r="D239" s="29" t="s">
        <v>7968</v>
      </c>
      <c r="F239" s="29" t="s">
        <v>88</v>
      </c>
      <c r="G239" s="29" t="s">
        <v>451</v>
      </c>
      <c r="H239" s="29" t="s">
        <v>157</v>
      </c>
      <c r="K239" s="29"/>
      <c r="L239" s="29"/>
      <c r="M239" s="29"/>
      <c r="N239" s="31">
        <v>1</v>
      </c>
      <c r="O239" s="31" t="s">
        <v>158</v>
      </c>
      <c r="P239" s="32">
        <v>685.91</v>
      </c>
      <c r="Q239" s="32">
        <v>0</v>
      </c>
      <c r="R239" s="32">
        <v>0</v>
      </c>
      <c r="S239" s="32">
        <f t="shared" si="15"/>
        <v>685.91</v>
      </c>
      <c r="U239" s="31">
        <v>80</v>
      </c>
      <c r="V239" s="22">
        <v>-685.91</v>
      </c>
      <c r="W239" s="22">
        <v>0</v>
      </c>
      <c r="X239" s="22">
        <v>0</v>
      </c>
      <c r="Y239" s="22">
        <v>0</v>
      </c>
      <c r="Z239" s="22">
        <v>0</v>
      </c>
      <c r="AA239" s="22">
        <v>0</v>
      </c>
      <c r="AB239" s="22">
        <v>0</v>
      </c>
      <c r="AC239" s="22">
        <v>0</v>
      </c>
      <c r="AD239" s="22">
        <v>0</v>
      </c>
      <c r="AE239" s="22">
        <v>0</v>
      </c>
      <c r="AF239" s="22">
        <v>0</v>
      </c>
      <c r="AG239" s="22">
        <v>0</v>
      </c>
      <c r="AH239" s="22">
        <v>0</v>
      </c>
      <c r="AI239" s="22">
        <f t="shared" si="16"/>
        <v>0</v>
      </c>
      <c r="AJ239" s="22">
        <v>0</v>
      </c>
      <c r="AK239" s="22">
        <f t="shared" si="17"/>
        <v>-685.91</v>
      </c>
      <c r="AM239" s="32">
        <f t="shared" si="18"/>
        <v>0</v>
      </c>
      <c r="AN239" s="32">
        <f t="shared" si="19"/>
        <v>0</v>
      </c>
    </row>
    <row r="240" spans="1:40" outlineLevel="1" x14ac:dyDescent="0.25">
      <c r="A240" s="36">
        <v>40755</v>
      </c>
      <c r="C240" s="28" t="s">
        <v>7969</v>
      </c>
      <c r="D240" s="29" t="s">
        <v>7970</v>
      </c>
      <c r="F240" s="29" t="s">
        <v>88</v>
      </c>
      <c r="G240" s="29" t="s">
        <v>451</v>
      </c>
      <c r="H240" s="29" t="s">
        <v>157</v>
      </c>
      <c r="K240" s="29"/>
      <c r="L240" s="29"/>
      <c r="M240" s="29"/>
      <c r="N240" s="31">
        <v>1</v>
      </c>
      <c r="O240" s="31" t="s">
        <v>158</v>
      </c>
      <c r="P240" s="32">
        <v>4497.6400000000003</v>
      </c>
      <c r="Q240" s="32">
        <v>0</v>
      </c>
      <c r="R240" s="32">
        <v>0</v>
      </c>
      <c r="S240" s="32">
        <f t="shared" si="15"/>
        <v>4497.6400000000003</v>
      </c>
      <c r="U240" s="31">
        <v>80</v>
      </c>
      <c r="V240" s="22">
        <v>-4497.6400000000003</v>
      </c>
      <c r="W240" s="22">
        <v>0</v>
      </c>
      <c r="X240" s="22">
        <v>0</v>
      </c>
      <c r="Y240" s="22">
        <v>0</v>
      </c>
      <c r="Z240" s="22">
        <v>0</v>
      </c>
      <c r="AA240" s="22">
        <v>0</v>
      </c>
      <c r="AB240" s="22">
        <v>0</v>
      </c>
      <c r="AC240" s="22">
        <v>0</v>
      </c>
      <c r="AD240" s="22">
        <v>0</v>
      </c>
      <c r="AE240" s="22">
        <v>0</v>
      </c>
      <c r="AF240" s="22">
        <v>0</v>
      </c>
      <c r="AG240" s="22">
        <v>0</v>
      </c>
      <c r="AH240" s="22">
        <v>0</v>
      </c>
      <c r="AI240" s="22">
        <f t="shared" si="16"/>
        <v>0</v>
      </c>
      <c r="AJ240" s="22">
        <v>0</v>
      </c>
      <c r="AK240" s="22">
        <f t="shared" si="17"/>
        <v>-4497.6400000000003</v>
      </c>
      <c r="AM240" s="32">
        <f t="shared" si="18"/>
        <v>0</v>
      </c>
      <c r="AN240" s="32">
        <f t="shared" si="19"/>
        <v>0</v>
      </c>
    </row>
    <row r="241" spans="1:40" outlineLevel="1" x14ac:dyDescent="0.25">
      <c r="A241" s="36">
        <v>40755</v>
      </c>
      <c r="C241" s="28" t="s">
        <v>7971</v>
      </c>
      <c r="D241" s="29" t="s">
        <v>7972</v>
      </c>
      <c r="F241" s="29" t="s">
        <v>88</v>
      </c>
      <c r="G241" s="29" t="s">
        <v>451</v>
      </c>
      <c r="H241" s="29" t="s">
        <v>157</v>
      </c>
      <c r="K241" s="29"/>
      <c r="L241" s="29"/>
      <c r="M241" s="29"/>
      <c r="N241" s="31">
        <v>1</v>
      </c>
      <c r="O241" s="31" t="s">
        <v>158</v>
      </c>
      <c r="P241" s="32">
        <v>120</v>
      </c>
      <c r="Q241" s="32">
        <v>0</v>
      </c>
      <c r="R241" s="32">
        <v>0</v>
      </c>
      <c r="S241" s="32">
        <f t="shared" si="15"/>
        <v>120</v>
      </c>
      <c r="U241" s="31">
        <v>80</v>
      </c>
      <c r="V241" s="22">
        <v>-120</v>
      </c>
      <c r="W241" s="22">
        <v>0</v>
      </c>
      <c r="X241" s="22">
        <v>0</v>
      </c>
      <c r="Y241" s="22">
        <v>0</v>
      </c>
      <c r="Z241" s="22">
        <v>0</v>
      </c>
      <c r="AA241" s="22">
        <v>0</v>
      </c>
      <c r="AB241" s="22">
        <v>0</v>
      </c>
      <c r="AC241" s="22">
        <v>0</v>
      </c>
      <c r="AD241" s="22">
        <v>0</v>
      </c>
      <c r="AE241" s="22">
        <v>0</v>
      </c>
      <c r="AF241" s="22">
        <v>0</v>
      </c>
      <c r="AG241" s="22">
        <v>0</v>
      </c>
      <c r="AH241" s="22">
        <v>0</v>
      </c>
      <c r="AI241" s="22">
        <f t="shared" si="16"/>
        <v>0</v>
      </c>
      <c r="AJ241" s="22">
        <v>0</v>
      </c>
      <c r="AK241" s="22">
        <f t="shared" si="17"/>
        <v>-120</v>
      </c>
      <c r="AM241" s="32">
        <f t="shared" si="18"/>
        <v>0</v>
      </c>
      <c r="AN241" s="32">
        <f t="shared" si="19"/>
        <v>0</v>
      </c>
    </row>
    <row r="242" spans="1:40" outlineLevel="1" x14ac:dyDescent="0.25">
      <c r="A242" s="36">
        <v>40755</v>
      </c>
      <c r="C242" s="28" t="s">
        <v>7973</v>
      </c>
      <c r="D242" s="29" t="s">
        <v>7974</v>
      </c>
      <c r="F242" s="29" t="s">
        <v>88</v>
      </c>
      <c r="G242" s="29" t="s">
        <v>451</v>
      </c>
      <c r="H242" s="29" t="s">
        <v>157</v>
      </c>
      <c r="K242" s="29"/>
      <c r="L242" s="29"/>
      <c r="M242" s="29"/>
      <c r="N242" s="31">
        <v>1</v>
      </c>
      <c r="O242" s="31" t="s">
        <v>158</v>
      </c>
      <c r="P242" s="32">
        <v>480</v>
      </c>
      <c r="Q242" s="32">
        <v>0</v>
      </c>
      <c r="R242" s="32">
        <v>0</v>
      </c>
      <c r="S242" s="32">
        <f t="shared" si="15"/>
        <v>480</v>
      </c>
      <c r="U242" s="31">
        <v>80</v>
      </c>
      <c r="V242" s="22">
        <v>-480</v>
      </c>
      <c r="W242" s="22">
        <v>0</v>
      </c>
      <c r="X242" s="22">
        <v>0</v>
      </c>
      <c r="Y242" s="22">
        <v>0</v>
      </c>
      <c r="Z242" s="22">
        <v>0</v>
      </c>
      <c r="AA242" s="22">
        <v>0</v>
      </c>
      <c r="AB242" s="22">
        <v>0</v>
      </c>
      <c r="AC242" s="22">
        <v>0</v>
      </c>
      <c r="AD242" s="22">
        <v>0</v>
      </c>
      <c r="AE242" s="22">
        <v>0</v>
      </c>
      <c r="AF242" s="22">
        <v>0</v>
      </c>
      <c r="AG242" s="22">
        <v>0</v>
      </c>
      <c r="AH242" s="22">
        <v>0</v>
      </c>
      <c r="AI242" s="22">
        <f t="shared" si="16"/>
        <v>0</v>
      </c>
      <c r="AJ242" s="22">
        <v>0</v>
      </c>
      <c r="AK242" s="22">
        <f t="shared" si="17"/>
        <v>-480</v>
      </c>
      <c r="AM242" s="32">
        <f t="shared" si="18"/>
        <v>0</v>
      </c>
      <c r="AN242" s="32">
        <f t="shared" si="19"/>
        <v>0</v>
      </c>
    </row>
    <row r="243" spans="1:40" outlineLevel="1" x14ac:dyDescent="0.25">
      <c r="A243" s="36">
        <v>40755</v>
      </c>
      <c r="C243" s="28" t="s">
        <v>7975</v>
      </c>
      <c r="D243" s="29" t="s">
        <v>7976</v>
      </c>
      <c r="F243" s="29" t="s">
        <v>88</v>
      </c>
      <c r="G243" s="29" t="s">
        <v>451</v>
      </c>
      <c r="H243" s="29" t="s">
        <v>157</v>
      </c>
      <c r="K243" s="29"/>
      <c r="L243" s="29"/>
      <c r="M243" s="29"/>
      <c r="N243" s="31">
        <v>1</v>
      </c>
      <c r="O243" s="31" t="s">
        <v>158</v>
      </c>
      <c r="P243" s="32">
        <v>765</v>
      </c>
      <c r="Q243" s="32">
        <v>0</v>
      </c>
      <c r="R243" s="32">
        <v>0</v>
      </c>
      <c r="S243" s="32">
        <f t="shared" si="15"/>
        <v>765</v>
      </c>
      <c r="U243" s="31">
        <v>80</v>
      </c>
      <c r="V243" s="22">
        <v>-765</v>
      </c>
      <c r="W243" s="22">
        <v>0</v>
      </c>
      <c r="X243" s="22">
        <v>0</v>
      </c>
      <c r="Y243" s="22">
        <v>0</v>
      </c>
      <c r="Z243" s="22">
        <v>0</v>
      </c>
      <c r="AA243" s="22">
        <v>0</v>
      </c>
      <c r="AB243" s="22">
        <v>0</v>
      </c>
      <c r="AC243" s="22">
        <v>0</v>
      </c>
      <c r="AD243" s="22">
        <v>0</v>
      </c>
      <c r="AE243" s="22">
        <v>0</v>
      </c>
      <c r="AF243" s="22">
        <v>0</v>
      </c>
      <c r="AG243" s="22">
        <v>0</v>
      </c>
      <c r="AH243" s="22">
        <v>0</v>
      </c>
      <c r="AI243" s="22">
        <f t="shared" si="16"/>
        <v>0</v>
      </c>
      <c r="AJ243" s="22">
        <v>0</v>
      </c>
      <c r="AK243" s="22">
        <f t="shared" si="17"/>
        <v>-765</v>
      </c>
      <c r="AM243" s="32">
        <f t="shared" si="18"/>
        <v>0</v>
      </c>
      <c r="AN243" s="32">
        <f t="shared" si="19"/>
        <v>0</v>
      </c>
    </row>
    <row r="244" spans="1:40" outlineLevel="1" x14ac:dyDescent="0.25">
      <c r="A244" s="36">
        <v>40755</v>
      </c>
      <c r="C244" s="28" t="s">
        <v>7977</v>
      </c>
      <c r="D244" s="29" t="s">
        <v>7978</v>
      </c>
      <c r="F244" s="29" t="s">
        <v>88</v>
      </c>
      <c r="G244" s="29" t="s">
        <v>451</v>
      </c>
      <c r="H244" s="29" t="s">
        <v>157</v>
      </c>
      <c r="K244" s="29"/>
      <c r="L244" s="29"/>
      <c r="M244" s="29"/>
      <c r="N244" s="31">
        <v>1</v>
      </c>
      <c r="O244" s="31" t="s">
        <v>158</v>
      </c>
      <c r="P244" s="32">
        <v>80</v>
      </c>
      <c r="Q244" s="32">
        <v>0</v>
      </c>
      <c r="R244" s="32">
        <v>0</v>
      </c>
      <c r="S244" s="32">
        <f t="shared" si="15"/>
        <v>80</v>
      </c>
      <c r="U244" s="31">
        <v>80</v>
      </c>
      <c r="V244" s="22">
        <v>-80</v>
      </c>
      <c r="W244" s="22">
        <v>0</v>
      </c>
      <c r="X244" s="22">
        <v>0</v>
      </c>
      <c r="Y244" s="22">
        <v>0</v>
      </c>
      <c r="Z244" s="22">
        <v>0</v>
      </c>
      <c r="AA244" s="22">
        <v>0</v>
      </c>
      <c r="AB244" s="22">
        <v>0</v>
      </c>
      <c r="AC244" s="22">
        <v>0</v>
      </c>
      <c r="AD244" s="22">
        <v>0</v>
      </c>
      <c r="AE244" s="22">
        <v>0</v>
      </c>
      <c r="AF244" s="22">
        <v>0</v>
      </c>
      <c r="AG244" s="22">
        <v>0</v>
      </c>
      <c r="AH244" s="22">
        <v>0</v>
      </c>
      <c r="AI244" s="22">
        <f t="shared" si="16"/>
        <v>0</v>
      </c>
      <c r="AJ244" s="22">
        <v>0</v>
      </c>
      <c r="AK244" s="22">
        <f t="shared" si="17"/>
        <v>-80</v>
      </c>
      <c r="AM244" s="32">
        <f t="shared" si="18"/>
        <v>0</v>
      </c>
      <c r="AN244" s="32">
        <f t="shared" si="19"/>
        <v>0</v>
      </c>
    </row>
    <row r="245" spans="1:40" outlineLevel="1" x14ac:dyDescent="0.25">
      <c r="A245" s="36">
        <v>40755</v>
      </c>
      <c r="C245" s="28" t="s">
        <v>7979</v>
      </c>
      <c r="D245" s="29" t="s">
        <v>7980</v>
      </c>
      <c r="F245" s="29" t="s">
        <v>88</v>
      </c>
      <c r="G245" s="29" t="s">
        <v>451</v>
      </c>
      <c r="H245" s="29" t="s">
        <v>157</v>
      </c>
      <c r="K245" s="29"/>
      <c r="L245" s="29"/>
      <c r="M245" s="29"/>
      <c r="N245" s="31">
        <v>1</v>
      </c>
      <c r="O245" s="31" t="s">
        <v>158</v>
      </c>
      <c r="P245" s="32">
        <v>290</v>
      </c>
      <c r="Q245" s="32">
        <v>0</v>
      </c>
      <c r="R245" s="32">
        <v>0</v>
      </c>
      <c r="S245" s="32">
        <f t="shared" si="15"/>
        <v>290</v>
      </c>
      <c r="U245" s="31">
        <v>80</v>
      </c>
      <c r="V245" s="22">
        <v>-290</v>
      </c>
      <c r="W245" s="22">
        <v>0</v>
      </c>
      <c r="X245" s="22">
        <v>0</v>
      </c>
      <c r="Y245" s="22">
        <v>0</v>
      </c>
      <c r="Z245" s="22">
        <v>0</v>
      </c>
      <c r="AA245" s="22">
        <v>0</v>
      </c>
      <c r="AB245" s="22">
        <v>0</v>
      </c>
      <c r="AC245" s="22">
        <v>0</v>
      </c>
      <c r="AD245" s="22">
        <v>0</v>
      </c>
      <c r="AE245" s="22">
        <v>0</v>
      </c>
      <c r="AF245" s="22">
        <v>0</v>
      </c>
      <c r="AG245" s="22">
        <v>0</v>
      </c>
      <c r="AH245" s="22">
        <v>0</v>
      </c>
      <c r="AI245" s="22">
        <f t="shared" si="16"/>
        <v>0</v>
      </c>
      <c r="AJ245" s="22">
        <v>0</v>
      </c>
      <c r="AK245" s="22">
        <f t="shared" si="17"/>
        <v>-290</v>
      </c>
      <c r="AM245" s="32">
        <f t="shared" si="18"/>
        <v>0</v>
      </c>
      <c r="AN245" s="32">
        <f t="shared" si="19"/>
        <v>0</v>
      </c>
    </row>
    <row r="246" spans="1:40" outlineLevel="1" x14ac:dyDescent="0.25">
      <c r="A246" s="36">
        <v>40755</v>
      </c>
      <c r="C246" s="28" t="s">
        <v>7981</v>
      </c>
      <c r="D246" s="29" t="s">
        <v>7982</v>
      </c>
      <c r="F246" s="29" t="s">
        <v>88</v>
      </c>
      <c r="G246" s="29" t="s">
        <v>451</v>
      </c>
      <c r="H246" s="29" t="s">
        <v>157</v>
      </c>
      <c r="K246" s="29"/>
      <c r="L246" s="29"/>
      <c r="M246" s="29"/>
      <c r="N246" s="31">
        <v>1</v>
      </c>
      <c r="O246" s="31" t="s">
        <v>158</v>
      </c>
      <c r="P246" s="32">
        <v>295</v>
      </c>
      <c r="Q246" s="32">
        <v>0</v>
      </c>
      <c r="R246" s="32">
        <v>0</v>
      </c>
      <c r="S246" s="32">
        <f t="shared" si="15"/>
        <v>295</v>
      </c>
      <c r="U246" s="31">
        <v>80</v>
      </c>
      <c r="V246" s="22">
        <v>-295</v>
      </c>
      <c r="W246" s="22">
        <v>0</v>
      </c>
      <c r="X246" s="22">
        <v>0</v>
      </c>
      <c r="Y246" s="22">
        <v>0</v>
      </c>
      <c r="Z246" s="22">
        <v>0</v>
      </c>
      <c r="AA246" s="22">
        <v>0</v>
      </c>
      <c r="AB246" s="22">
        <v>0</v>
      </c>
      <c r="AC246" s="22">
        <v>0</v>
      </c>
      <c r="AD246" s="22">
        <v>0</v>
      </c>
      <c r="AE246" s="22">
        <v>0</v>
      </c>
      <c r="AF246" s="22">
        <v>0</v>
      </c>
      <c r="AG246" s="22">
        <v>0</v>
      </c>
      <c r="AH246" s="22">
        <v>0</v>
      </c>
      <c r="AI246" s="22">
        <f t="shared" si="16"/>
        <v>0</v>
      </c>
      <c r="AJ246" s="22">
        <v>0</v>
      </c>
      <c r="AK246" s="22">
        <f t="shared" si="17"/>
        <v>-295</v>
      </c>
      <c r="AM246" s="32">
        <f t="shared" si="18"/>
        <v>0</v>
      </c>
      <c r="AN246" s="32">
        <f t="shared" si="19"/>
        <v>0</v>
      </c>
    </row>
    <row r="247" spans="1:40" outlineLevel="1" x14ac:dyDescent="0.25">
      <c r="A247" s="36">
        <v>40755</v>
      </c>
      <c r="C247" s="28" t="s">
        <v>7983</v>
      </c>
      <c r="D247" s="29" t="s">
        <v>7984</v>
      </c>
      <c r="F247" s="29" t="s">
        <v>88</v>
      </c>
      <c r="G247" s="29" t="s">
        <v>451</v>
      </c>
      <c r="H247" s="29" t="s">
        <v>157</v>
      </c>
      <c r="K247" s="29"/>
      <c r="L247" s="29"/>
      <c r="M247" s="29"/>
      <c r="N247" s="31">
        <v>1</v>
      </c>
      <c r="O247" s="31" t="s">
        <v>158</v>
      </c>
      <c r="P247" s="32">
        <v>120</v>
      </c>
      <c r="Q247" s="32">
        <v>0</v>
      </c>
      <c r="R247" s="32">
        <v>0</v>
      </c>
      <c r="S247" s="32">
        <f t="shared" si="15"/>
        <v>120</v>
      </c>
      <c r="U247" s="31">
        <v>80</v>
      </c>
      <c r="V247" s="22">
        <v>-120</v>
      </c>
      <c r="W247" s="22">
        <v>0</v>
      </c>
      <c r="X247" s="22">
        <v>0</v>
      </c>
      <c r="Y247" s="22">
        <v>0</v>
      </c>
      <c r="Z247" s="22">
        <v>0</v>
      </c>
      <c r="AA247" s="22">
        <v>0</v>
      </c>
      <c r="AB247" s="22">
        <v>0</v>
      </c>
      <c r="AC247" s="22">
        <v>0</v>
      </c>
      <c r="AD247" s="22">
        <v>0</v>
      </c>
      <c r="AE247" s="22">
        <v>0</v>
      </c>
      <c r="AF247" s="22">
        <v>0</v>
      </c>
      <c r="AG247" s="22">
        <v>0</v>
      </c>
      <c r="AH247" s="22">
        <v>0</v>
      </c>
      <c r="AI247" s="22">
        <f t="shared" si="16"/>
        <v>0</v>
      </c>
      <c r="AJ247" s="22">
        <v>0</v>
      </c>
      <c r="AK247" s="22">
        <f t="shared" si="17"/>
        <v>-120</v>
      </c>
      <c r="AM247" s="32">
        <f t="shared" si="18"/>
        <v>0</v>
      </c>
      <c r="AN247" s="32">
        <f t="shared" si="19"/>
        <v>0</v>
      </c>
    </row>
    <row r="248" spans="1:40" outlineLevel="1" x14ac:dyDescent="0.25">
      <c r="A248" s="36">
        <v>40755</v>
      </c>
      <c r="C248" s="28" t="s">
        <v>7985</v>
      </c>
      <c r="D248" s="29" t="s">
        <v>7986</v>
      </c>
      <c r="F248" s="29" t="s">
        <v>88</v>
      </c>
      <c r="G248" s="29" t="s">
        <v>451</v>
      </c>
      <c r="H248" s="29" t="s">
        <v>157</v>
      </c>
      <c r="K248" s="29"/>
      <c r="L248" s="29"/>
      <c r="M248" s="29"/>
      <c r="N248" s="31">
        <v>1</v>
      </c>
      <c r="O248" s="31" t="s">
        <v>158</v>
      </c>
      <c r="P248" s="32">
        <v>1060</v>
      </c>
      <c r="Q248" s="32">
        <v>0</v>
      </c>
      <c r="R248" s="32">
        <v>0</v>
      </c>
      <c r="S248" s="32">
        <f t="shared" si="15"/>
        <v>1060</v>
      </c>
      <c r="U248" s="31">
        <v>80</v>
      </c>
      <c r="V248" s="22">
        <v>-1060</v>
      </c>
      <c r="W248" s="22">
        <v>0</v>
      </c>
      <c r="X248" s="22">
        <v>0</v>
      </c>
      <c r="Y248" s="22">
        <v>0</v>
      </c>
      <c r="Z248" s="22">
        <v>0</v>
      </c>
      <c r="AA248" s="22">
        <v>0</v>
      </c>
      <c r="AB248" s="22">
        <v>0</v>
      </c>
      <c r="AC248" s="22">
        <v>0</v>
      </c>
      <c r="AD248" s="22">
        <v>0</v>
      </c>
      <c r="AE248" s="22">
        <v>0</v>
      </c>
      <c r="AF248" s="22">
        <v>0</v>
      </c>
      <c r="AG248" s="22">
        <v>0</v>
      </c>
      <c r="AH248" s="22">
        <v>0</v>
      </c>
      <c r="AI248" s="22">
        <f t="shared" si="16"/>
        <v>0</v>
      </c>
      <c r="AJ248" s="22">
        <v>0</v>
      </c>
      <c r="AK248" s="22">
        <f t="shared" si="17"/>
        <v>-1060</v>
      </c>
      <c r="AM248" s="32">
        <f t="shared" si="18"/>
        <v>0</v>
      </c>
      <c r="AN248" s="32">
        <f t="shared" si="19"/>
        <v>0</v>
      </c>
    </row>
    <row r="249" spans="1:40" outlineLevel="1" x14ac:dyDescent="0.25">
      <c r="A249" s="36">
        <v>40755</v>
      </c>
      <c r="C249" s="28" t="s">
        <v>7987</v>
      </c>
      <c r="D249" s="29" t="s">
        <v>7988</v>
      </c>
      <c r="F249" s="29" t="s">
        <v>88</v>
      </c>
      <c r="G249" s="29" t="s">
        <v>451</v>
      </c>
      <c r="H249" s="29" t="s">
        <v>157</v>
      </c>
      <c r="K249" s="29"/>
      <c r="L249" s="29"/>
      <c r="M249" s="29"/>
      <c r="N249" s="31">
        <v>1</v>
      </c>
      <c r="O249" s="31" t="s">
        <v>158</v>
      </c>
      <c r="P249" s="32">
        <v>480</v>
      </c>
      <c r="Q249" s="32">
        <v>0</v>
      </c>
      <c r="R249" s="32">
        <v>0</v>
      </c>
      <c r="S249" s="32">
        <f t="shared" si="15"/>
        <v>480</v>
      </c>
      <c r="U249" s="31">
        <v>80</v>
      </c>
      <c r="V249" s="22">
        <v>-480</v>
      </c>
      <c r="W249" s="22">
        <v>0</v>
      </c>
      <c r="X249" s="22">
        <v>0</v>
      </c>
      <c r="Y249" s="22">
        <v>0</v>
      </c>
      <c r="Z249" s="22">
        <v>0</v>
      </c>
      <c r="AA249" s="22">
        <v>0</v>
      </c>
      <c r="AB249" s="22">
        <v>0</v>
      </c>
      <c r="AC249" s="22">
        <v>0</v>
      </c>
      <c r="AD249" s="22">
        <v>0</v>
      </c>
      <c r="AE249" s="22">
        <v>0</v>
      </c>
      <c r="AF249" s="22">
        <v>0</v>
      </c>
      <c r="AG249" s="22">
        <v>0</v>
      </c>
      <c r="AH249" s="22">
        <v>0</v>
      </c>
      <c r="AI249" s="22">
        <f t="shared" si="16"/>
        <v>0</v>
      </c>
      <c r="AJ249" s="22">
        <v>0</v>
      </c>
      <c r="AK249" s="22">
        <f t="shared" si="17"/>
        <v>-480</v>
      </c>
      <c r="AM249" s="32">
        <f t="shared" si="18"/>
        <v>0</v>
      </c>
      <c r="AN249" s="32">
        <f t="shared" si="19"/>
        <v>0</v>
      </c>
    </row>
    <row r="250" spans="1:40" outlineLevel="1" x14ac:dyDescent="0.25">
      <c r="A250" s="36">
        <v>40755</v>
      </c>
      <c r="C250" s="28" t="s">
        <v>7989</v>
      </c>
      <c r="D250" s="29" t="s">
        <v>7990</v>
      </c>
      <c r="F250" s="29" t="s">
        <v>88</v>
      </c>
      <c r="G250" s="29" t="s">
        <v>451</v>
      </c>
      <c r="H250" s="29" t="s">
        <v>157</v>
      </c>
      <c r="K250" s="29"/>
      <c r="L250" s="29"/>
      <c r="M250" s="29"/>
      <c r="N250" s="31">
        <v>1</v>
      </c>
      <c r="O250" s="31" t="s">
        <v>158</v>
      </c>
      <c r="P250" s="32">
        <v>290</v>
      </c>
      <c r="Q250" s="32">
        <v>0</v>
      </c>
      <c r="R250" s="32">
        <v>0</v>
      </c>
      <c r="S250" s="32">
        <f t="shared" si="15"/>
        <v>290</v>
      </c>
      <c r="U250" s="31">
        <v>80</v>
      </c>
      <c r="V250" s="22">
        <v>-290</v>
      </c>
      <c r="W250" s="22">
        <v>0</v>
      </c>
      <c r="X250" s="22">
        <v>0</v>
      </c>
      <c r="Y250" s="22">
        <v>0</v>
      </c>
      <c r="Z250" s="22">
        <v>0</v>
      </c>
      <c r="AA250" s="22">
        <v>0</v>
      </c>
      <c r="AB250" s="22">
        <v>0</v>
      </c>
      <c r="AC250" s="22">
        <v>0</v>
      </c>
      <c r="AD250" s="22">
        <v>0</v>
      </c>
      <c r="AE250" s="22">
        <v>0</v>
      </c>
      <c r="AF250" s="22">
        <v>0</v>
      </c>
      <c r="AG250" s="22">
        <v>0</v>
      </c>
      <c r="AH250" s="22">
        <v>0</v>
      </c>
      <c r="AI250" s="22">
        <f t="shared" si="16"/>
        <v>0</v>
      </c>
      <c r="AJ250" s="22">
        <v>0</v>
      </c>
      <c r="AK250" s="22">
        <f t="shared" si="17"/>
        <v>-290</v>
      </c>
      <c r="AM250" s="32">
        <f t="shared" si="18"/>
        <v>0</v>
      </c>
      <c r="AN250" s="32">
        <f t="shared" si="19"/>
        <v>0</v>
      </c>
    </row>
    <row r="251" spans="1:40" outlineLevel="1" x14ac:dyDescent="0.25">
      <c r="A251" s="36">
        <v>40755</v>
      </c>
      <c r="C251" s="28" t="s">
        <v>7991</v>
      </c>
      <c r="D251" s="29" t="s">
        <v>7992</v>
      </c>
      <c r="F251" s="29" t="s">
        <v>88</v>
      </c>
      <c r="G251" s="29" t="s">
        <v>451</v>
      </c>
      <c r="H251" s="29" t="s">
        <v>157</v>
      </c>
      <c r="K251" s="29"/>
      <c r="L251" s="29"/>
      <c r="M251" s="29"/>
      <c r="N251" s="31">
        <v>1</v>
      </c>
      <c r="O251" s="31" t="s">
        <v>158</v>
      </c>
      <c r="P251" s="32">
        <v>285</v>
      </c>
      <c r="Q251" s="32">
        <v>0</v>
      </c>
      <c r="R251" s="32">
        <v>0</v>
      </c>
      <c r="S251" s="32">
        <f t="shared" si="15"/>
        <v>285</v>
      </c>
      <c r="U251" s="31">
        <v>80</v>
      </c>
      <c r="V251" s="22">
        <v>-285</v>
      </c>
      <c r="W251" s="22">
        <v>0</v>
      </c>
      <c r="X251" s="22">
        <v>0</v>
      </c>
      <c r="Y251" s="22">
        <v>0</v>
      </c>
      <c r="Z251" s="22">
        <v>0</v>
      </c>
      <c r="AA251" s="22">
        <v>0</v>
      </c>
      <c r="AB251" s="22">
        <v>0</v>
      </c>
      <c r="AC251" s="22">
        <v>0</v>
      </c>
      <c r="AD251" s="22">
        <v>0</v>
      </c>
      <c r="AE251" s="22">
        <v>0</v>
      </c>
      <c r="AF251" s="22">
        <v>0</v>
      </c>
      <c r="AG251" s="22">
        <v>0</v>
      </c>
      <c r="AH251" s="22">
        <v>0</v>
      </c>
      <c r="AI251" s="22">
        <f t="shared" si="16"/>
        <v>0</v>
      </c>
      <c r="AJ251" s="22">
        <v>0</v>
      </c>
      <c r="AK251" s="22">
        <f t="shared" si="17"/>
        <v>-285</v>
      </c>
      <c r="AM251" s="32">
        <f t="shared" si="18"/>
        <v>0</v>
      </c>
      <c r="AN251" s="32">
        <f t="shared" si="19"/>
        <v>0</v>
      </c>
    </row>
    <row r="252" spans="1:40" outlineLevel="1" x14ac:dyDescent="0.25">
      <c r="A252" s="36">
        <v>40755</v>
      </c>
      <c r="C252" s="28" t="s">
        <v>7993</v>
      </c>
      <c r="D252" s="29" t="s">
        <v>7994</v>
      </c>
      <c r="F252" s="29" t="s">
        <v>88</v>
      </c>
      <c r="G252" s="29" t="s">
        <v>451</v>
      </c>
      <c r="H252" s="29" t="s">
        <v>157</v>
      </c>
      <c r="K252" s="29"/>
      <c r="L252" s="29"/>
      <c r="M252" s="29"/>
      <c r="N252" s="31">
        <v>1</v>
      </c>
      <c r="O252" s="31" t="s">
        <v>158</v>
      </c>
      <c r="P252" s="32">
        <v>180</v>
      </c>
      <c r="Q252" s="32">
        <v>0</v>
      </c>
      <c r="R252" s="32">
        <v>0</v>
      </c>
      <c r="S252" s="32">
        <f t="shared" si="15"/>
        <v>180</v>
      </c>
      <c r="U252" s="31">
        <v>80</v>
      </c>
      <c r="V252" s="22">
        <v>-180</v>
      </c>
      <c r="W252" s="22">
        <v>0</v>
      </c>
      <c r="X252" s="22">
        <v>0</v>
      </c>
      <c r="Y252" s="22">
        <v>0</v>
      </c>
      <c r="Z252" s="22">
        <v>0</v>
      </c>
      <c r="AA252" s="22">
        <v>0</v>
      </c>
      <c r="AB252" s="22">
        <v>0</v>
      </c>
      <c r="AC252" s="22">
        <v>0</v>
      </c>
      <c r="AD252" s="22">
        <v>0</v>
      </c>
      <c r="AE252" s="22">
        <v>0</v>
      </c>
      <c r="AF252" s="22">
        <v>0</v>
      </c>
      <c r="AG252" s="22">
        <v>0</v>
      </c>
      <c r="AH252" s="22">
        <v>0</v>
      </c>
      <c r="AI252" s="22">
        <f t="shared" si="16"/>
        <v>0</v>
      </c>
      <c r="AJ252" s="22">
        <v>0</v>
      </c>
      <c r="AK252" s="22">
        <f t="shared" si="17"/>
        <v>-180</v>
      </c>
      <c r="AM252" s="32">
        <f t="shared" si="18"/>
        <v>0</v>
      </c>
      <c r="AN252" s="32">
        <f t="shared" si="19"/>
        <v>0</v>
      </c>
    </row>
    <row r="253" spans="1:40" outlineLevel="1" x14ac:dyDescent="0.25">
      <c r="A253" s="36">
        <v>40755</v>
      </c>
      <c r="C253" s="28" t="s">
        <v>7995</v>
      </c>
      <c r="D253" s="29" t="s">
        <v>7996</v>
      </c>
      <c r="F253" s="29" t="s">
        <v>88</v>
      </c>
      <c r="G253" s="29" t="s">
        <v>451</v>
      </c>
      <c r="H253" s="29" t="s">
        <v>157</v>
      </c>
      <c r="K253" s="29"/>
      <c r="L253" s="29"/>
      <c r="M253" s="29"/>
      <c r="N253" s="31">
        <v>1</v>
      </c>
      <c r="O253" s="31" t="s">
        <v>158</v>
      </c>
      <c r="P253" s="32">
        <v>75</v>
      </c>
      <c r="Q253" s="32">
        <v>0</v>
      </c>
      <c r="R253" s="32">
        <v>0</v>
      </c>
      <c r="S253" s="32">
        <f t="shared" si="15"/>
        <v>75</v>
      </c>
      <c r="U253" s="31">
        <v>80</v>
      </c>
      <c r="V253" s="22">
        <v>-75</v>
      </c>
      <c r="W253" s="22">
        <v>0</v>
      </c>
      <c r="X253" s="22">
        <v>0</v>
      </c>
      <c r="Y253" s="22">
        <v>0</v>
      </c>
      <c r="Z253" s="22">
        <v>0</v>
      </c>
      <c r="AA253" s="22">
        <v>0</v>
      </c>
      <c r="AB253" s="22">
        <v>0</v>
      </c>
      <c r="AC253" s="22">
        <v>0</v>
      </c>
      <c r="AD253" s="22">
        <v>0</v>
      </c>
      <c r="AE253" s="22">
        <v>0</v>
      </c>
      <c r="AF253" s="22">
        <v>0</v>
      </c>
      <c r="AG253" s="22">
        <v>0</v>
      </c>
      <c r="AH253" s="22">
        <v>0</v>
      </c>
      <c r="AI253" s="22">
        <f t="shared" si="16"/>
        <v>0</v>
      </c>
      <c r="AJ253" s="22">
        <v>0</v>
      </c>
      <c r="AK253" s="22">
        <f t="shared" si="17"/>
        <v>-75</v>
      </c>
      <c r="AM253" s="32">
        <f t="shared" si="18"/>
        <v>0</v>
      </c>
      <c r="AN253" s="32">
        <f t="shared" si="19"/>
        <v>0</v>
      </c>
    </row>
    <row r="254" spans="1:40" outlineLevel="1" x14ac:dyDescent="0.25">
      <c r="A254" s="36">
        <v>40755</v>
      </c>
      <c r="C254" s="28" t="s">
        <v>7997</v>
      </c>
      <c r="D254" s="29" t="s">
        <v>7998</v>
      </c>
      <c r="F254" s="29" t="s">
        <v>88</v>
      </c>
      <c r="G254" s="29" t="s">
        <v>451</v>
      </c>
      <c r="H254" s="29" t="s">
        <v>157</v>
      </c>
      <c r="K254" s="29"/>
      <c r="L254" s="29"/>
      <c r="M254" s="29"/>
      <c r="N254" s="31">
        <v>1</v>
      </c>
      <c r="O254" s="31" t="s">
        <v>158</v>
      </c>
      <c r="P254" s="32">
        <v>115</v>
      </c>
      <c r="Q254" s="32">
        <v>0</v>
      </c>
      <c r="R254" s="32">
        <v>0</v>
      </c>
      <c r="S254" s="32">
        <f t="shared" si="15"/>
        <v>115</v>
      </c>
      <c r="U254" s="31">
        <v>80</v>
      </c>
      <c r="V254" s="22">
        <v>-115</v>
      </c>
      <c r="W254" s="22">
        <v>0</v>
      </c>
      <c r="X254" s="22">
        <v>0</v>
      </c>
      <c r="Y254" s="22">
        <v>0</v>
      </c>
      <c r="Z254" s="22">
        <v>0</v>
      </c>
      <c r="AA254" s="22">
        <v>0</v>
      </c>
      <c r="AB254" s="22">
        <v>0</v>
      </c>
      <c r="AC254" s="22">
        <v>0</v>
      </c>
      <c r="AD254" s="22">
        <v>0</v>
      </c>
      <c r="AE254" s="22">
        <v>0</v>
      </c>
      <c r="AF254" s="22">
        <v>0</v>
      </c>
      <c r="AG254" s="22">
        <v>0</v>
      </c>
      <c r="AH254" s="22">
        <v>0</v>
      </c>
      <c r="AI254" s="22">
        <f t="shared" si="16"/>
        <v>0</v>
      </c>
      <c r="AJ254" s="22">
        <v>0</v>
      </c>
      <c r="AK254" s="22">
        <f t="shared" si="17"/>
        <v>-115</v>
      </c>
      <c r="AM254" s="32">
        <f t="shared" si="18"/>
        <v>0</v>
      </c>
      <c r="AN254" s="32">
        <f t="shared" si="19"/>
        <v>0</v>
      </c>
    </row>
    <row r="255" spans="1:40" outlineLevel="1" x14ac:dyDescent="0.25">
      <c r="A255" s="36">
        <v>40755</v>
      </c>
      <c r="C255" s="28" t="s">
        <v>7999</v>
      </c>
      <c r="D255" s="29" t="s">
        <v>8000</v>
      </c>
      <c r="F255" s="29" t="s">
        <v>88</v>
      </c>
      <c r="G255" s="29" t="s">
        <v>451</v>
      </c>
      <c r="H255" s="29" t="s">
        <v>157</v>
      </c>
      <c r="K255" s="29"/>
      <c r="L255" s="29"/>
      <c r="M255" s="29"/>
      <c r="N255" s="31">
        <v>1</v>
      </c>
      <c r="O255" s="31" t="s">
        <v>158</v>
      </c>
      <c r="P255" s="32">
        <v>375</v>
      </c>
      <c r="Q255" s="32">
        <v>0</v>
      </c>
      <c r="R255" s="32">
        <v>0</v>
      </c>
      <c r="S255" s="32">
        <f t="shared" si="15"/>
        <v>375</v>
      </c>
      <c r="U255" s="31">
        <v>80</v>
      </c>
      <c r="V255" s="22">
        <v>-375</v>
      </c>
      <c r="W255" s="22">
        <v>0</v>
      </c>
      <c r="X255" s="22">
        <v>0</v>
      </c>
      <c r="Y255" s="22">
        <v>0</v>
      </c>
      <c r="Z255" s="22">
        <v>0</v>
      </c>
      <c r="AA255" s="22">
        <v>0</v>
      </c>
      <c r="AB255" s="22">
        <v>0</v>
      </c>
      <c r="AC255" s="22">
        <v>0</v>
      </c>
      <c r="AD255" s="22">
        <v>0</v>
      </c>
      <c r="AE255" s="22">
        <v>0</v>
      </c>
      <c r="AF255" s="22">
        <v>0</v>
      </c>
      <c r="AG255" s="22">
        <v>0</v>
      </c>
      <c r="AH255" s="22">
        <v>0</v>
      </c>
      <c r="AI255" s="22">
        <f t="shared" si="16"/>
        <v>0</v>
      </c>
      <c r="AJ255" s="22">
        <v>0</v>
      </c>
      <c r="AK255" s="22">
        <f t="shared" si="17"/>
        <v>-375</v>
      </c>
      <c r="AM255" s="32">
        <f t="shared" si="18"/>
        <v>0</v>
      </c>
      <c r="AN255" s="32">
        <f t="shared" si="19"/>
        <v>0</v>
      </c>
    </row>
    <row r="256" spans="1:40" outlineLevel="1" x14ac:dyDescent="0.25">
      <c r="A256" s="36">
        <v>40755</v>
      </c>
      <c r="C256" s="28" t="s">
        <v>8001</v>
      </c>
      <c r="D256" s="29" t="s">
        <v>8002</v>
      </c>
      <c r="F256" s="29" t="s">
        <v>88</v>
      </c>
      <c r="G256" s="29" t="s">
        <v>451</v>
      </c>
      <c r="H256" s="29" t="s">
        <v>157</v>
      </c>
      <c r="K256" s="29"/>
      <c r="L256" s="29"/>
      <c r="M256" s="29"/>
      <c r="N256" s="31">
        <v>1</v>
      </c>
      <c r="O256" s="31" t="s">
        <v>158</v>
      </c>
      <c r="P256" s="32">
        <v>2904.93</v>
      </c>
      <c r="Q256" s="32">
        <v>0</v>
      </c>
      <c r="R256" s="32">
        <v>0</v>
      </c>
      <c r="S256" s="32">
        <f t="shared" si="15"/>
        <v>2904.93</v>
      </c>
      <c r="U256" s="31">
        <v>80</v>
      </c>
      <c r="V256" s="22">
        <v>-2904.93</v>
      </c>
      <c r="W256" s="22">
        <v>0</v>
      </c>
      <c r="X256" s="22">
        <v>0</v>
      </c>
      <c r="Y256" s="22">
        <v>0</v>
      </c>
      <c r="Z256" s="22">
        <v>0</v>
      </c>
      <c r="AA256" s="22">
        <v>0</v>
      </c>
      <c r="AB256" s="22">
        <v>0</v>
      </c>
      <c r="AC256" s="22">
        <v>0</v>
      </c>
      <c r="AD256" s="22">
        <v>0</v>
      </c>
      <c r="AE256" s="22">
        <v>0</v>
      </c>
      <c r="AF256" s="22">
        <v>0</v>
      </c>
      <c r="AG256" s="22">
        <v>0</v>
      </c>
      <c r="AH256" s="22">
        <v>0</v>
      </c>
      <c r="AI256" s="22">
        <f t="shared" si="16"/>
        <v>0</v>
      </c>
      <c r="AJ256" s="22">
        <v>0</v>
      </c>
      <c r="AK256" s="22">
        <f t="shared" si="17"/>
        <v>-2904.93</v>
      </c>
      <c r="AM256" s="32">
        <f t="shared" si="18"/>
        <v>0</v>
      </c>
      <c r="AN256" s="32">
        <f t="shared" si="19"/>
        <v>0</v>
      </c>
    </row>
    <row r="257" spans="1:40" outlineLevel="1" x14ac:dyDescent="0.25">
      <c r="A257" s="36">
        <v>40755</v>
      </c>
      <c r="C257" s="28" t="s">
        <v>8003</v>
      </c>
      <c r="D257" s="29" t="s">
        <v>8004</v>
      </c>
      <c r="F257" s="29" t="s">
        <v>88</v>
      </c>
      <c r="G257" s="29" t="s">
        <v>451</v>
      </c>
      <c r="H257" s="29" t="s">
        <v>157</v>
      </c>
      <c r="K257" s="29"/>
      <c r="L257" s="29"/>
      <c r="M257" s="29"/>
      <c r="N257" s="31">
        <v>1</v>
      </c>
      <c r="O257" s="31" t="s">
        <v>158</v>
      </c>
      <c r="P257" s="32">
        <v>152</v>
      </c>
      <c r="Q257" s="32">
        <v>0</v>
      </c>
      <c r="R257" s="32">
        <v>0</v>
      </c>
      <c r="S257" s="32">
        <f t="shared" si="15"/>
        <v>152</v>
      </c>
      <c r="U257" s="31">
        <v>80</v>
      </c>
      <c r="V257" s="22">
        <v>-152</v>
      </c>
      <c r="W257" s="22">
        <v>0</v>
      </c>
      <c r="X257" s="22">
        <v>0</v>
      </c>
      <c r="Y257" s="22">
        <v>0</v>
      </c>
      <c r="Z257" s="22">
        <v>0</v>
      </c>
      <c r="AA257" s="22">
        <v>0</v>
      </c>
      <c r="AB257" s="22">
        <v>0</v>
      </c>
      <c r="AC257" s="22">
        <v>0</v>
      </c>
      <c r="AD257" s="22">
        <v>0</v>
      </c>
      <c r="AE257" s="22">
        <v>0</v>
      </c>
      <c r="AF257" s="22">
        <v>0</v>
      </c>
      <c r="AG257" s="22">
        <v>0</v>
      </c>
      <c r="AH257" s="22">
        <v>0</v>
      </c>
      <c r="AI257" s="22">
        <f t="shared" si="16"/>
        <v>0</v>
      </c>
      <c r="AJ257" s="22">
        <v>0</v>
      </c>
      <c r="AK257" s="22">
        <f t="shared" si="17"/>
        <v>-152</v>
      </c>
      <c r="AM257" s="32">
        <f t="shared" si="18"/>
        <v>0</v>
      </c>
      <c r="AN257" s="32">
        <f t="shared" si="19"/>
        <v>0</v>
      </c>
    </row>
    <row r="258" spans="1:40" outlineLevel="1" x14ac:dyDescent="0.25">
      <c r="A258" s="36">
        <v>40755</v>
      </c>
      <c r="C258" s="28" t="s">
        <v>8005</v>
      </c>
      <c r="D258" s="29" t="s">
        <v>8006</v>
      </c>
      <c r="F258" s="29" t="s">
        <v>88</v>
      </c>
      <c r="G258" s="29" t="s">
        <v>451</v>
      </c>
      <c r="H258" s="29" t="s">
        <v>157</v>
      </c>
      <c r="K258" s="29"/>
      <c r="L258" s="29"/>
      <c r="M258" s="29"/>
      <c r="N258" s="31">
        <v>1</v>
      </c>
      <c r="O258" s="31" t="s">
        <v>158</v>
      </c>
      <c r="P258" s="32">
        <v>380</v>
      </c>
      <c r="Q258" s="32">
        <v>0</v>
      </c>
      <c r="R258" s="32">
        <v>0</v>
      </c>
      <c r="S258" s="32">
        <f t="shared" si="15"/>
        <v>380</v>
      </c>
      <c r="U258" s="31">
        <v>80</v>
      </c>
      <c r="V258" s="22">
        <v>-380</v>
      </c>
      <c r="W258" s="22">
        <v>0</v>
      </c>
      <c r="X258" s="22">
        <v>0</v>
      </c>
      <c r="Y258" s="22">
        <v>0</v>
      </c>
      <c r="Z258" s="22">
        <v>0</v>
      </c>
      <c r="AA258" s="22">
        <v>0</v>
      </c>
      <c r="AB258" s="22">
        <v>0</v>
      </c>
      <c r="AC258" s="22">
        <v>0</v>
      </c>
      <c r="AD258" s="22">
        <v>0</v>
      </c>
      <c r="AE258" s="22">
        <v>0</v>
      </c>
      <c r="AF258" s="22">
        <v>0</v>
      </c>
      <c r="AG258" s="22">
        <v>0</v>
      </c>
      <c r="AH258" s="22">
        <v>0</v>
      </c>
      <c r="AI258" s="22">
        <f t="shared" si="16"/>
        <v>0</v>
      </c>
      <c r="AJ258" s="22">
        <v>0</v>
      </c>
      <c r="AK258" s="22">
        <f t="shared" si="17"/>
        <v>-380</v>
      </c>
      <c r="AM258" s="32">
        <f t="shared" si="18"/>
        <v>0</v>
      </c>
      <c r="AN258" s="32">
        <f t="shared" si="19"/>
        <v>0</v>
      </c>
    </row>
    <row r="259" spans="1:40" outlineLevel="1" x14ac:dyDescent="0.25">
      <c r="A259" s="36">
        <v>40755</v>
      </c>
      <c r="C259" s="28" t="s">
        <v>8007</v>
      </c>
      <c r="D259" s="29" t="s">
        <v>8008</v>
      </c>
      <c r="F259" s="29" t="s">
        <v>88</v>
      </c>
      <c r="G259" s="29" t="s">
        <v>451</v>
      </c>
      <c r="H259" s="29" t="s">
        <v>157</v>
      </c>
      <c r="K259" s="29"/>
      <c r="L259" s="29"/>
      <c r="M259" s="29"/>
      <c r="N259" s="31">
        <v>1</v>
      </c>
      <c r="O259" s="31" t="s">
        <v>158</v>
      </c>
      <c r="P259" s="32">
        <v>235</v>
      </c>
      <c r="Q259" s="32">
        <v>0</v>
      </c>
      <c r="R259" s="32">
        <v>0</v>
      </c>
      <c r="S259" s="32">
        <f t="shared" si="15"/>
        <v>235</v>
      </c>
      <c r="U259" s="31">
        <v>80</v>
      </c>
      <c r="V259" s="22">
        <v>-235</v>
      </c>
      <c r="W259" s="22">
        <v>0</v>
      </c>
      <c r="X259" s="22">
        <v>0</v>
      </c>
      <c r="Y259" s="22">
        <v>0</v>
      </c>
      <c r="Z259" s="22">
        <v>0</v>
      </c>
      <c r="AA259" s="22">
        <v>0</v>
      </c>
      <c r="AB259" s="22">
        <v>0</v>
      </c>
      <c r="AC259" s="22">
        <v>0</v>
      </c>
      <c r="AD259" s="22">
        <v>0</v>
      </c>
      <c r="AE259" s="22">
        <v>0</v>
      </c>
      <c r="AF259" s="22">
        <v>0</v>
      </c>
      <c r="AG259" s="22">
        <v>0</v>
      </c>
      <c r="AH259" s="22">
        <v>0</v>
      </c>
      <c r="AI259" s="22">
        <f t="shared" si="16"/>
        <v>0</v>
      </c>
      <c r="AJ259" s="22">
        <v>0</v>
      </c>
      <c r="AK259" s="22">
        <f t="shared" si="17"/>
        <v>-235</v>
      </c>
      <c r="AM259" s="32">
        <f t="shared" si="18"/>
        <v>0</v>
      </c>
      <c r="AN259" s="32">
        <f t="shared" si="19"/>
        <v>0</v>
      </c>
    </row>
    <row r="260" spans="1:40" outlineLevel="1" x14ac:dyDescent="0.25">
      <c r="A260" s="36">
        <v>40755</v>
      </c>
      <c r="C260" s="28" t="s">
        <v>8009</v>
      </c>
      <c r="D260" s="29" t="s">
        <v>8010</v>
      </c>
      <c r="F260" s="29" t="s">
        <v>88</v>
      </c>
      <c r="G260" s="29" t="s">
        <v>451</v>
      </c>
      <c r="H260" s="29" t="s">
        <v>157</v>
      </c>
      <c r="K260" s="29"/>
      <c r="L260" s="29"/>
      <c r="M260" s="29"/>
      <c r="N260" s="31">
        <v>1</v>
      </c>
      <c r="O260" s="31" t="s">
        <v>158</v>
      </c>
      <c r="P260" s="32">
        <v>40</v>
      </c>
      <c r="Q260" s="32">
        <v>0</v>
      </c>
      <c r="R260" s="32">
        <v>0</v>
      </c>
      <c r="S260" s="32">
        <f t="shared" si="15"/>
        <v>40</v>
      </c>
      <c r="U260" s="31">
        <v>80</v>
      </c>
      <c r="V260" s="22">
        <v>-40</v>
      </c>
      <c r="W260" s="22">
        <v>0</v>
      </c>
      <c r="X260" s="22">
        <v>0</v>
      </c>
      <c r="Y260" s="22">
        <v>0</v>
      </c>
      <c r="Z260" s="22">
        <v>0</v>
      </c>
      <c r="AA260" s="22">
        <v>0</v>
      </c>
      <c r="AB260" s="22">
        <v>0</v>
      </c>
      <c r="AC260" s="22">
        <v>0</v>
      </c>
      <c r="AD260" s="22">
        <v>0</v>
      </c>
      <c r="AE260" s="22">
        <v>0</v>
      </c>
      <c r="AF260" s="22">
        <v>0</v>
      </c>
      <c r="AG260" s="22">
        <v>0</v>
      </c>
      <c r="AH260" s="22">
        <v>0</v>
      </c>
      <c r="AI260" s="22">
        <f t="shared" si="16"/>
        <v>0</v>
      </c>
      <c r="AJ260" s="22">
        <v>0</v>
      </c>
      <c r="AK260" s="22">
        <f t="shared" si="17"/>
        <v>-40</v>
      </c>
      <c r="AM260" s="32">
        <f t="shared" si="18"/>
        <v>0</v>
      </c>
      <c r="AN260" s="32">
        <f t="shared" si="19"/>
        <v>0</v>
      </c>
    </row>
    <row r="261" spans="1:40" outlineLevel="1" x14ac:dyDescent="0.25">
      <c r="A261" s="36">
        <v>40755</v>
      </c>
      <c r="C261" s="28" t="s">
        <v>8011</v>
      </c>
      <c r="D261" s="29" t="s">
        <v>6967</v>
      </c>
      <c r="F261" s="29" t="s">
        <v>88</v>
      </c>
      <c r="G261" s="29" t="s">
        <v>451</v>
      </c>
      <c r="H261" s="29" t="s">
        <v>157</v>
      </c>
      <c r="K261" s="29"/>
      <c r="L261" s="29"/>
      <c r="M261" s="29"/>
      <c r="N261" s="31">
        <v>1</v>
      </c>
      <c r="O261" s="31" t="s">
        <v>158</v>
      </c>
      <c r="P261" s="32">
        <v>36</v>
      </c>
      <c r="Q261" s="32">
        <v>0</v>
      </c>
      <c r="R261" s="32">
        <v>0</v>
      </c>
      <c r="S261" s="32">
        <f t="shared" si="15"/>
        <v>36</v>
      </c>
      <c r="U261" s="31">
        <v>80</v>
      </c>
      <c r="V261" s="22">
        <v>-36</v>
      </c>
      <c r="W261" s="22">
        <v>0</v>
      </c>
      <c r="X261" s="22">
        <v>0</v>
      </c>
      <c r="Y261" s="22">
        <v>0</v>
      </c>
      <c r="Z261" s="22">
        <v>0</v>
      </c>
      <c r="AA261" s="22">
        <v>0</v>
      </c>
      <c r="AB261" s="22">
        <v>0</v>
      </c>
      <c r="AC261" s="22">
        <v>0</v>
      </c>
      <c r="AD261" s="22">
        <v>0</v>
      </c>
      <c r="AE261" s="22">
        <v>0</v>
      </c>
      <c r="AF261" s="22">
        <v>0</v>
      </c>
      <c r="AG261" s="22">
        <v>0</v>
      </c>
      <c r="AH261" s="22">
        <v>0</v>
      </c>
      <c r="AI261" s="22">
        <f t="shared" si="16"/>
        <v>0</v>
      </c>
      <c r="AJ261" s="22">
        <v>0</v>
      </c>
      <c r="AK261" s="22">
        <f t="shared" si="17"/>
        <v>-36</v>
      </c>
      <c r="AM261" s="32">
        <f t="shared" si="18"/>
        <v>0</v>
      </c>
      <c r="AN261" s="32">
        <f t="shared" si="19"/>
        <v>0</v>
      </c>
    </row>
    <row r="262" spans="1:40" outlineLevel="1" x14ac:dyDescent="0.25">
      <c r="A262" s="36">
        <v>40755</v>
      </c>
      <c r="C262" s="28" t="s">
        <v>8012</v>
      </c>
      <c r="D262" s="29" t="s">
        <v>8013</v>
      </c>
      <c r="F262" s="29" t="s">
        <v>88</v>
      </c>
      <c r="G262" s="29" t="s">
        <v>451</v>
      </c>
      <c r="H262" s="29" t="s">
        <v>157</v>
      </c>
      <c r="K262" s="29"/>
      <c r="L262" s="29"/>
      <c r="M262" s="29"/>
      <c r="N262" s="31">
        <v>1</v>
      </c>
      <c r="O262" s="31" t="s">
        <v>158</v>
      </c>
      <c r="P262" s="32">
        <v>435.69</v>
      </c>
      <c r="Q262" s="32">
        <v>0</v>
      </c>
      <c r="R262" s="32">
        <v>0</v>
      </c>
      <c r="S262" s="32">
        <f t="shared" ref="S262:S325" si="20">SUM(P262:R262)</f>
        <v>435.69</v>
      </c>
      <c r="U262" s="31">
        <v>80</v>
      </c>
      <c r="V262" s="22">
        <v>-435.69</v>
      </c>
      <c r="W262" s="22">
        <v>0</v>
      </c>
      <c r="X262" s="22">
        <v>0</v>
      </c>
      <c r="Y262" s="22">
        <v>0</v>
      </c>
      <c r="Z262" s="22">
        <v>0</v>
      </c>
      <c r="AA262" s="22">
        <v>0</v>
      </c>
      <c r="AB262" s="22">
        <v>0</v>
      </c>
      <c r="AC262" s="22">
        <v>0</v>
      </c>
      <c r="AD262" s="22">
        <v>0</v>
      </c>
      <c r="AE262" s="22">
        <v>0</v>
      </c>
      <c r="AF262" s="22">
        <v>0</v>
      </c>
      <c r="AG262" s="22">
        <v>0</v>
      </c>
      <c r="AH262" s="22">
        <v>0</v>
      </c>
      <c r="AI262" s="22">
        <f t="shared" ref="AI262:AI325" si="21">SUM(W262:AH262)</f>
        <v>0</v>
      </c>
      <c r="AJ262" s="22">
        <v>0</v>
      </c>
      <c r="AK262" s="22">
        <f t="shared" ref="AK262:AK325" si="22">V262+AI262+AJ262</f>
        <v>-435.69</v>
      </c>
      <c r="AM262" s="32">
        <f t="shared" ref="AM262:AM325" si="23">S262+AK262</f>
        <v>0</v>
      </c>
      <c r="AN262" s="32">
        <f t="shared" ref="AN262:AN325" si="24">P262+V262</f>
        <v>0</v>
      </c>
    </row>
    <row r="263" spans="1:40" outlineLevel="1" x14ac:dyDescent="0.25">
      <c r="A263" s="36">
        <v>40755</v>
      </c>
      <c r="C263" s="28" t="s">
        <v>8014</v>
      </c>
      <c r="D263" s="29" t="s">
        <v>7980</v>
      </c>
      <c r="F263" s="29" t="s">
        <v>88</v>
      </c>
      <c r="G263" s="29" t="s">
        <v>451</v>
      </c>
      <c r="H263" s="29" t="s">
        <v>157</v>
      </c>
      <c r="K263" s="29"/>
      <c r="L263" s="29"/>
      <c r="M263" s="29"/>
      <c r="N263" s="31">
        <v>1</v>
      </c>
      <c r="O263" s="31" t="s">
        <v>158</v>
      </c>
      <c r="P263" s="32">
        <v>274.67</v>
      </c>
      <c r="Q263" s="32">
        <v>0</v>
      </c>
      <c r="R263" s="32">
        <v>0</v>
      </c>
      <c r="S263" s="32">
        <f t="shared" si="20"/>
        <v>274.67</v>
      </c>
      <c r="U263" s="31">
        <v>80</v>
      </c>
      <c r="V263" s="22">
        <v>-274.67</v>
      </c>
      <c r="W263" s="22">
        <v>0</v>
      </c>
      <c r="X263" s="22">
        <v>0</v>
      </c>
      <c r="Y263" s="22">
        <v>0</v>
      </c>
      <c r="Z263" s="22">
        <v>0</v>
      </c>
      <c r="AA263" s="22">
        <v>0</v>
      </c>
      <c r="AB263" s="22">
        <v>0</v>
      </c>
      <c r="AC263" s="22">
        <v>0</v>
      </c>
      <c r="AD263" s="22">
        <v>0</v>
      </c>
      <c r="AE263" s="22">
        <v>0</v>
      </c>
      <c r="AF263" s="22">
        <v>0</v>
      </c>
      <c r="AG263" s="22">
        <v>0</v>
      </c>
      <c r="AH263" s="22">
        <v>0</v>
      </c>
      <c r="AI263" s="22">
        <f t="shared" si="21"/>
        <v>0</v>
      </c>
      <c r="AJ263" s="22">
        <v>0</v>
      </c>
      <c r="AK263" s="22">
        <f t="shared" si="22"/>
        <v>-274.67</v>
      </c>
      <c r="AM263" s="32">
        <f t="shared" si="23"/>
        <v>0</v>
      </c>
      <c r="AN263" s="32">
        <f t="shared" si="24"/>
        <v>0</v>
      </c>
    </row>
    <row r="264" spans="1:40" outlineLevel="1" x14ac:dyDescent="0.25">
      <c r="A264" s="36">
        <v>40755</v>
      </c>
      <c r="C264" s="28" t="s">
        <v>8015</v>
      </c>
      <c r="D264" s="29" t="s">
        <v>8016</v>
      </c>
      <c r="F264" s="29" t="s">
        <v>88</v>
      </c>
      <c r="G264" s="29" t="s">
        <v>451</v>
      </c>
      <c r="H264" s="29" t="s">
        <v>157</v>
      </c>
      <c r="K264" s="29"/>
      <c r="L264" s="29"/>
      <c r="M264" s="29"/>
      <c r="N264" s="31">
        <v>1</v>
      </c>
      <c r="O264" s="31" t="s">
        <v>158</v>
      </c>
      <c r="P264" s="32">
        <v>454.64</v>
      </c>
      <c r="Q264" s="32">
        <v>0</v>
      </c>
      <c r="R264" s="32">
        <v>0</v>
      </c>
      <c r="S264" s="32">
        <f t="shared" si="20"/>
        <v>454.64</v>
      </c>
      <c r="U264" s="31">
        <v>80</v>
      </c>
      <c r="V264" s="22">
        <v>-454.64</v>
      </c>
      <c r="W264" s="22">
        <v>0</v>
      </c>
      <c r="X264" s="22">
        <v>0</v>
      </c>
      <c r="Y264" s="22">
        <v>0</v>
      </c>
      <c r="Z264" s="22">
        <v>0</v>
      </c>
      <c r="AA264" s="22">
        <v>0</v>
      </c>
      <c r="AB264" s="22">
        <v>0</v>
      </c>
      <c r="AC264" s="22">
        <v>0</v>
      </c>
      <c r="AD264" s="22">
        <v>0</v>
      </c>
      <c r="AE264" s="22">
        <v>0</v>
      </c>
      <c r="AF264" s="22">
        <v>0</v>
      </c>
      <c r="AG264" s="22">
        <v>0</v>
      </c>
      <c r="AH264" s="22">
        <v>0</v>
      </c>
      <c r="AI264" s="22">
        <f t="shared" si="21"/>
        <v>0</v>
      </c>
      <c r="AJ264" s="22">
        <v>0</v>
      </c>
      <c r="AK264" s="22">
        <f t="shared" si="22"/>
        <v>-454.64</v>
      </c>
      <c r="AM264" s="32">
        <f t="shared" si="23"/>
        <v>0</v>
      </c>
      <c r="AN264" s="32">
        <f t="shared" si="24"/>
        <v>0</v>
      </c>
    </row>
    <row r="265" spans="1:40" outlineLevel="1" x14ac:dyDescent="0.25">
      <c r="A265" s="36">
        <v>40755</v>
      </c>
      <c r="C265" s="28" t="s">
        <v>8017</v>
      </c>
      <c r="D265" s="29" t="s">
        <v>8018</v>
      </c>
      <c r="F265" s="29" t="s">
        <v>88</v>
      </c>
      <c r="G265" s="29" t="s">
        <v>451</v>
      </c>
      <c r="H265" s="29" t="s">
        <v>157</v>
      </c>
      <c r="K265" s="29"/>
      <c r="L265" s="29"/>
      <c r="M265" s="29"/>
      <c r="N265" s="31">
        <v>1</v>
      </c>
      <c r="O265" s="31" t="s">
        <v>158</v>
      </c>
      <c r="P265" s="32">
        <v>2000</v>
      </c>
      <c r="Q265" s="32">
        <v>0</v>
      </c>
      <c r="R265" s="32">
        <v>0</v>
      </c>
      <c r="S265" s="32">
        <f t="shared" si="20"/>
        <v>2000</v>
      </c>
      <c r="U265" s="31">
        <v>80</v>
      </c>
      <c r="V265" s="22">
        <v>-2000</v>
      </c>
      <c r="W265" s="22">
        <v>0</v>
      </c>
      <c r="X265" s="22">
        <v>0</v>
      </c>
      <c r="Y265" s="22">
        <v>0</v>
      </c>
      <c r="Z265" s="22">
        <v>0</v>
      </c>
      <c r="AA265" s="22">
        <v>0</v>
      </c>
      <c r="AB265" s="22">
        <v>0</v>
      </c>
      <c r="AC265" s="22">
        <v>0</v>
      </c>
      <c r="AD265" s="22">
        <v>0</v>
      </c>
      <c r="AE265" s="22">
        <v>0</v>
      </c>
      <c r="AF265" s="22">
        <v>0</v>
      </c>
      <c r="AG265" s="22">
        <v>0</v>
      </c>
      <c r="AH265" s="22">
        <v>0</v>
      </c>
      <c r="AI265" s="22">
        <f t="shared" si="21"/>
        <v>0</v>
      </c>
      <c r="AJ265" s="22">
        <v>0</v>
      </c>
      <c r="AK265" s="22">
        <f t="shared" si="22"/>
        <v>-2000</v>
      </c>
      <c r="AM265" s="32">
        <f t="shared" si="23"/>
        <v>0</v>
      </c>
      <c r="AN265" s="32">
        <f t="shared" si="24"/>
        <v>0</v>
      </c>
    </row>
    <row r="266" spans="1:40" outlineLevel="1" x14ac:dyDescent="0.25">
      <c r="A266" s="36">
        <v>40755</v>
      </c>
      <c r="C266" s="28" t="s">
        <v>8019</v>
      </c>
      <c r="D266" s="29" t="s">
        <v>8020</v>
      </c>
      <c r="F266" s="29" t="s">
        <v>88</v>
      </c>
      <c r="G266" s="29" t="s">
        <v>451</v>
      </c>
      <c r="H266" s="29" t="s">
        <v>157</v>
      </c>
      <c r="K266" s="29"/>
      <c r="L266" s="29"/>
      <c r="M266" s="29"/>
      <c r="N266" s="31">
        <v>1</v>
      </c>
      <c r="O266" s="31" t="s">
        <v>158</v>
      </c>
      <c r="P266" s="32">
        <v>2300</v>
      </c>
      <c r="Q266" s="32">
        <v>0</v>
      </c>
      <c r="R266" s="32">
        <v>0</v>
      </c>
      <c r="S266" s="32">
        <f t="shared" si="20"/>
        <v>2300</v>
      </c>
      <c r="U266" s="31">
        <v>80</v>
      </c>
      <c r="V266" s="22">
        <v>-2300</v>
      </c>
      <c r="W266" s="22">
        <v>0</v>
      </c>
      <c r="X266" s="22">
        <v>0</v>
      </c>
      <c r="Y266" s="22">
        <v>0</v>
      </c>
      <c r="Z266" s="22">
        <v>0</v>
      </c>
      <c r="AA266" s="22">
        <v>0</v>
      </c>
      <c r="AB266" s="22">
        <v>0</v>
      </c>
      <c r="AC266" s="22">
        <v>0</v>
      </c>
      <c r="AD266" s="22">
        <v>0</v>
      </c>
      <c r="AE266" s="22">
        <v>0</v>
      </c>
      <c r="AF266" s="22">
        <v>0</v>
      </c>
      <c r="AG266" s="22">
        <v>0</v>
      </c>
      <c r="AH266" s="22">
        <v>0</v>
      </c>
      <c r="AI266" s="22">
        <f t="shared" si="21"/>
        <v>0</v>
      </c>
      <c r="AJ266" s="22">
        <v>0</v>
      </c>
      <c r="AK266" s="22">
        <f t="shared" si="22"/>
        <v>-2300</v>
      </c>
      <c r="AM266" s="32">
        <f t="shared" si="23"/>
        <v>0</v>
      </c>
      <c r="AN266" s="32">
        <f t="shared" si="24"/>
        <v>0</v>
      </c>
    </row>
    <row r="267" spans="1:40" outlineLevel="1" x14ac:dyDescent="0.25">
      <c r="A267" s="36">
        <v>40755</v>
      </c>
      <c r="C267" s="28" t="s">
        <v>8021</v>
      </c>
      <c r="D267" s="29" t="s">
        <v>8022</v>
      </c>
      <c r="F267" s="29" t="s">
        <v>88</v>
      </c>
      <c r="G267" s="29" t="s">
        <v>451</v>
      </c>
      <c r="H267" s="29" t="s">
        <v>157</v>
      </c>
      <c r="K267" s="29"/>
      <c r="L267" s="29"/>
      <c r="M267" s="29"/>
      <c r="N267" s="31">
        <v>1</v>
      </c>
      <c r="O267" s="31" t="s">
        <v>158</v>
      </c>
      <c r="P267" s="32">
        <v>1600</v>
      </c>
      <c r="Q267" s="32">
        <v>0</v>
      </c>
      <c r="R267" s="32">
        <v>0</v>
      </c>
      <c r="S267" s="32">
        <f t="shared" si="20"/>
        <v>1600</v>
      </c>
      <c r="U267" s="31">
        <v>80</v>
      </c>
      <c r="V267" s="22">
        <v>-1600</v>
      </c>
      <c r="W267" s="22">
        <v>0</v>
      </c>
      <c r="X267" s="22">
        <v>0</v>
      </c>
      <c r="Y267" s="22">
        <v>0</v>
      </c>
      <c r="Z267" s="22">
        <v>0</v>
      </c>
      <c r="AA267" s="22">
        <v>0</v>
      </c>
      <c r="AB267" s="22">
        <v>0</v>
      </c>
      <c r="AC267" s="22">
        <v>0</v>
      </c>
      <c r="AD267" s="22">
        <v>0</v>
      </c>
      <c r="AE267" s="22">
        <v>0</v>
      </c>
      <c r="AF267" s="22">
        <v>0</v>
      </c>
      <c r="AG267" s="22">
        <v>0</v>
      </c>
      <c r="AH267" s="22">
        <v>0</v>
      </c>
      <c r="AI267" s="22">
        <f t="shared" si="21"/>
        <v>0</v>
      </c>
      <c r="AJ267" s="22">
        <v>0</v>
      </c>
      <c r="AK267" s="22">
        <f t="shared" si="22"/>
        <v>-1600</v>
      </c>
      <c r="AM267" s="32">
        <f t="shared" si="23"/>
        <v>0</v>
      </c>
      <c r="AN267" s="32">
        <f t="shared" si="24"/>
        <v>0</v>
      </c>
    </row>
    <row r="268" spans="1:40" outlineLevel="1" x14ac:dyDescent="0.25">
      <c r="A268" s="36">
        <v>40755</v>
      </c>
      <c r="C268" s="28" t="s">
        <v>8023</v>
      </c>
      <c r="D268" s="29" t="s">
        <v>8024</v>
      </c>
      <c r="F268" s="29" t="s">
        <v>88</v>
      </c>
      <c r="G268" s="29" t="s">
        <v>451</v>
      </c>
      <c r="H268" s="29" t="s">
        <v>157</v>
      </c>
      <c r="K268" s="29"/>
      <c r="L268" s="29"/>
      <c r="M268" s="29"/>
      <c r="N268" s="31">
        <v>1</v>
      </c>
      <c r="O268" s="31" t="s">
        <v>158</v>
      </c>
      <c r="P268" s="32">
        <v>145</v>
      </c>
      <c r="Q268" s="32">
        <v>0</v>
      </c>
      <c r="R268" s="32">
        <v>0</v>
      </c>
      <c r="S268" s="32">
        <f t="shared" si="20"/>
        <v>145</v>
      </c>
      <c r="U268" s="31">
        <v>80</v>
      </c>
      <c r="V268" s="22">
        <v>-145</v>
      </c>
      <c r="W268" s="22">
        <v>0</v>
      </c>
      <c r="X268" s="22">
        <v>0</v>
      </c>
      <c r="Y268" s="22">
        <v>0</v>
      </c>
      <c r="Z268" s="22">
        <v>0</v>
      </c>
      <c r="AA268" s="22">
        <v>0</v>
      </c>
      <c r="AB268" s="22">
        <v>0</v>
      </c>
      <c r="AC268" s="22">
        <v>0</v>
      </c>
      <c r="AD268" s="22">
        <v>0</v>
      </c>
      <c r="AE268" s="22">
        <v>0</v>
      </c>
      <c r="AF268" s="22">
        <v>0</v>
      </c>
      <c r="AG268" s="22">
        <v>0</v>
      </c>
      <c r="AH268" s="22">
        <v>0</v>
      </c>
      <c r="AI268" s="22">
        <f t="shared" si="21"/>
        <v>0</v>
      </c>
      <c r="AJ268" s="22">
        <v>0</v>
      </c>
      <c r="AK268" s="22">
        <f t="shared" si="22"/>
        <v>-145</v>
      </c>
      <c r="AM268" s="32">
        <f t="shared" si="23"/>
        <v>0</v>
      </c>
      <c r="AN268" s="32">
        <f t="shared" si="24"/>
        <v>0</v>
      </c>
    </row>
    <row r="269" spans="1:40" outlineLevel="1" x14ac:dyDescent="0.25">
      <c r="A269" s="36">
        <v>40755</v>
      </c>
      <c r="C269" s="28" t="s">
        <v>8025</v>
      </c>
      <c r="D269" s="29" t="s">
        <v>8026</v>
      </c>
      <c r="F269" s="29" t="s">
        <v>88</v>
      </c>
      <c r="G269" s="29" t="s">
        <v>451</v>
      </c>
      <c r="H269" s="29" t="s">
        <v>157</v>
      </c>
      <c r="K269" s="29"/>
      <c r="L269" s="29"/>
      <c r="M269" s="29"/>
      <c r="N269" s="31">
        <v>1</v>
      </c>
      <c r="O269" s="31" t="s">
        <v>158</v>
      </c>
      <c r="P269" s="32">
        <v>555</v>
      </c>
      <c r="Q269" s="32">
        <v>0</v>
      </c>
      <c r="R269" s="32">
        <v>0</v>
      </c>
      <c r="S269" s="32">
        <f t="shared" si="20"/>
        <v>555</v>
      </c>
      <c r="U269" s="31">
        <v>80</v>
      </c>
      <c r="V269" s="22">
        <v>-555</v>
      </c>
      <c r="W269" s="22">
        <v>0</v>
      </c>
      <c r="X269" s="22">
        <v>0</v>
      </c>
      <c r="Y269" s="22">
        <v>0</v>
      </c>
      <c r="Z269" s="22">
        <v>0</v>
      </c>
      <c r="AA269" s="22">
        <v>0</v>
      </c>
      <c r="AB269" s="22">
        <v>0</v>
      </c>
      <c r="AC269" s="22">
        <v>0</v>
      </c>
      <c r="AD269" s="22">
        <v>0</v>
      </c>
      <c r="AE269" s="22">
        <v>0</v>
      </c>
      <c r="AF269" s="22">
        <v>0</v>
      </c>
      <c r="AG269" s="22">
        <v>0</v>
      </c>
      <c r="AH269" s="22">
        <v>0</v>
      </c>
      <c r="AI269" s="22">
        <f t="shared" si="21"/>
        <v>0</v>
      </c>
      <c r="AJ269" s="22">
        <v>0</v>
      </c>
      <c r="AK269" s="22">
        <f t="shared" si="22"/>
        <v>-555</v>
      </c>
      <c r="AM269" s="32">
        <f t="shared" si="23"/>
        <v>0</v>
      </c>
      <c r="AN269" s="32">
        <f t="shared" si="24"/>
        <v>0</v>
      </c>
    </row>
    <row r="270" spans="1:40" outlineLevel="1" x14ac:dyDescent="0.25">
      <c r="A270" s="36">
        <v>40755</v>
      </c>
      <c r="C270" s="28" t="s">
        <v>8027</v>
      </c>
      <c r="D270" s="29" t="s">
        <v>8028</v>
      </c>
      <c r="F270" s="29" t="s">
        <v>88</v>
      </c>
      <c r="G270" s="29" t="s">
        <v>451</v>
      </c>
      <c r="H270" s="29" t="s">
        <v>157</v>
      </c>
      <c r="K270" s="29"/>
      <c r="L270" s="29"/>
      <c r="M270" s="29"/>
      <c r="N270" s="31">
        <v>1</v>
      </c>
      <c r="O270" s="31" t="s">
        <v>158</v>
      </c>
      <c r="P270" s="32">
        <v>832</v>
      </c>
      <c r="Q270" s="32">
        <v>0</v>
      </c>
      <c r="R270" s="32">
        <v>0</v>
      </c>
      <c r="S270" s="32">
        <f t="shared" si="20"/>
        <v>832</v>
      </c>
      <c r="U270" s="31">
        <v>80</v>
      </c>
      <c r="V270" s="22">
        <v>-832</v>
      </c>
      <c r="W270" s="22">
        <v>0</v>
      </c>
      <c r="X270" s="22">
        <v>0</v>
      </c>
      <c r="Y270" s="22">
        <v>0</v>
      </c>
      <c r="Z270" s="22">
        <v>0</v>
      </c>
      <c r="AA270" s="22">
        <v>0</v>
      </c>
      <c r="AB270" s="22">
        <v>0</v>
      </c>
      <c r="AC270" s="22">
        <v>0</v>
      </c>
      <c r="AD270" s="22">
        <v>0</v>
      </c>
      <c r="AE270" s="22">
        <v>0</v>
      </c>
      <c r="AF270" s="22">
        <v>0</v>
      </c>
      <c r="AG270" s="22">
        <v>0</v>
      </c>
      <c r="AH270" s="22">
        <v>0</v>
      </c>
      <c r="AI270" s="22">
        <f t="shared" si="21"/>
        <v>0</v>
      </c>
      <c r="AJ270" s="22">
        <v>0</v>
      </c>
      <c r="AK270" s="22">
        <f t="shared" si="22"/>
        <v>-832</v>
      </c>
      <c r="AM270" s="32">
        <f t="shared" si="23"/>
        <v>0</v>
      </c>
      <c r="AN270" s="32">
        <f t="shared" si="24"/>
        <v>0</v>
      </c>
    </row>
    <row r="271" spans="1:40" outlineLevel="1" x14ac:dyDescent="0.25">
      <c r="A271" s="36">
        <v>40755</v>
      </c>
      <c r="C271" s="28" t="s">
        <v>8029</v>
      </c>
      <c r="D271" s="29" t="s">
        <v>8030</v>
      </c>
      <c r="F271" s="29" t="s">
        <v>88</v>
      </c>
      <c r="G271" s="29" t="s">
        <v>451</v>
      </c>
      <c r="H271" s="29" t="s">
        <v>157</v>
      </c>
      <c r="K271" s="29"/>
      <c r="L271" s="29"/>
      <c r="M271" s="29"/>
      <c r="N271" s="31">
        <v>1</v>
      </c>
      <c r="O271" s="31" t="s">
        <v>158</v>
      </c>
      <c r="P271" s="32">
        <v>60</v>
      </c>
      <c r="Q271" s="32">
        <v>0</v>
      </c>
      <c r="R271" s="32">
        <v>0</v>
      </c>
      <c r="S271" s="32">
        <f t="shared" si="20"/>
        <v>60</v>
      </c>
      <c r="U271" s="31">
        <v>80</v>
      </c>
      <c r="V271" s="22">
        <v>-60</v>
      </c>
      <c r="W271" s="22">
        <v>0</v>
      </c>
      <c r="X271" s="22">
        <v>0</v>
      </c>
      <c r="Y271" s="22">
        <v>0</v>
      </c>
      <c r="Z271" s="22">
        <v>0</v>
      </c>
      <c r="AA271" s="22">
        <v>0</v>
      </c>
      <c r="AB271" s="22">
        <v>0</v>
      </c>
      <c r="AC271" s="22">
        <v>0</v>
      </c>
      <c r="AD271" s="22">
        <v>0</v>
      </c>
      <c r="AE271" s="22">
        <v>0</v>
      </c>
      <c r="AF271" s="22">
        <v>0</v>
      </c>
      <c r="AG271" s="22">
        <v>0</v>
      </c>
      <c r="AH271" s="22">
        <v>0</v>
      </c>
      <c r="AI271" s="22">
        <f t="shared" si="21"/>
        <v>0</v>
      </c>
      <c r="AJ271" s="22">
        <v>0</v>
      </c>
      <c r="AK271" s="22">
        <f t="shared" si="22"/>
        <v>-60</v>
      </c>
      <c r="AM271" s="32">
        <f t="shared" si="23"/>
        <v>0</v>
      </c>
      <c r="AN271" s="32">
        <f t="shared" si="24"/>
        <v>0</v>
      </c>
    </row>
    <row r="272" spans="1:40" outlineLevel="1" x14ac:dyDescent="0.25">
      <c r="A272" s="36">
        <v>40755</v>
      </c>
      <c r="C272" s="28" t="s">
        <v>8031</v>
      </c>
      <c r="D272" s="29" t="s">
        <v>8032</v>
      </c>
      <c r="F272" s="29" t="s">
        <v>88</v>
      </c>
      <c r="G272" s="29" t="s">
        <v>451</v>
      </c>
      <c r="H272" s="29" t="s">
        <v>157</v>
      </c>
      <c r="K272" s="29"/>
      <c r="L272" s="29"/>
      <c r="M272" s="29"/>
      <c r="N272" s="31">
        <v>1</v>
      </c>
      <c r="O272" s="31" t="s">
        <v>158</v>
      </c>
      <c r="P272" s="32">
        <v>290</v>
      </c>
      <c r="Q272" s="32">
        <v>0</v>
      </c>
      <c r="R272" s="32">
        <v>0</v>
      </c>
      <c r="S272" s="32">
        <f t="shared" si="20"/>
        <v>290</v>
      </c>
      <c r="U272" s="31">
        <v>80</v>
      </c>
      <c r="V272" s="22">
        <v>-290</v>
      </c>
      <c r="W272" s="22">
        <v>0</v>
      </c>
      <c r="X272" s="22">
        <v>0</v>
      </c>
      <c r="Y272" s="22">
        <v>0</v>
      </c>
      <c r="Z272" s="22">
        <v>0</v>
      </c>
      <c r="AA272" s="22">
        <v>0</v>
      </c>
      <c r="AB272" s="22">
        <v>0</v>
      </c>
      <c r="AC272" s="22">
        <v>0</v>
      </c>
      <c r="AD272" s="22">
        <v>0</v>
      </c>
      <c r="AE272" s="22">
        <v>0</v>
      </c>
      <c r="AF272" s="22">
        <v>0</v>
      </c>
      <c r="AG272" s="22">
        <v>0</v>
      </c>
      <c r="AH272" s="22">
        <v>0</v>
      </c>
      <c r="AI272" s="22">
        <f t="shared" si="21"/>
        <v>0</v>
      </c>
      <c r="AJ272" s="22">
        <v>0</v>
      </c>
      <c r="AK272" s="22">
        <f t="shared" si="22"/>
        <v>-290</v>
      </c>
      <c r="AM272" s="32">
        <f t="shared" si="23"/>
        <v>0</v>
      </c>
      <c r="AN272" s="32">
        <f t="shared" si="24"/>
        <v>0</v>
      </c>
    </row>
    <row r="273" spans="1:40" outlineLevel="1" x14ac:dyDescent="0.25">
      <c r="A273" s="36">
        <v>40755</v>
      </c>
      <c r="C273" s="28" t="s">
        <v>8033</v>
      </c>
      <c r="D273" s="29" t="s">
        <v>8032</v>
      </c>
      <c r="F273" s="29" t="s">
        <v>88</v>
      </c>
      <c r="G273" s="29" t="s">
        <v>451</v>
      </c>
      <c r="H273" s="29" t="s">
        <v>157</v>
      </c>
      <c r="K273" s="29"/>
      <c r="L273" s="29"/>
      <c r="M273" s="29"/>
      <c r="N273" s="31">
        <v>1</v>
      </c>
      <c r="O273" s="31" t="s">
        <v>158</v>
      </c>
      <c r="P273" s="32">
        <v>130</v>
      </c>
      <c r="Q273" s="32">
        <v>0</v>
      </c>
      <c r="R273" s="32">
        <v>0</v>
      </c>
      <c r="S273" s="32">
        <f t="shared" si="20"/>
        <v>130</v>
      </c>
      <c r="U273" s="31">
        <v>80</v>
      </c>
      <c r="V273" s="22">
        <v>-130</v>
      </c>
      <c r="W273" s="22">
        <v>0</v>
      </c>
      <c r="X273" s="22">
        <v>0</v>
      </c>
      <c r="Y273" s="22">
        <v>0</v>
      </c>
      <c r="Z273" s="22">
        <v>0</v>
      </c>
      <c r="AA273" s="22">
        <v>0</v>
      </c>
      <c r="AB273" s="22">
        <v>0</v>
      </c>
      <c r="AC273" s="22">
        <v>0</v>
      </c>
      <c r="AD273" s="22">
        <v>0</v>
      </c>
      <c r="AE273" s="22">
        <v>0</v>
      </c>
      <c r="AF273" s="22">
        <v>0</v>
      </c>
      <c r="AG273" s="22">
        <v>0</v>
      </c>
      <c r="AH273" s="22">
        <v>0</v>
      </c>
      <c r="AI273" s="22">
        <f t="shared" si="21"/>
        <v>0</v>
      </c>
      <c r="AJ273" s="22">
        <v>0</v>
      </c>
      <c r="AK273" s="22">
        <f t="shared" si="22"/>
        <v>-130</v>
      </c>
      <c r="AM273" s="32">
        <f t="shared" si="23"/>
        <v>0</v>
      </c>
      <c r="AN273" s="32">
        <f t="shared" si="24"/>
        <v>0</v>
      </c>
    </row>
    <row r="274" spans="1:40" outlineLevel="1" x14ac:dyDescent="0.25">
      <c r="A274" s="36">
        <v>40755</v>
      </c>
      <c r="C274" s="28" t="s">
        <v>8034</v>
      </c>
      <c r="D274" s="29" t="s">
        <v>8035</v>
      </c>
      <c r="F274" s="29" t="s">
        <v>88</v>
      </c>
      <c r="G274" s="29" t="s">
        <v>451</v>
      </c>
      <c r="H274" s="29" t="s">
        <v>157</v>
      </c>
      <c r="K274" s="29"/>
      <c r="L274" s="29"/>
      <c r="M274" s="29"/>
      <c r="N274" s="31">
        <v>1</v>
      </c>
      <c r="O274" s="31" t="s">
        <v>158</v>
      </c>
      <c r="P274" s="32">
        <v>52</v>
      </c>
      <c r="Q274" s="32">
        <v>0</v>
      </c>
      <c r="R274" s="32">
        <v>0</v>
      </c>
      <c r="S274" s="32">
        <f t="shared" si="20"/>
        <v>52</v>
      </c>
      <c r="U274" s="31">
        <v>80</v>
      </c>
      <c r="V274" s="22">
        <v>-52</v>
      </c>
      <c r="W274" s="22">
        <v>0</v>
      </c>
      <c r="X274" s="22">
        <v>0</v>
      </c>
      <c r="Y274" s="22">
        <v>0</v>
      </c>
      <c r="Z274" s="22">
        <v>0</v>
      </c>
      <c r="AA274" s="22">
        <v>0</v>
      </c>
      <c r="AB274" s="22">
        <v>0</v>
      </c>
      <c r="AC274" s="22">
        <v>0</v>
      </c>
      <c r="AD274" s="22">
        <v>0</v>
      </c>
      <c r="AE274" s="22">
        <v>0</v>
      </c>
      <c r="AF274" s="22">
        <v>0</v>
      </c>
      <c r="AG274" s="22">
        <v>0</v>
      </c>
      <c r="AH274" s="22">
        <v>0</v>
      </c>
      <c r="AI274" s="22">
        <f t="shared" si="21"/>
        <v>0</v>
      </c>
      <c r="AJ274" s="22">
        <v>0</v>
      </c>
      <c r="AK274" s="22">
        <f t="shared" si="22"/>
        <v>-52</v>
      </c>
      <c r="AM274" s="32">
        <f t="shared" si="23"/>
        <v>0</v>
      </c>
      <c r="AN274" s="32">
        <f t="shared" si="24"/>
        <v>0</v>
      </c>
    </row>
    <row r="275" spans="1:40" outlineLevel="1" x14ac:dyDescent="0.25">
      <c r="A275" s="36">
        <v>40755</v>
      </c>
      <c r="C275" s="28" t="s">
        <v>8036</v>
      </c>
      <c r="D275" s="29" t="s">
        <v>7141</v>
      </c>
      <c r="F275" s="29" t="s">
        <v>88</v>
      </c>
      <c r="G275" s="29" t="s">
        <v>451</v>
      </c>
      <c r="H275" s="29" t="s">
        <v>157</v>
      </c>
      <c r="K275" s="29"/>
      <c r="L275" s="29"/>
      <c r="M275" s="29"/>
      <c r="N275" s="31">
        <v>1</v>
      </c>
      <c r="O275" s="31" t="s">
        <v>158</v>
      </c>
      <c r="P275" s="32">
        <v>1500</v>
      </c>
      <c r="Q275" s="32">
        <v>0</v>
      </c>
      <c r="R275" s="32">
        <v>0</v>
      </c>
      <c r="S275" s="32">
        <f t="shared" si="20"/>
        <v>1500</v>
      </c>
      <c r="U275" s="31">
        <v>80</v>
      </c>
      <c r="V275" s="22">
        <v>-1500</v>
      </c>
      <c r="W275" s="22">
        <v>0</v>
      </c>
      <c r="X275" s="22">
        <v>0</v>
      </c>
      <c r="Y275" s="22">
        <v>0</v>
      </c>
      <c r="Z275" s="22">
        <v>0</v>
      </c>
      <c r="AA275" s="22">
        <v>0</v>
      </c>
      <c r="AB275" s="22">
        <v>0</v>
      </c>
      <c r="AC275" s="22">
        <v>0</v>
      </c>
      <c r="AD275" s="22">
        <v>0</v>
      </c>
      <c r="AE275" s="22">
        <v>0</v>
      </c>
      <c r="AF275" s="22">
        <v>0</v>
      </c>
      <c r="AG275" s="22">
        <v>0</v>
      </c>
      <c r="AH275" s="22">
        <v>0</v>
      </c>
      <c r="AI275" s="22">
        <f t="shared" si="21"/>
        <v>0</v>
      </c>
      <c r="AJ275" s="22">
        <v>0</v>
      </c>
      <c r="AK275" s="22">
        <f t="shared" si="22"/>
        <v>-1500</v>
      </c>
      <c r="AM275" s="32">
        <f t="shared" si="23"/>
        <v>0</v>
      </c>
      <c r="AN275" s="32">
        <f t="shared" si="24"/>
        <v>0</v>
      </c>
    </row>
    <row r="276" spans="1:40" outlineLevel="1" x14ac:dyDescent="0.25">
      <c r="A276" s="36">
        <v>40755</v>
      </c>
      <c r="C276" s="28" t="s">
        <v>8037</v>
      </c>
      <c r="D276" s="29" t="s">
        <v>8038</v>
      </c>
      <c r="F276" s="29" t="s">
        <v>88</v>
      </c>
      <c r="G276" s="29" t="s">
        <v>451</v>
      </c>
      <c r="H276" s="29" t="s">
        <v>157</v>
      </c>
      <c r="K276" s="29"/>
      <c r="L276" s="29"/>
      <c r="M276" s="29"/>
      <c r="N276" s="31">
        <v>1</v>
      </c>
      <c r="O276" s="31" t="s">
        <v>158</v>
      </c>
      <c r="P276" s="32">
        <v>352</v>
      </c>
      <c r="Q276" s="32">
        <v>0</v>
      </c>
      <c r="R276" s="32">
        <v>0</v>
      </c>
      <c r="S276" s="32">
        <f t="shared" si="20"/>
        <v>352</v>
      </c>
      <c r="U276" s="31">
        <v>80</v>
      </c>
      <c r="V276" s="22">
        <v>-352</v>
      </c>
      <c r="W276" s="22">
        <v>0</v>
      </c>
      <c r="X276" s="22">
        <v>0</v>
      </c>
      <c r="Y276" s="22">
        <v>0</v>
      </c>
      <c r="Z276" s="22">
        <v>0</v>
      </c>
      <c r="AA276" s="22">
        <v>0</v>
      </c>
      <c r="AB276" s="22">
        <v>0</v>
      </c>
      <c r="AC276" s="22">
        <v>0</v>
      </c>
      <c r="AD276" s="22">
        <v>0</v>
      </c>
      <c r="AE276" s="22">
        <v>0</v>
      </c>
      <c r="AF276" s="22">
        <v>0</v>
      </c>
      <c r="AG276" s="22">
        <v>0</v>
      </c>
      <c r="AH276" s="22">
        <v>0</v>
      </c>
      <c r="AI276" s="22">
        <f t="shared" si="21"/>
        <v>0</v>
      </c>
      <c r="AJ276" s="22">
        <v>0</v>
      </c>
      <c r="AK276" s="22">
        <f t="shared" si="22"/>
        <v>-352</v>
      </c>
      <c r="AM276" s="32">
        <f t="shared" si="23"/>
        <v>0</v>
      </c>
      <c r="AN276" s="32">
        <f t="shared" si="24"/>
        <v>0</v>
      </c>
    </row>
    <row r="277" spans="1:40" outlineLevel="1" x14ac:dyDescent="0.25">
      <c r="A277" s="36">
        <v>40755</v>
      </c>
      <c r="C277" s="28" t="s">
        <v>8039</v>
      </c>
      <c r="D277" s="29" t="s">
        <v>8040</v>
      </c>
      <c r="F277" s="29" t="s">
        <v>88</v>
      </c>
      <c r="G277" s="29" t="s">
        <v>451</v>
      </c>
      <c r="H277" s="29" t="s">
        <v>157</v>
      </c>
      <c r="K277" s="29"/>
      <c r="L277" s="29"/>
      <c r="M277" s="29"/>
      <c r="N277" s="31">
        <v>1</v>
      </c>
      <c r="O277" s="31" t="s">
        <v>158</v>
      </c>
      <c r="P277" s="32">
        <v>750</v>
      </c>
      <c r="Q277" s="32">
        <v>0</v>
      </c>
      <c r="R277" s="32">
        <v>0</v>
      </c>
      <c r="S277" s="32">
        <f t="shared" si="20"/>
        <v>750</v>
      </c>
      <c r="U277" s="31">
        <v>80</v>
      </c>
      <c r="V277" s="22">
        <v>-750</v>
      </c>
      <c r="W277" s="22">
        <v>0</v>
      </c>
      <c r="X277" s="22">
        <v>0</v>
      </c>
      <c r="Y277" s="22">
        <v>0</v>
      </c>
      <c r="Z277" s="22">
        <v>0</v>
      </c>
      <c r="AA277" s="22">
        <v>0</v>
      </c>
      <c r="AB277" s="22">
        <v>0</v>
      </c>
      <c r="AC277" s="22">
        <v>0</v>
      </c>
      <c r="AD277" s="22">
        <v>0</v>
      </c>
      <c r="AE277" s="22">
        <v>0</v>
      </c>
      <c r="AF277" s="22">
        <v>0</v>
      </c>
      <c r="AG277" s="22">
        <v>0</v>
      </c>
      <c r="AH277" s="22">
        <v>0</v>
      </c>
      <c r="AI277" s="22">
        <f t="shared" si="21"/>
        <v>0</v>
      </c>
      <c r="AJ277" s="22">
        <v>0</v>
      </c>
      <c r="AK277" s="22">
        <f t="shared" si="22"/>
        <v>-750</v>
      </c>
      <c r="AM277" s="32">
        <f t="shared" si="23"/>
        <v>0</v>
      </c>
      <c r="AN277" s="32">
        <f t="shared" si="24"/>
        <v>0</v>
      </c>
    </row>
    <row r="278" spans="1:40" outlineLevel="1" x14ac:dyDescent="0.25">
      <c r="A278" s="36">
        <v>40755</v>
      </c>
      <c r="C278" s="28" t="s">
        <v>8041</v>
      </c>
      <c r="D278" s="29" t="s">
        <v>8042</v>
      </c>
      <c r="F278" s="29" t="s">
        <v>88</v>
      </c>
      <c r="G278" s="29" t="s">
        <v>451</v>
      </c>
      <c r="H278" s="29" t="s">
        <v>157</v>
      </c>
      <c r="K278" s="29"/>
      <c r="L278" s="29"/>
      <c r="M278" s="29"/>
      <c r="N278" s="31">
        <v>1</v>
      </c>
      <c r="O278" s="31" t="s">
        <v>158</v>
      </c>
      <c r="P278" s="32">
        <v>108</v>
      </c>
      <c r="Q278" s="32">
        <v>0</v>
      </c>
      <c r="R278" s="32">
        <v>0</v>
      </c>
      <c r="S278" s="32">
        <f t="shared" si="20"/>
        <v>108</v>
      </c>
      <c r="U278" s="31">
        <v>80</v>
      </c>
      <c r="V278" s="22">
        <v>-108</v>
      </c>
      <c r="W278" s="22">
        <v>0</v>
      </c>
      <c r="X278" s="22">
        <v>0</v>
      </c>
      <c r="Y278" s="22">
        <v>0</v>
      </c>
      <c r="Z278" s="22">
        <v>0</v>
      </c>
      <c r="AA278" s="22">
        <v>0</v>
      </c>
      <c r="AB278" s="22">
        <v>0</v>
      </c>
      <c r="AC278" s="22">
        <v>0</v>
      </c>
      <c r="AD278" s="22">
        <v>0</v>
      </c>
      <c r="AE278" s="22">
        <v>0</v>
      </c>
      <c r="AF278" s="22">
        <v>0</v>
      </c>
      <c r="AG278" s="22">
        <v>0</v>
      </c>
      <c r="AH278" s="22">
        <v>0</v>
      </c>
      <c r="AI278" s="22">
        <f t="shared" si="21"/>
        <v>0</v>
      </c>
      <c r="AJ278" s="22">
        <v>0</v>
      </c>
      <c r="AK278" s="22">
        <f t="shared" si="22"/>
        <v>-108</v>
      </c>
      <c r="AM278" s="32">
        <f t="shared" si="23"/>
        <v>0</v>
      </c>
      <c r="AN278" s="32">
        <f t="shared" si="24"/>
        <v>0</v>
      </c>
    </row>
    <row r="279" spans="1:40" outlineLevel="1" x14ac:dyDescent="0.25">
      <c r="A279" s="36">
        <v>40755</v>
      </c>
      <c r="C279" s="28" t="s">
        <v>8043</v>
      </c>
      <c r="D279" s="29" t="s">
        <v>8044</v>
      </c>
      <c r="F279" s="29" t="s">
        <v>88</v>
      </c>
      <c r="G279" s="29" t="s">
        <v>451</v>
      </c>
      <c r="H279" s="29" t="s">
        <v>157</v>
      </c>
      <c r="K279" s="29"/>
      <c r="L279" s="29"/>
      <c r="M279" s="29"/>
      <c r="N279" s="31">
        <v>1</v>
      </c>
      <c r="O279" s="31" t="s">
        <v>158</v>
      </c>
      <c r="P279" s="32">
        <v>265</v>
      </c>
      <c r="Q279" s="32">
        <v>0</v>
      </c>
      <c r="R279" s="32">
        <v>0</v>
      </c>
      <c r="S279" s="32">
        <f t="shared" si="20"/>
        <v>265</v>
      </c>
      <c r="U279" s="31">
        <v>80</v>
      </c>
      <c r="V279" s="22">
        <v>-265</v>
      </c>
      <c r="W279" s="22">
        <v>0</v>
      </c>
      <c r="X279" s="22">
        <v>0</v>
      </c>
      <c r="Y279" s="22">
        <v>0</v>
      </c>
      <c r="Z279" s="22">
        <v>0</v>
      </c>
      <c r="AA279" s="22">
        <v>0</v>
      </c>
      <c r="AB279" s="22">
        <v>0</v>
      </c>
      <c r="AC279" s="22">
        <v>0</v>
      </c>
      <c r="AD279" s="22">
        <v>0</v>
      </c>
      <c r="AE279" s="22">
        <v>0</v>
      </c>
      <c r="AF279" s="22">
        <v>0</v>
      </c>
      <c r="AG279" s="22">
        <v>0</v>
      </c>
      <c r="AH279" s="22">
        <v>0</v>
      </c>
      <c r="AI279" s="22">
        <f t="shared" si="21"/>
        <v>0</v>
      </c>
      <c r="AJ279" s="22">
        <v>0</v>
      </c>
      <c r="AK279" s="22">
        <f t="shared" si="22"/>
        <v>-265</v>
      </c>
      <c r="AM279" s="32">
        <f t="shared" si="23"/>
        <v>0</v>
      </c>
      <c r="AN279" s="32">
        <f t="shared" si="24"/>
        <v>0</v>
      </c>
    </row>
    <row r="280" spans="1:40" outlineLevel="1" x14ac:dyDescent="0.25">
      <c r="A280" s="36">
        <v>40755</v>
      </c>
      <c r="C280" s="28" t="s">
        <v>8045</v>
      </c>
      <c r="D280" s="29" t="s">
        <v>8046</v>
      </c>
      <c r="F280" s="29" t="s">
        <v>88</v>
      </c>
      <c r="G280" s="29" t="s">
        <v>451</v>
      </c>
      <c r="H280" s="29" t="s">
        <v>157</v>
      </c>
      <c r="K280" s="29"/>
      <c r="L280" s="29"/>
      <c r="M280" s="29"/>
      <c r="N280" s="31">
        <v>1</v>
      </c>
      <c r="O280" s="31" t="s">
        <v>158</v>
      </c>
      <c r="P280" s="32">
        <v>352</v>
      </c>
      <c r="Q280" s="32">
        <v>0</v>
      </c>
      <c r="R280" s="32">
        <v>0</v>
      </c>
      <c r="S280" s="32">
        <f t="shared" si="20"/>
        <v>352</v>
      </c>
      <c r="U280" s="31">
        <v>80</v>
      </c>
      <c r="V280" s="22">
        <v>-352</v>
      </c>
      <c r="W280" s="22">
        <v>0</v>
      </c>
      <c r="X280" s="22">
        <v>0</v>
      </c>
      <c r="Y280" s="22">
        <v>0</v>
      </c>
      <c r="Z280" s="22">
        <v>0</v>
      </c>
      <c r="AA280" s="22">
        <v>0</v>
      </c>
      <c r="AB280" s="22">
        <v>0</v>
      </c>
      <c r="AC280" s="22">
        <v>0</v>
      </c>
      <c r="AD280" s="22">
        <v>0</v>
      </c>
      <c r="AE280" s="22">
        <v>0</v>
      </c>
      <c r="AF280" s="22">
        <v>0</v>
      </c>
      <c r="AG280" s="22">
        <v>0</v>
      </c>
      <c r="AH280" s="22">
        <v>0</v>
      </c>
      <c r="AI280" s="22">
        <f t="shared" si="21"/>
        <v>0</v>
      </c>
      <c r="AJ280" s="22">
        <v>0</v>
      </c>
      <c r="AK280" s="22">
        <f t="shared" si="22"/>
        <v>-352</v>
      </c>
      <c r="AM280" s="32">
        <f t="shared" si="23"/>
        <v>0</v>
      </c>
      <c r="AN280" s="32">
        <f t="shared" si="24"/>
        <v>0</v>
      </c>
    </row>
    <row r="281" spans="1:40" outlineLevel="1" x14ac:dyDescent="0.25">
      <c r="A281" s="36">
        <v>40755</v>
      </c>
      <c r="C281" s="28" t="s">
        <v>8047</v>
      </c>
      <c r="D281" s="29" t="s">
        <v>6967</v>
      </c>
      <c r="F281" s="29" t="s">
        <v>88</v>
      </c>
      <c r="G281" s="29" t="s">
        <v>451</v>
      </c>
      <c r="H281" s="29" t="s">
        <v>157</v>
      </c>
      <c r="K281" s="29"/>
      <c r="L281" s="29"/>
      <c r="M281" s="29"/>
      <c r="N281" s="31">
        <v>1</v>
      </c>
      <c r="O281" s="31" t="s">
        <v>158</v>
      </c>
      <c r="P281" s="32">
        <v>45</v>
      </c>
      <c r="Q281" s="32">
        <v>0</v>
      </c>
      <c r="R281" s="32">
        <v>0</v>
      </c>
      <c r="S281" s="32">
        <f t="shared" si="20"/>
        <v>45</v>
      </c>
      <c r="U281" s="31">
        <v>80</v>
      </c>
      <c r="V281" s="22">
        <v>-45</v>
      </c>
      <c r="W281" s="22">
        <v>0</v>
      </c>
      <c r="X281" s="22">
        <v>0</v>
      </c>
      <c r="Y281" s="22">
        <v>0</v>
      </c>
      <c r="Z281" s="22">
        <v>0</v>
      </c>
      <c r="AA281" s="22">
        <v>0</v>
      </c>
      <c r="AB281" s="22">
        <v>0</v>
      </c>
      <c r="AC281" s="22">
        <v>0</v>
      </c>
      <c r="AD281" s="22">
        <v>0</v>
      </c>
      <c r="AE281" s="22">
        <v>0</v>
      </c>
      <c r="AF281" s="22">
        <v>0</v>
      </c>
      <c r="AG281" s="22">
        <v>0</v>
      </c>
      <c r="AH281" s="22">
        <v>0</v>
      </c>
      <c r="AI281" s="22">
        <f t="shared" si="21"/>
        <v>0</v>
      </c>
      <c r="AJ281" s="22">
        <v>0</v>
      </c>
      <c r="AK281" s="22">
        <f t="shared" si="22"/>
        <v>-45</v>
      </c>
      <c r="AM281" s="32">
        <f t="shared" si="23"/>
        <v>0</v>
      </c>
      <c r="AN281" s="32">
        <f t="shared" si="24"/>
        <v>0</v>
      </c>
    </row>
    <row r="282" spans="1:40" outlineLevel="1" x14ac:dyDescent="0.25">
      <c r="A282" s="36">
        <v>40755</v>
      </c>
      <c r="C282" s="28" t="s">
        <v>8048</v>
      </c>
      <c r="D282" s="29" t="s">
        <v>8049</v>
      </c>
      <c r="F282" s="29" t="s">
        <v>88</v>
      </c>
      <c r="G282" s="29" t="s">
        <v>451</v>
      </c>
      <c r="H282" s="29" t="s">
        <v>157</v>
      </c>
      <c r="K282" s="29"/>
      <c r="L282" s="29"/>
      <c r="M282" s="29"/>
      <c r="N282" s="31">
        <v>1</v>
      </c>
      <c r="O282" s="31" t="s">
        <v>158</v>
      </c>
      <c r="P282" s="32">
        <v>200</v>
      </c>
      <c r="Q282" s="32">
        <v>0</v>
      </c>
      <c r="R282" s="32">
        <v>0</v>
      </c>
      <c r="S282" s="32">
        <f t="shared" si="20"/>
        <v>200</v>
      </c>
      <c r="U282" s="31">
        <v>80</v>
      </c>
      <c r="V282" s="22">
        <v>-200</v>
      </c>
      <c r="W282" s="22">
        <v>0</v>
      </c>
      <c r="X282" s="22">
        <v>0</v>
      </c>
      <c r="Y282" s="22">
        <v>0</v>
      </c>
      <c r="Z282" s="22">
        <v>0</v>
      </c>
      <c r="AA282" s="22">
        <v>0</v>
      </c>
      <c r="AB282" s="22">
        <v>0</v>
      </c>
      <c r="AC282" s="22">
        <v>0</v>
      </c>
      <c r="AD282" s="22">
        <v>0</v>
      </c>
      <c r="AE282" s="22">
        <v>0</v>
      </c>
      <c r="AF282" s="22">
        <v>0</v>
      </c>
      <c r="AG282" s="22">
        <v>0</v>
      </c>
      <c r="AH282" s="22">
        <v>0</v>
      </c>
      <c r="AI282" s="22">
        <f t="shared" si="21"/>
        <v>0</v>
      </c>
      <c r="AJ282" s="22">
        <v>0</v>
      </c>
      <c r="AK282" s="22">
        <f t="shared" si="22"/>
        <v>-200</v>
      </c>
      <c r="AM282" s="32">
        <f t="shared" si="23"/>
        <v>0</v>
      </c>
      <c r="AN282" s="32">
        <f t="shared" si="24"/>
        <v>0</v>
      </c>
    </row>
    <row r="283" spans="1:40" outlineLevel="1" x14ac:dyDescent="0.25">
      <c r="A283" s="36">
        <v>40755</v>
      </c>
      <c r="C283" s="28" t="s">
        <v>8050</v>
      </c>
      <c r="D283" s="29" t="s">
        <v>8051</v>
      </c>
      <c r="F283" s="29" t="s">
        <v>88</v>
      </c>
      <c r="G283" s="29" t="s">
        <v>451</v>
      </c>
      <c r="H283" s="29" t="s">
        <v>157</v>
      </c>
      <c r="K283" s="29"/>
      <c r="L283" s="29"/>
      <c r="M283" s="29"/>
      <c r="N283" s="31">
        <v>1</v>
      </c>
      <c r="O283" s="31" t="s">
        <v>158</v>
      </c>
      <c r="P283" s="32">
        <v>56</v>
      </c>
      <c r="Q283" s="32">
        <v>0</v>
      </c>
      <c r="R283" s="32">
        <v>0</v>
      </c>
      <c r="S283" s="32">
        <f t="shared" si="20"/>
        <v>56</v>
      </c>
      <c r="U283" s="31">
        <v>80</v>
      </c>
      <c r="V283" s="22">
        <v>-56</v>
      </c>
      <c r="W283" s="22">
        <v>0</v>
      </c>
      <c r="X283" s="22">
        <v>0</v>
      </c>
      <c r="Y283" s="22">
        <v>0</v>
      </c>
      <c r="Z283" s="22">
        <v>0</v>
      </c>
      <c r="AA283" s="22">
        <v>0</v>
      </c>
      <c r="AB283" s="22">
        <v>0</v>
      </c>
      <c r="AC283" s="22">
        <v>0</v>
      </c>
      <c r="AD283" s="22">
        <v>0</v>
      </c>
      <c r="AE283" s="22">
        <v>0</v>
      </c>
      <c r="AF283" s="22">
        <v>0</v>
      </c>
      <c r="AG283" s="22">
        <v>0</v>
      </c>
      <c r="AH283" s="22">
        <v>0</v>
      </c>
      <c r="AI283" s="22">
        <f t="shared" si="21"/>
        <v>0</v>
      </c>
      <c r="AJ283" s="22">
        <v>0</v>
      </c>
      <c r="AK283" s="22">
        <f t="shared" si="22"/>
        <v>-56</v>
      </c>
      <c r="AM283" s="32">
        <f t="shared" si="23"/>
        <v>0</v>
      </c>
      <c r="AN283" s="32">
        <f t="shared" si="24"/>
        <v>0</v>
      </c>
    </row>
    <row r="284" spans="1:40" outlineLevel="1" x14ac:dyDescent="0.25">
      <c r="A284" s="36">
        <v>40755</v>
      </c>
      <c r="C284" s="28" t="s">
        <v>8052</v>
      </c>
      <c r="D284" s="29" t="s">
        <v>8053</v>
      </c>
      <c r="F284" s="29" t="s">
        <v>88</v>
      </c>
      <c r="G284" s="29" t="s">
        <v>451</v>
      </c>
      <c r="H284" s="29" t="s">
        <v>157</v>
      </c>
      <c r="K284" s="29"/>
      <c r="L284" s="29"/>
      <c r="M284" s="29"/>
      <c r="N284" s="31">
        <v>1</v>
      </c>
      <c r="O284" s="31" t="s">
        <v>158</v>
      </c>
      <c r="P284" s="32">
        <v>380</v>
      </c>
      <c r="Q284" s="32">
        <v>0</v>
      </c>
      <c r="R284" s="32">
        <v>0</v>
      </c>
      <c r="S284" s="32">
        <f t="shared" si="20"/>
        <v>380</v>
      </c>
      <c r="U284" s="31">
        <v>80</v>
      </c>
      <c r="V284" s="22">
        <v>-380</v>
      </c>
      <c r="W284" s="22">
        <v>0</v>
      </c>
      <c r="X284" s="22">
        <v>0</v>
      </c>
      <c r="Y284" s="22">
        <v>0</v>
      </c>
      <c r="Z284" s="22">
        <v>0</v>
      </c>
      <c r="AA284" s="22">
        <v>0</v>
      </c>
      <c r="AB284" s="22">
        <v>0</v>
      </c>
      <c r="AC284" s="22">
        <v>0</v>
      </c>
      <c r="AD284" s="22">
        <v>0</v>
      </c>
      <c r="AE284" s="22">
        <v>0</v>
      </c>
      <c r="AF284" s="22">
        <v>0</v>
      </c>
      <c r="AG284" s="22">
        <v>0</v>
      </c>
      <c r="AH284" s="22">
        <v>0</v>
      </c>
      <c r="AI284" s="22">
        <f t="shared" si="21"/>
        <v>0</v>
      </c>
      <c r="AJ284" s="22">
        <v>0</v>
      </c>
      <c r="AK284" s="22">
        <f t="shared" si="22"/>
        <v>-380</v>
      </c>
      <c r="AM284" s="32">
        <f t="shared" si="23"/>
        <v>0</v>
      </c>
      <c r="AN284" s="32">
        <f t="shared" si="24"/>
        <v>0</v>
      </c>
    </row>
    <row r="285" spans="1:40" outlineLevel="1" x14ac:dyDescent="0.25">
      <c r="A285" s="36">
        <v>40755</v>
      </c>
      <c r="C285" s="28" t="s">
        <v>8054</v>
      </c>
      <c r="D285" s="29" t="s">
        <v>8055</v>
      </c>
      <c r="F285" s="29" t="s">
        <v>88</v>
      </c>
      <c r="G285" s="29" t="s">
        <v>451</v>
      </c>
      <c r="H285" s="29" t="s">
        <v>157</v>
      </c>
      <c r="K285" s="29"/>
      <c r="L285" s="29"/>
      <c r="M285" s="29"/>
      <c r="N285" s="31">
        <v>1</v>
      </c>
      <c r="O285" s="31" t="s">
        <v>158</v>
      </c>
      <c r="P285" s="32">
        <v>150</v>
      </c>
      <c r="Q285" s="32">
        <v>0</v>
      </c>
      <c r="R285" s="32">
        <v>0</v>
      </c>
      <c r="S285" s="32">
        <f t="shared" si="20"/>
        <v>150</v>
      </c>
      <c r="U285" s="31">
        <v>80</v>
      </c>
      <c r="V285" s="22">
        <v>-150</v>
      </c>
      <c r="W285" s="22">
        <v>0</v>
      </c>
      <c r="X285" s="22">
        <v>0</v>
      </c>
      <c r="Y285" s="22">
        <v>0</v>
      </c>
      <c r="Z285" s="22">
        <v>0</v>
      </c>
      <c r="AA285" s="22">
        <v>0</v>
      </c>
      <c r="AB285" s="22">
        <v>0</v>
      </c>
      <c r="AC285" s="22">
        <v>0</v>
      </c>
      <c r="AD285" s="22">
        <v>0</v>
      </c>
      <c r="AE285" s="22">
        <v>0</v>
      </c>
      <c r="AF285" s="22">
        <v>0</v>
      </c>
      <c r="AG285" s="22">
        <v>0</v>
      </c>
      <c r="AH285" s="22">
        <v>0</v>
      </c>
      <c r="AI285" s="22">
        <f t="shared" si="21"/>
        <v>0</v>
      </c>
      <c r="AJ285" s="22">
        <v>0</v>
      </c>
      <c r="AK285" s="22">
        <f t="shared" si="22"/>
        <v>-150</v>
      </c>
      <c r="AM285" s="32">
        <f t="shared" si="23"/>
        <v>0</v>
      </c>
      <c r="AN285" s="32">
        <f t="shared" si="24"/>
        <v>0</v>
      </c>
    </row>
    <row r="286" spans="1:40" outlineLevel="1" x14ac:dyDescent="0.25">
      <c r="A286" s="36">
        <v>40755</v>
      </c>
      <c r="C286" s="28" t="s">
        <v>8056</v>
      </c>
      <c r="D286" s="29" t="s">
        <v>8057</v>
      </c>
      <c r="F286" s="29" t="s">
        <v>88</v>
      </c>
      <c r="G286" s="29" t="s">
        <v>451</v>
      </c>
      <c r="H286" s="29" t="s">
        <v>157</v>
      </c>
      <c r="K286" s="29"/>
      <c r="L286" s="29"/>
      <c r="M286" s="29"/>
      <c r="N286" s="31">
        <v>1</v>
      </c>
      <c r="O286" s="31" t="s">
        <v>158</v>
      </c>
      <c r="P286" s="32">
        <v>64</v>
      </c>
      <c r="Q286" s="32">
        <v>0</v>
      </c>
      <c r="R286" s="32">
        <v>0</v>
      </c>
      <c r="S286" s="32">
        <f t="shared" si="20"/>
        <v>64</v>
      </c>
      <c r="U286" s="31">
        <v>80</v>
      </c>
      <c r="V286" s="22">
        <v>-64</v>
      </c>
      <c r="W286" s="22">
        <v>0</v>
      </c>
      <c r="X286" s="22">
        <v>0</v>
      </c>
      <c r="Y286" s="22">
        <v>0</v>
      </c>
      <c r="Z286" s="22">
        <v>0</v>
      </c>
      <c r="AA286" s="22">
        <v>0</v>
      </c>
      <c r="AB286" s="22">
        <v>0</v>
      </c>
      <c r="AC286" s="22">
        <v>0</v>
      </c>
      <c r="AD286" s="22">
        <v>0</v>
      </c>
      <c r="AE286" s="22">
        <v>0</v>
      </c>
      <c r="AF286" s="22">
        <v>0</v>
      </c>
      <c r="AG286" s="22">
        <v>0</v>
      </c>
      <c r="AH286" s="22">
        <v>0</v>
      </c>
      <c r="AI286" s="22">
        <f t="shared" si="21"/>
        <v>0</v>
      </c>
      <c r="AJ286" s="22">
        <v>0</v>
      </c>
      <c r="AK286" s="22">
        <f t="shared" si="22"/>
        <v>-64</v>
      </c>
      <c r="AM286" s="32">
        <f t="shared" si="23"/>
        <v>0</v>
      </c>
      <c r="AN286" s="32">
        <f t="shared" si="24"/>
        <v>0</v>
      </c>
    </row>
    <row r="287" spans="1:40" outlineLevel="1" x14ac:dyDescent="0.25">
      <c r="A287" s="36">
        <v>40755</v>
      </c>
      <c r="C287" s="28" t="s">
        <v>8058</v>
      </c>
      <c r="D287" s="29" t="s">
        <v>8059</v>
      </c>
      <c r="F287" s="29" t="s">
        <v>88</v>
      </c>
      <c r="G287" s="29" t="s">
        <v>451</v>
      </c>
      <c r="H287" s="29" t="s">
        <v>157</v>
      </c>
      <c r="K287" s="29"/>
      <c r="L287" s="29"/>
      <c r="M287" s="29"/>
      <c r="N287" s="31">
        <v>1</v>
      </c>
      <c r="O287" s="31" t="s">
        <v>158</v>
      </c>
      <c r="P287" s="32">
        <v>36</v>
      </c>
      <c r="Q287" s="32">
        <v>0</v>
      </c>
      <c r="R287" s="32">
        <v>0</v>
      </c>
      <c r="S287" s="32">
        <f t="shared" si="20"/>
        <v>36</v>
      </c>
      <c r="U287" s="31">
        <v>80</v>
      </c>
      <c r="V287" s="22">
        <v>-36</v>
      </c>
      <c r="W287" s="22">
        <v>0</v>
      </c>
      <c r="X287" s="22">
        <v>0</v>
      </c>
      <c r="Y287" s="22">
        <v>0</v>
      </c>
      <c r="Z287" s="22">
        <v>0</v>
      </c>
      <c r="AA287" s="22">
        <v>0</v>
      </c>
      <c r="AB287" s="22">
        <v>0</v>
      </c>
      <c r="AC287" s="22">
        <v>0</v>
      </c>
      <c r="AD287" s="22">
        <v>0</v>
      </c>
      <c r="AE287" s="22">
        <v>0</v>
      </c>
      <c r="AF287" s="22">
        <v>0</v>
      </c>
      <c r="AG287" s="22">
        <v>0</v>
      </c>
      <c r="AH287" s="22">
        <v>0</v>
      </c>
      <c r="AI287" s="22">
        <f t="shared" si="21"/>
        <v>0</v>
      </c>
      <c r="AJ287" s="22">
        <v>0</v>
      </c>
      <c r="AK287" s="22">
        <f t="shared" si="22"/>
        <v>-36</v>
      </c>
      <c r="AM287" s="32">
        <f t="shared" si="23"/>
        <v>0</v>
      </c>
      <c r="AN287" s="32">
        <f t="shared" si="24"/>
        <v>0</v>
      </c>
    </row>
    <row r="288" spans="1:40" outlineLevel="1" x14ac:dyDescent="0.25">
      <c r="A288" s="36">
        <v>40755</v>
      </c>
      <c r="C288" s="28" t="s">
        <v>8060</v>
      </c>
      <c r="D288" s="29" t="s">
        <v>8061</v>
      </c>
      <c r="F288" s="29" t="s">
        <v>88</v>
      </c>
      <c r="G288" s="29" t="s">
        <v>451</v>
      </c>
      <c r="H288" s="29" t="s">
        <v>157</v>
      </c>
      <c r="K288" s="29"/>
      <c r="L288" s="29"/>
      <c r="M288" s="29"/>
      <c r="N288" s="31">
        <v>1</v>
      </c>
      <c r="O288" s="31" t="s">
        <v>158</v>
      </c>
      <c r="P288" s="32">
        <v>55</v>
      </c>
      <c r="Q288" s="32">
        <v>0</v>
      </c>
      <c r="R288" s="32">
        <v>0</v>
      </c>
      <c r="S288" s="32">
        <f t="shared" si="20"/>
        <v>55</v>
      </c>
      <c r="U288" s="31">
        <v>80</v>
      </c>
      <c r="V288" s="22">
        <v>-55</v>
      </c>
      <c r="W288" s="22">
        <v>0</v>
      </c>
      <c r="X288" s="22">
        <v>0</v>
      </c>
      <c r="Y288" s="22">
        <v>0</v>
      </c>
      <c r="Z288" s="22">
        <v>0</v>
      </c>
      <c r="AA288" s="22">
        <v>0</v>
      </c>
      <c r="AB288" s="22">
        <v>0</v>
      </c>
      <c r="AC288" s="22">
        <v>0</v>
      </c>
      <c r="AD288" s="22">
        <v>0</v>
      </c>
      <c r="AE288" s="22">
        <v>0</v>
      </c>
      <c r="AF288" s="22">
        <v>0</v>
      </c>
      <c r="AG288" s="22">
        <v>0</v>
      </c>
      <c r="AH288" s="22">
        <v>0</v>
      </c>
      <c r="AI288" s="22">
        <f t="shared" si="21"/>
        <v>0</v>
      </c>
      <c r="AJ288" s="22">
        <v>0</v>
      </c>
      <c r="AK288" s="22">
        <f t="shared" si="22"/>
        <v>-55</v>
      </c>
      <c r="AM288" s="32">
        <f t="shared" si="23"/>
        <v>0</v>
      </c>
      <c r="AN288" s="32">
        <f t="shared" si="24"/>
        <v>0</v>
      </c>
    </row>
    <row r="289" spans="1:40" outlineLevel="1" x14ac:dyDescent="0.25">
      <c r="A289" s="36">
        <v>40755</v>
      </c>
      <c r="C289" s="28" t="s">
        <v>8062</v>
      </c>
      <c r="D289" s="29" t="s">
        <v>8063</v>
      </c>
      <c r="F289" s="29" t="s">
        <v>88</v>
      </c>
      <c r="G289" s="29" t="s">
        <v>451</v>
      </c>
      <c r="H289" s="29" t="s">
        <v>157</v>
      </c>
      <c r="K289" s="29"/>
      <c r="L289" s="29"/>
      <c r="M289" s="29"/>
      <c r="N289" s="31">
        <v>1</v>
      </c>
      <c r="O289" s="31" t="s">
        <v>158</v>
      </c>
      <c r="P289" s="32">
        <v>200</v>
      </c>
      <c r="Q289" s="32">
        <v>0</v>
      </c>
      <c r="R289" s="32">
        <v>0</v>
      </c>
      <c r="S289" s="32">
        <f t="shared" si="20"/>
        <v>200</v>
      </c>
      <c r="U289" s="31">
        <v>80</v>
      </c>
      <c r="V289" s="22">
        <v>-200</v>
      </c>
      <c r="W289" s="22">
        <v>0</v>
      </c>
      <c r="X289" s="22">
        <v>0</v>
      </c>
      <c r="Y289" s="22">
        <v>0</v>
      </c>
      <c r="Z289" s="22">
        <v>0</v>
      </c>
      <c r="AA289" s="22">
        <v>0</v>
      </c>
      <c r="AB289" s="22">
        <v>0</v>
      </c>
      <c r="AC289" s="22">
        <v>0</v>
      </c>
      <c r="AD289" s="22">
        <v>0</v>
      </c>
      <c r="AE289" s="22">
        <v>0</v>
      </c>
      <c r="AF289" s="22">
        <v>0</v>
      </c>
      <c r="AG289" s="22">
        <v>0</v>
      </c>
      <c r="AH289" s="22">
        <v>0</v>
      </c>
      <c r="AI289" s="22">
        <f t="shared" si="21"/>
        <v>0</v>
      </c>
      <c r="AJ289" s="22">
        <v>0</v>
      </c>
      <c r="AK289" s="22">
        <f t="shared" si="22"/>
        <v>-200</v>
      </c>
      <c r="AM289" s="32">
        <f t="shared" si="23"/>
        <v>0</v>
      </c>
      <c r="AN289" s="32">
        <f t="shared" si="24"/>
        <v>0</v>
      </c>
    </row>
    <row r="290" spans="1:40" outlineLevel="1" x14ac:dyDescent="0.25">
      <c r="A290" s="36">
        <v>40755</v>
      </c>
      <c r="C290" s="28" t="s">
        <v>8064</v>
      </c>
      <c r="D290" s="29" t="s">
        <v>8065</v>
      </c>
      <c r="F290" s="29" t="s">
        <v>88</v>
      </c>
      <c r="G290" s="29" t="s">
        <v>451</v>
      </c>
      <c r="H290" s="29" t="s">
        <v>157</v>
      </c>
      <c r="K290" s="29"/>
      <c r="L290" s="29"/>
      <c r="M290" s="29"/>
      <c r="N290" s="31">
        <v>1</v>
      </c>
      <c r="O290" s="31" t="s">
        <v>158</v>
      </c>
      <c r="P290" s="32">
        <v>4200</v>
      </c>
      <c r="Q290" s="32">
        <v>0</v>
      </c>
      <c r="R290" s="32">
        <v>0</v>
      </c>
      <c r="S290" s="32">
        <f t="shared" si="20"/>
        <v>4200</v>
      </c>
      <c r="U290" s="31">
        <v>80</v>
      </c>
      <c r="V290" s="22">
        <v>-4200</v>
      </c>
      <c r="W290" s="22">
        <v>0</v>
      </c>
      <c r="X290" s="22">
        <v>0</v>
      </c>
      <c r="Y290" s="22">
        <v>0</v>
      </c>
      <c r="Z290" s="22">
        <v>0</v>
      </c>
      <c r="AA290" s="22">
        <v>0</v>
      </c>
      <c r="AB290" s="22">
        <v>0</v>
      </c>
      <c r="AC290" s="22">
        <v>0</v>
      </c>
      <c r="AD290" s="22">
        <v>0</v>
      </c>
      <c r="AE290" s="22">
        <v>0</v>
      </c>
      <c r="AF290" s="22">
        <v>0</v>
      </c>
      <c r="AG290" s="22">
        <v>0</v>
      </c>
      <c r="AH290" s="22">
        <v>0</v>
      </c>
      <c r="AI290" s="22">
        <f t="shared" si="21"/>
        <v>0</v>
      </c>
      <c r="AJ290" s="22">
        <v>0</v>
      </c>
      <c r="AK290" s="22">
        <f t="shared" si="22"/>
        <v>-4200</v>
      </c>
      <c r="AM290" s="32">
        <f t="shared" si="23"/>
        <v>0</v>
      </c>
      <c r="AN290" s="32">
        <f t="shared" si="24"/>
        <v>0</v>
      </c>
    </row>
    <row r="291" spans="1:40" outlineLevel="1" x14ac:dyDescent="0.25">
      <c r="A291" s="36">
        <v>40755</v>
      </c>
      <c r="C291" s="28" t="s">
        <v>8066</v>
      </c>
      <c r="D291" s="29" t="s">
        <v>8067</v>
      </c>
      <c r="F291" s="29" t="s">
        <v>88</v>
      </c>
      <c r="G291" s="29" t="s">
        <v>451</v>
      </c>
      <c r="H291" s="29" t="s">
        <v>157</v>
      </c>
      <c r="K291" s="29"/>
      <c r="L291" s="29"/>
      <c r="M291" s="29"/>
      <c r="N291" s="31">
        <v>1</v>
      </c>
      <c r="O291" s="31" t="s">
        <v>158</v>
      </c>
      <c r="P291" s="32">
        <v>270</v>
      </c>
      <c r="Q291" s="32">
        <v>0</v>
      </c>
      <c r="R291" s="32">
        <v>0</v>
      </c>
      <c r="S291" s="32">
        <f t="shared" si="20"/>
        <v>270</v>
      </c>
      <c r="U291" s="31">
        <v>80</v>
      </c>
      <c r="V291" s="22">
        <v>-270</v>
      </c>
      <c r="W291" s="22">
        <v>0</v>
      </c>
      <c r="X291" s="22">
        <v>0</v>
      </c>
      <c r="Y291" s="22">
        <v>0</v>
      </c>
      <c r="Z291" s="22">
        <v>0</v>
      </c>
      <c r="AA291" s="22">
        <v>0</v>
      </c>
      <c r="AB291" s="22">
        <v>0</v>
      </c>
      <c r="AC291" s="22">
        <v>0</v>
      </c>
      <c r="AD291" s="22">
        <v>0</v>
      </c>
      <c r="AE291" s="22">
        <v>0</v>
      </c>
      <c r="AF291" s="22">
        <v>0</v>
      </c>
      <c r="AG291" s="22">
        <v>0</v>
      </c>
      <c r="AH291" s="22">
        <v>0</v>
      </c>
      <c r="AI291" s="22">
        <f t="shared" si="21"/>
        <v>0</v>
      </c>
      <c r="AJ291" s="22">
        <v>0</v>
      </c>
      <c r="AK291" s="22">
        <f t="shared" si="22"/>
        <v>-270</v>
      </c>
      <c r="AM291" s="32">
        <f t="shared" si="23"/>
        <v>0</v>
      </c>
      <c r="AN291" s="32">
        <f t="shared" si="24"/>
        <v>0</v>
      </c>
    </row>
    <row r="292" spans="1:40" outlineLevel="1" x14ac:dyDescent="0.25">
      <c r="A292" s="36">
        <v>40755</v>
      </c>
      <c r="C292" s="28" t="s">
        <v>8068</v>
      </c>
      <c r="D292" s="29" t="s">
        <v>8069</v>
      </c>
      <c r="F292" s="29" t="s">
        <v>88</v>
      </c>
      <c r="G292" s="29" t="s">
        <v>451</v>
      </c>
      <c r="H292" s="29" t="s">
        <v>157</v>
      </c>
      <c r="K292" s="29"/>
      <c r="L292" s="29"/>
      <c r="M292" s="29"/>
      <c r="N292" s="31">
        <v>1</v>
      </c>
      <c r="O292" s="31" t="s">
        <v>158</v>
      </c>
      <c r="P292" s="32">
        <v>4183</v>
      </c>
      <c r="Q292" s="32">
        <v>0</v>
      </c>
      <c r="R292" s="32">
        <v>0</v>
      </c>
      <c r="S292" s="32">
        <f t="shared" si="20"/>
        <v>4183</v>
      </c>
      <c r="U292" s="31">
        <v>80</v>
      </c>
      <c r="V292" s="22">
        <v>-4183</v>
      </c>
      <c r="W292" s="22">
        <v>0</v>
      </c>
      <c r="X292" s="22">
        <v>0</v>
      </c>
      <c r="Y292" s="22">
        <v>0</v>
      </c>
      <c r="Z292" s="22">
        <v>0</v>
      </c>
      <c r="AA292" s="22">
        <v>0</v>
      </c>
      <c r="AB292" s="22">
        <v>0</v>
      </c>
      <c r="AC292" s="22">
        <v>0</v>
      </c>
      <c r="AD292" s="22">
        <v>0</v>
      </c>
      <c r="AE292" s="22">
        <v>0</v>
      </c>
      <c r="AF292" s="22">
        <v>0</v>
      </c>
      <c r="AG292" s="22">
        <v>0</v>
      </c>
      <c r="AH292" s="22">
        <v>0</v>
      </c>
      <c r="AI292" s="22">
        <f t="shared" si="21"/>
        <v>0</v>
      </c>
      <c r="AJ292" s="22">
        <v>0</v>
      </c>
      <c r="AK292" s="22">
        <f t="shared" si="22"/>
        <v>-4183</v>
      </c>
      <c r="AM292" s="32">
        <f t="shared" si="23"/>
        <v>0</v>
      </c>
      <c r="AN292" s="32">
        <f t="shared" si="24"/>
        <v>0</v>
      </c>
    </row>
    <row r="293" spans="1:40" outlineLevel="1" x14ac:dyDescent="0.25">
      <c r="A293" s="36">
        <v>40755</v>
      </c>
      <c r="C293" s="28" t="s">
        <v>8070</v>
      </c>
      <c r="D293" s="29" t="s">
        <v>8071</v>
      </c>
      <c r="F293" s="29" t="s">
        <v>88</v>
      </c>
      <c r="G293" s="29" t="s">
        <v>451</v>
      </c>
      <c r="H293" s="29" t="s">
        <v>157</v>
      </c>
      <c r="K293" s="29"/>
      <c r="L293" s="29"/>
      <c r="M293" s="29"/>
      <c r="N293" s="31">
        <v>1</v>
      </c>
      <c r="O293" s="31" t="s">
        <v>158</v>
      </c>
      <c r="P293" s="32">
        <v>1896</v>
      </c>
      <c r="Q293" s="32">
        <v>0</v>
      </c>
      <c r="R293" s="32">
        <v>0</v>
      </c>
      <c r="S293" s="32">
        <f t="shared" si="20"/>
        <v>1896</v>
      </c>
      <c r="U293" s="31">
        <v>80</v>
      </c>
      <c r="V293" s="22">
        <v>-1896</v>
      </c>
      <c r="W293" s="22">
        <v>0</v>
      </c>
      <c r="X293" s="22">
        <v>0</v>
      </c>
      <c r="Y293" s="22">
        <v>0</v>
      </c>
      <c r="Z293" s="22">
        <v>0</v>
      </c>
      <c r="AA293" s="22">
        <v>0</v>
      </c>
      <c r="AB293" s="22">
        <v>0</v>
      </c>
      <c r="AC293" s="22">
        <v>0</v>
      </c>
      <c r="AD293" s="22">
        <v>0</v>
      </c>
      <c r="AE293" s="22">
        <v>0</v>
      </c>
      <c r="AF293" s="22">
        <v>0</v>
      </c>
      <c r="AG293" s="22">
        <v>0</v>
      </c>
      <c r="AH293" s="22">
        <v>0</v>
      </c>
      <c r="AI293" s="22">
        <f t="shared" si="21"/>
        <v>0</v>
      </c>
      <c r="AJ293" s="22">
        <v>0</v>
      </c>
      <c r="AK293" s="22">
        <f t="shared" si="22"/>
        <v>-1896</v>
      </c>
      <c r="AM293" s="32">
        <f t="shared" si="23"/>
        <v>0</v>
      </c>
      <c r="AN293" s="32">
        <f t="shared" si="24"/>
        <v>0</v>
      </c>
    </row>
    <row r="294" spans="1:40" outlineLevel="1" x14ac:dyDescent="0.25">
      <c r="A294" s="36">
        <v>40755</v>
      </c>
      <c r="C294" s="28" t="s">
        <v>8072</v>
      </c>
      <c r="D294" s="29" t="s">
        <v>8073</v>
      </c>
      <c r="F294" s="29" t="s">
        <v>88</v>
      </c>
      <c r="G294" s="29" t="s">
        <v>451</v>
      </c>
      <c r="H294" s="29" t="s">
        <v>157</v>
      </c>
      <c r="K294" s="29"/>
      <c r="L294" s="29"/>
      <c r="M294" s="29"/>
      <c r="N294" s="31">
        <v>1</v>
      </c>
      <c r="O294" s="31" t="s">
        <v>158</v>
      </c>
      <c r="P294" s="32">
        <v>474</v>
      </c>
      <c r="Q294" s="32">
        <v>0</v>
      </c>
      <c r="R294" s="32">
        <v>0</v>
      </c>
      <c r="S294" s="32">
        <f t="shared" si="20"/>
        <v>474</v>
      </c>
      <c r="U294" s="31">
        <v>80</v>
      </c>
      <c r="V294" s="22">
        <v>-474</v>
      </c>
      <c r="W294" s="22">
        <v>0</v>
      </c>
      <c r="X294" s="22">
        <v>0</v>
      </c>
      <c r="Y294" s="22">
        <v>0</v>
      </c>
      <c r="Z294" s="22">
        <v>0</v>
      </c>
      <c r="AA294" s="22">
        <v>0</v>
      </c>
      <c r="AB294" s="22">
        <v>0</v>
      </c>
      <c r="AC294" s="22">
        <v>0</v>
      </c>
      <c r="AD294" s="22">
        <v>0</v>
      </c>
      <c r="AE294" s="22">
        <v>0</v>
      </c>
      <c r="AF294" s="22">
        <v>0</v>
      </c>
      <c r="AG294" s="22">
        <v>0</v>
      </c>
      <c r="AH294" s="22">
        <v>0</v>
      </c>
      <c r="AI294" s="22">
        <f t="shared" si="21"/>
        <v>0</v>
      </c>
      <c r="AJ294" s="22">
        <v>0</v>
      </c>
      <c r="AK294" s="22">
        <f t="shared" si="22"/>
        <v>-474</v>
      </c>
      <c r="AM294" s="32">
        <f t="shared" si="23"/>
        <v>0</v>
      </c>
      <c r="AN294" s="32">
        <f t="shared" si="24"/>
        <v>0</v>
      </c>
    </row>
    <row r="295" spans="1:40" outlineLevel="1" x14ac:dyDescent="0.25">
      <c r="A295" s="36">
        <v>40755</v>
      </c>
      <c r="C295" s="28" t="s">
        <v>8074</v>
      </c>
      <c r="D295" s="29" t="s">
        <v>8075</v>
      </c>
      <c r="F295" s="29" t="s">
        <v>88</v>
      </c>
      <c r="G295" s="29" t="s">
        <v>451</v>
      </c>
      <c r="H295" s="29" t="s">
        <v>157</v>
      </c>
      <c r="K295" s="29"/>
      <c r="L295" s="29"/>
      <c r="M295" s="29"/>
      <c r="N295" s="31">
        <v>1</v>
      </c>
      <c r="O295" s="31" t="s">
        <v>158</v>
      </c>
      <c r="P295" s="32">
        <v>205</v>
      </c>
      <c r="Q295" s="32">
        <v>0</v>
      </c>
      <c r="R295" s="32">
        <v>0</v>
      </c>
      <c r="S295" s="32">
        <f t="shared" si="20"/>
        <v>205</v>
      </c>
      <c r="U295" s="31">
        <v>80</v>
      </c>
      <c r="V295" s="22">
        <v>-205</v>
      </c>
      <c r="W295" s="22">
        <v>0</v>
      </c>
      <c r="X295" s="22">
        <v>0</v>
      </c>
      <c r="Y295" s="22">
        <v>0</v>
      </c>
      <c r="Z295" s="22">
        <v>0</v>
      </c>
      <c r="AA295" s="22">
        <v>0</v>
      </c>
      <c r="AB295" s="22">
        <v>0</v>
      </c>
      <c r="AC295" s="22">
        <v>0</v>
      </c>
      <c r="AD295" s="22">
        <v>0</v>
      </c>
      <c r="AE295" s="22">
        <v>0</v>
      </c>
      <c r="AF295" s="22">
        <v>0</v>
      </c>
      <c r="AG295" s="22">
        <v>0</v>
      </c>
      <c r="AH295" s="22">
        <v>0</v>
      </c>
      <c r="AI295" s="22">
        <f t="shared" si="21"/>
        <v>0</v>
      </c>
      <c r="AJ295" s="22">
        <v>0</v>
      </c>
      <c r="AK295" s="22">
        <f t="shared" si="22"/>
        <v>-205</v>
      </c>
      <c r="AM295" s="32">
        <f t="shared" si="23"/>
        <v>0</v>
      </c>
      <c r="AN295" s="32">
        <f t="shared" si="24"/>
        <v>0</v>
      </c>
    </row>
    <row r="296" spans="1:40" outlineLevel="1" x14ac:dyDescent="0.25">
      <c r="A296" s="36">
        <v>40755</v>
      </c>
      <c r="C296" s="28" t="s">
        <v>8076</v>
      </c>
      <c r="D296" s="29" t="s">
        <v>8077</v>
      </c>
      <c r="F296" s="29" t="s">
        <v>88</v>
      </c>
      <c r="G296" s="29" t="s">
        <v>451</v>
      </c>
      <c r="H296" s="29" t="s">
        <v>157</v>
      </c>
      <c r="K296" s="29"/>
      <c r="L296" s="29"/>
      <c r="M296" s="29"/>
      <c r="N296" s="31">
        <v>1</v>
      </c>
      <c r="O296" s="31" t="s">
        <v>158</v>
      </c>
      <c r="P296" s="32">
        <v>242</v>
      </c>
      <c r="Q296" s="32">
        <v>0</v>
      </c>
      <c r="R296" s="32">
        <v>0</v>
      </c>
      <c r="S296" s="32">
        <f t="shared" si="20"/>
        <v>242</v>
      </c>
      <c r="U296" s="31">
        <v>80</v>
      </c>
      <c r="V296" s="22">
        <v>-242</v>
      </c>
      <c r="W296" s="22">
        <v>0</v>
      </c>
      <c r="X296" s="22">
        <v>0</v>
      </c>
      <c r="Y296" s="22">
        <v>0</v>
      </c>
      <c r="Z296" s="22">
        <v>0</v>
      </c>
      <c r="AA296" s="22">
        <v>0</v>
      </c>
      <c r="AB296" s="22">
        <v>0</v>
      </c>
      <c r="AC296" s="22">
        <v>0</v>
      </c>
      <c r="AD296" s="22">
        <v>0</v>
      </c>
      <c r="AE296" s="22">
        <v>0</v>
      </c>
      <c r="AF296" s="22">
        <v>0</v>
      </c>
      <c r="AG296" s="22">
        <v>0</v>
      </c>
      <c r="AH296" s="22">
        <v>0</v>
      </c>
      <c r="AI296" s="22">
        <f t="shared" si="21"/>
        <v>0</v>
      </c>
      <c r="AJ296" s="22">
        <v>0</v>
      </c>
      <c r="AK296" s="22">
        <f t="shared" si="22"/>
        <v>-242</v>
      </c>
      <c r="AM296" s="32">
        <f t="shared" si="23"/>
        <v>0</v>
      </c>
      <c r="AN296" s="32">
        <f t="shared" si="24"/>
        <v>0</v>
      </c>
    </row>
    <row r="297" spans="1:40" outlineLevel="1" x14ac:dyDescent="0.25">
      <c r="A297" s="36">
        <v>40755</v>
      </c>
      <c r="C297" s="28" t="s">
        <v>8078</v>
      </c>
      <c r="D297" s="29" t="s">
        <v>8079</v>
      </c>
      <c r="F297" s="29" t="s">
        <v>88</v>
      </c>
      <c r="G297" s="29" t="s">
        <v>451</v>
      </c>
      <c r="H297" s="29" t="s">
        <v>157</v>
      </c>
      <c r="K297" s="29"/>
      <c r="L297" s="29"/>
      <c r="M297" s="29"/>
      <c r="N297" s="31">
        <v>1</v>
      </c>
      <c r="O297" s="31" t="s">
        <v>158</v>
      </c>
      <c r="P297" s="32">
        <v>750</v>
      </c>
      <c r="Q297" s="32">
        <v>0</v>
      </c>
      <c r="R297" s="32">
        <v>0</v>
      </c>
      <c r="S297" s="32">
        <f t="shared" si="20"/>
        <v>750</v>
      </c>
      <c r="U297" s="31">
        <v>80</v>
      </c>
      <c r="V297" s="22">
        <v>-750</v>
      </c>
      <c r="W297" s="22">
        <v>0</v>
      </c>
      <c r="X297" s="22">
        <v>0</v>
      </c>
      <c r="Y297" s="22">
        <v>0</v>
      </c>
      <c r="Z297" s="22">
        <v>0</v>
      </c>
      <c r="AA297" s="22">
        <v>0</v>
      </c>
      <c r="AB297" s="22">
        <v>0</v>
      </c>
      <c r="AC297" s="22">
        <v>0</v>
      </c>
      <c r="AD297" s="22">
        <v>0</v>
      </c>
      <c r="AE297" s="22">
        <v>0</v>
      </c>
      <c r="AF297" s="22">
        <v>0</v>
      </c>
      <c r="AG297" s="22">
        <v>0</v>
      </c>
      <c r="AH297" s="22">
        <v>0</v>
      </c>
      <c r="AI297" s="22">
        <f t="shared" si="21"/>
        <v>0</v>
      </c>
      <c r="AJ297" s="22">
        <v>0</v>
      </c>
      <c r="AK297" s="22">
        <f t="shared" si="22"/>
        <v>-750</v>
      </c>
      <c r="AM297" s="32">
        <f t="shared" si="23"/>
        <v>0</v>
      </c>
      <c r="AN297" s="32">
        <f t="shared" si="24"/>
        <v>0</v>
      </c>
    </row>
    <row r="298" spans="1:40" outlineLevel="1" x14ac:dyDescent="0.25">
      <c r="A298" s="36">
        <v>40755</v>
      </c>
      <c r="C298" s="28" t="s">
        <v>8080</v>
      </c>
      <c r="D298" s="29" t="s">
        <v>8081</v>
      </c>
      <c r="F298" s="29" t="s">
        <v>88</v>
      </c>
      <c r="G298" s="29" t="s">
        <v>451</v>
      </c>
      <c r="H298" s="29" t="s">
        <v>157</v>
      </c>
      <c r="K298" s="29"/>
      <c r="L298" s="29"/>
      <c r="M298" s="29"/>
      <c r="N298" s="31">
        <v>1</v>
      </c>
      <c r="O298" s="31" t="s">
        <v>158</v>
      </c>
      <c r="P298" s="32">
        <v>190</v>
      </c>
      <c r="Q298" s="32">
        <v>0</v>
      </c>
      <c r="R298" s="32">
        <v>0</v>
      </c>
      <c r="S298" s="32">
        <f t="shared" si="20"/>
        <v>190</v>
      </c>
      <c r="U298" s="31">
        <v>80</v>
      </c>
      <c r="V298" s="22">
        <v>-190</v>
      </c>
      <c r="W298" s="22">
        <v>0</v>
      </c>
      <c r="X298" s="22">
        <v>0</v>
      </c>
      <c r="Y298" s="22">
        <v>0</v>
      </c>
      <c r="Z298" s="22">
        <v>0</v>
      </c>
      <c r="AA298" s="22">
        <v>0</v>
      </c>
      <c r="AB298" s="22">
        <v>0</v>
      </c>
      <c r="AC298" s="22">
        <v>0</v>
      </c>
      <c r="AD298" s="22">
        <v>0</v>
      </c>
      <c r="AE298" s="22">
        <v>0</v>
      </c>
      <c r="AF298" s="22">
        <v>0</v>
      </c>
      <c r="AG298" s="22">
        <v>0</v>
      </c>
      <c r="AH298" s="22">
        <v>0</v>
      </c>
      <c r="AI298" s="22">
        <f t="shared" si="21"/>
        <v>0</v>
      </c>
      <c r="AJ298" s="22">
        <v>0</v>
      </c>
      <c r="AK298" s="22">
        <f t="shared" si="22"/>
        <v>-190</v>
      </c>
      <c r="AM298" s="32">
        <f t="shared" si="23"/>
        <v>0</v>
      </c>
      <c r="AN298" s="32">
        <f t="shared" si="24"/>
        <v>0</v>
      </c>
    </row>
    <row r="299" spans="1:40" outlineLevel="1" x14ac:dyDescent="0.25">
      <c r="A299" s="36">
        <v>40755</v>
      </c>
      <c r="C299" s="28" t="s">
        <v>8082</v>
      </c>
      <c r="D299" s="29" t="s">
        <v>8063</v>
      </c>
      <c r="F299" s="29" t="s">
        <v>88</v>
      </c>
      <c r="G299" s="29" t="s">
        <v>451</v>
      </c>
      <c r="H299" s="29" t="s">
        <v>157</v>
      </c>
      <c r="K299" s="29"/>
      <c r="L299" s="29"/>
      <c r="M299" s="29"/>
      <c r="N299" s="31">
        <v>1</v>
      </c>
      <c r="O299" s="31" t="s">
        <v>158</v>
      </c>
      <c r="P299" s="32">
        <v>200</v>
      </c>
      <c r="Q299" s="32">
        <v>0</v>
      </c>
      <c r="R299" s="32">
        <v>0</v>
      </c>
      <c r="S299" s="32">
        <f t="shared" si="20"/>
        <v>200</v>
      </c>
      <c r="U299" s="31">
        <v>80</v>
      </c>
      <c r="V299" s="22">
        <v>-200</v>
      </c>
      <c r="W299" s="22">
        <v>0</v>
      </c>
      <c r="X299" s="22">
        <v>0</v>
      </c>
      <c r="Y299" s="22">
        <v>0</v>
      </c>
      <c r="Z299" s="22">
        <v>0</v>
      </c>
      <c r="AA299" s="22">
        <v>0</v>
      </c>
      <c r="AB299" s="22">
        <v>0</v>
      </c>
      <c r="AC299" s="22">
        <v>0</v>
      </c>
      <c r="AD299" s="22">
        <v>0</v>
      </c>
      <c r="AE299" s="22">
        <v>0</v>
      </c>
      <c r="AF299" s="22">
        <v>0</v>
      </c>
      <c r="AG299" s="22">
        <v>0</v>
      </c>
      <c r="AH299" s="22">
        <v>0</v>
      </c>
      <c r="AI299" s="22">
        <f t="shared" si="21"/>
        <v>0</v>
      </c>
      <c r="AJ299" s="22">
        <v>0</v>
      </c>
      <c r="AK299" s="22">
        <f t="shared" si="22"/>
        <v>-200</v>
      </c>
      <c r="AM299" s="32">
        <f t="shared" si="23"/>
        <v>0</v>
      </c>
      <c r="AN299" s="32">
        <f t="shared" si="24"/>
        <v>0</v>
      </c>
    </row>
    <row r="300" spans="1:40" outlineLevel="1" x14ac:dyDescent="0.25">
      <c r="A300" s="36">
        <v>40755</v>
      </c>
      <c r="C300" s="28" t="s">
        <v>8083</v>
      </c>
      <c r="D300" s="29" t="s">
        <v>8063</v>
      </c>
      <c r="F300" s="29" t="s">
        <v>88</v>
      </c>
      <c r="G300" s="29" t="s">
        <v>451</v>
      </c>
      <c r="H300" s="29" t="s">
        <v>157</v>
      </c>
      <c r="K300" s="29"/>
      <c r="L300" s="29"/>
      <c r="M300" s="29"/>
      <c r="N300" s="31">
        <v>1</v>
      </c>
      <c r="O300" s="31" t="s">
        <v>158</v>
      </c>
      <c r="P300" s="32">
        <v>200</v>
      </c>
      <c r="Q300" s="32">
        <v>0</v>
      </c>
      <c r="R300" s="32">
        <v>0</v>
      </c>
      <c r="S300" s="32">
        <f t="shared" si="20"/>
        <v>200</v>
      </c>
      <c r="U300" s="31">
        <v>80</v>
      </c>
      <c r="V300" s="22">
        <v>-200</v>
      </c>
      <c r="W300" s="22">
        <v>0</v>
      </c>
      <c r="X300" s="22">
        <v>0</v>
      </c>
      <c r="Y300" s="22">
        <v>0</v>
      </c>
      <c r="Z300" s="22">
        <v>0</v>
      </c>
      <c r="AA300" s="22">
        <v>0</v>
      </c>
      <c r="AB300" s="22">
        <v>0</v>
      </c>
      <c r="AC300" s="22">
        <v>0</v>
      </c>
      <c r="AD300" s="22">
        <v>0</v>
      </c>
      <c r="AE300" s="22">
        <v>0</v>
      </c>
      <c r="AF300" s="22">
        <v>0</v>
      </c>
      <c r="AG300" s="22">
        <v>0</v>
      </c>
      <c r="AH300" s="22">
        <v>0</v>
      </c>
      <c r="AI300" s="22">
        <f t="shared" si="21"/>
        <v>0</v>
      </c>
      <c r="AJ300" s="22">
        <v>0</v>
      </c>
      <c r="AK300" s="22">
        <f t="shared" si="22"/>
        <v>-200</v>
      </c>
      <c r="AM300" s="32">
        <f t="shared" si="23"/>
        <v>0</v>
      </c>
      <c r="AN300" s="32">
        <f t="shared" si="24"/>
        <v>0</v>
      </c>
    </row>
    <row r="301" spans="1:40" outlineLevel="1" x14ac:dyDescent="0.25">
      <c r="A301" s="36">
        <v>40755</v>
      </c>
      <c r="C301" s="28" t="s">
        <v>8084</v>
      </c>
      <c r="D301" s="29" t="s">
        <v>8085</v>
      </c>
      <c r="F301" s="29" t="s">
        <v>88</v>
      </c>
      <c r="G301" s="29" t="s">
        <v>451</v>
      </c>
      <c r="H301" s="29" t="s">
        <v>157</v>
      </c>
      <c r="K301" s="29"/>
      <c r="L301" s="29"/>
      <c r="M301" s="29"/>
      <c r="N301" s="31">
        <v>1</v>
      </c>
      <c r="O301" s="31" t="s">
        <v>158</v>
      </c>
      <c r="P301" s="32">
        <v>194</v>
      </c>
      <c r="Q301" s="32">
        <v>0</v>
      </c>
      <c r="R301" s="32">
        <v>0</v>
      </c>
      <c r="S301" s="32">
        <f t="shared" si="20"/>
        <v>194</v>
      </c>
      <c r="U301" s="31">
        <v>80</v>
      </c>
      <c r="V301" s="22">
        <v>-194</v>
      </c>
      <c r="W301" s="22">
        <v>0</v>
      </c>
      <c r="X301" s="22">
        <v>0</v>
      </c>
      <c r="Y301" s="22">
        <v>0</v>
      </c>
      <c r="Z301" s="22">
        <v>0</v>
      </c>
      <c r="AA301" s="22">
        <v>0</v>
      </c>
      <c r="AB301" s="22">
        <v>0</v>
      </c>
      <c r="AC301" s="22">
        <v>0</v>
      </c>
      <c r="AD301" s="22">
        <v>0</v>
      </c>
      <c r="AE301" s="22">
        <v>0</v>
      </c>
      <c r="AF301" s="22">
        <v>0</v>
      </c>
      <c r="AG301" s="22">
        <v>0</v>
      </c>
      <c r="AH301" s="22">
        <v>0</v>
      </c>
      <c r="AI301" s="22">
        <f t="shared" si="21"/>
        <v>0</v>
      </c>
      <c r="AJ301" s="22">
        <v>0</v>
      </c>
      <c r="AK301" s="22">
        <f t="shared" si="22"/>
        <v>-194</v>
      </c>
      <c r="AM301" s="32">
        <f t="shared" si="23"/>
        <v>0</v>
      </c>
      <c r="AN301" s="32">
        <f t="shared" si="24"/>
        <v>0</v>
      </c>
    </row>
    <row r="302" spans="1:40" outlineLevel="1" x14ac:dyDescent="0.25">
      <c r="A302" s="36">
        <v>40755</v>
      </c>
      <c r="C302" s="28" t="s">
        <v>8086</v>
      </c>
      <c r="D302" s="29" t="s">
        <v>8087</v>
      </c>
      <c r="F302" s="29" t="s">
        <v>88</v>
      </c>
      <c r="G302" s="29" t="s">
        <v>451</v>
      </c>
      <c r="H302" s="29" t="s">
        <v>157</v>
      </c>
      <c r="K302" s="29"/>
      <c r="L302" s="29"/>
      <c r="M302" s="29"/>
      <c r="N302" s="31">
        <v>1</v>
      </c>
      <c r="O302" s="31" t="s">
        <v>158</v>
      </c>
      <c r="P302" s="32">
        <v>86</v>
      </c>
      <c r="Q302" s="32">
        <v>0</v>
      </c>
      <c r="R302" s="32">
        <v>0</v>
      </c>
      <c r="S302" s="32">
        <f t="shared" si="20"/>
        <v>86</v>
      </c>
      <c r="U302" s="31">
        <v>80</v>
      </c>
      <c r="V302" s="22">
        <v>-86</v>
      </c>
      <c r="W302" s="22">
        <v>0</v>
      </c>
      <c r="X302" s="22">
        <v>0</v>
      </c>
      <c r="Y302" s="22">
        <v>0</v>
      </c>
      <c r="Z302" s="22">
        <v>0</v>
      </c>
      <c r="AA302" s="22">
        <v>0</v>
      </c>
      <c r="AB302" s="22">
        <v>0</v>
      </c>
      <c r="AC302" s="22">
        <v>0</v>
      </c>
      <c r="AD302" s="22">
        <v>0</v>
      </c>
      <c r="AE302" s="22">
        <v>0</v>
      </c>
      <c r="AF302" s="22">
        <v>0</v>
      </c>
      <c r="AG302" s="22">
        <v>0</v>
      </c>
      <c r="AH302" s="22">
        <v>0</v>
      </c>
      <c r="AI302" s="22">
        <f t="shared" si="21"/>
        <v>0</v>
      </c>
      <c r="AJ302" s="22">
        <v>0</v>
      </c>
      <c r="AK302" s="22">
        <f t="shared" si="22"/>
        <v>-86</v>
      </c>
      <c r="AM302" s="32">
        <f t="shared" si="23"/>
        <v>0</v>
      </c>
      <c r="AN302" s="32">
        <f t="shared" si="24"/>
        <v>0</v>
      </c>
    </row>
    <row r="303" spans="1:40" outlineLevel="1" x14ac:dyDescent="0.25">
      <c r="A303" s="36">
        <v>40755</v>
      </c>
      <c r="C303" s="28" t="s">
        <v>8088</v>
      </c>
      <c r="D303" s="29" t="s">
        <v>8089</v>
      </c>
      <c r="F303" s="29" t="s">
        <v>88</v>
      </c>
      <c r="G303" s="29" t="s">
        <v>451</v>
      </c>
      <c r="H303" s="29" t="s">
        <v>157</v>
      </c>
      <c r="K303" s="29"/>
      <c r="L303" s="29"/>
      <c r="M303" s="29"/>
      <c r="N303" s="31">
        <v>1</v>
      </c>
      <c r="O303" s="31" t="s">
        <v>158</v>
      </c>
      <c r="P303" s="32">
        <v>388</v>
      </c>
      <c r="Q303" s="32">
        <v>0</v>
      </c>
      <c r="R303" s="32">
        <v>0</v>
      </c>
      <c r="S303" s="32">
        <f t="shared" si="20"/>
        <v>388</v>
      </c>
      <c r="U303" s="31">
        <v>80</v>
      </c>
      <c r="V303" s="22">
        <v>-388</v>
      </c>
      <c r="W303" s="22">
        <v>0</v>
      </c>
      <c r="X303" s="22">
        <v>0</v>
      </c>
      <c r="Y303" s="22">
        <v>0</v>
      </c>
      <c r="Z303" s="22">
        <v>0</v>
      </c>
      <c r="AA303" s="22">
        <v>0</v>
      </c>
      <c r="AB303" s="22">
        <v>0</v>
      </c>
      <c r="AC303" s="22">
        <v>0</v>
      </c>
      <c r="AD303" s="22">
        <v>0</v>
      </c>
      <c r="AE303" s="22">
        <v>0</v>
      </c>
      <c r="AF303" s="22">
        <v>0</v>
      </c>
      <c r="AG303" s="22">
        <v>0</v>
      </c>
      <c r="AH303" s="22">
        <v>0</v>
      </c>
      <c r="AI303" s="22">
        <f t="shared" si="21"/>
        <v>0</v>
      </c>
      <c r="AJ303" s="22">
        <v>0</v>
      </c>
      <c r="AK303" s="22">
        <f t="shared" si="22"/>
        <v>-388</v>
      </c>
      <c r="AM303" s="32">
        <f t="shared" si="23"/>
        <v>0</v>
      </c>
      <c r="AN303" s="32">
        <f t="shared" si="24"/>
        <v>0</v>
      </c>
    </row>
    <row r="304" spans="1:40" outlineLevel="1" x14ac:dyDescent="0.25">
      <c r="A304" s="36">
        <v>40755</v>
      </c>
      <c r="C304" s="28" t="s">
        <v>8090</v>
      </c>
      <c r="D304" s="29" t="s">
        <v>8091</v>
      </c>
      <c r="F304" s="29" t="s">
        <v>88</v>
      </c>
      <c r="G304" s="29" t="s">
        <v>451</v>
      </c>
      <c r="H304" s="29" t="s">
        <v>157</v>
      </c>
      <c r="K304" s="29"/>
      <c r="L304" s="29"/>
      <c r="M304" s="29"/>
      <c r="N304" s="31">
        <v>1</v>
      </c>
      <c r="O304" s="31" t="s">
        <v>158</v>
      </c>
      <c r="P304" s="32">
        <v>345</v>
      </c>
      <c r="Q304" s="32">
        <v>0</v>
      </c>
      <c r="R304" s="32">
        <v>0</v>
      </c>
      <c r="S304" s="32">
        <f t="shared" si="20"/>
        <v>345</v>
      </c>
      <c r="U304" s="31">
        <v>80</v>
      </c>
      <c r="V304" s="22">
        <v>-345</v>
      </c>
      <c r="W304" s="22">
        <v>0</v>
      </c>
      <c r="X304" s="22">
        <v>0</v>
      </c>
      <c r="Y304" s="22">
        <v>0</v>
      </c>
      <c r="Z304" s="22">
        <v>0</v>
      </c>
      <c r="AA304" s="22">
        <v>0</v>
      </c>
      <c r="AB304" s="22">
        <v>0</v>
      </c>
      <c r="AC304" s="22">
        <v>0</v>
      </c>
      <c r="AD304" s="22">
        <v>0</v>
      </c>
      <c r="AE304" s="22">
        <v>0</v>
      </c>
      <c r="AF304" s="22">
        <v>0</v>
      </c>
      <c r="AG304" s="22">
        <v>0</v>
      </c>
      <c r="AH304" s="22">
        <v>0</v>
      </c>
      <c r="AI304" s="22">
        <f t="shared" si="21"/>
        <v>0</v>
      </c>
      <c r="AJ304" s="22">
        <v>0</v>
      </c>
      <c r="AK304" s="22">
        <f t="shared" si="22"/>
        <v>-345</v>
      </c>
      <c r="AM304" s="32">
        <f t="shared" si="23"/>
        <v>0</v>
      </c>
      <c r="AN304" s="32">
        <f t="shared" si="24"/>
        <v>0</v>
      </c>
    </row>
    <row r="305" spans="1:40" outlineLevel="1" x14ac:dyDescent="0.25">
      <c r="A305" s="36">
        <v>40755</v>
      </c>
      <c r="C305" s="28" t="s">
        <v>8092</v>
      </c>
      <c r="D305" s="29" t="s">
        <v>8093</v>
      </c>
      <c r="F305" s="29" t="s">
        <v>88</v>
      </c>
      <c r="G305" s="29" t="s">
        <v>451</v>
      </c>
      <c r="H305" s="29" t="s">
        <v>157</v>
      </c>
      <c r="K305" s="29"/>
      <c r="L305" s="29"/>
      <c r="M305" s="29"/>
      <c r="N305" s="31">
        <v>1</v>
      </c>
      <c r="O305" s="31" t="s">
        <v>158</v>
      </c>
      <c r="P305" s="32">
        <v>864</v>
      </c>
      <c r="Q305" s="32">
        <v>0</v>
      </c>
      <c r="R305" s="32">
        <v>0</v>
      </c>
      <c r="S305" s="32">
        <f t="shared" si="20"/>
        <v>864</v>
      </c>
      <c r="U305" s="31">
        <v>80</v>
      </c>
      <c r="V305" s="22">
        <v>-864</v>
      </c>
      <c r="W305" s="22">
        <v>0</v>
      </c>
      <c r="X305" s="22">
        <v>0</v>
      </c>
      <c r="Y305" s="22">
        <v>0</v>
      </c>
      <c r="Z305" s="22">
        <v>0</v>
      </c>
      <c r="AA305" s="22">
        <v>0</v>
      </c>
      <c r="AB305" s="22">
        <v>0</v>
      </c>
      <c r="AC305" s="22">
        <v>0</v>
      </c>
      <c r="AD305" s="22">
        <v>0</v>
      </c>
      <c r="AE305" s="22">
        <v>0</v>
      </c>
      <c r="AF305" s="22">
        <v>0</v>
      </c>
      <c r="AG305" s="22">
        <v>0</v>
      </c>
      <c r="AH305" s="22">
        <v>0</v>
      </c>
      <c r="AI305" s="22">
        <f t="shared" si="21"/>
        <v>0</v>
      </c>
      <c r="AJ305" s="22">
        <v>0</v>
      </c>
      <c r="AK305" s="22">
        <f t="shared" si="22"/>
        <v>-864</v>
      </c>
      <c r="AM305" s="32">
        <f t="shared" si="23"/>
        <v>0</v>
      </c>
      <c r="AN305" s="32">
        <f t="shared" si="24"/>
        <v>0</v>
      </c>
    </row>
    <row r="306" spans="1:40" outlineLevel="1" x14ac:dyDescent="0.25">
      <c r="A306" s="36">
        <v>40755</v>
      </c>
      <c r="C306" s="28" t="s">
        <v>8094</v>
      </c>
      <c r="D306" s="29" t="s">
        <v>8095</v>
      </c>
      <c r="F306" s="29" t="s">
        <v>88</v>
      </c>
      <c r="G306" s="29" t="s">
        <v>451</v>
      </c>
      <c r="H306" s="29" t="s">
        <v>157</v>
      </c>
      <c r="K306" s="29"/>
      <c r="L306" s="29"/>
      <c r="M306" s="29"/>
      <c r="N306" s="31">
        <v>1</v>
      </c>
      <c r="O306" s="31" t="s">
        <v>158</v>
      </c>
      <c r="P306" s="32">
        <v>259</v>
      </c>
      <c r="Q306" s="32">
        <v>0</v>
      </c>
      <c r="R306" s="32">
        <v>0</v>
      </c>
      <c r="S306" s="32">
        <f t="shared" si="20"/>
        <v>259</v>
      </c>
      <c r="U306" s="31">
        <v>80</v>
      </c>
      <c r="V306" s="22">
        <v>-259</v>
      </c>
      <c r="W306" s="22">
        <v>0</v>
      </c>
      <c r="X306" s="22">
        <v>0</v>
      </c>
      <c r="Y306" s="22">
        <v>0</v>
      </c>
      <c r="Z306" s="22">
        <v>0</v>
      </c>
      <c r="AA306" s="22">
        <v>0</v>
      </c>
      <c r="AB306" s="22">
        <v>0</v>
      </c>
      <c r="AC306" s="22">
        <v>0</v>
      </c>
      <c r="AD306" s="22">
        <v>0</v>
      </c>
      <c r="AE306" s="22">
        <v>0</v>
      </c>
      <c r="AF306" s="22">
        <v>0</v>
      </c>
      <c r="AG306" s="22">
        <v>0</v>
      </c>
      <c r="AH306" s="22">
        <v>0</v>
      </c>
      <c r="AI306" s="22">
        <f t="shared" si="21"/>
        <v>0</v>
      </c>
      <c r="AJ306" s="22">
        <v>0</v>
      </c>
      <c r="AK306" s="22">
        <f t="shared" si="22"/>
        <v>-259</v>
      </c>
      <c r="AM306" s="32">
        <f t="shared" si="23"/>
        <v>0</v>
      </c>
      <c r="AN306" s="32">
        <f t="shared" si="24"/>
        <v>0</v>
      </c>
    </row>
    <row r="307" spans="1:40" outlineLevel="1" x14ac:dyDescent="0.25">
      <c r="A307" s="36">
        <v>40755</v>
      </c>
      <c r="C307" s="28" t="s">
        <v>8096</v>
      </c>
      <c r="D307" s="29" t="s">
        <v>8097</v>
      </c>
      <c r="F307" s="29" t="s">
        <v>88</v>
      </c>
      <c r="G307" s="29" t="s">
        <v>451</v>
      </c>
      <c r="H307" s="29" t="s">
        <v>157</v>
      </c>
      <c r="K307" s="29"/>
      <c r="L307" s="29"/>
      <c r="M307" s="29"/>
      <c r="N307" s="31">
        <v>1</v>
      </c>
      <c r="O307" s="31" t="s">
        <v>158</v>
      </c>
      <c r="P307" s="32">
        <v>1512</v>
      </c>
      <c r="Q307" s="32">
        <v>0</v>
      </c>
      <c r="R307" s="32">
        <v>0</v>
      </c>
      <c r="S307" s="32">
        <f t="shared" si="20"/>
        <v>1512</v>
      </c>
      <c r="U307" s="31">
        <v>80</v>
      </c>
      <c r="V307" s="22">
        <v>-1512</v>
      </c>
      <c r="W307" s="22">
        <v>0</v>
      </c>
      <c r="X307" s="22">
        <v>0</v>
      </c>
      <c r="Y307" s="22">
        <v>0</v>
      </c>
      <c r="Z307" s="22">
        <v>0</v>
      </c>
      <c r="AA307" s="22">
        <v>0</v>
      </c>
      <c r="AB307" s="22">
        <v>0</v>
      </c>
      <c r="AC307" s="22">
        <v>0</v>
      </c>
      <c r="AD307" s="22">
        <v>0</v>
      </c>
      <c r="AE307" s="22">
        <v>0</v>
      </c>
      <c r="AF307" s="22">
        <v>0</v>
      </c>
      <c r="AG307" s="22">
        <v>0</v>
      </c>
      <c r="AH307" s="22">
        <v>0</v>
      </c>
      <c r="AI307" s="22">
        <f t="shared" si="21"/>
        <v>0</v>
      </c>
      <c r="AJ307" s="22">
        <v>0</v>
      </c>
      <c r="AK307" s="22">
        <f t="shared" si="22"/>
        <v>-1512</v>
      </c>
      <c r="AM307" s="32">
        <f t="shared" si="23"/>
        <v>0</v>
      </c>
      <c r="AN307" s="32">
        <f t="shared" si="24"/>
        <v>0</v>
      </c>
    </row>
    <row r="308" spans="1:40" outlineLevel="1" x14ac:dyDescent="0.25">
      <c r="A308" s="36">
        <v>40755</v>
      </c>
      <c r="C308" s="28" t="s">
        <v>8098</v>
      </c>
      <c r="D308" s="29" t="s">
        <v>8099</v>
      </c>
      <c r="F308" s="29" t="s">
        <v>88</v>
      </c>
      <c r="G308" s="29" t="s">
        <v>451</v>
      </c>
      <c r="H308" s="29" t="s">
        <v>157</v>
      </c>
      <c r="K308" s="29"/>
      <c r="L308" s="29"/>
      <c r="M308" s="29"/>
      <c r="N308" s="31">
        <v>1</v>
      </c>
      <c r="O308" s="31" t="s">
        <v>158</v>
      </c>
      <c r="P308" s="32">
        <v>6220</v>
      </c>
      <c r="Q308" s="32">
        <v>0</v>
      </c>
      <c r="R308" s="32">
        <v>0</v>
      </c>
      <c r="S308" s="32">
        <f t="shared" si="20"/>
        <v>6220</v>
      </c>
      <c r="U308" s="31">
        <v>80</v>
      </c>
      <c r="V308" s="22">
        <v>-6220</v>
      </c>
      <c r="W308" s="22">
        <v>0</v>
      </c>
      <c r="X308" s="22">
        <v>0</v>
      </c>
      <c r="Y308" s="22">
        <v>0</v>
      </c>
      <c r="Z308" s="22">
        <v>0</v>
      </c>
      <c r="AA308" s="22">
        <v>0</v>
      </c>
      <c r="AB308" s="22">
        <v>0</v>
      </c>
      <c r="AC308" s="22">
        <v>0</v>
      </c>
      <c r="AD308" s="22">
        <v>0</v>
      </c>
      <c r="AE308" s="22">
        <v>0</v>
      </c>
      <c r="AF308" s="22">
        <v>0</v>
      </c>
      <c r="AG308" s="22">
        <v>0</v>
      </c>
      <c r="AH308" s="22">
        <v>0</v>
      </c>
      <c r="AI308" s="22">
        <f t="shared" si="21"/>
        <v>0</v>
      </c>
      <c r="AJ308" s="22">
        <v>0</v>
      </c>
      <c r="AK308" s="22">
        <f t="shared" si="22"/>
        <v>-6220</v>
      </c>
      <c r="AM308" s="32">
        <f t="shared" si="23"/>
        <v>0</v>
      </c>
      <c r="AN308" s="32">
        <f t="shared" si="24"/>
        <v>0</v>
      </c>
    </row>
    <row r="309" spans="1:40" outlineLevel="1" x14ac:dyDescent="0.25">
      <c r="A309" s="36">
        <v>40755</v>
      </c>
      <c r="C309" s="28" t="s">
        <v>8100</v>
      </c>
      <c r="D309" s="29" t="s">
        <v>8101</v>
      </c>
      <c r="F309" s="29" t="s">
        <v>88</v>
      </c>
      <c r="G309" s="29" t="s">
        <v>451</v>
      </c>
      <c r="H309" s="29" t="s">
        <v>157</v>
      </c>
      <c r="K309" s="29"/>
      <c r="L309" s="29"/>
      <c r="M309" s="29"/>
      <c r="N309" s="31">
        <v>1</v>
      </c>
      <c r="O309" s="31" t="s">
        <v>158</v>
      </c>
      <c r="P309" s="32">
        <v>350</v>
      </c>
      <c r="Q309" s="32">
        <v>0</v>
      </c>
      <c r="R309" s="32">
        <v>0</v>
      </c>
      <c r="S309" s="32">
        <f t="shared" si="20"/>
        <v>350</v>
      </c>
      <c r="U309" s="31">
        <v>80</v>
      </c>
      <c r="V309" s="22">
        <v>-350</v>
      </c>
      <c r="W309" s="22">
        <v>0</v>
      </c>
      <c r="X309" s="22">
        <v>0</v>
      </c>
      <c r="Y309" s="22">
        <v>0</v>
      </c>
      <c r="Z309" s="22">
        <v>0</v>
      </c>
      <c r="AA309" s="22">
        <v>0</v>
      </c>
      <c r="AB309" s="22">
        <v>0</v>
      </c>
      <c r="AC309" s="22">
        <v>0</v>
      </c>
      <c r="AD309" s="22">
        <v>0</v>
      </c>
      <c r="AE309" s="22">
        <v>0</v>
      </c>
      <c r="AF309" s="22">
        <v>0</v>
      </c>
      <c r="AG309" s="22">
        <v>0</v>
      </c>
      <c r="AH309" s="22">
        <v>0</v>
      </c>
      <c r="AI309" s="22">
        <f t="shared" si="21"/>
        <v>0</v>
      </c>
      <c r="AJ309" s="22">
        <v>0</v>
      </c>
      <c r="AK309" s="22">
        <f t="shared" si="22"/>
        <v>-350</v>
      </c>
      <c r="AM309" s="32">
        <f t="shared" si="23"/>
        <v>0</v>
      </c>
      <c r="AN309" s="32">
        <f t="shared" si="24"/>
        <v>0</v>
      </c>
    </row>
    <row r="310" spans="1:40" outlineLevel="1" x14ac:dyDescent="0.25">
      <c r="A310" s="36">
        <v>40755</v>
      </c>
      <c r="C310" s="28" t="s">
        <v>8102</v>
      </c>
      <c r="D310" s="29" t="s">
        <v>8103</v>
      </c>
      <c r="F310" s="29" t="s">
        <v>88</v>
      </c>
      <c r="G310" s="29" t="s">
        <v>451</v>
      </c>
      <c r="H310" s="29" t="s">
        <v>157</v>
      </c>
      <c r="K310" s="29"/>
      <c r="L310" s="29"/>
      <c r="M310" s="29"/>
      <c r="N310" s="31">
        <v>1</v>
      </c>
      <c r="O310" s="31" t="s">
        <v>158</v>
      </c>
      <c r="P310" s="32">
        <v>475</v>
      </c>
      <c r="Q310" s="32">
        <v>0</v>
      </c>
      <c r="R310" s="32">
        <v>0</v>
      </c>
      <c r="S310" s="32">
        <f t="shared" si="20"/>
        <v>475</v>
      </c>
      <c r="U310" s="31">
        <v>80</v>
      </c>
      <c r="V310" s="22">
        <v>-475</v>
      </c>
      <c r="W310" s="22">
        <v>0</v>
      </c>
      <c r="X310" s="22">
        <v>0</v>
      </c>
      <c r="Y310" s="22">
        <v>0</v>
      </c>
      <c r="Z310" s="22">
        <v>0</v>
      </c>
      <c r="AA310" s="22">
        <v>0</v>
      </c>
      <c r="AB310" s="22">
        <v>0</v>
      </c>
      <c r="AC310" s="22">
        <v>0</v>
      </c>
      <c r="AD310" s="22">
        <v>0</v>
      </c>
      <c r="AE310" s="22">
        <v>0</v>
      </c>
      <c r="AF310" s="22">
        <v>0</v>
      </c>
      <c r="AG310" s="22">
        <v>0</v>
      </c>
      <c r="AH310" s="22">
        <v>0</v>
      </c>
      <c r="AI310" s="22">
        <f t="shared" si="21"/>
        <v>0</v>
      </c>
      <c r="AJ310" s="22">
        <v>0</v>
      </c>
      <c r="AK310" s="22">
        <f t="shared" si="22"/>
        <v>-475</v>
      </c>
      <c r="AM310" s="32">
        <f t="shared" si="23"/>
        <v>0</v>
      </c>
      <c r="AN310" s="32">
        <f t="shared" si="24"/>
        <v>0</v>
      </c>
    </row>
    <row r="311" spans="1:40" outlineLevel="1" x14ac:dyDescent="0.25">
      <c r="A311" s="36">
        <v>40755</v>
      </c>
      <c r="C311" s="28" t="s">
        <v>8104</v>
      </c>
      <c r="D311" s="29" t="s">
        <v>8105</v>
      </c>
      <c r="F311" s="29" t="s">
        <v>88</v>
      </c>
      <c r="G311" s="29" t="s">
        <v>451</v>
      </c>
      <c r="H311" s="29" t="s">
        <v>157</v>
      </c>
      <c r="K311" s="29"/>
      <c r="L311" s="29"/>
      <c r="M311" s="29"/>
      <c r="N311" s="31">
        <v>1</v>
      </c>
      <c r="O311" s="31" t="s">
        <v>158</v>
      </c>
      <c r="P311" s="32">
        <v>108</v>
      </c>
      <c r="Q311" s="32">
        <v>0</v>
      </c>
      <c r="R311" s="32">
        <v>0</v>
      </c>
      <c r="S311" s="32">
        <f t="shared" si="20"/>
        <v>108</v>
      </c>
      <c r="U311" s="31">
        <v>80</v>
      </c>
      <c r="V311" s="22">
        <v>-108</v>
      </c>
      <c r="W311" s="22">
        <v>0</v>
      </c>
      <c r="X311" s="22">
        <v>0</v>
      </c>
      <c r="Y311" s="22">
        <v>0</v>
      </c>
      <c r="Z311" s="22">
        <v>0</v>
      </c>
      <c r="AA311" s="22">
        <v>0</v>
      </c>
      <c r="AB311" s="22">
        <v>0</v>
      </c>
      <c r="AC311" s="22">
        <v>0</v>
      </c>
      <c r="AD311" s="22">
        <v>0</v>
      </c>
      <c r="AE311" s="22">
        <v>0</v>
      </c>
      <c r="AF311" s="22">
        <v>0</v>
      </c>
      <c r="AG311" s="22">
        <v>0</v>
      </c>
      <c r="AH311" s="22">
        <v>0</v>
      </c>
      <c r="AI311" s="22">
        <f t="shared" si="21"/>
        <v>0</v>
      </c>
      <c r="AJ311" s="22">
        <v>0</v>
      </c>
      <c r="AK311" s="22">
        <f t="shared" si="22"/>
        <v>-108</v>
      </c>
      <c r="AM311" s="32">
        <f t="shared" si="23"/>
        <v>0</v>
      </c>
      <c r="AN311" s="32">
        <f t="shared" si="24"/>
        <v>0</v>
      </c>
    </row>
    <row r="312" spans="1:40" outlineLevel="1" x14ac:dyDescent="0.25">
      <c r="A312" s="36">
        <v>40755</v>
      </c>
      <c r="C312" s="28" t="s">
        <v>8106</v>
      </c>
      <c r="D312" s="29" t="s">
        <v>8107</v>
      </c>
      <c r="F312" s="29" t="s">
        <v>88</v>
      </c>
      <c r="G312" s="29" t="s">
        <v>451</v>
      </c>
      <c r="H312" s="29" t="s">
        <v>157</v>
      </c>
      <c r="K312" s="29"/>
      <c r="L312" s="29"/>
      <c r="M312" s="29"/>
      <c r="N312" s="31">
        <v>1</v>
      </c>
      <c r="O312" s="31" t="s">
        <v>158</v>
      </c>
      <c r="P312" s="32">
        <v>400</v>
      </c>
      <c r="Q312" s="32">
        <v>0</v>
      </c>
      <c r="R312" s="32">
        <v>0</v>
      </c>
      <c r="S312" s="32">
        <f t="shared" si="20"/>
        <v>400</v>
      </c>
      <c r="U312" s="31">
        <v>80</v>
      </c>
      <c r="V312" s="22">
        <v>-400</v>
      </c>
      <c r="W312" s="22">
        <v>0</v>
      </c>
      <c r="X312" s="22">
        <v>0</v>
      </c>
      <c r="Y312" s="22">
        <v>0</v>
      </c>
      <c r="Z312" s="22">
        <v>0</v>
      </c>
      <c r="AA312" s="22">
        <v>0</v>
      </c>
      <c r="AB312" s="22">
        <v>0</v>
      </c>
      <c r="AC312" s="22">
        <v>0</v>
      </c>
      <c r="AD312" s="22">
        <v>0</v>
      </c>
      <c r="AE312" s="22">
        <v>0</v>
      </c>
      <c r="AF312" s="22">
        <v>0</v>
      </c>
      <c r="AG312" s="22">
        <v>0</v>
      </c>
      <c r="AH312" s="22">
        <v>0</v>
      </c>
      <c r="AI312" s="22">
        <f t="shared" si="21"/>
        <v>0</v>
      </c>
      <c r="AJ312" s="22">
        <v>0</v>
      </c>
      <c r="AK312" s="22">
        <f t="shared" si="22"/>
        <v>-400</v>
      </c>
      <c r="AM312" s="32">
        <f t="shared" si="23"/>
        <v>0</v>
      </c>
      <c r="AN312" s="32">
        <f t="shared" si="24"/>
        <v>0</v>
      </c>
    </row>
    <row r="313" spans="1:40" outlineLevel="1" x14ac:dyDescent="0.25">
      <c r="A313" s="36">
        <v>40755</v>
      </c>
      <c r="C313" s="28" t="s">
        <v>8108</v>
      </c>
      <c r="D313" s="29" t="s">
        <v>8109</v>
      </c>
      <c r="F313" s="29" t="s">
        <v>88</v>
      </c>
      <c r="G313" s="29" t="s">
        <v>451</v>
      </c>
      <c r="H313" s="29" t="s">
        <v>157</v>
      </c>
      <c r="K313" s="29"/>
      <c r="L313" s="29"/>
      <c r="M313" s="29"/>
      <c r="N313" s="31">
        <v>1</v>
      </c>
      <c r="O313" s="31" t="s">
        <v>158</v>
      </c>
      <c r="P313" s="32">
        <v>760</v>
      </c>
      <c r="Q313" s="32">
        <v>0</v>
      </c>
      <c r="R313" s="32">
        <v>0</v>
      </c>
      <c r="S313" s="32">
        <f t="shared" si="20"/>
        <v>760</v>
      </c>
      <c r="U313" s="31">
        <v>80</v>
      </c>
      <c r="V313" s="22">
        <v>-760</v>
      </c>
      <c r="W313" s="22">
        <v>0</v>
      </c>
      <c r="X313" s="22">
        <v>0</v>
      </c>
      <c r="Y313" s="22">
        <v>0</v>
      </c>
      <c r="Z313" s="22">
        <v>0</v>
      </c>
      <c r="AA313" s="22">
        <v>0</v>
      </c>
      <c r="AB313" s="22">
        <v>0</v>
      </c>
      <c r="AC313" s="22">
        <v>0</v>
      </c>
      <c r="AD313" s="22">
        <v>0</v>
      </c>
      <c r="AE313" s="22">
        <v>0</v>
      </c>
      <c r="AF313" s="22">
        <v>0</v>
      </c>
      <c r="AG313" s="22">
        <v>0</v>
      </c>
      <c r="AH313" s="22">
        <v>0</v>
      </c>
      <c r="AI313" s="22">
        <f t="shared" si="21"/>
        <v>0</v>
      </c>
      <c r="AJ313" s="22">
        <v>0</v>
      </c>
      <c r="AK313" s="22">
        <f t="shared" si="22"/>
        <v>-760</v>
      </c>
      <c r="AM313" s="32">
        <f t="shared" si="23"/>
        <v>0</v>
      </c>
      <c r="AN313" s="32">
        <f t="shared" si="24"/>
        <v>0</v>
      </c>
    </row>
    <row r="314" spans="1:40" outlineLevel="1" x14ac:dyDescent="0.25">
      <c r="A314" s="36">
        <v>40755</v>
      </c>
      <c r="C314" s="28" t="s">
        <v>8110</v>
      </c>
      <c r="D314" s="29" t="s">
        <v>8111</v>
      </c>
      <c r="F314" s="29" t="s">
        <v>88</v>
      </c>
      <c r="G314" s="29" t="s">
        <v>451</v>
      </c>
      <c r="H314" s="29" t="s">
        <v>157</v>
      </c>
      <c r="K314" s="29"/>
      <c r="L314" s="29"/>
      <c r="M314" s="29"/>
      <c r="N314" s="31">
        <v>1</v>
      </c>
      <c r="O314" s="31" t="s">
        <v>158</v>
      </c>
      <c r="P314" s="32">
        <v>120</v>
      </c>
      <c r="Q314" s="32">
        <v>0</v>
      </c>
      <c r="R314" s="32">
        <v>0</v>
      </c>
      <c r="S314" s="32">
        <f t="shared" si="20"/>
        <v>120</v>
      </c>
      <c r="U314" s="31">
        <v>80</v>
      </c>
      <c r="V314" s="22">
        <v>-120</v>
      </c>
      <c r="W314" s="22">
        <v>0</v>
      </c>
      <c r="X314" s="22">
        <v>0</v>
      </c>
      <c r="Y314" s="22">
        <v>0</v>
      </c>
      <c r="Z314" s="22">
        <v>0</v>
      </c>
      <c r="AA314" s="22">
        <v>0</v>
      </c>
      <c r="AB314" s="22">
        <v>0</v>
      </c>
      <c r="AC314" s="22">
        <v>0</v>
      </c>
      <c r="AD314" s="22">
        <v>0</v>
      </c>
      <c r="AE314" s="22">
        <v>0</v>
      </c>
      <c r="AF314" s="22">
        <v>0</v>
      </c>
      <c r="AG314" s="22">
        <v>0</v>
      </c>
      <c r="AH314" s="22">
        <v>0</v>
      </c>
      <c r="AI314" s="22">
        <f t="shared" si="21"/>
        <v>0</v>
      </c>
      <c r="AJ314" s="22">
        <v>0</v>
      </c>
      <c r="AK314" s="22">
        <f t="shared" si="22"/>
        <v>-120</v>
      </c>
      <c r="AM314" s="32">
        <f t="shared" si="23"/>
        <v>0</v>
      </c>
      <c r="AN314" s="32">
        <f t="shared" si="24"/>
        <v>0</v>
      </c>
    </row>
    <row r="315" spans="1:40" outlineLevel="1" x14ac:dyDescent="0.25">
      <c r="A315" s="36">
        <v>40755</v>
      </c>
      <c r="C315" s="28" t="s">
        <v>8112</v>
      </c>
      <c r="D315" s="29" t="s">
        <v>8113</v>
      </c>
      <c r="F315" s="29" t="s">
        <v>88</v>
      </c>
      <c r="G315" s="29" t="s">
        <v>451</v>
      </c>
      <c r="H315" s="29" t="s">
        <v>157</v>
      </c>
      <c r="K315" s="29"/>
      <c r="L315" s="29"/>
      <c r="M315" s="29"/>
      <c r="N315" s="31">
        <v>1</v>
      </c>
      <c r="O315" s="31" t="s">
        <v>158</v>
      </c>
      <c r="P315" s="32">
        <v>490</v>
      </c>
      <c r="Q315" s="32">
        <v>0</v>
      </c>
      <c r="R315" s="32">
        <v>0</v>
      </c>
      <c r="S315" s="32">
        <f t="shared" si="20"/>
        <v>490</v>
      </c>
      <c r="U315" s="31">
        <v>80</v>
      </c>
      <c r="V315" s="22">
        <v>-490</v>
      </c>
      <c r="W315" s="22">
        <v>0</v>
      </c>
      <c r="X315" s="22">
        <v>0</v>
      </c>
      <c r="Y315" s="22">
        <v>0</v>
      </c>
      <c r="Z315" s="22">
        <v>0</v>
      </c>
      <c r="AA315" s="22">
        <v>0</v>
      </c>
      <c r="AB315" s="22">
        <v>0</v>
      </c>
      <c r="AC315" s="22">
        <v>0</v>
      </c>
      <c r="AD315" s="22">
        <v>0</v>
      </c>
      <c r="AE315" s="22">
        <v>0</v>
      </c>
      <c r="AF315" s="22">
        <v>0</v>
      </c>
      <c r="AG315" s="22">
        <v>0</v>
      </c>
      <c r="AH315" s="22">
        <v>0</v>
      </c>
      <c r="AI315" s="22">
        <f t="shared" si="21"/>
        <v>0</v>
      </c>
      <c r="AJ315" s="22">
        <v>0</v>
      </c>
      <c r="AK315" s="22">
        <f t="shared" si="22"/>
        <v>-490</v>
      </c>
      <c r="AM315" s="32">
        <f t="shared" si="23"/>
        <v>0</v>
      </c>
      <c r="AN315" s="32">
        <f t="shared" si="24"/>
        <v>0</v>
      </c>
    </row>
    <row r="316" spans="1:40" outlineLevel="1" x14ac:dyDescent="0.25">
      <c r="A316" s="36">
        <v>40755</v>
      </c>
      <c r="C316" s="28" t="s">
        <v>8114</v>
      </c>
      <c r="D316" s="29" t="s">
        <v>8115</v>
      </c>
      <c r="F316" s="29" t="s">
        <v>88</v>
      </c>
      <c r="G316" s="29" t="s">
        <v>451</v>
      </c>
      <c r="H316" s="29" t="s">
        <v>157</v>
      </c>
      <c r="K316" s="29"/>
      <c r="L316" s="29"/>
      <c r="M316" s="29"/>
      <c r="N316" s="31">
        <v>1</v>
      </c>
      <c r="O316" s="31" t="s">
        <v>158</v>
      </c>
      <c r="P316" s="32">
        <v>470</v>
      </c>
      <c r="Q316" s="32">
        <v>0</v>
      </c>
      <c r="R316" s="32">
        <v>0</v>
      </c>
      <c r="S316" s="32">
        <f t="shared" si="20"/>
        <v>470</v>
      </c>
      <c r="U316" s="31">
        <v>80</v>
      </c>
      <c r="V316" s="22">
        <v>-470</v>
      </c>
      <c r="W316" s="22">
        <v>0</v>
      </c>
      <c r="X316" s="22">
        <v>0</v>
      </c>
      <c r="Y316" s="22">
        <v>0</v>
      </c>
      <c r="Z316" s="22">
        <v>0</v>
      </c>
      <c r="AA316" s="22">
        <v>0</v>
      </c>
      <c r="AB316" s="22">
        <v>0</v>
      </c>
      <c r="AC316" s="22">
        <v>0</v>
      </c>
      <c r="AD316" s="22">
        <v>0</v>
      </c>
      <c r="AE316" s="22">
        <v>0</v>
      </c>
      <c r="AF316" s="22">
        <v>0</v>
      </c>
      <c r="AG316" s="22">
        <v>0</v>
      </c>
      <c r="AH316" s="22">
        <v>0</v>
      </c>
      <c r="AI316" s="22">
        <f t="shared" si="21"/>
        <v>0</v>
      </c>
      <c r="AJ316" s="22">
        <v>0</v>
      </c>
      <c r="AK316" s="22">
        <f t="shared" si="22"/>
        <v>-470</v>
      </c>
      <c r="AM316" s="32">
        <f t="shared" si="23"/>
        <v>0</v>
      </c>
      <c r="AN316" s="32">
        <f t="shared" si="24"/>
        <v>0</v>
      </c>
    </row>
    <row r="317" spans="1:40" outlineLevel="1" x14ac:dyDescent="0.25">
      <c r="A317" s="36">
        <v>40755</v>
      </c>
      <c r="C317" s="28" t="s">
        <v>8116</v>
      </c>
      <c r="D317" s="29" t="s">
        <v>8117</v>
      </c>
      <c r="F317" s="29" t="s">
        <v>88</v>
      </c>
      <c r="G317" s="29" t="s">
        <v>451</v>
      </c>
      <c r="H317" s="29" t="s">
        <v>157</v>
      </c>
      <c r="K317" s="29"/>
      <c r="L317" s="29"/>
      <c r="M317" s="29"/>
      <c r="N317" s="31">
        <v>1</v>
      </c>
      <c r="O317" s="31" t="s">
        <v>158</v>
      </c>
      <c r="P317" s="32">
        <v>54</v>
      </c>
      <c r="Q317" s="32">
        <v>0</v>
      </c>
      <c r="R317" s="32">
        <v>0</v>
      </c>
      <c r="S317" s="32">
        <f t="shared" si="20"/>
        <v>54</v>
      </c>
      <c r="U317" s="31">
        <v>80</v>
      </c>
      <c r="V317" s="22">
        <v>-54</v>
      </c>
      <c r="W317" s="22">
        <v>0</v>
      </c>
      <c r="X317" s="22">
        <v>0</v>
      </c>
      <c r="Y317" s="22">
        <v>0</v>
      </c>
      <c r="Z317" s="22">
        <v>0</v>
      </c>
      <c r="AA317" s="22">
        <v>0</v>
      </c>
      <c r="AB317" s="22">
        <v>0</v>
      </c>
      <c r="AC317" s="22">
        <v>0</v>
      </c>
      <c r="AD317" s="22">
        <v>0</v>
      </c>
      <c r="AE317" s="22">
        <v>0</v>
      </c>
      <c r="AF317" s="22">
        <v>0</v>
      </c>
      <c r="AG317" s="22">
        <v>0</v>
      </c>
      <c r="AH317" s="22">
        <v>0</v>
      </c>
      <c r="AI317" s="22">
        <f t="shared" si="21"/>
        <v>0</v>
      </c>
      <c r="AJ317" s="22">
        <v>0</v>
      </c>
      <c r="AK317" s="22">
        <f t="shared" si="22"/>
        <v>-54</v>
      </c>
      <c r="AM317" s="32">
        <f t="shared" si="23"/>
        <v>0</v>
      </c>
      <c r="AN317" s="32">
        <f t="shared" si="24"/>
        <v>0</v>
      </c>
    </row>
    <row r="318" spans="1:40" outlineLevel="1" x14ac:dyDescent="0.25">
      <c r="A318" s="36">
        <v>40755</v>
      </c>
      <c r="C318" s="28" t="s">
        <v>8118</v>
      </c>
      <c r="D318" s="29" t="s">
        <v>8119</v>
      </c>
      <c r="F318" s="29" t="s">
        <v>88</v>
      </c>
      <c r="G318" s="29" t="s">
        <v>451</v>
      </c>
      <c r="H318" s="29" t="s">
        <v>157</v>
      </c>
      <c r="K318" s="29"/>
      <c r="L318" s="29"/>
      <c r="M318" s="29"/>
      <c r="N318" s="31">
        <v>1</v>
      </c>
      <c r="O318" s="31" t="s">
        <v>158</v>
      </c>
      <c r="P318" s="32">
        <v>30</v>
      </c>
      <c r="Q318" s="32">
        <v>0</v>
      </c>
      <c r="R318" s="32">
        <v>0</v>
      </c>
      <c r="S318" s="32">
        <f t="shared" si="20"/>
        <v>30</v>
      </c>
      <c r="U318" s="31">
        <v>80</v>
      </c>
      <c r="V318" s="22">
        <v>-30</v>
      </c>
      <c r="W318" s="22">
        <v>0</v>
      </c>
      <c r="X318" s="22">
        <v>0</v>
      </c>
      <c r="Y318" s="22">
        <v>0</v>
      </c>
      <c r="Z318" s="22">
        <v>0</v>
      </c>
      <c r="AA318" s="22">
        <v>0</v>
      </c>
      <c r="AB318" s="22">
        <v>0</v>
      </c>
      <c r="AC318" s="22">
        <v>0</v>
      </c>
      <c r="AD318" s="22">
        <v>0</v>
      </c>
      <c r="AE318" s="22">
        <v>0</v>
      </c>
      <c r="AF318" s="22">
        <v>0</v>
      </c>
      <c r="AG318" s="22">
        <v>0</v>
      </c>
      <c r="AH318" s="22">
        <v>0</v>
      </c>
      <c r="AI318" s="22">
        <f t="shared" si="21"/>
        <v>0</v>
      </c>
      <c r="AJ318" s="22">
        <v>0</v>
      </c>
      <c r="AK318" s="22">
        <f t="shared" si="22"/>
        <v>-30</v>
      </c>
      <c r="AM318" s="32">
        <f t="shared" si="23"/>
        <v>0</v>
      </c>
      <c r="AN318" s="32">
        <f t="shared" si="24"/>
        <v>0</v>
      </c>
    </row>
    <row r="319" spans="1:40" outlineLevel="1" x14ac:dyDescent="0.25">
      <c r="A319" s="36">
        <v>40755</v>
      </c>
      <c r="C319" s="28" t="s">
        <v>8120</v>
      </c>
      <c r="D319" s="29" t="s">
        <v>8121</v>
      </c>
      <c r="F319" s="29" t="s">
        <v>88</v>
      </c>
      <c r="G319" s="29" t="s">
        <v>451</v>
      </c>
      <c r="H319" s="29" t="s">
        <v>157</v>
      </c>
      <c r="K319" s="29"/>
      <c r="L319" s="29"/>
      <c r="M319" s="29"/>
      <c r="N319" s="31">
        <v>1</v>
      </c>
      <c r="O319" s="31" t="s">
        <v>158</v>
      </c>
      <c r="P319" s="32">
        <v>120</v>
      </c>
      <c r="Q319" s="32">
        <v>0</v>
      </c>
      <c r="R319" s="32">
        <v>0</v>
      </c>
      <c r="S319" s="32">
        <f t="shared" si="20"/>
        <v>120</v>
      </c>
      <c r="U319" s="31">
        <v>80</v>
      </c>
      <c r="V319" s="22">
        <v>-120</v>
      </c>
      <c r="W319" s="22">
        <v>0</v>
      </c>
      <c r="X319" s="22">
        <v>0</v>
      </c>
      <c r="Y319" s="22">
        <v>0</v>
      </c>
      <c r="Z319" s="22">
        <v>0</v>
      </c>
      <c r="AA319" s="22">
        <v>0</v>
      </c>
      <c r="AB319" s="22">
        <v>0</v>
      </c>
      <c r="AC319" s="22">
        <v>0</v>
      </c>
      <c r="AD319" s="22">
        <v>0</v>
      </c>
      <c r="AE319" s="22">
        <v>0</v>
      </c>
      <c r="AF319" s="22">
        <v>0</v>
      </c>
      <c r="AG319" s="22">
        <v>0</v>
      </c>
      <c r="AH319" s="22">
        <v>0</v>
      </c>
      <c r="AI319" s="22">
        <f t="shared" si="21"/>
        <v>0</v>
      </c>
      <c r="AJ319" s="22">
        <v>0</v>
      </c>
      <c r="AK319" s="22">
        <f t="shared" si="22"/>
        <v>-120</v>
      </c>
      <c r="AM319" s="32">
        <f t="shared" si="23"/>
        <v>0</v>
      </c>
      <c r="AN319" s="32">
        <f t="shared" si="24"/>
        <v>0</v>
      </c>
    </row>
    <row r="320" spans="1:40" outlineLevel="1" x14ac:dyDescent="0.25">
      <c r="A320" s="36">
        <v>40755</v>
      </c>
      <c r="C320" s="28" t="s">
        <v>8122</v>
      </c>
      <c r="D320" s="29" t="s">
        <v>8123</v>
      </c>
      <c r="F320" s="29" t="s">
        <v>88</v>
      </c>
      <c r="G320" s="29" t="s">
        <v>451</v>
      </c>
      <c r="H320" s="29" t="s">
        <v>157</v>
      </c>
      <c r="K320" s="29"/>
      <c r="L320" s="29"/>
      <c r="M320" s="29"/>
      <c r="N320" s="31">
        <v>1</v>
      </c>
      <c r="O320" s="31" t="s">
        <v>158</v>
      </c>
      <c r="P320" s="32">
        <v>180</v>
      </c>
      <c r="Q320" s="32">
        <v>0</v>
      </c>
      <c r="R320" s="32">
        <v>0</v>
      </c>
      <c r="S320" s="32">
        <f t="shared" si="20"/>
        <v>180</v>
      </c>
      <c r="U320" s="31">
        <v>80</v>
      </c>
      <c r="V320" s="22">
        <v>-180</v>
      </c>
      <c r="W320" s="22">
        <v>0</v>
      </c>
      <c r="X320" s="22">
        <v>0</v>
      </c>
      <c r="Y320" s="22">
        <v>0</v>
      </c>
      <c r="Z320" s="22">
        <v>0</v>
      </c>
      <c r="AA320" s="22">
        <v>0</v>
      </c>
      <c r="AB320" s="22">
        <v>0</v>
      </c>
      <c r="AC320" s="22">
        <v>0</v>
      </c>
      <c r="AD320" s="22">
        <v>0</v>
      </c>
      <c r="AE320" s="22">
        <v>0</v>
      </c>
      <c r="AF320" s="22">
        <v>0</v>
      </c>
      <c r="AG320" s="22">
        <v>0</v>
      </c>
      <c r="AH320" s="22">
        <v>0</v>
      </c>
      <c r="AI320" s="22">
        <f t="shared" si="21"/>
        <v>0</v>
      </c>
      <c r="AJ320" s="22">
        <v>0</v>
      </c>
      <c r="AK320" s="22">
        <f t="shared" si="22"/>
        <v>-180</v>
      </c>
      <c r="AM320" s="32">
        <f t="shared" si="23"/>
        <v>0</v>
      </c>
      <c r="AN320" s="32">
        <f t="shared" si="24"/>
        <v>0</v>
      </c>
    </row>
    <row r="321" spans="1:40" outlineLevel="1" x14ac:dyDescent="0.25">
      <c r="A321" s="36">
        <v>40755</v>
      </c>
      <c r="C321" s="28" t="s">
        <v>8124</v>
      </c>
      <c r="D321" s="29" t="s">
        <v>8125</v>
      </c>
      <c r="F321" s="29" t="s">
        <v>88</v>
      </c>
      <c r="G321" s="29" t="s">
        <v>451</v>
      </c>
      <c r="H321" s="29" t="s">
        <v>157</v>
      </c>
      <c r="K321" s="29"/>
      <c r="L321" s="29"/>
      <c r="M321" s="29"/>
      <c r="N321" s="31">
        <v>1</v>
      </c>
      <c r="O321" s="31" t="s">
        <v>158</v>
      </c>
      <c r="P321" s="32">
        <v>150</v>
      </c>
      <c r="Q321" s="32">
        <v>0</v>
      </c>
      <c r="R321" s="32">
        <v>0</v>
      </c>
      <c r="S321" s="32">
        <f t="shared" si="20"/>
        <v>150</v>
      </c>
      <c r="U321" s="31">
        <v>80</v>
      </c>
      <c r="V321" s="22">
        <v>-150</v>
      </c>
      <c r="W321" s="22">
        <v>0</v>
      </c>
      <c r="X321" s="22">
        <v>0</v>
      </c>
      <c r="Y321" s="22">
        <v>0</v>
      </c>
      <c r="Z321" s="22">
        <v>0</v>
      </c>
      <c r="AA321" s="22">
        <v>0</v>
      </c>
      <c r="AB321" s="22">
        <v>0</v>
      </c>
      <c r="AC321" s="22">
        <v>0</v>
      </c>
      <c r="AD321" s="22">
        <v>0</v>
      </c>
      <c r="AE321" s="22">
        <v>0</v>
      </c>
      <c r="AF321" s="22">
        <v>0</v>
      </c>
      <c r="AG321" s="22">
        <v>0</v>
      </c>
      <c r="AH321" s="22">
        <v>0</v>
      </c>
      <c r="AI321" s="22">
        <f t="shared" si="21"/>
        <v>0</v>
      </c>
      <c r="AJ321" s="22">
        <v>0</v>
      </c>
      <c r="AK321" s="22">
        <f t="shared" si="22"/>
        <v>-150</v>
      </c>
      <c r="AM321" s="32">
        <f t="shared" si="23"/>
        <v>0</v>
      </c>
      <c r="AN321" s="32">
        <f t="shared" si="24"/>
        <v>0</v>
      </c>
    </row>
    <row r="322" spans="1:40" outlineLevel="1" x14ac:dyDescent="0.25">
      <c r="A322" s="36">
        <v>40755</v>
      </c>
      <c r="C322" s="28" t="s">
        <v>8126</v>
      </c>
      <c r="D322" s="29" t="s">
        <v>8127</v>
      </c>
      <c r="F322" s="29" t="s">
        <v>88</v>
      </c>
      <c r="G322" s="29" t="s">
        <v>451</v>
      </c>
      <c r="H322" s="29" t="s">
        <v>157</v>
      </c>
      <c r="K322" s="29"/>
      <c r="L322" s="29"/>
      <c r="M322" s="29"/>
      <c r="N322" s="31">
        <v>1</v>
      </c>
      <c r="O322" s="31" t="s">
        <v>158</v>
      </c>
      <c r="P322" s="32">
        <v>550</v>
      </c>
      <c r="Q322" s="32">
        <v>0</v>
      </c>
      <c r="R322" s="32">
        <v>0</v>
      </c>
      <c r="S322" s="32">
        <f t="shared" si="20"/>
        <v>550</v>
      </c>
      <c r="U322" s="31">
        <v>80</v>
      </c>
      <c r="V322" s="22">
        <v>-550</v>
      </c>
      <c r="W322" s="22">
        <v>0</v>
      </c>
      <c r="X322" s="22">
        <v>0</v>
      </c>
      <c r="Y322" s="22">
        <v>0</v>
      </c>
      <c r="Z322" s="22">
        <v>0</v>
      </c>
      <c r="AA322" s="22">
        <v>0</v>
      </c>
      <c r="AB322" s="22">
        <v>0</v>
      </c>
      <c r="AC322" s="22">
        <v>0</v>
      </c>
      <c r="AD322" s="22">
        <v>0</v>
      </c>
      <c r="AE322" s="22">
        <v>0</v>
      </c>
      <c r="AF322" s="22">
        <v>0</v>
      </c>
      <c r="AG322" s="22">
        <v>0</v>
      </c>
      <c r="AH322" s="22">
        <v>0</v>
      </c>
      <c r="AI322" s="22">
        <f t="shared" si="21"/>
        <v>0</v>
      </c>
      <c r="AJ322" s="22">
        <v>0</v>
      </c>
      <c r="AK322" s="22">
        <f t="shared" si="22"/>
        <v>-550</v>
      </c>
      <c r="AM322" s="32">
        <f t="shared" si="23"/>
        <v>0</v>
      </c>
      <c r="AN322" s="32">
        <f t="shared" si="24"/>
        <v>0</v>
      </c>
    </row>
    <row r="323" spans="1:40" outlineLevel="1" x14ac:dyDescent="0.25">
      <c r="A323" s="36">
        <v>40755</v>
      </c>
      <c r="C323" s="28" t="s">
        <v>8128</v>
      </c>
      <c r="D323" s="29" t="s">
        <v>8129</v>
      </c>
      <c r="F323" s="29" t="s">
        <v>88</v>
      </c>
      <c r="G323" s="29" t="s">
        <v>451</v>
      </c>
      <c r="H323" s="29" t="s">
        <v>157</v>
      </c>
      <c r="K323" s="29"/>
      <c r="L323" s="29"/>
      <c r="M323" s="29"/>
      <c r="N323" s="31">
        <v>1</v>
      </c>
      <c r="O323" s="31" t="s">
        <v>158</v>
      </c>
      <c r="P323" s="32">
        <v>400</v>
      </c>
      <c r="Q323" s="32">
        <v>0</v>
      </c>
      <c r="R323" s="32">
        <v>0</v>
      </c>
      <c r="S323" s="32">
        <f t="shared" si="20"/>
        <v>400</v>
      </c>
      <c r="U323" s="31">
        <v>80</v>
      </c>
      <c r="V323" s="22">
        <v>-400</v>
      </c>
      <c r="W323" s="22">
        <v>0</v>
      </c>
      <c r="X323" s="22">
        <v>0</v>
      </c>
      <c r="Y323" s="22">
        <v>0</v>
      </c>
      <c r="Z323" s="22">
        <v>0</v>
      </c>
      <c r="AA323" s="22">
        <v>0</v>
      </c>
      <c r="AB323" s="22">
        <v>0</v>
      </c>
      <c r="AC323" s="22">
        <v>0</v>
      </c>
      <c r="AD323" s="22">
        <v>0</v>
      </c>
      <c r="AE323" s="22">
        <v>0</v>
      </c>
      <c r="AF323" s="22">
        <v>0</v>
      </c>
      <c r="AG323" s="22">
        <v>0</v>
      </c>
      <c r="AH323" s="22">
        <v>0</v>
      </c>
      <c r="AI323" s="22">
        <f t="shared" si="21"/>
        <v>0</v>
      </c>
      <c r="AJ323" s="22">
        <v>0</v>
      </c>
      <c r="AK323" s="22">
        <f t="shared" si="22"/>
        <v>-400</v>
      </c>
      <c r="AM323" s="32">
        <f t="shared" si="23"/>
        <v>0</v>
      </c>
      <c r="AN323" s="32">
        <f t="shared" si="24"/>
        <v>0</v>
      </c>
    </row>
    <row r="324" spans="1:40" outlineLevel="1" x14ac:dyDescent="0.25">
      <c r="A324" s="36">
        <v>40755</v>
      </c>
      <c r="C324" s="28" t="s">
        <v>8130</v>
      </c>
      <c r="D324" s="29" t="s">
        <v>8131</v>
      </c>
      <c r="F324" s="29" t="s">
        <v>88</v>
      </c>
      <c r="G324" s="29" t="s">
        <v>451</v>
      </c>
      <c r="H324" s="29" t="s">
        <v>157</v>
      </c>
      <c r="K324" s="29"/>
      <c r="L324" s="29"/>
      <c r="M324" s="29"/>
      <c r="N324" s="31">
        <v>1</v>
      </c>
      <c r="O324" s="31" t="s">
        <v>158</v>
      </c>
      <c r="P324" s="32">
        <v>200</v>
      </c>
      <c r="Q324" s="32">
        <v>0</v>
      </c>
      <c r="R324" s="32">
        <v>0</v>
      </c>
      <c r="S324" s="32">
        <f t="shared" si="20"/>
        <v>200</v>
      </c>
      <c r="U324" s="31">
        <v>80</v>
      </c>
      <c r="V324" s="22">
        <v>-200</v>
      </c>
      <c r="W324" s="22">
        <v>0</v>
      </c>
      <c r="X324" s="22">
        <v>0</v>
      </c>
      <c r="Y324" s="22">
        <v>0</v>
      </c>
      <c r="Z324" s="22">
        <v>0</v>
      </c>
      <c r="AA324" s="22">
        <v>0</v>
      </c>
      <c r="AB324" s="22">
        <v>0</v>
      </c>
      <c r="AC324" s="22">
        <v>0</v>
      </c>
      <c r="AD324" s="22">
        <v>0</v>
      </c>
      <c r="AE324" s="22">
        <v>0</v>
      </c>
      <c r="AF324" s="22">
        <v>0</v>
      </c>
      <c r="AG324" s="22">
        <v>0</v>
      </c>
      <c r="AH324" s="22">
        <v>0</v>
      </c>
      <c r="AI324" s="22">
        <f t="shared" si="21"/>
        <v>0</v>
      </c>
      <c r="AJ324" s="22">
        <v>0</v>
      </c>
      <c r="AK324" s="22">
        <f t="shared" si="22"/>
        <v>-200</v>
      </c>
      <c r="AM324" s="32">
        <f t="shared" si="23"/>
        <v>0</v>
      </c>
      <c r="AN324" s="32">
        <f t="shared" si="24"/>
        <v>0</v>
      </c>
    </row>
    <row r="325" spans="1:40" outlineLevel="1" x14ac:dyDescent="0.25">
      <c r="A325" s="36">
        <v>40755</v>
      </c>
      <c r="C325" s="28" t="s">
        <v>8132</v>
      </c>
      <c r="D325" s="29" t="s">
        <v>8133</v>
      </c>
      <c r="F325" s="29" t="s">
        <v>88</v>
      </c>
      <c r="G325" s="29" t="s">
        <v>451</v>
      </c>
      <c r="H325" s="29" t="s">
        <v>157</v>
      </c>
      <c r="K325" s="29"/>
      <c r="L325" s="29"/>
      <c r="M325" s="29"/>
      <c r="N325" s="31">
        <v>1</v>
      </c>
      <c r="O325" s="31" t="s">
        <v>158</v>
      </c>
      <c r="P325" s="32">
        <v>120</v>
      </c>
      <c r="Q325" s="32">
        <v>0</v>
      </c>
      <c r="R325" s="32">
        <v>0</v>
      </c>
      <c r="S325" s="32">
        <f t="shared" si="20"/>
        <v>120</v>
      </c>
      <c r="U325" s="31">
        <v>80</v>
      </c>
      <c r="V325" s="22">
        <v>-120</v>
      </c>
      <c r="W325" s="22">
        <v>0</v>
      </c>
      <c r="X325" s="22">
        <v>0</v>
      </c>
      <c r="Y325" s="22">
        <v>0</v>
      </c>
      <c r="Z325" s="22">
        <v>0</v>
      </c>
      <c r="AA325" s="22">
        <v>0</v>
      </c>
      <c r="AB325" s="22">
        <v>0</v>
      </c>
      <c r="AC325" s="22">
        <v>0</v>
      </c>
      <c r="AD325" s="22">
        <v>0</v>
      </c>
      <c r="AE325" s="22">
        <v>0</v>
      </c>
      <c r="AF325" s="22">
        <v>0</v>
      </c>
      <c r="AG325" s="22">
        <v>0</v>
      </c>
      <c r="AH325" s="22">
        <v>0</v>
      </c>
      <c r="AI325" s="22">
        <f t="shared" si="21"/>
        <v>0</v>
      </c>
      <c r="AJ325" s="22">
        <v>0</v>
      </c>
      <c r="AK325" s="22">
        <f t="shared" si="22"/>
        <v>-120</v>
      </c>
      <c r="AM325" s="32">
        <f t="shared" si="23"/>
        <v>0</v>
      </c>
      <c r="AN325" s="32">
        <f t="shared" si="24"/>
        <v>0</v>
      </c>
    </row>
    <row r="326" spans="1:40" outlineLevel="1" x14ac:dyDescent="0.25">
      <c r="A326" s="36">
        <v>40755</v>
      </c>
      <c r="C326" s="28" t="s">
        <v>8134</v>
      </c>
      <c r="D326" s="29" t="s">
        <v>8135</v>
      </c>
      <c r="F326" s="29" t="s">
        <v>88</v>
      </c>
      <c r="G326" s="29" t="s">
        <v>451</v>
      </c>
      <c r="H326" s="29" t="s">
        <v>157</v>
      </c>
      <c r="N326" s="31">
        <v>1</v>
      </c>
      <c r="O326" s="31" t="s">
        <v>158</v>
      </c>
      <c r="P326" s="32">
        <v>2800</v>
      </c>
      <c r="Q326" s="32">
        <v>0</v>
      </c>
      <c r="R326" s="32">
        <v>0</v>
      </c>
      <c r="S326" s="32">
        <f t="shared" ref="S326:S372" si="25">SUM(P326:R326)</f>
        <v>2800</v>
      </c>
      <c r="U326" s="31">
        <v>80</v>
      </c>
      <c r="V326" s="22">
        <v>-2800</v>
      </c>
      <c r="W326" s="22">
        <v>0</v>
      </c>
      <c r="X326" s="22">
        <v>0</v>
      </c>
      <c r="Y326" s="22">
        <v>0</v>
      </c>
      <c r="Z326" s="22">
        <v>0</v>
      </c>
      <c r="AA326" s="22">
        <v>0</v>
      </c>
      <c r="AB326" s="22">
        <v>0</v>
      </c>
      <c r="AC326" s="22">
        <v>0</v>
      </c>
      <c r="AD326" s="22">
        <v>0</v>
      </c>
      <c r="AE326" s="22">
        <v>0</v>
      </c>
      <c r="AF326" s="22">
        <v>0</v>
      </c>
      <c r="AG326" s="22">
        <v>0</v>
      </c>
      <c r="AH326" s="22">
        <v>0</v>
      </c>
      <c r="AI326" s="22">
        <f t="shared" ref="AI326:AI372" si="26">SUM(W326:AH326)</f>
        <v>0</v>
      </c>
      <c r="AJ326" s="22">
        <v>0</v>
      </c>
      <c r="AK326" s="22">
        <f t="shared" ref="AK326:AK372" si="27">V326+AI326+AJ326</f>
        <v>-2800</v>
      </c>
      <c r="AM326" s="32">
        <f t="shared" ref="AM326:AM372" si="28">S326+AK326</f>
        <v>0</v>
      </c>
      <c r="AN326" s="32">
        <f t="shared" ref="AN326:AN372" si="29">P326+V326</f>
        <v>0</v>
      </c>
    </row>
    <row r="327" spans="1:40" outlineLevel="1" x14ac:dyDescent="0.25">
      <c r="A327" s="36">
        <v>40755</v>
      </c>
      <c r="C327" s="28" t="s">
        <v>8136</v>
      </c>
      <c r="D327" s="29" t="s">
        <v>8137</v>
      </c>
      <c r="F327" s="29" t="s">
        <v>88</v>
      </c>
      <c r="G327" s="29" t="s">
        <v>451</v>
      </c>
      <c r="H327" s="29" t="s">
        <v>157</v>
      </c>
      <c r="K327" s="29"/>
      <c r="L327" s="29"/>
      <c r="M327" s="29"/>
      <c r="N327" s="31">
        <v>1</v>
      </c>
      <c r="O327" s="31" t="s">
        <v>158</v>
      </c>
      <c r="P327" s="32">
        <v>290</v>
      </c>
      <c r="Q327" s="32">
        <v>0</v>
      </c>
      <c r="R327" s="32">
        <v>0</v>
      </c>
      <c r="S327" s="32">
        <f t="shared" si="25"/>
        <v>290</v>
      </c>
      <c r="U327" s="31">
        <v>80</v>
      </c>
      <c r="V327" s="22">
        <v>-290</v>
      </c>
      <c r="W327" s="22">
        <v>0</v>
      </c>
      <c r="X327" s="22">
        <v>0</v>
      </c>
      <c r="Y327" s="22">
        <v>0</v>
      </c>
      <c r="Z327" s="22">
        <v>0</v>
      </c>
      <c r="AA327" s="22">
        <v>0</v>
      </c>
      <c r="AB327" s="22">
        <v>0</v>
      </c>
      <c r="AC327" s="22">
        <v>0</v>
      </c>
      <c r="AD327" s="22">
        <v>0</v>
      </c>
      <c r="AE327" s="22">
        <v>0</v>
      </c>
      <c r="AF327" s="22">
        <v>0</v>
      </c>
      <c r="AG327" s="22">
        <v>0</v>
      </c>
      <c r="AH327" s="22">
        <v>0</v>
      </c>
      <c r="AI327" s="22">
        <f t="shared" si="26"/>
        <v>0</v>
      </c>
      <c r="AJ327" s="22">
        <v>0</v>
      </c>
      <c r="AK327" s="22">
        <f t="shared" si="27"/>
        <v>-290</v>
      </c>
      <c r="AM327" s="32">
        <f t="shared" si="28"/>
        <v>0</v>
      </c>
      <c r="AN327" s="32">
        <f t="shared" si="29"/>
        <v>0</v>
      </c>
    </row>
    <row r="328" spans="1:40" outlineLevel="1" x14ac:dyDescent="0.25">
      <c r="A328" s="36">
        <v>40755</v>
      </c>
      <c r="C328" s="28" t="s">
        <v>8138</v>
      </c>
      <c r="D328" s="29" t="s">
        <v>8139</v>
      </c>
      <c r="F328" s="29" t="s">
        <v>88</v>
      </c>
      <c r="G328" s="29" t="s">
        <v>451</v>
      </c>
      <c r="H328" s="29" t="s">
        <v>157</v>
      </c>
      <c r="K328" s="29"/>
      <c r="L328" s="29"/>
      <c r="M328" s="29"/>
      <c r="N328" s="31">
        <v>1</v>
      </c>
      <c r="O328" s="31" t="s">
        <v>158</v>
      </c>
      <c r="P328" s="32">
        <v>570</v>
      </c>
      <c r="Q328" s="32">
        <v>0</v>
      </c>
      <c r="R328" s="32">
        <v>0</v>
      </c>
      <c r="S328" s="32">
        <f t="shared" si="25"/>
        <v>570</v>
      </c>
      <c r="U328" s="31">
        <v>80</v>
      </c>
      <c r="V328" s="22">
        <v>-570</v>
      </c>
      <c r="W328" s="22">
        <v>0</v>
      </c>
      <c r="X328" s="22">
        <v>0</v>
      </c>
      <c r="Y328" s="22">
        <v>0</v>
      </c>
      <c r="Z328" s="22">
        <v>0</v>
      </c>
      <c r="AA328" s="22">
        <v>0</v>
      </c>
      <c r="AB328" s="22">
        <v>0</v>
      </c>
      <c r="AC328" s="22">
        <v>0</v>
      </c>
      <c r="AD328" s="22">
        <v>0</v>
      </c>
      <c r="AE328" s="22">
        <v>0</v>
      </c>
      <c r="AF328" s="22">
        <v>0</v>
      </c>
      <c r="AG328" s="22">
        <v>0</v>
      </c>
      <c r="AH328" s="22">
        <v>0</v>
      </c>
      <c r="AI328" s="22">
        <f t="shared" si="26"/>
        <v>0</v>
      </c>
      <c r="AJ328" s="22">
        <v>0</v>
      </c>
      <c r="AK328" s="22">
        <f t="shared" si="27"/>
        <v>-570</v>
      </c>
      <c r="AM328" s="32">
        <f t="shared" si="28"/>
        <v>0</v>
      </c>
      <c r="AN328" s="32">
        <f t="shared" si="29"/>
        <v>0</v>
      </c>
    </row>
    <row r="329" spans="1:40" outlineLevel="1" x14ac:dyDescent="0.25">
      <c r="A329" s="36">
        <v>40755</v>
      </c>
      <c r="C329" s="28" t="s">
        <v>8140</v>
      </c>
      <c r="D329" s="29" t="s">
        <v>8141</v>
      </c>
      <c r="F329" s="29" t="s">
        <v>88</v>
      </c>
      <c r="G329" s="29" t="s">
        <v>451</v>
      </c>
      <c r="H329" s="29" t="s">
        <v>157</v>
      </c>
      <c r="K329" s="29"/>
      <c r="L329" s="29"/>
      <c r="M329" s="29"/>
      <c r="N329" s="31">
        <v>1</v>
      </c>
      <c r="O329" s="31" t="s">
        <v>158</v>
      </c>
      <c r="P329" s="32">
        <v>4051.5</v>
      </c>
      <c r="Q329" s="32">
        <v>0</v>
      </c>
      <c r="R329" s="32">
        <v>0</v>
      </c>
      <c r="S329" s="32">
        <f t="shared" si="25"/>
        <v>4051.5</v>
      </c>
      <c r="U329" s="31">
        <v>80</v>
      </c>
      <c r="V329" s="22">
        <v>-4051.5</v>
      </c>
      <c r="W329" s="22">
        <v>0</v>
      </c>
      <c r="X329" s="22">
        <v>0</v>
      </c>
      <c r="Y329" s="22">
        <v>0</v>
      </c>
      <c r="Z329" s="22">
        <v>0</v>
      </c>
      <c r="AA329" s="22">
        <v>0</v>
      </c>
      <c r="AB329" s="22">
        <v>0</v>
      </c>
      <c r="AC329" s="22">
        <v>0</v>
      </c>
      <c r="AD329" s="22">
        <v>0</v>
      </c>
      <c r="AE329" s="22">
        <v>0</v>
      </c>
      <c r="AF329" s="22">
        <v>0</v>
      </c>
      <c r="AG329" s="22">
        <v>0</v>
      </c>
      <c r="AH329" s="22">
        <v>0</v>
      </c>
      <c r="AI329" s="22">
        <f t="shared" si="26"/>
        <v>0</v>
      </c>
      <c r="AJ329" s="22">
        <v>0</v>
      </c>
      <c r="AK329" s="22">
        <f t="shared" si="27"/>
        <v>-4051.5</v>
      </c>
      <c r="AM329" s="32">
        <f t="shared" si="28"/>
        <v>0</v>
      </c>
      <c r="AN329" s="32">
        <f t="shared" si="29"/>
        <v>0</v>
      </c>
    </row>
    <row r="330" spans="1:40" outlineLevel="1" x14ac:dyDescent="0.25">
      <c r="A330" s="36">
        <v>40755</v>
      </c>
      <c r="C330" s="28" t="s">
        <v>8142</v>
      </c>
      <c r="D330" s="29" t="s">
        <v>8143</v>
      </c>
      <c r="F330" s="29" t="s">
        <v>88</v>
      </c>
      <c r="G330" s="29" t="s">
        <v>451</v>
      </c>
      <c r="H330" s="29" t="s">
        <v>157</v>
      </c>
      <c r="K330" s="29"/>
      <c r="L330" s="29"/>
      <c r="M330" s="29"/>
      <c r="N330" s="31">
        <v>1</v>
      </c>
      <c r="O330" s="31" t="s">
        <v>158</v>
      </c>
      <c r="P330" s="32">
        <v>1510</v>
      </c>
      <c r="Q330" s="32">
        <v>0</v>
      </c>
      <c r="R330" s="32">
        <v>0</v>
      </c>
      <c r="S330" s="32">
        <f t="shared" si="25"/>
        <v>1510</v>
      </c>
      <c r="U330" s="31">
        <v>80</v>
      </c>
      <c r="V330" s="22">
        <v>-1510</v>
      </c>
      <c r="W330" s="22">
        <v>0</v>
      </c>
      <c r="X330" s="22">
        <v>0</v>
      </c>
      <c r="Y330" s="22">
        <v>0</v>
      </c>
      <c r="Z330" s="22">
        <v>0</v>
      </c>
      <c r="AA330" s="22">
        <v>0</v>
      </c>
      <c r="AB330" s="22">
        <v>0</v>
      </c>
      <c r="AC330" s="22">
        <v>0</v>
      </c>
      <c r="AD330" s="22">
        <v>0</v>
      </c>
      <c r="AE330" s="22">
        <v>0</v>
      </c>
      <c r="AF330" s="22">
        <v>0</v>
      </c>
      <c r="AG330" s="22">
        <v>0</v>
      </c>
      <c r="AH330" s="22">
        <v>0</v>
      </c>
      <c r="AI330" s="22">
        <f t="shared" si="26"/>
        <v>0</v>
      </c>
      <c r="AJ330" s="22">
        <v>0</v>
      </c>
      <c r="AK330" s="22">
        <f t="shared" si="27"/>
        <v>-1510</v>
      </c>
      <c r="AM330" s="32">
        <f t="shared" si="28"/>
        <v>0</v>
      </c>
      <c r="AN330" s="32">
        <f t="shared" si="29"/>
        <v>0</v>
      </c>
    </row>
    <row r="331" spans="1:40" outlineLevel="1" x14ac:dyDescent="0.25">
      <c r="A331" s="36">
        <v>40755</v>
      </c>
      <c r="C331" s="28" t="s">
        <v>8144</v>
      </c>
      <c r="D331" s="29" t="s">
        <v>8145</v>
      </c>
      <c r="F331" s="29" t="s">
        <v>88</v>
      </c>
      <c r="G331" s="29" t="s">
        <v>451</v>
      </c>
      <c r="H331" s="29" t="s">
        <v>157</v>
      </c>
      <c r="K331" s="29"/>
      <c r="L331" s="29"/>
      <c r="M331" s="29"/>
      <c r="N331" s="31">
        <v>1</v>
      </c>
      <c r="O331" s="31" t="s">
        <v>158</v>
      </c>
      <c r="P331" s="32">
        <v>530</v>
      </c>
      <c r="Q331" s="32">
        <v>0</v>
      </c>
      <c r="R331" s="32">
        <v>0</v>
      </c>
      <c r="S331" s="32">
        <f t="shared" si="25"/>
        <v>530</v>
      </c>
      <c r="U331" s="31">
        <v>80</v>
      </c>
      <c r="V331" s="22">
        <v>-530</v>
      </c>
      <c r="W331" s="22">
        <v>0</v>
      </c>
      <c r="X331" s="22">
        <v>0</v>
      </c>
      <c r="Y331" s="22">
        <v>0</v>
      </c>
      <c r="Z331" s="22">
        <v>0</v>
      </c>
      <c r="AA331" s="22">
        <v>0</v>
      </c>
      <c r="AB331" s="22">
        <v>0</v>
      </c>
      <c r="AC331" s="22">
        <v>0</v>
      </c>
      <c r="AD331" s="22">
        <v>0</v>
      </c>
      <c r="AE331" s="22">
        <v>0</v>
      </c>
      <c r="AF331" s="22">
        <v>0</v>
      </c>
      <c r="AG331" s="22">
        <v>0</v>
      </c>
      <c r="AH331" s="22">
        <v>0</v>
      </c>
      <c r="AI331" s="22">
        <f t="shared" si="26"/>
        <v>0</v>
      </c>
      <c r="AJ331" s="22">
        <v>0</v>
      </c>
      <c r="AK331" s="22">
        <f t="shared" si="27"/>
        <v>-530</v>
      </c>
      <c r="AM331" s="32">
        <f t="shared" si="28"/>
        <v>0</v>
      </c>
      <c r="AN331" s="32">
        <f t="shared" si="29"/>
        <v>0</v>
      </c>
    </row>
    <row r="332" spans="1:40" outlineLevel="1" x14ac:dyDescent="0.25">
      <c r="A332" s="36">
        <v>40755</v>
      </c>
      <c r="C332" s="28" t="s">
        <v>8146</v>
      </c>
      <c r="D332" s="29" t="s">
        <v>8147</v>
      </c>
      <c r="F332" s="29" t="s">
        <v>88</v>
      </c>
      <c r="G332" s="29" t="s">
        <v>451</v>
      </c>
      <c r="H332" s="29" t="s">
        <v>157</v>
      </c>
      <c r="K332" s="29"/>
      <c r="L332" s="29"/>
      <c r="M332" s="29"/>
      <c r="N332" s="31">
        <v>1</v>
      </c>
      <c r="O332" s="31" t="s">
        <v>158</v>
      </c>
      <c r="P332" s="32">
        <v>450</v>
      </c>
      <c r="Q332" s="32">
        <v>0</v>
      </c>
      <c r="R332" s="32">
        <v>0</v>
      </c>
      <c r="S332" s="32">
        <f t="shared" si="25"/>
        <v>450</v>
      </c>
      <c r="U332" s="31">
        <v>80</v>
      </c>
      <c r="V332" s="22">
        <v>-450</v>
      </c>
      <c r="W332" s="22">
        <v>0</v>
      </c>
      <c r="X332" s="22">
        <v>0</v>
      </c>
      <c r="Y332" s="22">
        <v>0</v>
      </c>
      <c r="Z332" s="22">
        <v>0</v>
      </c>
      <c r="AA332" s="22">
        <v>0</v>
      </c>
      <c r="AB332" s="22">
        <v>0</v>
      </c>
      <c r="AC332" s="22">
        <v>0</v>
      </c>
      <c r="AD332" s="22">
        <v>0</v>
      </c>
      <c r="AE332" s="22">
        <v>0</v>
      </c>
      <c r="AF332" s="22">
        <v>0</v>
      </c>
      <c r="AG332" s="22">
        <v>0</v>
      </c>
      <c r="AH332" s="22">
        <v>0</v>
      </c>
      <c r="AI332" s="22">
        <f t="shared" si="26"/>
        <v>0</v>
      </c>
      <c r="AJ332" s="22">
        <v>0</v>
      </c>
      <c r="AK332" s="22">
        <f t="shared" si="27"/>
        <v>-450</v>
      </c>
      <c r="AM332" s="32">
        <f t="shared" si="28"/>
        <v>0</v>
      </c>
      <c r="AN332" s="32">
        <f t="shared" si="29"/>
        <v>0</v>
      </c>
    </row>
    <row r="333" spans="1:40" outlineLevel="1" x14ac:dyDescent="0.25">
      <c r="A333" s="36">
        <v>40755</v>
      </c>
      <c r="C333" s="28" t="s">
        <v>8148</v>
      </c>
      <c r="D333" s="29" t="s">
        <v>8149</v>
      </c>
      <c r="F333" s="29" t="s">
        <v>88</v>
      </c>
      <c r="G333" s="29" t="s">
        <v>451</v>
      </c>
      <c r="H333" s="29" t="s">
        <v>157</v>
      </c>
      <c r="K333" s="29"/>
      <c r="L333" s="29"/>
      <c r="M333" s="29"/>
      <c r="N333" s="31">
        <v>1</v>
      </c>
      <c r="O333" s="31" t="s">
        <v>158</v>
      </c>
      <c r="P333" s="32">
        <v>540</v>
      </c>
      <c r="Q333" s="32">
        <v>0</v>
      </c>
      <c r="R333" s="32">
        <v>0</v>
      </c>
      <c r="S333" s="32">
        <f t="shared" si="25"/>
        <v>540</v>
      </c>
      <c r="U333" s="31">
        <v>80</v>
      </c>
      <c r="V333" s="22">
        <v>-540</v>
      </c>
      <c r="W333" s="22">
        <v>0</v>
      </c>
      <c r="X333" s="22">
        <v>0</v>
      </c>
      <c r="Y333" s="22">
        <v>0</v>
      </c>
      <c r="Z333" s="22">
        <v>0</v>
      </c>
      <c r="AA333" s="22">
        <v>0</v>
      </c>
      <c r="AB333" s="22">
        <v>0</v>
      </c>
      <c r="AC333" s="22">
        <v>0</v>
      </c>
      <c r="AD333" s="22">
        <v>0</v>
      </c>
      <c r="AE333" s="22">
        <v>0</v>
      </c>
      <c r="AF333" s="22">
        <v>0</v>
      </c>
      <c r="AG333" s="22">
        <v>0</v>
      </c>
      <c r="AH333" s="22">
        <v>0</v>
      </c>
      <c r="AI333" s="22">
        <f t="shared" si="26"/>
        <v>0</v>
      </c>
      <c r="AJ333" s="22">
        <v>0</v>
      </c>
      <c r="AK333" s="22">
        <f t="shared" si="27"/>
        <v>-540</v>
      </c>
      <c r="AM333" s="32">
        <f t="shared" si="28"/>
        <v>0</v>
      </c>
      <c r="AN333" s="32">
        <f t="shared" si="29"/>
        <v>0</v>
      </c>
    </row>
    <row r="334" spans="1:40" outlineLevel="1" x14ac:dyDescent="0.25">
      <c r="A334" s="36">
        <v>40755</v>
      </c>
      <c r="C334" s="28" t="s">
        <v>8150</v>
      </c>
      <c r="D334" s="29" t="s">
        <v>8151</v>
      </c>
      <c r="F334" s="29" t="s">
        <v>88</v>
      </c>
      <c r="G334" s="29" t="s">
        <v>451</v>
      </c>
      <c r="H334" s="29" t="s">
        <v>157</v>
      </c>
      <c r="K334" s="29"/>
      <c r="L334" s="29"/>
      <c r="M334" s="29"/>
      <c r="N334" s="31">
        <v>1</v>
      </c>
      <c r="O334" s="31" t="s">
        <v>158</v>
      </c>
      <c r="P334" s="32">
        <v>480</v>
      </c>
      <c r="Q334" s="32">
        <v>0</v>
      </c>
      <c r="R334" s="32">
        <v>0</v>
      </c>
      <c r="S334" s="32">
        <f t="shared" si="25"/>
        <v>480</v>
      </c>
      <c r="U334" s="31">
        <v>80</v>
      </c>
      <c r="V334" s="22">
        <v>-480</v>
      </c>
      <c r="W334" s="22">
        <v>0</v>
      </c>
      <c r="X334" s="22">
        <v>0</v>
      </c>
      <c r="Y334" s="22">
        <v>0</v>
      </c>
      <c r="Z334" s="22">
        <v>0</v>
      </c>
      <c r="AA334" s="22">
        <v>0</v>
      </c>
      <c r="AB334" s="22">
        <v>0</v>
      </c>
      <c r="AC334" s="22">
        <v>0</v>
      </c>
      <c r="AD334" s="22">
        <v>0</v>
      </c>
      <c r="AE334" s="22">
        <v>0</v>
      </c>
      <c r="AF334" s="22">
        <v>0</v>
      </c>
      <c r="AG334" s="22">
        <v>0</v>
      </c>
      <c r="AH334" s="22">
        <v>0</v>
      </c>
      <c r="AI334" s="22">
        <f t="shared" si="26"/>
        <v>0</v>
      </c>
      <c r="AJ334" s="22">
        <v>0</v>
      </c>
      <c r="AK334" s="22">
        <f t="shared" si="27"/>
        <v>-480</v>
      </c>
      <c r="AM334" s="32">
        <f t="shared" si="28"/>
        <v>0</v>
      </c>
      <c r="AN334" s="32">
        <f t="shared" si="29"/>
        <v>0</v>
      </c>
    </row>
    <row r="335" spans="1:40" outlineLevel="1" x14ac:dyDescent="0.25">
      <c r="A335" s="36">
        <v>40755</v>
      </c>
      <c r="C335" s="28" t="s">
        <v>8152</v>
      </c>
      <c r="D335" s="29" t="s">
        <v>8153</v>
      </c>
      <c r="F335" s="29" t="s">
        <v>88</v>
      </c>
      <c r="G335" s="29" t="s">
        <v>451</v>
      </c>
      <c r="H335" s="29" t="s">
        <v>157</v>
      </c>
      <c r="K335" s="29"/>
      <c r="L335" s="29"/>
      <c r="M335" s="29"/>
      <c r="N335" s="31">
        <v>1</v>
      </c>
      <c r="O335" s="31" t="s">
        <v>158</v>
      </c>
      <c r="P335" s="32">
        <v>1200</v>
      </c>
      <c r="Q335" s="32">
        <v>0</v>
      </c>
      <c r="R335" s="32">
        <v>0</v>
      </c>
      <c r="S335" s="32">
        <f t="shared" si="25"/>
        <v>1200</v>
      </c>
      <c r="U335" s="31">
        <v>80</v>
      </c>
      <c r="V335" s="22">
        <v>-1200</v>
      </c>
      <c r="W335" s="22">
        <v>0</v>
      </c>
      <c r="X335" s="22">
        <v>0</v>
      </c>
      <c r="Y335" s="22">
        <v>0</v>
      </c>
      <c r="Z335" s="22">
        <v>0</v>
      </c>
      <c r="AA335" s="22">
        <v>0</v>
      </c>
      <c r="AB335" s="22">
        <v>0</v>
      </c>
      <c r="AC335" s="22">
        <v>0</v>
      </c>
      <c r="AD335" s="22">
        <v>0</v>
      </c>
      <c r="AE335" s="22">
        <v>0</v>
      </c>
      <c r="AF335" s="22">
        <v>0</v>
      </c>
      <c r="AG335" s="22">
        <v>0</v>
      </c>
      <c r="AH335" s="22">
        <v>0</v>
      </c>
      <c r="AI335" s="22">
        <f t="shared" si="26"/>
        <v>0</v>
      </c>
      <c r="AJ335" s="22">
        <v>0</v>
      </c>
      <c r="AK335" s="22">
        <f t="shared" si="27"/>
        <v>-1200</v>
      </c>
      <c r="AM335" s="32">
        <f t="shared" si="28"/>
        <v>0</v>
      </c>
      <c r="AN335" s="32">
        <f t="shared" si="29"/>
        <v>0</v>
      </c>
    </row>
    <row r="336" spans="1:40" outlineLevel="1" x14ac:dyDescent="0.25">
      <c r="A336" s="36">
        <v>40755</v>
      </c>
      <c r="C336" s="28" t="s">
        <v>8154</v>
      </c>
      <c r="D336" s="29" t="s">
        <v>8155</v>
      </c>
      <c r="F336" s="29" t="s">
        <v>88</v>
      </c>
      <c r="G336" s="29" t="s">
        <v>451</v>
      </c>
      <c r="H336" s="29" t="s">
        <v>157</v>
      </c>
      <c r="K336" s="29"/>
      <c r="L336" s="29"/>
      <c r="M336" s="29"/>
      <c r="N336" s="31">
        <v>1</v>
      </c>
      <c r="O336" s="31" t="s">
        <v>158</v>
      </c>
      <c r="P336" s="32">
        <v>500</v>
      </c>
      <c r="Q336" s="32">
        <v>0</v>
      </c>
      <c r="R336" s="32">
        <v>0</v>
      </c>
      <c r="S336" s="32">
        <f t="shared" si="25"/>
        <v>500</v>
      </c>
      <c r="U336" s="31">
        <v>80</v>
      </c>
      <c r="V336" s="22">
        <v>-500</v>
      </c>
      <c r="W336" s="22">
        <v>0</v>
      </c>
      <c r="X336" s="22">
        <v>0</v>
      </c>
      <c r="Y336" s="22">
        <v>0</v>
      </c>
      <c r="Z336" s="22">
        <v>0</v>
      </c>
      <c r="AA336" s="22">
        <v>0</v>
      </c>
      <c r="AB336" s="22">
        <v>0</v>
      </c>
      <c r="AC336" s="22">
        <v>0</v>
      </c>
      <c r="AD336" s="22">
        <v>0</v>
      </c>
      <c r="AE336" s="22">
        <v>0</v>
      </c>
      <c r="AF336" s="22">
        <v>0</v>
      </c>
      <c r="AG336" s="22">
        <v>0</v>
      </c>
      <c r="AH336" s="22">
        <v>0</v>
      </c>
      <c r="AI336" s="22">
        <f t="shared" si="26"/>
        <v>0</v>
      </c>
      <c r="AJ336" s="22">
        <v>0</v>
      </c>
      <c r="AK336" s="22">
        <f t="shared" si="27"/>
        <v>-500</v>
      </c>
      <c r="AM336" s="32">
        <f t="shared" si="28"/>
        <v>0</v>
      </c>
      <c r="AN336" s="32">
        <f t="shared" si="29"/>
        <v>0</v>
      </c>
    </row>
    <row r="337" spans="1:40" outlineLevel="1" x14ac:dyDescent="0.25">
      <c r="A337" s="36">
        <v>40755</v>
      </c>
      <c r="C337" s="28" t="s">
        <v>8156</v>
      </c>
      <c r="D337" s="29" t="s">
        <v>8157</v>
      </c>
      <c r="F337" s="29" t="s">
        <v>88</v>
      </c>
      <c r="G337" s="29" t="s">
        <v>451</v>
      </c>
      <c r="H337" s="29" t="s">
        <v>157</v>
      </c>
      <c r="K337" s="29"/>
      <c r="L337" s="29"/>
      <c r="M337" s="29"/>
      <c r="N337" s="31">
        <v>1</v>
      </c>
      <c r="O337" s="31" t="s">
        <v>158</v>
      </c>
      <c r="P337" s="32">
        <v>2450</v>
      </c>
      <c r="Q337" s="32">
        <v>0</v>
      </c>
      <c r="R337" s="32">
        <v>0</v>
      </c>
      <c r="S337" s="32">
        <f t="shared" si="25"/>
        <v>2450</v>
      </c>
      <c r="U337" s="31">
        <v>80</v>
      </c>
      <c r="V337" s="22">
        <v>-2450</v>
      </c>
      <c r="W337" s="22">
        <v>0</v>
      </c>
      <c r="X337" s="22">
        <v>0</v>
      </c>
      <c r="Y337" s="22">
        <v>0</v>
      </c>
      <c r="Z337" s="22">
        <v>0</v>
      </c>
      <c r="AA337" s="22">
        <v>0</v>
      </c>
      <c r="AB337" s="22">
        <v>0</v>
      </c>
      <c r="AC337" s="22">
        <v>0</v>
      </c>
      <c r="AD337" s="22">
        <v>0</v>
      </c>
      <c r="AE337" s="22">
        <v>0</v>
      </c>
      <c r="AF337" s="22">
        <v>0</v>
      </c>
      <c r="AG337" s="22">
        <v>0</v>
      </c>
      <c r="AH337" s="22">
        <v>0</v>
      </c>
      <c r="AI337" s="22">
        <f t="shared" si="26"/>
        <v>0</v>
      </c>
      <c r="AJ337" s="22">
        <v>0</v>
      </c>
      <c r="AK337" s="22">
        <f t="shared" si="27"/>
        <v>-2450</v>
      </c>
      <c r="AM337" s="32">
        <f t="shared" si="28"/>
        <v>0</v>
      </c>
      <c r="AN337" s="32">
        <f t="shared" si="29"/>
        <v>0</v>
      </c>
    </row>
    <row r="338" spans="1:40" outlineLevel="1" x14ac:dyDescent="0.25">
      <c r="A338" s="36">
        <v>40755</v>
      </c>
      <c r="C338" s="28" t="s">
        <v>8158</v>
      </c>
      <c r="D338" s="29" t="s">
        <v>8159</v>
      </c>
      <c r="F338" s="29" t="s">
        <v>88</v>
      </c>
      <c r="G338" s="29" t="s">
        <v>451</v>
      </c>
      <c r="H338" s="29" t="s">
        <v>157</v>
      </c>
      <c r="K338" s="29"/>
      <c r="L338" s="29"/>
      <c r="M338" s="29"/>
      <c r="N338" s="31">
        <v>1</v>
      </c>
      <c r="O338" s="31" t="s">
        <v>158</v>
      </c>
      <c r="P338" s="32">
        <v>850</v>
      </c>
      <c r="Q338" s="32">
        <v>0</v>
      </c>
      <c r="R338" s="32">
        <v>0</v>
      </c>
      <c r="S338" s="32">
        <f t="shared" si="25"/>
        <v>850</v>
      </c>
      <c r="U338" s="31">
        <v>80</v>
      </c>
      <c r="V338" s="22">
        <v>-850</v>
      </c>
      <c r="W338" s="22">
        <v>0</v>
      </c>
      <c r="X338" s="22">
        <v>0</v>
      </c>
      <c r="Y338" s="22">
        <v>0</v>
      </c>
      <c r="Z338" s="22">
        <v>0</v>
      </c>
      <c r="AA338" s="22">
        <v>0</v>
      </c>
      <c r="AB338" s="22">
        <v>0</v>
      </c>
      <c r="AC338" s="22">
        <v>0</v>
      </c>
      <c r="AD338" s="22">
        <v>0</v>
      </c>
      <c r="AE338" s="22">
        <v>0</v>
      </c>
      <c r="AF338" s="22">
        <v>0</v>
      </c>
      <c r="AG338" s="22">
        <v>0</v>
      </c>
      <c r="AH338" s="22">
        <v>0</v>
      </c>
      <c r="AI338" s="22">
        <f t="shared" si="26"/>
        <v>0</v>
      </c>
      <c r="AJ338" s="22">
        <v>0</v>
      </c>
      <c r="AK338" s="22">
        <f t="shared" si="27"/>
        <v>-850</v>
      </c>
      <c r="AM338" s="32">
        <f t="shared" si="28"/>
        <v>0</v>
      </c>
      <c r="AN338" s="32">
        <f t="shared" si="29"/>
        <v>0</v>
      </c>
    </row>
    <row r="339" spans="1:40" outlineLevel="1" x14ac:dyDescent="0.25">
      <c r="A339" s="36">
        <v>40755</v>
      </c>
      <c r="C339" s="28" t="s">
        <v>8160</v>
      </c>
      <c r="D339" s="29" t="s">
        <v>8161</v>
      </c>
      <c r="F339" s="29" t="s">
        <v>88</v>
      </c>
      <c r="G339" s="29" t="s">
        <v>451</v>
      </c>
      <c r="H339" s="29" t="s">
        <v>157</v>
      </c>
      <c r="K339" s="29"/>
      <c r="L339" s="29"/>
      <c r="M339" s="29"/>
      <c r="N339" s="31">
        <v>1</v>
      </c>
      <c r="O339" s="31" t="s">
        <v>158</v>
      </c>
      <c r="P339" s="32">
        <v>1100</v>
      </c>
      <c r="Q339" s="32">
        <v>0</v>
      </c>
      <c r="R339" s="32">
        <v>0</v>
      </c>
      <c r="S339" s="32">
        <f t="shared" si="25"/>
        <v>1100</v>
      </c>
      <c r="U339" s="31">
        <v>80</v>
      </c>
      <c r="V339" s="22">
        <v>-1100</v>
      </c>
      <c r="W339" s="22">
        <v>0</v>
      </c>
      <c r="X339" s="22">
        <v>0</v>
      </c>
      <c r="Y339" s="22">
        <v>0</v>
      </c>
      <c r="Z339" s="22">
        <v>0</v>
      </c>
      <c r="AA339" s="22">
        <v>0</v>
      </c>
      <c r="AB339" s="22">
        <v>0</v>
      </c>
      <c r="AC339" s="22">
        <v>0</v>
      </c>
      <c r="AD339" s="22">
        <v>0</v>
      </c>
      <c r="AE339" s="22">
        <v>0</v>
      </c>
      <c r="AF339" s="22">
        <v>0</v>
      </c>
      <c r="AG339" s="22">
        <v>0</v>
      </c>
      <c r="AH339" s="22">
        <v>0</v>
      </c>
      <c r="AI339" s="22">
        <f t="shared" si="26"/>
        <v>0</v>
      </c>
      <c r="AJ339" s="22">
        <v>0</v>
      </c>
      <c r="AK339" s="22">
        <f t="shared" si="27"/>
        <v>-1100</v>
      </c>
      <c r="AM339" s="32">
        <f t="shared" si="28"/>
        <v>0</v>
      </c>
      <c r="AN339" s="32">
        <f t="shared" si="29"/>
        <v>0</v>
      </c>
    </row>
    <row r="340" spans="1:40" outlineLevel="1" x14ac:dyDescent="0.25">
      <c r="A340" s="36">
        <v>40755</v>
      </c>
      <c r="C340" s="28" t="s">
        <v>8162</v>
      </c>
      <c r="D340" s="29" t="s">
        <v>8163</v>
      </c>
      <c r="F340" s="29" t="s">
        <v>88</v>
      </c>
      <c r="G340" s="29" t="s">
        <v>451</v>
      </c>
      <c r="H340" s="29" t="s">
        <v>157</v>
      </c>
      <c r="K340" s="29"/>
      <c r="L340" s="29"/>
      <c r="M340" s="29"/>
      <c r="N340" s="31">
        <v>1</v>
      </c>
      <c r="O340" s="31" t="s">
        <v>158</v>
      </c>
      <c r="P340" s="32">
        <v>7500</v>
      </c>
      <c r="Q340" s="32">
        <v>0</v>
      </c>
      <c r="R340" s="32">
        <v>0</v>
      </c>
      <c r="S340" s="32">
        <f t="shared" si="25"/>
        <v>7500</v>
      </c>
      <c r="U340" s="31">
        <v>80</v>
      </c>
      <c r="V340" s="22">
        <v>-7500</v>
      </c>
      <c r="W340" s="22">
        <v>0</v>
      </c>
      <c r="X340" s="22">
        <v>0</v>
      </c>
      <c r="Y340" s="22">
        <v>0</v>
      </c>
      <c r="Z340" s="22">
        <v>0</v>
      </c>
      <c r="AA340" s="22">
        <v>0</v>
      </c>
      <c r="AB340" s="22">
        <v>0</v>
      </c>
      <c r="AC340" s="22">
        <v>0</v>
      </c>
      <c r="AD340" s="22">
        <v>0</v>
      </c>
      <c r="AE340" s="22">
        <v>0</v>
      </c>
      <c r="AF340" s="22">
        <v>0</v>
      </c>
      <c r="AG340" s="22">
        <v>0</v>
      </c>
      <c r="AH340" s="22">
        <v>0</v>
      </c>
      <c r="AI340" s="22">
        <f t="shared" si="26"/>
        <v>0</v>
      </c>
      <c r="AJ340" s="22">
        <v>0</v>
      </c>
      <c r="AK340" s="22">
        <f t="shared" si="27"/>
        <v>-7500</v>
      </c>
      <c r="AM340" s="32">
        <f t="shared" si="28"/>
        <v>0</v>
      </c>
      <c r="AN340" s="32">
        <f t="shared" si="29"/>
        <v>0</v>
      </c>
    </row>
    <row r="341" spans="1:40" outlineLevel="1" x14ac:dyDescent="0.25">
      <c r="A341" s="36">
        <v>40755</v>
      </c>
      <c r="C341" s="28" t="s">
        <v>8164</v>
      </c>
      <c r="D341" s="29" t="s">
        <v>8165</v>
      </c>
      <c r="F341" s="29" t="s">
        <v>88</v>
      </c>
      <c r="G341" s="29" t="s">
        <v>451</v>
      </c>
      <c r="H341" s="29" t="s">
        <v>157</v>
      </c>
      <c r="K341" s="29"/>
      <c r="L341" s="29"/>
      <c r="M341" s="29"/>
      <c r="N341" s="31">
        <v>1</v>
      </c>
      <c r="O341" s="31" t="s">
        <v>158</v>
      </c>
      <c r="P341" s="32">
        <v>220</v>
      </c>
      <c r="Q341" s="32">
        <v>0</v>
      </c>
      <c r="R341" s="32">
        <v>0</v>
      </c>
      <c r="S341" s="32">
        <f t="shared" si="25"/>
        <v>220</v>
      </c>
      <c r="U341" s="31">
        <v>80</v>
      </c>
      <c r="V341" s="22">
        <v>-220</v>
      </c>
      <c r="W341" s="22">
        <v>0</v>
      </c>
      <c r="X341" s="22">
        <v>0</v>
      </c>
      <c r="Y341" s="22">
        <v>0</v>
      </c>
      <c r="Z341" s="22">
        <v>0</v>
      </c>
      <c r="AA341" s="22">
        <v>0</v>
      </c>
      <c r="AB341" s="22">
        <v>0</v>
      </c>
      <c r="AC341" s="22">
        <v>0</v>
      </c>
      <c r="AD341" s="22">
        <v>0</v>
      </c>
      <c r="AE341" s="22">
        <v>0</v>
      </c>
      <c r="AF341" s="22">
        <v>0</v>
      </c>
      <c r="AG341" s="22">
        <v>0</v>
      </c>
      <c r="AH341" s="22">
        <v>0</v>
      </c>
      <c r="AI341" s="22">
        <f t="shared" si="26"/>
        <v>0</v>
      </c>
      <c r="AJ341" s="22">
        <v>0</v>
      </c>
      <c r="AK341" s="22">
        <f t="shared" si="27"/>
        <v>-220</v>
      </c>
      <c r="AM341" s="32">
        <f t="shared" si="28"/>
        <v>0</v>
      </c>
      <c r="AN341" s="32">
        <f t="shared" si="29"/>
        <v>0</v>
      </c>
    </row>
    <row r="342" spans="1:40" outlineLevel="1" x14ac:dyDescent="0.25">
      <c r="A342" s="36">
        <v>40755</v>
      </c>
      <c r="C342" s="28" t="s">
        <v>8166</v>
      </c>
      <c r="D342" s="29" t="s">
        <v>8167</v>
      </c>
      <c r="F342" s="29" t="s">
        <v>88</v>
      </c>
      <c r="G342" s="29" t="s">
        <v>451</v>
      </c>
      <c r="H342" s="29" t="s">
        <v>157</v>
      </c>
      <c r="K342" s="29"/>
      <c r="L342" s="29"/>
      <c r="M342" s="29"/>
      <c r="N342" s="31">
        <v>1</v>
      </c>
      <c r="O342" s="31" t="s">
        <v>158</v>
      </c>
      <c r="P342" s="32">
        <v>580</v>
      </c>
      <c r="Q342" s="32">
        <v>0</v>
      </c>
      <c r="R342" s="32">
        <v>0</v>
      </c>
      <c r="S342" s="32">
        <f t="shared" si="25"/>
        <v>580</v>
      </c>
      <c r="U342" s="31">
        <v>80</v>
      </c>
      <c r="V342" s="22">
        <v>-580</v>
      </c>
      <c r="W342" s="22">
        <v>0</v>
      </c>
      <c r="X342" s="22">
        <v>0</v>
      </c>
      <c r="Y342" s="22">
        <v>0</v>
      </c>
      <c r="Z342" s="22">
        <v>0</v>
      </c>
      <c r="AA342" s="22">
        <v>0</v>
      </c>
      <c r="AB342" s="22">
        <v>0</v>
      </c>
      <c r="AC342" s="22">
        <v>0</v>
      </c>
      <c r="AD342" s="22">
        <v>0</v>
      </c>
      <c r="AE342" s="22">
        <v>0</v>
      </c>
      <c r="AF342" s="22">
        <v>0</v>
      </c>
      <c r="AG342" s="22">
        <v>0</v>
      </c>
      <c r="AH342" s="22">
        <v>0</v>
      </c>
      <c r="AI342" s="22">
        <f t="shared" si="26"/>
        <v>0</v>
      </c>
      <c r="AJ342" s="22">
        <v>0</v>
      </c>
      <c r="AK342" s="22">
        <f t="shared" si="27"/>
        <v>-580</v>
      </c>
      <c r="AM342" s="32">
        <f t="shared" si="28"/>
        <v>0</v>
      </c>
      <c r="AN342" s="32">
        <f t="shared" si="29"/>
        <v>0</v>
      </c>
    </row>
    <row r="343" spans="1:40" outlineLevel="1" x14ac:dyDescent="0.25">
      <c r="A343" s="36">
        <v>40755</v>
      </c>
      <c r="C343" s="28" t="s">
        <v>8168</v>
      </c>
      <c r="D343" s="29" t="s">
        <v>8169</v>
      </c>
      <c r="F343" s="29" t="s">
        <v>88</v>
      </c>
      <c r="G343" s="29" t="s">
        <v>451</v>
      </c>
      <c r="H343" s="29" t="s">
        <v>157</v>
      </c>
      <c r="K343" s="29"/>
      <c r="L343" s="29"/>
      <c r="M343" s="29"/>
      <c r="N343" s="31">
        <v>1</v>
      </c>
      <c r="O343" s="31" t="s">
        <v>158</v>
      </c>
      <c r="P343" s="32">
        <v>680</v>
      </c>
      <c r="Q343" s="32">
        <v>0</v>
      </c>
      <c r="R343" s="32">
        <v>0</v>
      </c>
      <c r="S343" s="32">
        <f t="shared" si="25"/>
        <v>680</v>
      </c>
      <c r="U343" s="31">
        <v>80</v>
      </c>
      <c r="V343" s="22">
        <v>-680</v>
      </c>
      <c r="W343" s="22">
        <v>0</v>
      </c>
      <c r="X343" s="22">
        <v>0</v>
      </c>
      <c r="Y343" s="22">
        <v>0</v>
      </c>
      <c r="Z343" s="22">
        <v>0</v>
      </c>
      <c r="AA343" s="22">
        <v>0</v>
      </c>
      <c r="AB343" s="22">
        <v>0</v>
      </c>
      <c r="AC343" s="22">
        <v>0</v>
      </c>
      <c r="AD343" s="22">
        <v>0</v>
      </c>
      <c r="AE343" s="22">
        <v>0</v>
      </c>
      <c r="AF343" s="22">
        <v>0</v>
      </c>
      <c r="AG343" s="22">
        <v>0</v>
      </c>
      <c r="AH343" s="22">
        <v>0</v>
      </c>
      <c r="AI343" s="22">
        <f t="shared" si="26"/>
        <v>0</v>
      </c>
      <c r="AJ343" s="22">
        <v>0</v>
      </c>
      <c r="AK343" s="22">
        <f t="shared" si="27"/>
        <v>-680</v>
      </c>
      <c r="AM343" s="32">
        <f t="shared" si="28"/>
        <v>0</v>
      </c>
      <c r="AN343" s="32">
        <f t="shared" si="29"/>
        <v>0</v>
      </c>
    </row>
    <row r="344" spans="1:40" outlineLevel="1" x14ac:dyDescent="0.25">
      <c r="A344" s="36">
        <v>40755</v>
      </c>
      <c r="C344" s="28" t="s">
        <v>8170</v>
      </c>
      <c r="D344" s="29" t="s">
        <v>8171</v>
      </c>
      <c r="F344" s="29" t="s">
        <v>88</v>
      </c>
      <c r="G344" s="29" t="s">
        <v>451</v>
      </c>
      <c r="H344" s="29" t="s">
        <v>157</v>
      </c>
      <c r="K344" s="29"/>
      <c r="L344" s="29"/>
      <c r="M344" s="29"/>
      <c r="N344" s="31">
        <v>1</v>
      </c>
      <c r="O344" s="31" t="s">
        <v>158</v>
      </c>
      <c r="P344" s="32">
        <v>350</v>
      </c>
      <c r="Q344" s="32">
        <v>0</v>
      </c>
      <c r="R344" s="32">
        <v>0</v>
      </c>
      <c r="S344" s="32">
        <f t="shared" si="25"/>
        <v>350</v>
      </c>
      <c r="U344" s="31">
        <v>80</v>
      </c>
      <c r="V344" s="22">
        <v>-350</v>
      </c>
      <c r="W344" s="22">
        <v>0</v>
      </c>
      <c r="X344" s="22">
        <v>0</v>
      </c>
      <c r="Y344" s="22">
        <v>0</v>
      </c>
      <c r="Z344" s="22">
        <v>0</v>
      </c>
      <c r="AA344" s="22">
        <v>0</v>
      </c>
      <c r="AB344" s="22">
        <v>0</v>
      </c>
      <c r="AC344" s="22">
        <v>0</v>
      </c>
      <c r="AD344" s="22">
        <v>0</v>
      </c>
      <c r="AE344" s="22">
        <v>0</v>
      </c>
      <c r="AF344" s="22">
        <v>0</v>
      </c>
      <c r="AG344" s="22">
        <v>0</v>
      </c>
      <c r="AH344" s="22">
        <v>0</v>
      </c>
      <c r="AI344" s="22">
        <f t="shared" si="26"/>
        <v>0</v>
      </c>
      <c r="AJ344" s="22">
        <v>0</v>
      </c>
      <c r="AK344" s="22">
        <f t="shared" si="27"/>
        <v>-350</v>
      </c>
      <c r="AM344" s="32">
        <f t="shared" si="28"/>
        <v>0</v>
      </c>
      <c r="AN344" s="32">
        <f t="shared" si="29"/>
        <v>0</v>
      </c>
    </row>
    <row r="345" spans="1:40" outlineLevel="1" x14ac:dyDescent="0.25">
      <c r="A345" s="36">
        <v>40755</v>
      </c>
      <c r="C345" s="28" t="s">
        <v>8172</v>
      </c>
      <c r="D345" s="29" t="s">
        <v>8173</v>
      </c>
      <c r="F345" s="29" t="s">
        <v>88</v>
      </c>
      <c r="G345" s="29" t="s">
        <v>6835</v>
      </c>
      <c r="H345" s="29" t="s">
        <v>157</v>
      </c>
      <c r="K345" s="29"/>
      <c r="L345" s="29"/>
      <c r="M345" s="29"/>
      <c r="N345" s="31">
        <v>1</v>
      </c>
      <c r="O345" s="31" t="s">
        <v>158</v>
      </c>
      <c r="P345" s="32">
        <v>130</v>
      </c>
      <c r="Q345" s="32">
        <v>0</v>
      </c>
      <c r="R345" s="32">
        <v>0</v>
      </c>
      <c r="S345" s="32">
        <f t="shared" si="25"/>
        <v>130</v>
      </c>
      <c r="U345" s="31">
        <v>80</v>
      </c>
      <c r="V345" s="22">
        <v>-130</v>
      </c>
      <c r="W345" s="22">
        <v>0</v>
      </c>
      <c r="X345" s="22">
        <v>0</v>
      </c>
      <c r="Y345" s="22">
        <v>0</v>
      </c>
      <c r="Z345" s="22">
        <v>0</v>
      </c>
      <c r="AA345" s="22">
        <v>0</v>
      </c>
      <c r="AB345" s="22">
        <v>0</v>
      </c>
      <c r="AC345" s="22">
        <v>0</v>
      </c>
      <c r="AD345" s="22">
        <v>0</v>
      </c>
      <c r="AE345" s="22">
        <v>0</v>
      </c>
      <c r="AF345" s="22">
        <v>0</v>
      </c>
      <c r="AG345" s="22">
        <v>0</v>
      </c>
      <c r="AH345" s="22">
        <v>0</v>
      </c>
      <c r="AI345" s="22">
        <f t="shared" si="26"/>
        <v>0</v>
      </c>
      <c r="AJ345" s="22">
        <v>0</v>
      </c>
      <c r="AK345" s="22">
        <f t="shared" si="27"/>
        <v>-130</v>
      </c>
      <c r="AM345" s="32">
        <f t="shared" si="28"/>
        <v>0</v>
      </c>
      <c r="AN345" s="32">
        <f t="shared" si="29"/>
        <v>0</v>
      </c>
    </row>
    <row r="346" spans="1:40" outlineLevel="1" x14ac:dyDescent="0.25">
      <c r="A346" s="36">
        <v>40755</v>
      </c>
      <c r="C346" s="28" t="s">
        <v>8174</v>
      </c>
      <c r="D346" s="29" t="s">
        <v>8175</v>
      </c>
      <c r="F346" s="29" t="s">
        <v>88</v>
      </c>
      <c r="G346" s="29" t="s">
        <v>451</v>
      </c>
      <c r="H346" s="29" t="s">
        <v>157</v>
      </c>
      <c r="K346" s="29"/>
      <c r="L346" s="29"/>
      <c r="M346" s="29"/>
      <c r="N346" s="31">
        <v>1</v>
      </c>
      <c r="O346" s="31" t="s">
        <v>158</v>
      </c>
      <c r="P346" s="32">
        <v>270</v>
      </c>
      <c r="Q346" s="32">
        <v>0</v>
      </c>
      <c r="R346" s="32">
        <v>0</v>
      </c>
      <c r="S346" s="32">
        <f t="shared" si="25"/>
        <v>270</v>
      </c>
      <c r="U346" s="31">
        <v>80</v>
      </c>
      <c r="V346" s="22">
        <v>-270</v>
      </c>
      <c r="W346" s="22">
        <v>0</v>
      </c>
      <c r="X346" s="22">
        <v>0</v>
      </c>
      <c r="Y346" s="22">
        <v>0</v>
      </c>
      <c r="Z346" s="22">
        <v>0</v>
      </c>
      <c r="AA346" s="22">
        <v>0</v>
      </c>
      <c r="AB346" s="22">
        <v>0</v>
      </c>
      <c r="AC346" s="22">
        <v>0</v>
      </c>
      <c r="AD346" s="22">
        <v>0</v>
      </c>
      <c r="AE346" s="22">
        <v>0</v>
      </c>
      <c r="AF346" s="22">
        <v>0</v>
      </c>
      <c r="AG346" s="22">
        <v>0</v>
      </c>
      <c r="AH346" s="22">
        <v>0</v>
      </c>
      <c r="AI346" s="22">
        <f t="shared" si="26"/>
        <v>0</v>
      </c>
      <c r="AJ346" s="22">
        <v>0</v>
      </c>
      <c r="AK346" s="22">
        <f t="shared" si="27"/>
        <v>-270</v>
      </c>
      <c r="AM346" s="32">
        <f t="shared" si="28"/>
        <v>0</v>
      </c>
      <c r="AN346" s="32">
        <f t="shared" si="29"/>
        <v>0</v>
      </c>
    </row>
    <row r="347" spans="1:40" outlineLevel="1" x14ac:dyDescent="0.25">
      <c r="A347" s="36">
        <v>40755</v>
      </c>
      <c r="C347" s="28" t="s">
        <v>8176</v>
      </c>
      <c r="D347" s="29" t="s">
        <v>8177</v>
      </c>
      <c r="F347" s="29" t="s">
        <v>88</v>
      </c>
      <c r="G347" s="29" t="s">
        <v>451</v>
      </c>
      <c r="H347" s="29" t="s">
        <v>157</v>
      </c>
      <c r="K347" s="29"/>
      <c r="L347" s="29"/>
      <c r="M347" s="29"/>
      <c r="N347" s="31">
        <v>1</v>
      </c>
      <c r="O347" s="31" t="s">
        <v>158</v>
      </c>
      <c r="P347" s="32">
        <v>385</v>
      </c>
      <c r="Q347" s="32">
        <v>0</v>
      </c>
      <c r="R347" s="32">
        <v>0</v>
      </c>
      <c r="S347" s="32">
        <f t="shared" si="25"/>
        <v>385</v>
      </c>
      <c r="U347" s="31">
        <v>80</v>
      </c>
      <c r="V347" s="22">
        <v>-385</v>
      </c>
      <c r="W347" s="22">
        <v>0</v>
      </c>
      <c r="X347" s="22">
        <v>0</v>
      </c>
      <c r="Y347" s="22">
        <v>0</v>
      </c>
      <c r="Z347" s="22">
        <v>0</v>
      </c>
      <c r="AA347" s="22">
        <v>0</v>
      </c>
      <c r="AB347" s="22">
        <v>0</v>
      </c>
      <c r="AC347" s="22">
        <v>0</v>
      </c>
      <c r="AD347" s="22">
        <v>0</v>
      </c>
      <c r="AE347" s="22">
        <v>0</v>
      </c>
      <c r="AF347" s="22">
        <v>0</v>
      </c>
      <c r="AG347" s="22">
        <v>0</v>
      </c>
      <c r="AH347" s="22">
        <v>0</v>
      </c>
      <c r="AI347" s="22">
        <f t="shared" si="26"/>
        <v>0</v>
      </c>
      <c r="AJ347" s="22">
        <v>0</v>
      </c>
      <c r="AK347" s="22">
        <f t="shared" si="27"/>
        <v>-385</v>
      </c>
      <c r="AM347" s="32">
        <f t="shared" si="28"/>
        <v>0</v>
      </c>
      <c r="AN347" s="32">
        <f t="shared" si="29"/>
        <v>0</v>
      </c>
    </row>
    <row r="348" spans="1:40" outlineLevel="1" x14ac:dyDescent="0.25">
      <c r="A348" s="36">
        <v>40755</v>
      </c>
      <c r="C348" s="28" t="s">
        <v>8178</v>
      </c>
      <c r="D348" s="29" t="s">
        <v>8133</v>
      </c>
      <c r="F348" s="29" t="s">
        <v>88</v>
      </c>
      <c r="G348" s="29" t="s">
        <v>451</v>
      </c>
      <c r="H348" s="29" t="s">
        <v>157</v>
      </c>
      <c r="K348" s="29"/>
      <c r="L348" s="29"/>
      <c r="M348" s="29"/>
      <c r="N348" s="31">
        <v>1</v>
      </c>
      <c r="O348" s="31" t="s">
        <v>158</v>
      </c>
      <c r="P348" s="32">
        <v>55</v>
      </c>
      <c r="Q348" s="32">
        <v>0</v>
      </c>
      <c r="R348" s="32">
        <v>0</v>
      </c>
      <c r="S348" s="32">
        <f t="shared" si="25"/>
        <v>55</v>
      </c>
      <c r="U348" s="31">
        <v>80</v>
      </c>
      <c r="V348" s="22">
        <v>-55</v>
      </c>
      <c r="W348" s="22">
        <v>0</v>
      </c>
      <c r="X348" s="22">
        <v>0</v>
      </c>
      <c r="Y348" s="22">
        <v>0</v>
      </c>
      <c r="Z348" s="22">
        <v>0</v>
      </c>
      <c r="AA348" s="22">
        <v>0</v>
      </c>
      <c r="AB348" s="22">
        <v>0</v>
      </c>
      <c r="AC348" s="22">
        <v>0</v>
      </c>
      <c r="AD348" s="22">
        <v>0</v>
      </c>
      <c r="AE348" s="22">
        <v>0</v>
      </c>
      <c r="AF348" s="22">
        <v>0</v>
      </c>
      <c r="AG348" s="22">
        <v>0</v>
      </c>
      <c r="AH348" s="22">
        <v>0</v>
      </c>
      <c r="AI348" s="22">
        <f t="shared" si="26"/>
        <v>0</v>
      </c>
      <c r="AJ348" s="22">
        <v>0</v>
      </c>
      <c r="AK348" s="22">
        <f t="shared" si="27"/>
        <v>-55</v>
      </c>
      <c r="AM348" s="32">
        <f t="shared" si="28"/>
        <v>0</v>
      </c>
      <c r="AN348" s="32">
        <f t="shared" si="29"/>
        <v>0</v>
      </c>
    </row>
    <row r="349" spans="1:40" outlineLevel="1" x14ac:dyDescent="0.25">
      <c r="A349" s="36">
        <v>40755</v>
      </c>
      <c r="C349" s="28" t="s">
        <v>8179</v>
      </c>
      <c r="D349" s="29" t="s">
        <v>8180</v>
      </c>
      <c r="F349" s="29" t="s">
        <v>88</v>
      </c>
      <c r="G349" s="29" t="s">
        <v>451</v>
      </c>
      <c r="H349" s="29" t="s">
        <v>157</v>
      </c>
      <c r="K349" s="29"/>
      <c r="L349" s="29"/>
      <c r="M349" s="29"/>
      <c r="N349" s="31">
        <v>1</v>
      </c>
      <c r="O349" s="31" t="s">
        <v>158</v>
      </c>
      <c r="P349" s="32">
        <v>560</v>
      </c>
      <c r="Q349" s="32">
        <v>0</v>
      </c>
      <c r="R349" s="32">
        <v>0</v>
      </c>
      <c r="S349" s="32">
        <f t="shared" si="25"/>
        <v>560</v>
      </c>
      <c r="U349" s="31">
        <v>80</v>
      </c>
      <c r="V349" s="22">
        <v>-560</v>
      </c>
      <c r="W349" s="22">
        <v>0</v>
      </c>
      <c r="X349" s="22">
        <v>0</v>
      </c>
      <c r="Y349" s="22">
        <v>0</v>
      </c>
      <c r="Z349" s="22">
        <v>0</v>
      </c>
      <c r="AA349" s="22">
        <v>0</v>
      </c>
      <c r="AB349" s="22">
        <v>0</v>
      </c>
      <c r="AC349" s="22">
        <v>0</v>
      </c>
      <c r="AD349" s="22">
        <v>0</v>
      </c>
      <c r="AE349" s="22">
        <v>0</v>
      </c>
      <c r="AF349" s="22">
        <v>0</v>
      </c>
      <c r="AG349" s="22">
        <v>0</v>
      </c>
      <c r="AH349" s="22">
        <v>0</v>
      </c>
      <c r="AI349" s="22">
        <f t="shared" si="26"/>
        <v>0</v>
      </c>
      <c r="AJ349" s="22">
        <v>0</v>
      </c>
      <c r="AK349" s="22">
        <f t="shared" si="27"/>
        <v>-560</v>
      </c>
      <c r="AM349" s="32">
        <f t="shared" si="28"/>
        <v>0</v>
      </c>
      <c r="AN349" s="32">
        <f t="shared" si="29"/>
        <v>0</v>
      </c>
    </row>
    <row r="350" spans="1:40" outlineLevel="1" x14ac:dyDescent="0.25">
      <c r="A350" s="36">
        <v>40755</v>
      </c>
      <c r="C350" s="28" t="s">
        <v>8181</v>
      </c>
      <c r="D350" s="29" t="s">
        <v>8182</v>
      </c>
      <c r="F350" s="29" t="s">
        <v>88</v>
      </c>
      <c r="G350" s="29" t="s">
        <v>451</v>
      </c>
      <c r="H350" s="29" t="s">
        <v>157</v>
      </c>
      <c r="K350" s="29"/>
      <c r="L350" s="29"/>
      <c r="M350" s="29"/>
      <c r="N350" s="31">
        <v>1</v>
      </c>
      <c r="O350" s="31" t="s">
        <v>158</v>
      </c>
      <c r="P350" s="32">
        <v>280</v>
      </c>
      <c r="Q350" s="32">
        <v>0</v>
      </c>
      <c r="R350" s="32">
        <v>0</v>
      </c>
      <c r="S350" s="32">
        <f t="shared" si="25"/>
        <v>280</v>
      </c>
      <c r="U350" s="31">
        <v>80</v>
      </c>
      <c r="V350" s="22">
        <v>-280</v>
      </c>
      <c r="W350" s="22">
        <v>0</v>
      </c>
      <c r="X350" s="22">
        <v>0</v>
      </c>
      <c r="Y350" s="22">
        <v>0</v>
      </c>
      <c r="Z350" s="22">
        <v>0</v>
      </c>
      <c r="AA350" s="22">
        <v>0</v>
      </c>
      <c r="AB350" s="22">
        <v>0</v>
      </c>
      <c r="AC350" s="22">
        <v>0</v>
      </c>
      <c r="AD350" s="22">
        <v>0</v>
      </c>
      <c r="AE350" s="22">
        <v>0</v>
      </c>
      <c r="AF350" s="22">
        <v>0</v>
      </c>
      <c r="AG350" s="22">
        <v>0</v>
      </c>
      <c r="AH350" s="22">
        <v>0</v>
      </c>
      <c r="AI350" s="22">
        <f t="shared" si="26"/>
        <v>0</v>
      </c>
      <c r="AJ350" s="22">
        <v>0</v>
      </c>
      <c r="AK350" s="22">
        <f t="shared" si="27"/>
        <v>-280</v>
      </c>
      <c r="AM350" s="32">
        <f t="shared" si="28"/>
        <v>0</v>
      </c>
      <c r="AN350" s="32">
        <f t="shared" si="29"/>
        <v>0</v>
      </c>
    </row>
    <row r="351" spans="1:40" outlineLevel="1" x14ac:dyDescent="0.25">
      <c r="A351" s="36">
        <v>40755</v>
      </c>
      <c r="C351" s="28" t="s">
        <v>8183</v>
      </c>
      <c r="D351" s="29" t="s">
        <v>8184</v>
      </c>
      <c r="F351" s="29" t="s">
        <v>88</v>
      </c>
      <c r="G351" s="29" t="s">
        <v>451</v>
      </c>
      <c r="H351" s="29" t="s">
        <v>157</v>
      </c>
      <c r="K351" s="29"/>
      <c r="L351" s="29"/>
      <c r="M351" s="29"/>
      <c r="N351" s="31">
        <v>1</v>
      </c>
      <c r="O351" s="31" t="s">
        <v>158</v>
      </c>
      <c r="P351" s="32">
        <v>72</v>
      </c>
      <c r="Q351" s="32">
        <v>0</v>
      </c>
      <c r="R351" s="32">
        <v>0</v>
      </c>
      <c r="S351" s="32">
        <f t="shared" si="25"/>
        <v>72</v>
      </c>
      <c r="U351" s="31">
        <v>80</v>
      </c>
      <c r="V351" s="22">
        <v>-72</v>
      </c>
      <c r="W351" s="22">
        <v>0</v>
      </c>
      <c r="X351" s="22">
        <v>0</v>
      </c>
      <c r="Y351" s="22">
        <v>0</v>
      </c>
      <c r="Z351" s="22">
        <v>0</v>
      </c>
      <c r="AA351" s="22">
        <v>0</v>
      </c>
      <c r="AB351" s="22">
        <v>0</v>
      </c>
      <c r="AC351" s="22">
        <v>0</v>
      </c>
      <c r="AD351" s="22">
        <v>0</v>
      </c>
      <c r="AE351" s="22">
        <v>0</v>
      </c>
      <c r="AF351" s="22">
        <v>0</v>
      </c>
      <c r="AG351" s="22">
        <v>0</v>
      </c>
      <c r="AH351" s="22">
        <v>0</v>
      </c>
      <c r="AI351" s="22">
        <f t="shared" si="26"/>
        <v>0</v>
      </c>
      <c r="AJ351" s="22">
        <v>0</v>
      </c>
      <c r="AK351" s="22">
        <f t="shared" si="27"/>
        <v>-72</v>
      </c>
      <c r="AM351" s="32">
        <f t="shared" si="28"/>
        <v>0</v>
      </c>
      <c r="AN351" s="32">
        <f t="shared" si="29"/>
        <v>0</v>
      </c>
    </row>
    <row r="352" spans="1:40" outlineLevel="1" x14ac:dyDescent="0.25">
      <c r="A352" s="36">
        <v>40755</v>
      </c>
      <c r="C352" s="28" t="s">
        <v>8185</v>
      </c>
      <c r="D352" s="29" t="s">
        <v>7160</v>
      </c>
      <c r="F352" s="29" t="s">
        <v>88</v>
      </c>
      <c r="G352" s="29" t="s">
        <v>451</v>
      </c>
      <c r="H352" s="29" t="s">
        <v>157</v>
      </c>
      <c r="K352" s="29"/>
      <c r="L352" s="29"/>
      <c r="M352" s="29"/>
      <c r="N352" s="31">
        <v>1</v>
      </c>
      <c r="O352" s="31" t="s">
        <v>158</v>
      </c>
      <c r="P352" s="32">
        <v>240</v>
      </c>
      <c r="Q352" s="32">
        <v>0</v>
      </c>
      <c r="R352" s="32">
        <v>0</v>
      </c>
      <c r="S352" s="32">
        <f t="shared" si="25"/>
        <v>240</v>
      </c>
      <c r="U352" s="31">
        <v>80</v>
      </c>
      <c r="V352" s="22">
        <v>-240</v>
      </c>
      <c r="W352" s="22">
        <v>0</v>
      </c>
      <c r="X352" s="22">
        <v>0</v>
      </c>
      <c r="Y352" s="22">
        <v>0</v>
      </c>
      <c r="Z352" s="22">
        <v>0</v>
      </c>
      <c r="AA352" s="22">
        <v>0</v>
      </c>
      <c r="AB352" s="22">
        <v>0</v>
      </c>
      <c r="AC352" s="22">
        <v>0</v>
      </c>
      <c r="AD352" s="22">
        <v>0</v>
      </c>
      <c r="AE352" s="22">
        <v>0</v>
      </c>
      <c r="AF352" s="22">
        <v>0</v>
      </c>
      <c r="AG352" s="22">
        <v>0</v>
      </c>
      <c r="AH352" s="22">
        <v>0</v>
      </c>
      <c r="AI352" s="22">
        <f t="shared" si="26"/>
        <v>0</v>
      </c>
      <c r="AJ352" s="22">
        <v>0</v>
      </c>
      <c r="AK352" s="22">
        <f t="shared" si="27"/>
        <v>-240</v>
      </c>
      <c r="AM352" s="32">
        <f t="shared" si="28"/>
        <v>0</v>
      </c>
      <c r="AN352" s="32">
        <f t="shared" si="29"/>
        <v>0</v>
      </c>
    </row>
    <row r="353" spans="1:40" outlineLevel="1" x14ac:dyDescent="0.25">
      <c r="A353" s="36">
        <v>40755</v>
      </c>
      <c r="C353" s="28" t="s">
        <v>8186</v>
      </c>
      <c r="D353" s="29" t="s">
        <v>8187</v>
      </c>
      <c r="F353" s="29" t="s">
        <v>88</v>
      </c>
      <c r="G353" s="29" t="s">
        <v>451</v>
      </c>
      <c r="H353" s="29" t="s">
        <v>157</v>
      </c>
      <c r="K353" s="29"/>
      <c r="L353" s="29"/>
      <c r="M353" s="29"/>
      <c r="N353" s="31">
        <v>1</v>
      </c>
      <c r="O353" s="31" t="s">
        <v>158</v>
      </c>
      <c r="P353" s="32">
        <v>30</v>
      </c>
      <c r="Q353" s="32">
        <v>0</v>
      </c>
      <c r="R353" s="32">
        <v>0</v>
      </c>
      <c r="S353" s="32">
        <f t="shared" si="25"/>
        <v>30</v>
      </c>
      <c r="U353" s="31">
        <v>80</v>
      </c>
      <c r="V353" s="22">
        <v>-30</v>
      </c>
      <c r="W353" s="22">
        <v>0</v>
      </c>
      <c r="X353" s="22">
        <v>0</v>
      </c>
      <c r="Y353" s="22">
        <v>0</v>
      </c>
      <c r="Z353" s="22">
        <v>0</v>
      </c>
      <c r="AA353" s="22">
        <v>0</v>
      </c>
      <c r="AB353" s="22">
        <v>0</v>
      </c>
      <c r="AC353" s="22">
        <v>0</v>
      </c>
      <c r="AD353" s="22">
        <v>0</v>
      </c>
      <c r="AE353" s="22">
        <v>0</v>
      </c>
      <c r="AF353" s="22">
        <v>0</v>
      </c>
      <c r="AG353" s="22">
        <v>0</v>
      </c>
      <c r="AH353" s="22">
        <v>0</v>
      </c>
      <c r="AI353" s="22">
        <f t="shared" si="26"/>
        <v>0</v>
      </c>
      <c r="AJ353" s="22">
        <v>0</v>
      </c>
      <c r="AK353" s="22">
        <f t="shared" si="27"/>
        <v>-30</v>
      </c>
      <c r="AM353" s="32">
        <f t="shared" si="28"/>
        <v>0</v>
      </c>
      <c r="AN353" s="32">
        <f t="shared" si="29"/>
        <v>0</v>
      </c>
    </row>
    <row r="354" spans="1:40" outlineLevel="1" x14ac:dyDescent="0.25">
      <c r="A354" s="36">
        <v>40755</v>
      </c>
      <c r="C354" s="28" t="s">
        <v>8188</v>
      </c>
      <c r="D354" s="29" t="s">
        <v>8189</v>
      </c>
      <c r="F354" s="29" t="s">
        <v>88</v>
      </c>
      <c r="G354" s="29" t="s">
        <v>451</v>
      </c>
      <c r="H354" s="29" t="s">
        <v>157</v>
      </c>
      <c r="K354" s="29"/>
      <c r="L354" s="29"/>
      <c r="M354" s="29"/>
      <c r="N354" s="31">
        <v>1</v>
      </c>
      <c r="O354" s="31" t="s">
        <v>158</v>
      </c>
      <c r="P354" s="32">
        <v>570</v>
      </c>
      <c r="Q354" s="32">
        <v>0</v>
      </c>
      <c r="R354" s="32">
        <v>0</v>
      </c>
      <c r="S354" s="32">
        <f t="shared" si="25"/>
        <v>570</v>
      </c>
      <c r="U354" s="31">
        <v>80</v>
      </c>
      <c r="V354" s="22">
        <v>-570</v>
      </c>
      <c r="W354" s="22">
        <v>0</v>
      </c>
      <c r="X354" s="22">
        <v>0</v>
      </c>
      <c r="Y354" s="22">
        <v>0</v>
      </c>
      <c r="Z354" s="22">
        <v>0</v>
      </c>
      <c r="AA354" s="22">
        <v>0</v>
      </c>
      <c r="AB354" s="22">
        <v>0</v>
      </c>
      <c r="AC354" s="22">
        <v>0</v>
      </c>
      <c r="AD354" s="22">
        <v>0</v>
      </c>
      <c r="AE354" s="22">
        <v>0</v>
      </c>
      <c r="AF354" s="22">
        <v>0</v>
      </c>
      <c r="AG354" s="22">
        <v>0</v>
      </c>
      <c r="AH354" s="22">
        <v>0</v>
      </c>
      <c r="AI354" s="22">
        <f t="shared" si="26"/>
        <v>0</v>
      </c>
      <c r="AJ354" s="22">
        <v>0</v>
      </c>
      <c r="AK354" s="22">
        <f t="shared" si="27"/>
        <v>-570</v>
      </c>
      <c r="AM354" s="32">
        <f t="shared" si="28"/>
        <v>0</v>
      </c>
      <c r="AN354" s="32">
        <f t="shared" si="29"/>
        <v>0</v>
      </c>
    </row>
    <row r="355" spans="1:40" outlineLevel="1" x14ac:dyDescent="0.25">
      <c r="A355" s="36">
        <v>40755</v>
      </c>
      <c r="C355" s="28" t="s">
        <v>8190</v>
      </c>
      <c r="D355" s="29" t="s">
        <v>8182</v>
      </c>
      <c r="F355" s="29" t="s">
        <v>88</v>
      </c>
      <c r="G355" s="29" t="s">
        <v>451</v>
      </c>
      <c r="H355" s="29" t="s">
        <v>157</v>
      </c>
      <c r="K355" s="29"/>
      <c r="L355" s="29"/>
      <c r="M355" s="29"/>
      <c r="N355" s="31">
        <v>1</v>
      </c>
      <c r="O355" s="31" t="s">
        <v>158</v>
      </c>
      <c r="P355" s="32">
        <v>280</v>
      </c>
      <c r="Q355" s="32">
        <v>0</v>
      </c>
      <c r="R355" s="32">
        <v>0</v>
      </c>
      <c r="S355" s="32">
        <f t="shared" si="25"/>
        <v>280</v>
      </c>
      <c r="U355" s="31">
        <v>80</v>
      </c>
      <c r="V355" s="22">
        <v>-280</v>
      </c>
      <c r="W355" s="22">
        <v>0</v>
      </c>
      <c r="X355" s="22">
        <v>0</v>
      </c>
      <c r="Y355" s="22">
        <v>0</v>
      </c>
      <c r="Z355" s="22">
        <v>0</v>
      </c>
      <c r="AA355" s="22">
        <v>0</v>
      </c>
      <c r="AB355" s="22">
        <v>0</v>
      </c>
      <c r="AC355" s="22">
        <v>0</v>
      </c>
      <c r="AD355" s="22">
        <v>0</v>
      </c>
      <c r="AE355" s="22">
        <v>0</v>
      </c>
      <c r="AF355" s="22">
        <v>0</v>
      </c>
      <c r="AG355" s="22">
        <v>0</v>
      </c>
      <c r="AH355" s="22">
        <v>0</v>
      </c>
      <c r="AI355" s="22">
        <f t="shared" si="26"/>
        <v>0</v>
      </c>
      <c r="AJ355" s="22">
        <v>0</v>
      </c>
      <c r="AK355" s="22">
        <f t="shared" si="27"/>
        <v>-280</v>
      </c>
      <c r="AM355" s="32">
        <f t="shared" si="28"/>
        <v>0</v>
      </c>
      <c r="AN355" s="32">
        <f t="shared" si="29"/>
        <v>0</v>
      </c>
    </row>
    <row r="356" spans="1:40" outlineLevel="1" x14ac:dyDescent="0.25">
      <c r="A356" s="36">
        <v>40755</v>
      </c>
      <c r="C356" s="28" t="s">
        <v>8191</v>
      </c>
      <c r="D356" s="29" t="s">
        <v>8192</v>
      </c>
      <c r="F356" s="29" t="s">
        <v>88</v>
      </c>
      <c r="G356" s="29" t="s">
        <v>451</v>
      </c>
      <c r="H356" s="29" t="s">
        <v>157</v>
      </c>
      <c r="K356" s="29"/>
      <c r="L356" s="29"/>
      <c r="M356" s="29"/>
      <c r="N356" s="31">
        <v>1</v>
      </c>
      <c r="O356" s="31" t="s">
        <v>158</v>
      </c>
      <c r="P356" s="32">
        <v>850</v>
      </c>
      <c r="Q356" s="32">
        <v>0</v>
      </c>
      <c r="R356" s="32">
        <v>0</v>
      </c>
      <c r="S356" s="32">
        <f t="shared" si="25"/>
        <v>850</v>
      </c>
      <c r="U356" s="31">
        <v>80</v>
      </c>
      <c r="V356" s="22">
        <v>-850</v>
      </c>
      <c r="W356" s="22">
        <v>0</v>
      </c>
      <c r="X356" s="22">
        <v>0</v>
      </c>
      <c r="Y356" s="22">
        <v>0</v>
      </c>
      <c r="Z356" s="22">
        <v>0</v>
      </c>
      <c r="AA356" s="22">
        <v>0</v>
      </c>
      <c r="AB356" s="22">
        <v>0</v>
      </c>
      <c r="AC356" s="22">
        <v>0</v>
      </c>
      <c r="AD356" s="22">
        <v>0</v>
      </c>
      <c r="AE356" s="22">
        <v>0</v>
      </c>
      <c r="AF356" s="22">
        <v>0</v>
      </c>
      <c r="AG356" s="22">
        <v>0</v>
      </c>
      <c r="AH356" s="22">
        <v>0</v>
      </c>
      <c r="AI356" s="22">
        <f t="shared" si="26"/>
        <v>0</v>
      </c>
      <c r="AJ356" s="22">
        <v>0</v>
      </c>
      <c r="AK356" s="22">
        <f t="shared" si="27"/>
        <v>-850</v>
      </c>
      <c r="AM356" s="32">
        <f t="shared" si="28"/>
        <v>0</v>
      </c>
      <c r="AN356" s="32">
        <f t="shared" si="29"/>
        <v>0</v>
      </c>
    </row>
    <row r="357" spans="1:40" outlineLevel="1" x14ac:dyDescent="0.25">
      <c r="A357" s="36">
        <v>40755</v>
      </c>
      <c r="C357" s="28" t="s">
        <v>8193</v>
      </c>
      <c r="D357" s="29" t="s">
        <v>8192</v>
      </c>
      <c r="F357" s="29" t="s">
        <v>88</v>
      </c>
      <c r="G357" s="29" t="s">
        <v>451</v>
      </c>
      <c r="H357" s="29" t="s">
        <v>157</v>
      </c>
      <c r="K357" s="29"/>
      <c r="L357" s="29"/>
      <c r="M357" s="29"/>
      <c r="N357" s="31">
        <v>1</v>
      </c>
      <c r="O357" s="31" t="s">
        <v>158</v>
      </c>
      <c r="P357" s="32">
        <v>1550</v>
      </c>
      <c r="Q357" s="32">
        <v>0</v>
      </c>
      <c r="R357" s="32">
        <v>0</v>
      </c>
      <c r="S357" s="32">
        <f t="shared" si="25"/>
        <v>1550</v>
      </c>
      <c r="U357" s="31">
        <v>80</v>
      </c>
      <c r="V357" s="22">
        <v>-1550</v>
      </c>
      <c r="W357" s="22">
        <v>0</v>
      </c>
      <c r="X357" s="22">
        <v>0</v>
      </c>
      <c r="Y357" s="22">
        <v>0</v>
      </c>
      <c r="Z357" s="22">
        <v>0</v>
      </c>
      <c r="AA357" s="22">
        <v>0</v>
      </c>
      <c r="AB357" s="22">
        <v>0</v>
      </c>
      <c r="AC357" s="22">
        <v>0</v>
      </c>
      <c r="AD357" s="22">
        <v>0</v>
      </c>
      <c r="AE357" s="22">
        <v>0</v>
      </c>
      <c r="AF357" s="22">
        <v>0</v>
      </c>
      <c r="AG357" s="22">
        <v>0</v>
      </c>
      <c r="AH357" s="22">
        <v>0</v>
      </c>
      <c r="AI357" s="22">
        <f t="shared" si="26"/>
        <v>0</v>
      </c>
      <c r="AJ357" s="22">
        <v>0</v>
      </c>
      <c r="AK357" s="22">
        <f t="shared" si="27"/>
        <v>-1550</v>
      </c>
      <c r="AM357" s="32">
        <f t="shared" si="28"/>
        <v>0</v>
      </c>
      <c r="AN357" s="32">
        <f t="shared" si="29"/>
        <v>0</v>
      </c>
    </row>
    <row r="358" spans="1:40" outlineLevel="1" x14ac:dyDescent="0.25">
      <c r="A358" s="36">
        <v>40755</v>
      </c>
      <c r="C358" s="28" t="s">
        <v>8194</v>
      </c>
      <c r="D358" s="29" t="s">
        <v>8195</v>
      </c>
      <c r="F358" s="29" t="s">
        <v>88</v>
      </c>
      <c r="G358" s="29" t="s">
        <v>451</v>
      </c>
      <c r="H358" s="29" t="s">
        <v>157</v>
      </c>
      <c r="N358" s="31">
        <v>1</v>
      </c>
      <c r="O358" s="31" t="s">
        <v>158</v>
      </c>
      <c r="P358" s="32">
        <v>1800</v>
      </c>
      <c r="Q358" s="32">
        <v>0</v>
      </c>
      <c r="R358" s="32">
        <v>0</v>
      </c>
      <c r="S358" s="32">
        <f t="shared" si="25"/>
        <v>1800</v>
      </c>
      <c r="U358" s="31">
        <v>80</v>
      </c>
      <c r="V358" s="22">
        <v>-1800</v>
      </c>
      <c r="W358" s="22">
        <v>0</v>
      </c>
      <c r="X358" s="22">
        <v>0</v>
      </c>
      <c r="Y358" s="22">
        <v>0</v>
      </c>
      <c r="Z358" s="22">
        <v>0</v>
      </c>
      <c r="AA358" s="22">
        <v>0</v>
      </c>
      <c r="AB358" s="22">
        <v>0</v>
      </c>
      <c r="AC358" s="22">
        <v>0</v>
      </c>
      <c r="AD358" s="22">
        <v>0</v>
      </c>
      <c r="AE358" s="22">
        <v>0</v>
      </c>
      <c r="AF358" s="22">
        <v>0</v>
      </c>
      <c r="AG358" s="22">
        <v>0</v>
      </c>
      <c r="AH358" s="22">
        <v>0</v>
      </c>
      <c r="AI358" s="22">
        <f t="shared" si="26"/>
        <v>0</v>
      </c>
      <c r="AJ358" s="22">
        <v>0</v>
      </c>
      <c r="AK358" s="22">
        <f t="shared" si="27"/>
        <v>-1800</v>
      </c>
      <c r="AM358" s="32">
        <f t="shared" si="28"/>
        <v>0</v>
      </c>
      <c r="AN358" s="32">
        <f t="shared" si="29"/>
        <v>0</v>
      </c>
    </row>
    <row r="359" spans="1:40" outlineLevel="1" x14ac:dyDescent="0.25">
      <c r="A359" s="36">
        <v>40755</v>
      </c>
      <c r="C359" s="28" t="s">
        <v>8196</v>
      </c>
      <c r="D359" s="29" t="s">
        <v>8197</v>
      </c>
      <c r="F359" s="29" t="s">
        <v>88</v>
      </c>
      <c r="G359" s="29" t="s">
        <v>451</v>
      </c>
      <c r="H359" s="29" t="s">
        <v>157</v>
      </c>
      <c r="K359" s="29"/>
      <c r="L359" s="29"/>
      <c r="M359" s="29"/>
      <c r="N359" s="31">
        <v>1</v>
      </c>
      <c r="O359" s="31" t="s">
        <v>158</v>
      </c>
      <c r="P359" s="32">
        <v>750</v>
      </c>
      <c r="Q359" s="32">
        <v>0</v>
      </c>
      <c r="R359" s="32">
        <v>0</v>
      </c>
      <c r="S359" s="32">
        <f t="shared" si="25"/>
        <v>750</v>
      </c>
      <c r="U359" s="31">
        <v>80</v>
      </c>
      <c r="V359" s="22">
        <v>-750</v>
      </c>
      <c r="W359" s="22">
        <v>0</v>
      </c>
      <c r="X359" s="22">
        <v>0</v>
      </c>
      <c r="Y359" s="22">
        <v>0</v>
      </c>
      <c r="Z359" s="22">
        <v>0</v>
      </c>
      <c r="AA359" s="22">
        <v>0</v>
      </c>
      <c r="AB359" s="22">
        <v>0</v>
      </c>
      <c r="AC359" s="22">
        <v>0</v>
      </c>
      <c r="AD359" s="22">
        <v>0</v>
      </c>
      <c r="AE359" s="22">
        <v>0</v>
      </c>
      <c r="AF359" s="22">
        <v>0</v>
      </c>
      <c r="AG359" s="22">
        <v>0</v>
      </c>
      <c r="AH359" s="22">
        <v>0</v>
      </c>
      <c r="AI359" s="22">
        <f t="shared" si="26"/>
        <v>0</v>
      </c>
      <c r="AJ359" s="22">
        <v>0</v>
      </c>
      <c r="AK359" s="22">
        <f t="shared" si="27"/>
        <v>-750</v>
      </c>
      <c r="AM359" s="32">
        <f t="shared" si="28"/>
        <v>0</v>
      </c>
      <c r="AN359" s="32">
        <f t="shared" si="29"/>
        <v>0</v>
      </c>
    </row>
    <row r="360" spans="1:40" outlineLevel="1" x14ac:dyDescent="0.25">
      <c r="A360" s="36">
        <v>40755</v>
      </c>
      <c r="C360" s="28" t="s">
        <v>8198</v>
      </c>
      <c r="D360" s="29" t="s">
        <v>8199</v>
      </c>
      <c r="F360" s="29" t="s">
        <v>88</v>
      </c>
      <c r="G360" s="29" t="s">
        <v>451</v>
      </c>
      <c r="H360" s="29" t="s">
        <v>157</v>
      </c>
      <c r="K360" s="29"/>
      <c r="L360" s="29"/>
      <c r="M360" s="29"/>
      <c r="N360" s="31">
        <v>1</v>
      </c>
      <c r="O360" s="31" t="s">
        <v>158</v>
      </c>
      <c r="P360" s="32">
        <v>240</v>
      </c>
      <c r="Q360" s="32">
        <v>0</v>
      </c>
      <c r="R360" s="32">
        <v>0</v>
      </c>
      <c r="S360" s="32">
        <f t="shared" si="25"/>
        <v>240</v>
      </c>
      <c r="U360" s="31">
        <v>80</v>
      </c>
      <c r="V360" s="22">
        <v>-240</v>
      </c>
      <c r="W360" s="22">
        <v>0</v>
      </c>
      <c r="X360" s="22">
        <v>0</v>
      </c>
      <c r="Y360" s="22">
        <v>0</v>
      </c>
      <c r="Z360" s="22">
        <v>0</v>
      </c>
      <c r="AA360" s="22">
        <v>0</v>
      </c>
      <c r="AB360" s="22">
        <v>0</v>
      </c>
      <c r="AC360" s="22">
        <v>0</v>
      </c>
      <c r="AD360" s="22">
        <v>0</v>
      </c>
      <c r="AE360" s="22">
        <v>0</v>
      </c>
      <c r="AF360" s="22">
        <v>0</v>
      </c>
      <c r="AG360" s="22">
        <v>0</v>
      </c>
      <c r="AH360" s="22">
        <v>0</v>
      </c>
      <c r="AI360" s="22">
        <f t="shared" si="26"/>
        <v>0</v>
      </c>
      <c r="AJ360" s="22">
        <v>0</v>
      </c>
      <c r="AK360" s="22">
        <f t="shared" si="27"/>
        <v>-240</v>
      </c>
      <c r="AM360" s="32">
        <f t="shared" si="28"/>
        <v>0</v>
      </c>
      <c r="AN360" s="32">
        <f t="shared" si="29"/>
        <v>0</v>
      </c>
    </row>
    <row r="361" spans="1:40" outlineLevel="1" x14ac:dyDescent="0.25">
      <c r="A361" s="36">
        <v>40755</v>
      </c>
      <c r="C361" s="28" t="s">
        <v>8200</v>
      </c>
      <c r="D361" s="29" t="s">
        <v>8201</v>
      </c>
      <c r="F361" s="29" t="s">
        <v>88</v>
      </c>
      <c r="G361" s="29" t="s">
        <v>451</v>
      </c>
      <c r="H361" s="29" t="s">
        <v>157</v>
      </c>
      <c r="K361" s="29"/>
      <c r="L361" s="29"/>
      <c r="M361" s="29"/>
      <c r="N361" s="31">
        <v>1</v>
      </c>
      <c r="O361" s="31" t="s">
        <v>158</v>
      </c>
      <c r="P361" s="32">
        <v>280</v>
      </c>
      <c r="Q361" s="32">
        <v>0</v>
      </c>
      <c r="R361" s="32">
        <v>0</v>
      </c>
      <c r="S361" s="32">
        <f t="shared" si="25"/>
        <v>280</v>
      </c>
      <c r="U361" s="31">
        <v>80</v>
      </c>
      <c r="V361" s="22">
        <v>-280</v>
      </c>
      <c r="W361" s="22">
        <v>0</v>
      </c>
      <c r="X361" s="22">
        <v>0</v>
      </c>
      <c r="Y361" s="22">
        <v>0</v>
      </c>
      <c r="Z361" s="22">
        <v>0</v>
      </c>
      <c r="AA361" s="22">
        <v>0</v>
      </c>
      <c r="AB361" s="22">
        <v>0</v>
      </c>
      <c r="AC361" s="22">
        <v>0</v>
      </c>
      <c r="AD361" s="22">
        <v>0</v>
      </c>
      <c r="AE361" s="22">
        <v>0</v>
      </c>
      <c r="AF361" s="22">
        <v>0</v>
      </c>
      <c r="AG361" s="22">
        <v>0</v>
      </c>
      <c r="AH361" s="22">
        <v>0</v>
      </c>
      <c r="AI361" s="22">
        <f t="shared" si="26"/>
        <v>0</v>
      </c>
      <c r="AJ361" s="22">
        <v>0</v>
      </c>
      <c r="AK361" s="22">
        <f t="shared" si="27"/>
        <v>-280</v>
      </c>
      <c r="AM361" s="32">
        <f t="shared" si="28"/>
        <v>0</v>
      </c>
      <c r="AN361" s="32">
        <f t="shared" si="29"/>
        <v>0</v>
      </c>
    </row>
    <row r="362" spans="1:40" outlineLevel="1" x14ac:dyDescent="0.25">
      <c r="A362" s="36">
        <v>40755</v>
      </c>
      <c r="C362" s="28" t="s">
        <v>8202</v>
      </c>
      <c r="D362" s="29" t="s">
        <v>8203</v>
      </c>
      <c r="F362" s="29" t="s">
        <v>88</v>
      </c>
      <c r="G362" s="29" t="s">
        <v>6835</v>
      </c>
      <c r="H362" s="29" t="s">
        <v>157</v>
      </c>
      <c r="K362" s="29"/>
      <c r="L362" s="29"/>
      <c r="M362" s="29"/>
      <c r="N362" s="31">
        <v>1</v>
      </c>
      <c r="O362" s="31" t="s">
        <v>158</v>
      </c>
      <c r="P362" s="32">
        <v>240</v>
      </c>
      <c r="Q362" s="32">
        <v>0</v>
      </c>
      <c r="R362" s="32">
        <v>0</v>
      </c>
      <c r="S362" s="32">
        <f t="shared" si="25"/>
        <v>240</v>
      </c>
      <c r="U362" s="31">
        <v>80</v>
      </c>
      <c r="V362" s="22">
        <v>-240</v>
      </c>
      <c r="W362" s="22">
        <v>0</v>
      </c>
      <c r="X362" s="22">
        <v>0</v>
      </c>
      <c r="Y362" s="22">
        <v>0</v>
      </c>
      <c r="Z362" s="22">
        <v>0</v>
      </c>
      <c r="AA362" s="22">
        <v>0</v>
      </c>
      <c r="AB362" s="22">
        <v>0</v>
      </c>
      <c r="AC362" s="22">
        <v>0</v>
      </c>
      <c r="AD362" s="22">
        <v>0</v>
      </c>
      <c r="AE362" s="22">
        <v>0</v>
      </c>
      <c r="AF362" s="22">
        <v>0</v>
      </c>
      <c r="AG362" s="22">
        <v>0</v>
      </c>
      <c r="AH362" s="22">
        <v>0</v>
      </c>
      <c r="AI362" s="22">
        <f t="shared" si="26"/>
        <v>0</v>
      </c>
      <c r="AJ362" s="22">
        <v>0</v>
      </c>
      <c r="AK362" s="22">
        <f t="shared" si="27"/>
        <v>-240</v>
      </c>
      <c r="AM362" s="32">
        <f t="shared" si="28"/>
        <v>0</v>
      </c>
      <c r="AN362" s="32">
        <f t="shared" si="29"/>
        <v>0</v>
      </c>
    </row>
    <row r="363" spans="1:40" outlineLevel="1" x14ac:dyDescent="0.25">
      <c r="A363" s="36">
        <v>40755</v>
      </c>
      <c r="C363" s="28" t="s">
        <v>8204</v>
      </c>
      <c r="D363" s="29" t="s">
        <v>8205</v>
      </c>
      <c r="F363" s="29" t="s">
        <v>88</v>
      </c>
      <c r="G363" s="29" t="s">
        <v>451</v>
      </c>
      <c r="H363" s="29" t="s">
        <v>157</v>
      </c>
      <c r="K363" s="29"/>
      <c r="L363" s="29"/>
      <c r="M363" s="29"/>
      <c r="N363" s="31">
        <v>1</v>
      </c>
      <c r="O363" s="31" t="s">
        <v>158</v>
      </c>
      <c r="P363" s="32">
        <v>630</v>
      </c>
      <c r="Q363" s="32">
        <v>0</v>
      </c>
      <c r="R363" s="32">
        <v>0</v>
      </c>
      <c r="S363" s="32">
        <f t="shared" si="25"/>
        <v>630</v>
      </c>
      <c r="U363" s="31">
        <v>80</v>
      </c>
      <c r="V363" s="22">
        <v>-630</v>
      </c>
      <c r="W363" s="22">
        <v>0</v>
      </c>
      <c r="X363" s="22">
        <v>0</v>
      </c>
      <c r="Y363" s="22">
        <v>0</v>
      </c>
      <c r="Z363" s="22">
        <v>0</v>
      </c>
      <c r="AA363" s="22">
        <v>0</v>
      </c>
      <c r="AB363" s="22">
        <v>0</v>
      </c>
      <c r="AC363" s="22">
        <v>0</v>
      </c>
      <c r="AD363" s="22">
        <v>0</v>
      </c>
      <c r="AE363" s="22">
        <v>0</v>
      </c>
      <c r="AF363" s="22">
        <v>0</v>
      </c>
      <c r="AG363" s="22">
        <v>0</v>
      </c>
      <c r="AH363" s="22">
        <v>0</v>
      </c>
      <c r="AI363" s="22">
        <f t="shared" si="26"/>
        <v>0</v>
      </c>
      <c r="AJ363" s="22">
        <v>0</v>
      </c>
      <c r="AK363" s="22">
        <f t="shared" si="27"/>
        <v>-630</v>
      </c>
      <c r="AM363" s="32">
        <f t="shared" si="28"/>
        <v>0</v>
      </c>
      <c r="AN363" s="32">
        <f t="shared" si="29"/>
        <v>0</v>
      </c>
    </row>
    <row r="364" spans="1:40" outlineLevel="1" x14ac:dyDescent="0.25">
      <c r="A364" s="36">
        <v>40755</v>
      </c>
      <c r="C364" s="28" t="s">
        <v>8206</v>
      </c>
      <c r="D364" s="29" t="s">
        <v>8207</v>
      </c>
      <c r="F364" s="29" t="s">
        <v>88</v>
      </c>
      <c r="G364" s="29" t="s">
        <v>451</v>
      </c>
      <c r="H364" s="29" t="s">
        <v>157</v>
      </c>
      <c r="K364" s="29"/>
      <c r="L364" s="29"/>
      <c r="M364" s="29"/>
      <c r="N364" s="31">
        <v>1</v>
      </c>
      <c r="O364" s="31" t="s">
        <v>158</v>
      </c>
      <c r="P364" s="32">
        <v>500</v>
      </c>
      <c r="Q364" s="32">
        <v>0</v>
      </c>
      <c r="R364" s="32">
        <v>0</v>
      </c>
      <c r="S364" s="32">
        <f t="shared" si="25"/>
        <v>500</v>
      </c>
      <c r="U364" s="31">
        <v>80</v>
      </c>
      <c r="V364" s="22">
        <v>-500</v>
      </c>
      <c r="W364" s="22">
        <v>0</v>
      </c>
      <c r="X364" s="22">
        <v>0</v>
      </c>
      <c r="Y364" s="22">
        <v>0</v>
      </c>
      <c r="Z364" s="22">
        <v>0</v>
      </c>
      <c r="AA364" s="22">
        <v>0</v>
      </c>
      <c r="AB364" s="22">
        <v>0</v>
      </c>
      <c r="AC364" s="22">
        <v>0</v>
      </c>
      <c r="AD364" s="22">
        <v>0</v>
      </c>
      <c r="AE364" s="22">
        <v>0</v>
      </c>
      <c r="AF364" s="22">
        <v>0</v>
      </c>
      <c r="AG364" s="22">
        <v>0</v>
      </c>
      <c r="AH364" s="22">
        <v>0</v>
      </c>
      <c r="AI364" s="22">
        <f t="shared" si="26"/>
        <v>0</v>
      </c>
      <c r="AJ364" s="22">
        <v>0</v>
      </c>
      <c r="AK364" s="22">
        <f t="shared" si="27"/>
        <v>-500</v>
      </c>
      <c r="AM364" s="32">
        <f t="shared" si="28"/>
        <v>0</v>
      </c>
      <c r="AN364" s="32">
        <f t="shared" si="29"/>
        <v>0</v>
      </c>
    </row>
    <row r="365" spans="1:40" outlineLevel="1" x14ac:dyDescent="0.25">
      <c r="A365" s="36">
        <v>40755</v>
      </c>
      <c r="C365" s="28" t="s">
        <v>8208</v>
      </c>
      <c r="D365" s="29" t="s">
        <v>8209</v>
      </c>
      <c r="F365" s="29" t="s">
        <v>88</v>
      </c>
      <c r="G365" s="29" t="s">
        <v>451</v>
      </c>
      <c r="H365" s="29" t="s">
        <v>157</v>
      </c>
      <c r="K365" s="29"/>
      <c r="L365" s="29"/>
      <c r="M365" s="29"/>
      <c r="N365" s="31">
        <v>1</v>
      </c>
      <c r="O365" s="31" t="s">
        <v>158</v>
      </c>
      <c r="P365" s="32">
        <v>320</v>
      </c>
      <c r="Q365" s="32">
        <v>0</v>
      </c>
      <c r="R365" s="32">
        <v>0</v>
      </c>
      <c r="S365" s="32">
        <f t="shared" si="25"/>
        <v>320</v>
      </c>
      <c r="U365" s="31">
        <v>80</v>
      </c>
      <c r="V365" s="22">
        <v>-320</v>
      </c>
      <c r="W365" s="22">
        <v>0</v>
      </c>
      <c r="X365" s="22">
        <v>0</v>
      </c>
      <c r="Y365" s="22">
        <v>0</v>
      </c>
      <c r="Z365" s="22">
        <v>0</v>
      </c>
      <c r="AA365" s="22">
        <v>0</v>
      </c>
      <c r="AB365" s="22">
        <v>0</v>
      </c>
      <c r="AC365" s="22">
        <v>0</v>
      </c>
      <c r="AD365" s="22">
        <v>0</v>
      </c>
      <c r="AE365" s="22">
        <v>0</v>
      </c>
      <c r="AF365" s="22">
        <v>0</v>
      </c>
      <c r="AG365" s="22">
        <v>0</v>
      </c>
      <c r="AH365" s="22">
        <v>0</v>
      </c>
      <c r="AI365" s="22">
        <f t="shared" si="26"/>
        <v>0</v>
      </c>
      <c r="AJ365" s="22">
        <v>0</v>
      </c>
      <c r="AK365" s="22">
        <f t="shared" si="27"/>
        <v>-320</v>
      </c>
      <c r="AM365" s="32">
        <f t="shared" si="28"/>
        <v>0</v>
      </c>
      <c r="AN365" s="32">
        <f t="shared" si="29"/>
        <v>0</v>
      </c>
    </row>
    <row r="366" spans="1:40" outlineLevel="1" x14ac:dyDescent="0.25">
      <c r="A366" s="36">
        <v>40755</v>
      </c>
      <c r="C366" s="28" t="s">
        <v>8210</v>
      </c>
      <c r="D366" s="29" t="s">
        <v>8211</v>
      </c>
      <c r="F366" s="29" t="s">
        <v>88</v>
      </c>
      <c r="G366" s="29" t="s">
        <v>451</v>
      </c>
      <c r="H366" s="29" t="s">
        <v>157</v>
      </c>
      <c r="K366" s="29"/>
      <c r="L366" s="29"/>
      <c r="M366" s="29"/>
      <c r="N366" s="31">
        <v>1</v>
      </c>
      <c r="O366" s="31" t="s">
        <v>158</v>
      </c>
      <c r="P366" s="32">
        <v>2100</v>
      </c>
      <c r="Q366" s="32">
        <v>0</v>
      </c>
      <c r="R366" s="32">
        <v>0</v>
      </c>
      <c r="S366" s="32">
        <f t="shared" si="25"/>
        <v>2100</v>
      </c>
      <c r="U366" s="31">
        <v>80</v>
      </c>
      <c r="V366" s="22">
        <v>-2100</v>
      </c>
      <c r="W366" s="22">
        <v>0</v>
      </c>
      <c r="X366" s="22">
        <v>0</v>
      </c>
      <c r="Y366" s="22">
        <v>0</v>
      </c>
      <c r="Z366" s="22">
        <v>0</v>
      </c>
      <c r="AA366" s="22">
        <v>0</v>
      </c>
      <c r="AB366" s="22">
        <v>0</v>
      </c>
      <c r="AC366" s="22">
        <v>0</v>
      </c>
      <c r="AD366" s="22">
        <v>0</v>
      </c>
      <c r="AE366" s="22">
        <v>0</v>
      </c>
      <c r="AF366" s="22">
        <v>0</v>
      </c>
      <c r="AG366" s="22">
        <v>0</v>
      </c>
      <c r="AH366" s="22">
        <v>0</v>
      </c>
      <c r="AI366" s="22">
        <f t="shared" si="26"/>
        <v>0</v>
      </c>
      <c r="AJ366" s="22">
        <v>0</v>
      </c>
      <c r="AK366" s="22">
        <f t="shared" si="27"/>
        <v>-2100</v>
      </c>
      <c r="AM366" s="32">
        <f t="shared" si="28"/>
        <v>0</v>
      </c>
      <c r="AN366" s="32">
        <f t="shared" si="29"/>
        <v>0</v>
      </c>
    </row>
    <row r="367" spans="1:40" outlineLevel="1" x14ac:dyDescent="0.25">
      <c r="A367" s="36">
        <v>40755</v>
      </c>
      <c r="C367" s="28" t="s">
        <v>8212</v>
      </c>
      <c r="D367" s="29" t="s">
        <v>8213</v>
      </c>
      <c r="F367" s="29" t="s">
        <v>88</v>
      </c>
      <c r="G367" s="29" t="s">
        <v>451</v>
      </c>
      <c r="H367" s="29" t="s">
        <v>157</v>
      </c>
      <c r="K367" s="29"/>
      <c r="L367" s="29"/>
      <c r="M367" s="29"/>
      <c r="N367" s="31">
        <v>1</v>
      </c>
      <c r="O367" s="31" t="s">
        <v>158</v>
      </c>
      <c r="P367" s="32">
        <v>230</v>
      </c>
      <c r="Q367" s="32">
        <v>0</v>
      </c>
      <c r="R367" s="32">
        <v>0</v>
      </c>
      <c r="S367" s="32">
        <f t="shared" si="25"/>
        <v>230</v>
      </c>
      <c r="U367" s="31">
        <v>80</v>
      </c>
      <c r="V367" s="22">
        <v>-230</v>
      </c>
      <c r="W367" s="22">
        <v>0</v>
      </c>
      <c r="X367" s="22">
        <v>0</v>
      </c>
      <c r="Y367" s="22">
        <v>0</v>
      </c>
      <c r="Z367" s="22">
        <v>0</v>
      </c>
      <c r="AA367" s="22">
        <v>0</v>
      </c>
      <c r="AB367" s="22">
        <v>0</v>
      </c>
      <c r="AC367" s="22">
        <v>0</v>
      </c>
      <c r="AD367" s="22">
        <v>0</v>
      </c>
      <c r="AE367" s="22">
        <v>0</v>
      </c>
      <c r="AF367" s="22">
        <v>0</v>
      </c>
      <c r="AG367" s="22">
        <v>0</v>
      </c>
      <c r="AH367" s="22">
        <v>0</v>
      </c>
      <c r="AI367" s="22">
        <f t="shared" si="26"/>
        <v>0</v>
      </c>
      <c r="AJ367" s="22">
        <v>0</v>
      </c>
      <c r="AK367" s="22">
        <f t="shared" si="27"/>
        <v>-230</v>
      </c>
      <c r="AM367" s="32">
        <f t="shared" si="28"/>
        <v>0</v>
      </c>
      <c r="AN367" s="32">
        <f t="shared" si="29"/>
        <v>0</v>
      </c>
    </row>
    <row r="368" spans="1:40" outlineLevel="1" x14ac:dyDescent="0.25">
      <c r="A368" s="36">
        <v>40755</v>
      </c>
      <c r="C368" s="28" t="s">
        <v>8214</v>
      </c>
      <c r="D368" s="29" t="s">
        <v>8215</v>
      </c>
      <c r="F368" s="29" t="s">
        <v>88</v>
      </c>
      <c r="G368" s="29" t="s">
        <v>6835</v>
      </c>
      <c r="H368" s="29" t="s">
        <v>157</v>
      </c>
      <c r="N368" s="31">
        <v>1</v>
      </c>
      <c r="O368" s="31" t="s">
        <v>158</v>
      </c>
      <c r="P368" s="32">
        <v>2800</v>
      </c>
      <c r="Q368" s="32">
        <v>0</v>
      </c>
      <c r="R368" s="32">
        <v>0</v>
      </c>
      <c r="S368" s="32">
        <f t="shared" si="25"/>
        <v>2800</v>
      </c>
      <c r="U368" s="31">
        <v>80</v>
      </c>
      <c r="V368" s="22">
        <v>-2800</v>
      </c>
      <c r="W368" s="22">
        <v>0</v>
      </c>
      <c r="X368" s="22">
        <v>0</v>
      </c>
      <c r="Y368" s="22">
        <v>0</v>
      </c>
      <c r="Z368" s="22">
        <v>0</v>
      </c>
      <c r="AA368" s="22">
        <v>0</v>
      </c>
      <c r="AB368" s="22">
        <v>0</v>
      </c>
      <c r="AC368" s="22">
        <v>0</v>
      </c>
      <c r="AD368" s="22">
        <v>0</v>
      </c>
      <c r="AE368" s="22">
        <v>0</v>
      </c>
      <c r="AF368" s="22">
        <v>0</v>
      </c>
      <c r="AG368" s="22">
        <v>0</v>
      </c>
      <c r="AH368" s="22">
        <v>0</v>
      </c>
      <c r="AI368" s="22">
        <f t="shared" si="26"/>
        <v>0</v>
      </c>
      <c r="AJ368" s="22">
        <v>0</v>
      </c>
      <c r="AK368" s="22">
        <f t="shared" si="27"/>
        <v>-2800</v>
      </c>
      <c r="AM368" s="32">
        <f t="shared" si="28"/>
        <v>0</v>
      </c>
      <c r="AN368" s="32">
        <f t="shared" si="29"/>
        <v>0</v>
      </c>
    </row>
    <row r="369" spans="1:41" outlineLevel="1" x14ac:dyDescent="0.25">
      <c r="A369" s="36">
        <v>40755</v>
      </c>
      <c r="C369" s="28" t="s">
        <v>8216</v>
      </c>
      <c r="D369" s="29" t="s">
        <v>8217</v>
      </c>
      <c r="F369" s="29" t="s">
        <v>88</v>
      </c>
      <c r="G369" s="29" t="s">
        <v>451</v>
      </c>
      <c r="H369" s="29" t="s">
        <v>157</v>
      </c>
      <c r="K369" s="29"/>
      <c r="L369" s="29"/>
      <c r="M369" s="29"/>
      <c r="N369" s="31">
        <v>1</v>
      </c>
      <c r="O369" s="31" t="s">
        <v>158</v>
      </c>
      <c r="P369" s="32">
        <v>1380</v>
      </c>
      <c r="Q369" s="32">
        <v>0</v>
      </c>
      <c r="R369" s="32">
        <v>0</v>
      </c>
      <c r="S369" s="32">
        <f t="shared" si="25"/>
        <v>1380</v>
      </c>
      <c r="U369" s="31">
        <v>80</v>
      </c>
      <c r="V369" s="22">
        <v>-1380</v>
      </c>
      <c r="W369" s="22">
        <v>0</v>
      </c>
      <c r="X369" s="22">
        <v>0</v>
      </c>
      <c r="Y369" s="22">
        <v>0</v>
      </c>
      <c r="Z369" s="22">
        <v>0</v>
      </c>
      <c r="AA369" s="22">
        <v>0</v>
      </c>
      <c r="AB369" s="22">
        <v>0</v>
      </c>
      <c r="AC369" s="22">
        <v>0</v>
      </c>
      <c r="AD369" s="22">
        <v>0</v>
      </c>
      <c r="AE369" s="22">
        <v>0</v>
      </c>
      <c r="AF369" s="22">
        <v>0</v>
      </c>
      <c r="AG369" s="22">
        <v>0</v>
      </c>
      <c r="AH369" s="22">
        <v>0</v>
      </c>
      <c r="AI369" s="22">
        <f t="shared" si="26"/>
        <v>0</v>
      </c>
      <c r="AJ369" s="22">
        <v>0</v>
      </c>
      <c r="AK369" s="22">
        <f t="shared" si="27"/>
        <v>-1380</v>
      </c>
      <c r="AM369" s="32">
        <f t="shared" si="28"/>
        <v>0</v>
      </c>
      <c r="AN369" s="32">
        <f t="shared" si="29"/>
        <v>0</v>
      </c>
    </row>
    <row r="370" spans="1:41" outlineLevel="1" x14ac:dyDescent="0.25">
      <c r="A370" s="36">
        <v>40755</v>
      </c>
      <c r="C370" s="28" t="s">
        <v>8218</v>
      </c>
      <c r="D370" s="29" t="s">
        <v>8219</v>
      </c>
      <c r="F370" s="29" t="s">
        <v>88</v>
      </c>
      <c r="G370" s="29" t="s">
        <v>451</v>
      </c>
      <c r="H370" s="29" t="s">
        <v>157</v>
      </c>
      <c r="N370" s="31">
        <v>1</v>
      </c>
      <c r="O370" s="31" t="s">
        <v>158</v>
      </c>
      <c r="P370" s="32">
        <v>5800</v>
      </c>
      <c r="Q370" s="32">
        <v>0</v>
      </c>
      <c r="R370" s="32">
        <v>0</v>
      </c>
      <c r="S370" s="32">
        <f t="shared" si="25"/>
        <v>5800</v>
      </c>
      <c r="U370" s="31">
        <v>80</v>
      </c>
      <c r="V370" s="22">
        <v>-5800</v>
      </c>
      <c r="W370" s="22">
        <v>0</v>
      </c>
      <c r="X370" s="22">
        <v>0</v>
      </c>
      <c r="Y370" s="22">
        <v>0</v>
      </c>
      <c r="Z370" s="22">
        <v>0</v>
      </c>
      <c r="AA370" s="22">
        <v>0</v>
      </c>
      <c r="AB370" s="22">
        <v>0</v>
      </c>
      <c r="AC370" s="22">
        <v>0</v>
      </c>
      <c r="AD370" s="22">
        <v>0</v>
      </c>
      <c r="AE370" s="22">
        <v>0</v>
      </c>
      <c r="AF370" s="22">
        <v>0</v>
      </c>
      <c r="AG370" s="22">
        <v>0</v>
      </c>
      <c r="AH370" s="22">
        <v>0</v>
      </c>
      <c r="AI370" s="22">
        <f t="shared" si="26"/>
        <v>0</v>
      </c>
      <c r="AJ370" s="22">
        <v>0</v>
      </c>
      <c r="AK370" s="22">
        <f t="shared" si="27"/>
        <v>-5800</v>
      </c>
      <c r="AM370" s="32">
        <f t="shared" si="28"/>
        <v>0</v>
      </c>
      <c r="AN370" s="32">
        <f t="shared" si="29"/>
        <v>0</v>
      </c>
    </row>
    <row r="371" spans="1:41" outlineLevel="1" x14ac:dyDescent="0.25">
      <c r="A371" s="36">
        <v>40755</v>
      </c>
      <c r="C371" s="28" t="s">
        <v>8220</v>
      </c>
      <c r="D371" s="29" t="s">
        <v>8221</v>
      </c>
      <c r="F371" s="29" t="s">
        <v>88</v>
      </c>
      <c r="G371" s="29" t="s">
        <v>451</v>
      </c>
      <c r="H371" s="29" t="s">
        <v>157</v>
      </c>
      <c r="K371" s="29"/>
      <c r="L371" s="29"/>
      <c r="M371" s="29"/>
      <c r="N371" s="31">
        <v>1</v>
      </c>
      <c r="O371" s="31" t="s">
        <v>158</v>
      </c>
      <c r="P371" s="32">
        <v>1433.6</v>
      </c>
      <c r="Q371" s="32">
        <v>0</v>
      </c>
      <c r="R371" s="32">
        <v>0</v>
      </c>
      <c r="S371" s="32">
        <f t="shared" si="25"/>
        <v>1433.6</v>
      </c>
      <c r="U371" s="31">
        <v>80</v>
      </c>
      <c r="V371" s="22">
        <v>-1433.6</v>
      </c>
      <c r="W371" s="22">
        <v>0</v>
      </c>
      <c r="X371" s="22">
        <v>0</v>
      </c>
      <c r="Y371" s="22">
        <v>0</v>
      </c>
      <c r="Z371" s="22">
        <v>0</v>
      </c>
      <c r="AA371" s="22">
        <v>0</v>
      </c>
      <c r="AB371" s="22">
        <v>0</v>
      </c>
      <c r="AC371" s="22">
        <v>0</v>
      </c>
      <c r="AD371" s="22">
        <v>0</v>
      </c>
      <c r="AE371" s="22">
        <v>0</v>
      </c>
      <c r="AF371" s="22">
        <v>0</v>
      </c>
      <c r="AG371" s="22">
        <v>0</v>
      </c>
      <c r="AH371" s="22">
        <v>0</v>
      </c>
      <c r="AI371" s="22">
        <f t="shared" si="26"/>
        <v>0</v>
      </c>
      <c r="AJ371" s="22">
        <v>0</v>
      </c>
      <c r="AK371" s="22">
        <f t="shared" si="27"/>
        <v>-1433.6</v>
      </c>
      <c r="AM371" s="32">
        <f t="shared" si="28"/>
        <v>0</v>
      </c>
      <c r="AN371" s="32">
        <f t="shared" si="29"/>
        <v>0</v>
      </c>
    </row>
    <row r="372" spans="1:41" outlineLevel="1" x14ac:dyDescent="0.25">
      <c r="A372" s="36">
        <v>40755</v>
      </c>
      <c r="C372" s="28" t="s">
        <v>8222</v>
      </c>
      <c r="D372" s="29" t="s">
        <v>8223</v>
      </c>
      <c r="F372" s="29" t="s">
        <v>88</v>
      </c>
      <c r="G372" s="29" t="s">
        <v>451</v>
      </c>
      <c r="H372" s="29" t="s">
        <v>157</v>
      </c>
      <c r="K372" s="29"/>
      <c r="L372" s="29"/>
      <c r="M372" s="29"/>
      <c r="N372" s="31">
        <v>1</v>
      </c>
      <c r="O372" s="31" t="s">
        <v>158</v>
      </c>
      <c r="P372" s="32">
        <v>80</v>
      </c>
      <c r="Q372" s="32">
        <v>0</v>
      </c>
      <c r="R372" s="32">
        <v>0</v>
      </c>
      <c r="S372" s="32">
        <f t="shared" si="25"/>
        <v>80</v>
      </c>
      <c r="U372" s="31">
        <v>80</v>
      </c>
      <c r="V372" s="22">
        <v>-80</v>
      </c>
      <c r="W372" s="22">
        <v>0</v>
      </c>
      <c r="X372" s="22">
        <v>0</v>
      </c>
      <c r="Y372" s="22">
        <v>0</v>
      </c>
      <c r="Z372" s="22">
        <v>0</v>
      </c>
      <c r="AA372" s="22">
        <v>0</v>
      </c>
      <c r="AB372" s="22">
        <v>0</v>
      </c>
      <c r="AC372" s="22">
        <v>0</v>
      </c>
      <c r="AD372" s="22">
        <v>0</v>
      </c>
      <c r="AE372" s="22">
        <v>0</v>
      </c>
      <c r="AF372" s="22">
        <v>0</v>
      </c>
      <c r="AG372" s="22">
        <v>0</v>
      </c>
      <c r="AH372" s="22">
        <v>0</v>
      </c>
      <c r="AI372" s="22">
        <f t="shared" si="26"/>
        <v>0</v>
      </c>
      <c r="AJ372" s="22">
        <v>0</v>
      </c>
      <c r="AK372" s="22">
        <f t="shared" si="27"/>
        <v>-80</v>
      </c>
      <c r="AM372" s="32">
        <f t="shared" si="28"/>
        <v>0</v>
      </c>
      <c r="AN372" s="32">
        <f t="shared" si="29"/>
        <v>0</v>
      </c>
    </row>
    <row r="373" spans="1:41" x14ac:dyDescent="0.25">
      <c r="K373" s="29"/>
      <c r="L373" s="29"/>
      <c r="M373" s="29"/>
      <c r="P373" s="13"/>
      <c r="Q373" s="32">
        <v>0</v>
      </c>
      <c r="R373" s="32">
        <v>0</v>
      </c>
      <c r="T373" s="13"/>
      <c r="V373" s="22"/>
      <c r="W373" s="22"/>
      <c r="X373" s="22"/>
      <c r="Y373" s="22"/>
      <c r="Z373" s="22"/>
      <c r="AA373" s="22"/>
      <c r="AB373" s="22"/>
      <c r="AC373" s="22"/>
      <c r="AD373" s="22"/>
      <c r="AE373" s="22"/>
      <c r="AF373" s="22"/>
      <c r="AG373" s="22"/>
      <c r="AH373" s="22"/>
      <c r="AI373" s="22"/>
      <c r="AJ373" s="22">
        <v>0</v>
      </c>
      <c r="AK373" s="22"/>
    </row>
    <row r="374" spans="1:41" x14ac:dyDescent="0.25">
      <c r="A374" s="36">
        <v>44797</v>
      </c>
      <c r="C374" s="69" t="s">
        <v>8224</v>
      </c>
      <c r="D374" s="29" t="s">
        <v>8225</v>
      </c>
      <c r="E374" s="29" t="s">
        <v>187</v>
      </c>
      <c r="F374" s="68" t="s">
        <v>88</v>
      </c>
      <c r="G374" s="68" t="s">
        <v>162</v>
      </c>
      <c r="H374" s="68" t="s">
        <v>90</v>
      </c>
      <c r="I374" s="142" t="s">
        <v>163</v>
      </c>
      <c r="J374" s="128" t="s">
        <v>8226</v>
      </c>
      <c r="K374" s="147" t="s">
        <v>8227</v>
      </c>
      <c r="L374" s="147"/>
      <c r="M374" s="147"/>
      <c r="N374" s="31">
        <v>1</v>
      </c>
      <c r="O374" s="31" t="s">
        <v>158</v>
      </c>
      <c r="P374" s="13">
        <v>1303</v>
      </c>
      <c r="Q374" s="32">
        <v>0</v>
      </c>
      <c r="R374" s="32">
        <v>0</v>
      </c>
      <c r="S374" s="32">
        <f t="shared" ref="S374:S383" si="30">SUM(P374:R374)</f>
        <v>1303</v>
      </c>
      <c r="T374" s="13"/>
      <c r="U374" s="31">
        <v>80</v>
      </c>
      <c r="V374" s="22">
        <v>-374.64749999999992</v>
      </c>
      <c r="W374" s="22">
        <f t="shared" ref="W374:AE383" si="31">-$S374/$U374</f>
        <v>-16.287500000000001</v>
      </c>
      <c r="X374" s="22">
        <f t="shared" si="31"/>
        <v>-16.287500000000001</v>
      </c>
      <c r="Y374" s="22">
        <f t="shared" si="31"/>
        <v>-16.287500000000001</v>
      </c>
      <c r="Z374" s="22">
        <f t="shared" si="31"/>
        <v>-16.287500000000001</v>
      </c>
      <c r="AA374" s="22">
        <f t="shared" si="31"/>
        <v>-16.287500000000001</v>
      </c>
      <c r="AB374" s="22">
        <f t="shared" si="31"/>
        <v>-16.287500000000001</v>
      </c>
      <c r="AC374" s="22">
        <f t="shared" si="31"/>
        <v>-16.287500000000001</v>
      </c>
      <c r="AD374" s="22">
        <f t="shared" si="31"/>
        <v>-16.287500000000001</v>
      </c>
      <c r="AE374" s="22">
        <f t="shared" si="31"/>
        <v>-16.287500000000001</v>
      </c>
      <c r="AF374" s="22">
        <v>0</v>
      </c>
      <c r="AG374" s="22">
        <v>0</v>
      </c>
      <c r="AH374" s="22">
        <v>0</v>
      </c>
      <c r="AI374" s="22">
        <f t="shared" ref="AI374:AI383" si="32">SUM(W374:AH374)</f>
        <v>-146.58749999999998</v>
      </c>
      <c r="AJ374" s="22">
        <v>0</v>
      </c>
      <c r="AK374" s="22">
        <f t="shared" ref="AK374:AK383" si="33">V374+AI374+AJ374</f>
        <v>-521.2349999999999</v>
      </c>
      <c r="AM374" s="32">
        <f t="shared" ref="AM374:AM383" si="34">S374+AK374</f>
        <v>781.7650000000001</v>
      </c>
      <c r="AN374" s="32">
        <f t="shared" ref="AN374:AN383" si="35">P374+V374</f>
        <v>928.35250000000008</v>
      </c>
    </row>
    <row r="375" spans="1:41" x14ac:dyDescent="0.25">
      <c r="A375" s="36">
        <v>44842</v>
      </c>
      <c r="C375" s="69" t="s">
        <v>8228</v>
      </c>
      <c r="D375" s="29" t="s">
        <v>8229</v>
      </c>
      <c r="E375" s="29" t="s">
        <v>8230</v>
      </c>
      <c r="F375" s="68" t="s">
        <v>88</v>
      </c>
      <c r="G375" s="68" t="s">
        <v>162</v>
      </c>
      <c r="H375" s="68" t="s">
        <v>90</v>
      </c>
      <c r="I375" s="142" t="s">
        <v>163</v>
      </c>
      <c r="J375" s="128">
        <v>47689</v>
      </c>
      <c r="K375" s="147" t="s">
        <v>8231</v>
      </c>
      <c r="L375" s="147"/>
      <c r="M375" s="147"/>
      <c r="N375" s="31">
        <v>1</v>
      </c>
      <c r="O375" s="31" t="s">
        <v>8232</v>
      </c>
      <c r="P375" s="32">
        <v>7340</v>
      </c>
      <c r="Q375" s="32">
        <v>0</v>
      </c>
      <c r="R375" s="32">
        <v>0</v>
      </c>
      <c r="S375" s="32">
        <f t="shared" si="30"/>
        <v>7340</v>
      </c>
      <c r="U375" s="31">
        <v>80</v>
      </c>
      <c r="V375" s="22">
        <v>-1926.75</v>
      </c>
      <c r="W375" s="22">
        <f t="shared" si="31"/>
        <v>-91.75</v>
      </c>
      <c r="X375" s="22">
        <f t="shared" si="31"/>
        <v>-91.75</v>
      </c>
      <c r="Y375" s="22">
        <f t="shared" si="31"/>
        <v>-91.75</v>
      </c>
      <c r="Z375" s="22">
        <f t="shared" si="31"/>
        <v>-91.75</v>
      </c>
      <c r="AA375" s="22">
        <f t="shared" si="31"/>
        <v>-91.75</v>
      </c>
      <c r="AB375" s="22">
        <f t="shared" si="31"/>
        <v>-91.75</v>
      </c>
      <c r="AC375" s="22">
        <f t="shared" si="31"/>
        <v>-91.75</v>
      </c>
      <c r="AD375" s="22">
        <f t="shared" si="31"/>
        <v>-91.75</v>
      </c>
      <c r="AE375" s="22">
        <f t="shared" si="31"/>
        <v>-91.75</v>
      </c>
      <c r="AF375" s="22">
        <v>0</v>
      </c>
      <c r="AG375" s="22">
        <v>0</v>
      </c>
      <c r="AH375" s="22">
        <v>0</v>
      </c>
      <c r="AI375" s="22">
        <f t="shared" si="32"/>
        <v>-825.75</v>
      </c>
      <c r="AJ375" s="22">
        <v>0</v>
      </c>
      <c r="AK375" s="22">
        <f t="shared" si="33"/>
        <v>-2752.5</v>
      </c>
      <c r="AM375" s="32">
        <f t="shared" si="34"/>
        <v>4587.5</v>
      </c>
      <c r="AN375" s="32">
        <f t="shared" si="35"/>
        <v>5413.25</v>
      </c>
    </row>
    <row r="376" spans="1:41" x14ac:dyDescent="0.25">
      <c r="A376" s="36">
        <v>44971</v>
      </c>
      <c r="C376" s="69" t="s">
        <v>8233</v>
      </c>
      <c r="D376" s="29" t="s">
        <v>8234</v>
      </c>
      <c r="E376" s="29" t="s">
        <v>8235</v>
      </c>
      <c r="F376" s="68" t="s">
        <v>88</v>
      </c>
      <c r="G376" s="68" t="s">
        <v>7457</v>
      </c>
      <c r="H376" s="68" t="s">
        <v>90</v>
      </c>
      <c r="I376" s="142">
        <v>2300246</v>
      </c>
      <c r="J376" s="128">
        <v>48892</v>
      </c>
      <c r="K376" s="147" t="s">
        <v>8236</v>
      </c>
      <c r="L376" s="147"/>
      <c r="M376" s="147"/>
      <c r="N376" s="31">
        <v>1</v>
      </c>
      <c r="O376" s="31" t="s">
        <v>158</v>
      </c>
      <c r="P376" s="32">
        <v>831.15</v>
      </c>
      <c r="Q376" s="32">
        <v>0</v>
      </c>
      <c r="R376" s="32">
        <v>0</v>
      </c>
      <c r="S376" s="32">
        <f t="shared" si="30"/>
        <v>831.15</v>
      </c>
      <c r="U376" s="31">
        <v>80</v>
      </c>
      <c r="V376" s="22">
        <v>-176.62437500000001</v>
      </c>
      <c r="W376" s="22">
        <f t="shared" si="31"/>
        <v>-10.389374999999999</v>
      </c>
      <c r="X376" s="22">
        <f t="shared" si="31"/>
        <v>-10.389374999999999</v>
      </c>
      <c r="Y376" s="22">
        <f t="shared" si="31"/>
        <v>-10.389374999999999</v>
      </c>
      <c r="Z376" s="22">
        <f t="shared" si="31"/>
        <v>-10.389374999999999</v>
      </c>
      <c r="AA376" s="22">
        <f t="shared" si="31"/>
        <v>-10.389374999999999</v>
      </c>
      <c r="AB376" s="22">
        <f t="shared" si="31"/>
        <v>-10.389374999999999</v>
      </c>
      <c r="AC376" s="22">
        <f t="shared" si="31"/>
        <v>-10.389374999999999</v>
      </c>
      <c r="AD376" s="22">
        <f t="shared" si="31"/>
        <v>-10.389374999999999</v>
      </c>
      <c r="AE376" s="22">
        <f t="shared" si="31"/>
        <v>-10.389374999999999</v>
      </c>
      <c r="AF376" s="22">
        <v>0</v>
      </c>
      <c r="AG376" s="22">
        <v>0</v>
      </c>
      <c r="AH376" s="22">
        <v>0</v>
      </c>
      <c r="AI376" s="22">
        <f t="shared" si="32"/>
        <v>-93.504374999999996</v>
      </c>
      <c r="AJ376" s="22">
        <v>0</v>
      </c>
      <c r="AK376" s="22">
        <f t="shared" si="33"/>
        <v>-270.12875000000003</v>
      </c>
      <c r="AM376" s="32">
        <f t="shared" si="34"/>
        <v>561.02125000000001</v>
      </c>
      <c r="AN376" s="32">
        <f t="shared" si="35"/>
        <v>654.52562499999999</v>
      </c>
    </row>
    <row r="377" spans="1:41" x14ac:dyDescent="0.25">
      <c r="A377" s="36">
        <v>44974</v>
      </c>
      <c r="C377" s="69" t="s">
        <v>8237</v>
      </c>
      <c r="D377" s="29" t="s">
        <v>8238</v>
      </c>
      <c r="E377" s="29" t="s">
        <v>187</v>
      </c>
      <c r="F377" s="68" t="s">
        <v>88</v>
      </c>
      <c r="G377" s="68" t="s">
        <v>7457</v>
      </c>
      <c r="H377" s="68" t="s">
        <v>90</v>
      </c>
      <c r="I377" s="142">
        <v>2300225</v>
      </c>
      <c r="J377" s="128">
        <v>48855</v>
      </c>
      <c r="K377" s="147" t="s">
        <v>8239</v>
      </c>
      <c r="L377" s="147"/>
      <c r="M377" s="147"/>
      <c r="N377" s="31">
        <v>1</v>
      </c>
      <c r="O377" s="31" t="s">
        <v>158</v>
      </c>
      <c r="P377" s="32">
        <v>16432</v>
      </c>
      <c r="Q377" s="32">
        <v>0</v>
      </c>
      <c r="R377" s="32">
        <v>0</v>
      </c>
      <c r="S377" s="32">
        <f t="shared" si="30"/>
        <v>16432</v>
      </c>
      <c r="U377" s="31">
        <v>80</v>
      </c>
      <c r="V377" s="22">
        <v>-3491.8000000000006</v>
      </c>
      <c r="W377" s="22">
        <f t="shared" si="31"/>
        <v>-205.4</v>
      </c>
      <c r="X377" s="22">
        <f t="shared" si="31"/>
        <v>-205.4</v>
      </c>
      <c r="Y377" s="22">
        <f t="shared" si="31"/>
        <v>-205.4</v>
      </c>
      <c r="Z377" s="22">
        <f t="shared" si="31"/>
        <v>-205.4</v>
      </c>
      <c r="AA377" s="22">
        <f t="shared" si="31"/>
        <v>-205.4</v>
      </c>
      <c r="AB377" s="22">
        <f t="shared" si="31"/>
        <v>-205.4</v>
      </c>
      <c r="AC377" s="22">
        <f t="shared" si="31"/>
        <v>-205.4</v>
      </c>
      <c r="AD377" s="22">
        <f t="shared" si="31"/>
        <v>-205.4</v>
      </c>
      <c r="AE377" s="22">
        <f t="shared" si="31"/>
        <v>-205.4</v>
      </c>
      <c r="AF377" s="22">
        <v>0</v>
      </c>
      <c r="AG377" s="22">
        <v>0</v>
      </c>
      <c r="AH377" s="22">
        <v>0</v>
      </c>
      <c r="AI377" s="22">
        <f t="shared" si="32"/>
        <v>-1848.6000000000004</v>
      </c>
      <c r="AJ377" s="22">
        <v>0</v>
      </c>
      <c r="AK377" s="22">
        <f t="shared" si="33"/>
        <v>-5340.4000000000015</v>
      </c>
      <c r="AM377" s="32">
        <f t="shared" si="34"/>
        <v>11091.599999999999</v>
      </c>
      <c r="AN377" s="32">
        <f t="shared" si="35"/>
        <v>12940.199999999999</v>
      </c>
    </row>
    <row r="378" spans="1:41" x14ac:dyDescent="0.25">
      <c r="A378" s="36">
        <v>44974</v>
      </c>
      <c r="C378" s="69" t="s">
        <v>8240</v>
      </c>
      <c r="D378" s="29" t="s">
        <v>8241</v>
      </c>
      <c r="E378" s="29" t="s">
        <v>8235</v>
      </c>
      <c r="F378" s="68" t="s">
        <v>88</v>
      </c>
      <c r="G378" s="68" t="s">
        <v>7457</v>
      </c>
      <c r="H378" s="68" t="s">
        <v>90</v>
      </c>
      <c r="I378" s="142">
        <v>2300246</v>
      </c>
      <c r="J378" s="128">
        <v>48891</v>
      </c>
      <c r="K378" s="86" t="s">
        <v>8242</v>
      </c>
      <c r="L378" s="86" t="s">
        <v>8243</v>
      </c>
      <c r="M378" s="86"/>
      <c r="N378" s="31">
        <v>1</v>
      </c>
      <c r="O378" s="31" t="s">
        <v>158</v>
      </c>
      <c r="P378" s="32">
        <v>1041</v>
      </c>
      <c r="Q378" s="32">
        <v>0</v>
      </c>
      <c r="R378" s="32">
        <v>0</v>
      </c>
      <c r="S378" s="32">
        <f t="shared" si="30"/>
        <v>1041</v>
      </c>
      <c r="U378" s="31">
        <v>80</v>
      </c>
      <c r="V378" s="22">
        <v>-221.1925</v>
      </c>
      <c r="W378" s="22">
        <f t="shared" si="31"/>
        <v>-13.012499999999999</v>
      </c>
      <c r="X378" s="22">
        <f t="shared" si="31"/>
        <v>-13.012499999999999</v>
      </c>
      <c r="Y378" s="22">
        <f t="shared" si="31"/>
        <v>-13.012499999999999</v>
      </c>
      <c r="Z378" s="22">
        <f t="shared" si="31"/>
        <v>-13.012499999999999</v>
      </c>
      <c r="AA378" s="22">
        <f t="shared" si="31"/>
        <v>-13.012499999999999</v>
      </c>
      <c r="AB378" s="22">
        <f t="shared" si="31"/>
        <v>-13.012499999999999</v>
      </c>
      <c r="AC378" s="22">
        <f t="shared" si="31"/>
        <v>-13.012499999999999</v>
      </c>
      <c r="AD378" s="22">
        <f t="shared" si="31"/>
        <v>-13.012499999999999</v>
      </c>
      <c r="AE378" s="22">
        <f t="shared" si="31"/>
        <v>-13.012499999999999</v>
      </c>
      <c r="AF378" s="22">
        <v>0</v>
      </c>
      <c r="AG378" s="22">
        <v>0</v>
      </c>
      <c r="AH378" s="22">
        <v>0</v>
      </c>
      <c r="AI378" s="22">
        <f t="shared" si="32"/>
        <v>-117.11250000000001</v>
      </c>
      <c r="AJ378" s="22">
        <v>0</v>
      </c>
      <c r="AK378" s="22">
        <f t="shared" si="33"/>
        <v>-338.30500000000001</v>
      </c>
      <c r="AM378" s="32">
        <f t="shared" si="34"/>
        <v>702.69499999999994</v>
      </c>
      <c r="AN378" s="32">
        <f t="shared" si="35"/>
        <v>819.8075</v>
      </c>
    </row>
    <row r="379" spans="1:41" x14ac:dyDescent="0.25">
      <c r="A379" s="36">
        <v>44978</v>
      </c>
      <c r="C379" s="69" t="s">
        <v>8244</v>
      </c>
      <c r="D379" s="29" t="s">
        <v>8245</v>
      </c>
      <c r="E379" s="29" t="s">
        <v>8235</v>
      </c>
      <c r="F379" s="68" t="s">
        <v>88</v>
      </c>
      <c r="G379" s="68" t="s">
        <v>7457</v>
      </c>
      <c r="H379" s="68" t="s">
        <v>90</v>
      </c>
      <c r="I379" s="142">
        <v>2300246</v>
      </c>
      <c r="J379" s="128">
        <v>48893</v>
      </c>
      <c r="K379" s="86" t="s">
        <v>8246</v>
      </c>
      <c r="L379" s="184"/>
      <c r="M379" s="184"/>
      <c r="N379" s="31">
        <v>1</v>
      </c>
      <c r="O379" s="31" t="s">
        <v>158</v>
      </c>
      <c r="P379" s="32">
        <v>280</v>
      </c>
      <c r="Q379" s="32">
        <v>0</v>
      </c>
      <c r="R379" s="32">
        <v>0</v>
      </c>
      <c r="S379" s="32">
        <f t="shared" si="30"/>
        <v>280</v>
      </c>
      <c r="U379" s="31">
        <v>80</v>
      </c>
      <c r="V379" s="22">
        <v>-59.5</v>
      </c>
      <c r="W379" s="22">
        <f t="shared" si="31"/>
        <v>-3.5</v>
      </c>
      <c r="X379" s="22">
        <f t="shared" si="31"/>
        <v>-3.5</v>
      </c>
      <c r="Y379" s="22">
        <f t="shared" si="31"/>
        <v>-3.5</v>
      </c>
      <c r="Z379" s="22">
        <f t="shared" si="31"/>
        <v>-3.5</v>
      </c>
      <c r="AA379" s="22">
        <f t="shared" si="31"/>
        <v>-3.5</v>
      </c>
      <c r="AB379" s="22">
        <f t="shared" si="31"/>
        <v>-3.5</v>
      </c>
      <c r="AC379" s="22">
        <f t="shared" si="31"/>
        <v>-3.5</v>
      </c>
      <c r="AD379" s="22">
        <f t="shared" si="31"/>
        <v>-3.5</v>
      </c>
      <c r="AE379" s="22">
        <f t="shared" si="31"/>
        <v>-3.5</v>
      </c>
      <c r="AF379" s="22">
        <v>0</v>
      </c>
      <c r="AG379" s="22">
        <v>0</v>
      </c>
      <c r="AH379" s="22">
        <v>0</v>
      </c>
      <c r="AI379" s="22">
        <f t="shared" si="32"/>
        <v>-31.5</v>
      </c>
      <c r="AJ379" s="22">
        <v>0</v>
      </c>
      <c r="AK379" s="22">
        <f t="shared" si="33"/>
        <v>-91</v>
      </c>
      <c r="AM379" s="32">
        <f t="shared" si="34"/>
        <v>189</v>
      </c>
      <c r="AN379" s="32">
        <f t="shared" si="35"/>
        <v>220.5</v>
      </c>
    </row>
    <row r="380" spans="1:41" x14ac:dyDescent="0.25">
      <c r="A380" s="36">
        <v>45057</v>
      </c>
      <c r="C380" s="69" t="s">
        <v>8247</v>
      </c>
      <c r="D380" s="29" t="s">
        <v>8248</v>
      </c>
      <c r="E380" s="29" t="s">
        <v>187</v>
      </c>
      <c r="F380" s="69" t="s">
        <v>88</v>
      </c>
      <c r="G380" s="69" t="s">
        <v>7457</v>
      </c>
      <c r="H380" s="69" t="s">
        <v>90</v>
      </c>
      <c r="I380" s="142">
        <v>2300629</v>
      </c>
      <c r="J380" s="128">
        <v>49654</v>
      </c>
      <c r="K380" s="86" t="s">
        <v>8249</v>
      </c>
      <c r="L380" s="86" t="s">
        <v>8250</v>
      </c>
      <c r="M380" s="86"/>
      <c r="N380" s="31">
        <v>1</v>
      </c>
      <c r="O380" s="31" t="s">
        <v>158</v>
      </c>
      <c r="P380" s="32">
        <v>8593</v>
      </c>
      <c r="Q380" s="32">
        <v>0</v>
      </c>
      <c r="R380" s="32">
        <v>0</v>
      </c>
      <c r="S380" s="32">
        <f t="shared" si="30"/>
        <v>8593</v>
      </c>
      <c r="U380" s="31">
        <v>80</v>
      </c>
      <c r="V380" s="22">
        <v>-1503.7624999999998</v>
      </c>
      <c r="W380" s="22">
        <f t="shared" si="31"/>
        <v>-107.41249999999999</v>
      </c>
      <c r="X380" s="22">
        <f t="shared" si="31"/>
        <v>-107.41249999999999</v>
      </c>
      <c r="Y380" s="22">
        <f t="shared" si="31"/>
        <v>-107.41249999999999</v>
      </c>
      <c r="Z380" s="22">
        <f t="shared" si="31"/>
        <v>-107.41249999999999</v>
      </c>
      <c r="AA380" s="22">
        <f t="shared" si="31"/>
        <v>-107.41249999999999</v>
      </c>
      <c r="AB380" s="22">
        <f t="shared" si="31"/>
        <v>-107.41249999999999</v>
      </c>
      <c r="AC380" s="22">
        <f t="shared" si="31"/>
        <v>-107.41249999999999</v>
      </c>
      <c r="AD380" s="22">
        <f t="shared" si="31"/>
        <v>-107.41249999999999</v>
      </c>
      <c r="AE380" s="22">
        <f t="shared" si="31"/>
        <v>-107.41249999999999</v>
      </c>
      <c r="AF380" s="22">
        <v>0</v>
      </c>
      <c r="AG380" s="22">
        <v>0</v>
      </c>
      <c r="AH380" s="22">
        <v>0</v>
      </c>
      <c r="AI380" s="22">
        <f t="shared" si="32"/>
        <v>-966.71250000000009</v>
      </c>
      <c r="AJ380" s="22">
        <v>0</v>
      </c>
      <c r="AK380" s="22">
        <f t="shared" si="33"/>
        <v>-2470.4749999999999</v>
      </c>
      <c r="AM380" s="32">
        <f t="shared" si="34"/>
        <v>6122.5249999999996</v>
      </c>
      <c r="AN380" s="32">
        <f t="shared" si="35"/>
        <v>7089.2375000000002</v>
      </c>
      <c r="AO380" s="138"/>
    </row>
    <row r="381" spans="1:41" x14ac:dyDescent="0.25">
      <c r="A381" s="36">
        <v>45080</v>
      </c>
      <c r="C381" s="69" t="s">
        <v>8251</v>
      </c>
      <c r="D381" s="4" t="s">
        <v>8252</v>
      </c>
      <c r="E381" s="148" t="s">
        <v>8253</v>
      </c>
      <c r="F381" s="68" t="s">
        <v>88</v>
      </c>
      <c r="G381" s="86" t="s">
        <v>7457</v>
      </c>
      <c r="H381" s="68" t="s">
        <v>90</v>
      </c>
      <c r="I381" s="142" t="s">
        <v>163</v>
      </c>
      <c r="J381" s="149" t="s">
        <v>7468</v>
      </c>
      <c r="K381" s="147" t="s">
        <v>8254</v>
      </c>
      <c r="L381" s="147"/>
      <c r="M381" s="147"/>
      <c r="N381" s="31">
        <v>1</v>
      </c>
      <c r="O381" s="31" t="s">
        <v>158</v>
      </c>
      <c r="P381" s="32">
        <v>1599</v>
      </c>
      <c r="Q381" s="32">
        <v>0</v>
      </c>
      <c r="R381" s="32">
        <v>0</v>
      </c>
      <c r="S381" s="32">
        <f t="shared" si="30"/>
        <v>1599</v>
      </c>
      <c r="U381" s="31">
        <v>80</v>
      </c>
      <c r="V381" s="22">
        <v>-259.84750000000003</v>
      </c>
      <c r="W381" s="22">
        <f t="shared" si="31"/>
        <v>-19.987500000000001</v>
      </c>
      <c r="X381" s="22">
        <f t="shared" si="31"/>
        <v>-19.987500000000001</v>
      </c>
      <c r="Y381" s="22">
        <f t="shared" si="31"/>
        <v>-19.987500000000001</v>
      </c>
      <c r="Z381" s="22">
        <f t="shared" si="31"/>
        <v>-19.987500000000001</v>
      </c>
      <c r="AA381" s="22">
        <f t="shared" si="31"/>
        <v>-19.987500000000001</v>
      </c>
      <c r="AB381" s="22">
        <f t="shared" si="31"/>
        <v>-19.987500000000001</v>
      </c>
      <c r="AC381" s="22">
        <f t="shared" si="31"/>
        <v>-19.987500000000001</v>
      </c>
      <c r="AD381" s="22">
        <f t="shared" si="31"/>
        <v>-19.987500000000001</v>
      </c>
      <c r="AE381" s="22">
        <f t="shared" si="31"/>
        <v>-19.987500000000001</v>
      </c>
      <c r="AF381" s="22">
        <v>0</v>
      </c>
      <c r="AG381" s="22">
        <v>0</v>
      </c>
      <c r="AH381" s="22">
        <v>0</v>
      </c>
      <c r="AI381" s="22">
        <f t="shared" si="32"/>
        <v>-179.88750000000002</v>
      </c>
      <c r="AJ381" s="22">
        <v>0</v>
      </c>
      <c r="AK381" s="22">
        <f t="shared" si="33"/>
        <v>-439.73500000000001</v>
      </c>
      <c r="AM381" s="32">
        <f t="shared" si="34"/>
        <v>1159.2649999999999</v>
      </c>
      <c r="AN381" s="32">
        <f t="shared" si="35"/>
        <v>1339.1524999999999</v>
      </c>
      <c r="AO381" s="138"/>
    </row>
    <row r="382" spans="1:41" x14ac:dyDescent="0.25">
      <c r="A382" s="36">
        <v>45080</v>
      </c>
      <c r="C382" s="69" t="s">
        <v>8255</v>
      </c>
      <c r="D382" s="4" t="s">
        <v>8256</v>
      </c>
      <c r="E382" s="148" t="s">
        <v>8253</v>
      </c>
      <c r="F382" s="68" t="s">
        <v>88</v>
      </c>
      <c r="G382" s="86" t="s">
        <v>7457</v>
      </c>
      <c r="H382" s="68" t="s">
        <v>90</v>
      </c>
      <c r="I382" s="142" t="s">
        <v>163</v>
      </c>
      <c r="J382" s="149" t="s">
        <v>7468</v>
      </c>
      <c r="K382" s="147" t="s">
        <v>8254</v>
      </c>
      <c r="L382" s="147"/>
      <c r="M382" s="147"/>
      <c r="N382" s="31">
        <v>1</v>
      </c>
      <c r="O382" s="31" t="s">
        <v>158</v>
      </c>
      <c r="P382" s="32">
        <v>424</v>
      </c>
      <c r="Q382" s="32">
        <v>0</v>
      </c>
      <c r="R382" s="32">
        <v>0</v>
      </c>
      <c r="S382" s="32">
        <f t="shared" si="30"/>
        <v>424</v>
      </c>
      <c r="U382" s="31">
        <v>80</v>
      </c>
      <c r="V382" s="22">
        <v>-68.899999999999991</v>
      </c>
      <c r="W382" s="22">
        <f t="shared" si="31"/>
        <v>-5.3</v>
      </c>
      <c r="X382" s="22">
        <f t="shared" si="31"/>
        <v>-5.3</v>
      </c>
      <c r="Y382" s="22">
        <f t="shared" si="31"/>
        <v>-5.3</v>
      </c>
      <c r="Z382" s="22">
        <f t="shared" si="31"/>
        <v>-5.3</v>
      </c>
      <c r="AA382" s="22">
        <f t="shared" si="31"/>
        <v>-5.3</v>
      </c>
      <c r="AB382" s="22">
        <f t="shared" si="31"/>
        <v>-5.3</v>
      </c>
      <c r="AC382" s="22">
        <f t="shared" si="31"/>
        <v>-5.3</v>
      </c>
      <c r="AD382" s="22">
        <f t="shared" si="31"/>
        <v>-5.3</v>
      </c>
      <c r="AE382" s="22">
        <f t="shared" si="31"/>
        <v>-5.3</v>
      </c>
      <c r="AF382" s="22">
        <v>0</v>
      </c>
      <c r="AG382" s="22">
        <v>0</v>
      </c>
      <c r="AH382" s="22">
        <v>0</v>
      </c>
      <c r="AI382" s="22">
        <f t="shared" si="32"/>
        <v>-47.699999999999996</v>
      </c>
      <c r="AJ382" s="22">
        <v>0</v>
      </c>
      <c r="AK382" s="22">
        <f t="shared" si="33"/>
        <v>-116.6</v>
      </c>
      <c r="AM382" s="32">
        <f t="shared" si="34"/>
        <v>307.39999999999998</v>
      </c>
      <c r="AN382" s="32">
        <f t="shared" si="35"/>
        <v>355.1</v>
      </c>
      <c r="AO382" s="138"/>
    </row>
    <row r="383" spans="1:41" x14ac:dyDescent="0.25">
      <c r="A383" s="36">
        <v>45096</v>
      </c>
      <c r="C383" s="69" t="s">
        <v>8257</v>
      </c>
      <c r="D383" t="s">
        <v>7518</v>
      </c>
      <c r="E383" s="4" t="s">
        <v>187</v>
      </c>
      <c r="F383" s="69" t="s">
        <v>88</v>
      </c>
      <c r="G383" s="69" t="s">
        <v>7457</v>
      </c>
      <c r="H383" s="69" t="s">
        <v>90</v>
      </c>
      <c r="I383" s="142">
        <v>2300929</v>
      </c>
      <c r="J383" s="128">
        <v>50319</v>
      </c>
      <c r="K383" s="86" t="s">
        <v>8258</v>
      </c>
      <c r="L383" s="86"/>
      <c r="M383" s="86"/>
      <c r="N383" s="31">
        <v>1</v>
      </c>
      <c r="O383" s="31" t="s">
        <v>158</v>
      </c>
      <c r="P383" s="32">
        <v>1582</v>
      </c>
      <c r="Q383" s="32">
        <v>0</v>
      </c>
      <c r="R383" s="32">
        <v>0</v>
      </c>
      <c r="S383" s="32">
        <f t="shared" si="30"/>
        <v>1582</v>
      </c>
      <c r="U383" s="31">
        <v>80</v>
      </c>
      <c r="V383" s="22">
        <v>-257.09500000000003</v>
      </c>
      <c r="W383" s="22">
        <f t="shared" si="31"/>
        <v>-19.774999999999999</v>
      </c>
      <c r="X383" s="22">
        <f t="shared" si="31"/>
        <v>-19.774999999999999</v>
      </c>
      <c r="Y383" s="22">
        <f t="shared" si="31"/>
        <v>-19.774999999999999</v>
      </c>
      <c r="Z383" s="22">
        <f t="shared" si="31"/>
        <v>-19.774999999999999</v>
      </c>
      <c r="AA383" s="22">
        <f t="shared" si="31"/>
        <v>-19.774999999999999</v>
      </c>
      <c r="AB383" s="22">
        <f t="shared" si="31"/>
        <v>-19.774999999999999</v>
      </c>
      <c r="AC383" s="22">
        <f t="shared" si="31"/>
        <v>-19.774999999999999</v>
      </c>
      <c r="AD383" s="22">
        <f t="shared" si="31"/>
        <v>-19.774999999999999</v>
      </c>
      <c r="AE383" s="22">
        <f t="shared" si="31"/>
        <v>-19.774999999999999</v>
      </c>
      <c r="AF383" s="22">
        <v>0</v>
      </c>
      <c r="AG383" s="22">
        <v>0</v>
      </c>
      <c r="AH383" s="22">
        <v>0</v>
      </c>
      <c r="AI383" s="22">
        <f t="shared" si="32"/>
        <v>-177.97500000000002</v>
      </c>
      <c r="AJ383" s="22">
        <v>0</v>
      </c>
      <c r="AK383" s="22">
        <f t="shared" si="33"/>
        <v>-435.07000000000005</v>
      </c>
      <c r="AM383" s="32">
        <f t="shared" si="34"/>
        <v>1146.9299999999998</v>
      </c>
      <c r="AN383" s="32">
        <f t="shared" si="35"/>
        <v>1324.905</v>
      </c>
      <c r="AO383" s="138"/>
    </row>
    <row r="384" spans="1:41" x14ac:dyDescent="0.25">
      <c r="C384" s="69" t="s">
        <v>8259</v>
      </c>
      <c r="D384"/>
      <c r="E384" s="4"/>
      <c r="F384" s="69"/>
      <c r="G384" s="69"/>
      <c r="H384" s="69"/>
      <c r="I384" s="142"/>
      <c r="J384" s="128"/>
      <c r="K384" s="86"/>
      <c r="L384" s="86"/>
      <c r="M384" s="86"/>
      <c r="Q384" s="32">
        <v>0</v>
      </c>
      <c r="R384" s="32">
        <v>0</v>
      </c>
      <c r="V384" s="22"/>
      <c r="W384" s="22"/>
      <c r="X384" s="22">
        <v>0</v>
      </c>
      <c r="Y384" s="22">
        <v>0</v>
      </c>
      <c r="Z384" s="22">
        <v>0</v>
      </c>
      <c r="AA384" s="22">
        <v>0</v>
      </c>
      <c r="AB384" s="22">
        <v>0</v>
      </c>
      <c r="AC384" s="22">
        <v>0</v>
      </c>
      <c r="AD384" s="22">
        <v>0</v>
      </c>
      <c r="AE384" s="22">
        <v>0</v>
      </c>
      <c r="AF384" s="22">
        <v>0</v>
      </c>
      <c r="AG384" s="22">
        <v>0</v>
      </c>
      <c r="AH384" s="22">
        <v>0</v>
      </c>
      <c r="AI384" s="22"/>
      <c r="AJ384" s="22">
        <v>0</v>
      </c>
      <c r="AK384" s="22"/>
      <c r="AO384" s="138"/>
    </row>
    <row r="385" spans="1:41" x14ac:dyDescent="0.25">
      <c r="A385" s="36">
        <v>45110</v>
      </c>
      <c r="C385" s="69" t="s">
        <v>8260</v>
      </c>
      <c r="D385" t="s">
        <v>8261</v>
      </c>
      <c r="E385" s="4" t="s">
        <v>187</v>
      </c>
      <c r="F385" s="69" t="s">
        <v>88</v>
      </c>
      <c r="G385" s="69" t="s">
        <v>7457</v>
      </c>
      <c r="H385" s="69" t="s">
        <v>90</v>
      </c>
      <c r="I385" s="142">
        <v>2301011</v>
      </c>
      <c r="J385" s="128">
        <v>50500</v>
      </c>
      <c r="K385" s="86" t="s">
        <v>8262</v>
      </c>
      <c r="L385" s="86"/>
      <c r="M385" s="86"/>
      <c r="N385" s="31">
        <v>1</v>
      </c>
      <c r="O385" s="31" t="s">
        <v>158</v>
      </c>
      <c r="P385" s="32">
        <v>4970</v>
      </c>
      <c r="Q385" s="32">
        <v>0</v>
      </c>
      <c r="R385" s="32">
        <v>0</v>
      </c>
      <c r="S385" s="32">
        <f t="shared" ref="S385:S406" si="36">SUM(P385:R385)</f>
        <v>4970</v>
      </c>
      <c r="U385" s="31">
        <v>80</v>
      </c>
      <c r="V385" s="22">
        <v>-745.51499999999999</v>
      </c>
      <c r="W385" s="22">
        <f t="shared" ref="W385:AE394" si="37">-$S385/$U385</f>
        <v>-62.125</v>
      </c>
      <c r="X385" s="22">
        <f t="shared" si="37"/>
        <v>-62.125</v>
      </c>
      <c r="Y385" s="22">
        <f t="shared" si="37"/>
        <v>-62.125</v>
      </c>
      <c r="Z385" s="22">
        <f t="shared" si="37"/>
        <v>-62.125</v>
      </c>
      <c r="AA385" s="22">
        <f t="shared" si="37"/>
        <v>-62.125</v>
      </c>
      <c r="AB385" s="22">
        <f t="shared" si="37"/>
        <v>-62.125</v>
      </c>
      <c r="AC385" s="22">
        <f t="shared" si="37"/>
        <v>-62.125</v>
      </c>
      <c r="AD385" s="22">
        <f t="shared" si="37"/>
        <v>-62.125</v>
      </c>
      <c r="AE385" s="22">
        <f t="shared" si="37"/>
        <v>-62.125</v>
      </c>
      <c r="AF385" s="22">
        <v>0</v>
      </c>
      <c r="AG385" s="22">
        <v>0</v>
      </c>
      <c r="AH385" s="22">
        <v>0</v>
      </c>
      <c r="AI385" s="22">
        <f t="shared" ref="AI385:AI406" si="38">SUM(W385:AH385)</f>
        <v>-559.125</v>
      </c>
      <c r="AJ385" s="22">
        <v>0</v>
      </c>
      <c r="AK385" s="22">
        <f t="shared" ref="AK385:AK406" si="39">V385+AI385+AJ385</f>
        <v>-1304.6399999999999</v>
      </c>
      <c r="AM385" s="32">
        <f t="shared" ref="AM385:AM406" si="40">S385+AK385</f>
        <v>3665.36</v>
      </c>
      <c r="AN385" s="32">
        <f t="shared" ref="AN385:AN406" si="41">P385+V385</f>
        <v>4224.4849999999997</v>
      </c>
      <c r="AO385" s="138"/>
    </row>
    <row r="386" spans="1:41" x14ac:dyDescent="0.25">
      <c r="A386" s="36">
        <v>45118</v>
      </c>
      <c r="C386" s="69" t="s">
        <v>8263</v>
      </c>
      <c r="D386" t="s">
        <v>8264</v>
      </c>
      <c r="E386" s="4" t="s">
        <v>187</v>
      </c>
      <c r="F386" s="69" t="s">
        <v>88</v>
      </c>
      <c r="G386" s="69" t="s">
        <v>7457</v>
      </c>
      <c r="H386" s="69" t="s">
        <v>90</v>
      </c>
      <c r="I386" s="142">
        <v>2301010</v>
      </c>
      <c r="J386" s="128">
        <v>50482</v>
      </c>
      <c r="K386" s="86" t="s">
        <v>8265</v>
      </c>
      <c r="L386" s="86"/>
      <c r="M386" s="86"/>
      <c r="N386" s="31">
        <v>2</v>
      </c>
      <c r="O386" s="31" t="s">
        <v>158</v>
      </c>
      <c r="P386" s="32">
        <v>2452</v>
      </c>
      <c r="Q386" s="32">
        <v>0</v>
      </c>
      <c r="R386" s="32">
        <v>0</v>
      </c>
      <c r="S386" s="32">
        <f t="shared" si="36"/>
        <v>2452</v>
      </c>
      <c r="U386" s="31">
        <v>80</v>
      </c>
      <c r="V386" s="22">
        <v>-367.79999999999995</v>
      </c>
      <c r="W386" s="22">
        <f t="shared" si="37"/>
        <v>-30.65</v>
      </c>
      <c r="X386" s="22">
        <f t="shared" si="37"/>
        <v>-30.65</v>
      </c>
      <c r="Y386" s="22">
        <f t="shared" si="37"/>
        <v>-30.65</v>
      </c>
      <c r="Z386" s="22">
        <f t="shared" si="37"/>
        <v>-30.65</v>
      </c>
      <c r="AA386" s="22">
        <f t="shared" si="37"/>
        <v>-30.65</v>
      </c>
      <c r="AB386" s="22">
        <f t="shared" si="37"/>
        <v>-30.65</v>
      </c>
      <c r="AC386" s="22">
        <f t="shared" si="37"/>
        <v>-30.65</v>
      </c>
      <c r="AD386" s="22">
        <f t="shared" si="37"/>
        <v>-30.65</v>
      </c>
      <c r="AE386" s="22">
        <f t="shared" si="37"/>
        <v>-30.65</v>
      </c>
      <c r="AF386" s="22">
        <v>0</v>
      </c>
      <c r="AG386" s="22">
        <v>0</v>
      </c>
      <c r="AH386" s="22">
        <v>0</v>
      </c>
      <c r="AI386" s="22">
        <f t="shared" si="38"/>
        <v>-275.85000000000002</v>
      </c>
      <c r="AJ386" s="22">
        <v>0</v>
      </c>
      <c r="AK386" s="22">
        <f t="shared" si="39"/>
        <v>-643.65</v>
      </c>
      <c r="AM386" s="32">
        <f t="shared" si="40"/>
        <v>1808.35</v>
      </c>
      <c r="AN386" s="32">
        <f t="shared" si="41"/>
        <v>2084.1999999999998</v>
      </c>
      <c r="AO386" s="138"/>
    </row>
    <row r="387" spans="1:41" x14ac:dyDescent="0.25">
      <c r="A387" s="36">
        <v>45127</v>
      </c>
      <c r="C387" s="69" t="s">
        <v>8266</v>
      </c>
      <c r="D387" t="s">
        <v>8267</v>
      </c>
      <c r="E387" s="4" t="s">
        <v>187</v>
      </c>
      <c r="F387" s="68" t="s">
        <v>88</v>
      </c>
      <c r="G387" s="69" t="s">
        <v>7457</v>
      </c>
      <c r="H387" s="68" t="s">
        <v>90</v>
      </c>
      <c r="I387" s="142">
        <v>2301038</v>
      </c>
      <c r="J387" s="128">
        <v>50528</v>
      </c>
      <c r="K387" s="86" t="s">
        <v>8268</v>
      </c>
      <c r="L387" s="86"/>
      <c r="M387" s="86"/>
      <c r="N387" s="31">
        <v>30</v>
      </c>
      <c r="O387" s="31" t="s">
        <v>158</v>
      </c>
      <c r="P387" s="32">
        <v>10440</v>
      </c>
      <c r="Q387" s="32">
        <v>0</v>
      </c>
      <c r="R387" s="32">
        <v>0</v>
      </c>
      <c r="S387" s="32">
        <f t="shared" si="36"/>
        <v>10440</v>
      </c>
      <c r="U387" s="31">
        <v>80</v>
      </c>
      <c r="V387" s="22">
        <v>-1566</v>
      </c>
      <c r="W387" s="22">
        <f t="shared" si="37"/>
        <v>-130.5</v>
      </c>
      <c r="X387" s="22">
        <f t="shared" si="37"/>
        <v>-130.5</v>
      </c>
      <c r="Y387" s="22">
        <f t="shared" si="37"/>
        <v>-130.5</v>
      </c>
      <c r="Z387" s="22">
        <f t="shared" si="37"/>
        <v>-130.5</v>
      </c>
      <c r="AA387" s="22">
        <f t="shared" si="37"/>
        <v>-130.5</v>
      </c>
      <c r="AB387" s="22">
        <f t="shared" si="37"/>
        <v>-130.5</v>
      </c>
      <c r="AC387" s="22">
        <f t="shared" si="37"/>
        <v>-130.5</v>
      </c>
      <c r="AD387" s="22">
        <f t="shared" si="37"/>
        <v>-130.5</v>
      </c>
      <c r="AE387" s="22">
        <f t="shared" si="37"/>
        <v>-130.5</v>
      </c>
      <c r="AF387" s="22">
        <v>0</v>
      </c>
      <c r="AG387" s="22">
        <v>0</v>
      </c>
      <c r="AH387" s="22">
        <v>0</v>
      </c>
      <c r="AI387" s="22">
        <f t="shared" si="38"/>
        <v>-1174.5</v>
      </c>
      <c r="AJ387" s="22">
        <v>0</v>
      </c>
      <c r="AK387" s="22">
        <f t="shared" si="39"/>
        <v>-2740.5</v>
      </c>
      <c r="AM387" s="32">
        <f t="shared" si="40"/>
        <v>7699.5</v>
      </c>
      <c r="AN387" s="32">
        <f t="shared" si="41"/>
        <v>8874</v>
      </c>
      <c r="AO387" s="138"/>
    </row>
    <row r="388" spans="1:41" x14ac:dyDescent="0.25">
      <c r="A388" s="36">
        <v>45127</v>
      </c>
      <c r="C388" s="69" t="s">
        <v>8269</v>
      </c>
      <c r="D388" t="s">
        <v>8267</v>
      </c>
      <c r="E388" s="4" t="s">
        <v>187</v>
      </c>
      <c r="F388" s="68" t="s">
        <v>88</v>
      </c>
      <c r="G388" s="69" t="s">
        <v>7457</v>
      </c>
      <c r="H388" s="68" t="s">
        <v>90</v>
      </c>
      <c r="I388" s="142">
        <v>2301049</v>
      </c>
      <c r="J388" s="128">
        <v>50529</v>
      </c>
      <c r="K388" s="86" t="s">
        <v>8270</v>
      </c>
      <c r="L388" s="86"/>
      <c r="M388" s="86"/>
      <c r="N388" s="31">
        <v>29</v>
      </c>
      <c r="O388" s="31" t="s">
        <v>158</v>
      </c>
      <c r="P388" s="32">
        <v>10092</v>
      </c>
      <c r="Q388" s="32">
        <v>0</v>
      </c>
      <c r="R388" s="32">
        <v>0</v>
      </c>
      <c r="S388" s="32">
        <f t="shared" si="36"/>
        <v>10092</v>
      </c>
      <c r="U388" s="31">
        <v>80</v>
      </c>
      <c r="V388" s="22">
        <v>-1513.8000000000002</v>
      </c>
      <c r="W388" s="22">
        <f t="shared" si="37"/>
        <v>-126.15</v>
      </c>
      <c r="X388" s="22">
        <f t="shared" si="37"/>
        <v>-126.15</v>
      </c>
      <c r="Y388" s="22">
        <f t="shared" si="37"/>
        <v>-126.15</v>
      </c>
      <c r="Z388" s="22">
        <f t="shared" si="37"/>
        <v>-126.15</v>
      </c>
      <c r="AA388" s="22">
        <f t="shared" si="37"/>
        <v>-126.15</v>
      </c>
      <c r="AB388" s="22">
        <f t="shared" si="37"/>
        <v>-126.15</v>
      </c>
      <c r="AC388" s="22">
        <f t="shared" si="37"/>
        <v>-126.15</v>
      </c>
      <c r="AD388" s="22">
        <f t="shared" si="37"/>
        <v>-126.15</v>
      </c>
      <c r="AE388" s="22">
        <f t="shared" si="37"/>
        <v>-126.15</v>
      </c>
      <c r="AF388" s="22">
        <v>0</v>
      </c>
      <c r="AG388" s="22">
        <v>0</v>
      </c>
      <c r="AH388" s="22">
        <v>0</v>
      </c>
      <c r="AI388" s="22">
        <f t="shared" si="38"/>
        <v>-1135.3499999999999</v>
      </c>
      <c r="AJ388" s="22">
        <v>0</v>
      </c>
      <c r="AK388" s="22">
        <f t="shared" si="39"/>
        <v>-2649.15</v>
      </c>
      <c r="AM388" s="32">
        <f t="shared" si="40"/>
        <v>7442.85</v>
      </c>
      <c r="AN388" s="32">
        <f t="shared" si="41"/>
        <v>8578.2000000000007</v>
      </c>
      <c r="AO388" s="138"/>
    </row>
    <row r="389" spans="1:41" x14ac:dyDescent="0.25">
      <c r="A389" s="36">
        <v>45142</v>
      </c>
      <c r="C389" s="69" t="s">
        <v>8271</v>
      </c>
      <c r="D389" t="s">
        <v>8272</v>
      </c>
      <c r="E389" s="4" t="s">
        <v>187</v>
      </c>
      <c r="F389" s="68" t="s">
        <v>88</v>
      </c>
      <c r="G389" s="69" t="s">
        <v>7457</v>
      </c>
      <c r="H389" s="68" t="s">
        <v>90</v>
      </c>
      <c r="I389" s="142">
        <v>2301246</v>
      </c>
      <c r="J389" s="128">
        <v>51073</v>
      </c>
      <c r="K389" s="86" t="s">
        <v>8273</v>
      </c>
      <c r="L389" s="86"/>
      <c r="M389" s="86"/>
      <c r="N389" s="31">
        <f>15+29</f>
        <v>44</v>
      </c>
      <c r="O389" s="31" t="s">
        <v>158</v>
      </c>
      <c r="P389" s="32">
        <v>4340</v>
      </c>
      <c r="Q389" s="32">
        <v>0</v>
      </c>
      <c r="R389" s="32">
        <v>0</v>
      </c>
      <c r="S389" s="32">
        <f t="shared" si="36"/>
        <v>4340</v>
      </c>
      <c r="U389" s="31">
        <v>80</v>
      </c>
      <c r="V389" s="22">
        <v>-596.75</v>
      </c>
      <c r="W389" s="22">
        <f t="shared" si="37"/>
        <v>-54.25</v>
      </c>
      <c r="X389" s="22">
        <f t="shared" si="37"/>
        <v>-54.25</v>
      </c>
      <c r="Y389" s="22">
        <f t="shared" si="37"/>
        <v>-54.25</v>
      </c>
      <c r="Z389" s="22">
        <f t="shared" si="37"/>
        <v>-54.25</v>
      </c>
      <c r="AA389" s="22">
        <f t="shared" si="37"/>
        <v>-54.25</v>
      </c>
      <c r="AB389" s="22">
        <f t="shared" si="37"/>
        <v>-54.25</v>
      </c>
      <c r="AC389" s="22">
        <f t="shared" si="37"/>
        <v>-54.25</v>
      </c>
      <c r="AD389" s="22">
        <f t="shared" si="37"/>
        <v>-54.25</v>
      </c>
      <c r="AE389" s="22">
        <f t="shared" si="37"/>
        <v>-54.25</v>
      </c>
      <c r="AF389" s="22">
        <v>0</v>
      </c>
      <c r="AG389" s="22">
        <v>0</v>
      </c>
      <c r="AH389" s="22">
        <v>0</v>
      </c>
      <c r="AI389" s="22">
        <f t="shared" si="38"/>
        <v>-488.25</v>
      </c>
      <c r="AJ389" s="22">
        <v>0</v>
      </c>
      <c r="AK389" s="22">
        <f t="shared" si="39"/>
        <v>-1085</v>
      </c>
      <c r="AM389" s="32">
        <f t="shared" si="40"/>
        <v>3255</v>
      </c>
      <c r="AN389" s="32">
        <f t="shared" si="41"/>
        <v>3743.25</v>
      </c>
      <c r="AO389" s="138"/>
    </row>
    <row r="390" spans="1:41" x14ac:dyDescent="0.25">
      <c r="A390" s="36">
        <v>45142</v>
      </c>
      <c r="C390" s="69" t="s">
        <v>8274</v>
      </c>
      <c r="D390" t="s">
        <v>8275</v>
      </c>
      <c r="E390" s="4" t="s">
        <v>195</v>
      </c>
      <c r="F390" s="29" t="s">
        <v>88</v>
      </c>
      <c r="G390" s="29" t="s">
        <v>3385</v>
      </c>
      <c r="H390" s="29" t="s">
        <v>157</v>
      </c>
      <c r="K390" s="148" t="s">
        <v>8276</v>
      </c>
      <c r="L390" s="148"/>
      <c r="M390" s="148"/>
      <c r="O390" s="31" t="s">
        <v>158</v>
      </c>
      <c r="P390" s="32">
        <v>2500</v>
      </c>
      <c r="Q390" s="32">
        <v>0</v>
      </c>
      <c r="R390" s="32">
        <v>0</v>
      </c>
      <c r="S390" s="32">
        <f t="shared" si="36"/>
        <v>2500</v>
      </c>
      <c r="U390" s="31">
        <v>80</v>
      </c>
      <c r="V390" s="22">
        <v>-343.75</v>
      </c>
      <c r="W390" s="22">
        <f t="shared" si="37"/>
        <v>-31.25</v>
      </c>
      <c r="X390" s="22">
        <f t="shared" si="37"/>
        <v>-31.25</v>
      </c>
      <c r="Y390" s="22">
        <f t="shared" si="37"/>
        <v>-31.25</v>
      </c>
      <c r="Z390" s="22">
        <f t="shared" si="37"/>
        <v>-31.25</v>
      </c>
      <c r="AA390" s="22">
        <f t="shared" si="37"/>
        <v>-31.25</v>
      </c>
      <c r="AB390" s="22">
        <f t="shared" si="37"/>
        <v>-31.25</v>
      </c>
      <c r="AC390" s="22">
        <f t="shared" si="37"/>
        <v>-31.25</v>
      </c>
      <c r="AD390" s="22">
        <f t="shared" si="37"/>
        <v>-31.25</v>
      </c>
      <c r="AE390" s="22">
        <f t="shared" si="37"/>
        <v>-31.25</v>
      </c>
      <c r="AF390" s="22">
        <v>0</v>
      </c>
      <c r="AG390" s="22">
        <v>0</v>
      </c>
      <c r="AH390" s="22">
        <v>0</v>
      </c>
      <c r="AI390" s="22">
        <f t="shared" si="38"/>
        <v>-281.25</v>
      </c>
      <c r="AJ390" s="22">
        <v>0</v>
      </c>
      <c r="AK390" s="22">
        <f t="shared" si="39"/>
        <v>-625</v>
      </c>
      <c r="AM390" s="32">
        <f t="shared" si="40"/>
        <v>1875</v>
      </c>
      <c r="AN390" s="32">
        <f t="shared" si="41"/>
        <v>2156.25</v>
      </c>
      <c r="AO390" s="138"/>
    </row>
    <row r="391" spans="1:41" x14ac:dyDescent="0.25">
      <c r="A391" s="36">
        <v>45156</v>
      </c>
      <c r="C391" s="69" t="s">
        <v>8277</v>
      </c>
      <c r="D391" t="s">
        <v>8278</v>
      </c>
      <c r="E391" s="4" t="s">
        <v>187</v>
      </c>
      <c r="F391" s="68" t="s">
        <v>88</v>
      </c>
      <c r="G391" s="69" t="s">
        <v>7457</v>
      </c>
      <c r="H391" s="68" t="s">
        <v>90</v>
      </c>
      <c r="I391" s="142">
        <v>2301236</v>
      </c>
      <c r="J391" s="128">
        <v>51167</v>
      </c>
      <c r="K391" s="86" t="s">
        <v>8279</v>
      </c>
      <c r="L391" s="86"/>
      <c r="M391" s="86"/>
      <c r="N391" s="31">
        <f>8+2+4+2</f>
        <v>16</v>
      </c>
      <c r="O391" s="31" t="s">
        <v>158</v>
      </c>
      <c r="P391" s="32">
        <v>4192</v>
      </c>
      <c r="Q391" s="32">
        <v>0</v>
      </c>
      <c r="R391" s="32">
        <v>0</v>
      </c>
      <c r="S391" s="32">
        <f t="shared" si="36"/>
        <v>4192</v>
      </c>
      <c r="U391" s="31">
        <v>80</v>
      </c>
      <c r="V391" s="22">
        <v>-576.39999999999986</v>
      </c>
      <c r="W391" s="22">
        <f t="shared" si="37"/>
        <v>-52.4</v>
      </c>
      <c r="X391" s="22">
        <f t="shared" si="37"/>
        <v>-52.4</v>
      </c>
      <c r="Y391" s="22">
        <f t="shared" si="37"/>
        <v>-52.4</v>
      </c>
      <c r="Z391" s="22">
        <f t="shared" si="37"/>
        <v>-52.4</v>
      </c>
      <c r="AA391" s="22">
        <f t="shared" si="37"/>
        <v>-52.4</v>
      </c>
      <c r="AB391" s="22">
        <f t="shared" si="37"/>
        <v>-52.4</v>
      </c>
      <c r="AC391" s="22">
        <f t="shared" si="37"/>
        <v>-52.4</v>
      </c>
      <c r="AD391" s="22">
        <f t="shared" si="37"/>
        <v>-52.4</v>
      </c>
      <c r="AE391" s="22">
        <f t="shared" si="37"/>
        <v>-52.4</v>
      </c>
      <c r="AF391" s="22">
        <v>0</v>
      </c>
      <c r="AG391" s="22">
        <v>0</v>
      </c>
      <c r="AH391" s="22">
        <v>0</v>
      </c>
      <c r="AI391" s="22">
        <f t="shared" si="38"/>
        <v>-471.59999999999991</v>
      </c>
      <c r="AJ391" s="22">
        <v>0</v>
      </c>
      <c r="AK391" s="22">
        <f t="shared" si="39"/>
        <v>-1047.9999999999998</v>
      </c>
      <c r="AM391" s="32">
        <f t="shared" si="40"/>
        <v>3144</v>
      </c>
      <c r="AN391" s="32">
        <f t="shared" si="41"/>
        <v>3615.6000000000004</v>
      </c>
      <c r="AO391" s="138"/>
    </row>
    <row r="392" spans="1:41" x14ac:dyDescent="0.25">
      <c r="A392" s="36">
        <v>45183</v>
      </c>
      <c r="C392" s="69" t="s">
        <v>8280</v>
      </c>
      <c r="D392" t="s">
        <v>8281</v>
      </c>
      <c r="E392" t="s">
        <v>187</v>
      </c>
      <c r="F392" s="68" t="s">
        <v>88</v>
      </c>
      <c r="G392" s="69" t="s">
        <v>7457</v>
      </c>
      <c r="H392" s="68" t="s">
        <v>90</v>
      </c>
      <c r="I392" s="142">
        <v>2301267</v>
      </c>
      <c r="J392" s="128">
        <v>51311</v>
      </c>
      <c r="K392" s="86" t="s">
        <v>8282</v>
      </c>
      <c r="L392" s="86"/>
      <c r="M392" s="86"/>
      <c r="N392" s="31">
        <v>1</v>
      </c>
      <c r="O392" s="31" t="s">
        <v>158</v>
      </c>
      <c r="P392" s="32">
        <v>2450</v>
      </c>
      <c r="Q392" s="32">
        <v>0</v>
      </c>
      <c r="R392" s="32">
        <v>0</v>
      </c>
      <c r="S392" s="32">
        <f t="shared" si="36"/>
        <v>2450</v>
      </c>
      <c r="U392" s="31">
        <v>80</v>
      </c>
      <c r="V392" s="22">
        <v>-306.25</v>
      </c>
      <c r="W392" s="22">
        <f t="shared" si="37"/>
        <v>-30.625</v>
      </c>
      <c r="X392" s="22">
        <f t="shared" si="37"/>
        <v>-30.625</v>
      </c>
      <c r="Y392" s="22">
        <f t="shared" si="37"/>
        <v>-30.625</v>
      </c>
      <c r="Z392" s="22">
        <f t="shared" si="37"/>
        <v>-30.625</v>
      </c>
      <c r="AA392" s="22">
        <f t="shared" si="37"/>
        <v>-30.625</v>
      </c>
      <c r="AB392" s="22">
        <f t="shared" si="37"/>
        <v>-30.625</v>
      </c>
      <c r="AC392" s="22">
        <f t="shared" si="37"/>
        <v>-30.625</v>
      </c>
      <c r="AD392" s="22">
        <f t="shared" si="37"/>
        <v>-30.625</v>
      </c>
      <c r="AE392" s="22">
        <f t="shared" si="37"/>
        <v>-30.625</v>
      </c>
      <c r="AF392" s="22">
        <v>0</v>
      </c>
      <c r="AG392" s="22">
        <v>0</v>
      </c>
      <c r="AH392" s="22">
        <v>0</v>
      </c>
      <c r="AI392" s="22">
        <f t="shared" si="38"/>
        <v>-275.625</v>
      </c>
      <c r="AJ392" s="22">
        <v>0</v>
      </c>
      <c r="AK392" s="22">
        <f t="shared" si="39"/>
        <v>-581.875</v>
      </c>
      <c r="AM392" s="32">
        <f t="shared" si="40"/>
        <v>1868.125</v>
      </c>
      <c r="AN392" s="32">
        <f t="shared" si="41"/>
        <v>2143.75</v>
      </c>
      <c r="AO392" s="138"/>
    </row>
    <row r="393" spans="1:41" x14ac:dyDescent="0.25">
      <c r="A393" s="36">
        <v>45183</v>
      </c>
      <c r="C393" s="69" t="s">
        <v>8283</v>
      </c>
      <c r="D393" t="s">
        <v>8284</v>
      </c>
      <c r="E393" t="s">
        <v>187</v>
      </c>
      <c r="F393" s="68" t="s">
        <v>88</v>
      </c>
      <c r="G393" s="69" t="s">
        <v>7457</v>
      </c>
      <c r="H393" s="68" t="s">
        <v>90</v>
      </c>
      <c r="I393" s="142">
        <v>2301267</v>
      </c>
      <c r="J393" s="128">
        <v>51311</v>
      </c>
      <c r="K393" s="86" t="s">
        <v>8282</v>
      </c>
      <c r="L393" s="86"/>
      <c r="M393" s="86"/>
      <c r="N393" s="31">
        <v>1</v>
      </c>
      <c r="O393" s="31" t="s">
        <v>158</v>
      </c>
      <c r="P393" s="32">
        <v>438</v>
      </c>
      <c r="Q393" s="32">
        <v>0</v>
      </c>
      <c r="R393" s="32">
        <v>0</v>
      </c>
      <c r="S393" s="32">
        <f t="shared" si="36"/>
        <v>438</v>
      </c>
      <c r="U393" s="31">
        <v>80</v>
      </c>
      <c r="V393" s="22">
        <v>-54.750000000000007</v>
      </c>
      <c r="W393" s="22">
        <f t="shared" si="37"/>
        <v>-5.4749999999999996</v>
      </c>
      <c r="X393" s="22">
        <f t="shared" si="37"/>
        <v>-5.4749999999999996</v>
      </c>
      <c r="Y393" s="22">
        <f t="shared" si="37"/>
        <v>-5.4749999999999996</v>
      </c>
      <c r="Z393" s="22">
        <f t="shared" si="37"/>
        <v>-5.4749999999999996</v>
      </c>
      <c r="AA393" s="22">
        <f t="shared" si="37"/>
        <v>-5.4749999999999996</v>
      </c>
      <c r="AB393" s="22">
        <f t="shared" si="37"/>
        <v>-5.4749999999999996</v>
      </c>
      <c r="AC393" s="22">
        <f t="shared" si="37"/>
        <v>-5.4749999999999996</v>
      </c>
      <c r="AD393" s="22">
        <f t="shared" si="37"/>
        <v>-5.4749999999999996</v>
      </c>
      <c r="AE393" s="22">
        <f t="shared" si="37"/>
        <v>-5.4749999999999996</v>
      </c>
      <c r="AF393" s="22">
        <v>0</v>
      </c>
      <c r="AG393" s="22">
        <v>0</v>
      </c>
      <c r="AH393" s="22">
        <v>0</v>
      </c>
      <c r="AI393" s="22">
        <f t="shared" si="38"/>
        <v>-49.275000000000006</v>
      </c>
      <c r="AJ393" s="22">
        <v>0</v>
      </c>
      <c r="AK393" s="22">
        <f t="shared" si="39"/>
        <v>-104.02500000000001</v>
      </c>
      <c r="AM393" s="32">
        <f t="shared" si="40"/>
        <v>333.97500000000002</v>
      </c>
      <c r="AN393" s="32">
        <f t="shared" si="41"/>
        <v>383.25</v>
      </c>
      <c r="AO393" s="138"/>
    </row>
    <row r="394" spans="1:41" x14ac:dyDescent="0.25">
      <c r="A394" s="36">
        <v>45183</v>
      </c>
      <c r="C394" s="69" t="s">
        <v>8285</v>
      </c>
      <c r="D394" t="s">
        <v>8286</v>
      </c>
      <c r="E394" t="s">
        <v>187</v>
      </c>
      <c r="F394" s="68" t="s">
        <v>88</v>
      </c>
      <c r="G394" s="69" t="s">
        <v>7457</v>
      </c>
      <c r="H394" s="68" t="s">
        <v>90</v>
      </c>
      <c r="I394" s="142">
        <v>2301267</v>
      </c>
      <c r="J394" s="128">
        <v>51311</v>
      </c>
      <c r="K394" s="86" t="s">
        <v>8282</v>
      </c>
      <c r="L394" s="86"/>
      <c r="M394" s="86"/>
      <c r="N394" s="31">
        <v>7</v>
      </c>
      <c r="O394" s="31" t="s">
        <v>158</v>
      </c>
      <c r="P394" s="32">
        <v>1386</v>
      </c>
      <c r="Q394" s="32">
        <v>0</v>
      </c>
      <c r="R394" s="32">
        <v>0</v>
      </c>
      <c r="S394" s="32">
        <f t="shared" si="36"/>
        <v>1386</v>
      </c>
      <c r="U394" s="31">
        <v>80</v>
      </c>
      <c r="V394" s="22">
        <v>-173.24999999999997</v>
      </c>
      <c r="W394" s="22">
        <f t="shared" si="37"/>
        <v>-17.324999999999999</v>
      </c>
      <c r="X394" s="22">
        <f t="shared" si="37"/>
        <v>-17.324999999999999</v>
      </c>
      <c r="Y394" s="22">
        <f t="shared" si="37"/>
        <v>-17.324999999999999</v>
      </c>
      <c r="Z394" s="22">
        <f t="shared" si="37"/>
        <v>-17.324999999999999</v>
      </c>
      <c r="AA394" s="22">
        <f t="shared" si="37"/>
        <v>-17.324999999999999</v>
      </c>
      <c r="AB394" s="22">
        <f t="shared" si="37"/>
        <v>-17.324999999999999</v>
      </c>
      <c r="AC394" s="22">
        <f t="shared" si="37"/>
        <v>-17.324999999999999</v>
      </c>
      <c r="AD394" s="22">
        <f t="shared" si="37"/>
        <v>-17.324999999999999</v>
      </c>
      <c r="AE394" s="22">
        <f t="shared" si="37"/>
        <v>-17.324999999999999</v>
      </c>
      <c r="AF394" s="22">
        <v>0</v>
      </c>
      <c r="AG394" s="22">
        <v>0</v>
      </c>
      <c r="AH394" s="22">
        <v>0</v>
      </c>
      <c r="AI394" s="22">
        <f t="shared" si="38"/>
        <v>-155.92499999999998</v>
      </c>
      <c r="AJ394" s="22">
        <v>0</v>
      </c>
      <c r="AK394" s="22">
        <f t="shared" si="39"/>
        <v>-329.17499999999995</v>
      </c>
      <c r="AM394" s="32">
        <f t="shared" si="40"/>
        <v>1056.825</v>
      </c>
      <c r="AN394" s="32">
        <f t="shared" si="41"/>
        <v>1212.75</v>
      </c>
      <c r="AO394" s="138"/>
    </row>
    <row r="395" spans="1:41" x14ac:dyDescent="0.25">
      <c r="A395" s="36">
        <v>45183</v>
      </c>
      <c r="C395" s="69" t="s">
        <v>8287</v>
      </c>
      <c r="D395" t="s">
        <v>8288</v>
      </c>
      <c r="E395" t="s">
        <v>187</v>
      </c>
      <c r="F395" s="68" t="s">
        <v>88</v>
      </c>
      <c r="G395" s="69" t="s">
        <v>7457</v>
      </c>
      <c r="H395" s="68" t="s">
        <v>90</v>
      </c>
      <c r="I395" s="142">
        <v>2301267</v>
      </c>
      <c r="J395" s="128">
        <v>51311</v>
      </c>
      <c r="K395" s="86" t="s">
        <v>8282</v>
      </c>
      <c r="L395" s="86"/>
      <c r="M395" s="86"/>
      <c r="N395" s="31">
        <v>9</v>
      </c>
      <c r="O395" s="31" t="s">
        <v>158</v>
      </c>
      <c r="P395" s="32">
        <v>1602</v>
      </c>
      <c r="Q395" s="32">
        <v>0</v>
      </c>
      <c r="R395" s="32">
        <v>0</v>
      </c>
      <c r="S395" s="32">
        <f t="shared" si="36"/>
        <v>1602</v>
      </c>
      <c r="U395" s="31">
        <v>80</v>
      </c>
      <c r="V395" s="22">
        <v>-200.25000000000003</v>
      </c>
      <c r="W395" s="22">
        <f t="shared" ref="W395:AE405" si="42">-$S395/$U395</f>
        <v>-20.024999999999999</v>
      </c>
      <c r="X395" s="22">
        <f t="shared" si="42"/>
        <v>-20.024999999999999</v>
      </c>
      <c r="Y395" s="22">
        <f t="shared" si="42"/>
        <v>-20.024999999999999</v>
      </c>
      <c r="Z395" s="22">
        <f t="shared" si="42"/>
        <v>-20.024999999999999</v>
      </c>
      <c r="AA395" s="22">
        <f t="shared" si="42"/>
        <v>-20.024999999999999</v>
      </c>
      <c r="AB395" s="22">
        <f t="shared" si="42"/>
        <v>-20.024999999999999</v>
      </c>
      <c r="AC395" s="22">
        <f t="shared" si="42"/>
        <v>-20.024999999999999</v>
      </c>
      <c r="AD395" s="22">
        <f t="shared" si="42"/>
        <v>-20.024999999999999</v>
      </c>
      <c r="AE395" s="22">
        <f t="shared" si="42"/>
        <v>-20.024999999999999</v>
      </c>
      <c r="AF395" s="22">
        <v>0</v>
      </c>
      <c r="AG395" s="22">
        <v>0</v>
      </c>
      <c r="AH395" s="22">
        <v>0</v>
      </c>
      <c r="AI395" s="22">
        <f t="shared" si="38"/>
        <v>-180.22500000000002</v>
      </c>
      <c r="AJ395" s="22">
        <v>0</v>
      </c>
      <c r="AK395" s="22">
        <f t="shared" si="39"/>
        <v>-380.47500000000002</v>
      </c>
      <c r="AM395" s="32">
        <f t="shared" si="40"/>
        <v>1221.5250000000001</v>
      </c>
      <c r="AN395" s="32">
        <f t="shared" si="41"/>
        <v>1401.75</v>
      </c>
      <c r="AO395" s="138"/>
    </row>
    <row r="396" spans="1:41" x14ac:dyDescent="0.25">
      <c r="A396" s="36">
        <v>45183</v>
      </c>
      <c r="C396" s="69" t="s">
        <v>8289</v>
      </c>
      <c r="D396" t="s">
        <v>8290</v>
      </c>
      <c r="E396" t="s">
        <v>187</v>
      </c>
      <c r="F396" s="68" t="s">
        <v>88</v>
      </c>
      <c r="G396" s="69" t="s">
        <v>7457</v>
      </c>
      <c r="H396" s="68" t="s">
        <v>90</v>
      </c>
      <c r="I396" s="142">
        <v>2301267</v>
      </c>
      <c r="J396" s="128">
        <v>51311</v>
      </c>
      <c r="K396" s="86" t="s">
        <v>8282</v>
      </c>
      <c r="L396" s="86"/>
      <c r="M396" s="86"/>
      <c r="N396" s="31">
        <v>1</v>
      </c>
      <c r="O396" s="31" t="s">
        <v>158</v>
      </c>
      <c r="P396" s="32">
        <v>1395</v>
      </c>
      <c r="Q396" s="32">
        <v>0</v>
      </c>
      <c r="R396" s="32">
        <v>0</v>
      </c>
      <c r="S396" s="32">
        <f t="shared" si="36"/>
        <v>1395</v>
      </c>
      <c r="U396" s="31">
        <v>80</v>
      </c>
      <c r="V396" s="22">
        <v>-174.375</v>
      </c>
      <c r="W396" s="22">
        <f t="shared" si="42"/>
        <v>-17.4375</v>
      </c>
      <c r="X396" s="22">
        <f t="shared" si="42"/>
        <v>-17.4375</v>
      </c>
      <c r="Y396" s="22">
        <f t="shared" si="42"/>
        <v>-17.4375</v>
      </c>
      <c r="Z396" s="22">
        <f t="shared" si="42"/>
        <v>-17.4375</v>
      </c>
      <c r="AA396" s="22">
        <f t="shared" si="42"/>
        <v>-17.4375</v>
      </c>
      <c r="AB396" s="22">
        <f t="shared" si="42"/>
        <v>-17.4375</v>
      </c>
      <c r="AC396" s="22">
        <f t="shared" si="42"/>
        <v>-17.4375</v>
      </c>
      <c r="AD396" s="22">
        <f t="shared" si="42"/>
        <v>-17.4375</v>
      </c>
      <c r="AE396" s="22">
        <f t="shared" si="42"/>
        <v>-17.4375</v>
      </c>
      <c r="AF396" s="22">
        <v>0</v>
      </c>
      <c r="AG396" s="22">
        <v>0</v>
      </c>
      <c r="AH396" s="22">
        <v>0</v>
      </c>
      <c r="AI396" s="22">
        <f t="shared" si="38"/>
        <v>-156.9375</v>
      </c>
      <c r="AJ396" s="22">
        <v>0</v>
      </c>
      <c r="AK396" s="22">
        <f t="shared" si="39"/>
        <v>-331.3125</v>
      </c>
      <c r="AM396" s="32">
        <f t="shared" si="40"/>
        <v>1063.6875</v>
      </c>
      <c r="AN396" s="32">
        <f t="shared" si="41"/>
        <v>1220.625</v>
      </c>
      <c r="AO396" s="138"/>
    </row>
    <row r="397" spans="1:41" x14ac:dyDescent="0.25">
      <c r="A397" s="36">
        <v>45183</v>
      </c>
      <c r="C397" s="69" t="s">
        <v>8291</v>
      </c>
      <c r="D397" t="s">
        <v>8292</v>
      </c>
      <c r="E397" t="s">
        <v>187</v>
      </c>
      <c r="F397" s="68" t="s">
        <v>88</v>
      </c>
      <c r="G397" s="69" t="s">
        <v>7457</v>
      </c>
      <c r="H397" s="68" t="s">
        <v>90</v>
      </c>
      <c r="I397" s="142">
        <v>2301267</v>
      </c>
      <c r="J397" s="128">
        <v>51311</v>
      </c>
      <c r="K397" s="86" t="s">
        <v>8282</v>
      </c>
      <c r="L397" s="86"/>
      <c r="M397" s="86"/>
      <c r="N397" s="31">
        <v>3</v>
      </c>
      <c r="O397" s="31" t="s">
        <v>158</v>
      </c>
      <c r="P397" s="32">
        <v>990</v>
      </c>
      <c r="Q397" s="32">
        <v>0</v>
      </c>
      <c r="R397" s="32">
        <v>0</v>
      </c>
      <c r="S397" s="32">
        <f t="shared" si="36"/>
        <v>990</v>
      </c>
      <c r="U397" s="31">
        <v>80</v>
      </c>
      <c r="V397" s="22">
        <v>-123.75</v>
      </c>
      <c r="W397" s="22">
        <f t="shared" si="42"/>
        <v>-12.375</v>
      </c>
      <c r="X397" s="22">
        <f t="shared" si="42"/>
        <v>-12.375</v>
      </c>
      <c r="Y397" s="22">
        <f t="shared" si="42"/>
        <v>-12.375</v>
      </c>
      <c r="Z397" s="22">
        <f t="shared" si="42"/>
        <v>-12.375</v>
      </c>
      <c r="AA397" s="22">
        <f t="shared" si="42"/>
        <v>-12.375</v>
      </c>
      <c r="AB397" s="22">
        <f t="shared" si="42"/>
        <v>-12.375</v>
      </c>
      <c r="AC397" s="22">
        <f t="shared" si="42"/>
        <v>-12.375</v>
      </c>
      <c r="AD397" s="22">
        <f t="shared" si="42"/>
        <v>-12.375</v>
      </c>
      <c r="AE397" s="22">
        <f t="shared" si="42"/>
        <v>-12.375</v>
      </c>
      <c r="AF397" s="22">
        <v>0</v>
      </c>
      <c r="AG397" s="22">
        <v>0</v>
      </c>
      <c r="AH397" s="22">
        <v>0</v>
      </c>
      <c r="AI397" s="22">
        <f t="shared" si="38"/>
        <v>-111.375</v>
      </c>
      <c r="AJ397" s="22">
        <v>0</v>
      </c>
      <c r="AK397" s="22">
        <f t="shared" si="39"/>
        <v>-235.125</v>
      </c>
      <c r="AM397" s="32">
        <f t="shared" si="40"/>
        <v>754.875</v>
      </c>
      <c r="AN397" s="32">
        <f t="shared" si="41"/>
        <v>866.25</v>
      </c>
      <c r="AO397" s="138"/>
    </row>
    <row r="398" spans="1:41" x14ac:dyDescent="0.25">
      <c r="A398" s="36">
        <v>45183</v>
      </c>
      <c r="C398" s="69" t="s">
        <v>8293</v>
      </c>
      <c r="D398" t="s">
        <v>8294</v>
      </c>
      <c r="E398" t="s">
        <v>187</v>
      </c>
      <c r="F398" s="68" t="s">
        <v>88</v>
      </c>
      <c r="G398" s="69" t="s">
        <v>7457</v>
      </c>
      <c r="H398" s="68" t="s">
        <v>90</v>
      </c>
      <c r="I398" s="142">
        <v>2301267</v>
      </c>
      <c r="J398" s="128">
        <v>51311</v>
      </c>
      <c r="K398" s="86" t="s">
        <v>8282</v>
      </c>
      <c r="L398" s="86"/>
      <c r="M398" s="86"/>
      <c r="N398" s="31">
        <v>1</v>
      </c>
      <c r="O398" s="31" t="s">
        <v>158</v>
      </c>
      <c r="P398" s="32">
        <v>198</v>
      </c>
      <c r="Q398" s="32">
        <v>0</v>
      </c>
      <c r="R398" s="32">
        <v>0</v>
      </c>
      <c r="S398" s="32">
        <f t="shared" si="36"/>
        <v>198</v>
      </c>
      <c r="U398" s="31">
        <v>80</v>
      </c>
      <c r="V398" s="22">
        <v>-24.750000000000004</v>
      </c>
      <c r="W398" s="22">
        <f t="shared" si="42"/>
        <v>-2.4750000000000001</v>
      </c>
      <c r="X398" s="22">
        <f t="shared" si="42"/>
        <v>-2.4750000000000001</v>
      </c>
      <c r="Y398" s="22">
        <f t="shared" si="42"/>
        <v>-2.4750000000000001</v>
      </c>
      <c r="Z398" s="22">
        <f t="shared" si="42"/>
        <v>-2.4750000000000001</v>
      </c>
      <c r="AA398" s="22">
        <f t="shared" si="42"/>
        <v>-2.4750000000000001</v>
      </c>
      <c r="AB398" s="22">
        <f t="shared" si="42"/>
        <v>-2.4750000000000001</v>
      </c>
      <c r="AC398" s="22">
        <f t="shared" si="42"/>
        <v>-2.4750000000000001</v>
      </c>
      <c r="AD398" s="22">
        <f t="shared" si="42"/>
        <v>-2.4750000000000001</v>
      </c>
      <c r="AE398" s="22">
        <f t="shared" si="42"/>
        <v>-2.4750000000000001</v>
      </c>
      <c r="AF398" s="22">
        <v>0</v>
      </c>
      <c r="AG398" s="22">
        <v>0</v>
      </c>
      <c r="AH398" s="22">
        <v>0</v>
      </c>
      <c r="AI398" s="22">
        <f t="shared" si="38"/>
        <v>-22.275000000000002</v>
      </c>
      <c r="AJ398" s="22">
        <v>0</v>
      </c>
      <c r="AK398" s="22">
        <f t="shared" si="39"/>
        <v>-47.025000000000006</v>
      </c>
      <c r="AM398" s="32">
        <f t="shared" si="40"/>
        <v>150.97499999999999</v>
      </c>
      <c r="AN398" s="32">
        <f t="shared" si="41"/>
        <v>173.25</v>
      </c>
      <c r="AO398" s="138"/>
    </row>
    <row r="399" spans="1:41" x14ac:dyDescent="0.25">
      <c r="A399" s="36">
        <v>45183</v>
      </c>
      <c r="C399" s="69" t="s">
        <v>8295</v>
      </c>
      <c r="D399" t="s">
        <v>8296</v>
      </c>
      <c r="E399" t="s">
        <v>187</v>
      </c>
      <c r="F399" s="68" t="s">
        <v>88</v>
      </c>
      <c r="G399" s="69" t="s">
        <v>7457</v>
      </c>
      <c r="H399" s="68" t="s">
        <v>90</v>
      </c>
      <c r="I399" s="142">
        <v>2301267</v>
      </c>
      <c r="J399" s="128">
        <v>51311</v>
      </c>
      <c r="K399" s="86" t="s">
        <v>8282</v>
      </c>
      <c r="L399" s="86"/>
      <c r="M399" s="86"/>
      <c r="N399" s="31">
        <v>3</v>
      </c>
      <c r="O399" s="31" t="s">
        <v>158</v>
      </c>
      <c r="P399" s="32">
        <v>1434</v>
      </c>
      <c r="Q399" s="32">
        <v>0</v>
      </c>
      <c r="R399" s="32">
        <v>0</v>
      </c>
      <c r="S399" s="32">
        <f t="shared" si="36"/>
        <v>1434</v>
      </c>
      <c r="U399" s="31">
        <v>80</v>
      </c>
      <c r="V399" s="22">
        <v>-179.25000000000003</v>
      </c>
      <c r="W399" s="22">
        <f t="shared" si="42"/>
        <v>-17.925000000000001</v>
      </c>
      <c r="X399" s="22">
        <f t="shared" si="42"/>
        <v>-17.925000000000001</v>
      </c>
      <c r="Y399" s="22">
        <f t="shared" si="42"/>
        <v>-17.925000000000001</v>
      </c>
      <c r="Z399" s="22">
        <f t="shared" si="42"/>
        <v>-17.925000000000001</v>
      </c>
      <c r="AA399" s="22">
        <f t="shared" si="42"/>
        <v>-17.925000000000001</v>
      </c>
      <c r="AB399" s="22">
        <f t="shared" si="42"/>
        <v>-17.925000000000001</v>
      </c>
      <c r="AC399" s="22">
        <f t="shared" si="42"/>
        <v>-17.925000000000001</v>
      </c>
      <c r="AD399" s="22">
        <f t="shared" si="42"/>
        <v>-17.925000000000001</v>
      </c>
      <c r="AE399" s="22">
        <f t="shared" si="42"/>
        <v>-17.925000000000001</v>
      </c>
      <c r="AF399" s="22">
        <v>0</v>
      </c>
      <c r="AG399" s="22">
        <v>0</v>
      </c>
      <c r="AH399" s="22">
        <v>0</v>
      </c>
      <c r="AI399" s="22">
        <f t="shared" si="38"/>
        <v>-161.32500000000002</v>
      </c>
      <c r="AJ399" s="22">
        <v>0</v>
      </c>
      <c r="AK399" s="22">
        <f t="shared" si="39"/>
        <v>-340.57500000000005</v>
      </c>
      <c r="AM399" s="32">
        <f t="shared" si="40"/>
        <v>1093.425</v>
      </c>
      <c r="AN399" s="32">
        <f t="shared" si="41"/>
        <v>1254.75</v>
      </c>
      <c r="AO399" s="138"/>
    </row>
    <row r="400" spans="1:41" x14ac:dyDescent="0.25">
      <c r="A400" s="36">
        <v>45183</v>
      </c>
      <c r="C400" s="69" t="s">
        <v>8297</v>
      </c>
      <c r="D400" t="s">
        <v>8298</v>
      </c>
      <c r="E400" t="s">
        <v>187</v>
      </c>
      <c r="F400" s="68" t="s">
        <v>88</v>
      </c>
      <c r="G400" s="69" t="s">
        <v>7457</v>
      </c>
      <c r="H400" s="68" t="s">
        <v>90</v>
      </c>
      <c r="I400" s="142">
        <v>2301267</v>
      </c>
      <c r="J400" s="128">
        <v>51311</v>
      </c>
      <c r="K400" s="86" t="s">
        <v>8282</v>
      </c>
      <c r="L400" s="86"/>
      <c r="M400" s="86"/>
      <c r="N400" s="31">
        <v>3</v>
      </c>
      <c r="O400" s="31" t="s">
        <v>158</v>
      </c>
      <c r="P400" s="32">
        <v>2094</v>
      </c>
      <c r="Q400" s="32">
        <v>0</v>
      </c>
      <c r="R400" s="32">
        <v>0</v>
      </c>
      <c r="S400" s="32">
        <f t="shared" si="36"/>
        <v>2094</v>
      </c>
      <c r="U400" s="31">
        <v>80</v>
      </c>
      <c r="V400" s="22">
        <v>-261.75000000000006</v>
      </c>
      <c r="W400" s="22">
        <f t="shared" si="42"/>
        <v>-26.175000000000001</v>
      </c>
      <c r="X400" s="22">
        <f t="shared" si="42"/>
        <v>-26.175000000000001</v>
      </c>
      <c r="Y400" s="22">
        <f t="shared" si="42"/>
        <v>-26.175000000000001</v>
      </c>
      <c r="Z400" s="22">
        <f t="shared" si="42"/>
        <v>-26.175000000000001</v>
      </c>
      <c r="AA400" s="22">
        <f t="shared" si="42"/>
        <v>-26.175000000000001</v>
      </c>
      <c r="AB400" s="22">
        <f t="shared" si="42"/>
        <v>-26.175000000000001</v>
      </c>
      <c r="AC400" s="22">
        <f t="shared" si="42"/>
        <v>-26.175000000000001</v>
      </c>
      <c r="AD400" s="22">
        <f t="shared" si="42"/>
        <v>-26.175000000000001</v>
      </c>
      <c r="AE400" s="22">
        <f t="shared" si="42"/>
        <v>-26.175000000000001</v>
      </c>
      <c r="AF400" s="22">
        <v>0</v>
      </c>
      <c r="AG400" s="22">
        <v>0</v>
      </c>
      <c r="AH400" s="22">
        <v>0</v>
      </c>
      <c r="AI400" s="22">
        <f t="shared" si="38"/>
        <v>-235.57500000000005</v>
      </c>
      <c r="AJ400" s="22">
        <v>0</v>
      </c>
      <c r="AK400" s="22">
        <f t="shared" si="39"/>
        <v>-497.3250000000001</v>
      </c>
      <c r="AM400" s="32">
        <f t="shared" si="40"/>
        <v>1596.675</v>
      </c>
      <c r="AN400" s="32">
        <f t="shared" si="41"/>
        <v>1832.25</v>
      </c>
      <c r="AO400" s="138"/>
    </row>
    <row r="401" spans="1:45" x14ac:dyDescent="0.25">
      <c r="A401" s="36">
        <v>45183</v>
      </c>
      <c r="C401" s="69" t="s">
        <v>8299</v>
      </c>
      <c r="D401" t="s">
        <v>8300</v>
      </c>
      <c r="E401" t="s">
        <v>187</v>
      </c>
      <c r="F401" s="68" t="s">
        <v>88</v>
      </c>
      <c r="G401" s="69" t="s">
        <v>7457</v>
      </c>
      <c r="H401" s="68" t="s">
        <v>90</v>
      </c>
      <c r="I401" s="142">
        <v>2301267</v>
      </c>
      <c r="J401" s="128">
        <v>51311</v>
      </c>
      <c r="K401" s="86" t="s">
        <v>8282</v>
      </c>
      <c r="L401" s="86"/>
      <c r="M401" s="86"/>
      <c r="N401" s="31">
        <v>4</v>
      </c>
      <c r="O401" s="31" t="s">
        <v>158</v>
      </c>
      <c r="P401" s="32">
        <v>3520</v>
      </c>
      <c r="Q401" s="32">
        <v>0</v>
      </c>
      <c r="R401" s="32">
        <v>0</v>
      </c>
      <c r="S401" s="32">
        <f t="shared" si="36"/>
        <v>3520</v>
      </c>
      <c r="U401" s="31">
        <v>80</v>
      </c>
      <c r="V401" s="22">
        <v>-440</v>
      </c>
      <c r="W401" s="22">
        <f t="shared" si="42"/>
        <v>-44</v>
      </c>
      <c r="X401" s="22">
        <f t="shared" si="42"/>
        <v>-44</v>
      </c>
      <c r="Y401" s="22">
        <f t="shared" si="42"/>
        <v>-44</v>
      </c>
      <c r="Z401" s="22">
        <f t="shared" si="42"/>
        <v>-44</v>
      </c>
      <c r="AA401" s="22">
        <f t="shared" si="42"/>
        <v>-44</v>
      </c>
      <c r="AB401" s="22">
        <f t="shared" si="42"/>
        <v>-44</v>
      </c>
      <c r="AC401" s="22">
        <f t="shared" si="42"/>
        <v>-44</v>
      </c>
      <c r="AD401" s="22">
        <f t="shared" si="42"/>
        <v>-44</v>
      </c>
      <c r="AE401" s="22">
        <f t="shared" si="42"/>
        <v>-44</v>
      </c>
      <c r="AF401" s="22">
        <v>0</v>
      </c>
      <c r="AG401" s="22">
        <v>0</v>
      </c>
      <c r="AH401" s="22">
        <v>0</v>
      </c>
      <c r="AI401" s="22">
        <f t="shared" si="38"/>
        <v>-396</v>
      </c>
      <c r="AJ401" s="22">
        <v>0</v>
      </c>
      <c r="AK401" s="22">
        <f t="shared" si="39"/>
        <v>-836</v>
      </c>
      <c r="AM401" s="32">
        <f t="shared" si="40"/>
        <v>2684</v>
      </c>
      <c r="AN401" s="32">
        <f t="shared" si="41"/>
        <v>3080</v>
      </c>
      <c r="AO401" s="138"/>
    </row>
    <row r="402" spans="1:45" x14ac:dyDescent="0.25">
      <c r="A402" s="36">
        <v>45202</v>
      </c>
      <c r="C402" s="69" t="s">
        <v>8301</v>
      </c>
      <c r="D402" t="s">
        <v>8302</v>
      </c>
      <c r="E402" t="s">
        <v>187</v>
      </c>
      <c r="F402" s="68" t="s">
        <v>88</v>
      </c>
      <c r="G402" s="69" t="s">
        <v>7457</v>
      </c>
      <c r="H402" s="68" t="s">
        <v>90</v>
      </c>
      <c r="I402" s="142">
        <v>2301526</v>
      </c>
      <c r="J402" s="128">
        <v>51361</v>
      </c>
      <c r="K402" s="86" t="s">
        <v>8303</v>
      </c>
      <c r="L402" s="86"/>
      <c r="M402" s="86"/>
      <c r="N402" s="31">
        <v>7</v>
      </c>
      <c r="O402" s="31" t="s">
        <v>158</v>
      </c>
      <c r="P402" s="32">
        <v>1925</v>
      </c>
      <c r="Q402" s="32">
        <v>0</v>
      </c>
      <c r="R402" s="32">
        <v>0</v>
      </c>
      <c r="S402" s="32">
        <f t="shared" si="36"/>
        <v>1925</v>
      </c>
      <c r="U402" s="31">
        <v>80</v>
      </c>
      <c r="V402" s="22">
        <v>-216.5625</v>
      </c>
      <c r="W402" s="22">
        <f t="shared" si="42"/>
        <v>-24.0625</v>
      </c>
      <c r="X402" s="22">
        <f t="shared" si="42"/>
        <v>-24.0625</v>
      </c>
      <c r="Y402" s="22">
        <f t="shared" si="42"/>
        <v>-24.0625</v>
      </c>
      <c r="Z402" s="22">
        <f t="shared" si="42"/>
        <v>-24.0625</v>
      </c>
      <c r="AA402" s="22">
        <f t="shared" si="42"/>
        <v>-24.0625</v>
      </c>
      <c r="AB402" s="22">
        <f t="shared" si="42"/>
        <v>-24.0625</v>
      </c>
      <c r="AC402" s="22">
        <f t="shared" si="42"/>
        <v>-24.0625</v>
      </c>
      <c r="AD402" s="22">
        <f t="shared" si="42"/>
        <v>-24.0625</v>
      </c>
      <c r="AE402" s="22">
        <f t="shared" si="42"/>
        <v>-24.0625</v>
      </c>
      <c r="AF402" s="22">
        <v>0</v>
      </c>
      <c r="AG402" s="22">
        <v>0</v>
      </c>
      <c r="AH402" s="22">
        <v>0</v>
      </c>
      <c r="AI402" s="22">
        <f t="shared" si="38"/>
        <v>-216.5625</v>
      </c>
      <c r="AJ402" s="22">
        <v>0</v>
      </c>
      <c r="AK402" s="22">
        <f t="shared" si="39"/>
        <v>-433.125</v>
      </c>
      <c r="AM402" s="32">
        <f t="shared" si="40"/>
        <v>1491.875</v>
      </c>
      <c r="AN402" s="32">
        <f t="shared" si="41"/>
        <v>1708.4375</v>
      </c>
      <c r="AO402" s="138"/>
    </row>
    <row r="403" spans="1:45" x14ac:dyDescent="0.25">
      <c r="A403" s="36">
        <v>45217</v>
      </c>
      <c r="C403" s="69" t="s">
        <v>8304</v>
      </c>
      <c r="D403" t="s">
        <v>8305</v>
      </c>
      <c r="E403" t="s">
        <v>187</v>
      </c>
      <c r="F403" s="68" t="s">
        <v>88</v>
      </c>
      <c r="G403" s="69" t="s">
        <v>7457</v>
      </c>
      <c r="H403" s="68" t="s">
        <v>90</v>
      </c>
      <c r="I403" s="142">
        <v>2301524</v>
      </c>
      <c r="J403" s="128">
        <v>51585</v>
      </c>
      <c r="K403" s="86" t="s">
        <v>8306</v>
      </c>
      <c r="L403" s="86"/>
      <c r="M403" s="86"/>
      <c r="N403" s="31">
        <v>1</v>
      </c>
      <c r="O403" s="31" t="s">
        <v>158</v>
      </c>
      <c r="P403" s="32">
        <v>14122</v>
      </c>
      <c r="Q403" s="32">
        <v>0</v>
      </c>
      <c r="R403" s="32">
        <v>0</v>
      </c>
      <c r="S403" s="32">
        <f t="shared" si="36"/>
        <v>14122</v>
      </c>
      <c r="U403" s="31">
        <v>80</v>
      </c>
      <c r="V403" s="22">
        <v>-1588.7250000000004</v>
      </c>
      <c r="W403" s="22">
        <f t="shared" si="42"/>
        <v>-176.52500000000001</v>
      </c>
      <c r="X403" s="22">
        <f t="shared" si="42"/>
        <v>-176.52500000000001</v>
      </c>
      <c r="Y403" s="22">
        <f t="shared" si="42"/>
        <v>-176.52500000000001</v>
      </c>
      <c r="Z403" s="22">
        <f t="shared" si="42"/>
        <v>-176.52500000000001</v>
      </c>
      <c r="AA403" s="22">
        <f t="shared" si="42"/>
        <v>-176.52500000000001</v>
      </c>
      <c r="AB403" s="22">
        <f t="shared" si="42"/>
        <v>-176.52500000000001</v>
      </c>
      <c r="AC403" s="22">
        <f t="shared" si="42"/>
        <v>-176.52500000000001</v>
      </c>
      <c r="AD403" s="22">
        <f t="shared" si="42"/>
        <v>-176.52500000000001</v>
      </c>
      <c r="AE403" s="22">
        <f t="shared" si="42"/>
        <v>-176.52500000000001</v>
      </c>
      <c r="AF403" s="22">
        <v>0</v>
      </c>
      <c r="AG403" s="22">
        <v>0</v>
      </c>
      <c r="AH403" s="22">
        <v>0</v>
      </c>
      <c r="AI403" s="22">
        <f t="shared" si="38"/>
        <v>-1588.7250000000004</v>
      </c>
      <c r="AJ403" s="22">
        <v>0</v>
      </c>
      <c r="AK403" s="22">
        <f t="shared" si="39"/>
        <v>-3177.4500000000007</v>
      </c>
      <c r="AM403" s="32">
        <f t="shared" si="40"/>
        <v>10944.55</v>
      </c>
      <c r="AN403" s="32">
        <f t="shared" si="41"/>
        <v>12533.275</v>
      </c>
      <c r="AO403" s="138"/>
    </row>
    <row r="404" spans="1:45" x14ac:dyDescent="0.25">
      <c r="A404" s="36">
        <v>45299</v>
      </c>
      <c r="C404" s="69" t="s">
        <v>8307</v>
      </c>
      <c r="D404" t="s">
        <v>8308</v>
      </c>
      <c r="E404" t="s">
        <v>187</v>
      </c>
      <c r="F404" s="29" t="s">
        <v>88</v>
      </c>
      <c r="G404" s="29" t="s">
        <v>7457</v>
      </c>
      <c r="H404" s="29" t="s">
        <v>157</v>
      </c>
      <c r="J404" s="31">
        <v>52835</v>
      </c>
      <c r="K404" s="148" t="s">
        <v>8309</v>
      </c>
      <c r="L404" s="148"/>
      <c r="M404" s="148"/>
      <c r="N404" s="31">
        <v>1</v>
      </c>
      <c r="O404" s="31" t="s">
        <v>158</v>
      </c>
      <c r="P404" s="32">
        <v>3500</v>
      </c>
      <c r="Q404" s="32">
        <v>0</v>
      </c>
      <c r="R404" s="32">
        <v>0</v>
      </c>
      <c r="S404" s="32">
        <f t="shared" si="36"/>
        <v>3500</v>
      </c>
      <c r="U404" s="31">
        <v>80</v>
      </c>
      <c r="V404" s="22">
        <v>-262.5</v>
      </c>
      <c r="W404" s="22">
        <f t="shared" si="42"/>
        <v>-43.75</v>
      </c>
      <c r="X404" s="22">
        <f t="shared" si="42"/>
        <v>-43.75</v>
      </c>
      <c r="Y404" s="22">
        <f t="shared" si="42"/>
        <v>-43.75</v>
      </c>
      <c r="Z404" s="22">
        <f t="shared" si="42"/>
        <v>-43.75</v>
      </c>
      <c r="AA404" s="22">
        <f t="shared" si="42"/>
        <v>-43.75</v>
      </c>
      <c r="AB404" s="22">
        <f t="shared" si="42"/>
        <v>-43.75</v>
      </c>
      <c r="AC404" s="22">
        <f t="shared" si="42"/>
        <v>-43.75</v>
      </c>
      <c r="AD404" s="22">
        <f t="shared" si="42"/>
        <v>-43.75</v>
      </c>
      <c r="AE404" s="22">
        <f t="shared" si="42"/>
        <v>-43.75</v>
      </c>
      <c r="AF404" s="22">
        <v>0</v>
      </c>
      <c r="AG404" s="22">
        <v>0</v>
      </c>
      <c r="AH404" s="22">
        <v>0</v>
      </c>
      <c r="AI404" s="22">
        <f t="shared" si="38"/>
        <v>-393.75</v>
      </c>
      <c r="AJ404" s="22">
        <v>0</v>
      </c>
      <c r="AK404" s="22">
        <f t="shared" si="39"/>
        <v>-656.25</v>
      </c>
      <c r="AM404" s="32">
        <f t="shared" si="40"/>
        <v>2843.75</v>
      </c>
      <c r="AN404" s="32">
        <f t="shared" si="41"/>
        <v>3237.5</v>
      </c>
      <c r="AO404" s="138"/>
    </row>
    <row r="405" spans="1:45" x14ac:dyDescent="0.25">
      <c r="A405" s="36">
        <v>45426</v>
      </c>
      <c r="C405" s="69" t="s">
        <v>8310</v>
      </c>
      <c r="D405" t="s">
        <v>8311</v>
      </c>
      <c r="E405" t="s">
        <v>187</v>
      </c>
      <c r="F405" s="29" t="s">
        <v>88</v>
      </c>
      <c r="I405" s="29">
        <v>2400130</v>
      </c>
      <c r="J405" s="31">
        <v>52859</v>
      </c>
      <c r="K405" s="148" t="s">
        <v>8312</v>
      </c>
      <c r="L405" s="148"/>
      <c r="M405" s="148"/>
      <c r="N405" s="31">
        <v>3</v>
      </c>
      <c r="O405" s="31" t="s">
        <v>158</v>
      </c>
      <c r="P405" s="32">
        <v>1434</v>
      </c>
      <c r="Q405" s="32">
        <v>0</v>
      </c>
      <c r="R405" s="32">
        <v>0</v>
      </c>
      <c r="S405" s="32">
        <f t="shared" si="36"/>
        <v>1434</v>
      </c>
      <c r="U405" s="31">
        <v>80</v>
      </c>
      <c r="V405" s="22">
        <v>-35.85</v>
      </c>
      <c r="W405" s="22">
        <f t="shared" si="42"/>
        <v>-17.925000000000001</v>
      </c>
      <c r="X405" s="22">
        <f t="shared" si="42"/>
        <v>-17.925000000000001</v>
      </c>
      <c r="Y405" s="22">
        <f t="shared" si="42"/>
        <v>-17.925000000000001</v>
      </c>
      <c r="Z405" s="22">
        <f t="shared" si="42"/>
        <v>-17.925000000000001</v>
      </c>
      <c r="AA405" s="22">
        <f t="shared" si="42"/>
        <v>-17.925000000000001</v>
      </c>
      <c r="AB405" s="22">
        <f t="shared" si="42"/>
        <v>-17.925000000000001</v>
      </c>
      <c r="AC405" s="22">
        <f t="shared" si="42"/>
        <v>-17.925000000000001</v>
      </c>
      <c r="AD405" s="22">
        <f t="shared" si="42"/>
        <v>-17.925000000000001</v>
      </c>
      <c r="AE405" s="22">
        <f t="shared" si="42"/>
        <v>-17.925000000000001</v>
      </c>
      <c r="AF405" s="22">
        <v>0</v>
      </c>
      <c r="AG405" s="22">
        <v>0</v>
      </c>
      <c r="AH405" s="22">
        <v>0</v>
      </c>
      <c r="AI405" s="22">
        <f t="shared" si="38"/>
        <v>-161.32500000000002</v>
      </c>
      <c r="AJ405" s="22">
        <v>0</v>
      </c>
      <c r="AK405" s="22">
        <f t="shared" si="39"/>
        <v>-197.17500000000001</v>
      </c>
      <c r="AM405" s="32">
        <f t="shared" si="40"/>
        <v>1236.825</v>
      </c>
      <c r="AN405" s="32">
        <f t="shared" si="41"/>
        <v>1398.15</v>
      </c>
      <c r="AO405" s="138"/>
    </row>
    <row r="406" spans="1:45" x14ac:dyDescent="0.25">
      <c r="A406" s="36">
        <v>45526</v>
      </c>
      <c r="C406" s="69" t="s">
        <v>8313</v>
      </c>
      <c r="D406" t="s">
        <v>8314</v>
      </c>
      <c r="E406" s="4" t="s">
        <v>5291</v>
      </c>
      <c r="F406" s="29" t="s">
        <v>88</v>
      </c>
      <c r="G406" s="4" t="s">
        <v>331</v>
      </c>
      <c r="H406" s="4" t="s">
        <v>90</v>
      </c>
      <c r="I406" s="29">
        <v>2400993</v>
      </c>
      <c r="J406" s="31">
        <v>55227</v>
      </c>
      <c r="K406" s="148" t="s">
        <v>8315</v>
      </c>
      <c r="L406" s="148"/>
      <c r="M406" s="148"/>
      <c r="N406" s="31">
        <v>6</v>
      </c>
      <c r="O406" s="31" t="s">
        <v>158</v>
      </c>
      <c r="P406" s="32">
        <v>0</v>
      </c>
      <c r="Q406" s="13">
        <v>1920</v>
      </c>
      <c r="R406" s="13">
        <v>0</v>
      </c>
      <c r="S406" s="32">
        <f t="shared" si="36"/>
        <v>1920</v>
      </c>
      <c r="U406" s="31">
        <v>80</v>
      </c>
      <c r="V406" s="22">
        <v>0</v>
      </c>
      <c r="W406" s="22">
        <v>0</v>
      </c>
      <c r="X406" s="22">
        <v>0</v>
      </c>
      <c r="Y406" s="22">
        <f t="shared" ref="Y406:AE406" si="43">-$S406/$U406</f>
        <v>-24</v>
      </c>
      <c r="Z406" s="22">
        <f t="shared" si="43"/>
        <v>-24</v>
      </c>
      <c r="AA406" s="22">
        <f t="shared" si="43"/>
        <v>-24</v>
      </c>
      <c r="AB406" s="22">
        <f t="shared" si="43"/>
        <v>-24</v>
      </c>
      <c r="AC406" s="22">
        <f t="shared" si="43"/>
        <v>-24</v>
      </c>
      <c r="AD406" s="22">
        <f t="shared" si="43"/>
        <v>-24</v>
      </c>
      <c r="AE406" s="22">
        <f t="shared" si="43"/>
        <v>-24</v>
      </c>
      <c r="AF406" s="22">
        <v>0</v>
      </c>
      <c r="AG406" s="22">
        <v>0</v>
      </c>
      <c r="AH406" s="22">
        <v>0</v>
      </c>
      <c r="AI406" s="22">
        <f t="shared" si="38"/>
        <v>-168</v>
      </c>
      <c r="AJ406" s="22">
        <v>0</v>
      </c>
      <c r="AK406" s="22">
        <f t="shared" si="39"/>
        <v>-168</v>
      </c>
      <c r="AM406" s="32">
        <f t="shared" si="40"/>
        <v>1752</v>
      </c>
      <c r="AN406" s="32">
        <f t="shared" si="41"/>
        <v>0</v>
      </c>
      <c r="AO406" s="138"/>
    </row>
    <row r="407" spans="1:45" x14ac:dyDescent="0.25">
      <c r="K407" s="29"/>
      <c r="L407" s="29"/>
      <c r="M407" s="29"/>
      <c r="V407" s="22"/>
      <c r="W407" s="22"/>
      <c r="X407" s="22"/>
      <c r="Y407" s="22"/>
      <c r="Z407" s="22"/>
      <c r="AA407" s="22"/>
      <c r="AB407" s="22"/>
      <c r="AC407" s="22"/>
      <c r="AD407" s="22"/>
      <c r="AE407" s="22"/>
      <c r="AF407" s="22"/>
      <c r="AG407" s="22"/>
      <c r="AH407" s="22"/>
      <c r="AI407" s="22"/>
      <c r="AJ407" s="22"/>
      <c r="AK407" s="22"/>
    </row>
    <row r="408" spans="1:45" ht="15.75" thickBot="1" x14ac:dyDescent="0.3">
      <c r="P408" s="38">
        <f>SUM(P6:P407)</f>
        <v>580420.54999999993</v>
      </c>
      <c r="Q408" s="38">
        <f>SUM(Q6:Q407)</f>
        <v>1920</v>
      </c>
      <c r="R408" s="38">
        <f>SUM(R6:R407)</f>
        <v>0</v>
      </c>
      <c r="S408" s="38">
        <f>SUM(S6:S407)</f>
        <v>582340.54999999993</v>
      </c>
      <c r="T408" s="13"/>
      <c r="V408" s="25">
        <f t="shared" ref="V408:AK408" si="44">SUM(V6:V407)</f>
        <v>-483613.54687499988</v>
      </c>
      <c r="W408" s="25">
        <f t="shared" si="44"/>
        <v>-1436.2393749999999</v>
      </c>
      <c r="X408" s="25">
        <f t="shared" si="44"/>
        <v>-1436.2393749999999</v>
      </c>
      <c r="Y408" s="25">
        <f t="shared" si="44"/>
        <v>-1460.2393749999999</v>
      </c>
      <c r="Z408" s="25">
        <f t="shared" si="44"/>
        <v>-1460.2393749999999</v>
      </c>
      <c r="AA408" s="25">
        <f t="shared" si="44"/>
        <v>-1460.2393749999999</v>
      </c>
      <c r="AB408" s="25">
        <f t="shared" si="44"/>
        <v>-1460.2393749999999</v>
      </c>
      <c r="AC408" s="25">
        <f t="shared" si="44"/>
        <v>-1460.2393749999999</v>
      </c>
      <c r="AD408" s="25">
        <f t="shared" si="44"/>
        <v>-1460.2393749999999</v>
      </c>
      <c r="AE408" s="25">
        <f t="shared" si="44"/>
        <v>-1460.2393749999999</v>
      </c>
      <c r="AF408" s="25">
        <f t="shared" si="44"/>
        <v>0</v>
      </c>
      <c r="AG408" s="25">
        <f t="shared" si="44"/>
        <v>0</v>
      </c>
      <c r="AH408" s="25">
        <f t="shared" si="44"/>
        <v>0</v>
      </c>
      <c r="AI408" s="25">
        <f t="shared" si="44"/>
        <v>-13094.154375000004</v>
      </c>
      <c r="AJ408" s="25">
        <f t="shared" si="44"/>
        <v>0</v>
      </c>
      <c r="AK408" s="25">
        <f t="shared" si="44"/>
        <v>-496707.70124999993</v>
      </c>
      <c r="AL408" s="13"/>
      <c r="AM408" s="38">
        <f>SUM(AM6:AM407)</f>
        <v>85632.848750000005</v>
      </c>
      <c r="AN408" s="38">
        <f>SUM(AN6:AN407)</f>
        <v>96807.003124999988</v>
      </c>
    </row>
    <row r="409" spans="1:45" ht="15.75" thickTop="1" x14ac:dyDescent="0.25">
      <c r="V409" s="26"/>
      <c r="AN409" s="26"/>
      <c r="AO409" s="4"/>
      <c r="AR409" s="22"/>
      <c r="AS409" s="22"/>
    </row>
    <row r="410" spans="1:45" x14ac:dyDescent="0.25">
      <c r="Q410" s="4" t="s">
        <v>70</v>
      </c>
      <c r="S410" s="32">
        <v>582340.55000000005</v>
      </c>
      <c r="AI410" s="4" t="s">
        <v>70</v>
      </c>
      <c r="AK410" s="22">
        <v>-496707.69</v>
      </c>
      <c r="AO410" s="4"/>
      <c r="AR410" s="22"/>
      <c r="AS410" s="22"/>
    </row>
    <row r="411" spans="1:45" x14ac:dyDescent="0.25">
      <c r="AR411" s="22"/>
      <c r="AS411" s="22"/>
    </row>
    <row r="412" spans="1:45" x14ac:dyDescent="0.25">
      <c r="S412" s="32">
        <f>S408-S410</f>
        <v>0</v>
      </c>
      <c r="AK412" s="32">
        <f>AK408-AK410</f>
        <v>-1.1249999923165888E-2</v>
      </c>
      <c r="AO412" s="4"/>
      <c r="AR412" s="22"/>
      <c r="AS412" s="22"/>
    </row>
    <row r="413" spans="1:45" x14ac:dyDescent="0.25">
      <c r="AO413" s="4"/>
      <c r="AR413" s="22"/>
      <c r="AS413" s="22"/>
    </row>
    <row r="414" spans="1:45" x14ac:dyDescent="0.25">
      <c r="AO414" s="4"/>
      <c r="AR414" s="22"/>
      <c r="AS414" s="22"/>
    </row>
    <row r="415" spans="1:45" x14ac:dyDescent="0.25">
      <c r="AR415" s="22"/>
      <c r="AS415" s="22"/>
    </row>
    <row r="416" spans="1:45" x14ac:dyDescent="0.25">
      <c r="AO416" s="4"/>
      <c r="AR416" s="22"/>
      <c r="AS416" s="22"/>
    </row>
    <row r="417" spans="44:45" x14ac:dyDescent="0.25">
      <c r="AR417" s="22"/>
      <c r="AS417" s="22"/>
    </row>
    <row r="418" spans="44:45" x14ac:dyDescent="0.25">
      <c r="AR418" s="22"/>
      <c r="AS418" s="22"/>
    </row>
  </sheetData>
  <autoFilter ref="A5:AN406" xr:uid="{95C7F680-C699-48AD-925D-D8935EFC32DA}"/>
  <pageMargins left="0.25" right="0.25" top="0.75" bottom="0.75" header="0.3" footer="0.3"/>
  <pageSetup paperSize="9" scale="10"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ED02-0D17-4EF7-84F3-BD42D0B93498}">
  <dimension ref="A1:AN67"/>
  <sheetViews>
    <sheetView zoomScale="70" zoomScaleNormal="70" workbookViewId="0">
      <pane ySplit="5" topLeftCell="A6" activePane="bottomLeft" state="frozen"/>
      <selection activeCell="D46" sqref="D46"/>
      <selection pane="bottomLeft" activeCell="D46" sqref="D46"/>
    </sheetView>
  </sheetViews>
  <sheetFormatPr defaultColWidth="9.140625" defaultRowHeight="15" outlineLevelCol="1" x14ac:dyDescent="0.25"/>
  <cols>
    <col min="1" max="1" width="10.42578125" style="150" customWidth="1"/>
    <col min="2" max="2" width="10.140625" style="150" customWidth="1"/>
    <col min="3" max="3" width="15" style="151" customWidth="1"/>
    <col min="4" max="4" width="54.85546875" style="152" hidden="1" customWidth="1"/>
    <col min="5" max="5" width="32.140625" style="152" hidden="1" customWidth="1"/>
    <col min="6" max="10" width="14.85546875" style="152" customWidth="1"/>
    <col min="11" max="11" width="14.42578125" style="151" customWidth="1"/>
    <col min="12" max="12" width="8.42578125" style="153" customWidth="1"/>
    <col min="13" max="13" width="5.42578125" style="153" bestFit="1" customWidth="1"/>
    <col min="14" max="14" width="16.85546875" style="153" customWidth="1"/>
    <col min="15" max="17" width="15.5703125" style="96" customWidth="1" outlineLevel="1"/>
    <col min="18" max="18" width="15.5703125" style="96" customWidth="1"/>
    <col min="19" max="19" width="1.42578125" style="96" customWidth="1"/>
    <col min="20" max="20" width="7.140625" style="153" customWidth="1" outlineLevel="1"/>
    <col min="21" max="21" width="15.5703125" style="96" customWidth="1" outlineLevel="1"/>
    <col min="22" max="35" width="14.42578125" style="96" customWidth="1" outlineLevel="1"/>
    <col min="36" max="36" width="15.5703125" style="96" customWidth="1"/>
    <col min="37" max="37" width="1.42578125" style="96" customWidth="1"/>
    <col min="38" max="39" width="15.5703125" style="96" customWidth="1"/>
    <col min="40" max="40" width="10" style="152" bestFit="1" customWidth="1"/>
    <col min="41" max="16384" width="9.140625" style="152"/>
  </cols>
  <sheetData>
    <row r="1" spans="1:40" x14ac:dyDescent="0.25">
      <c r="A1" s="1" t="str">
        <f>[33]LAND!A1</f>
        <v>TOMYPAK FLEXIBLE PACKAGING SDN BHD</v>
      </c>
    </row>
    <row r="2" spans="1:40" x14ac:dyDescent="0.25">
      <c r="A2" s="1" t="str">
        <f>[33]LAND!A2</f>
        <v>FOR THE YEAR ENDED 30 JUNE 2025</v>
      </c>
    </row>
    <row r="3" spans="1:40" x14ac:dyDescent="0.25">
      <c r="A3" s="154" t="s">
        <v>8316</v>
      </c>
      <c r="AH3" s="155"/>
      <c r="AI3" s="155"/>
      <c r="AJ3" s="155"/>
      <c r="AL3" s="156"/>
      <c r="AM3" s="156"/>
    </row>
    <row r="4" spans="1:40" s="159" customFormat="1" x14ac:dyDescent="0.25">
      <c r="A4" s="157"/>
      <c r="B4" s="178"/>
      <c r="C4" s="158"/>
      <c r="K4" s="158"/>
      <c r="L4" s="160"/>
      <c r="M4" s="160"/>
      <c r="N4" s="160"/>
      <c r="O4" s="161"/>
      <c r="P4" s="161"/>
      <c r="Q4" s="161"/>
      <c r="R4" s="161"/>
      <c r="S4" s="161"/>
      <c r="T4" s="97"/>
      <c r="U4" s="161"/>
      <c r="V4" s="162"/>
      <c r="W4" s="162"/>
      <c r="X4" s="162"/>
      <c r="Y4" s="162"/>
      <c r="Z4" s="162"/>
      <c r="AA4" s="162"/>
      <c r="AB4" s="162"/>
      <c r="AC4" s="162"/>
      <c r="AD4" s="162"/>
      <c r="AE4" s="162"/>
      <c r="AF4" s="162"/>
      <c r="AG4" s="162"/>
      <c r="AH4" s="162"/>
      <c r="AI4" s="162"/>
      <c r="AJ4" s="161"/>
      <c r="AK4" s="161"/>
      <c r="AL4" s="161" t="s">
        <v>1</v>
      </c>
      <c r="AM4" s="161" t="s">
        <v>2</v>
      </c>
    </row>
    <row r="5" spans="1:40" s="112" customFormat="1" ht="30" x14ac:dyDescent="0.25">
      <c r="A5" s="204" t="s">
        <v>3</v>
      </c>
      <c r="B5" s="209" t="s">
        <v>4</v>
      </c>
      <c r="C5" s="213" t="s">
        <v>73</v>
      </c>
      <c r="D5" s="191" t="s">
        <v>74</v>
      </c>
      <c r="E5" s="192" t="s">
        <v>75</v>
      </c>
      <c r="F5" s="192" t="s">
        <v>76</v>
      </c>
      <c r="G5" s="192" t="s">
        <v>77</v>
      </c>
      <c r="H5" s="192" t="s">
        <v>78</v>
      </c>
      <c r="I5" s="192" t="s">
        <v>79</v>
      </c>
      <c r="J5" s="192" t="s">
        <v>80</v>
      </c>
      <c r="K5" s="213" t="s">
        <v>81</v>
      </c>
      <c r="L5" s="191" t="s">
        <v>83</v>
      </c>
      <c r="M5" s="190" t="s">
        <v>448</v>
      </c>
      <c r="N5" s="206" t="s">
        <v>82</v>
      </c>
      <c r="O5" s="20" t="s">
        <v>6</v>
      </c>
      <c r="P5" s="20" t="s">
        <v>7</v>
      </c>
      <c r="Q5" s="20" t="s">
        <v>8</v>
      </c>
      <c r="R5" s="20" t="s">
        <v>9</v>
      </c>
      <c r="S5" s="20"/>
      <c r="T5" s="190" t="s">
        <v>84</v>
      </c>
      <c r="U5" s="20" t="s">
        <v>5288</v>
      </c>
      <c r="V5" s="207" t="s">
        <v>12</v>
      </c>
      <c r="W5" s="207" t="s">
        <v>13</v>
      </c>
      <c r="X5" s="207" t="s">
        <v>14</v>
      </c>
      <c r="Y5" s="207" t="s">
        <v>15</v>
      </c>
      <c r="Z5" s="207" t="s">
        <v>16</v>
      </c>
      <c r="AA5" s="207" t="s">
        <v>17</v>
      </c>
      <c r="AB5" s="207" t="s">
        <v>18</v>
      </c>
      <c r="AC5" s="207" t="s">
        <v>19</v>
      </c>
      <c r="AD5" s="207" t="s">
        <v>20</v>
      </c>
      <c r="AE5" s="207" t="s">
        <v>21</v>
      </c>
      <c r="AF5" s="207" t="s">
        <v>22</v>
      </c>
      <c r="AG5" s="207" t="s">
        <v>23</v>
      </c>
      <c r="AH5" s="20" t="s">
        <v>8317</v>
      </c>
      <c r="AI5" s="20" t="s">
        <v>8</v>
      </c>
      <c r="AJ5" s="20" t="str">
        <f>FBT!Y5</f>
        <v>Acc Depn c/f</v>
      </c>
      <c r="AK5" s="20"/>
      <c r="AL5" s="20" t="str">
        <f>FBT!AA5</f>
        <v>NBV As At 30/06/2025</v>
      </c>
      <c r="AM5" s="20" t="str">
        <f>FBT!AB5</f>
        <v>NBV As At 30/06/2024</v>
      </c>
    </row>
    <row r="6" spans="1:40" x14ac:dyDescent="0.25">
      <c r="U6" s="22"/>
      <c r="V6" s="22"/>
      <c r="W6" s="22"/>
      <c r="X6" s="22"/>
      <c r="Y6" s="22"/>
      <c r="Z6" s="22"/>
      <c r="AA6" s="22"/>
      <c r="AB6" s="22"/>
      <c r="AC6" s="22"/>
      <c r="AD6" s="22"/>
      <c r="AE6" s="22"/>
      <c r="AF6" s="22"/>
      <c r="AG6" s="22"/>
      <c r="AH6" s="22"/>
      <c r="AI6" s="22">
        <v>0</v>
      </c>
      <c r="AJ6" s="22"/>
    </row>
    <row r="7" spans="1:40" s="29" customFormat="1" ht="28.35" customHeight="1" x14ac:dyDescent="0.25">
      <c r="A7" s="185">
        <v>44887</v>
      </c>
      <c r="B7" s="36"/>
      <c r="C7" s="69" t="s">
        <v>8318</v>
      </c>
      <c r="D7" s="34" t="s">
        <v>8319</v>
      </c>
      <c r="E7" s="29" t="s">
        <v>8320</v>
      </c>
      <c r="F7" s="68" t="s">
        <v>88</v>
      </c>
      <c r="G7" s="68" t="s">
        <v>220</v>
      </c>
      <c r="H7" s="68" t="s">
        <v>90</v>
      </c>
      <c r="I7" s="69">
        <v>2201425</v>
      </c>
      <c r="J7" s="69" t="s">
        <v>8321</v>
      </c>
      <c r="K7" s="69" t="s">
        <v>8322</v>
      </c>
      <c r="L7" s="31">
        <v>1</v>
      </c>
      <c r="M7" s="31" t="s">
        <v>158</v>
      </c>
      <c r="N7" s="31"/>
      <c r="O7" s="32">
        <v>6352.7</v>
      </c>
      <c r="P7" s="32">
        <v>0</v>
      </c>
      <c r="Q7" s="32">
        <v>0</v>
      </c>
      <c r="R7" s="32">
        <f t="shared" ref="R7:R17" si="0">SUM(O7:Q7)</f>
        <v>6352.7</v>
      </c>
      <c r="S7" s="32"/>
      <c r="T7" s="31">
        <v>120</v>
      </c>
      <c r="U7" s="22">
        <v>-1058.7925</v>
      </c>
      <c r="V7" s="22">
        <f t="shared" ref="V7:AD17" si="1">-$R7/$T7</f>
        <v>-52.939166666666665</v>
      </c>
      <c r="W7" s="22">
        <f t="shared" si="1"/>
        <v>-52.939166666666665</v>
      </c>
      <c r="X7" s="22">
        <f t="shared" si="1"/>
        <v>-52.939166666666665</v>
      </c>
      <c r="Y7" s="22">
        <f t="shared" si="1"/>
        <v>-52.939166666666665</v>
      </c>
      <c r="Z7" s="22">
        <f t="shared" si="1"/>
        <v>-52.939166666666665</v>
      </c>
      <c r="AA7" s="22">
        <f t="shared" si="1"/>
        <v>-52.939166666666665</v>
      </c>
      <c r="AB7" s="22">
        <f t="shared" si="1"/>
        <v>-52.939166666666665</v>
      </c>
      <c r="AC7" s="22">
        <f t="shared" si="1"/>
        <v>-52.939166666666665</v>
      </c>
      <c r="AD7" s="22">
        <f t="shared" si="1"/>
        <v>-52.939166666666665</v>
      </c>
      <c r="AE7" s="22">
        <v>0</v>
      </c>
      <c r="AF7" s="22">
        <v>0</v>
      </c>
      <c r="AG7" s="22">
        <v>0</v>
      </c>
      <c r="AH7" s="22">
        <f>SUM(V7:AG7)</f>
        <v>-476.45249999999999</v>
      </c>
      <c r="AI7" s="22">
        <v>0</v>
      </c>
      <c r="AJ7" s="22">
        <f t="shared" ref="AJ7:AJ17" si="2">U7+AH7+AI7</f>
        <v>-1535.2449999999999</v>
      </c>
      <c r="AK7" s="32"/>
      <c r="AL7" s="32">
        <f t="shared" ref="AL7:AL17" si="3">R7+AJ7</f>
        <v>4817.4549999999999</v>
      </c>
      <c r="AM7" s="32">
        <f t="shared" ref="AM7:AM17" si="4">O7+U7</f>
        <v>5293.9074999999993</v>
      </c>
    </row>
    <row r="8" spans="1:40" x14ac:dyDescent="0.25">
      <c r="A8" s="164">
        <v>44896</v>
      </c>
      <c r="C8" s="69" t="s">
        <v>8323</v>
      </c>
      <c r="D8" s="152" t="s">
        <v>8324</v>
      </c>
      <c r="E8" s="152" t="s">
        <v>8325</v>
      </c>
      <c r="F8" s="129" t="s">
        <v>88</v>
      </c>
      <c r="G8" s="129" t="s">
        <v>331</v>
      </c>
      <c r="H8" s="129" t="s">
        <v>90</v>
      </c>
      <c r="I8" s="144">
        <v>2200768</v>
      </c>
      <c r="J8" s="144" t="s">
        <v>8326</v>
      </c>
      <c r="K8" s="144" t="s">
        <v>8327</v>
      </c>
      <c r="L8" s="153">
        <v>1</v>
      </c>
      <c r="M8" s="153" t="s">
        <v>8232</v>
      </c>
      <c r="O8" s="96">
        <v>180800</v>
      </c>
      <c r="P8" s="96">
        <v>0</v>
      </c>
      <c r="Q8" s="96">
        <v>0</v>
      </c>
      <c r="R8" s="96">
        <f t="shared" si="0"/>
        <v>180800</v>
      </c>
      <c r="T8" s="153">
        <v>120</v>
      </c>
      <c r="U8" s="22">
        <v>-28626.699999999997</v>
      </c>
      <c r="V8" s="22">
        <f t="shared" si="1"/>
        <v>-1506.6666666666667</v>
      </c>
      <c r="W8" s="22">
        <f t="shared" si="1"/>
        <v>-1506.6666666666667</v>
      </c>
      <c r="X8" s="22">
        <f t="shared" si="1"/>
        <v>-1506.6666666666667</v>
      </c>
      <c r="Y8" s="22">
        <f t="shared" si="1"/>
        <v>-1506.6666666666667</v>
      </c>
      <c r="Z8" s="22">
        <f t="shared" si="1"/>
        <v>-1506.6666666666667</v>
      </c>
      <c r="AA8" s="22">
        <f t="shared" si="1"/>
        <v>-1506.6666666666667</v>
      </c>
      <c r="AB8" s="22">
        <f t="shared" si="1"/>
        <v>-1506.6666666666667</v>
      </c>
      <c r="AC8" s="22">
        <f t="shared" si="1"/>
        <v>-1506.6666666666667</v>
      </c>
      <c r="AD8" s="22">
        <f t="shared" si="1"/>
        <v>-1506.6666666666667</v>
      </c>
      <c r="AE8" s="22">
        <v>0</v>
      </c>
      <c r="AF8" s="22">
        <v>0</v>
      </c>
      <c r="AG8" s="22">
        <v>0</v>
      </c>
      <c r="AH8" s="22">
        <f t="shared" ref="AH8:AH17" si="5">SUM(V8:AG8)</f>
        <v>-13559.999999999998</v>
      </c>
      <c r="AI8" s="22">
        <v>0</v>
      </c>
      <c r="AJ8" s="22">
        <f t="shared" si="2"/>
        <v>-42186.7</v>
      </c>
      <c r="AL8" s="96">
        <f t="shared" si="3"/>
        <v>138613.29999999999</v>
      </c>
      <c r="AM8" s="96">
        <f t="shared" si="4"/>
        <v>152173.29999999999</v>
      </c>
      <c r="AN8" s="165"/>
    </row>
    <row r="9" spans="1:40" x14ac:dyDescent="0.25">
      <c r="A9" s="164">
        <v>44896</v>
      </c>
      <c r="C9" s="69" t="s">
        <v>8328</v>
      </c>
      <c r="D9" s="152" t="s">
        <v>8329</v>
      </c>
      <c r="E9" s="152" t="s">
        <v>5884</v>
      </c>
      <c r="F9" s="129" t="s">
        <v>88</v>
      </c>
      <c r="G9" s="129" t="s">
        <v>220</v>
      </c>
      <c r="H9" s="129" t="s">
        <v>90</v>
      </c>
      <c r="I9" s="144">
        <v>2201564</v>
      </c>
      <c r="J9" s="144">
        <v>48607</v>
      </c>
      <c r="K9" s="144" t="s">
        <v>8330</v>
      </c>
      <c r="L9" s="153">
        <v>1</v>
      </c>
      <c r="M9" s="153" t="s">
        <v>158</v>
      </c>
      <c r="O9" s="96">
        <v>3200</v>
      </c>
      <c r="P9" s="96">
        <v>0</v>
      </c>
      <c r="Q9" s="96">
        <v>0</v>
      </c>
      <c r="R9" s="96">
        <f t="shared" si="0"/>
        <v>3200</v>
      </c>
      <c r="T9" s="153">
        <v>120</v>
      </c>
      <c r="U9" s="22">
        <v>-506.70000000000005</v>
      </c>
      <c r="V9" s="22">
        <f t="shared" si="1"/>
        <v>-26.666666666666668</v>
      </c>
      <c r="W9" s="22">
        <f t="shared" si="1"/>
        <v>-26.666666666666668</v>
      </c>
      <c r="X9" s="22">
        <f t="shared" si="1"/>
        <v>-26.666666666666668</v>
      </c>
      <c r="Y9" s="22">
        <f t="shared" si="1"/>
        <v>-26.666666666666668</v>
      </c>
      <c r="Z9" s="22">
        <f t="shared" si="1"/>
        <v>-26.666666666666668</v>
      </c>
      <c r="AA9" s="22">
        <f t="shared" si="1"/>
        <v>-26.666666666666668</v>
      </c>
      <c r="AB9" s="22">
        <f t="shared" si="1"/>
        <v>-26.666666666666668</v>
      </c>
      <c r="AC9" s="22">
        <f t="shared" si="1"/>
        <v>-26.666666666666668</v>
      </c>
      <c r="AD9" s="22">
        <f t="shared" si="1"/>
        <v>-26.666666666666668</v>
      </c>
      <c r="AE9" s="22">
        <v>0</v>
      </c>
      <c r="AF9" s="22">
        <v>0</v>
      </c>
      <c r="AG9" s="22">
        <v>0</v>
      </c>
      <c r="AH9" s="22">
        <f t="shared" si="5"/>
        <v>-239.99999999999997</v>
      </c>
      <c r="AI9" s="22">
        <v>0</v>
      </c>
      <c r="AJ9" s="22">
        <f t="shared" si="2"/>
        <v>-746.7</v>
      </c>
      <c r="AL9" s="96">
        <f t="shared" si="3"/>
        <v>2453.3000000000002</v>
      </c>
      <c r="AM9" s="96">
        <f t="shared" si="4"/>
        <v>2693.3</v>
      </c>
    </row>
    <row r="10" spans="1:40" x14ac:dyDescent="0.25">
      <c r="A10" s="164">
        <v>44923</v>
      </c>
      <c r="C10" s="69" t="s">
        <v>8331</v>
      </c>
      <c r="D10" s="152" t="s">
        <v>8332</v>
      </c>
      <c r="E10" s="152" t="s">
        <v>8333</v>
      </c>
      <c r="F10" s="129" t="s">
        <v>88</v>
      </c>
      <c r="G10" s="129" t="s">
        <v>220</v>
      </c>
      <c r="H10" s="129" t="s">
        <v>90</v>
      </c>
      <c r="I10" s="144">
        <v>2201263</v>
      </c>
      <c r="J10" s="144" t="s">
        <v>8334</v>
      </c>
      <c r="K10" s="144" t="s">
        <v>8335</v>
      </c>
      <c r="L10" s="153">
        <v>1</v>
      </c>
      <c r="M10" s="153" t="s">
        <v>158</v>
      </c>
      <c r="O10" s="96">
        <v>96498.15</v>
      </c>
      <c r="P10" s="96">
        <v>0</v>
      </c>
      <c r="Q10" s="96">
        <v>0</v>
      </c>
      <c r="R10" s="96">
        <f t="shared" si="0"/>
        <v>96498.15</v>
      </c>
      <c r="T10" s="153">
        <v>120</v>
      </c>
      <c r="U10" s="22">
        <v>-15278.86125</v>
      </c>
      <c r="V10" s="22">
        <f t="shared" si="1"/>
        <v>-804.15125</v>
      </c>
      <c r="W10" s="22">
        <f t="shared" si="1"/>
        <v>-804.15125</v>
      </c>
      <c r="X10" s="22">
        <f t="shared" si="1"/>
        <v>-804.15125</v>
      </c>
      <c r="Y10" s="22">
        <f t="shared" si="1"/>
        <v>-804.15125</v>
      </c>
      <c r="Z10" s="22">
        <f t="shared" si="1"/>
        <v>-804.15125</v>
      </c>
      <c r="AA10" s="22">
        <f t="shared" si="1"/>
        <v>-804.15125</v>
      </c>
      <c r="AB10" s="22">
        <f t="shared" si="1"/>
        <v>-804.15125</v>
      </c>
      <c r="AC10" s="22">
        <f t="shared" si="1"/>
        <v>-804.15125</v>
      </c>
      <c r="AD10" s="22">
        <f t="shared" si="1"/>
        <v>-804.15125</v>
      </c>
      <c r="AE10" s="22">
        <v>0</v>
      </c>
      <c r="AF10" s="22">
        <v>0</v>
      </c>
      <c r="AG10" s="22">
        <v>0</v>
      </c>
      <c r="AH10" s="22">
        <f t="shared" si="5"/>
        <v>-7237.3612499999999</v>
      </c>
      <c r="AI10" s="22">
        <v>0</v>
      </c>
      <c r="AJ10" s="22">
        <f t="shared" si="2"/>
        <v>-22516.2225</v>
      </c>
      <c r="AL10" s="96">
        <f t="shared" si="3"/>
        <v>73981.927499999991</v>
      </c>
      <c r="AM10" s="96">
        <f t="shared" si="4"/>
        <v>81219.288749999992</v>
      </c>
    </row>
    <row r="11" spans="1:40" x14ac:dyDescent="0.25">
      <c r="A11" s="164">
        <v>44927</v>
      </c>
      <c r="C11" s="69" t="s">
        <v>8336</v>
      </c>
      <c r="D11" s="152" t="s">
        <v>8337</v>
      </c>
      <c r="E11" s="152" t="s">
        <v>8338</v>
      </c>
      <c r="F11" s="129" t="s">
        <v>88</v>
      </c>
      <c r="G11" s="129" t="s">
        <v>220</v>
      </c>
      <c r="H11" s="129" t="s">
        <v>90</v>
      </c>
      <c r="I11" s="144">
        <v>2200733</v>
      </c>
      <c r="J11" s="144" t="s">
        <v>8339</v>
      </c>
      <c r="K11" s="144" t="s">
        <v>8340</v>
      </c>
      <c r="L11" s="153">
        <v>1</v>
      </c>
      <c r="M11" s="153" t="s">
        <v>158</v>
      </c>
      <c r="O11" s="95">
        <v>1112495</v>
      </c>
      <c r="P11" s="96">
        <v>0</v>
      </c>
      <c r="Q11" s="96">
        <v>0</v>
      </c>
      <c r="R11" s="96">
        <f t="shared" si="0"/>
        <v>1112495</v>
      </c>
      <c r="T11" s="153">
        <v>120</v>
      </c>
      <c r="U11" s="22">
        <v>-166874.23500000002</v>
      </c>
      <c r="V11" s="22">
        <f t="shared" si="1"/>
        <v>-9270.7916666666661</v>
      </c>
      <c r="W11" s="22">
        <f t="shared" si="1"/>
        <v>-9270.7916666666661</v>
      </c>
      <c r="X11" s="22">
        <f t="shared" si="1"/>
        <v>-9270.7916666666661</v>
      </c>
      <c r="Y11" s="22">
        <f t="shared" si="1"/>
        <v>-9270.7916666666661</v>
      </c>
      <c r="Z11" s="22">
        <f t="shared" si="1"/>
        <v>-9270.7916666666661</v>
      </c>
      <c r="AA11" s="22">
        <f t="shared" si="1"/>
        <v>-9270.7916666666661</v>
      </c>
      <c r="AB11" s="22">
        <f t="shared" si="1"/>
        <v>-9270.7916666666661</v>
      </c>
      <c r="AC11" s="22">
        <f t="shared" si="1"/>
        <v>-9270.7916666666661</v>
      </c>
      <c r="AD11" s="22">
        <f t="shared" si="1"/>
        <v>-9270.7916666666661</v>
      </c>
      <c r="AE11" s="22">
        <v>0</v>
      </c>
      <c r="AF11" s="22">
        <v>0</v>
      </c>
      <c r="AG11" s="22">
        <v>0</v>
      </c>
      <c r="AH11" s="22">
        <f t="shared" si="5"/>
        <v>-83437.125</v>
      </c>
      <c r="AI11" s="22">
        <v>0</v>
      </c>
      <c r="AJ11" s="22">
        <f t="shared" si="2"/>
        <v>-250311.36000000002</v>
      </c>
      <c r="AL11" s="96">
        <f t="shared" si="3"/>
        <v>862183.64</v>
      </c>
      <c r="AM11" s="96">
        <f t="shared" si="4"/>
        <v>945620.76500000001</v>
      </c>
    </row>
    <row r="12" spans="1:40" x14ac:dyDescent="0.25">
      <c r="A12" s="164">
        <v>44977</v>
      </c>
      <c r="C12" s="69" t="s">
        <v>8341</v>
      </c>
      <c r="D12" s="152" t="s">
        <v>8342</v>
      </c>
      <c r="E12" s="152" t="s">
        <v>5918</v>
      </c>
      <c r="F12" s="129" t="s">
        <v>88</v>
      </c>
      <c r="G12" s="129" t="s">
        <v>220</v>
      </c>
      <c r="H12" s="129" t="s">
        <v>90</v>
      </c>
      <c r="I12" s="144">
        <v>2201566</v>
      </c>
      <c r="J12" s="144" t="s">
        <v>8343</v>
      </c>
      <c r="K12" s="144" t="s">
        <v>8344</v>
      </c>
      <c r="L12" s="153">
        <v>1</v>
      </c>
      <c r="M12" s="153" t="s">
        <v>158</v>
      </c>
      <c r="O12" s="96">
        <v>27500</v>
      </c>
      <c r="P12" s="96">
        <v>0</v>
      </c>
      <c r="Q12" s="96">
        <v>0</v>
      </c>
      <c r="R12" s="96">
        <f t="shared" si="0"/>
        <v>27500</v>
      </c>
      <c r="T12" s="153">
        <v>120</v>
      </c>
      <c r="U12" s="22">
        <v>-3895.8599999999997</v>
      </c>
      <c r="V12" s="22">
        <f t="shared" si="1"/>
        <v>-229.16666666666666</v>
      </c>
      <c r="W12" s="22">
        <f t="shared" si="1"/>
        <v>-229.16666666666666</v>
      </c>
      <c r="X12" s="22">
        <f t="shared" si="1"/>
        <v>-229.16666666666666</v>
      </c>
      <c r="Y12" s="22">
        <f t="shared" si="1"/>
        <v>-229.16666666666666</v>
      </c>
      <c r="Z12" s="22">
        <f t="shared" si="1"/>
        <v>-229.16666666666666</v>
      </c>
      <c r="AA12" s="22">
        <f t="shared" si="1"/>
        <v>-229.16666666666666</v>
      </c>
      <c r="AB12" s="22">
        <f t="shared" si="1"/>
        <v>-229.16666666666666</v>
      </c>
      <c r="AC12" s="22">
        <f t="shared" si="1"/>
        <v>-229.16666666666666</v>
      </c>
      <c r="AD12" s="22">
        <f t="shared" si="1"/>
        <v>-229.16666666666666</v>
      </c>
      <c r="AE12" s="22">
        <v>0</v>
      </c>
      <c r="AF12" s="22">
        <v>0</v>
      </c>
      <c r="AG12" s="22">
        <v>0</v>
      </c>
      <c r="AH12" s="22">
        <f t="shared" si="5"/>
        <v>-2062.5</v>
      </c>
      <c r="AI12" s="22">
        <v>0</v>
      </c>
      <c r="AJ12" s="22">
        <f t="shared" si="2"/>
        <v>-5958.36</v>
      </c>
      <c r="AL12" s="96">
        <f t="shared" si="3"/>
        <v>21541.64</v>
      </c>
      <c r="AM12" s="96">
        <f t="shared" si="4"/>
        <v>23604.14</v>
      </c>
    </row>
    <row r="13" spans="1:40" x14ac:dyDescent="0.25">
      <c r="A13" s="164">
        <v>44977</v>
      </c>
      <c r="C13" s="69" t="s">
        <v>8345</v>
      </c>
      <c r="D13" t="s">
        <v>8346</v>
      </c>
      <c r="E13" t="s">
        <v>5918</v>
      </c>
      <c r="F13" s="129" t="s">
        <v>88</v>
      </c>
      <c r="G13" s="129" t="s">
        <v>220</v>
      </c>
      <c r="H13" s="129" t="s">
        <v>90</v>
      </c>
      <c r="I13" s="144">
        <v>2201376</v>
      </c>
      <c r="J13" s="144" t="s">
        <v>8347</v>
      </c>
      <c r="K13" s="144" t="s">
        <v>8348</v>
      </c>
      <c r="L13" s="153">
        <v>1</v>
      </c>
      <c r="M13" s="153" t="s">
        <v>158</v>
      </c>
      <c r="O13" s="96">
        <v>68830</v>
      </c>
      <c r="P13" s="96">
        <v>0</v>
      </c>
      <c r="Q13" s="96">
        <v>0</v>
      </c>
      <c r="R13" s="96">
        <f t="shared" si="0"/>
        <v>68830</v>
      </c>
      <c r="T13" s="153">
        <v>120</v>
      </c>
      <c r="U13" s="22">
        <v>-9750.89</v>
      </c>
      <c r="V13" s="22">
        <f t="shared" si="1"/>
        <v>-573.58333333333337</v>
      </c>
      <c r="W13" s="22">
        <f t="shared" si="1"/>
        <v>-573.58333333333337</v>
      </c>
      <c r="X13" s="22">
        <f t="shared" si="1"/>
        <v>-573.58333333333337</v>
      </c>
      <c r="Y13" s="22">
        <f t="shared" si="1"/>
        <v>-573.58333333333337</v>
      </c>
      <c r="Z13" s="22">
        <f t="shared" si="1"/>
        <v>-573.58333333333337</v>
      </c>
      <c r="AA13" s="22">
        <f t="shared" si="1"/>
        <v>-573.58333333333337</v>
      </c>
      <c r="AB13" s="22">
        <f t="shared" si="1"/>
        <v>-573.58333333333337</v>
      </c>
      <c r="AC13" s="22">
        <f t="shared" si="1"/>
        <v>-573.58333333333337</v>
      </c>
      <c r="AD13" s="22">
        <f t="shared" si="1"/>
        <v>-573.58333333333337</v>
      </c>
      <c r="AE13" s="22">
        <v>0</v>
      </c>
      <c r="AF13" s="22">
        <v>0</v>
      </c>
      <c r="AG13" s="22">
        <v>0</v>
      </c>
      <c r="AH13" s="22">
        <f t="shared" si="5"/>
        <v>-5162.25</v>
      </c>
      <c r="AI13" s="22">
        <v>0</v>
      </c>
      <c r="AJ13" s="22">
        <f t="shared" si="2"/>
        <v>-14913.14</v>
      </c>
      <c r="AL13" s="96">
        <f t="shared" si="3"/>
        <v>53916.86</v>
      </c>
      <c r="AM13" s="96">
        <f t="shared" si="4"/>
        <v>59079.11</v>
      </c>
    </row>
    <row r="14" spans="1:40" x14ac:dyDescent="0.25">
      <c r="A14" s="164">
        <v>44986</v>
      </c>
      <c r="C14" s="69" t="s">
        <v>8349</v>
      </c>
      <c r="D14" t="s">
        <v>8350</v>
      </c>
      <c r="E14" t="s">
        <v>8351</v>
      </c>
      <c r="F14" s="129" t="s">
        <v>88</v>
      </c>
      <c r="G14" s="129" t="s">
        <v>220</v>
      </c>
      <c r="H14" s="129" t="s">
        <v>90</v>
      </c>
      <c r="I14" s="140">
        <v>2201565</v>
      </c>
      <c r="J14" s="140">
        <v>49174</v>
      </c>
      <c r="K14" s="140" t="s">
        <v>8352</v>
      </c>
      <c r="L14" s="153">
        <v>1</v>
      </c>
      <c r="M14" s="153" t="s">
        <v>158</v>
      </c>
      <c r="O14" s="96">
        <v>49121.3</v>
      </c>
      <c r="P14" s="96">
        <v>0</v>
      </c>
      <c r="Q14" s="96">
        <v>0</v>
      </c>
      <c r="R14" s="96">
        <f t="shared" si="0"/>
        <v>49121.3</v>
      </c>
      <c r="T14" s="153">
        <v>120</v>
      </c>
      <c r="U14" s="22">
        <v>-6008.98</v>
      </c>
      <c r="V14" s="22">
        <f t="shared" si="1"/>
        <v>-409.34416666666669</v>
      </c>
      <c r="W14" s="22">
        <f t="shared" si="1"/>
        <v>-409.34416666666669</v>
      </c>
      <c r="X14" s="22">
        <f t="shared" si="1"/>
        <v>-409.34416666666669</v>
      </c>
      <c r="Y14" s="22">
        <f t="shared" si="1"/>
        <v>-409.34416666666669</v>
      </c>
      <c r="Z14" s="22">
        <f t="shared" si="1"/>
        <v>-409.34416666666669</v>
      </c>
      <c r="AA14" s="22">
        <f t="shared" si="1"/>
        <v>-409.34416666666669</v>
      </c>
      <c r="AB14" s="22">
        <f t="shared" si="1"/>
        <v>-409.34416666666669</v>
      </c>
      <c r="AC14" s="22">
        <f t="shared" si="1"/>
        <v>-409.34416666666669</v>
      </c>
      <c r="AD14" s="22">
        <f t="shared" si="1"/>
        <v>-409.34416666666669</v>
      </c>
      <c r="AE14" s="22">
        <v>0</v>
      </c>
      <c r="AF14" s="22">
        <v>0</v>
      </c>
      <c r="AG14" s="22">
        <v>0</v>
      </c>
      <c r="AH14" s="22">
        <f t="shared" si="5"/>
        <v>-3684.0975000000003</v>
      </c>
      <c r="AI14" s="22">
        <v>0</v>
      </c>
      <c r="AJ14" s="22">
        <f t="shared" si="2"/>
        <v>-9693.0774999999994</v>
      </c>
      <c r="AL14" s="96">
        <f t="shared" si="3"/>
        <v>39428.222500000003</v>
      </c>
      <c r="AM14" s="96">
        <f t="shared" si="4"/>
        <v>43112.320000000007</v>
      </c>
    </row>
    <row r="15" spans="1:40" x14ac:dyDescent="0.25">
      <c r="A15" s="164">
        <v>45014</v>
      </c>
      <c r="C15" s="69" t="s">
        <v>8353</v>
      </c>
      <c r="D15" t="s">
        <v>8354</v>
      </c>
      <c r="E15" t="s">
        <v>8355</v>
      </c>
      <c r="F15" s="129" t="s">
        <v>88</v>
      </c>
      <c r="G15" s="129" t="s">
        <v>156</v>
      </c>
      <c r="H15" s="129" t="s">
        <v>90</v>
      </c>
      <c r="I15" s="140">
        <v>2200680</v>
      </c>
      <c r="J15" s="140">
        <v>49443</v>
      </c>
      <c r="K15" s="140">
        <v>3007020110</v>
      </c>
      <c r="L15" s="153">
        <v>1</v>
      </c>
      <c r="M15" s="153" t="s">
        <v>8232</v>
      </c>
      <c r="O15" s="96">
        <v>84512.35</v>
      </c>
      <c r="P15" s="96">
        <v>0</v>
      </c>
      <c r="Q15" s="96">
        <v>0</v>
      </c>
      <c r="R15" s="96">
        <f t="shared" si="0"/>
        <v>84512.35</v>
      </c>
      <c r="T15" s="153">
        <v>120</v>
      </c>
      <c r="U15" s="22">
        <v>-9843.0150000000031</v>
      </c>
      <c r="V15" s="22">
        <f t="shared" si="1"/>
        <v>-704.26958333333334</v>
      </c>
      <c r="W15" s="22">
        <f t="shared" si="1"/>
        <v>-704.26958333333334</v>
      </c>
      <c r="X15" s="22">
        <f t="shared" si="1"/>
        <v>-704.26958333333334</v>
      </c>
      <c r="Y15" s="22">
        <f t="shared" si="1"/>
        <v>-704.26958333333334</v>
      </c>
      <c r="Z15" s="22">
        <f t="shared" si="1"/>
        <v>-704.26958333333334</v>
      </c>
      <c r="AA15" s="22">
        <f t="shared" si="1"/>
        <v>-704.26958333333334</v>
      </c>
      <c r="AB15" s="22">
        <f t="shared" si="1"/>
        <v>-704.26958333333334</v>
      </c>
      <c r="AC15" s="22">
        <f t="shared" si="1"/>
        <v>-704.26958333333334</v>
      </c>
      <c r="AD15" s="22">
        <f t="shared" si="1"/>
        <v>-704.26958333333334</v>
      </c>
      <c r="AE15" s="22">
        <v>0</v>
      </c>
      <c r="AF15" s="22">
        <v>0</v>
      </c>
      <c r="AG15" s="22">
        <v>0</v>
      </c>
      <c r="AH15" s="22">
        <f t="shared" si="5"/>
        <v>-6338.4262500000013</v>
      </c>
      <c r="AI15" s="22">
        <v>0</v>
      </c>
      <c r="AJ15" s="22">
        <f t="shared" si="2"/>
        <v>-16181.441250000003</v>
      </c>
      <c r="AL15" s="96">
        <f t="shared" si="3"/>
        <v>68330.908750000002</v>
      </c>
      <c r="AM15" s="96">
        <f t="shared" si="4"/>
        <v>74669.335000000006</v>
      </c>
    </row>
    <row r="16" spans="1:40" x14ac:dyDescent="0.25">
      <c r="A16" s="164">
        <v>45062</v>
      </c>
      <c r="C16" s="69" t="s">
        <v>8356</v>
      </c>
      <c r="D16" t="s">
        <v>8357</v>
      </c>
      <c r="E16" t="s">
        <v>8351</v>
      </c>
      <c r="F16" s="129" t="s">
        <v>88</v>
      </c>
      <c r="G16" s="129" t="s">
        <v>220</v>
      </c>
      <c r="H16" s="129" t="s">
        <v>90</v>
      </c>
      <c r="I16" s="140">
        <v>2300610</v>
      </c>
      <c r="J16" s="140">
        <v>49749</v>
      </c>
      <c r="K16" s="166" t="s">
        <v>8358</v>
      </c>
      <c r="L16" s="153">
        <v>1</v>
      </c>
      <c r="M16" s="153" t="s">
        <v>158</v>
      </c>
      <c r="O16" s="96">
        <v>2806.2</v>
      </c>
      <c r="P16" s="96">
        <v>0</v>
      </c>
      <c r="Q16" s="96">
        <v>0</v>
      </c>
      <c r="R16" s="96">
        <f t="shared" si="0"/>
        <v>2806.2</v>
      </c>
      <c r="T16" s="153">
        <v>120</v>
      </c>
      <c r="U16" s="22">
        <v>-327.41499999999996</v>
      </c>
      <c r="V16" s="22">
        <f t="shared" si="1"/>
        <v>-23.384999999999998</v>
      </c>
      <c r="W16" s="22">
        <f t="shared" si="1"/>
        <v>-23.384999999999998</v>
      </c>
      <c r="X16" s="22">
        <f t="shared" si="1"/>
        <v>-23.384999999999998</v>
      </c>
      <c r="Y16" s="22">
        <f t="shared" si="1"/>
        <v>-23.384999999999998</v>
      </c>
      <c r="Z16" s="22">
        <f t="shared" si="1"/>
        <v>-23.384999999999998</v>
      </c>
      <c r="AA16" s="22">
        <f t="shared" si="1"/>
        <v>-23.384999999999998</v>
      </c>
      <c r="AB16" s="22">
        <f t="shared" si="1"/>
        <v>-23.384999999999998</v>
      </c>
      <c r="AC16" s="22">
        <f t="shared" si="1"/>
        <v>-23.384999999999998</v>
      </c>
      <c r="AD16" s="22">
        <f t="shared" si="1"/>
        <v>-23.384999999999998</v>
      </c>
      <c r="AE16" s="22">
        <v>0</v>
      </c>
      <c r="AF16" s="22">
        <v>0</v>
      </c>
      <c r="AG16" s="22">
        <v>0</v>
      </c>
      <c r="AH16" s="22">
        <f t="shared" si="5"/>
        <v>-210.46499999999995</v>
      </c>
      <c r="AI16" s="22">
        <v>0</v>
      </c>
      <c r="AJ16" s="22">
        <f t="shared" si="2"/>
        <v>-537.87999999999988</v>
      </c>
      <c r="AL16" s="96">
        <f t="shared" si="3"/>
        <v>2268.3199999999997</v>
      </c>
      <c r="AM16" s="96">
        <f t="shared" si="4"/>
        <v>2478.7849999999999</v>
      </c>
      <c r="AN16" s="165"/>
    </row>
    <row r="17" spans="1:40" x14ac:dyDescent="0.25">
      <c r="A17" s="164">
        <v>45078</v>
      </c>
      <c r="C17" s="69" t="s">
        <v>8359</v>
      </c>
      <c r="D17" t="s">
        <v>8360</v>
      </c>
      <c r="E17" t="s">
        <v>8355</v>
      </c>
      <c r="F17" s="129" t="s">
        <v>163</v>
      </c>
      <c r="G17" s="129" t="s">
        <v>163</v>
      </c>
      <c r="H17" s="129" t="s">
        <v>163</v>
      </c>
      <c r="I17" s="166">
        <v>2200679</v>
      </c>
      <c r="J17" s="166" t="s">
        <v>8361</v>
      </c>
      <c r="K17" s="166" t="s">
        <v>8362</v>
      </c>
      <c r="L17" s="153">
        <v>1</v>
      </c>
      <c r="M17" s="153" t="s">
        <v>158</v>
      </c>
      <c r="O17" s="96">
        <v>121255</v>
      </c>
      <c r="P17" s="96">
        <v>0</v>
      </c>
      <c r="Q17" s="96">
        <v>0</v>
      </c>
      <c r="R17" s="96">
        <f t="shared" si="0"/>
        <v>121255</v>
      </c>
      <c r="T17" s="153">
        <v>120</v>
      </c>
      <c r="U17" s="22">
        <v>-13135.965</v>
      </c>
      <c r="V17" s="22">
        <f t="shared" si="1"/>
        <v>-1010.4583333333334</v>
      </c>
      <c r="W17" s="22">
        <f t="shared" si="1"/>
        <v>-1010.4583333333334</v>
      </c>
      <c r="X17" s="22">
        <f t="shared" si="1"/>
        <v>-1010.4583333333334</v>
      </c>
      <c r="Y17" s="22">
        <f t="shared" si="1"/>
        <v>-1010.4583333333334</v>
      </c>
      <c r="Z17" s="22">
        <f t="shared" si="1"/>
        <v>-1010.4583333333334</v>
      </c>
      <c r="AA17" s="22">
        <f t="shared" si="1"/>
        <v>-1010.4583333333334</v>
      </c>
      <c r="AB17" s="22">
        <f t="shared" si="1"/>
        <v>-1010.4583333333334</v>
      </c>
      <c r="AC17" s="22">
        <f t="shared" si="1"/>
        <v>-1010.4583333333334</v>
      </c>
      <c r="AD17" s="22">
        <f t="shared" si="1"/>
        <v>-1010.4583333333334</v>
      </c>
      <c r="AE17" s="22">
        <v>0</v>
      </c>
      <c r="AF17" s="22">
        <v>0</v>
      </c>
      <c r="AG17" s="22">
        <v>0</v>
      </c>
      <c r="AH17" s="22">
        <f t="shared" si="5"/>
        <v>-9094.125</v>
      </c>
      <c r="AI17" s="22">
        <v>0</v>
      </c>
      <c r="AJ17" s="22">
        <f t="shared" si="2"/>
        <v>-22230.09</v>
      </c>
      <c r="AL17" s="96">
        <f t="shared" si="3"/>
        <v>99024.91</v>
      </c>
      <c r="AM17" s="96">
        <f t="shared" si="4"/>
        <v>108119.035</v>
      </c>
      <c r="AN17" s="165"/>
    </row>
    <row r="20" spans="1:40" ht="15.75" thickBot="1" x14ac:dyDescent="0.3">
      <c r="O20" s="167">
        <f>SUM(O6:O19)</f>
        <v>1753370.7000000002</v>
      </c>
      <c r="P20" s="167">
        <f>SUM(P6:P19)</f>
        <v>0</v>
      </c>
      <c r="Q20" s="167">
        <f>SUM(Q6:Q19)</f>
        <v>0</v>
      </c>
      <c r="R20" s="167">
        <f>SUM(R6:R19)</f>
        <v>1753370.7000000002</v>
      </c>
      <c r="S20" s="163"/>
      <c r="U20" s="25">
        <f t="shared" ref="U20:AJ20" si="6">SUM(U6:U19)</f>
        <v>-255307.41375000004</v>
      </c>
      <c r="V20" s="25">
        <f t="shared" si="6"/>
        <v>-14611.422499999999</v>
      </c>
      <c r="W20" s="25">
        <f t="shared" si="6"/>
        <v>-14611.422499999999</v>
      </c>
      <c r="X20" s="25">
        <f t="shared" si="6"/>
        <v>-14611.422499999999</v>
      </c>
      <c r="Y20" s="25">
        <f t="shared" si="6"/>
        <v>-14611.422499999999</v>
      </c>
      <c r="Z20" s="25">
        <f t="shared" si="6"/>
        <v>-14611.422499999999</v>
      </c>
      <c r="AA20" s="25">
        <f t="shared" si="6"/>
        <v>-14611.422499999999</v>
      </c>
      <c r="AB20" s="25">
        <f t="shared" si="6"/>
        <v>-14611.422499999999</v>
      </c>
      <c r="AC20" s="25">
        <f t="shared" si="6"/>
        <v>-14611.422499999999</v>
      </c>
      <c r="AD20" s="25">
        <f t="shared" si="6"/>
        <v>-14611.422499999999</v>
      </c>
      <c r="AE20" s="25">
        <f t="shared" si="6"/>
        <v>0</v>
      </c>
      <c r="AF20" s="25">
        <f t="shared" si="6"/>
        <v>0</v>
      </c>
      <c r="AG20" s="25">
        <f t="shared" si="6"/>
        <v>0</v>
      </c>
      <c r="AH20" s="25">
        <f t="shared" si="6"/>
        <v>-131502.80249999999</v>
      </c>
      <c r="AI20" s="25">
        <f t="shared" si="6"/>
        <v>0</v>
      </c>
      <c r="AJ20" s="25">
        <f t="shared" si="6"/>
        <v>-386810.21625000011</v>
      </c>
      <c r="AK20" s="163"/>
      <c r="AL20" s="167">
        <f>SUM(AL6:AL19)</f>
        <v>1366560.4837499999</v>
      </c>
      <c r="AM20" s="167">
        <f>SUM(AM6:AM19)</f>
        <v>1498063.2862499999</v>
      </c>
    </row>
    <row r="21" spans="1:40" ht="15.75" thickTop="1" x14ac:dyDescent="0.25">
      <c r="U21" s="168"/>
      <c r="AM21" s="168"/>
    </row>
    <row r="22" spans="1:40" x14ac:dyDescent="0.25">
      <c r="O22" s="89"/>
      <c r="P22" s="4"/>
      <c r="Q22" s="89"/>
      <c r="S22" s="163"/>
      <c r="U22" s="163"/>
      <c r="V22" s="163"/>
      <c r="W22" s="163"/>
      <c r="X22" s="163"/>
      <c r="Y22" s="163"/>
      <c r="Z22" s="163"/>
      <c r="AA22" s="163"/>
      <c r="AB22" s="163"/>
      <c r="AC22" s="163"/>
      <c r="AD22" s="163"/>
      <c r="AE22" s="163"/>
      <c r="AF22" s="163"/>
      <c r="AG22" s="163"/>
      <c r="AH22" s="4" t="s">
        <v>70</v>
      </c>
      <c r="AI22" s="163"/>
      <c r="AJ22" s="22">
        <v>-386810.22</v>
      </c>
      <c r="AK22" s="163"/>
      <c r="AL22" s="163"/>
    </row>
    <row r="23" spans="1:40" x14ac:dyDescent="0.25">
      <c r="O23" s="169"/>
      <c r="P23" s="169"/>
      <c r="Q23" s="169"/>
      <c r="R23" s="169"/>
      <c r="S23" s="163"/>
      <c r="U23" s="163"/>
      <c r="V23" s="163"/>
      <c r="W23" s="163"/>
      <c r="X23" s="163"/>
      <c r="Y23" s="163"/>
      <c r="Z23" s="163"/>
      <c r="AA23" s="163"/>
      <c r="AB23" s="163"/>
      <c r="AC23" s="163"/>
      <c r="AD23" s="163"/>
      <c r="AE23" s="163"/>
      <c r="AF23" s="163"/>
      <c r="AG23" s="163"/>
      <c r="AH23" s="163"/>
      <c r="AI23" s="163"/>
      <c r="AJ23" s="163"/>
      <c r="AK23" s="163"/>
      <c r="AL23" s="163"/>
    </row>
    <row r="24" spans="1:40" x14ac:dyDescent="0.25">
      <c r="O24" s="163"/>
      <c r="P24" s="163"/>
      <c r="Q24" s="163"/>
      <c r="R24" s="163"/>
      <c r="S24" s="163"/>
      <c r="U24" s="163"/>
      <c r="V24" s="163"/>
      <c r="W24" s="163"/>
      <c r="X24" s="163"/>
      <c r="Y24" s="163"/>
      <c r="Z24" s="163"/>
      <c r="AA24" s="163"/>
      <c r="AB24" s="163"/>
      <c r="AC24" s="163"/>
      <c r="AD24" s="170"/>
      <c r="AE24" s="163"/>
      <c r="AF24" s="163"/>
      <c r="AG24" s="163"/>
      <c r="AH24" s="171"/>
      <c r="AI24" s="171"/>
      <c r="AJ24" s="163">
        <f>AJ20-AJ22</f>
        <v>3.7499998579733074E-3</v>
      </c>
      <c r="AK24" s="163"/>
      <c r="AL24" s="163"/>
    </row>
    <row r="25" spans="1:40" x14ac:dyDescent="0.25">
      <c r="O25" s="163"/>
      <c r="P25" s="163"/>
      <c r="Q25" s="163"/>
      <c r="R25" s="163"/>
      <c r="S25" s="163"/>
      <c r="U25" s="163"/>
      <c r="V25" s="163"/>
      <c r="W25" s="163"/>
      <c r="X25" s="163"/>
      <c r="Y25" s="163"/>
      <c r="Z25" s="163"/>
      <c r="AA25" s="163"/>
      <c r="AB25" s="163"/>
      <c r="AC25" s="163"/>
      <c r="AD25" s="163"/>
      <c r="AE25" s="163"/>
      <c r="AF25" s="163"/>
      <c r="AG25" s="163"/>
      <c r="AH25" s="171"/>
      <c r="AI25" s="171"/>
      <c r="AJ25" s="172"/>
      <c r="AK25" s="163"/>
      <c r="AL25" s="163"/>
    </row>
    <row r="26" spans="1:40" x14ac:dyDescent="0.25">
      <c r="O26" s="163"/>
      <c r="P26" s="163"/>
      <c r="Q26" s="163"/>
      <c r="R26" s="163"/>
      <c r="S26" s="163"/>
      <c r="U26" s="163"/>
      <c r="V26" s="163"/>
      <c r="W26" s="163"/>
      <c r="X26" s="163"/>
      <c r="Y26" s="163"/>
      <c r="Z26" s="163"/>
      <c r="AA26" s="163"/>
      <c r="AB26" s="163"/>
      <c r="AC26" s="163"/>
      <c r="AD26" s="163"/>
      <c r="AE26" s="163"/>
      <c r="AF26" s="163"/>
      <c r="AG26" s="163"/>
      <c r="AH26" s="171"/>
      <c r="AI26" s="171"/>
      <c r="AJ26" s="172"/>
      <c r="AK26" s="163"/>
      <c r="AL26" s="163"/>
    </row>
    <row r="67" spans="6:6" x14ac:dyDescent="0.25">
      <c r="F67" s="152" t="s">
        <v>151</v>
      </c>
    </row>
  </sheetData>
  <autoFilter ref="A5:AM17" xr:uid="{1C55F763-21B0-4DB3-9E41-02800CF7A025}"/>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3BC0-28F1-41B0-B202-183100ADB5A4}">
  <dimension ref="A1:AV67"/>
  <sheetViews>
    <sheetView zoomScale="70" zoomScaleNormal="70" workbookViewId="0">
      <pane ySplit="5" topLeftCell="A6" activePane="bottomLeft" state="frozen"/>
      <selection activeCell="D46" sqref="D46"/>
      <selection pane="bottomLeft" activeCell="D46" sqref="D46"/>
    </sheetView>
  </sheetViews>
  <sheetFormatPr defaultColWidth="9.140625" defaultRowHeight="15" outlineLevelRow="1" outlineLevelCol="1" x14ac:dyDescent="0.25"/>
  <cols>
    <col min="1" max="1" width="11.42578125" style="123" customWidth="1"/>
    <col min="2" max="2" width="13" style="123" customWidth="1"/>
    <col min="3" max="3" width="15.42578125" style="28" customWidth="1"/>
    <col min="4" max="4" width="43.42578125" style="29" customWidth="1"/>
    <col min="5" max="5" width="23.85546875" style="29" customWidth="1"/>
    <col min="6" max="7" width="13.140625" style="29" customWidth="1"/>
    <col min="8" max="8" width="10.140625" style="29" customWidth="1"/>
    <col min="9" max="9" width="12.42578125" style="29" customWidth="1"/>
    <col min="10" max="11" width="10.140625" style="29" customWidth="1"/>
    <col min="12" max="12" width="10.85546875" style="29" customWidth="1"/>
    <col min="13" max="13" width="8.42578125" style="31" customWidth="1"/>
    <col min="14" max="14" width="5.42578125" style="31" bestFit="1" customWidth="1"/>
    <col min="15" max="15" width="16.85546875" style="153" customWidth="1"/>
    <col min="16" max="20" width="15.5703125" style="37" customWidth="1" outlineLevel="1"/>
    <col min="21" max="21" width="15.5703125" style="37" customWidth="1"/>
    <col min="22" max="22" width="1.42578125" style="37" customWidth="1"/>
    <col min="23" max="23" width="7.140625" style="31" customWidth="1"/>
    <col min="24" max="25" width="15.5703125" style="37" customWidth="1" outlineLevel="1"/>
    <col min="26" max="39" width="14.42578125" style="37" customWidth="1" outlineLevel="1"/>
    <col min="40" max="40" width="15.5703125" style="37" customWidth="1"/>
    <col min="41" max="41" width="1.42578125" style="37" customWidth="1"/>
    <col min="42" max="43" width="15.5703125" style="37" customWidth="1"/>
    <col min="44" max="44" width="10.5703125" style="29" customWidth="1"/>
    <col min="45" max="45" width="9.140625" style="29"/>
    <col min="46" max="46" width="15.85546875" style="29" customWidth="1"/>
    <col min="47" max="47" width="9.140625" style="29"/>
    <col min="48" max="48" width="13.42578125" style="29" customWidth="1"/>
    <col min="49" max="16384" width="9.140625" style="29"/>
  </cols>
  <sheetData>
    <row r="1" spans="1:43" x14ac:dyDescent="0.25">
      <c r="A1" s="1" t="str">
        <f>[33]LAND!A1</f>
        <v>TOMYPAK FLEXIBLE PACKAGING SDN BHD</v>
      </c>
    </row>
    <row r="2" spans="1:43" x14ac:dyDescent="0.25">
      <c r="A2" s="1" t="str">
        <f>[33]LAND!A2</f>
        <v>FOR THE YEAR ENDED 30 JUNE 2025</v>
      </c>
    </row>
    <row r="3" spans="1:43" x14ac:dyDescent="0.25">
      <c r="A3" s="7" t="s">
        <v>8363</v>
      </c>
      <c r="AL3" s="200"/>
      <c r="AM3" s="200"/>
      <c r="AN3" s="200"/>
      <c r="AP3" s="201"/>
      <c r="AQ3" s="201"/>
    </row>
    <row r="4" spans="1:43" s="4" customFormat="1" x14ac:dyDescent="0.25">
      <c r="A4" s="33" t="s">
        <v>8364</v>
      </c>
      <c r="B4" s="178"/>
      <c r="C4" s="3"/>
      <c r="M4" s="5"/>
      <c r="N4" s="5"/>
      <c r="O4" s="160"/>
      <c r="P4" s="175"/>
      <c r="Q4" s="175"/>
      <c r="R4" s="175"/>
      <c r="S4" s="175"/>
      <c r="T4" s="175"/>
      <c r="U4" s="175"/>
      <c r="V4" s="175"/>
      <c r="W4" s="5"/>
      <c r="X4" s="175"/>
      <c r="Y4" s="175"/>
      <c r="Z4" s="132"/>
      <c r="AA4" s="132"/>
      <c r="AB4" s="132"/>
      <c r="AC4" s="132"/>
      <c r="AD4" s="132"/>
      <c r="AE4" s="132"/>
      <c r="AF4" s="132"/>
      <c r="AG4" s="132"/>
      <c r="AH4" s="132"/>
      <c r="AI4" s="132"/>
      <c r="AJ4" s="132"/>
      <c r="AK4" s="132"/>
      <c r="AL4" s="132"/>
      <c r="AM4" s="132"/>
      <c r="AN4" s="175"/>
      <c r="AO4" s="175"/>
      <c r="AP4" s="175" t="s">
        <v>1</v>
      </c>
      <c r="AQ4" s="175" t="s">
        <v>2</v>
      </c>
    </row>
    <row r="5" spans="1:43" s="112" customFormat="1" ht="30" x14ac:dyDescent="0.25">
      <c r="A5" s="217" t="s">
        <v>3</v>
      </c>
      <c r="B5" s="209" t="s">
        <v>4</v>
      </c>
      <c r="C5" s="296" t="s">
        <v>73</v>
      </c>
      <c r="D5" s="297" t="s">
        <v>74</v>
      </c>
      <c r="E5" s="192" t="s">
        <v>75</v>
      </c>
      <c r="F5" s="192" t="s">
        <v>76</v>
      </c>
      <c r="G5" s="192" t="s">
        <v>77</v>
      </c>
      <c r="H5" s="192" t="s">
        <v>78</v>
      </c>
      <c r="I5" s="192" t="s">
        <v>79</v>
      </c>
      <c r="J5" s="192" t="s">
        <v>80</v>
      </c>
      <c r="K5" s="192" t="s">
        <v>81</v>
      </c>
      <c r="L5" s="192"/>
      <c r="M5" s="296" t="s">
        <v>83</v>
      </c>
      <c r="N5" s="298"/>
      <c r="O5" s="206" t="s">
        <v>82</v>
      </c>
      <c r="P5" s="196" t="s">
        <v>6</v>
      </c>
      <c r="Q5" s="196" t="s">
        <v>8365</v>
      </c>
      <c r="R5" s="196" t="s">
        <v>8366</v>
      </c>
      <c r="S5" s="196" t="s">
        <v>7</v>
      </c>
      <c r="T5" s="196" t="s">
        <v>8</v>
      </c>
      <c r="U5" s="196" t="s">
        <v>9</v>
      </c>
      <c r="V5" s="196"/>
      <c r="W5" s="296" t="s">
        <v>84</v>
      </c>
      <c r="X5" s="196" t="s">
        <v>11</v>
      </c>
      <c r="Y5" s="196"/>
      <c r="Z5" s="212" t="s">
        <v>12</v>
      </c>
      <c r="AA5" s="212" t="s">
        <v>13</v>
      </c>
      <c r="AB5" s="212" t="s">
        <v>14</v>
      </c>
      <c r="AC5" s="212" t="s">
        <v>15</v>
      </c>
      <c r="AD5" s="212" t="s">
        <v>16</v>
      </c>
      <c r="AE5" s="212" t="s">
        <v>17</v>
      </c>
      <c r="AF5" s="212" t="s">
        <v>18</v>
      </c>
      <c r="AG5" s="212" t="s">
        <v>19</v>
      </c>
      <c r="AH5" s="212" t="s">
        <v>20</v>
      </c>
      <c r="AI5" s="212" t="s">
        <v>21</v>
      </c>
      <c r="AJ5" s="212" t="s">
        <v>22</v>
      </c>
      <c r="AK5" s="212" t="s">
        <v>23</v>
      </c>
      <c r="AL5" s="196" t="s">
        <v>24</v>
      </c>
      <c r="AM5" s="196" t="s">
        <v>8</v>
      </c>
      <c r="AN5" s="196" t="s">
        <v>25</v>
      </c>
      <c r="AO5" s="196"/>
      <c r="AP5" s="196" t="str">
        <f>FBT!AA5</f>
        <v>NBV As At 30/06/2025</v>
      </c>
      <c r="AQ5" s="196" t="str">
        <f>FBT!AB5</f>
        <v>NBV As At 30/06/2024</v>
      </c>
    </row>
    <row r="6" spans="1:43" s="249" customFormat="1" ht="30" outlineLevel="1" x14ac:dyDescent="0.25">
      <c r="A6" s="299">
        <v>40755</v>
      </c>
      <c r="B6" s="299"/>
      <c r="C6" s="300" t="s">
        <v>8367</v>
      </c>
      <c r="D6" s="249" t="s">
        <v>8368</v>
      </c>
      <c r="F6" s="249" t="s">
        <v>88</v>
      </c>
      <c r="G6" s="249" t="s">
        <v>451</v>
      </c>
      <c r="H6" s="249" t="s">
        <v>157</v>
      </c>
      <c r="M6" s="301">
        <v>1</v>
      </c>
      <c r="N6" s="301" t="s">
        <v>158</v>
      </c>
      <c r="O6" s="153"/>
      <c r="P6" s="182">
        <v>2000</v>
      </c>
      <c r="Q6" s="182"/>
      <c r="R6" s="182"/>
      <c r="S6" s="182">
        <v>0</v>
      </c>
      <c r="T6" s="182">
        <v>0</v>
      </c>
      <c r="U6" s="182">
        <f t="shared" ref="U6:U53" si="0">SUM(P6:T6)</f>
        <v>2000</v>
      </c>
      <c r="V6" s="182"/>
      <c r="W6" s="301">
        <v>120</v>
      </c>
      <c r="X6" s="302">
        <v>-2000</v>
      </c>
      <c r="Y6" s="302">
        <f t="shared" ref="Y6:Y37" si="1">U6+X6</f>
        <v>0</v>
      </c>
      <c r="Z6" s="302">
        <v>0</v>
      </c>
      <c r="AA6" s="302">
        <v>0</v>
      </c>
      <c r="AB6" s="302">
        <v>0</v>
      </c>
      <c r="AC6" s="302">
        <v>0</v>
      </c>
      <c r="AD6" s="302">
        <v>0</v>
      </c>
      <c r="AE6" s="302">
        <v>0</v>
      </c>
      <c r="AF6" s="302">
        <v>0</v>
      </c>
      <c r="AG6" s="302">
        <v>0</v>
      </c>
      <c r="AH6" s="302">
        <v>0</v>
      </c>
      <c r="AI6" s="302">
        <v>0</v>
      </c>
      <c r="AJ6" s="302">
        <v>0</v>
      </c>
      <c r="AK6" s="302">
        <v>0</v>
      </c>
      <c r="AL6" s="302">
        <f t="shared" ref="AL6:AL53" si="2">SUM(Z6:AK6)</f>
        <v>0</v>
      </c>
      <c r="AM6" s="302">
        <v>0</v>
      </c>
      <c r="AN6" s="302">
        <f t="shared" ref="AN6:AN53" si="3">X6+AL6+AM6</f>
        <v>-2000</v>
      </c>
      <c r="AO6" s="182"/>
      <c r="AP6" s="182">
        <f t="shared" ref="AP6:AP53" si="4">U6+AN6</f>
        <v>0</v>
      </c>
      <c r="AQ6" s="182">
        <f t="shared" ref="AQ6:AQ53" si="5">P6+X6</f>
        <v>0</v>
      </c>
    </row>
    <row r="7" spans="1:43" s="249" customFormat="1" outlineLevel="1" x14ac:dyDescent="0.25">
      <c r="A7" s="299">
        <v>41799</v>
      </c>
      <c r="B7" s="299"/>
      <c r="C7" s="300" t="s">
        <v>8369</v>
      </c>
      <c r="D7" s="249" t="s">
        <v>8370</v>
      </c>
      <c r="F7" s="249" t="s">
        <v>88</v>
      </c>
      <c r="G7" s="249" t="s">
        <v>89</v>
      </c>
      <c r="H7" s="249" t="s">
        <v>157</v>
      </c>
      <c r="M7" s="301">
        <v>1</v>
      </c>
      <c r="N7" s="301" t="s">
        <v>158</v>
      </c>
      <c r="O7" s="31"/>
      <c r="P7" s="182">
        <v>1450</v>
      </c>
      <c r="Q7" s="182"/>
      <c r="R7" s="182"/>
      <c r="S7" s="182">
        <v>0</v>
      </c>
      <c r="T7" s="182">
        <v>0</v>
      </c>
      <c r="U7" s="182">
        <f t="shared" si="0"/>
        <v>1450</v>
      </c>
      <c r="V7" s="182"/>
      <c r="W7" s="301">
        <v>96</v>
      </c>
      <c r="X7" s="302">
        <v>-1450</v>
      </c>
      <c r="Y7" s="302">
        <f t="shared" si="1"/>
        <v>0</v>
      </c>
      <c r="Z7" s="302">
        <v>0</v>
      </c>
      <c r="AA7" s="302">
        <v>0</v>
      </c>
      <c r="AB7" s="302">
        <v>0</v>
      </c>
      <c r="AC7" s="302">
        <v>0</v>
      </c>
      <c r="AD7" s="302">
        <v>0</v>
      </c>
      <c r="AE7" s="302">
        <v>0</v>
      </c>
      <c r="AF7" s="302">
        <v>0</v>
      </c>
      <c r="AG7" s="302">
        <v>0</v>
      </c>
      <c r="AH7" s="302">
        <v>0</v>
      </c>
      <c r="AI7" s="302">
        <v>0</v>
      </c>
      <c r="AJ7" s="302">
        <v>0</v>
      </c>
      <c r="AK7" s="302">
        <v>0</v>
      </c>
      <c r="AL7" s="302">
        <f t="shared" si="2"/>
        <v>0</v>
      </c>
      <c r="AM7" s="302">
        <v>0</v>
      </c>
      <c r="AN7" s="302">
        <f t="shared" si="3"/>
        <v>-1450</v>
      </c>
      <c r="AO7" s="182"/>
      <c r="AP7" s="182">
        <f t="shared" si="4"/>
        <v>0</v>
      </c>
      <c r="AQ7" s="182">
        <f t="shared" si="5"/>
        <v>0</v>
      </c>
    </row>
    <row r="8" spans="1:43" s="249" customFormat="1" outlineLevel="1" x14ac:dyDescent="0.25">
      <c r="A8" s="299">
        <v>43040</v>
      </c>
      <c r="B8" s="299"/>
      <c r="C8" s="300" t="s">
        <v>8371</v>
      </c>
      <c r="D8" s="249" t="s">
        <v>8372</v>
      </c>
      <c r="F8" s="249" t="s">
        <v>418</v>
      </c>
      <c r="G8" s="249" t="s">
        <v>206</v>
      </c>
      <c r="H8" s="249" t="s">
        <v>90</v>
      </c>
      <c r="M8" s="301">
        <v>1</v>
      </c>
      <c r="N8" s="301" t="s">
        <v>207</v>
      </c>
      <c r="O8" s="153"/>
      <c r="P8" s="182">
        <v>4791.78</v>
      </c>
      <c r="Q8" s="182"/>
      <c r="R8" s="182"/>
      <c r="S8" s="182">
        <v>0</v>
      </c>
      <c r="T8" s="182">
        <v>0</v>
      </c>
      <c r="U8" s="182">
        <f t="shared" si="0"/>
        <v>4791.78</v>
      </c>
      <c r="V8" s="182"/>
      <c r="W8" s="301">
        <v>96</v>
      </c>
      <c r="X8" s="302">
        <v>-3992.839375</v>
      </c>
      <c r="Y8" s="302">
        <f t="shared" si="1"/>
        <v>798.94062499999973</v>
      </c>
      <c r="Z8" s="302">
        <v>-49.91</v>
      </c>
      <c r="AA8" s="302">
        <f t="shared" ref="AA8:AH9" si="6">-$U8/$W8</f>
        <v>-49.914375</v>
      </c>
      <c r="AB8" s="302">
        <f t="shared" si="6"/>
        <v>-49.914375</v>
      </c>
      <c r="AC8" s="302">
        <f t="shared" si="6"/>
        <v>-49.914375</v>
      </c>
      <c r="AD8" s="302">
        <f t="shared" si="6"/>
        <v>-49.914375</v>
      </c>
      <c r="AE8" s="302">
        <f t="shared" si="6"/>
        <v>-49.914375</v>
      </c>
      <c r="AF8" s="302">
        <f t="shared" si="6"/>
        <v>-49.914375</v>
      </c>
      <c r="AG8" s="302">
        <f t="shared" si="6"/>
        <v>-49.914375</v>
      </c>
      <c r="AH8" s="302">
        <f t="shared" si="6"/>
        <v>-49.914375</v>
      </c>
      <c r="AI8" s="302">
        <v>0</v>
      </c>
      <c r="AJ8" s="302">
        <v>0</v>
      </c>
      <c r="AK8" s="302">
        <v>0</v>
      </c>
      <c r="AL8" s="302">
        <f t="shared" si="2"/>
        <v>-449.22500000000002</v>
      </c>
      <c r="AM8" s="302">
        <v>0</v>
      </c>
      <c r="AN8" s="302">
        <f t="shared" si="3"/>
        <v>-4442.0643749999999</v>
      </c>
      <c r="AO8" s="182"/>
      <c r="AP8" s="182">
        <f t="shared" si="4"/>
        <v>349.71562499999982</v>
      </c>
      <c r="AQ8" s="182">
        <f t="shared" si="5"/>
        <v>798.94062499999973</v>
      </c>
    </row>
    <row r="9" spans="1:43" s="249" customFormat="1" outlineLevel="1" x14ac:dyDescent="0.25">
      <c r="A9" s="299">
        <v>43040</v>
      </c>
      <c r="B9" s="299"/>
      <c r="C9" s="300" t="s">
        <v>8373</v>
      </c>
      <c r="D9" s="249" t="s">
        <v>8372</v>
      </c>
      <c r="F9" s="249" t="s">
        <v>418</v>
      </c>
      <c r="G9" s="249" t="s">
        <v>206</v>
      </c>
      <c r="H9" s="249" t="s">
        <v>90</v>
      </c>
      <c r="M9" s="301">
        <v>1</v>
      </c>
      <c r="N9" s="301" t="s">
        <v>207</v>
      </c>
      <c r="O9" s="153"/>
      <c r="P9" s="182">
        <v>4791.78</v>
      </c>
      <c r="Q9" s="182"/>
      <c r="R9" s="182"/>
      <c r="S9" s="182">
        <v>0</v>
      </c>
      <c r="T9" s="182">
        <v>0</v>
      </c>
      <c r="U9" s="182">
        <f t="shared" si="0"/>
        <v>4791.78</v>
      </c>
      <c r="V9" s="182"/>
      <c r="W9" s="301">
        <v>96</v>
      </c>
      <c r="X9" s="302">
        <v>-3992.839375</v>
      </c>
      <c r="Y9" s="302">
        <f t="shared" si="1"/>
        <v>798.94062499999973</v>
      </c>
      <c r="Z9" s="302">
        <v>-49.91</v>
      </c>
      <c r="AA9" s="302">
        <f t="shared" si="6"/>
        <v>-49.914375</v>
      </c>
      <c r="AB9" s="302">
        <f t="shared" si="6"/>
        <v>-49.914375</v>
      </c>
      <c r="AC9" s="302">
        <f t="shared" si="6"/>
        <v>-49.914375</v>
      </c>
      <c r="AD9" s="302">
        <f t="shared" si="6"/>
        <v>-49.914375</v>
      </c>
      <c r="AE9" s="302">
        <f t="shared" si="6"/>
        <v>-49.914375</v>
      </c>
      <c r="AF9" s="302">
        <f t="shared" si="6"/>
        <v>-49.914375</v>
      </c>
      <c r="AG9" s="302">
        <f t="shared" si="6"/>
        <v>-49.914375</v>
      </c>
      <c r="AH9" s="302">
        <f t="shared" si="6"/>
        <v>-49.914375</v>
      </c>
      <c r="AI9" s="302">
        <v>0</v>
      </c>
      <c r="AJ9" s="302">
        <v>0</v>
      </c>
      <c r="AK9" s="302">
        <v>0</v>
      </c>
      <c r="AL9" s="302">
        <f t="shared" si="2"/>
        <v>-449.22500000000002</v>
      </c>
      <c r="AM9" s="302">
        <v>0</v>
      </c>
      <c r="AN9" s="302">
        <f t="shared" si="3"/>
        <v>-4442.0643749999999</v>
      </c>
      <c r="AO9" s="182"/>
      <c r="AP9" s="182">
        <f t="shared" si="4"/>
        <v>349.71562499999982</v>
      </c>
      <c r="AQ9" s="182">
        <f t="shared" si="5"/>
        <v>798.94062499999973</v>
      </c>
    </row>
    <row r="10" spans="1:43" s="249" customFormat="1" outlineLevel="1" x14ac:dyDescent="0.25">
      <c r="A10" s="299">
        <v>43040</v>
      </c>
      <c r="B10" s="299"/>
      <c r="C10" s="300" t="s">
        <v>8374</v>
      </c>
      <c r="D10" s="249" t="s">
        <v>8375</v>
      </c>
      <c r="F10" s="249" t="s">
        <v>88</v>
      </c>
      <c r="G10" s="249" t="s">
        <v>206</v>
      </c>
      <c r="H10" s="249" t="s">
        <v>90</v>
      </c>
      <c r="M10" s="301">
        <v>1</v>
      </c>
      <c r="N10" s="301" t="s">
        <v>207</v>
      </c>
      <c r="O10" s="153"/>
      <c r="P10" s="182">
        <v>769.81</v>
      </c>
      <c r="Q10" s="182"/>
      <c r="R10" s="182"/>
      <c r="S10" s="182">
        <v>0</v>
      </c>
      <c r="T10" s="182">
        <v>0</v>
      </c>
      <c r="U10" s="182">
        <f t="shared" si="0"/>
        <v>769.81</v>
      </c>
      <c r="V10" s="182"/>
      <c r="W10" s="301">
        <v>36</v>
      </c>
      <c r="X10" s="302">
        <v>-769.81</v>
      </c>
      <c r="Y10" s="302">
        <f t="shared" si="1"/>
        <v>0</v>
      </c>
      <c r="Z10" s="302">
        <v>0</v>
      </c>
      <c r="AA10" s="302">
        <v>0</v>
      </c>
      <c r="AB10" s="302">
        <v>0</v>
      </c>
      <c r="AC10" s="302">
        <v>0</v>
      </c>
      <c r="AD10" s="302">
        <v>0</v>
      </c>
      <c r="AE10" s="302">
        <v>0</v>
      </c>
      <c r="AF10" s="302">
        <v>0</v>
      </c>
      <c r="AG10" s="302">
        <v>0</v>
      </c>
      <c r="AH10" s="302">
        <v>0</v>
      </c>
      <c r="AI10" s="302">
        <v>0</v>
      </c>
      <c r="AJ10" s="302">
        <v>0</v>
      </c>
      <c r="AK10" s="302">
        <v>0</v>
      </c>
      <c r="AL10" s="302">
        <f t="shared" si="2"/>
        <v>0</v>
      </c>
      <c r="AM10" s="302">
        <v>0</v>
      </c>
      <c r="AN10" s="302">
        <f t="shared" si="3"/>
        <v>-769.81</v>
      </c>
      <c r="AO10" s="182"/>
      <c r="AP10" s="182">
        <f t="shared" si="4"/>
        <v>0</v>
      </c>
      <c r="AQ10" s="182">
        <f t="shared" si="5"/>
        <v>0</v>
      </c>
    </row>
    <row r="11" spans="1:43" s="249" customFormat="1" outlineLevel="1" x14ac:dyDescent="0.25">
      <c r="A11" s="299">
        <v>43040</v>
      </c>
      <c r="B11" s="299"/>
      <c r="C11" s="300" t="s">
        <v>8376</v>
      </c>
      <c r="D11" s="249" t="s">
        <v>8375</v>
      </c>
      <c r="F11" s="249" t="s">
        <v>88</v>
      </c>
      <c r="G11" s="249" t="s">
        <v>206</v>
      </c>
      <c r="H11" s="249" t="s">
        <v>90</v>
      </c>
      <c r="M11" s="301">
        <v>1</v>
      </c>
      <c r="N11" s="301" t="s">
        <v>207</v>
      </c>
      <c r="O11" s="153"/>
      <c r="P11" s="182">
        <v>769.81</v>
      </c>
      <c r="Q11" s="182"/>
      <c r="R11" s="182"/>
      <c r="S11" s="182">
        <v>0</v>
      </c>
      <c r="T11" s="182">
        <v>0</v>
      </c>
      <c r="U11" s="182">
        <f t="shared" si="0"/>
        <v>769.81</v>
      </c>
      <c r="V11" s="182"/>
      <c r="W11" s="301">
        <v>36</v>
      </c>
      <c r="X11" s="302">
        <v>-769.81</v>
      </c>
      <c r="Y11" s="302">
        <f t="shared" si="1"/>
        <v>0</v>
      </c>
      <c r="Z11" s="302">
        <v>0</v>
      </c>
      <c r="AA11" s="302">
        <v>0</v>
      </c>
      <c r="AB11" s="302">
        <v>0</v>
      </c>
      <c r="AC11" s="302">
        <v>0</v>
      </c>
      <c r="AD11" s="302">
        <v>0</v>
      </c>
      <c r="AE11" s="302">
        <v>0</v>
      </c>
      <c r="AF11" s="302">
        <v>0</v>
      </c>
      <c r="AG11" s="302">
        <v>0</v>
      </c>
      <c r="AH11" s="302">
        <v>0</v>
      </c>
      <c r="AI11" s="302">
        <v>0</v>
      </c>
      <c r="AJ11" s="302">
        <v>0</v>
      </c>
      <c r="AK11" s="302">
        <v>0</v>
      </c>
      <c r="AL11" s="302">
        <f t="shared" si="2"/>
        <v>0</v>
      </c>
      <c r="AM11" s="302">
        <v>0</v>
      </c>
      <c r="AN11" s="302">
        <f t="shared" si="3"/>
        <v>-769.81</v>
      </c>
      <c r="AO11" s="182"/>
      <c r="AP11" s="182">
        <f t="shared" si="4"/>
        <v>0</v>
      </c>
      <c r="AQ11" s="182">
        <f t="shared" si="5"/>
        <v>0</v>
      </c>
    </row>
    <row r="12" spans="1:43" s="249" customFormat="1" ht="30" outlineLevel="1" x14ac:dyDescent="0.25">
      <c r="A12" s="299">
        <v>43739</v>
      </c>
      <c r="B12" s="303"/>
      <c r="C12" s="300" t="s">
        <v>8377</v>
      </c>
      <c r="D12" s="249" t="s">
        <v>8378</v>
      </c>
      <c r="F12" s="249" t="s">
        <v>8379</v>
      </c>
      <c r="G12" s="249" t="s">
        <v>8380</v>
      </c>
      <c r="H12" s="249" t="s">
        <v>90</v>
      </c>
      <c r="M12" s="301">
        <v>2</v>
      </c>
      <c r="N12" s="301" t="s">
        <v>207</v>
      </c>
      <c r="O12" s="153"/>
      <c r="P12" s="182">
        <v>2280.7800000000002</v>
      </c>
      <c r="Q12" s="182"/>
      <c r="R12" s="182"/>
      <c r="S12" s="182">
        <v>0</v>
      </c>
      <c r="T12" s="182">
        <v>0</v>
      </c>
      <c r="U12" s="182">
        <f t="shared" si="0"/>
        <v>2280.7800000000002</v>
      </c>
      <c r="V12" s="182"/>
      <c r="W12" s="301">
        <v>96</v>
      </c>
      <c r="X12" s="302">
        <v>-1330.5450000000001</v>
      </c>
      <c r="Y12" s="302">
        <f t="shared" si="1"/>
        <v>950.23500000000013</v>
      </c>
      <c r="Z12" s="302">
        <v>-23.76</v>
      </c>
      <c r="AA12" s="302">
        <f t="shared" ref="AA12:AH18" si="7">-$U12/$W12</f>
        <v>-23.758125000000003</v>
      </c>
      <c r="AB12" s="302">
        <f t="shared" si="7"/>
        <v>-23.758125000000003</v>
      </c>
      <c r="AC12" s="302">
        <f t="shared" si="7"/>
        <v>-23.758125000000003</v>
      </c>
      <c r="AD12" s="302">
        <f t="shared" si="7"/>
        <v>-23.758125000000003</v>
      </c>
      <c r="AE12" s="302">
        <f t="shared" si="7"/>
        <v>-23.758125000000003</v>
      </c>
      <c r="AF12" s="302">
        <f t="shared" si="7"/>
        <v>-23.758125000000003</v>
      </c>
      <c r="AG12" s="302">
        <f t="shared" si="7"/>
        <v>-23.758125000000003</v>
      </c>
      <c r="AH12" s="302">
        <f t="shared" si="7"/>
        <v>-23.758125000000003</v>
      </c>
      <c r="AI12" s="302">
        <v>0</v>
      </c>
      <c r="AJ12" s="302">
        <v>0</v>
      </c>
      <c r="AK12" s="302">
        <v>0</v>
      </c>
      <c r="AL12" s="302">
        <f t="shared" si="2"/>
        <v>-213.82500000000005</v>
      </c>
      <c r="AM12" s="302">
        <v>0</v>
      </c>
      <c r="AN12" s="302">
        <f t="shared" si="3"/>
        <v>-1544.3700000000001</v>
      </c>
      <c r="AO12" s="182"/>
      <c r="AP12" s="182">
        <f t="shared" si="4"/>
        <v>736.41000000000008</v>
      </c>
      <c r="AQ12" s="182">
        <f t="shared" si="5"/>
        <v>950.23500000000013</v>
      </c>
    </row>
    <row r="13" spans="1:43" s="249" customFormat="1" ht="30" outlineLevel="1" x14ac:dyDescent="0.25">
      <c r="A13" s="299">
        <v>43739</v>
      </c>
      <c r="B13" s="303"/>
      <c r="C13" s="300" t="s">
        <v>8381</v>
      </c>
      <c r="D13" s="249" t="s">
        <v>8382</v>
      </c>
      <c r="F13" s="249" t="s">
        <v>8379</v>
      </c>
      <c r="G13" s="249" t="s">
        <v>8380</v>
      </c>
      <c r="H13" s="249" t="s">
        <v>90</v>
      </c>
      <c r="M13" s="301">
        <v>1</v>
      </c>
      <c r="N13" s="301" t="s">
        <v>207</v>
      </c>
      <c r="O13" s="153"/>
      <c r="P13" s="182">
        <v>1401.32</v>
      </c>
      <c r="Q13" s="182"/>
      <c r="R13" s="182"/>
      <c r="S13" s="182">
        <v>0</v>
      </c>
      <c r="T13" s="182">
        <v>0</v>
      </c>
      <c r="U13" s="182">
        <f t="shared" si="0"/>
        <v>1401.32</v>
      </c>
      <c r="V13" s="182"/>
      <c r="W13" s="301">
        <v>96</v>
      </c>
      <c r="X13" s="302">
        <v>-817.5766666666666</v>
      </c>
      <c r="Y13" s="302">
        <f t="shared" si="1"/>
        <v>583.74333333333334</v>
      </c>
      <c r="Z13" s="302">
        <v>-14.6</v>
      </c>
      <c r="AA13" s="302">
        <f t="shared" si="7"/>
        <v>-14.597083333333332</v>
      </c>
      <c r="AB13" s="302">
        <f t="shared" si="7"/>
        <v>-14.597083333333332</v>
      </c>
      <c r="AC13" s="302">
        <f t="shared" si="7"/>
        <v>-14.597083333333332</v>
      </c>
      <c r="AD13" s="302">
        <f t="shared" si="7"/>
        <v>-14.597083333333332</v>
      </c>
      <c r="AE13" s="302">
        <f t="shared" si="7"/>
        <v>-14.597083333333332</v>
      </c>
      <c r="AF13" s="302">
        <f t="shared" si="7"/>
        <v>-14.597083333333332</v>
      </c>
      <c r="AG13" s="302">
        <f t="shared" si="7"/>
        <v>-14.597083333333332</v>
      </c>
      <c r="AH13" s="302">
        <f t="shared" si="7"/>
        <v>-14.597083333333332</v>
      </c>
      <c r="AI13" s="302">
        <v>0</v>
      </c>
      <c r="AJ13" s="302">
        <v>0</v>
      </c>
      <c r="AK13" s="302">
        <v>0</v>
      </c>
      <c r="AL13" s="302">
        <f t="shared" si="2"/>
        <v>-131.37666666666667</v>
      </c>
      <c r="AM13" s="302">
        <v>0</v>
      </c>
      <c r="AN13" s="302">
        <f t="shared" si="3"/>
        <v>-948.95333333333326</v>
      </c>
      <c r="AO13" s="182"/>
      <c r="AP13" s="182">
        <f t="shared" si="4"/>
        <v>452.36666666666667</v>
      </c>
      <c r="AQ13" s="182">
        <f t="shared" si="5"/>
        <v>583.74333333333334</v>
      </c>
    </row>
    <row r="14" spans="1:43" s="249" customFormat="1" ht="30" outlineLevel="1" x14ac:dyDescent="0.25">
      <c r="A14" s="299">
        <v>43739</v>
      </c>
      <c r="B14" s="303"/>
      <c r="C14" s="300" t="s">
        <v>8383</v>
      </c>
      <c r="D14" s="249" t="s">
        <v>8384</v>
      </c>
      <c r="F14" s="249" t="s">
        <v>8379</v>
      </c>
      <c r="G14" s="249" t="s">
        <v>8380</v>
      </c>
      <c r="H14" s="249" t="s">
        <v>90</v>
      </c>
      <c r="M14" s="301">
        <v>5</v>
      </c>
      <c r="N14" s="301" t="s">
        <v>207</v>
      </c>
      <c r="O14" s="153"/>
      <c r="P14" s="182">
        <v>14738.05</v>
      </c>
      <c r="Q14" s="182"/>
      <c r="R14" s="182"/>
      <c r="S14" s="182">
        <v>0</v>
      </c>
      <c r="T14" s="182">
        <v>0</v>
      </c>
      <c r="U14" s="182">
        <f t="shared" si="0"/>
        <v>14738.05</v>
      </c>
      <c r="V14" s="182"/>
      <c r="W14" s="301">
        <v>96</v>
      </c>
      <c r="X14" s="302">
        <v>-8597.1308333333327</v>
      </c>
      <c r="Y14" s="302">
        <f t="shared" si="1"/>
        <v>6140.9191666666666</v>
      </c>
      <c r="Z14" s="302">
        <v>-153.52000000000001</v>
      </c>
      <c r="AA14" s="302">
        <f t="shared" si="7"/>
        <v>-153.52135416666667</v>
      </c>
      <c r="AB14" s="302">
        <f t="shared" si="7"/>
        <v>-153.52135416666667</v>
      </c>
      <c r="AC14" s="302">
        <f t="shared" si="7"/>
        <v>-153.52135416666667</v>
      </c>
      <c r="AD14" s="302">
        <f t="shared" si="7"/>
        <v>-153.52135416666667</v>
      </c>
      <c r="AE14" s="302">
        <f t="shared" si="7"/>
        <v>-153.52135416666667</v>
      </c>
      <c r="AF14" s="302">
        <f t="shared" si="7"/>
        <v>-153.52135416666667</v>
      </c>
      <c r="AG14" s="302">
        <f t="shared" si="7"/>
        <v>-153.52135416666667</v>
      </c>
      <c r="AH14" s="302">
        <f t="shared" si="7"/>
        <v>-153.52135416666667</v>
      </c>
      <c r="AI14" s="302">
        <v>0</v>
      </c>
      <c r="AJ14" s="302">
        <v>0</v>
      </c>
      <c r="AK14" s="302">
        <v>0</v>
      </c>
      <c r="AL14" s="302">
        <f t="shared" si="2"/>
        <v>-1381.6908333333336</v>
      </c>
      <c r="AM14" s="302">
        <v>0</v>
      </c>
      <c r="AN14" s="302">
        <f t="shared" si="3"/>
        <v>-9978.8216666666667</v>
      </c>
      <c r="AO14" s="182"/>
      <c r="AP14" s="182">
        <f t="shared" si="4"/>
        <v>4759.2283333333326</v>
      </c>
      <c r="AQ14" s="182">
        <f t="shared" si="5"/>
        <v>6140.9191666666666</v>
      </c>
    </row>
    <row r="15" spans="1:43" s="249" customFormat="1" ht="45" outlineLevel="1" x14ac:dyDescent="0.25">
      <c r="A15" s="299">
        <v>43739</v>
      </c>
      <c r="B15" s="303"/>
      <c r="C15" s="300" t="s">
        <v>8385</v>
      </c>
      <c r="D15" s="249" t="s">
        <v>8386</v>
      </c>
      <c r="F15" s="249" t="s">
        <v>8379</v>
      </c>
      <c r="G15" s="249" t="s">
        <v>8380</v>
      </c>
      <c r="H15" s="249" t="s">
        <v>90</v>
      </c>
      <c r="M15" s="301">
        <v>1</v>
      </c>
      <c r="N15" s="301" t="s">
        <v>207</v>
      </c>
      <c r="O15" s="153"/>
      <c r="P15" s="182">
        <v>579.85</v>
      </c>
      <c r="Q15" s="182"/>
      <c r="R15" s="182"/>
      <c r="S15" s="182">
        <v>0</v>
      </c>
      <c r="T15" s="182">
        <v>0</v>
      </c>
      <c r="U15" s="182">
        <f t="shared" si="0"/>
        <v>579.85</v>
      </c>
      <c r="V15" s="182"/>
      <c r="W15" s="301">
        <v>96</v>
      </c>
      <c r="X15" s="302">
        <v>-338.2408333333334</v>
      </c>
      <c r="Y15" s="302">
        <f t="shared" si="1"/>
        <v>241.60916666666662</v>
      </c>
      <c r="Z15" s="302">
        <v>-6.04</v>
      </c>
      <c r="AA15" s="302">
        <f t="shared" si="7"/>
        <v>-6.0401041666666666</v>
      </c>
      <c r="AB15" s="302">
        <f t="shared" si="7"/>
        <v>-6.0401041666666666</v>
      </c>
      <c r="AC15" s="302">
        <f t="shared" si="7"/>
        <v>-6.0401041666666666</v>
      </c>
      <c r="AD15" s="302">
        <f t="shared" si="7"/>
        <v>-6.0401041666666666</v>
      </c>
      <c r="AE15" s="302">
        <f t="shared" si="7"/>
        <v>-6.0401041666666666</v>
      </c>
      <c r="AF15" s="302">
        <f t="shared" si="7"/>
        <v>-6.0401041666666666</v>
      </c>
      <c r="AG15" s="302">
        <f t="shared" si="7"/>
        <v>-6.0401041666666666</v>
      </c>
      <c r="AH15" s="302">
        <f t="shared" si="7"/>
        <v>-6.0401041666666666</v>
      </c>
      <c r="AI15" s="302">
        <v>0</v>
      </c>
      <c r="AJ15" s="302">
        <v>0</v>
      </c>
      <c r="AK15" s="302">
        <v>0</v>
      </c>
      <c r="AL15" s="302">
        <f t="shared" si="2"/>
        <v>-54.360833333333332</v>
      </c>
      <c r="AM15" s="302">
        <v>0</v>
      </c>
      <c r="AN15" s="302">
        <f t="shared" si="3"/>
        <v>-392.60166666666674</v>
      </c>
      <c r="AO15" s="182"/>
      <c r="AP15" s="182">
        <f t="shared" si="4"/>
        <v>187.24833333333328</v>
      </c>
      <c r="AQ15" s="182">
        <f t="shared" si="5"/>
        <v>241.60916666666662</v>
      </c>
    </row>
    <row r="16" spans="1:43" s="249" customFormat="1" ht="30" x14ac:dyDescent="0.25">
      <c r="A16" s="299">
        <v>44562</v>
      </c>
      <c r="B16" s="299"/>
      <c r="C16" s="300" t="s">
        <v>8387</v>
      </c>
      <c r="D16" s="249" t="s">
        <v>8388</v>
      </c>
      <c r="F16" s="249" t="s">
        <v>88</v>
      </c>
      <c r="G16" s="249" t="s">
        <v>89</v>
      </c>
      <c r="H16" s="249" t="s">
        <v>90</v>
      </c>
      <c r="M16" s="301">
        <v>1</v>
      </c>
      <c r="N16" s="301" t="s">
        <v>207</v>
      </c>
      <c r="O16" s="153"/>
      <c r="P16" s="182">
        <v>1980</v>
      </c>
      <c r="Q16" s="182"/>
      <c r="R16" s="182"/>
      <c r="S16" s="182">
        <v>0</v>
      </c>
      <c r="T16" s="182">
        <v>0</v>
      </c>
      <c r="U16" s="182">
        <f t="shared" si="0"/>
        <v>1980</v>
      </c>
      <c r="V16" s="182"/>
      <c r="W16" s="301">
        <v>48</v>
      </c>
      <c r="X16" s="302">
        <v>-1237.5</v>
      </c>
      <c r="Y16" s="302">
        <f t="shared" si="1"/>
        <v>742.5</v>
      </c>
      <c r="Z16" s="302">
        <v>-41.25</v>
      </c>
      <c r="AA16" s="302">
        <f t="shared" si="7"/>
        <v>-41.25</v>
      </c>
      <c r="AB16" s="302">
        <f t="shared" si="7"/>
        <v>-41.25</v>
      </c>
      <c r="AC16" s="302">
        <f t="shared" si="7"/>
        <v>-41.25</v>
      </c>
      <c r="AD16" s="302">
        <f t="shared" si="7"/>
        <v>-41.25</v>
      </c>
      <c r="AE16" s="302">
        <f t="shared" si="7"/>
        <v>-41.25</v>
      </c>
      <c r="AF16" s="302">
        <f t="shared" si="7"/>
        <v>-41.25</v>
      </c>
      <c r="AG16" s="302">
        <f t="shared" si="7"/>
        <v>-41.25</v>
      </c>
      <c r="AH16" s="302">
        <f t="shared" si="7"/>
        <v>-41.25</v>
      </c>
      <c r="AI16" s="302">
        <v>0</v>
      </c>
      <c r="AJ16" s="302">
        <v>0</v>
      </c>
      <c r="AK16" s="302">
        <v>0</v>
      </c>
      <c r="AL16" s="302">
        <f t="shared" si="2"/>
        <v>-371.25</v>
      </c>
      <c r="AM16" s="302">
        <v>0</v>
      </c>
      <c r="AN16" s="302">
        <f t="shared" si="3"/>
        <v>-1608.75</v>
      </c>
      <c r="AO16" s="182"/>
      <c r="AP16" s="182">
        <f t="shared" si="4"/>
        <v>371.25</v>
      </c>
      <c r="AQ16" s="182">
        <f t="shared" si="5"/>
        <v>742.5</v>
      </c>
    </row>
    <row r="17" spans="1:43" s="249" customFormat="1" ht="30" x14ac:dyDescent="0.25">
      <c r="A17" s="299">
        <v>44562</v>
      </c>
      <c r="B17" s="299"/>
      <c r="C17" s="300" t="s">
        <v>8389</v>
      </c>
      <c r="D17" s="249" t="s">
        <v>8388</v>
      </c>
      <c r="F17" s="249" t="s">
        <v>88</v>
      </c>
      <c r="G17" s="249" t="s">
        <v>89</v>
      </c>
      <c r="H17" s="249" t="s">
        <v>90</v>
      </c>
      <c r="M17" s="301">
        <v>1</v>
      </c>
      <c r="N17" s="301" t="s">
        <v>207</v>
      </c>
      <c r="O17" s="153"/>
      <c r="P17" s="182">
        <v>1980</v>
      </c>
      <c r="Q17" s="182"/>
      <c r="R17" s="182"/>
      <c r="S17" s="182">
        <v>0</v>
      </c>
      <c r="T17" s="182">
        <v>0</v>
      </c>
      <c r="U17" s="182">
        <f t="shared" si="0"/>
        <v>1980</v>
      </c>
      <c r="V17" s="182"/>
      <c r="W17" s="301">
        <v>48</v>
      </c>
      <c r="X17" s="302">
        <v>-1237.5</v>
      </c>
      <c r="Y17" s="302">
        <f t="shared" si="1"/>
        <v>742.5</v>
      </c>
      <c r="Z17" s="302">
        <v>-41.25</v>
      </c>
      <c r="AA17" s="302">
        <f t="shared" si="7"/>
        <v>-41.25</v>
      </c>
      <c r="AB17" s="302">
        <f t="shared" si="7"/>
        <v>-41.25</v>
      </c>
      <c r="AC17" s="302">
        <f t="shared" si="7"/>
        <v>-41.25</v>
      </c>
      <c r="AD17" s="302">
        <f t="shared" si="7"/>
        <v>-41.25</v>
      </c>
      <c r="AE17" s="302">
        <f t="shared" si="7"/>
        <v>-41.25</v>
      </c>
      <c r="AF17" s="302">
        <f t="shared" si="7"/>
        <v>-41.25</v>
      </c>
      <c r="AG17" s="302">
        <f t="shared" si="7"/>
        <v>-41.25</v>
      </c>
      <c r="AH17" s="302">
        <f t="shared" si="7"/>
        <v>-41.25</v>
      </c>
      <c r="AI17" s="302">
        <v>0</v>
      </c>
      <c r="AJ17" s="302">
        <v>0</v>
      </c>
      <c r="AK17" s="302">
        <v>0</v>
      </c>
      <c r="AL17" s="302">
        <f t="shared" si="2"/>
        <v>-371.25</v>
      </c>
      <c r="AM17" s="302">
        <v>0</v>
      </c>
      <c r="AN17" s="302">
        <f t="shared" si="3"/>
        <v>-1608.75</v>
      </c>
      <c r="AO17" s="182"/>
      <c r="AP17" s="182">
        <f t="shared" si="4"/>
        <v>371.25</v>
      </c>
      <c r="AQ17" s="182">
        <f t="shared" si="5"/>
        <v>742.5</v>
      </c>
    </row>
    <row r="18" spans="1:43" s="249" customFormat="1" ht="30" x14ac:dyDescent="0.25">
      <c r="A18" s="299">
        <v>44562</v>
      </c>
      <c r="B18" s="299"/>
      <c r="C18" s="300" t="s">
        <v>8390</v>
      </c>
      <c r="D18" s="249" t="s">
        <v>8391</v>
      </c>
      <c r="F18" s="249" t="s">
        <v>88</v>
      </c>
      <c r="G18" s="249" t="s">
        <v>89</v>
      </c>
      <c r="H18" s="249" t="s">
        <v>90</v>
      </c>
      <c r="M18" s="301">
        <v>1</v>
      </c>
      <c r="N18" s="301" t="s">
        <v>207</v>
      </c>
      <c r="O18" s="153"/>
      <c r="P18" s="182">
        <v>1000</v>
      </c>
      <c r="Q18" s="182"/>
      <c r="R18" s="182"/>
      <c r="S18" s="182">
        <v>0</v>
      </c>
      <c r="T18" s="182">
        <v>0</v>
      </c>
      <c r="U18" s="182">
        <f t="shared" si="0"/>
        <v>1000</v>
      </c>
      <c r="V18" s="182"/>
      <c r="W18" s="301">
        <v>48</v>
      </c>
      <c r="X18" s="302">
        <v>-624.92999999999995</v>
      </c>
      <c r="Y18" s="302">
        <f t="shared" si="1"/>
        <v>375.07000000000005</v>
      </c>
      <c r="Z18" s="302">
        <v>-20.83</v>
      </c>
      <c r="AA18" s="302">
        <f t="shared" si="7"/>
        <v>-20.833333333333332</v>
      </c>
      <c r="AB18" s="302">
        <f t="shared" si="7"/>
        <v>-20.833333333333332</v>
      </c>
      <c r="AC18" s="302">
        <f t="shared" si="7"/>
        <v>-20.833333333333332</v>
      </c>
      <c r="AD18" s="302">
        <f t="shared" si="7"/>
        <v>-20.833333333333332</v>
      </c>
      <c r="AE18" s="302">
        <f t="shared" si="7"/>
        <v>-20.833333333333332</v>
      </c>
      <c r="AF18" s="302">
        <f t="shared" si="7"/>
        <v>-20.833333333333332</v>
      </c>
      <c r="AG18" s="302">
        <f t="shared" si="7"/>
        <v>-20.833333333333332</v>
      </c>
      <c r="AH18" s="302">
        <f t="shared" si="7"/>
        <v>-20.833333333333332</v>
      </c>
      <c r="AI18" s="302">
        <v>0</v>
      </c>
      <c r="AJ18" s="302">
        <v>0</v>
      </c>
      <c r="AK18" s="302">
        <v>0</v>
      </c>
      <c r="AL18" s="302">
        <f t="shared" si="2"/>
        <v>-187.49666666666667</v>
      </c>
      <c r="AM18" s="302">
        <v>0</v>
      </c>
      <c r="AN18" s="302">
        <f t="shared" si="3"/>
        <v>-812.42666666666662</v>
      </c>
      <c r="AO18" s="182"/>
      <c r="AP18" s="182">
        <f t="shared" si="4"/>
        <v>187.57333333333338</v>
      </c>
      <c r="AQ18" s="182">
        <f t="shared" si="5"/>
        <v>375.07000000000005</v>
      </c>
    </row>
    <row r="19" spans="1:43" s="249" customFormat="1" ht="30" outlineLevel="1" x14ac:dyDescent="0.25">
      <c r="A19" s="299">
        <v>40755</v>
      </c>
      <c r="B19" s="299"/>
      <c r="C19" s="300" t="s">
        <v>8392</v>
      </c>
      <c r="D19" s="249" t="s">
        <v>8393</v>
      </c>
      <c r="F19" s="249" t="s">
        <v>88</v>
      </c>
      <c r="G19" s="249" t="s">
        <v>451</v>
      </c>
      <c r="H19" s="249" t="s">
        <v>157</v>
      </c>
      <c r="M19" s="301">
        <v>1</v>
      </c>
      <c r="N19" s="301" t="s">
        <v>158</v>
      </c>
      <c r="O19" s="153"/>
      <c r="P19" s="182">
        <v>1300</v>
      </c>
      <c r="Q19" s="182"/>
      <c r="R19" s="182"/>
      <c r="S19" s="182">
        <v>0</v>
      </c>
      <c r="T19" s="182">
        <v>0</v>
      </c>
      <c r="U19" s="182">
        <f t="shared" si="0"/>
        <v>1300</v>
      </c>
      <c r="V19" s="182"/>
      <c r="W19" s="301">
        <v>120</v>
      </c>
      <c r="X19" s="302">
        <v>-1300</v>
      </c>
      <c r="Y19" s="302">
        <f t="shared" si="1"/>
        <v>0</v>
      </c>
      <c r="Z19" s="302">
        <v>0</v>
      </c>
      <c r="AA19" s="302">
        <v>0</v>
      </c>
      <c r="AB19" s="302">
        <v>0</v>
      </c>
      <c r="AC19" s="302">
        <v>0</v>
      </c>
      <c r="AD19" s="302">
        <v>0</v>
      </c>
      <c r="AE19" s="302">
        <v>0</v>
      </c>
      <c r="AF19" s="302">
        <v>0</v>
      </c>
      <c r="AG19" s="302">
        <v>0</v>
      </c>
      <c r="AH19" s="302">
        <v>0</v>
      </c>
      <c r="AI19" s="302">
        <v>0</v>
      </c>
      <c r="AJ19" s="302">
        <v>0</v>
      </c>
      <c r="AK19" s="302">
        <v>0</v>
      </c>
      <c r="AL19" s="302">
        <f t="shared" si="2"/>
        <v>0</v>
      </c>
      <c r="AM19" s="302">
        <v>0</v>
      </c>
      <c r="AN19" s="302">
        <f t="shared" si="3"/>
        <v>-1300</v>
      </c>
      <c r="AO19" s="182"/>
      <c r="AP19" s="182">
        <f t="shared" si="4"/>
        <v>0</v>
      </c>
      <c r="AQ19" s="182">
        <f t="shared" si="5"/>
        <v>0</v>
      </c>
    </row>
    <row r="20" spans="1:43" s="249" customFormat="1" ht="30" outlineLevel="1" x14ac:dyDescent="0.25">
      <c r="A20" s="299">
        <v>40755</v>
      </c>
      <c r="B20" s="299"/>
      <c r="C20" s="300" t="s">
        <v>8394</v>
      </c>
      <c r="D20" s="249" t="s">
        <v>8395</v>
      </c>
      <c r="F20" s="249" t="s">
        <v>88</v>
      </c>
      <c r="G20" s="249" t="s">
        <v>451</v>
      </c>
      <c r="H20" s="249" t="s">
        <v>157</v>
      </c>
      <c r="M20" s="301">
        <v>1</v>
      </c>
      <c r="N20" s="301" t="s">
        <v>158</v>
      </c>
      <c r="O20" s="153"/>
      <c r="P20" s="182">
        <v>1750</v>
      </c>
      <c r="Q20" s="182"/>
      <c r="R20" s="182"/>
      <c r="S20" s="182">
        <v>0</v>
      </c>
      <c r="T20" s="182">
        <v>0</v>
      </c>
      <c r="U20" s="182">
        <f t="shared" si="0"/>
        <v>1750</v>
      </c>
      <c r="V20" s="182"/>
      <c r="W20" s="301">
        <v>120</v>
      </c>
      <c r="X20" s="302">
        <v>-1750</v>
      </c>
      <c r="Y20" s="302">
        <f t="shared" si="1"/>
        <v>0</v>
      </c>
      <c r="Z20" s="302">
        <v>0</v>
      </c>
      <c r="AA20" s="302">
        <v>0</v>
      </c>
      <c r="AB20" s="302">
        <v>0</v>
      </c>
      <c r="AC20" s="302">
        <v>0</v>
      </c>
      <c r="AD20" s="302">
        <v>0</v>
      </c>
      <c r="AE20" s="302">
        <v>0</v>
      </c>
      <c r="AF20" s="302">
        <v>0</v>
      </c>
      <c r="AG20" s="302">
        <v>0</v>
      </c>
      <c r="AH20" s="302">
        <v>0</v>
      </c>
      <c r="AI20" s="302">
        <v>0</v>
      </c>
      <c r="AJ20" s="302">
        <v>0</v>
      </c>
      <c r="AK20" s="302">
        <v>0</v>
      </c>
      <c r="AL20" s="302">
        <f t="shared" si="2"/>
        <v>0</v>
      </c>
      <c r="AM20" s="302">
        <v>0</v>
      </c>
      <c r="AN20" s="302">
        <f t="shared" si="3"/>
        <v>-1750</v>
      </c>
      <c r="AO20" s="182"/>
      <c r="AP20" s="182">
        <f t="shared" si="4"/>
        <v>0</v>
      </c>
      <c r="AQ20" s="182">
        <f t="shared" si="5"/>
        <v>0</v>
      </c>
    </row>
    <row r="21" spans="1:43" s="249" customFormat="1" ht="30" outlineLevel="1" x14ac:dyDescent="0.25">
      <c r="A21" s="299">
        <v>40755</v>
      </c>
      <c r="B21" s="299"/>
      <c r="C21" s="300" t="s">
        <v>8396</v>
      </c>
      <c r="D21" s="249" t="s">
        <v>8397</v>
      </c>
      <c r="F21" s="249" t="s">
        <v>88</v>
      </c>
      <c r="G21" s="249" t="s">
        <v>451</v>
      </c>
      <c r="H21" s="249" t="s">
        <v>157</v>
      </c>
      <c r="M21" s="301">
        <v>1</v>
      </c>
      <c r="N21" s="301" t="s">
        <v>158</v>
      </c>
      <c r="O21" s="153"/>
      <c r="P21" s="182">
        <v>1750</v>
      </c>
      <c r="Q21" s="182"/>
      <c r="R21" s="182"/>
      <c r="S21" s="182">
        <v>0</v>
      </c>
      <c r="T21" s="182">
        <v>0</v>
      </c>
      <c r="U21" s="182">
        <f t="shared" si="0"/>
        <v>1750</v>
      </c>
      <c r="V21" s="182"/>
      <c r="W21" s="301">
        <v>120</v>
      </c>
      <c r="X21" s="302">
        <v>-1750</v>
      </c>
      <c r="Y21" s="302">
        <f t="shared" si="1"/>
        <v>0</v>
      </c>
      <c r="Z21" s="302">
        <v>0</v>
      </c>
      <c r="AA21" s="302">
        <v>0</v>
      </c>
      <c r="AB21" s="302">
        <v>0</v>
      </c>
      <c r="AC21" s="302">
        <v>0</v>
      </c>
      <c r="AD21" s="302">
        <v>0</v>
      </c>
      <c r="AE21" s="302">
        <v>0</v>
      </c>
      <c r="AF21" s="302">
        <v>0</v>
      </c>
      <c r="AG21" s="302">
        <v>0</v>
      </c>
      <c r="AH21" s="302">
        <v>0</v>
      </c>
      <c r="AI21" s="302">
        <v>0</v>
      </c>
      <c r="AJ21" s="302">
        <v>0</v>
      </c>
      <c r="AK21" s="302">
        <v>0</v>
      </c>
      <c r="AL21" s="302">
        <f t="shared" si="2"/>
        <v>0</v>
      </c>
      <c r="AM21" s="302">
        <v>0</v>
      </c>
      <c r="AN21" s="302">
        <f t="shared" si="3"/>
        <v>-1750</v>
      </c>
      <c r="AO21" s="182"/>
      <c r="AP21" s="182">
        <f t="shared" si="4"/>
        <v>0</v>
      </c>
      <c r="AQ21" s="182">
        <f t="shared" si="5"/>
        <v>0</v>
      </c>
    </row>
    <row r="22" spans="1:43" s="249" customFormat="1" ht="30" outlineLevel="1" x14ac:dyDescent="0.25">
      <c r="A22" s="299">
        <v>40755</v>
      </c>
      <c r="B22" s="299"/>
      <c r="C22" s="300" t="s">
        <v>8398</v>
      </c>
      <c r="D22" s="249" t="s">
        <v>8399</v>
      </c>
      <c r="F22" s="249" t="s">
        <v>88</v>
      </c>
      <c r="G22" s="249" t="s">
        <v>451</v>
      </c>
      <c r="H22" s="249" t="s">
        <v>157</v>
      </c>
      <c r="M22" s="301">
        <v>1</v>
      </c>
      <c r="N22" s="301" t="s">
        <v>158</v>
      </c>
      <c r="O22" s="153"/>
      <c r="P22" s="182">
        <v>2800</v>
      </c>
      <c r="Q22" s="182"/>
      <c r="R22" s="182"/>
      <c r="S22" s="182">
        <v>0</v>
      </c>
      <c r="T22" s="182">
        <v>0</v>
      </c>
      <c r="U22" s="182">
        <f t="shared" si="0"/>
        <v>2800</v>
      </c>
      <c r="V22" s="182"/>
      <c r="W22" s="301">
        <v>120</v>
      </c>
      <c r="X22" s="302">
        <v>-2800</v>
      </c>
      <c r="Y22" s="302">
        <f t="shared" si="1"/>
        <v>0</v>
      </c>
      <c r="Z22" s="302">
        <v>0</v>
      </c>
      <c r="AA22" s="302">
        <v>0</v>
      </c>
      <c r="AB22" s="302">
        <v>0</v>
      </c>
      <c r="AC22" s="302">
        <v>0</v>
      </c>
      <c r="AD22" s="302">
        <v>0</v>
      </c>
      <c r="AE22" s="302">
        <v>0</v>
      </c>
      <c r="AF22" s="302">
        <v>0</v>
      </c>
      <c r="AG22" s="302">
        <v>0</v>
      </c>
      <c r="AH22" s="302">
        <v>0</v>
      </c>
      <c r="AI22" s="302">
        <v>0</v>
      </c>
      <c r="AJ22" s="302">
        <v>0</v>
      </c>
      <c r="AK22" s="302">
        <v>0</v>
      </c>
      <c r="AL22" s="302">
        <f t="shared" si="2"/>
        <v>0</v>
      </c>
      <c r="AM22" s="302">
        <v>0</v>
      </c>
      <c r="AN22" s="302">
        <f t="shared" si="3"/>
        <v>-2800</v>
      </c>
      <c r="AO22" s="182"/>
      <c r="AP22" s="182">
        <f t="shared" si="4"/>
        <v>0</v>
      </c>
      <c r="AQ22" s="182">
        <f t="shared" si="5"/>
        <v>0</v>
      </c>
    </row>
    <row r="23" spans="1:43" s="249" customFormat="1" ht="30" outlineLevel="1" x14ac:dyDescent="0.25">
      <c r="A23" s="299">
        <v>40755</v>
      </c>
      <c r="B23" s="299"/>
      <c r="C23" s="300" t="s">
        <v>8400</v>
      </c>
      <c r="D23" s="249" t="s">
        <v>8401</v>
      </c>
      <c r="F23" s="249" t="s">
        <v>88</v>
      </c>
      <c r="G23" s="249" t="s">
        <v>451</v>
      </c>
      <c r="H23" s="249" t="s">
        <v>157</v>
      </c>
      <c r="M23" s="301">
        <v>1</v>
      </c>
      <c r="N23" s="301" t="s">
        <v>158</v>
      </c>
      <c r="O23" s="153"/>
      <c r="P23" s="182">
        <v>2800</v>
      </c>
      <c r="Q23" s="182"/>
      <c r="R23" s="182"/>
      <c r="S23" s="182">
        <v>0</v>
      </c>
      <c r="T23" s="182">
        <v>0</v>
      </c>
      <c r="U23" s="182">
        <f t="shared" si="0"/>
        <v>2800</v>
      </c>
      <c r="V23" s="182"/>
      <c r="W23" s="301">
        <v>120</v>
      </c>
      <c r="X23" s="302">
        <v>-2800</v>
      </c>
      <c r="Y23" s="302">
        <f t="shared" si="1"/>
        <v>0</v>
      </c>
      <c r="Z23" s="302">
        <v>0</v>
      </c>
      <c r="AA23" s="302">
        <v>0</v>
      </c>
      <c r="AB23" s="302">
        <v>0</v>
      </c>
      <c r="AC23" s="302">
        <v>0</v>
      </c>
      <c r="AD23" s="302">
        <v>0</v>
      </c>
      <c r="AE23" s="302">
        <v>0</v>
      </c>
      <c r="AF23" s="302">
        <v>0</v>
      </c>
      <c r="AG23" s="302">
        <v>0</v>
      </c>
      <c r="AH23" s="302">
        <v>0</v>
      </c>
      <c r="AI23" s="302">
        <v>0</v>
      </c>
      <c r="AJ23" s="302">
        <v>0</v>
      </c>
      <c r="AK23" s="302">
        <v>0</v>
      </c>
      <c r="AL23" s="302">
        <f t="shared" si="2"/>
        <v>0</v>
      </c>
      <c r="AM23" s="302">
        <v>0</v>
      </c>
      <c r="AN23" s="302">
        <f t="shared" si="3"/>
        <v>-2800</v>
      </c>
      <c r="AO23" s="182"/>
      <c r="AP23" s="182">
        <f t="shared" si="4"/>
        <v>0</v>
      </c>
      <c r="AQ23" s="182">
        <f t="shared" si="5"/>
        <v>0</v>
      </c>
    </row>
    <row r="24" spans="1:43" s="249" customFormat="1" ht="30" outlineLevel="1" x14ac:dyDescent="0.25">
      <c r="A24" s="299">
        <v>40755</v>
      </c>
      <c r="B24" s="299"/>
      <c r="C24" s="300" t="s">
        <v>8402</v>
      </c>
      <c r="D24" s="249" t="s">
        <v>8403</v>
      </c>
      <c r="F24" s="249" t="s">
        <v>88</v>
      </c>
      <c r="G24" s="249" t="s">
        <v>451</v>
      </c>
      <c r="H24" s="249" t="s">
        <v>157</v>
      </c>
      <c r="M24" s="301">
        <v>1</v>
      </c>
      <c r="N24" s="301" t="s">
        <v>158</v>
      </c>
      <c r="O24" s="153"/>
      <c r="P24" s="182">
        <v>1100</v>
      </c>
      <c r="Q24" s="182"/>
      <c r="R24" s="182"/>
      <c r="S24" s="182">
        <v>0</v>
      </c>
      <c r="T24" s="182">
        <v>0</v>
      </c>
      <c r="U24" s="182">
        <f t="shared" si="0"/>
        <v>1100</v>
      </c>
      <c r="V24" s="182"/>
      <c r="W24" s="301">
        <v>120</v>
      </c>
      <c r="X24" s="302">
        <v>-1100</v>
      </c>
      <c r="Y24" s="302">
        <f t="shared" si="1"/>
        <v>0</v>
      </c>
      <c r="Z24" s="302">
        <v>0</v>
      </c>
      <c r="AA24" s="302">
        <v>0</v>
      </c>
      <c r="AB24" s="302">
        <v>0</v>
      </c>
      <c r="AC24" s="302">
        <v>0</v>
      </c>
      <c r="AD24" s="302">
        <v>0</v>
      </c>
      <c r="AE24" s="302">
        <v>0</v>
      </c>
      <c r="AF24" s="302">
        <v>0</v>
      </c>
      <c r="AG24" s="302">
        <v>0</v>
      </c>
      <c r="AH24" s="302">
        <v>0</v>
      </c>
      <c r="AI24" s="302">
        <v>0</v>
      </c>
      <c r="AJ24" s="302">
        <v>0</v>
      </c>
      <c r="AK24" s="302">
        <v>0</v>
      </c>
      <c r="AL24" s="302">
        <f t="shared" si="2"/>
        <v>0</v>
      </c>
      <c r="AM24" s="302">
        <v>0</v>
      </c>
      <c r="AN24" s="302">
        <f t="shared" si="3"/>
        <v>-1100</v>
      </c>
      <c r="AO24" s="182"/>
      <c r="AP24" s="182">
        <f t="shared" si="4"/>
        <v>0</v>
      </c>
      <c r="AQ24" s="182">
        <f t="shared" si="5"/>
        <v>0</v>
      </c>
    </row>
    <row r="25" spans="1:43" s="249" customFormat="1" ht="30" outlineLevel="1" x14ac:dyDescent="0.25">
      <c r="A25" s="299">
        <v>40755</v>
      </c>
      <c r="B25" s="299"/>
      <c r="C25" s="300" t="s">
        <v>8404</v>
      </c>
      <c r="D25" s="249" t="s">
        <v>8405</v>
      </c>
      <c r="F25" s="249" t="s">
        <v>88</v>
      </c>
      <c r="G25" s="249" t="s">
        <v>451</v>
      </c>
      <c r="H25" s="249" t="s">
        <v>157</v>
      </c>
      <c r="M25" s="301">
        <v>1</v>
      </c>
      <c r="N25" s="301" t="s">
        <v>158</v>
      </c>
      <c r="O25" s="153"/>
      <c r="P25" s="182">
        <v>8800</v>
      </c>
      <c r="Q25" s="182"/>
      <c r="R25" s="182"/>
      <c r="S25" s="182">
        <v>0</v>
      </c>
      <c r="T25" s="182">
        <v>0</v>
      </c>
      <c r="U25" s="182">
        <f t="shared" si="0"/>
        <v>8800</v>
      </c>
      <c r="V25" s="182"/>
      <c r="W25" s="301">
        <v>120</v>
      </c>
      <c r="X25" s="302">
        <v>-8800</v>
      </c>
      <c r="Y25" s="302">
        <f t="shared" si="1"/>
        <v>0</v>
      </c>
      <c r="Z25" s="302">
        <v>0</v>
      </c>
      <c r="AA25" s="302">
        <v>0</v>
      </c>
      <c r="AB25" s="302">
        <v>0</v>
      </c>
      <c r="AC25" s="302">
        <v>0</v>
      </c>
      <c r="AD25" s="302">
        <v>0</v>
      </c>
      <c r="AE25" s="302">
        <v>0</v>
      </c>
      <c r="AF25" s="302">
        <v>0</v>
      </c>
      <c r="AG25" s="302">
        <v>0</v>
      </c>
      <c r="AH25" s="302">
        <v>0</v>
      </c>
      <c r="AI25" s="302">
        <v>0</v>
      </c>
      <c r="AJ25" s="302">
        <v>0</v>
      </c>
      <c r="AK25" s="302">
        <v>0</v>
      </c>
      <c r="AL25" s="302">
        <f t="shared" si="2"/>
        <v>0</v>
      </c>
      <c r="AM25" s="302">
        <v>0</v>
      </c>
      <c r="AN25" s="302">
        <f t="shared" si="3"/>
        <v>-8800</v>
      </c>
      <c r="AO25" s="182"/>
      <c r="AP25" s="182">
        <f t="shared" si="4"/>
        <v>0</v>
      </c>
      <c r="AQ25" s="182">
        <f t="shared" si="5"/>
        <v>0</v>
      </c>
    </row>
    <row r="26" spans="1:43" s="249" customFormat="1" ht="30" outlineLevel="1" x14ac:dyDescent="0.25">
      <c r="A26" s="299">
        <v>40755</v>
      </c>
      <c r="B26" s="299"/>
      <c r="C26" s="300" t="s">
        <v>8406</v>
      </c>
      <c r="D26" s="249" t="s">
        <v>8407</v>
      </c>
      <c r="F26" s="249" t="s">
        <v>88</v>
      </c>
      <c r="G26" s="249" t="s">
        <v>451</v>
      </c>
      <c r="H26" s="249" t="s">
        <v>157</v>
      </c>
      <c r="M26" s="301">
        <v>1</v>
      </c>
      <c r="N26" s="301" t="s">
        <v>158</v>
      </c>
      <c r="O26" s="153"/>
      <c r="P26" s="182">
        <v>4500</v>
      </c>
      <c r="Q26" s="182"/>
      <c r="R26" s="182"/>
      <c r="S26" s="182">
        <v>0</v>
      </c>
      <c r="T26" s="182">
        <v>0</v>
      </c>
      <c r="U26" s="182">
        <f t="shared" si="0"/>
        <v>4500</v>
      </c>
      <c r="V26" s="182"/>
      <c r="W26" s="301">
        <v>120</v>
      </c>
      <c r="X26" s="302">
        <v>-4500</v>
      </c>
      <c r="Y26" s="302">
        <f t="shared" si="1"/>
        <v>0</v>
      </c>
      <c r="Z26" s="302">
        <v>0</v>
      </c>
      <c r="AA26" s="302">
        <v>0</v>
      </c>
      <c r="AB26" s="302">
        <v>0</v>
      </c>
      <c r="AC26" s="302">
        <v>0</v>
      </c>
      <c r="AD26" s="302">
        <v>0</v>
      </c>
      <c r="AE26" s="302">
        <v>0</v>
      </c>
      <c r="AF26" s="302">
        <v>0</v>
      </c>
      <c r="AG26" s="302">
        <v>0</v>
      </c>
      <c r="AH26" s="302">
        <v>0</v>
      </c>
      <c r="AI26" s="302">
        <v>0</v>
      </c>
      <c r="AJ26" s="302">
        <v>0</v>
      </c>
      <c r="AK26" s="302">
        <v>0</v>
      </c>
      <c r="AL26" s="302">
        <f t="shared" si="2"/>
        <v>0</v>
      </c>
      <c r="AM26" s="302">
        <v>0</v>
      </c>
      <c r="AN26" s="302">
        <f t="shared" si="3"/>
        <v>-4500</v>
      </c>
      <c r="AO26" s="182"/>
      <c r="AP26" s="182">
        <f t="shared" si="4"/>
        <v>0</v>
      </c>
      <c r="AQ26" s="182">
        <f t="shared" si="5"/>
        <v>0</v>
      </c>
    </row>
    <row r="27" spans="1:43" s="249" customFormat="1" ht="30" outlineLevel="1" x14ac:dyDescent="0.25">
      <c r="A27" s="299">
        <v>40755</v>
      </c>
      <c r="B27" s="299"/>
      <c r="C27" s="300" t="s">
        <v>8408</v>
      </c>
      <c r="D27" s="249" t="s">
        <v>8409</v>
      </c>
      <c r="F27" s="249" t="s">
        <v>88</v>
      </c>
      <c r="G27" s="249" t="s">
        <v>451</v>
      </c>
      <c r="H27" s="249" t="s">
        <v>157</v>
      </c>
      <c r="M27" s="301">
        <v>1</v>
      </c>
      <c r="N27" s="301" t="s">
        <v>158</v>
      </c>
      <c r="O27" s="153"/>
      <c r="P27" s="182">
        <v>2000</v>
      </c>
      <c r="Q27" s="182"/>
      <c r="R27" s="182"/>
      <c r="S27" s="182">
        <v>0</v>
      </c>
      <c r="T27" s="182">
        <v>0</v>
      </c>
      <c r="U27" s="182">
        <f t="shared" si="0"/>
        <v>2000</v>
      </c>
      <c r="V27" s="182"/>
      <c r="W27" s="301">
        <v>120</v>
      </c>
      <c r="X27" s="302">
        <v>-2000</v>
      </c>
      <c r="Y27" s="302">
        <f t="shared" si="1"/>
        <v>0</v>
      </c>
      <c r="Z27" s="302">
        <v>0</v>
      </c>
      <c r="AA27" s="302">
        <v>0</v>
      </c>
      <c r="AB27" s="302">
        <v>0</v>
      </c>
      <c r="AC27" s="302">
        <v>0</v>
      </c>
      <c r="AD27" s="302">
        <v>0</v>
      </c>
      <c r="AE27" s="302">
        <v>0</v>
      </c>
      <c r="AF27" s="302">
        <v>0</v>
      </c>
      <c r="AG27" s="302">
        <v>0</v>
      </c>
      <c r="AH27" s="302">
        <v>0</v>
      </c>
      <c r="AI27" s="302">
        <v>0</v>
      </c>
      <c r="AJ27" s="302">
        <v>0</v>
      </c>
      <c r="AK27" s="302">
        <v>0</v>
      </c>
      <c r="AL27" s="302">
        <f t="shared" si="2"/>
        <v>0</v>
      </c>
      <c r="AM27" s="302">
        <v>0</v>
      </c>
      <c r="AN27" s="302">
        <f t="shared" si="3"/>
        <v>-2000</v>
      </c>
      <c r="AO27" s="182"/>
      <c r="AP27" s="182">
        <f t="shared" si="4"/>
        <v>0</v>
      </c>
      <c r="AQ27" s="182">
        <f t="shared" si="5"/>
        <v>0</v>
      </c>
    </row>
    <row r="28" spans="1:43" s="249" customFormat="1" ht="30" outlineLevel="1" x14ac:dyDescent="0.25">
      <c r="A28" s="299">
        <v>40755</v>
      </c>
      <c r="B28" s="299"/>
      <c r="C28" s="300" t="s">
        <v>8410</v>
      </c>
      <c r="D28" s="249" t="s">
        <v>8411</v>
      </c>
      <c r="F28" s="249" t="s">
        <v>88</v>
      </c>
      <c r="G28" s="249" t="s">
        <v>206</v>
      </c>
      <c r="H28" s="249" t="s">
        <v>157</v>
      </c>
      <c r="M28" s="301">
        <v>1</v>
      </c>
      <c r="N28" s="301" t="s">
        <v>158</v>
      </c>
      <c r="O28" s="153"/>
      <c r="P28" s="182">
        <v>1050</v>
      </c>
      <c r="Q28" s="182"/>
      <c r="R28" s="182"/>
      <c r="S28" s="182">
        <v>0</v>
      </c>
      <c r="T28" s="182">
        <v>0</v>
      </c>
      <c r="U28" s="182">
        <f t="shared" si="0"/>
        <v>1050</v>
      </c>
      <c r="V28" s="182"/>
      <c r="W28" s="301">
        <v>120</v>
      </c>
      <c r="X28" s="302">
        <v>-1050</v>
      </c>
      <c r="Y28" s="302">
        <f t="shared" si="1"/>
        <v>0</v>
      </c>
      <c r="Z28" s="302">
        <v>0</v>
      </c>
      <c r="AA28" s="302">
        <v>0</v>
      </c>
      <c r="AB28" s="302">
        <v>0</v>
      </c>
      <c r="AC28" s="302">
        <v>0</v>
      </c>
      <c r="AD28" s="302">
        <v>0</v>
      </c>
      <c r="AE28" s="302">
        <v>0</v>
      </c>
      <c r="AF28" s="302">
        <v>0</v>
      </c>
      <c r="AG28" s="302">
        <v>0</v>
      </c>
      <c r="AH28" s="302">
        <v>0</v>
      </c>
      <c r="AI28" s="302">
        <v>0</v>
      </c>
      <c r="AJ28" s="302">
        <v>0</v>
      </c>
      <c r="AK28" s="302">
        <v>0</v>
      </c>
      <c r="AL28" s="302">
        <f t="shared" si="2"/>
        <v>0</v>
      </c>
      <c r="AM28" s="302">
        <v>0</v>
      </c>
      <c r="AN28" s="302">
        <f t="shared" si="3"/>
        <v>-1050</v>
      </c>
      <c r="AO28" s="182"/>
      <c r="AP28" s="182">
        <f t="shared" si="4"/>
        <v>0</v>
      </c>
      <c r="AQ28" s="182">
        <f t="shared" si="5"/>
        <v>0</v>
      </c>
    </row>
    <row r="29" spans="1:43" s="249" customFormat="1" outlineLevel="1" x14ac:dyDescent="0.25">
      <c r="A29" s="299">
        <v>40755</v>
      </c>
      <c r="B29" s="299"/>
      <c r="C29" s="300" t="s">
        <v>8412</v>
      </c>
      <c r="D29" s="304" t="s">
        <v>8413</v>
      </c>
      <c r="F29" s="249" t="s">
        <v>88</v>
      </c>
      <c r="G29" s="249" t="s">
        <v>451</v>
      </c>
      <c r="H29" s="249" t="s">
        <v>157</v>
      </c>
      <c r="M29" s="301">
        <v>1</v>
      </c>
      <c r="N29" s="301" t="s">
        <v>158</v>
      </c>
      <c r="O29" s="153"/>
      <c r="P29" s="182">
        <v>2590</v>
      </c>
      <c r="Q29" s="182"/>
      <c r="R29" s="182"/>
      <c r="S29" s="182">
        <v>0</v>
      </c>
      <c r="T29" s="182">
        <v>0</v>
      </c>
      <c r="U29" s="182">
        <f t="shared" si="0"/>
        <v>2590</v>
      </c>
      <c r="V29" s="182"/>
      <c r="W29" s="301">
        <v>120</v>
      </c>
      <c r="X29" s="302">
        <v>-2590</v>
      </c>
      <c r="Y29" s="302">
        <f t="shared" si="1"/>
        <v>0</v>
      </c>
      <c r="Z29" s="302">
        <v>0</v>
      </c>
      <c r="AA29" s="302">
        <v>0</v>
      </c>
      <c r="AB29" s="302">
        <v>0</v>
      </c>
      <c r="AC29" s="302">
        <v>0</v>
      </c>
      <c r="AD29" s="302">
        <v>0</v>
      </c>
      <c r="AE29" s="302">
        <v>0</v>
      </c>
      <c r="AF29" s="302">
        <v>0</v>
      </c>
      <c r="AG29" s="302">
        <v>0</v>
      </c>
      <c r="AH29" s="302">
        <v>0</v>
      </c>
      <c r="AI29" s="302">
        <v>0</v>
      </c>
      <c r="AJ29" s="302">
        <v>0</v>
      </c>
      <c r="AK29" s="302">
        <v>0</v>
      </c>
      <c r="AL29" s="302">
        <f t="shared" si="2"/>
        <v>0</v>
      </c>
      <c r="AM29" s="302">
        <v>0</v>
      </c>
      <c r="AN29" s="302">
        <f t="shared" si="3"/>
        <v>-2590</v>
      </c>
      <c r="AO29" s="182"/>
      <c r="AP29" s="182">
        <f t="shared" si="4"/>
        <v>0</v>
      </c>
      <c r="AQ29" s="182">
        <f t="shared" si="5"/>
        <v>0</v>
      </c>
    </row>
    <row r="30" spans="1:43" s="249" customFormat="1" outlineLevel="1" x14ac:dyDescent="0.25">
      <c r="A30" s="299">
        <v>40755</v>
      </c>
      <c r="B30" s="299"/>
      <c r="C30" s="300" t="s">
        <v>8414</v>
      </c>
      <c r="D30" s="304" t="s">
        <v>7094</v>
      </c>
      <c r="F30" s="249" t="s">
        <v>88</v>
      </c>
      <c r="G30" s="249" t="s">
        <v>451</v>
      </c>
      <c r="H30" s="249" t="s">
        <v>157</v>
      </c>
      <c r="M30" s="301">
        <v>1</v>
      </c>
      <c r="N30" s="301" t="s">
        <v>158</v>
      </c>
      <c r="O30" s="153"/>
      <c r="P30" s="182">
        <v>1200</v>
      </c>
      <c r="Q30" s="182"/>
      <c r="R30" s="182"/>
      <c r="S30" s="182">
        <v>0</v>
      </c>
      <c r="T30" s="182">
        <v>0</v>
      </c>
      <c r="U30" s="182">
        <f t="shared" si="0"/>
        <v>1200</v>
      </c>
      <c r="V30" s="182"/>
      <c r="W30" s="301">
        <v>120</v>
      </c>
      <c r="X30" s="302">
        <v>-1200</v>
      </c>
      <c r="Y30" s="302">
        <f t="shared" si="1"/>
        <v>0</v>
      </c>
      <c r="Z30" s="302">
        <v>0</v>
      </c>
      <c r="AA30" s="302">
        <v>0</v>
      </c>
      <c r="AB30" s="302">
        <v>0</v>
      </c>
      <c r="AC30" s="302">
        <v>0</v>
      </c>
      <c r="AD30" s="302">
        <v>0</v>
      </c>
      <c r="AE30" s="302">
        <v>0</v>
      </c>
      <c r="AF30" s="302">
        <v>0</v>
      </c>
      <c r="AG30" s="302">
        <v>0</v>
      </c>
      <c r="AH30" s="302">
        <v>0</v>
      </c>
      <c r="AI30" s="302">
        <v>0</v>
      </c>
      <c r="AJ30" s="302">
        <v>0</v>
      </c>
      <c r="AK30" s="302">
        <v>0</v>
      </c>
      <c r="AL30" s="302">
        <f t="shared" si="2"/>
        <v>0</v>
      </c>
      <c r="AM30" s="302">
        <v>0</v>
      </c>
      <c r="AN30" s="302">
        <f t="shared" si="3"/>
        <v>-1200</v>
      </c>
      <c r="AO30" s="182"/>
      <c r="AP30" s="182">
        <f t="shared" si="4"/>
        <v>0</v>
      </c>
      <c r="AQ30" s="182">
        <f t="shared" si="5"/>
        <v>0</v>
      </c>
    </row>
    <row r="31" spans="1:43" s="249" customFormat="1" outlineLevel="1" x14ac:dyDescent="0.25">
      <c r="A31" s="299">
        <v>40755</v>
      </c>
      <c r="B31" s="299"/>
      <c r="C31" s="300" t="s">
        <v>8415</v>
      </c>
      <c r="D31" s="249" t="s">
        <v>7094</v>
      </c>
      <c r="F31" s="249" t="s">
        <v>88</v>
      </c>
      <c r="G31" s="249" t="s">
        <v>451</v>
      </c>
      <c r="H31" s="249" t="s">
        <v>157</v>
      </c>
      <c r="M31" s="301">
        <v>1</v>
      </c>
      <c r="N31" s="301" t="s">
        <v>158</v>
      </c>
      <c r="O31" s="153"/>
      <c r="P31" s="182">
        <v>1200</v>
      </c>
      <c r="Q31" s="182"/>
      <c r="R31" s="182"/>
      <c r="S31" s="182">
        <v>0</v>
      </c>
      <c r="T31" s="182">
        <v>0</v>
      </c>
      <c r="U31" s="182">
        <f t="shared" si="0"/>
        <v>1200</v>
      </c>
      <c r="V31" s="182"/>
      <c r="W31" s="301">
        <v>120</v>
      </c>
      <c r="X31" s="302">
        <v>-1200</v>
      </c>
      <c r="Y31" s="302">
        <f t="shared" si="1"/>
        <v>0</v>
      </c>
      <c r="Z31" s="302">
        <v>0</v>
      </c>
      <c r="AA31" s="302">
        <v>0</v>
      </c>
      <c r="AB31" s="302">
        <v>0</v>
      </c>
      <c r="AC31" s="302">
        <v>0</v>
      </c>
      <c r="AD31" s="302">
        <v>0</v>
      </c>
      <c r="AE31" s="302">
        <v>0</v>
      </c>
      <c r="AF31" s="302">
        <v>0</v>
      </c>
      <c r="AG31" s="302">
        <v>0</v>
      </c>
      <c r="AH31" s="302">
        <v>0</v>
      </c>
      <c r="AI31" s="302">
        <v>0</v>
      </c>
      <c r="AJ31" s="302">
        <v>0</v>
      </c>
      <c r="AK31" s="302">
        <v>0</v>
      </c>
      <c r="AL31" s="302">
        <f t="shared" si="2"/>
        <v>0</v>
      </c>
      <c r="AM31" s="302">
        <v>0</v>
      </c>
      <c r="AN31" s="302">
        <f t="shared" si="3"/>
        <v>-1200</v>
      </c>
      <c r="AO31" s="182"/>
      <c r="AP31" s="182">
        <f t="shared" si="4"/>
        <v>0</v>
      </c>
      <c r="AQ31" s="182">
        <f t="shared" si="5"/>
        <v>0</v>
      </c>
    </row>
    <row r="32" spans="1:43" s="249" customFormat="1" outlineLevel="1" x14ac:dyDescent="0.25">
      <c r="A32" s="299">
        <v>40755</v>
      </c>
      <c r="B32" s="299"/>
      <c r="C32" s="300" t="s">
        <v>8416</v>
      </c>
      <c r="D32" s="249" t="s">
        <v>8417</v>
      </c>
      <c r="F32" s="249" t="s">
        <v>88</v>
      </c>
      <c r="G32" s="249" t="s">
        <v>451</v>
      </c>
      <c r="H32" s="249" t="s">
        <v>157</v>
      </c>
      <c r="M32" s="301">
        <v>1</v>
      </c>
      <c r="N32" s="301" t="s">
        <v>158</v>
      </c>
      <c r="O32" s="153"/>
      <c r="P32" s="182">
        <v>1100</v>
      </c>
      <c r="Q32" s="182"/>
      <c r="R32" s="182"/>
      <c r="S32" s="182">
        <v>0</v>
      </c>
      <c r="T32" s="182">
        <v>0</v>
      </c>
      <c r="U32" s="182">
        <f t="shared" si="0"/>
        <v>1100</v>
      </c>
      <c r="V32" s="182"/>
      <c r="W32" s="301">
        <v>120</v>
      </c>
      <c r="X32" s="302">
        <v>-1100</v>
      </c>
      <c r="Y32" s="302">
        <f t="shared" si="1"/>
        <v>0</v>
      </c>
      <c r="Z32" s="302">
        <v>0</v>
      </c>
      <c r="AA32" s="302">
        <v>0</v>
      </c>
      <c r="AB32" s="302">
        <v>0</v>
      </c>
      <c r="AC32" s="302">
        <v>0</v>
      </c>
      <c r="AD32" s="302">
        <v>0</v>
      </c>
      <c r="AE32" s="302">
        <v>0</v>
      </c>
      <c r="AF32" s="302">
        <v>0</v>
      </c>
      <c r="AG32" s="302">
        <v>0</v>
      </c>
      <c r="AH32" s="302">
        <v>0</v>
      </c>
      <c r="AI32" s="302">
        <v>0</v>
      </c>
      <c r="AJ32" s="302">
        <v>0</v>
      </c>
      <c r="AK32" s="302">
        <v>0</v>
      </c>
      <c r="AL32" s="302">
        <f t="shared" si="2"/>
        <v>0</v>
      </c>
      <c r="AM32" s="302">
        <v>0</v>
      </c>
      <c r="AN32" s="302">
        <f t="shared" si="3"/>
        <v>-1100</v>
      </c>
      <c r="AO32" s="182"/>
      <c r="AP32" s="182">
        <f t="shared" si="4"/>
        <v>0</v>
      </c>
      <c r="AQ32" s="182">
        <f t="shared" si="5"/>
        <v>0</v>
      </c>
    </row>
    <row r="33" spans="1:48" s="249" customFormat="1" outlineLevel="1" x14ac:dyDescent="0.25">
      <c r="A33" s="299">
        <v>40755</v>
      </c>
      <c r="B33" s="299"/>
      <c r="C33" s="300" t="s">
        <v>8418</v>
      </c>
      <c r="D33" s="304" t="s">
        <v>8419</v>
      </c>
      <c r="F33" s="249" t="s">
        <v>88</v>
      </c>
      <c r="G33" s="249" t="s">
        <v>451</v>
      </c>
      <c r="H33" s="249" t="s">
        <v>157</v>
      </c>
      <c r="M33" s="301">
        <v>1</v>
      </c>
      <c r="N33" s="301" t="s">
        <v>158</v>
      </c>
      <c r="O33" s="153"/>
      <c r="P33" s="182">
        <v>1350</v>
      </c>
      <c r="Q33" s="182"/>
      <c r="R33" s="182"/>
      <c r="S33" s="182">
        <v>0</v>
      </c>
      <c r="T33" s="182">
        <v>0</v>
      </c>
      <c r="U33" s="182">
        <f t="shared" si="0"/>
        <v>1350</v>
      </c>
      <c r="V33" s="182"/>
      <c r="W33" s="301">
        <v>120</v>
      </c>
      <c r="X33" s="302">
        <v>-1350</v>
      </c>
      <c r="Y33" s="302">
        <f t="shared" si="1"/>
        <v>0</v>
      </c>
      <c r="Z33" s="302">
        <v>0</v>
      </c>
      <c r="AA33" s="302">
        <v>0</v>
      </c>
      <c r="AB33" s="302">
        <v>0</v>
      </c>
      <c r="AC33" s="302">
        <v>0</v>
      </c>
      <c r="AD33" s="302">
        <v>0</v>
      </c>
      <c r="AE33" s="302">
        <v>0</v>
      </c>
      <c r="AF33" s="302">
        <v>0</v>
      </c>
      <c r="AG33" s="302">
        <v>0</v>
      </c>
      <c r="AH33" s="302">
        <v>0</v>
      </c>
      <c r="AI33" s="302">
        <v>0</v>
      </c>
      <c r="AJ33" s="302">
        <v>0</v>
      </c>
      <c r="AK33" s="302">
        <v>0</v>
      </c>
      <c r="AL33" s="302">
        <f t="shared" si="2"/>
        <v>0</v>
      </c>
      <c r="AM33" s="302">
        <v>0</v>
      </c>
      <c r="AN33" s="302">
        <f t="shared" si="3"/>
        <v>-1350</v>
      </c>
      <c r="AO33" s="182"/>
      <c r="AP33" s="182">
        <f t="shared" si="4"/>
        <v>0</v>
      </c>
      <c r="AQ33" s="182">
        <f t="shared" si="5"/>
        <v>0</v>
      </c>
    </row>
    <row r="34" spans="1:48" s="249" customFormat="1" ht="30" outlineLevel="1" x14ac:dyDescent="0.25">
      <c r="A34" s="299">
        <v>40755</v>
      </c>
      <c r="B34" s="299"/>
      <c r="C34" s="300" t="s">
        <v>8420</v>
      </c>
      <c r="D34" s="249" t="s">
        <v>8421</v>
      </c>
      <c r="F34" s="249" t="s">
        <v>88</v>
      </c>
      <c r="G34" s="249" t="s">
        <v>6835</v>
      </c>
      <c r="H34" s="249" t="s">
        <v>157</v>
      </c>
      <c r="M34" s="301">
        <v>1</v>
      </c>
      <c r="N34" s="301" t="s">
        <v>158</v>
      </c>
      <c r="O34" s="153"/>
      <c r="P34" s="182">
        <v>1900</v>
      </c>
      <c r="Q34" s="182"/>
      <c r="R34" s="182"/>
      <c r="S34" s="182">
        <v>0</v>
      </c>
      <c r="T34" s="182">
        <v>0</v>
      </c>
      <c r="U34" s="182">
        <f t="shared" si="0"/>
        <v>1900</v>
      </c>
      <c r="V34" s="182"/>
      <c r="W34" s="301">
        <v>120</v>
      </c>
      <c r="X34" s="302">
        <v>-1900</v>
      </c>
      <c r="Y34" s="302">
        <f t="shared" si="1"/>
        <v>0</v>
      </c>
      <c r="Z34" s="302">
        <v>0</v>
      </c>
      <c r="AA34" s="302">
        <v>0</v>
      </c>
      <c r="AB34" s="302">
        <v>0</v>
      </c>
      <c r="AC34" s="302">
        <v>0</v>
      </c>
      <c r="AD34" s="302">
        <v>0</v>
      </c>
      <c r="AE34" s="302">
        <v>0</v>
      </c>
      <c r="AF34" s="302">
        <v>0</v>
      </c>
      <c r="AG34" s="302">
        <v>0</v>
      </c>
      <c r="AH34" s="302">
        <v>0</v>
      </c>
      <c r="AI34" s="302">
        <v>0</v>
      </c>
      <c r="AJ34" s="302">
        <v>0</v>
      </c>
      <c r="AK34" s="302">
        <v>0</v>
      </c>
      <c r="AL34" s="302">
        <f t="shared" si="2"/>
        <v>0</v>
      </c>
      <c r="AM34" s="302">
        <v>0</v>
      </c>
      <c r="AN34" s="302">
        <f t="shared" si="3"/>
        <v>-1900</v>
      </c>
      <c r="AO34" s="182"/>
      <c r="AP34" s="182">
        <f t="shared" si="4"/>
        <v>0</v>
      </c>
      <c r="AQ34" s="182">
        <f t="shared" si="5"/>
        <v>0</v>
      </c>
    </row>
    <row r="35" spans="1:48" s="249" customFormat="1" ht="15" customHeight="1" outlineLevel="1" x14ac:dyDescent="0.25">
      <c r="A35" s="299">
        <v>40755</v>
      </c>
      <c r="B35" s="299"/>
      <c r="C35" s="300" t="s">
        <v>8422</v>
      </c>
      <c r="D35" s="249" t="s">
        <v>8423</v>
      </c>
      <c r="F35" s="249" t="s">
        <v>88</v>
      </c>
      <c r="G35" s="249" t="s">
        <v>6835</v>
      </c>
      <c r="H35" s="249" t="s">
        <v>157</v>
      </c>
      <c r="M35" s="301">
        <v>1</v>
      </c>
      <c r="N35" s="301" t="s">
        <v>158</v>
      </c>
      <c r="O35" s="153"/>
      <c r="P35" s="182">
        <v>2550</v>
      </c>
      <c r="Q35" s="182"/>
      <c r="R35" s="182"/>
      <c r="S35" s="182">
        <v>0</v>
      </c>
      <c r="T35" s="182">
        <v>0</v>
      </c>
      <c r="U35" s="182">
        <f t="shared" si="0"/>
        <v>2550</v>
      </c>
      <c r="V35" s="182"/>
      <c r="W35" s="301">
        <v>120</v>
      </c>
      <c r="X35" s="302">
        <v>-2550</v>
      </c>
      <c r="Y35" s="302">
        <f t="shared" si="1"/>
        <v>0</v>
      </c>
      <c r="Z35" s="302">
        <v>0</v>
      </c>
      <c r="AA35" s="302">
        <v>0</v>
      </c>
      <c r="AB35" s="302">
        <v>0</v>
      </c>
      <c r="AC35" s="302">
        <v>0</v>
      </c>
      <c r="AD35" s="302">
        <v>0</v>
      </c>
      <c r="AE35" s="302">
        <v>0</v>
      </c>
      <c r="AF35" s="302">
        <v>0</v>
      </c>
      <c r="AG35" s="302">
        <v>0</v>
      </c>
      <c r="AH35" s="302">
        <v>0</v>
      </c>
      <c r="AI35" s="302">
        <v>0</v>
      </c>
      <c r="AJ35" s="302">
        <v>0</v>
      </c>
      <c r="AK35" s="302">
        <v>0</v>
      </c>
      <c r="AL35" s="302">
        <f t="shared" si="2"/>
        <v>0</v>
      </c>
      <c r="AM35" s="302">
        <v>0</v>
      </c>
      <c r="AN35" s="302">
        <f t="shared" si="3"/>
        <v>-2550</v>
      </c>
      <c r="AO35" s="182"/>
      <c r="AP35" s="182">
        <f t="shared" si="4"/>
        <v>0</v>
      </c>
      <c r="AQ35" s="182">
        <f t="shared" si="5"/>
        <v>0</v>
      </c>
    </row>
    <row r="36" spans="1:48" s="249" customFormat="1" ht="30" outlineLevel="1" x14ac:dyDescent="0.25">
      <c r="A36" s="299">
        <v>40755</v>
      </c>
      <c r="B36" s="299"/>
      <c r="C36" s="300" t="s">
        <v>8424</v>
      </c>
      <c r="D36" s="249" t="s">
        <v>8425</v>
      </c>
      <c r="F36" s="249" t="s">
        <v>88</v>
      </c>
      <c r="G36" s="249" t="s">
        <v>451</v>
      </c>
      <c r="H36" s="249" t="s">
        <v>157</v>
      </c>
      <c r="M36" s="301">
        <v>1</v>
      </c>
      <c r="N36" s="301" t="s">
        <v>158</v>
      </c>
      <c r="O36" s="153"/>
      <c r="P36" s="182">
        <v>1650</v>
      </c>
      <c r="Q36" s="182"/>
      <c r="R36" s="182"/>
      <c r="S36" s="182">
        <v>0</v>
      </c>
      <c r="T36" s="182">
        <v>0</v>
      </c>
      <c r="U36" s="182">
        <f t="shared" si="0"/>
        <v>1650</v>
      </c>
      <c r="V36" s="182"/>
      <c r="W36" s="301">
        <v>120</v>
      </c>
      <c r="X36" s="302">
        <v>-1650</v>
      </c>
      <c r="Y36" s="302">
        <f t="shared" si="1"/>
        <v>0</v>
      </c>
      <c r="Z36" s="302">
        <v>0</v>
      </c>
      <c r="AA36" s="302">
        <v>0</v>
      </c>
      <c r="AB36" s="302">
        <v>0</v>
      </c>
      <c r="AC36" s="302">
        <v>0</v>
      </c>
      <c r="AD36" s="302">
        <v>0</v>
      </c>
      <c r="AE36" s="302">
        <v>0</v>
      </c>
      <c r="AF36" s="302">
        <v>0</v>
      </c>
      <c r="AG36" s="302">
        <v>0</v>
      </c>
      <c r="AH36" s="302">
        <v>0</v>
      </c>
      <c r="AI36" s="302">
        <v>0</v>
      </c>
      <c r="AJ36" s="302">
        <v>0</v>
      </c>
      <c r="AK36" s="302">
        <v>0</v>
      </c>
      <c r="AL36" s="302">
        <f t="shared" si="2"/>
        <v>0</v>
      </c>
      <c r="AM36" s="302">
        <v>0</v>
      </c>
      <c r="AN36" s="302">
        <f t="shared" si="3"/>
        <v>-1650</v>
      </c>
      <c r="AO36" s="182"/>
      <c r="AP36" s="182">
        <f t="shared" si="4"/>
        <v>0</v>
      </c>
      <c r="AQ36" s="182">
        <f t="shared" si="5"/>
        <v>0</v>
      </c>
    </row>
    <row r="37" spans="1:48" s="249" customFormat="1" ht="60" x14ac:dyDescent="0.25">
      <c r="A37" s="299">
        <v>44987</v>
      </c>
      <c r="B37" s="299"/>
      <c r="C37" s="305" t="s">
        <v>8426</v>
      </c>
      <c r="D37" s="249" t="s">
        <v>8427</v>
      </c>
      <c r="E37" s="249" t="s">
        <v>3540</v>
      </c>
      <c r="F37" s="306" t="s">
        <v>88</v>
      </c>
      <c r="G37" s="306" t="s">
        <v>89</v>
      </c>
      <c r="H37" s="306" t="s">
        <v>90</v>
      </c>
      <c r="I37" s="306">
        <v>2300020</v>
      </c>
      <c r="J37" s="306">
        <v>49007</v>
      </c>
      <c r="K37" s="306" t="s">
        <v>8428</v>
      </c>
      <c r="L37" s="306"/>
      <c r="M37" s="301">
        <v>1</v>
      </c>
      <c r="N37" s="301" t="s">
        <v>158</v>
      </c>
      <c r="O37" s="153"/>
      <c r="P37" s="182">
        <v>38100</v>
      </c>
      <c r="Q37" s="182"/>
      <c r="R37" s="182"/>
      <c r="S37" s="182">
        <v>0</v>
      </c>
      <c r="T37" s="182">
        <v>0</v>
      </c>
      <c r="U37" s="182">
        <f t="shared" si="0"/>
        <v>38100</v>
      </c>
      <c r="V37" s="182"/>
      <c r="W37" s="301">
        <v>120</v>
      </c>
      <c r="X37" s="302">
        <v>-5080</v>
      </c>
      <c r="Y37" s="302">
        <f t="shared" si="1"/>
        <v>33020</v>
      </c>
      <c r="Z37" s="302">
        <f t="shared" ref="Z37:AH46" si="8">-$U37/$W37</f>
        <v>-317.5</v>
      </c>
      <c r="AA37" s="302">
        <f t="shared" si="8"/>
        <v>-317.5</v>
      </c>
      <c r="AB37" s="302">
        <f t="shared" si="8"/>
        <v>-317.5</v>
      </c>
      <c r="AC37" s="302">
        <f t="shared" si="8"/>
        <v>-317.5</v>
      </c>
      <c r="AD37" s="302">
        <f t="shared" si="8"/>
        <v>-317.5</v>
      </c>
      <c r="AE37" s="302">
        <f t="shared" si="8"/>
        <v>-317.5</v>
      </c>
      <c r="AF37" s="302">
        <f t="shared" si="8"/>
        <v>-317.5</v>
      </c>
      <c r="AG37" s="302">
        <f t="shared" si="8"/>
        <v>-317.5</v>
      </c>
      <c r="AH37" s="302">
        <f t="shared" si="8"/>
        <v>-317.5</v>
      </c>
      <c r="AI37" s="302">
        <v>0</v>
      </c>
      <c r="AJ37" s="302">
        <v>0</v>
      </c>
      <c r="AK37" s="302">
        <v>0</v>
      </c>
      <c r="AL37" s="302">
        <f t="shared" si="2"/>
        <v>-2857.5</v>
      </c>
      <c r="AM37" s="302">
        <v>0</v>
      </c>
      <c r="AN37" s="302">
        <f t="shared" si="3"/>
        <v>-7937.5</v>
      </c>
      <c r="AO37" s="182"/>
      <c r="AP37" s="182">
        <f t="shared" si="4"/>
        <v>30162.5</v>
      </c>
      <c r="AQ37" s="182">
        <f t="shared" si="5"/>
        <v>33020</v>
      </c>
      <c r="AR37" s="306"/>
      <c r="AS37" s="307"/>
      <c r="AT37" s="308"/>
      <c r="AU37" s="309"/>
      <c r="AV37" s="310"/>
    </row>
    <row r="38" spans="1:48" s="249" customFormat="1" ht="30" x14ac:dyDescent="0.25">
      <c r="A38" s="299">
        <v>45015</v>
      </c>
      <c r="B38" s="299"/>
      <c r="C38" s="305" t="s">
        <v>8429</v>
      </c>
      <c r="D38" s="249" t="s">
        <v>8430</v>
      </c>
      <c r="E38" s="249" t="s">
        <v>8431</v>
      </c>
      <c r="F38" s="306" t="s">
        <v>88</v>
      </c>
      <c r="G38" s="306" t="s">
        <v>89</v>
      </c>
      <c r="H38" s="306" t="s">
        <v>90</v>
      </c>
      <c r="I38" s="306">
        <v>2300488</v>
      </c>
      <c r="J38" s="306">
        <v>49255</v>
      </c>
      <c r="K38" s="306" t="s">
        <v>8432</v>
      </c>
      <c r="L38" s="306"/>
      <c r="M38" s="301">
        <v>1</v>
      </c>
      <c r="N38" s="301" t="s">
        <v>158</v>
      </c>
      <c r="O38" s="153"/>
      <c r="P38" s="182">
        <v>2544</v>
      </c>
      <c r="Q38" s="182"/>
      <c r="R38" s="182"/>
      <c r="S38" s="182">
        <v>0</v>
      </c>
      <c r="T38" s="182">
        <v>0</v>
      </c>
      <c r="U38" s="182">
        <f t="shared" si="0"/>
        <v>2544</v>
      </c>
      <c r="V38" s="182"/>
      <c r="W38" s="301">
        <v>120</v>
      </c>
      <c r="X38" s="302">
        <v>-339.19999999999993</v>
      </c>
      <c r="Y38" s="302">
        <f t="shared" ref="Y38:Y56" si="9">U38+X38</f>
        <v>2204.8000000000002</v>
      </c>
      <c r="Z38" s="302">
        <f t="shared" si="8"/>
        <v>-21.2</v>
      </c>
      <c r="AA38" s="302">
        <f t="shared" si="8"/>
        <v>-21.2</v>
      </c>
      <c r="AB38" s="302">
        <f t="shared" si="8"/>
        <v>-21.2</v>
      </c>
      <c r="AC38" s="302">
        <f t="shared" si="8"/>
        <v>-21.2</v>
      </c>
      <c r="AD38" s="302">
        <f t="shared" si="8"/>
        <v>-21.2</v>
      </c>
      <c r="AE38" s="302">
        <f t="shared" si="8"/>
        <v>-21.2</v>
      </c>
      <c r="AF38" s="302">
        <f t="shared" si="8"/>
        <v>-21.2</v>
      </c>
      <c r="AG38" s="302">
        <f t="shared" si="8"/>
        <v>-21.2</v>
      </c>
      <c r="AH38" s="302">
        <f t="shared" si="8"/>
        <v>-21.2</v>
      </c>
      <c r="AI38" s="302">
        <v>0</v>
      </c>
      <c r="AJ38" s="302">
        <v>0</v>
      </c>
      <c r="AK38" s="302">
        <v>0</v>
      </c>
      <c r="AL38" s="302">
        <f t="shared" si="2"/>
        <v>-190.79999999999998</v>
      </c>
      <c r="AM38" s="302">
        <v>0</v>
      </c>
      <c r="AN38" s="302">
        <f t="shared" si="3"/>
        <v>-529.99999999999989</v>
      </c>
      <c r="AO38" s="182"/>
      <c r="AP38" s="182">
        <f t="shared" si="4"/>
        <v>2014</v>
      </c>
      <c r="AQ38" s="182">
        <f t="shared" si="5"/>
        <v>2204.8000000000002</v>
      </c>
      <c r="AR38" s="306"/>
      <c r="AS38" s="307"/>
      <c r="AT38" s="308"/>
      <c r="AU38" s="309"/>
      <c r="AV38" s="310"/>
    </row>
    <row r="39" spans="1:48" s="249" customFormat="1" ht="135" x14ac:dyDescent="0.25">
      <c r="A39" s="299">
        <v>45090</v>
      </c>
      <c r="B39" s="299"/>
      <c r="C39" s="305" t="s">
        <v>8433</v>
      </c>
      <c r="D39" s="304" t="s">
        <v>8434</v>
      </c>
      <c r="E39" s="249" t="s">
        <v>8431</v>
      </c>
      <c r="F39" s="306" t="s">
        <v>88</v>
      </c>
      <c r="G39" s="306" t="s">
        <v>89</v>
      </c>
      <c r="H39" s="306" t="s">
        <v>90</v>
      </c>
      <c r="I39" s="306">
        <v>2300846</v>
      </c>
      <c r="J39" s="306">
        <v>50163</v>
      </c>
      <c r="K39" s="306" t="s">
        <v>8435</v>
      </c>
      <c r="L39" s="306" t="s">
        <v>8436</v>
      </c>
      <c r="M39" s="301">
        <v>1</v>
      </c>
      <c r="N39" s="301" t="s">
        <v>158</v>
      </c>
      <c r="O39" s="153"/>
      <c r="P39" s="182">
        <v>13500</v>
      </c>
      <c r="Q39" s="182"/>
      <c r="R39" s="182"/>
      <c r="S39" s="182">
        <v>0</v>
      </c>
      <c r="T39" s="182">
        <v>0</v>
      </c>
      <c r="U39" s="182">
        <f t="shared" si="0"/>
        <v>13500</v>
      </c>
      <c r="V39" s="182"/>
      <c r="W39" s="301">
        <v>120</v>
      </c>
      <c r="X39" s="302">
        <v>-1462.5</v>
      </c>
      <c r="Y39" s="302">
        <f t="shared" si="9"/>
        <v>12037.5</v>
      </c>
      <c r="Z39" s="302">
        <f t="shared" si="8"/>
        <v>-112.5</v>
      </c>
      <c r="AA39" s="302">
        <f t="shared" si="8"/>
        <v>-112.5</v>
      </c>
      <c r="AB39" s="302">
        <f t="shared" si="8"/>
        <v>-112.5</v>
      </c>
      <c r="AC39" s="302">
        <f t="shared" si="8"/>
        <v>-112.5</v>
      </c>
      <c r="AD39" s="302">
        <f t="shared" si="8"/>
        <v>-112.5</v>
      </c>
      <c r="AE39" s="302">
        <f t="shared" si="8"/>
        <v>-112.5</v>
      </c>
      <c r="AF39" s="302">
        <f t="shared" si="8"/>
        <v>-112.5</v>
      </c>
      <c r="AG39" s="302">
        <f t="shared" si="8"/>
        <v>-112.5</v>
      </c>
      <c r="AH39" s="302">
        <f t="shared" si="8"/>
        <v>-112.5</v>
      </c>
      <c r="AI39" s="302">
        <v>0</v>
      </c>
      <c r="AJ39" s="302">
        <v>0</v>
      </c>
      <c r="AK39" s="302">
        <v>0</v>
      </c>
      <c r="AL39" s="302">
        <f t="shared" si="2"/>
        <v>-1012.5</v>
      </c>
      <c r="AM39" s="302">
        <v>0</v>
      </c>
      <c r="AN39" s="302">
        <f t="shared" si="3"/>
        <v>-2475</v>
      </c>
      <c r="AO39" s="182"/>
      <c r="AP39" s="182">
        <f t="shared" si="4"/>
        <v>11025</v>
      </c>
      <c r="AQ39" s="182">
        <f t="shared" si="5"/>
        <v>12037.5</v>
      </c>
      <c r="AR39" s="306"/>
      <c r="AS39" s="307"/>
      <c r="AT39" s="308"/>
      <c r="AU39" s="309"/>
      <c r="AV39" s="310"/>
    </row>
    <row r="40" spans="1:48" s="249" customFormat="1" ht="45" x14ac:dyDescent="0.25">
      <c r="A40" s="299">
        <v>45108</v>
      </c>
      <c r="B40" s="299"/>
      <c r="C40" s="305" t="s">
        <v>8437</v>
      </c>
      <c r="D40" s="249" t="s">
        <v>8438</v>
      </c>
      <c r="E40" s="249" t="s">
        <v>3540</v>
      </c>
      <c r="F40" s="306" t="s">
        <v>88</v>
      </c>
      <c r="G40" s="306" t="s">
        <v>89</v>
      </c>
      <c r="H40" s="306" t="s">
        <v>157</v>
      </c>
      <c r="I40" s="306"/>
      <c r="J40" s="306">
        <v>50717</v>
      </c>
      <c r="K40" s="306" t="s">
        <v>8439</v>
      </c>
      <c r="L40" s="306"/>
      <c r="M40" s="301">
        <v>1</v>
      </c>
      <c r="N40" s="301" t="s">
        <v>8440</v>
      </c>
      <c r="O40" s="153"/>
      <c r="P40" s="182">
        <v>28800</v>
      </c>
      <c r="Q40" s="182"/>
      <c r="R40" s="182"/>
      <c r="S40" s="182">
        <v>0</v>
      </c>
      <c r="T40" s="182">
        <v>0</v>
      </c>
      <c r="U40" s="182">
        <f t="shared" si="0"/>
        <v>28800</v>
      </c>
      <c r="V40" s="182"/>
      <c r="W40" s="301">
        <v>120</v>
      </c>
      <c r="X40" s="302">
        <v>-2880</v>
      </c>
      <c r="Y40" s="302">
        <f t="shared" si="9"/>
        <v>25920</v>
      </c>
      <c r="Z40" s="302">
        <f t="shared" si="8"/>
        <v>-240</v>
      </c>
      <c r="AA40" s="302">
        <f t="shared" si="8"/>
        <v>-240</v>
      </c>
      <c r="AB40" s="302">
        <f t="shared" si="8"/>
        <v>-240</v>
      </c>
      <c r="AC40" s="302">
        <f t="shared" si="8"/>
        <v>-240</v>
      </c>
      <c r="AD40" s="302">
        <f t="shared" si="8"/>
        <v>-240</v>
      </c>
      <c r="AE40" s="302">
        <f t="shared" si="8"/>
        <v>-240</v>
      </c>
      <c r="AF40" s="302">
        <f t="shared" si="8"/>
        <v>-240</v>
      </c>
      <c r="AG40" s="302">
        <f t="shared" si="8"/>
        <v>-240</v>
      </c>
      <c r="AH40" s="302">
        <f t="shared" si="8"/>
        <v>-240</v>
      </c>
      <c r="AI40" s="302">
        <v>0</v>
      </c>
      <c r="AJ40" s="302">
        <v>0</v>
      </c>
      <c r="AK40" s="302">
        <v>0</v>
      </c>
      <c r="AL40" s="302">
        <f t="shared" si="2"/>
        <v>-2160</v>
      </c>
      <c r="AM40" s="302">
        <v>0</v>
      </c>
      <c r="AN40" s="302">
        <f t="shared" si="3"/>
        <v>-5040</v>
      </c>
      <c r="AO40" s="182"/>
      <c r="AP40" s="182">
        <f t="shared" si="4"/>
        <v>23760</v>
      </c>
      <c r="AQ40" s="182">
        <f t="shared" si="5"/>
        <v>25920</v>
      </c>
      <c r="AR40" s="306"/>
      <c r="AS40" s="307"/>
      <c r="AT40" s="308"/>
      <c r="AU40" s="309"/>
      <c r="AV40" s="310"/>
    </row>
    <row r="41" spans="1:48" s="249" customFormat="1" ht="30" x14ac:dyDescent="0.25">
      <c r="A41" s="299">
        <v>45117</v>
      </c>
      <c r="B41" s="299"/>
      <c r="C41" s="305" t="s">
        <v>8441</v>
      </c>
      <c r="D41" s="249" t="s">
        <v>8442</v>
      </c>
      <c r="E41" s="249" t="s">
        <v>8431</v>
      </c>
      <c r="F41" s="306" t="s">
        <v>88</v>
      </c>
      <c r="G41" s="306" t="s">
        <v>89</v>
      </c>
      <c r="H41" s="306" t="s">
        <v>157</v>
      </c>
      <c r="I41" s="306"/>
      <c r="J41" s="306">
        <v>50478</v>
      </c>
      <c r="K41" s="306" t="s">
        <v>8443</v>
      </c>
      <c r="L41" s="306"/>
      <c r="M41" s="301">
        <v>1</v>
      </c>
      <c r="N41" s="301" t="s">
        <v>8440</v>
      </c>
      <c r="O41" s="153"/>
      <c r="P41" s="182">
        <v>3330</v>
      </c>
      <c r="Q41" s="182"/>
      <c r="R41" s="182"/>
      <c r="S41" s="182">
        <v>0</v>
      </c>
      <c r="T41" s="182">
        <v>0</v>
      </c>
      <c r="U41" s="182">
        <f t="shared" si="0"/>
        <v>3330</v>
      </c>
      <c r="V41" s="182"/>
      <c r="W41" s="301">
        <v>120</v>
      </c>
      <c r="X41" s="302">
        <v>-333</v>
      </c>
      <c r="Y41" s="302">
        <f t="shared" si="9"/>
        <v>2997</v>
      </c>
      <c r="Z41" s="302">
        <f t="shared" si="8"/>
        <v>-27.75</v>
      </c>
      <c r="AA41" s="302">
        <f t="shared" si="8"/>
        <v>-27.75</v>
      </c>
      <c r="AB41" s="302">
        <f t="shared" si="8"/>
        <v>-27.75</v>
      </c>
      <c r="AC41" s="302">
        <f t="shared" si="8"/>
        <v>-27.75</v>
      </c>
      <c r="AD41" s="302">
        <f t="shared" si="8"/>
        <v>-27.75</v>
      </c>
      <c r="AE41" s="302">
        <f t="shared" si="8"/>
        <v>-27.75</v>
      </c>
      <c r="AF41" s="302">
        <f t="shared" si="8"/>
        <v>-27.75</v>
      </c>
      <c r="AG41" s="302">
        <f t="shared" si="8"/>
        <v>-27.75</v>
      </c>
      <c r="AH41" s="302">
        <f t="shared" si="8"/>
        <v>-27.75</v>
      </c>
      <c r="AI41" s="302">
        <v>0</v>
      </c>
      <c r="AJ41" s="302">
        <v>0</v>
      </c>
      <c r="AK41" s="302">
        <v>0</v>
      </c>
      <c r="AL41" s="302">
        <f t="shared" si="2"/>
        <v>-249.75</v>
      </c>
      <c r="AM41" s="302">
        <v>0</v>
      </c>
      <c r="AN41" s="302">
        <f t="shared" si="3"/>
        <v>-582.75</v>
      </c>
      <c r="AO41" s="182"/>
      <c r="AP41" s="182">
        <f t="shared" si="4"/>
        <v>2747.25</v>
      </c>
      <c r="AQ41" s="182">
        <f t="shared" si="5"/>
        <v>2997</v>
      </c>
      <c r="AR41" s="306"/>
      <c r="AS41" s="307"/>
      <c r="AT41" s="308"/>
      <c r="AU41" s="309"/>
      <c r="AV41" s="310"/>
    </row>
    <row r="42" spans="1:48" s="249" customFormat="1" ht="30" x14ac:dyDescent="0.25">
      <c r="A42" s="299">
        <v>45117</v>
      </c>
      <c r="B42" s="299"/>
      <c r="C42" s="305" t="s">
        <v>8444</v>
      </c>
      <c r="D42" s="249" t="s">
        <v>8445</v>
      </c>
      <c r="E42" s="249" t="s">
        <v>8431</v>
      </c>
      <c r="F42" s="306" t="s">
        <v>88</v>
      </c>
      <c r="G42" s="306" t="s">
        <v>89</v>
      </c>
      <c r="H42" s="306" t="s">
        <v>157</v>
      </c>
      <c r="I42" s="306"/>
      <c r="J42" s="306">
        <v>50479</v>
      </c>
      <c r="K42" s="306" t="s">
        <v>8446</v>
      </c>
      <c r="L42" s="306"/>
      <c r="M42" s="301">
        <v>1</v>
      </c>
      <c r="N42" s="301" t="s">
        <v>8440</v>
      </c>
      <c r="O42" s="153"/>
      <c r="P42" s="182">
        <v>3400</v>
      </c>
      <c r="Q42" s="182"/>
      <c r="R42" s="182"/>
      <c r="S42" s="182">
        <v>0</v>
      </c>
      <c r="T42" s="182">
        <v>0</v>
      </c>
      <c r="U42" s="182">
        <f t="shared" si="0"/>
        <v>3400</v>
      </c>
      <c r="V42" s="182"/>
      <c r="W42" s="301">
        <v>120</v>
      </c>
      <c r="X42" s="302">
        <v>-340</v>
      </c>
      <c r="Y42" s="302">
        <f t="shared" si="9"/>
        <v>3060</v>
      </c>
      <c r="Z42" s="302">
        <f t="shared" si="8"/>
        <v>-28.333333333333332</v>
      </c>
      <c r="AA42" s="302">
        <f t="shared" si="8"/>
        <v>-28.333333333333332</v>
      </c>
      <c r="AB42" s="302">
        <f t="shared" si="8"/>
        <v>-28.333333333333332</v>
      </c>
      <c r="AC42" s="302">
        <f t="shared" si="8"/>
        <v>-28.333333333333332</v>
      </c>
      <c r="AD42" s="302">
        <f t="shared" si="8"/>
        <v>-28.333333333333332</v>
      </c>
      <c r="AE42" s="302">
        <f t="shared" si="8"/>
        <v>-28.333333333333332</v>
      </c>
      <c r="AF42" s="302">
        <f t="shared" si="8"/>
        <v>-28.333333333333332</v>
      </c>
      <c r="AG42" s="302">
        <f t="shared" si="8"/>
        <v>-28.333333333333332</v>
      </c>
      <c r="AH42" s="302">
        <f t="shared" si="8"/>
        <v>-28.333333333333332</v>
      </c>
      <c r="AI42" s="302">
        <v>0</v>
      </c>
      <c r="AJ42" s="302">
        <v>0</v>
      </c>
      <c r="AK42" s="302">
        <v>0</v>
      </c>
      <c r="AL42" s="302">
        <f t="shared" si="2"/>
        <v>-255.00000000000003</v>
      </c>
      <c r="AM42" s="302">
        <v>0</v>
      </c>
      <c r="AN42" s="302">
        <f t="shared" si="3"/>
        <v>-595</v>
      </c>
      <c r="AO42" s="182"/>
      <c r="AP42" s="182">
        <f t="shared" si="4"/>
        <v>2805</v>
      </c>
      <c r="AQ42" s="182">
        <f t="shared" si="5"/>
        <v>3060</v>
      </c>
      <c r="AR42" s="306"/>
      <c r="AS42" s="307"/>
      <c r="AT42" s="308"/>
      <c r="AU42" s="309"/>
      <c r="AV42" s="310"/>
    </row>
    <row r="43" spans="1:48" s="249" customFormat="1" ht="30" x14ac:dyDescent="0.25">
      <c r="A43" s="299">
        <v>45118</v>
      </c>
      <c r="B43" s="299"/>
      <c r="C43" s="305" t="s">
        <v>8447</v>
      </c>
      <c r="D43" s="249" t="s">
        <v>8448</v>
      </c>
      <c r="E43" s="249" t="s">
        <v>8431</v>
      </c>
      <c r="F43" s="306" t="s">
        <v>88</v>
      </c>
      <c r="G43" s="306" t="s">
        <v>89</v>
      </c>
      <c r="H43" s="306" t="s">
        <v>157</v>
      </c>
      <c r="I43" s="306"/>
      <c r="J43" s="306">
        <v>50530</v>
      </c>
      <c r="K43" s="306" t="s">
        <v>8449</v>
      </c>
      <c r="L43" s="306"/>
      <c r="M43" s="301">
        <v>1</v>
      </c>
      <c r="N43" s="301" t="s">
        <v>8440</v>
      </c>
      <c r="O43" s="153"/>
      <c r="P43" s="182">
        <v>1850</v>
      </c>
      <c r="Q43" s="182"/>
      <c r="R43" s="182"/>
      <c r="S43" s="182">
        <v>0</v>
      </c>
      <c r="T43" s="182">
        <v>0</v>
      </c>
      <c r="U43" s="182">
        <f t="shared" si="0"/>
        <v>1850</v>
      </c>
      <c r="V43" s="182"/>
      <c r="W43" s="301">
        <v>120</v>
      </c>
      <c r="X43" s="302">
        <v>-184.99999999999997</v>
      </c>
      <c r="Y43" s="302">
        <f t="shared" si="9"/>
        <v>1665</v>
      </c>
      <c r="Z43" s="302">
        <f t="shared" si="8"/>
        <v>-15.416666666666666</v>
      </c>
      <c r="AA43" s="302">
        <f t="shared" si="8"/>
        <v>-15.416666666666666</v>
      </c>
      <c r="AB43" s="302">
        <f t="shared" si="8"/>
        <v>-15.416666666666666</v>
      </c>
      <c r="AC43" s="302">
        <f t="shared" si="8"/>
        <v>-15.416666666666666</v>
      </c>
      <c r="AD43" s="302">
        <f t="shared" si="8"/>
        <v>-15.416666666666666</v>
      </c>
      <c r="AE43" s="302">
        <f t="shared" si="8"/>
        <v>-15.416666666666666</v>
      </c>
      <c r="AF43" s="302">
        <f t="shared" si="8"/>
        <v>-15.416666666666666</v>
      </c>
      <c r="AG43" s="302">
        <f t="shared" si="8"/>
        <v>-15.416666666666666</v>
      </c>
      <c r="AH43" s="302">
        <f t="shared" si="8"/>
        <v>-15.416666666666666</v>
      </c>
      <c r="AI43" s="302">
        <v>0</v>
      </c>
      <c r="AJ43" s="302">
        <v>0</v>
      </c>
      <c r="AK43" s="302">
        <v>0</v>
      </c>
      <c r="AL43" s="302">
        <f t="shared" si="2"/>
        <v>-138.75</v>
      </c>
      <c r="AM43" s="302">
        <v>0</v>
      </c>
      <c r="AN43" s="302">
        <f t="shared" si="3"/>
        <v>-323.75</v>
      </c>
      <c r="AO43" s="182"/>
      <c r="AP43" s="182">
        <f t="shared" si="4"/>
        <v>1526.25</v>
      </c>
      <c r="AQ43" s="182">
        <f t="shared" si="5"/>
        <v>1665</v>
      </c>
      <c r="AR43" s="306"/>
      <c r="AS43" s="307"/>
      <c r="AT43" s="308"/>
      <c r="AU43" s="309"/>
      <c r="AV43" s="310"/>
    </row>
    <row r="44" spans="1:48" s="249" customFormat="1" ht="30" x14ac:dyDescent="0.25">
      <c r="A44" s="299">
        <v>45142</v>
      </c>
      <c r="B44" s="299"/>
      <c r="C44" s="305" t="s">
        <v>8450</v>
      </c>
      <c r="D44" s="249" t="s">
        <v>8451</v>
      </c>
      <c r="E44" s="249" t="s">
        <v>8431</v>
      </c>
      <c r="F44" s="306" t="s">
        <v>88</v>
      </c>
      <c r="G44" s="306" t="s">
        <v>89</v>
      </c>
      <c r="H44" s="306" t="s">
        <v>157</v>
      </c>
      <c r="I44" s="306"/>
      <c r="J44" s="306">
        <v>50781</v>
      </c>
      <c r="K44" s="306" t="s">
        <v>8452</v>
      </c>
      <c r="L44" s="306"/>
      <c r="M44" s="301">
        <v>1</v>
      </c>
      <c r="N44" s="301" t="s">
        <v>8440</v>
      </c>
      <c r="O44" s="153"/>
      <c r="P44" s="182">
        <v>8974</v>
      </c>
      <c r="Q44" s="182"/>
      <c r="R44" s="182"/>
      <c r="S44" s="182">
        <v>0</v>
      </c>
      <c r="T44" s="182">
        <v>0</v>
      </c>
      <c r="U44" s="182">
        <f t="shared" si="0"/>
        <v>8974</v>
      </c>
      <c r="V44" s="182"/>
      <c r="W44" s="301">
        <v>120</v>
      </c>
      <c r="X44" s="302">
        <v>-822.61666666666645</v>
      </c>
      <c r="Y44" s="302">
        <f t="shared" si="9"/>
        <v>8151.3833333333332</v>
      </c>
      <c r="Z44" s="302">
        <f t="shared" si="8"/>
        <v>-74.783333333333331</v>
      </c>
      <c r="AA44" s="302">
        <f t="shared" si="8"/>
        <v>-74.783333333333331</v>
      </c>
      <c r="AB44" s="302">
        <f t="shared" si="8"/>
        <v>-74.783333333333331</v>
      </c>
      <c r="AC44" s="302">
        <f t="shared" si="8"/>
        <v>-74.783333333333331</v>
      </c>
      <c r="AD44" s="302">
        <f t="shared" si="8"/>
        <v>-74.783333333333331</v>
      </c>
      <c r="AE44" s="302">
        <f t="shared" si="8"/>
        <v>-74.783333333333331</v>
      </c>
      <c r="AF44" s="302">
        <f t="shared" si="8"/>
        <v>-74.783333333333331</v>
      </c>
      <c r="AG44" s="302">
        <f t="shared" si="8"/>
        <v>-74.783333333333331</v>
      </c>
      <c r="AH44" s="302">
        <f t="shared" si="8"/>
        <v>-74.783333333333331</v>
      </c>
      <c r="AI44" s="302">
        <v>0</v>
      </c>
      <c r="AJ44" s="302">
        <v>0</v>
      </c>
      <c r="AK44" s="302">
        <v>0</v>
      </c>
      <c r="AL44" s="302">
        <f t="shared" si="2"/>
        <v>-673.04999999999984</v>
      </c>
      <c r="AM44" s="302">
        <v>0</v>
      </c>
      <c r="AN44" s="302">
        <f t="shared" si="3"/>
        <v>-1495.6666666666663</v>
      </c>
      <c r="AO44" s="182"/>
      <c r="AP44" s="182">
        <f t="shared" si="4"/>
        <v>7478.3333333333339</v>
      </c>
      <c r="AQ44" s="182">
        <f t="shared" si="5"/>
        <v>8151.3833333333332</v>
      </c>
      <c r="AR44" s="306"/>
      <c r="AS44" s="307"/>
      <c r="AT44" s="308"/>
      <c r="AU44" s="309"/>
      <c r="AV44" s="310"/>
    </row>
    <row r="45" spans="1:48" s="249" customFormat="1" ht="30" x14ac:dyDescent="0.25">
      <c r="A45" s="299">
        <v>45175</v>
      </c>
      <c r="B45" s="299"/>
      <c r="C45" s="305" t="s">
        <v>8453</v>
      </c>
      <c r="D45" s="249" t="s">
        <v>8454</v>
      </c>
      <c r="E45" s="249" t="s">
        <v>8431</v>
      </c>
      <c r="F45" s="306" t="s">
        <v>88</v>
      </c>
      <c r="G45" s="306" t="s">
        <v>89</v>
      </c>
      <c r="H45" s="306" t="s">
        <v>157</v>
      </c>
      <c r="I45" s="306"/>
      <c r="J45" s="306">
        <v>51498</v>
      </c>
      <c r="K45" s="306" t="s">
        <v>8455</v>
      </c>
      <c r="L45" s="306"/>
      <c r="M45" s="301">
        <v>1</v>
      </c>
      <c r="N45" s="301" t="s">
        <v>8440</v>
      </c>
      <c r="O45" s="153"/>
      <c r="P45" s="182">
        <v>1540</v>
      </c>
      <c r="Q45" s="182"/>
      <c r="R45" s="182"/>
      <c r="S45" s="182">
        <v>0</v>
      </c>
      <c r="T45" s="182">
        <v>0</v>
      </c>
      <c r="U45" s="182">
        <f t="shared" si="0"/>
        <v>1540</v>
      </c>
      <c r="V45" s="182"/>
      <c r="W45" s="301">
        <v>120</v>
      </c>
      <c r="X45" s="302">
        <v>-128.33333333333331</v>
      </c>
      <c r="Y45" s="302">
        <f t="shared" si="9"/>
        <v>1411.6666666666667</v>
      </c>
      <c r="Z45" s="302">
        <f t="shared" si="8"/>
        <v>-12.833333333333334</v>
      </c>
      <c r="AA45" s="302">
        <f t="shared" si="8"/>
        <v>-12.833333333333334</v>
      </c>
      <c r="AB45" s="302">
        <f t="shared" si="8"/>
        <v>-12.833333333333334</v>
      </c>
      <c r="AC45" s="302">
        <f t="shared" si="8"/>
        <v>-12.833333333333334</v>
      </c>
      <c r="AD45" s="302">
        <f t="shared" si="8"/>
        <v>-12.833333333333334</v>
      </c>
      <c r="AE45" s="302">
        <f t="shared" si="8"/>
        <v>-12.833333333333334</v>
      </c>
      <c r="AF45" s="302">
        <f t="shared" si="8"/>
        <v>-12.833333333333334</v>
      </c>
      <c r="AG45" s="302">
        <f t="shared" si="8"/>
        <v>-12.833333333333334</v>
      </c>
      <c r="AH45" s="302">
        <f t="shared" si="8"/>
        <v>-12.833333333333334</v>
      </c>
      <c r="AI45" s="302">
        <v>0</v>
      </c>
      <c r="AJ45" s="302">
        <v>0</v>
      </c>
      <c r="AK45" s="302">
        <v>0</v>
      </c>
      <c r="AL45" s="302">
        <f t="shared" si="2"/>
        <v>-115.49999999999999</v>
      </c>
      <c r="AM45" s="302">
        <v>0</v>
      </c>
      <c r="AN45" s="302">
        <f t="shared" si="3"/>
        <v>-243.83333333333331</v>
      </c>
      <c r="AO45" s="182"/>
      <c r="AP45" s="182">
        <f t="shared" si="4"/>
        <v>1296.1666666666667</v>
      </c>
      <c r="AQ45" s="182">
        <f t="shared" si="5"/>
        <v>1411.6666666666667</v>
      </c>
      <c r="AR45" s="306"/>
      <c r="AS45" s="307"/>
      <c r="AT45" s="308"/>
      <c r="AU45" s="309"/>
      <c r="AV45" s="310"/>
    </row>
    <row r="46" spans="1:48" s="249" customFormat="1" ht="30" x14ac:dyDescent="0.25">
      <c r="A46" s="299">
        <v>45188</v>
      </c>
      <c r="B46" s="299"/>
      <c r="C46" s="305" t="s">
        <v>8456</v>
      </c>
      <c r="D46" s="249" t="s">
        <v>8457</v>
      </c>
      <c r="E46" s="249" t="s">
        <v>3619</v>
      </c>
      <c r="F46" s="306" t="s">
        <v>88</v>
      </c>
      <c r="G46" s="306" t="s">
        <v>89</v>
      </c>
      <c r="H46" s="306" t="s">
        <v>157</v>
      </c>
      <c r="I46" s="306"/>
      <c r="J46" s="306">
        <v>51321</v>
      </c>
      <c r="K46" s="306" t="s">
        <v>8458</v>
      </c>
      <c r="L46" s="306"/>
      <c r="M46" s="301">
        <v>1</v>
      </c>
      <c r="N46" s="301" t="s">
        <v>8440</v>
      </c>
      <c r="O46" s="153"/>
      <c r="P46" s="182">
        <v>4456</v>
      </c>
      <c r="Q46" s="182"/>
      <c r="R46" s="182"/>
      <c r="S46" s="182">
        <v>0</v>
      </c>
      <c r="T46" s="182">
        <v>0</v>
      </c>
      <c r="U46" s="182">
        <f t="shared" si="0"/>
        <v>4456</v>
      </c>
      <c r="V46" s="182"/>
      <c r="W46" s="301">
        <v>120</v>
      </c>
      <c r="X46" s="302">
        <v>-371.33333333333331</v>
      </c>
      <c r="Y46" s="302">
        <f t="shared" si="9"/>
        <v>4084.6666666666665</v>
      </c>
      <c r="Z46" s="302">
        <f t="shared" si="8"/>
        <v>-37.133333333333333</v>
      </c>
      <c r="AA46" s="302">
        <f t="shared" si="8"/>
        <v>-37.133333333333333</v>
      </c>
      <c r="AB46" s="302">
        <f t="shared" si="8"/>
        <v>-37.133333333333333</v>
      </c>
      <c r="AC46" s="302">
        <f t="shared" si="8"/>
        <v>-37.133333333333333</v>
      </c>
      <c r="AD46" s="302">
        <f t="shared" si="8"/>
        <v>-37.133333333333333</v>
      </c>
      <c r="AE46" s="302">
        <f t="shared" si="8"/>
        <v>-37.133333333333333</v>
      </c>
      <c r="AF46" s="302">
        <f t="shared" si="8"/>
        <v>-37.133333333333333</v>
      </c>
      <c r="AG46" s="302">
        <f t="shared" si="8"/>
        <v>-37.133333333333333</v>
      </c>
      <c r="AH46" s="302">
        <f t="shared" si="8"/>
        <v>-37.133333333333333</v>
      </c>
      <c r="AI46" s="302">
        <v>0</v>
      </c>
      <c r="AJ46" s="302">
        <v>0</v>
      </c>
      <c r="AK46" s="302">
        <v>0</v>
      </c>
      <c r="AL46" s="302">
        <f t="shared" si="2"/>
        <v>-334.2</v>
      </c>
      <c r="AM46" s="302">
        <v>0</v>
      </c>
      <c r="AN46" s="302">
        <f t="shared" si="3"/>
        <v>-705.5333333333333</v>
      </c>
      <c r="AO46" s="182"/>
      <c r="AP46" s="182">
        <f t="shared" si="4"/>
        <v>3750.4666666666667</v>
      </c>
      <c r="AQ46" s="182">
        <f t="shared" si="5"/>
        <v>4084.6666666666665</v>
      </c>
      <c r="AR46" s="306"/>
      <c r="AS46" s="307"/>
      <c r="AT46" s="308"/>
      <c r="AU46" s="309"/>
      <c r="AV46" s="310"/>
    </row>
    <row r="47" spans="1:48" s="249" customFormat="1" ht="30" x14ac:dyDescent="0.25">
      <c r="A47" s="299">
        <v>45197</v>
      </c>
      <c r="B47" s="299"/>
      <c r="C47" s="305" t="s">
        <v>8459</v>
      </c>
      <c r="D47" s="249" t="s">
        <v>8460</v>
      </c>
      <c r="E47" s="249" t="s">
        <v>8431</v>
      </c>
      <c r="F47" s="306" t="s">
        <v>88</v>
      </c>
      <c r="G47" s="306" t="s">
        <v>331</v>
      </c>
      <c r="H47" s="306"/>
      <c r="I47" s="306"/>
      <c r="J47" s="306">
        <v>51499</v>
      </c>
      <c r="K47" s="306" t="s">
        <v>8461</v>
      </c>
      <c r="L47" s="306"/>
      <c r="M47" s="301">
        <v>1</v>
      </c>
      <c r="N47" s="301" t="s">
        <v>8440</v>
      </c>
      <c r="O47" s="153"/>
      <c r="P47" s="182">
        <v>5826</v>
      </c>
      <c r="Q47" s="182"/>
      <c r="R47" s="182"/>
      <c r="S47" s="182">
        <v>0</v>
      </c>
      <c r="T47" s="182">
        <v>0</v>
      </c>
      <c r="U47" s="182">
        <f t="shared" si="0"/>
        <v>5826</v>
      </c>
      <c r="V47" s="182"/>
      <c r="W47" s="301">
        <v>120</v>
      </c>
      <c r="X47" s="302">
        <v>-485.50000000000006</v>
      </c>
      <c r="Y47" s="302">
        <f t="shared" si="9"/>
        <v>5340.5</v>
      </c>
      <c r="Z47" s="302">
        <f t="shared" ref="Z47:AH53" si="10">-$U47/$W47</f>
        <v>-48.55</v>
      </c>
      <c r="AA47" s="302">
        <f t="shared" si="10"/>
        <v>-48.55</v>
      </c>
      <c r="AB47" s="302">
        <f t="shared" si="10"/>
        <v>-48.55</v>
      </c>
      <c r="AC47" s="302">
        <f t="shared" si="10"/>
        <v>-48.55</v>
      </c>
      <c r="AD47" s="302">
        <f t="shared" si="10"/>
        <v>-48.55</v>
      </c>
      <c r="AE47" s="302">
        <f t="shared" si="10"/>
        <v>-48.55</v>
      </c>
      <c r="AF47" s="302">
        <f t="shared" si="10"/>
        <v>-48.55</v>
      </c>
      <c r="AG47" s="302">
        <f t="shared" si="10"/>
        <v>-48.55</v>
      </c>
      <c r="AH47" s="302">
        <f t="shared" si="10"/>
        <v>-48.55</v>
      </c>
      <c r="AI47" s="302">
        <v>0</v>
      </c>
      <c r="AJ47" s="302">
        <v>0</v>
      </c>
      <c r="AK47" s="302">
        <v>0</v>
      </c>
      <c r="AL47" s="302">
        <f t="shared" si="2"/>
        <v>-436.95000000000005</v>
      </c>
      <c r="AM47" s="302">
        <v>0</v>
      </c>
      <c r="AN47" s="302">
        <f t="shared" si="3"/>
        <v>-922.45</v>
      </c>
      <c r="AO47" s="182"/>
      <c r="AP47" s="182">
        <f t="shared" si="4"/>
        <v>4903.55</v>
      </c>
      <c r="AQ47" s="182">
        <f t="shared" si="5"/>
        <v>5340.5</v>
      </c>
      <c r="AR47" s="306"/>
      <c r="AS47" s="307"/>
      <c r="AT47" s="308"/>
      <c r="AU47" s="309"/>
      <c r="AV47" s="310"/>
    </row>
    <row r="48" spans="1:48" s="249" customFormat="1" ht="30" x14ac:dyDescent="0.25">
      <c r="A48" s="299">
        <v>45203</v>
      </c>
      <c r="B48" s="299"/>
      <c r="C48" s="305" t="s">
        <v>8462</v>
      </c>
      <c r="D48" s="249" t="s">
        <v>8463</v>
      </c>
      <c r="E48" s="249" t="s">
        <v>8431</v>
      </c>
      <c r="F48" s="306" t="s">
        <v>88</v>
      </c>
      <c r="G48" s="306"/>
      <c r="H48" s="306"/>
      <c r="I48" s="306"/>
      <c r="J48" s="306">
        <v>51554</v>
      </c>
      <c r="K48" s="306" t="s">
        <v>8464</v>
      </c>
      <c r="L48" s="306"/>
      <c r="M48" s="301">
        <v>1</v>
      </c>
      <c r="N48" s="301" t="s">
        <v>8440</v>
      </c>
      <c r="O48" s="153"/>
      <c r="P48" s="182">
        <v>11054</v>
      </c>
      <c r="Q48" s="182"/>
      <c r="R48" s="182"/>
      <c r="S48" s="182">
        <v>0</v>
      </c>
      <c r="T48" s="182">
        <v>0</v>
      </c>
      <c r="U48" s="182">
        <f t="shared" si="0"/>
        <v>11054</v>
      </c>
      <c r="V48" s="182"/>
      <c r="W48" s="301">
        <v>120</v>
      </c>
      <c r="X48" s="302">
        <v>-829.05</v>
      </c>
      <c r="Y48" s="302">
        <f t="shared" si="9"/>
        <v>10224.950000000001</v>
      </c>
      <c r="Z48" s="302">
        <f t="shared" si="10"/>
        <v>-92.11666666666666</v>
      </c>
      <c r="AA48" s="302">
        <f t="shared" si="10"/>
        <v>-92.11666666666666</v>
      </c>
      <c r="AB48" s="302">
        <f t="shared" si="10"/>
        <v>-92.11666666666666</v>
      </c>
      <c r="AC48" s="302">
        <f t="shared" si="10"/>
        <v>-92.11666666666666</v>
      </c>
      <c r="AD48" s="302">
        <f t="shared" si="10"/>
        <v>-92.11666666666666</v>
      </c>
      <c r="AE48" s="302">
        <f t="shared" si="10"/>
        <v>-92.11666666666666</v>
      </c>
      <c r="AF48" s="302">
        <f t="shared" si="10"/>
        <v>-92.11666666666666</v>
      </c>
      <c r="AG48" s="302">
        <f t="shared" si="10"/>
        <v>-92.11666666666666</v>
      </c>
      <c r="AH48" s="302">
        <f t="shared" si="10"/>
        <v>-92.11666666666666</v>
      </c>
      <c r="AI48" s="302">
        <v>0</v>
      </c>
      <c r="AJ48" s="302">
        <v>0</v>
      </c>
      <c r="AK48" s="302">
        <v>0</v>
      </c>
      <c r="AL48" s="302">
        <f t="shared" si="2"/>
        <v>-829.05</v>
      </c>
      <c r="AM48" s="302">
        <v>0</v>
      </c>
      <c r="AN48" s="302">
        <f t="shared" si="3"/>
        <v>-1658.1</v>
      </c>
      <c r="AO48" s="182"/>
      <c r="AP48" s="182">
        <f t="shared" si="4"/>
        <v>9395.9</v>
      </c>
      <c r="AQ48" s="182">
        <f t="shared" si="5"/>
        <v>10224.950000000001</v>
      </c>
      <c r="AR48" s="306"/>
      <c r="AS48" s="307"/>
      <c r="AT48" s="308"/>
      <c r="AU48" s="309"/>
      <c r="AV48" s="310"/>
    </row>
    <row r="49" spans="1:48" s="249" customFormat="1" ht="30" x14ac:dyDescent="0.25">
      <c r="A49" s="299">
        <v>45218</v>
      </c>
      <c r="B49" s="299"/>
      <c r="C49" s="305" t="s">
        <v>8465</v>
      </c>
      <c r="D49" s="249" t="s">
        <v>8466</v>
      </c>
      <c r="E49" s="249" t="s">
        <v>3619</v>
      </c>
      <c r="F49" s="306" t="s">
        <v>88</v>
      </c>
      <c r="G49" s="306" t="s">
        <v>89</v>
      </c>
      <c r="H49" s="306" t="s">
        <v>157</v>
      </c>
      <c r="I49" s="306"/>
      <c r="J49" s="306">
        <v>51897</v>
      </c>
      <c r="K49" s="306" t="s">
        <v>8467</v>
      </c>
      <c r="L49" s="306"/>
      <c r="M49" s="301">
        <v>1</v>
      </c>
      <c r="N49" s="301" t="s">
        <v>8440</v>
      </c>
      <c r="O49" s="153"/>
      <c r="P49" s="182">
        <v>15000</v>
      </c>
      <c r="Q49" s="182"/>
      <c r="R49" s="182"/>
      <c r="S49" s="182">
        <v>0</v>
      </c>
      <c r="T49" s="182">
        <v>0</v>
      </c>
      <c r="U49" s="182">
        <f t="shared" si="0"/>
        <v>15000</v>
      </c>
      <c r="V49" s="182"/>
      <c r="W49" s="301">
        <v>120</v>
      </c>
      <c r="X49" s="302">
        <v>-1125</v>
      </c>
      <c r="Y49" s="302">
        <f t="shared" si="9"/>
        <v>13875</v>
      </c>
      <c r="Z49" s="302">
        <f t="shared" si="10"/>
        <v>-125</v>
      </c>
      <c r="AA49" s="302">
        <f t="shared" si="10"/>
        <v>-125</v>
      </c>
      <c r="AB49" s="302">
        <f t="shared" si="10"/>
        <v>-125</v>
      </c>
      <c r="AC49" s="302">
        <f t="shared" si="10"/>
        <v>-125</v>
      </c>
      <c r="AD49" s="302">
        <f t="shared" si="10"/>
        <v>-125</v>
      </c>
      <c r="AE49" s="302">
        <f t="shared" si="10"/>
        <v>-125</v>
      </c>
      <c r="AF49" s="302">
        <f t="shared" si="10"/>
        <v>-125</v>
      </c>
      <c r="AG49" s="302">
        <f t="shared" si="10"/>
        <v>-125</v>
      </c>
      <c r="AH49" s="302">
        <f t="shared" si="10"/>
        <v>-125</v>
      </c>
      <c r="AI49" s="302">
        <v>0</v>
      </c>
      <c r="AJ49" s="302">
        <v>0</v>
      </c>
      <c r="AK49" s="302">
        <v>0</v>
      </c>
      <c r="AL49" s="302">
        <f t="shared" si="2"/>
        <v>-1125</v>
      </c>
      <c r="AM49" s="302">
        <v>0</v>
      </c>
      <c r="AN49" s="302">
        <f t="shared" si="3"/>
        <v>-2250</v>
      </c>
      <c r="AO49" s="182"/>
      <c r="AP49" s="182">
        <f t="shared" si="4"/>
        <v>12750</v>
      </c>
      <c r="AQ49" s="182">
        <f t="shared" si="5"/>
        <v>13875</v>
      </c>
      <c r="AR49" s="306"/>
      <c r="AS49" s="307"/>
      <c r="AT49" s="308"/>
      <c r="AU49" s="309"/>
      <c r="AV49" s="310"/>
    </row>
    <row r="50" spans="1:48" s="249" customFormat="1" ht="30" x14ac:dyDescent="0.25">
      <c r="A50" s="299">
        <v>45239</v>
      </c>
      <c r="B50" s="299"/>
      <c r="C50" s="305" t="s">
        <v>8468</v>
      </c>
      <c r="D50" s="249" t="s">
        <v>8469</v>
      </c>
      <c r="E50" s="249" t="s">
        <v>8470</v>
      </c>
      <c r="F50" s="306" t="s">
        <v>8379</v>
      </c>
      <c r="G50" s="306" t="s">
        <v>8380</v>
      </c>
      <c r="H50" s="306" t="s">
        <v>157</v>
      </c>
      <c r="I50" s="306"/>
      <c r="J50" s="306">
        <v>51899</v>
      </c>
      <c r="K50" s="306" t="s">
        <v>8471</v>
      </c>
      <c r="L50" s="306"/>
      <c r="M50" s="301">
        <v>1</v>
      </c>
      <c r="N50" s="301" t="s">
        <v>8440</v>
      </c>
      <c r="O50" s="153"/>
      <c r="P50" s="182">
        <v>1120</v>
      </c>
      <c r="Q50" s="182"/>
      <c r="R50" s="182"/>
      <c r="S50" s="182">
        <v>0</v>
      </c>
      <c r="T50" s="182">
        <v>0</v>
      </c>
      <c r="U50" s="182">
        <f t="shared" si="0"/>
        <v>1120</v>
      </c>
      <c r="V50" s="182"/>
      <c r="W50" s="301">
        <v>120</v>
      </c>
      <c r="X50" s="302">
        <v>-74.666666666666671</v>
      </c>
      <c r="Y50" s="302">
        <f t="shared" si="9"/>
        <v>1045.3333333333333</v>
      </c>
      <c r="Z50" s="302">
        <f t="shared" si="10"/>
        <v>-9.3333333333333339</v>
      </c>
      <c r="AA50" s="302">
        <f t="shared" si="10"/>
        <v>-9.3333333333333339</v>
      </c>
      <c r="AB50" s="302">
        <f t="shared" si="10"/>
        <v>-9.3333333333333339</v>
      </c>
      <c r="AC50" s="302">
        <f t="shared" si="10"/>
        <v>-9.3333333333333339</v>
      </c>
      <c r="AD50" s="302">
        <f t="shared" si="10"/>
        <v>-9.3333333333333339</v>
      </c>
      <c r="AE50" s="302">
        <f t="shared" si="10"/>
        <v>-9.3333333333333339</v>
      </c>
      <c r="AF50" s="302">
        <f t="shared" si="10"/>
        <v>-9.3333333333333339</v>
      </c>
      <c r="AG50" s="302">
        <f t="shared" si="10"/>
        <v>-9.3333333333333339</v>
      </c>
      <c r="AH50" s="302">
        <f t="shared" si="10"/>
        <v>-9.3333333333333339</v>
      </c>
      <c r="AI50" s="302">
        <v>0</v>
      </c>
      <c r="AJ50" s="302">
        <v>0</v>
      </c>
      <c r="AK50" s="302">
        <v>0</v>
      </c>
      <c r="AL50" s="302">
        <f t="shared" si="2"/>
        <v>-84</v>
      </c>
      <c r="AM50" s="302">
        <v>0</v>
      </c>
      <c r="AN50" s="302">
        <f t="shared" si="3"/>
        <v>-158.66666666666669</v>
      </c>
      <c r="AO50" s="182"/>
      <c r="AP50" s="182">
        <f t="shared" si="4"/>
        <v>961.33333333333326</v>
      </c>
      <c r="AQ50" s="182">
        <f t="shared" si="5"/>
        <v>1045.3333333333333</v>
      </c>
      <c r="AR50" s="306"/>
      <c r="AS50" s="307"/>
      <c r="AT50" s="308"/>
      <c r="AU50" s="309"/>
      <c r="AV50" s="310"/>
    </row>
    <row r="51" spans="1:48" s="249" customFormat="1" ht="30" x14ac:dyDescent="0.25">
      <c r="A51" s="299">
        <v>45272</v>
      </c>
      <c r="B51" s="299"/>
      <c r="C51" s="305" t="s">
        <v>8472</v>
      </c>
      <c r="D51" s="249" t="s">
        <v>8473</v>
      </c>
      <c r="E51" s="249" t="s">
        <v>8431</v>
      </c>
      <c r="F51" s="306" t="s">
        <v>88</v>
      </c>
      <c r="G51" s="306" t="s">
        <v>89</v>
      </c>
      <c r="H51" s="306" t="s">
        <v>157</v>
      </c>
      <c r="I51" s="306"/>
      <c r="J51" s="306">
        <v>52209</v>
      </c>
      <c r="K51" s="306" t="s">
        <v>8474</v>
      </c>
      <c r="L51" s="306"/>
      <c r="M51" s="301">
        <v>1</v>
      </c>
      <c r="N51" s="301" t="s">
        <v>8440</v>
      </c>
      <c r="O51" s="153"/>
      <c r="P51" s="182">
        <v>1300</v>
      </c>
      <c r="Q51" s="182"/>
      <c r="R51" s="182"/>
      <c r="S51" s="182">
        <v>0</v>
      </c>
      <c r="T51" s="182">
        <v>0</v>
      </c>
      <c r="U51" s="182">
        <f t="shared" si="0"/>
        <v>1300</v>
      </c>
      <c r="V51" s="182"/>
      <c r="W51" s="301">
        <v>120</v>
      </c>
      <c r="X51" s="302">
        <v>-75.833333333333329</v>
      </c>
      <c r="Y51" s="302">
        <f t="shared" si="9"/>
        <v>1224.1666666666667</v>
      </c>
      <c r="Z51" s="302">
        <f t="shared" si="10"/>
        <v>-10.833333333333334</v>
      </c>
      <c r="AA51" s="302">
        <f t="shared" si="10"/>
        <v>-10.833333333333334</v>
      </c>
      <c r="AB51" s="302">
        <f t="shared" si="10"/>
        <v>-10.833333333333334</v>
      </c>
      <c r="AC51" s="302">
        <f t="shared" si="10"/>
        <v>-10.833333333333334</v>
      </c>
      <c r="AD51" s="302">
        <f t="shared" si="10"/>
        <v>-10.833333333333334</v>
      </c>
      <c r="AE51" s="302">
        <f t="shared" si="10"/>
        <v>-10.833333333333334</v>
      </c>
      <c r="AF51" s="302">
        <f t="shared" si="10"/>
        <v>-10.833333333333334</v>
      </c>
      <c r="AG51" s="302">
        <f t="shared" si="10"/>
        <v>-10.833333333333334</v>
      </c>
      <c r="AH51" s="302">
        <f t="shared" si="10"/>
        <v>-10.833333333333334</v>
      </c>
      <c r="AI51" s="302">
        <v>0</v>
      </c>
      <c r="AJ51" s="302">
        <v>0</v>
      </c>
      <c r="AK51" s="302">
        <v>0</v>
      </c>
      <c r="AL51" s="302">
        <f t="shared" si="2"/>
        <v>-97.499999999999986</v>
      </c>
      <c r="AM51" s="302">
        <v>0</v>
      </c>
      <c r="AN51" s="302">
        <f t="shared" si="3"/>
        <v>-173.33333333333331</v>
      </c>
      <c r="AO51" s="182"/>
      <c r="AP51" s="182">
        <f t="shared" si="4"/>
        <v>1126.6666666666667</v>
      </c>
      <c r="AQ51" s="182">
        <f t="shared" si="5"/>
        <v>1224.1666666666667</v>
      </c>
      <c r="AR51" s="306"/>
      <c r="AS51" s="307"/>
      <c r="AT51" s="308"/>
      <c r="AU51" s="309"/>
      <c r="AV51" s="310"/>
    </row>
    <row r="52" spans="1:48" s="249" customFormat="1" ht="30" x14ac:dyDescent="0.25">
      <c r="A52" s="299">
        <v>45272</v>
      </c>
      <c r="B52" s="299"/>
      <c r="C52" s="305" t="s">
        <v>8475</v>
      </c>
      <c r="D52" s="249" t="s">
        <v>8476</v>
      </c>
      <c r="E52" s="249" t="s">
        <v>8431</v>
      </c>
      <c r="F52" s="306" t="s">
        <v>88</v>
      </c>
      <c r="G52" s="306" t="s">
        <v>89</v>
      </c>
      <c r="H52" s="306" t="s">
        <v>157</v>
      </c>
      <c r="I52" s="306"/>
      <c r="J52" s="306">
        <v>52254</v>
      </c>
      <c r="K52" s="306" t="s">
        <v>8477</v>
      </c>
      <c r="L52" s="306"/>
      <c r="M52" s="301">
        <v>1</v>
      </c>
      <c r="N52" s="301" t="s">
        <v>8440</v>
      </c>
      <c r="O52" s="153"/>
      <c r="P52" s="182">
        <v>4130</v>
      </c>
      <c r="Q52" s="182"/>
      <c r="R52" s="182"/>
      <c r="S52" s="182">
        <v>0</v>
      </c>
      <c r="T52" s="182">
        <v>0</v>
      </c>
      <c r="U52" s="182">
        <f t="shared" si="0"/>
        <v>4130</v>
      </c>
      <c r="V52" s="182"/>
      <c r="W52" s="301">
        <v>120</v>
      </c>
      <c r="X52" s="302">
        <v>-240.91666666666663</v>
      </c>
      <c r="Y52" s="302">
        <f t="shared" si="9"/>
        <v>3889.0833333333335</v>
      </c>
      <c r="Z52" s="302">
        <f t="shared" si="10"/>
        <v>-34.416666666666664</v>
      </c>
      <c r="AA52" s="302">
        <f t="shared" si="10"/>
        <v>-34.416666666666664</v>
      </c>
      <c r="AB52" s="302">
        <f t="shared" si="10"/>
        <v>-34.416666666666664</v>
      </c>
      <c r="AC52" s="302">
        <f t="shared" si="10"/>
        <v>-34.416666666666664</v>
      </c>
      <c r="AD52" s="302">
        <f t="shared" si="10"/>
        <v>-34.416666666666664</v>
      </c>
      <c r="AE52" s="302">
        <f t="shared" si="10"/>
        <v>-34.416666666666664</v>
      </c>
      <c r="AF52" s="302">
        <f t="shared" si="10"/>
        <v>-34.416666666666664</v>
      </c>
      <c r="AG52" s="302">
        <f t="shared" si="10"/>
        <v>-34.416666666666664</v>
      </c>
      <c r="AH52" s="302">
        <f t="shared" si="10"/>
        <v>-34.416666666666664</v>
      </c>
      <c r="AI52" s="302">
        <v>0</v>
      </c>
      <c r="AJ52" s="302">
        <v>0</v>
      </c>
      <c r="AK52" s="302">
        <v>0</v>
      </c>
      <c r="AL52" s="302">
        <f t="shared" si="2"/>
        <v>-309.75</v>
      </c>
      <c r="AM52" s="302">
        <v>0</v>
      </c>
      <c r="AN52" s="302">
        <f t="shared" si="3"/>
        <v>-550.66666666666663</v>
      </c>
      <c r="AO52" s="182"/>
      <c r="AP52" s="182">
        <f t="shared" si="4"/>
        <v>3579.3333333333335</v>
      </c>
      <c r="AQ52" s="182">
        <f t="shared" si="5"/>
        <v>3889.0833333333335</v>
      </c>
      <c r="AR52" s="306"/>
      <c r="AS52" s="307"/>
      <c r="AT52" s="308"/>
      <c r="AU52" s="309"/>
      <c r="AV52" s="310"/>
    </row>
    <row r="53" spans="1:48" s="249" customFormat="1" ht="30" x14ac:dyDescent="0.25">
      <c r="A53" s="299">
        <v>45325</v>
      </c>
      <c r="B53" s="299"/>
      <c r="C53" s="305" t="s">
        <v>8478</v>
      </c>
      <c r="D53" s="249" t="s">
        <v>8479</v>
      </c>
      <c r="E53" s="249" t="s">
        <v>8431</v>
      </c>
      <c r="F53" s="306" t="s">
        <v>88</v>
      </c>
      <c r="G53" s="306" t="s">
        <v>89</v>
      </c>
      <c r="H53" s="306" t="s">
        <v>157</v>
      </c>
      <c r="I53" s="306"/>
      <c r="J53" s="306">
        <v>52920</v>
      </c>
      <c r="K53" s="306" t="s">
        <v>8480</v>
      </c>
      <c r="L53" s="306"/>
      <c r="M53" s="301">
        <v>1</v>
      </c>
      <c r="N53" s="301" t="s">
        <v>8440</v>
      </c>
      <c r="O53" s="153"/>
      <c r="P53" s="182">
        <v>1620</v>
      </c>
      <c r="Q53" s="182"/>
      <c r="R53" s="182"/>
      <c r="S53" s="182">
        <v>0</v>
      </c>
      <c r="T53" s="182">
        <v>0</v>
      </c>
      <c r="U53" s="182">
        <f t="shared" si="0"/>
        <v>1620</v>
      </c>
      <c r="V53" s="182"/>
      <c r="W53" s="301">
        <v>120</v>
      </c>
      <c r="X53" s="302">
        <v>-67.5</v>
      </c>
      <c r="Y53" s="302">
        <f t="shared" si="9"/>
        <v>1552.5</v>
      </c>
      <c r="Z53" s="302">
        <f t="shared" si="10"/>
        <v>-13.5</v>
      </c>
      <c r="AA53" s="302">
        <f t="shared" si="10"/>
        <v>-13.5</v>
      </c>
      <c r="AB53" s="302">
        <f t="shared" si="10"/>
        <v>-13.5</v>
      </c>
      <c r="AC53" s="302">
        <f t="shared" si="10"/>
        <v>-13.5</v>
      </c>
      <c r="AD53" s="302">
        <f t="shared" si="10"/>
        <v>-13.5</v>
      </c>
      <c r="AE53" s="302">
        <f t="shared" si="10"/>
        <v>-13.5</v>
      </c>
      <c r="AF53" s="302">
        <f t="shared" si="10"/>
        <v>-13.5</v>
      </c>
      <c r="AG53" s="302">
        <f t="shared" si="10"/>
        <v>-13.5</v>
      </c>
      <c r="AH53" s="302">
        <f t="shared" si="10"/>
        <v>-13.5</v>
      </c>
      <c r="AI53" s="302">
        <v>0</v>
      </c>
      <c r="AJ53" s="302">
        <v>0</v>
      </c>
      <c r="AK53" s="302">
        <v>0</v>
      </c>
      <c r="AL53" s="302">
        <f t="shared" si="2"/>
        <v>-121.5</v>
      </c>
      <c r="AM53" s="302">
        <v>0</v>
      </c>
      <c r="AN53" s="302">
        <f t="shared" si="3"/>
        <v>-189</v>
      </c>
      <c r="AO53" s="182"/>
      <c r="AP53" s="182">
        <f t="shared" si="4"/>
        <v>1431</v>
      </c>
      <c r="AQ53" s="182">
        <f t="shared" si="5"/>
        <v>1552.5</v>
      </c>
      <c r="AR53" s="306"/>
      <c r="AS53" s="307"/>
      <c r="AT53" s="308"/>
      <c r="AU53" s="309"/>
      <c r="AV53" s="310"/>
    </row>
    <row r="54" spans="1:48" x14ac:dyDescent="0.25">
      <c r="C54" s="128"/>
      <c r="D54" s="248"/>
      <c r="F54" s="68"/>
      <c r="G54" s="68"/>
      <c r="H54" s="68"/>
      <c r="I54" s="68"/>
      <c r="J54" s="68"/>
      <c r="K54" s="68"/>
      <c r="L54" s="68"/>
      <c r="M54" s="301"/>
      <c r="S54" s="173"/>
      <c r="X54" s="22"/>
      <c r="Y54" s="302">
        <f t="shared" si="9"/>
        <v>0</v>
      </c>
      <c r="Z54" s="22"/>
      <c r="AA54" s="22"/>
      <c r="AB54" s="22"/>
      <c r="AC54" s="22"/>
      <c r="AD54" s="22"/>
      <c r="AE54" s="22"/>
      <c r="AF54" s="22"/>
      <c r="AG54" s="22"/>
      <c r="AH54" s="22"/>
      <c r="AI54" s="22"/>
      <c r="AJ54" s="22"/>
      <c r="AK54" s="22"/>
      <c r="AL54" s="22"/>
      <c r="AM54" s="22"/>
      <c r="AN54" s="22"/>
      <c r="AR54" s="68"/>
      <c r="AS54" s="311"/>
      <c r="AT54" s="77"/>
      <c r="AU54" s="78"/>
      <c r="AV54" s="225"/>
    </row>
    <row r="55" spans="1:48" x14ac:dyDescent="0.25">
      <c r="M55" s="301"/>
      <c r="Y55" s="302">
        <f t="shared" si="9"/>
        <v>0</v>
      </c>
      <c r="AT55" s="68"/>
    </row>
    <row r="56" spans="1:48" x14ac:dyDescent="0.25">
      <c r="M56" s="301"/>
      <c r="Y56" s="302">
        <f t="shared" si="9"/>
        <v>0</v>
      </c>
    </row>
    <row r="57" spans="1:48" ht="15.75" thickBot="1" x14ac:dyDescent="0.3">
      <c r="P57" s="177">
        <f>SUM(P6:P55)</f>
        <v>226467.18</v>
      </c>
      <c r="Q57" s="177"/>
      <c r="R57" s="177"/>
      <c r="S57" s="177">
        <f>SUM(S6:S55)</f>
        <v>0</v>
      </c>
      <c r="T57" s="177">
        <f>SUM(T6:T55)</f>
        <v>0</v>
      </c>
      <c r="U57" s="177">
        <f>SUM(U6:U55)</f>
        <v>226467.18</v>
      </c>
      <c r="V57" s="132"/>
      <c r="X57" s="25">
        <f>SUM(X6:X55)</f>
        <v>-83389.172083333324</v>
      </c>
      <c r="Y57" s="25">
        <f>SUM(Y6:Y56)</f>
        <v>143078.00791666668</v>
      </c>
      <c r="Z57" s="25">
        <f t="shared" ref="Z57:AN57" si="11">SUM(Z6:Z55)</f>
        <v>-1622.2699999999998</v>
      </c>
      <c r="AA57" s="25">
        <f t="shared" si="11"/>
        <v>-1622.2787499999997</v>
      </c>
      <c r="AB57" s="25">
        <f t="shared" si="11"/>
        <v>-1622.2787499999997</v>
      </c>
      <c r="AC57" s="25">
        <f t="shared" si="11"/>
        <v>-1622.2787499999997</v>
      </c>
      <c r="AD57" s="25">
        <f t="shared" si="11"/>
        <v>-1622.2787499999997</v>
      </c>
      <c r="AE57" s="25">
        <f t="shared" si="11"/>
        <v>-1622.2787499999997</v>
      </c>
      <c r="AF57" s="25">
        <f t="shared" si="11"/>
        <v>-1622.2787499999997</v>
      </c>
      <c r="AG57" s="25">
        <f t="shared" si="11"/>
        <v>-1622.2787499999997</v>
      </c>
      <c r="AH57" s="25">
        <f t="shared" si="11"/>
        <v>-1622.2787499999997</v>
      </c>
      <c r="AI57" s="25">
        <f t="shared" si="11"/>
        <v>0</v>
      </c>
      <c r="AJ57" s="25">
        <f t="shared" si="11"/>
        <v>0</v>
      </c>
      <c r="AK57" s="25">
        <f t="shared" si="11"/>
        <v>0</v>
      </c>
      <c r="AL57" s="25">
        <f t="shared" si="11"/>
        <v>-14600.5</v>
      </c>
      <c r="AM57" s="25">
        <f t="shared" si="11"/>
        <v>0</v>
      </c>
      <c r="AN57" s="25">
        <f t="shared" si="11"/>
        <v>-97989.672083333353</v>
      </c>
      <c r="AO57" s="132"/>
      <c r="AP57" s="177">
        <f>SUM(AP6:AP55)</f>
        <v>128477.50791666665</v>
      </c>
      <c r="AQ57" s="177">
        <f>SUM(AQ6:AQ55)</f>
        <v>143078.00791666668</v>
      </c>
    </row>
    <row r="58" spans="1:48" ht="15.75" thickTop="1" x14ac:dyDescent="0.25">
      <c r="X58" s="77"/>
      <c r="Y58" s="77"/>
      <c r="AQ58" s="77"/>
    </row>
    <row r="60" spans="1:48" x14ac:dyDescent="0.25">
      <c r="S60" s="4"/>
      <c r="AL60" s="4" t="s">
        <v>70</v>
      </c>
      <c r="AN60" s="22">
        <v>-97989.68</v>
      </c>
    </row>
    <row r="67" spans="6:6" x14ac:dyDescent="0.25">
      <c r="F67" s="29" t="s">
        <v>151</v>
      </c>
    </row>
  </sheetData>
  <autoFilter ref="A5:AQ57" xr:uid="{C80C9039-3D9A-4DA3-B183-F4A5158A33E7}">
    <sortState xmlns:xlrd2="http://schemas.microsoft.com/office/spreadsheetml/2017/richdata2" ref="A6:AQ57">
      <sortCondition ref="A5:A57"/>
    </sortState>
  </autoFilter>
  <conditionalFormatting sqref="AR37:AR39">
    <cfRule type="duplicateValues" dxfId="1" priority="21"/>
  </conditionalFormatting>
  <conditionalFormatting sqref="AR40:AR54">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6D5B-FBF2-4E38-BD31-8CDFA4682E7E}">
  <sheetPr>
    <pageSetUpPr fitToPage="1"/>
  </sheetPr>
  <dimension ref="A1:AR77"/>
  <sheetViews>
    <sheetView tabSelected="1" zoomScale="103" zoomScaleNormal="70" workbookViewId="0">
      <pane ySplit="5" topLeftCell="A6" activePane="bottomLeft" state="frozen"/>
      <selection activeCell="D46" sqref="D46"/>
      <selection pane="bottomLeft" activeCell="C15" sqref="C15"/>
    </sheetView>
  </sheetViews>
  <sheetFormatPr defaultColWidth="9.42578125" defaultRowHeight="15" outlineLevelRow="1" outlineLevelCol="1" x14ac:dyDescent="0.25"/>
  <cols>
    <col min="1" max="1" width="12" style="123" customWidth="1"/>
    <col min="2" max="2" width="11.42578125" style="123" customWidth="1"/>
    <col min="3" max="3" width="14.7109375" style="31" customWidth="1"/>
    <col min="4" max="4" width="49.5703125" style="29" customWidth="1"/>
    <col min="5" max="5" width="40.7109375" style="29" bestFit="1" customWidth="1"/>
    <col min="6" max="8" width="11.42578125" style="29" customWidth="1"/>
    <col min="9" max="9" width="11.140625" style="29" customWidth="1"/>
    <col min="10" max="10" width="10.140625" style="29" customWidth="1"/>
    <col min="11" max="11" width="15.140625" style="29" customWidth="1"/>
    <col min="12" max="12" width="8.42578125" style="31" customWidth="1"/>
    <col min="13" max="13" width="5.42578125" style="31" customWidth="1"/>
    <col min="14" max="14" width="16.85546875" style="31" customWidth="1"/>
    <col min="15" max="15" width="5.42578125" style="31" customWidth="1"/>
    <col min="16" max="18" width="15.5703125" style="32" customWidth="1" outlineLevel="1"/>
    <col min="19" max="19" width="15.5703125" style="32" customWidth="1"/>
    <col min="20" max="20" width="1.42578125" style="32" customWidth="1"/>
    <col min="21" max="21" width="7.140625" style="31" customWidth="1"/>
    <col min="22" max="22" width="15.5703125" style="32" customWidth="1" outlineLevel="1"/>
    <col min="23" max="28" width="14.42578125" style="32" customWidth="1" outlineLevel="1"/>
    <col min="29" max="29" width="14.42578125" style="32" customWidth="1" outlineLevel="1" collapsed="1"/>
    <col min="30" max="36" width="14.42578125" style="32" customWidth="1" outlineLevel="1"/>
    <col min="37" max="37" width="15.5703125" style="32" customWidth="1"/>
    <col min="38" max="38" width="1.42578125" style="32" customWidth="1"/>
    <col min="39" max="39" width="18.5703125" style="32" customWidth="1"/>
    <col min="40" max="40" width="15.5703125" style="32" customWidth="1"/>
    <col min="41" max="41" width="4.140625" style="29" customWidth="1"/>
    <col min="42" max="42" width="10.5703125" style="29" bestFit="1" customWidth="1"/>
    <col min="43" max="43" width="32.140625" style="29" bestFit="1" customWidth="1"/>
    <col min="44" max="44" width="11.85546875" style="29" customWidth="1"/>
    <col min="45" max="45" width="12.140625" style="29" bestFit="1" customWidth="1"/>
    <col min="46" max="16384" width="9.42578125" style="29"/>
  </cols>
  <sheetData>
    <row r="1" spans="1:42" x14ac:dyDescent="0.25">
      <c r="A1" s="1" t="str">
        <f>[33]LAND!A1</f>
        <v>TOMYPAK FLEXIBLE PACKAGING SDN BHD</v>
      </c>
      <c r="AP1" s="68"/>
    </row>
    <row r="2" spans="1:42" x14ac:dyDescent="0.25">
      <c r="A2" s="1" t="str">
        <f>[33]LAND!A2</f>
        <v>FOR THE YEAR ENDED 30 JUNE 2025</v>
      </c>
      <c r="P2" s="77"/>
      <c r="Q2" s="77"/>
      <c r="R2" s="77"/>
      <c r="S2" s="77"/>
      <c r="AN2" s="77"/>
      <c r="AO2" s="77"/>
      <c r="AP2" s="26"/>
    </row>
    <row r="3" spans="1:42" x14ac:dyDescent="0.25">
      <c r="A3" s="7" t="s">
        <v>8481</v>
      </c>
      <c r="B3" s="31"/>
      <c r="AN3" s="37"/>
    </row>
    <row r="4" spans="1:42" s="49" customFormat="1" x14ac:dyDescent="0.25">
      <c r="A4" s="174" t="s">
        <v>8482</v>
      </c>
      <c r="B4" s="112"/>
      <c r="C4" s="112"/>
      <c r="L4" s="5"/>
      <c r="M4" s="5"/>
      <c r="N4" s="112"/>
      <c r="O4" s="5"/>
      <c r="P4" s="14"/>
      <c r="Q4" s="14"/>
      <c r="R4" s="14"/>
      <c r="S4" s="14"/>
      <c r="T4" s="14"/>
      <c r="U4" s="5"/>
      <c r="V4" s="14"/>
      <c r="W4" s="125"/>
      <c r="X4" s="125"/>
      <c r="Y4" s="125"/>
      <c r="Z4" s="125"/>
      <c r="AA4" s="125"/>
      <c r="AB4" s="125"/>
      <c r="AC4" s="125"/>
      <c r="AD4" s="125"/>
      <c r="AE4" s="125"/>
      <c r="AF4" s="125"/>
      <c r="AG4" s="125"/>
      <c r="AH4" s="125"/>
      <c r="AI4" s="125"/>
      <c r="AJ4" s="125"/>
      <c r="AK4" s="14"/>
      <c r="AL4" s="14"/>
      <c r="AM4" s="14" t="s">
        <v>1</v>
      </c>
      <c r="AN4" s="14" t="s">
        <v>2</v>
      </c>
      <c r="AO4" s="4"/>
    </row>
    <row r="5" spans="1:42" s="49" customFormat="1" ht="30" x14ac:dyDescent="0.25">
      <c r="A5" s="217" t="s">
        <v>3</v>
      </c>
      <c r="B5" s="209" t="s">
        <v>4</v>
      </c>
      <c r="C5" s="192" t="s">
        <v>73</v>
      </c>
      <c r="D5" s="191" t="s">
        <v>74</v>
      </c>
      <c r="E5" s="192" t="s">
        <v>75</v>
      </c>
      <c r="F5" s="192" t="s">
        <v>76</v>
      </c>
      <c r="G5" s="192" t="s">
        <v>77</v>
      </c>
      <c r="H5" s="192" t="s">
        <v>78</v>
      </c>
      <c r="I5" s="192" t="s">
        <v>79</v>
      </c>
      <c r="J5" s="192" t="s">
        <v>80</v>
      </c>
      <c r="K5" s="191" t="s">
        <v>81</v>
      </c>
      <c r="L5" s="192" t="s">
        <v>83</v>
      </c>
      <c r="M5" s="190"/>
      <c r="N5" s="206" t="s">
        <v>82</v>
      </c>
      <c r="O5" s="190"/>
      <c r="P5" s="20" t="s">
        <v>6</v>
      </c>
      <c r="Q5" s="20" t="s">
        <v>7</v>
      </c>
      <c r="R5" s="20" t="s">
        <v>8</v>
      </c>
      <c r="S5" s="20" t="s">
        <v>9</v>
      </c>
      <c r="T5" s="218"/>
      <c r="U5" s="190" t="s">
        <v>84</v>
      </c>
      <c r="V5" s="20" t="s">
        <v>11</v>
      </c>
      <c r="W5" s="207" t="s">
        <v>12</v>
      </c>
      <c r="X5" s="207" t="s">
        <v>13</v>
      </c>
      <c r="Y5" s="207" t="s">
        <v>14</v>
      </c>
      <c r="Z5" s="207" t="s">
        <v>15</v>
      </c>
      <c r="AA5" s="207" t="s">
        <v>16</v>
      </c>
      <c r="AB5" s="207" t="s">
        <v>17</v>
      </c>
      <c r="AC5" s="207" t="s">
        <v>18</v>
      </c>
      <c r="AD5" s="207" t="s">
        <v>19</v>
      </c>
      <c r="AE5" s="207" t="s">
        <v>20</v>
      </c>
      <c r="AF5" s="207" t="s">
        <v>21</v>
      </c>
      <c r="AG5" s="207" t="s">
        <v>22</v>
      </c>
      <c r="AH5" s="207" t="s">
        <v>23</v>
      </c>
      <c r="AI5" s="20" t="s">
        <v>24</v>
      </c>
      <c r="AJ5" s="20" t="s">
        <v>8</v>
      </c>
      <c r="AK5" s="20" t="s">
        <v>25</v>
      </c>
      <c r="AL5" s="218"/>
      <c r="AM5" s="20" t="str">
        <f>FBT!AA5</f>
        <v>NBV As At 30/06/2025</v>
      </c>
      <c r="AN5" s="20" t="str">
        <f>FBT!AB5</f>
        <v>NBV As At 30/06/2024</v>
      </c>
    </row>
    <row r="6" spans="1:42" ht="30" x14ac:dyDescent="0.25">
      <c r="A6" s="123">
        <v>40799</v>
      </c>
      <c r="C6" s="31" t="s">
        <v>8483</v>
      </c>
      <c r="D6" s="30" t="s">
        <v>8484</v>
      </c>
      <c r="F6" s="29" t="s">
        <v>88</v>
      </c>
      <c r="G6" s="29" t="s">
        <v>7467</v>
      </c>
      <c r="H6" s="29" t="s">
        <v>157</v>
      </c>
      <c r="L6" s="31">
        <v>1</v>
      </c>
      <c r="M6" s="31" t="s">
        <v>158</v>
      </c>
      <c r="P6" s="32">
        <v>600</v>
      </c>
      <c r="Q6" s="32">
        <v>0</v>
      </c>
      <c r="R6" s="32">
        <v>0</v>
      </c>
      <c r="S6" s="32">
        <f t="shared" ref="S6:S37" si="0">SUM(P6:R6)</f>
        <v>600</v>
      </c>
      <c r="U6" s="31">
        <v>60</v>
      </c>
      <c r="V6" s="22">
        <v>-600</v>
      </c>
      <c r="W6" s="22">
        <v>0</v>
      </c>
      <c r="X6" s="22">
        <v>0</v>
      </c>
      <c r="Y6" s="22">
        <v>0</v>
      </c>
      <c r="Z6" s="22">
        <v>0</v>
      </c>
      <c r="AA6" s="22">
        <v>0</v>
      </c>
      <c r="AB6" s="22">
        <v>0</v>
      </c>
      <c r="AC6" s="22">
        <v>0</v>
      </c>
      <c r="AD6" s="22">
        <v>0</v>
      </c>
      <c r="AE6" s="22">
        <v>0</v>
      </c>
      <c r="AF6" s="22">
        <v>0</v>
      </c>
      <c r="AG6" s="22">
        <v>0</v>
      </c>
      <c r="AH6" s="22">
        <v>0</v>
      </c>
      <c r="AI6" s="22">
        <f t="shared" ref="AI6:AI37" si="1">SUM(W6:AH6)</f>
        <v>0</v>
      </c>
      <c r="AJ6" s="22">
        <v>0</v>
      </c>
      <c r="AK6" s="22">
        <f t="shared" ref="AK6:AK37" si="2">V6+AI6+AJ6</f>
        <v>-600</v>
      </c>
      <c r="AM6" s="32">
        <f t="shared" ref="AM6:AM37" si="3">S6+AK6</f>
        <v>0</v>
      </c>
      <c r="AN6" s="32">
        <f t="shared" ref="AN6:AN37" si="4">P6+V6</f>
        <v>0</v>
      </c>
      <c r="AO6" s="77"/>
    </row>
    <row r="7" spans="1:42" ht="30" x14ac:dyDescent="0.25">
      <c r="A7" s="123">
        <v>40813</v>
      </c>
      <c r="C7" s="31" t="s">
        <v>8485</v>
      </c>
      <c r="D7" s="30" t="s">
        <v>8486</v>
      </c>
      <c r="F7" s="29" t="s">
        <v>418</v>
      </c>
      <c r="G7" s="29" t="s">
        <v>8487</v>
      </c>
      <c r="H7" s="29" t="s">
        <v>157</v>
      </c>
      <c r="L7" s="31">
        <v>1</v>
      </c>
      <c r="M7" s="31" t="s">
        <v>158</v>
      </c>
      <c r="P7" s="32">
        <v>3265</v>
      </c>
      <c r="Q7" s="32">
        <v>0</v>
      </c>
      <c r="R7" s="32">
        <v>0</v>
      </c>
      <c r="S7" s="32">
        <f t="shared" si="0"/>
        <v>3265</v>
      </c>
      <c r="U7" s="31">
        <v>48</v>
      </c>
      <c r="V7" s="22">
        <v>-3265</v>
      </c>
      <c r="W7" s="22">
        <v>0</v>
      </c>
      <c r="X7" s="22">
        <v>0</v>
      </c>
      <c r="Y7" s="22">
        <v>0</v>
      </c>
      <c r="Z7" s="22">
        <v>0</v>
      </c>
      <c r="AA7" s="22">
        <v>0</v>
      </c>
      <c r="AB7" s="22">
        <v>0</v>
      </c>
      <c r="AC7" s="22">
        <v>0</v>
      </c>
      <c r="AD7" s="22">
        <v>0</v>
      </c>
      <c r="AE7" s="22">
        <v>0</v>
      </c>
      <c r="AF7" s="22">
        <v>0</v>
      </c>
      <c r="AG7" s="22">
        <v>0</v>
      </c>
      <c r="AH7" s="22">
        <v>0</v>
      </c>
      <c r="AI7" s="22">
        <f t="shared" si="1"/>
        <v>0</v>
      </c>
      <c r="AJ7" s="22">
        <v>0</v>
      </c>
      <c r="AK7" s="22">
        <f t="shared" si="2"/>
        <v>-3265</v>
      </c>
      <c r="AM7" s="32">
        <f t="shared" si="3"/>
        <v>0</v>
      </c>
      <c r="AN7" s="32">
        <f t="shared" si="4"/>
        <v>0</v>
      </c>
      <c r="AO7" s="77"/>
    </row>
    <row r="8" spans="1:42" x14ac:dyDescent="0.25">
      <c r="A8" s="123">
        <v>40835</v>
      </c>
      <c r="C8" s="31" t="s">
        <v>8488</v>
      </c>
      <c r="D8" s="30" t="s">
        <v>8489</v>
      </c>
      <c r="F8" s="29" t="s">
        <v>88</v>
      </c>
      <c r="G8" s="29" t="s">
        <v>7467</v>
      </c>
      <c r="H8" s="29" t="s">
        <v>157</v>
      </c>
      <c r="L8" s="31">
        <v>1</v>
      </c>
      <c r="M8" s="31" t="s">
        <v>158</v>
      </c>
      <c r="P8" s="32">
        <v>2358</v>
      </c>
      <c r="Q8" s="32">
        <v>0</v>
      </c>
      <c r="R8" s="32">
        <v>0</v>
      </c>
      <c r="S8" s="32">
        <f t="shared" si="0"/>
        <v>2358</v>
      </c>
      <c r="U8" s="31">
        <v>48</v>
      </c>
      <c r="V8" s="22">
        <v>-2358</v>
      </c>
      <c r="W8" s="22">
        <v>0</v>
      </c>
      <c r="X8" s="22">
        <v>0</v>
      </c>
      <c r="Y8" s="22">
        <v>0</v>
      </c>
      <c r="Z8" s="22">
        <v>0</v>
      </c>
      <c r="AA8" s="22">
        <v>0</v>
      </c>
      <c r="AB8" s="22">
        <v>0</v>
      </c>
      <c r="AC8" s="22">
        <v>0</v>
      </c>
      <c r="AD8" s="22">
        <v>0</v>
      </c>
      <c r="AE8" s="22">
        <v>0</v>
      </c>
      <c r="AF8" s="22">
        <v>0</v>
      </c>
      <c r="AG8" s="22">
        <v>0</v>
      </c>
      <c r="AH8" s="22">
        <v>0</v>
      </c>
      <c r="AI8" s="22">
        <f t="shared" si="1"/>
        <v>0</v>
      </c>
      <c r="AJ8" s="22">
        <v>0</v>
      </c>
      <c r="AK8" s="22">
        <f t="shared" si="2"/>
        <v>-2358</v>
      </c>
      <c r="AM8" s="32">
        <f t="shared" si="3"/>
        <v>0</v>
      </c>
      <c r="AN8" s="32">
        <f t="shared" si="4"/>
        <v>0</v>
      </c>
      <c r="AO8" s="77"/>
    </row>
    <row r="9" spans="1:42" x14ac:dyDescent="0.25">
      <c r="A9" s="123">
        <v>41334</v>
      </c>
      <c r="C9" s="31" t="s">
        <v>8490</v>
      </c>
      <c r="D9" s="30" t="s">
        <v>8491</v>
      </c>
      <c r="F9" s="29" t="s">
        <v>88</v>
      </c>
      <c r="G9" s="29" t="s">
        <v>451</v>
      </c>
      <c r="H9" s="29" t="s">
        <v>157</v>
      </c>
      <c r="L9" s="31">
        <v>1</v>
      </c>
      <c r="M9" s="31" t="s">
        <v>158</v>
      </c>
      <c r="P9" s="32">
        <v>1118.1300000000001</v>
      </c>
      <c r="Q9" s="32">
        <v>0</v>
      </c>
      <c r="R9" s="32">
        <v>0</v>
      </c>
      <c r="S9" s="32">
        <f t="shared" si="0"/>
        <v>1118.1300000000001</v>
      </c>
      <c r="U9" s="31">
        <v>48</v>
      </c>
      <c r="V9" s="22">
        <v>-1118.1300000000001</v>
      </c>
      <c r="W9" s="22">
        <v>0</v>
      </c>
      <c r="X9" s="22">
        <v>0</v>
      </c>
      <c r="Y9" s="22">
        <v>0</v>
      </c>
      <c r="Z9" s="22">
        <v>0</v>
      </c>
      <c r="AA9" s="22">
        <v>0</v>
      </c>
      <c r="AB9" s="22">
        <v>0</v>
      </c>
      <c r="AC9" s="22">
        <v>0</v>
      </c>
      <c r="AD9" s="22">
        <v>0</v>
      </c>
      <c r="AE9" s="22">
        <v>0</v>
      </c>
      <c r="AF9" s="22">
        <v>0</v>
      </c>
      <c r="AG9" s="22">
        <v>0</v>
      </c>
      <c r="AH9" s="22">
        <v>0</v>
      </c>
      <c r="AI9" s="22">
        <f t="shared" si="1"/>
        <v>0</v>
      </c>
      <c r="AJ9" s="22">
        <v>0</v>
      </c>
      <c r="AK9" s="22">
        <f t="shared" si="2"/>
        <v>-1118.1300000000001</v>
      </c>
      <c r="AM9" s="32">
        <f t="shared" si="3"/>
        <v>0</v>
      </c>
      <c r="AN9" s="32">
        <f t="shared" si="4"/>
        <v>0</v>
      </c>
      <c r="AO9" s="77"/>
    </row>
    <row r="10" spans="1:42" x14ac:dyDescent="0.25">
      <c r="A10" s="123">
        <v>41334</v>
      </c>
      <c r="C10" s="31" t="s">
        <v>8492</v>
      </c>
      <c r="D10" s="30" t="s">
        <v>8493</v>
      </c>
      <c r="F10" s="29" t="s">
        <v>88</v>
      </c>
      <c r="G10" s="29" t="s">
        <v>451</v>
      </c>
      <c r="H10" s="29" t="s">
        <v>157</v>
      </c>
      <c r="L10" s="31">
        <v>1</v>
      </c>
      <c r="M10" s="31" t="s">
        <v>158</v>
      </c>
      <c r="P10" s="32">
        <v>1118.1199999999999</v>
      </c>
      <c r="Q10" s="32">
        <v>0</v>
      </c>
      <c r="R10" s="32">
        <v>0</v>
      </c>
      <c r="S10" s="32">
        <f t="shared" si="0"/>
        <v>1118.1199999999999</v>
      </c>
      <c r="U10" s="31">
        <v>48</v>
      </c>
      <c r="V10" s="22">
        <v>-1118.1199999999999</v>
      </c>
      <c r="W10" s="22">
        <v>0</v>
      </c>
      <c r="X10" s="22">
        <v>0</v>
      </c>
      <c r="Y10" s="22">
        <v>0</v>
      </c>
      <c r="Z10" s="22">
        <v>0</v>
      </c>
      <c r="AA10" s="22">
        <v>0</v>
      </c>
      <c r="AB10" s="22">
        <v>0</v>
      </c>
      <c r="AC10" s="22">
        <v>0</v>
      </c>
      <c r="AD10" s="22">
        <v>0</v>
      </c>
      <c r="AE10" s="22">
        <v>0</v>
      </c>
      <c r="AF10" s="22">
        <v>0</v>
      </c>
      <c r="AG10" s="22">
        <v>0</v>
      </c>
      <c r="AH10" s="22">
        <v>0</v>
      </c>
      <c r="AI10" s="22">
        <f t="shared" si="1"/>
        <v>0</v>
      </c>
      <c r="AJ10" s="22">
        <v>0</v>
      </c>
      <c r="AK10" s="22">
        <f t="shared" si="2"/>
        <v>-1118.1199999999999</v>
      </c>
      <c r="AM10" s="32">
        <f t="shared" si="3"/>
        <v>0</v>
      </c>
      <c r="AN10" s="32">
        <f t="shared" si="4"/>
        <v>0</v>
      </c>
      <c r="AO10" s="77"/>
    </row>
    <row r="11" spans="1:42" x14ac:dyDescent="0.25">
      <c r="A11" s="123">
        <v>41608</v>
      </c>
      <c r="C11" s="31" t="s">
        <v>8494</v>
      </c>
      <c r="D11" s="30" t="s">
        <v>8495</v>
      </c>
      <c r="F11" s="29" t="s">
        <v>418</v>
      </c>
      <c r="G11" s="29" t="s">
        <v>6835</v>
      </c>
      <c r="H11" s="29" t="s">
        <v>157</v>
      </c>
      <c r="L11" s="31">
        <v>1</v>
      </c>
      <c r="M11" s="31" t="s">
        <v>158</v>
      </c>
      <c r="P11" s="37">
        <v>8263.51</v>
      </c>
      <c r="Q11" s="32">
        <v>0</v>
      </c>
      <c r="R11" s="32">
        <v>0</v>
      </c>
      <c r="S11" s="37">
        <f t="shared" si="0"/>
        <v>8263.51</v>
      </c>
      <c r="T11" s="37"/>
      <c r="U11" s="31">
        <v>48</v>
      </c>
      <c r="V11" s="22">
        <v>-8263.51</v>
      </c>
      <c r="W11" s="22">
        <v>0</v>
      </c>
      <c r="X11" s="22">
        <v>0</v>
      </c>
      <c r="Y11" s="22">
        <v>0</v>
      </c>
      <c r="Z11" s="22">
        <v>0</v>
      </c>
      <c r="AA11" s="22">
        <v>0</v>
      </c>
      <c r="AB11" s="22">
        <v>0</v>
      </c>
      <c r="AC11" s="22">
        <v>0</v>
      </c>
      <c r="AD11" s="22">
        <v>0</v>
      </c>
      <c r="AE11" s="22">
        <v>0</v>
      </c>
      <c r="AF11" s="22">
        <v>0</v>
      </c>
      <c r="AG11" s="22">
        <v>0</v>
      </c>
      <c r="AH11" s="22">
        <v>0</v>
      </c>
      <c r="AI11" s="22">
        <f t="shared" si="1"/>
        <v>0</v>
      </c>
      <c r="AJ11" s="22">
        <v>0</v>
      </c>
      <c r="AK11" s="22">
        <f t="shared" si="2"/>
        <v>-8263.51</v>
      </c>
      <c r="AM11" s="32">
        <f t="shared" si="3"/>
        <v>0</v>
      </c>
      <c r="AN11" s="32">
        <f t="shared" si="4"/>
        <v>0</v>
      </c>
      <c r="AO11" s="77"/>
    </row>
    <row r="12" spans="1:42" x14ac:dyDescent="0.25">
      <c r="A12" s="123">
        <v>41803</v>
      </c>
      <c r="C12" s="31" t="s">
        <v>8496</v>
      </c>
      <c r="D12" s="30" t="s">
        <v>8497</v>
      </c>
      <c r="F12" s="29" t="s">
        <v>88</v>
      </c>
      <c r="G12" s="29" t="s">
        <v>451</v>
      </c>
      <c r="H12" s="29" t="s">
        <v>157</v>
      </c>
      <c r="L12" s="31">
        <v>1</v>
      </c>
      <c r="M12" s="31" t="s">
        <v>158</v>
      </c>
      <c r="P12" s="32">
        <v>2850</v>
      </c>
      <c r="Q12" s="32">
        <v>0</v>
      </c>
      <c r="R12" s="32">
        <v>0</v>
      </c>
      <c r="S12" s="32">
        <f t="shared" si="0"/>
        <v>2850</v>
      </c>
      <c r="U12" s="31">
        <v>48</v>
      </c>
      <c r="V12" s="22">
        <v>-2850</v>
      </c>
      <c r="W12" s="22">
        <v>0</v>
      </c>
      <c r="X12" s="22">
        <v>0</v>
      </c>
      <c r="Y12" s="22">
        <v>0</v>
      </c>
      <c r="Z12" s="22">
        <v>0</v>
      </c>
      <c r="AA12" s="22">
        <v>0</v>
      </c>
      <c r="AB12" s="22">
        <v>0</v>
      </c>
      <c r="AC12" s="22">
        <v>0</v>
      </c>
      <c r="AD12" s="22">
        <v>0</v>
      </c>
      <c r="AE12" s="22">
        <v>0</v>
      </c>
      <c r="AF12" s="22">
        <v>0</v>
      </c>
      <c r="AG12" s="22">
        <v>0</v>
      </c>
      <c r="AH12" s="22">
        <v>0</v>
      </c>
      <c r="AI12" s="22">
        <f t="shared" si="1"/>
        <v>0</v>
      </c>
      <c r="AJ12" s="22">
        <v>0</v>
      </c>
      <c r="AK12" s="22">
        <f t="shared" si="2"/>
        <v>-2850</v>
      </c>
      <c r="AM12" s="32">
        <f t="shared" si="3"/>
        <v>0</v>
      </c>
      <c r="AN12" s="32">
        <f t="shared" si="4"/>
        <v>0</v>
      </c>
      <c r="AO12" s="77"/>
    </row>
    <row r="13" spans="1:42" x14ac:dyDescent="0.25">
      <c r="A13" s="123">
        <v>42132</v>
      </c>
      <c r="C13" s="31" t="s">
        <v>8498</v>
      </c>
      <c r="D13" s="30" t="s">
        <v>8499</v>
      </c>
      <c r="F13" s="29" t="s">
        <v>418</v>
      </c>
      <c r="G13" s="29" t="s">
        <v>7467</v>
      </c>
      <c r="H13" s="29" t="s">
        <v>157</v>
      </c>
      <c r="L13" s="31">
        <v>1</v>
      </c>
      <c r="M13" s="31" t="s">
        <v>158</v>
      </c>
      <c r="P13" s="32">
        <v>4550</v>
      </c>
      <c r="Q13" s="32">
        <v>0</v>
      </c>
      <c r="R13" s="32">
        <v>0</v>
      </c>
      <c r="S13" s="32">
        <f t="shared" si="0"/>
        <v>4550</v>
      </c>
      <c r="U13" s="31">
        <v>48</v>
      </c>
      <c r="V13" s="22">
        <v>-4550</v>
      </c>
      <c r="W13" s="22">
        <v>0</v>
      </c>
      <c r="X13" s="22">
        <v>0</v>
      </c>
      <c r="Y13" s="22">
        <v>0</v>
      </c>
      <c r="Z13" s="22">
        <v>0</v>
      </c>
      <c r="AA13" s="22">
        <v>0</v>
      </c>
      <c r="AB13" s="22">
        <v>0</v>
      </c>
      <c r="AC13" s="22">
        <v>0</v>
      </c>
      <c r="AD13" s="22">
        <v>0</v>
      </c>
      <c r="AE13" s="22">
        <v>0</v>
      </c>
      <c r="AF13" s="22">
        <v>0</v>
      </c>
      <c r="AG13" s="22">
        <v>0</v>
      </c>
      <c r="AH13" s="22">
        <v>0</v>
      </c>
      <c r="AI13" s="22">
        <f t="shared" si="1"/>
        <v>0</v>
      </c>
      <c r="AJ13" s="22">
        <v>0</v>
      </c>
      <c r="AK13" s="22">
        <f t="shared" si="2"/>
        <v>-4550</v>
      </c>
      <c r="AM13" s="32">
        <f t="shared" si="3"/>
        <v>0</v>
      </c>
      <c r="AN13" s="32">
        <f t="shared" si="4"/>
        <v>0</v>
      </c>
      <c r="AO13" s="77"/>
    </row>
    <row r="14" spans="1:42" x14ac:dyDescent="0.25">
      <c r="A14" s="123">
        <v>42249</v>
      </c>
      <c r="C14" s="31" t="s">
        <v>8500</v>
      </c>
      <c r="D14" s="30" t="s">
        <v>8501</v>
      </c>
      <c r="F14" s="29" t="s">
        <v>418</v>
      </c>
      <c r="G14" s="29" t="s">
        <v>7467</v>
      </c>
      <c r="H14" s="29" t="s">
        <v>157</v>
      </c>
      <c r="L14" s="31">
        <v>1</v>
      </c>
      <c r="M14" s="31" t="s">
        <v>158</v>
      </c>
      <c r="P14" s="32">
        <v>3160</v>
      </c>
      <c r="Q14" s="32">
        <v>0</v>
      </c>
      <c r="R14" s="32">
        <v>0</v>
      </c>
      <c r="S14" s="32">
        <f t="shared" si="0"/>
        <v>3160</v>
      </c>
      <c r="U14" s="31">
        <v>48</v>
      </c>
      <c r="V14" s="22">
        <v>-3160</v>
      </c>
      <c r="W14" s="22">
        <v>0</v>
      </c>
      <c r="X14" s="22">
        <v>0</v>
      </c>
      <c r="Y14" s="22">
        <v>0</v>
      </c>
      <c r="Z14" s="22">
        <v>0</v>
      </c>
      <c r="AA14" s="22">
        <v>0</v>
      </c>
      <c r="AB14" s="22">
        <v>0</v>
      </c>
      <c r="AC14" s="22">
        <v>0</v>
      </c>
      <c r="AD14" s="22">
        <v>0</v>
      </c>
      <c r="AE14" s="22">
        <v>0</v>
      </c>
      <c r="AF14" s="22">
        <v>0</v>
      </c>
      <c r="AG14" s="22">
        <v>0</v>
      </c>
      <c r="AH14" s="22">
        <v>0</v>
      </c>
      <c r="AI14" s="22">
        <f t="shared" si="1"/>
        <v>0</v>
      </c>
      <c r="AJ14" s="22">
        <v>0</v>
      </c>
      <c r="AK14" s="22">
        <f t="shared" si="2"/>
        <v>-3160</v>
      </c>
      <c r="AM14" s="32">
        <f t="shared" si="3"/>
        <v>0</v>
      </c>
      <c r="AN14" s="32">
        <f t="shared" si="4"/>
        <v>0</v>
      </c>
      <c r="AO14" s="77"/>
    </row>
    <row r="15" spans="1:42" ht="30" x14ac:dyDescent="0.25">
      <c r="A15" s="123">
        <v>42736</v>
      </c>
      <c r="C15" s="31" t="s">
        <v>8502</v>
      </c>
      <c r="D15" s="30" t="s">
        <v>8503</v>
      </c>
      <c r="F15" s="29" t="s">
        <v>88</v>
      </c>
      <c r="G15" s="29" t="s">
        <v>8504</v>
      </c>
      <c r="H15" s="29" t="s">
        <v>157</v>
      </c>
      <c r="L15" s="31">
        <v>1</v>
      </c>
      <c r="M15" s="31" t="s">
        <v>158</v>
      </c>
      <c r="P15" s="37">
        <v>2925</v>
      </c>
      <c r="Q15" s="32">
        <v>0</v>
      </c>
      <c r="R15" s="32">
        <v>0</v>
      </c>
      <c r="S15" s="37">
        <f t="shared" si="0"/>
        <v>2925</v>
      </c>
      <c r="T15" s="37"/>
      <c r="U15" s="31">
        <v>48</v>
      </c>
      <c r="V15" s="22">
        <v>-2925</v>
      </c>
      <c r="W15" s="22">
        <v>0</v>
      </c>
      <c r="X15" s="22">
        <v>0</v>
      </c>
      <c r="Y15" s="22">
        <v>0</v>
      </c>
      <c r="Z15" s="22">
        <v>0</v>
      </c>
      <c r="AA15" s="22">
        <v>0</v>
      </c>
      <c r="AB15" s="22">
        <v>0</v>
      </c>
      <c r="AC15" s="22">
        <v>0</v>
      </c>
      <c r="AD15" s="22">
        <v>0</v>
      </c>
      <c r="AE15" s="22">
        <v>0</v>
      </c>
      <c r="AF15" s="22">
        <v>0</v>
      </c>
      <c r="AG15" s="22">
        <v>0</v>
      </c>
      <c r="AH15" s="22">
        <v>0</v>
      </c>
      <c r="AI15" s="22">
        <f t="shared" si="1"/>
        <v>0</v>
      </c>
      <c r="AJ15" s="22">
        <v>0</v>
      </c>
      <c r="AK15" s="22">
        <f t="shared" si="2"/>
        <v>-2925</v>
      </c>
      <c r="AM15" s="32">
        <f t="shared" si="3"/>
        <v>0</v>
      </c>
      <c r="AN15" s="32">
        <f t="shared" si="4"/>
        <v>0</v>
      </c>
      <c r="AO15" s="77"/>
    </row>
    <row r="16" spans="1:42" ht="30" x14ac:dyDescent="0.25">
      <c r="A16" s="123">
        <v>42736</v>
      </c>
      <c r="C16" s="31" t="s">
        <v>8505</v>
      </c>
      <c r="D16" s="30" t="s">
        <v>8503</v>
      </c>
      <c r="F16" s="29" t="s">
        <v>88</v>
      </c>
      <c r="G16" s="29" t="s">
        <v>8504</v>
      </c>
      <c r="H16" s="29" t="s">
        <v>157</v>
      </c>
      <c r="L16" s="31">
        <v>1</v>
      </c>
      <c r="M16" s="31" t="s">
        <v>158</v>
      </c>
      <c r="P16" s="37">
        <v>2925</v>
      </c>
      <c r="Q16" s="32">
        <v>0</v>
      </c>
      <c r="R16" s="32">
        <v>0</v>
      </c>
      <c r="S16" s="37">
        <f t="shared" si="0"/>
        <v>2925</v>
      </c>
      <c r="T16" s="37"/>
      <c r="U16" s="31">
        <v>48</v>
      </c>
      <c r="V16" s="22">
        <v>-2925</v>
      </c>
      <c r="W16" s="22">
        <v>0</v>
      </c>
      <c r="X16" s="22">
        <v>0</v>
      </c>
      <c r="Y16" s="22">
        <v>0</v>
      </c>
      <c r="Z16" s="22">
        <v>0</v>
      </c>
      <c r="AA16" s="22">
        <v>0</v>
      </c>
      <c r="AB16" s="22">
        <v>0</v>
      </c>
      <c r="AC16" s="22">
        <v>0</v>
      </c>
      <c r="AD16" s="22">
        <v>0</v>
      </c>
      <c r="AE16" s="22">
        <v>0</v>
      </c>
      <c r="AF16" s="22">
        <v>0</v>
      </c>
      <c r="AG16" s="22">
        <v>0</v>
      </c>
      <c r="AH16" s="22">
        <v>0</v>
      </c>
      <c r="AI16" s="22">
        <f t="shared" si="1"/>
        <v>0</v>
      </c>
      <c r="AJ16" s="22">
        <v>0</v>
      </c>
      <c r="AK16" s="22">
        <f t="shared" si="2"/>
        <v>-2925</v>
      </c>
      <c r="AM16" s="32">
        <f t="shared" si="3"/>
        <v>0</v>
      </c>
      <c r="AN16" s="32">
        <f t="shared" si="4"/>
        <v>0</v>
      </c>
      <c r="AO16" s="77"/>
    </row>
    <row r="17" spans="1:41" ht="30" x14ac:dyDescent="0.25">
      <c r="A17" s="123">
        <v>42736</v>
      </c>
      <c r="C17" s="31" t="s">
        <v>8506</v>
      </c>
      <c r="D17" s="30" t="s">
        <v>8503</v>
      </c>
      <c r="F17" s="29" t="s">
        <v>418</v>
      </c>
      <c r="G17" s="29" t="s">
        <v>6835</v>
      </c>
      <c r="H17" s="29" t="s">
        <v>157</v>
      </c>
      <c r="L17" s="31">
        <v>1</v>
      </c>
      <c r="M17" s="31" t="s">
        <v>158</v>
      </c>
      <c r="P17" s="37">
        <v>2925</v>
      </c>
      <c r="Q17" s="32">
        <v>0</v>
      </c>
      <c r="R17" s="32">
        <v>0</v>
      </c>
      <c r="S17" s="37">
        <f t="shared" si="0"/>
        <v>2925</v>
      </c>
      <c r="T17" s="37"/>
      <c r="U17" s="31">
        <v>48</v>
      </c>
      <c r="V17" s="22">
        <v>-2925</v>
      </c>
      <c r="W17" s="22">
        <v>0</v>
      </c>
      <c r="X17" s="22">
        <v>0</v>
      </c>
      <c r="Y17" s="22">
        <v>0</v>
      </c>
      <c r="Z17" s="22">
        <v>0</v>
      </c>
      <c r="AA17" s="22">
        <v>0</v>
      </c>
      <c r="AB17" s="22">
        <v>0</v>
      </c>
      <c r="AC17" s="22">
        <v>0</v>
      </c>
      <c r="AD17" s="22">
        <v>0</v>
      </c>
      <c r="AE17" s="22">
        <v>0</v>
      </c>
      <c r="AF17" s="22">
        <v>0</v>
      </c>
      <c r="AG17" s="22">
        <v>0</v>
      </c>
      <c r="AH17" s="22">
        <v>0</v>
      </c>
      <c r="AI17" s="22">
        <f t="shared" si="1"/>
        <v>0</v>
      </c>
      <c r="AJ17" s="22">
        <v>0</v>
      </c>
      <c r="AK17" s="22">
        <f t="shared" si="2"/>
        <v>-2925</v>
      </c>
      <c r="AM17" s="32">
        <f t="shared" si="3"/>
        <v>0</v>
      </c>
      <c r="AN17" s="32">
        <f t="shared" si="4"/>
        <v>0</v>
      </c>
      <c r="AO17" s="77"/>
    </row>
    <row r="18" spans="1:41" ht="30" outlineLevel="1" x14ac:dyDescent="0.25">
      <c r="A18" s="123">
        <v>42795</v>
      </c>
      <c r="C18" s="31" t="s">
        <v>8507</v>
      </c>
      <c r="D18" s="30" t="s">
        <v>8508</v>
      </c>
      <c r="F18" s="29" t="s">
        <v>88</v>
      </c>
      <c r="G18" s="29" t="s">
        <v>162</v>
      </c>
      <c r="H18" s="29" t="s">
        <v>157</v>
      </c>
      <c r="L18" s="31">
        <v>1</v>
      </c>
      <c r="M18" s="31" t="s">
        <v>207</v>
      </c>
      <c r="P18" s="32">
        <v>1190.48</v>
      </c>
      <c r="Q18" s="32">
        <v>0</v>
      </c>
      <c r="R18" s="32">
        <v>0</v>
      </c>
      <c r="S18" s="32">
        <f t="shared" si="0"/>
        <v>1190.48</v>
      </c>
      <c r="U18" s="31">
        <v>48</v>
      </c>
      <c r="V18" s="22">
        <v>-1190.48</v>
      </c>
      <c r="W18" s="22">
        <v>0</v>
      </c>
      <c r="X18" s="22">
        <v>0</v>
      </c>
      <c r="Y18" s="22">
        <v>0</v>
      </c>
      <c r="Z18" s="22">
        <v>0</v>
      </c>
      <c r="AA18" s="22">
        <v>0</v>
      </c>
      <c r="AB18" s="22">
        <v>0</v>
      </c>
      <c r="AC18" s="22">
        <v>0</v>
      </c>
      <c r="AD18" s="22">
        <v>0</v>
      </c>
      <c r="AE18" s="22">
        <v>0</v>
      </c>
      <c r="AF18" s="22">
        <v>0</v>
      </c>
      <c r="AG18" s="22">
        <v>0</v>
      </c>
      <c r="AH18" s="22">
        <v>0</v>
      </c>
      <c r="AI18" s="22">
        <f t="shared" si="1"/>
        <v>0</v>
      </c>
      <c r="AJ18" s="22">
        <v>0</v>
      </c>
      <c r="AK18" s="22">
        <f t="shared" si="2"/>
        <v>-1190.48</v>
      </c>
      <c r="AM18" s="32">
        <f t="shared" si="3"/>
        <v>0</v>
      </c>
      <c r="AN18" s="32">
        <f t="shared" si="4"/>
        <v>0</v>
      </c>
      <c r="AO18" s="77"/>
    </row>
    <row r="19" spans="1:41" ht="30" outlineLevel="1" x14ac:dyDescent="0.25">
      <c r="A19" s="123">
        <v>42795</v>
      </c>
      <c r="C19" s="31" t="s">
        <v>8509</v>
      </c>
      <c r="D19" s="30" t="s">
        <v>8508</v>
      </c>
      <c r="F19" s="29" t="s">
        <v>88</v>
      </c>
      <c r="G19" s="29" t="s">
        <v>206</v>
      </c>
      <c r="H19" s="29" t="s">
        <v>157</v>
      </c>
      <c r="L19" s="31">
        <v>1</v>
      </c>
      <c r="M19" s="31" t="s">
        <v>207</v>
      </c>
      <c r="P19" s="32">
        <v>1190.48</v>
      </c>
      <c r="Q19" s="32">
        <v>0</v>
      </c>
      <c r="R19" s="32">
        <v>0</v>
      </c>
      <c r="S19" s="32">
        <f t="shared" si="0"/>
        <v>1190.48</v>
      </c>
      <c r="U19" s="31">
        <v>48</v>
      </c>
      <c r="V19" s="22">
        <v>-1190.48</v>
      </c>
      <c r="W19" s="22">
        <v>0</v>
      </c>
      <c r="X19" s="22">
        <v>0</v>
      </c>
      <c r="Y19" s="22">
        <v>0</v>
      </c>
      <c r="Z19" s="22">
        <v>0</v>
      </c>
      <c r="AA19" s="22">
        <v>0</v>
      </c>
      <c r="AB19" s="22">
        <v>0</v>
      </c>
      <c r="AC19" s="22">
        <v>0</v>
      </c>
      <c r="AD19" s="22">
        <v>0</v>
      </c>
      <c r="AE19" s="22">
        <v>0</v>
      </c>
      <c r="AF19" s="22">
        <v>0</v>
      </c>
      <c r="AG19" s="22">
        <v>0</v>
      </c>
      <c r="AH19" s="22">
        <v>0</v>
      </c>
      <c r="AI19" s="22">
        <f t="shared" si="1"/>
        <v>0</v>
      </c>
      <c r="AJ19" s="22">
        <v>0</v>
      </c>
      <c r="AK19" s="22">
        <f t="shared" si="2"/>
        <v>-1190.48</v>
      </c>
      <c r="AM19" s="32">
        <f t="shared" si="3"/>
        <v>0</v>
      </c>
      <c r="AN19" s="32">
        <f t="shared" si="4"/>
        <v>0</v>
      </c>
      <c r="AO19" s="77"/>
    </row>
    <row r="20" spans="1:41" ht="30" outlineLevel="1" x14ac:dyDescent="0.25">
      <c r="A20" s="123">
        <v>42948</v>
      </c>
      <c r="C20" s="31" t="s">
        <v>8510</v>
      </c>
      <c r="D20" s="30" t="s">
        <v>8511</v>
      </c>
      <c r="F20" s="29" t="s">
        <v>418</v>
      </c>
      <c r="G20" s="29" t="s">
        <v>6835</v>
      </c>
      <c r="H20" s="29" t="s">
        <v>157</v>
      </c>
      <c r="L20" s="31">
        <v>1</v>
      </c>
      <c r="M20" s="31" t="s">
        <v>207</v>
      </c>
      <c r="P20" s="32">
        <v>5589</v>
      </c>
      <c r="Q20" s="32">
        <v>0</v>
      </c>
      <c r="R20" s="32">
        <v>0</v>
      </c>
      <c r="S20" s="32">
        <f t="shared" si="0"/>
        <v>5589</v>
      </c>
      <c r="U20" s="31">
        <v>48</v>
      </c>
      <c r="V20" s="22">
        <v>-5589</v>
      </c>
      <c r="W20" s="22">
        <v>0</v>
      </c>
      <c r="X20" s="22">
        <v>0</v>
      </c>
      <c r="Y20" s="22">
        <v>0</v>
      </c>
      <c r="Z20" s="22">
        <v>0</v>
      </c>
      <c r="AA20" s="22">
        <v>0</v>
      </c>
      <c r="AB20" s="22">
        <v>0</v>
      </c>
      <c r="AC20" s="22">
        <v>0</v>
      </c>
      <c r="AD20" s="22">
        <v>0</v>
      </c>
      <c r="AE20" s="22">
        <v>0</v>
      </c>
      <c r="AF20" s="22">
        <v>0</v>
      </c>
      <c r="AG20" s="22">
        <v>0</v>
      </c>
      <c r="AH20" s="22">
        <v>0</v>
      </c>
      <c r="AI20" s="22">
        <f t="shared" si="1"/>
        <v>0</v>
      </c>
      <c r="AJ20" s="22">
        <v>0</v>
      </c>
      <c r="AK20" s="22">
        <f t="shared" si="2"/>
        <v>-5589</v>
      </c>
      <c r="AM20" s="32">
        <f t="shared" si="3"/>
        <v>0</v>
      </c>
      <c r="AN20" s="32">
        <f t="shared" si="4"/>
        <v>0</v>
      </c>
      <c r="AO20" s="77"/>
    </row>
    <row r="21" spans="1:41" ht="30" outlineLevel="1" x14ac:dyDescent="0.25">
      <c r="A21" s="123">
        <v>42948</v>
      </c>
      <c r="C21" s="31" t="s">
        <v>8512</v>
      </c>
      <c r="D21" s="30" t="s">
        <v>8513</v>
      </c>
      <c r="F21" s="29" t="s">
        <v>418</v>
      </c>
      <c r="G21" s="29" t="s">
        <v>8514</v>
      </c>
      <c r="H21" s="29" t="s">
        <v>157</v>
      </c>
      <c r="L21" s="31">
        <v>1</v>
      </c>
      <c r="M21" s="31" t="s">
        <v>207</v>
      </c>
      <c r="P21" s="32">
        <v>3680</v>
      </c>
      <c r="Q21" s="32">
        <v>0</v>
      </c>
      <c r="R21" s="32">
        <v>0</v>
      </c>
      <c r="S21" s="32">
        <f t="shared" si="0"/>
        <v>3680</v>
      </c>
      <c r="U21" s="31">
        <v>48</v>
      </c>
      <c r="V21" s="22">
        <v>-3680</v>
      </c>
      <c r="W21" s="22">
        <v>0</v>
      </c>
      <c r="X21" s="22">
        <v>0</v>
      </c>
      <c r="Y21" s="22">
        <v>0</v>
      </c>
      <c r="Z21" s="22">
        <v>0</v>
      </c>
      <c r="AA21" s="22">
        <v>0</v>
      </c>
      <c r="AB21" s="22">
        <v>0</v>
      </c>
      <c r="AC21" s="22">
        <v>0</v>
      </c>
      <c r="AD21" s="22">
        <v>0</v>
      </c>
      <c r="AE21" s="22">
        <v>0</v>
      </c>
      <c r="AF21" s="22">
        <v>0</v>
      </c>
      <c r="AG21" s="22">
        <v>0</v>
      </c>
      <c r="AH21" s="22">
        <v>0</v>
      </c>
      <c r="AI21" s="22">
        <f t="shared" si="1"/>
        <v>0</v>
      </c>
      <c r="AJ21" s="22">
        <v>0</v>
      </c>
      <c r="AK21" s="22">
        <f t="shared" si="2"/>
        <v>-3680</v>
      </c>
      <c r="AM21" s="32">
        <f t="shared" si="3"/>
        <v>0</v>
      </c>
      <c r="AN21" s="32">
        <f t="shared" si="4"/>
        <v>0</v>
      </c>
      <c r="AO21" s="77"/>
    </row>
    <row r="22" spans="1:41" outlineLevel="1" x14ac:dyDescent="0.25">
      <c r="A22" s="123">
        <v>43009</v>
      </c>
      <c r="C22" s="31" t="s">
        <v>8515</v>
      </c>
      <c r="D22" s="30" t="s">
        <v>8516</v>
      </c>
      <c r="F22" s="29" t="s">
        <v>418</v>
      </c>
      <c r="G22" s="29" t="s">
        <v>6835</v>
      </c>
      <c r="H22" s="29" t="s">
        <v>90</v>
      </c>
      <c r="L22" s="31">
        <v>1</v>
      </c>
      <c r="M22" s="31" t="s">
        <v>207</v>
      </c>
      <c r="P22" s="32">
        <v>600</v>
      </c>
      <c r="Q22" s="32">
        <v>0</v>
      </c>
      <c r="R22" s="32">
        <v>0</v>
      </c>
      <c r="S22" s="32">
        <f t="shared" si="0"/>
        <v>600</v>
      </c>
      <c r="U22" s="31">
        <v>48</v>
      </c>
      <c r="V22" s="22">
        <v>-600</v>
      </c>
      <c r="W22" s="22">
        <v>0</v>
      </c>
      <c r="X22" s="22">
        <v>0</v>
      </c>
      <c r="Y22" s="22">
        <v>0</v>
      </c>
      <c r="Z22" s="22">
        <v>0</v>
      </c>
      <c r="AA22" s="22">
        <v>0</v>
      </c>
      <c r="AB22" s="22">
        <v>0</v>
      </c>
      <c r="AC22" s="22">
        <v>0</v>
      </c>
      <c r="AD22" s="22">
        <v>0</v>
      </c>
      <c r="AE22" s="22">
        <v>0</v>
      </c>
      <c r="AF22" s="22">
        <v>0</v>
      </c>
      <c r="AG22" s="22">
        <v>0</v>
      </c>
      <c r="AH22" s="22">
        <v>0</v>
      </c>
      <c r="AI22" s="22">
        <f t="shared" si="1"/>
        <v>0</v>
      </c>
      <c r="AJ22" s="22">
        <v>0</v>
      </c>
      <c r="AK22" s="22">
        <f t="shared" si="2"/>
        <v>-600</v>
      </c>
      <c r="AM22" s="32">
        <f t="shared" si="3"/>
        <v>0</v>
      </c>
      <c r="AN22" s="32">
        <f t="shared" si="4"/>
        <v>0</v>
      </c>
      <c r="AO22" s="77"/>
    </row>
    <row r="23" spans="1:41" outlineLevel="1" x14ac:dyDescent="0.25">
      <c r="A23" s="123">
        <v>43009</v>
      </c>
      <c r="C23" s="31" t="s">
        <v>8517</v>
      </c>
      <c r="D23" s="30" t="s">
        <v>8516</v>
      </c>
      <c r="F23" s="29" t="s">
        <v>418</v>
      </c>
      <c r="G23" s="29" t="s">
        <v>6835</v>
      </c>
      <c r="H23" s="29" t="s">
        <v>90</v>
      </c>
      <c r="L23" s="31">
        <v>1</v>
      </c>
      <c r="M23" s="31" t="s">
        <v>207</v>
      </c>
      <c r="P23" s="32">
        <v>600</v>
      </c>
      <c r="Q23" s="32">
        <v>0</v>
      </c>
      <c r="R23" s="32">
        <v>0</v>
      </c>
      <c r="S23" s="32">
        <f t="shared" si="0"/>
        <v>600</v>
      </c>
      <c r="U23" s="31">
        <v>48</v>
      </c>
      <c r="V23" s="22">
        <v>-600</v>
      </c>
      <c r="W23" s="22">
        <v>0</v>
      </c>
      <c r="X23" s="22">
        <v>0</v>
      </c>
      <c r="Y23" s="22">
        <v>0</v>
      </c>
      <c r="Z23" s="22">
        <v>0</v>
      </c>
      <c r="AA23" s="22">
        <v>0</v>
      </c>
      <c r="AB23" s="22">
        <v>0</v>
      </c>
      <c r="AC23" s="22">
        <v>0</v>
      </c>
      <c r="AD23" s="22">
        <v>0</v>
      </c>
      <c r="AE23" s="22">
        <v>0</v>
      </c>
      <c r="AF23" s="22">
        <v>0</v>
      </c>
      <c r="AG23" s="22">
        <v>0</v>
      </c>
      <c r="AH23" s="22">
        <v>0</v>
      </c>
      <c r="AI23" s="22">
        <f t="shared" si="1"/>
        <v>0</v>
      </c>
      <c r="AJ23" s="22">
        <v>0</v>
      </c>
      <c r="AK23" s="22">
        <f t="shared" si="2"/>
        <v>-600</v>
      </c>
      <c r="AM23" s="32">
        <f t="shared" si="3"/>
        <v>0</v>
      </c>
      <c r="AN23" s="32">
        <f t="shared" si="4"/>
        <v>0</v>
      </c>
      <c r="AO23" s="77"/>
    </row>
    <row r="24" spans="1:41" outlineLevel="1" x14ac:dyDescent="0.25">
      <c r="A24" s="123">
        <v>43009</v>
      </c>
      <c r="C24" s="31" t="s">
        <v>8518</v>
      </c>
      <c r="D24" s="30" t="s">
        <v>8516</v>
      </c>
      <c r="F24" s="29" t="s">
        <v>418</v>
      </c>
      <c r="G24" s="29" t="s">
        <v>6835</v>
      </c>
      <c r="H24" s="29" t="s">
        <v>90</v>
      </c>
      <c r="L24" s="31">
        <v>1</v>
      </c>
      <c r="M24" s="31" t="s">
        <v>207</v>
      </c>
      <c r="P24" s="32">
        <v>600</v>
      </c>
      <c r="Q24" s="32">
        <v>0</v>
      </c>
      <c r="R24" s="32">
        <v>0</v>
      </c>
      <c r="S24" s="32">
        <f t="shared" si="0"/>
        <v>600</v>
      </c>
      <c r="U24" s="31">
        <v>48</v>
      </c>
      <c r="V24" s="22">
        <v>-600</v>
      </c>
      <c r="W24" s="22">
        <v>0</v>
      </c>
      <c r="X24" s="22">
        <v>0</v>
      </c>
      <c r="Y24" s="22">
        <v>0</v>
      </c>
      <c r="Z24" s="22">
        <v>0</v>
      </c>
      <c r="AA24" s="22">
        <v>0</v>
      </c>
      <c r="AB24" s="22">
        <v>0</v>
      </c>
      <c r="AC24" s="22">
        <v>0</v>
      </c>
      <c r="AD24" s="22">
        <v>0</v>
      </c>
      <c r="AE24" s="22">
        <v>0</v>
      </c>
      <c r="AF24" s="22">
        <v>0</v>
      </c>
      <c r="AG24" s="22">
        <v>0</v>
      </c>
      <c r="AH24" s="22">
        <v>0</v>
      </c>
      <c r="AI24" s="22">
        <f t="shared" si="1"/>
        <v>0</v>
      </c>
      <c r="AJ24" s="22">
        <v>0</v>
      </c>
      <c r="AK24" s="22">
        <f t="shared" si="2"/>
        <v>-600</v>
      </c>
      <c r="AM24" s="32">
        <f t="shared" si="3"/>
        <v>0</v>
      </c>
      <c r="AN24" s="32">
        <f t="shared" si="4"/>
        <v>0</v>
      </c>
      <c r="AO24" s="77"/>
    </row>
    <row r="25" spans="1:41" outlineLevel="1" x14ac:dyDescent="0.25">
      <c r="A25" s="123">
        <v>43009</v>
      </c>
      <c r="C25" s="31" t="s">
        <v>8519</v>
      </c>
      <c r="D25" s="30" t="s">
        <v>8516</v>
      </c>
      <c r="F25" s="29" t="s">
        <v>418</v>
      </c>
      <c r="G25" s="29" t="s">
        <v>6835</v>
      </c>
      <c r="H25" s="29" t="s">
        <v>90</v>
      </c>
      <c r="L25" s="31">
        <v>1</v>
      </c>
      <c r="M25" s="31" t="s">
        <v>207</v>
      </c>
      <c r="P25" s="32">
        <v>600</v>
      </c>
      <c r="Q25" s="32">
        <v>0</v>
      </c>
      <c r="R25" s="32">
        <v>0</v>
      </c>
      <c r="S25" s="32">
        <f t="shared" si="0"/>
        <v>600</v>
      </c>
      <c r="U25" s="31">
        <v>48</v>
      </c>
      <c r="V25" s="22">
        <v>-600</v>
      </c>
      <c r="W25" s="22">
        <v>0</v>
      </c>
      <c r="X25" s="22">
        <v>0</v>
      </c>
      <c r="Y25" s="22">
        <v>0</v>
      </c>
      <c r="Z25" s="22">
        <v>0</v>
      </c>
      <c r="AA25" s="22">
        <v>0</v>
      </c>
      <c r="AB25" s="22">
        <v>0</v>
      </c>
      <c r="AC25" s="22">
        <v>0</v>
      </c>
      <c r="AD25" s="22">
        <v>0</v>
      </c>
      <c r="AE25" s="22">
        <v>0</v>
      </c>
      <c r="AF25" s="22">
        <v>0</v>
      </c>
      <c r="AG25" s="22">
        <v>0</v>
      </c>
      <c r="AH25" s="22">
        <v>0</v>
      </c>
      <c r="AI25" s="22">
        <f t="shared" si="1"/>
        <v>0</v>
      </c>
      <c r="AJ25" s="22">
        <v>0</v>
      </c>
      <c r="AK25" s="22">
        <f t="shared" si="2"/>
        <v>-600</v>
      </c>
      <c r="AM25" s="32">
        <f t="shared" si="3"/>
        <v>0</v>
      </c>
      <c r="AN25" s="32">
        <f t="shared" si="4"/>
        <v>0</v>
      </c>
      <c r="AO25" s="77"/>
    </row>
    <row r="26" spans="1:41" outlineLevel="1" x14ac:dyDescent="0.25">
      <c r="A26" s="123">
        <v>43070</v>
      </c>
      <c r="C26" s="31" t="s">
        <v>8520</v>
      </c>
      <c r="D26" s="30" t="s">
        <v>8521</v>
      </c>
      <c r="F26" s="29" t="s">
        <v>418</v>
      </c>
      <c r="G26" s="29" t="s">
        <v>6835</v>
      </c>
      <c r="H26" s="29" t="s">
        <v>90</v>
      </c>
      <c r="L26" s="31">
        <v>1</v>
      </c>
      <c r="M26" s="31" t="s">
        <v>207</v>
      </c>
      <c r="P26" s="32">
        <v>595</v>
      </c>
      <c r="Q26" s="32">
        <v>0</v>
      </c>
      <c r="R26" s="32">
        <v>0</v>
      </c>
      <c r="S26" s="32">
        <f t="shared" si="0"/>
        <v>595</v>
      </c>
      <c r="U26" s="31">
        <v>48</v>
      </c>
      <c r="V26" s="22">
        <v>-595</v>
      </c>
      <c r="W26" s="22">
        <v>0</v>
      </c>
      <c r="X26" s="22">
        <v>0</v>
      </c>
      <c r="Y26" s="22">
        <v>0</v>
      </c>
      <c r="Z26" s="22">
        <v>0</v>
      </c>
      <c r="AA26" s="22">
        <v>0</v>
      </c>
      <c r="AB26" s="22">
        <v>0</v>
      </c>
      <c r="AC26" s="22">
        <v>0</v>
      </c>
      <c r="AD26" s="22">
        <v>0</v>
      </c>
      <c r="AE26" s="22">
        <v>0</v>
      </c>
      <c r="AF26" s="22">
        <v>0</v>
      </c>
      <c r="AG26" s="22">
        <v>0</v>
      </c>
      <c r="AH26" s="22">
        <v>0</v>
      </c>
      <c r="AI26" s="22">
        <f t="shared" si="1"/>
        <v>0</v>
      </c>
      <c r="AJ26" s="22">
        <v>0</v>
      </c>
      <c r="AK26" s="22">
        <f t="shared" si="2"/>
        <v>-595</v>
      </c>
      <c r="AM26" s="32">
        <f t="shared" si="3"/>
        <v>0</v>
      </c>
      <c r="AN26" s="32">
        <f t="shared" si="4"/>
        <v>0</v>
      </c>
      <c r="AO26" s="77"/>
    </row>
    <row r="27" spans="1:41" outlineLevel="1" x14ac:dyDescent="0.25">
      <c r="A27" s="123">
        <v>43070</v>
      </c>
      <c r="C27" s="31" t="s">
        <v>8522</v>
      </c>
      <c r="D27" s="30" t="s">
        <v>8521</v>
      </c>
      <c r="F27" s="29" t="s">
        <v>418</v>
      </c>
      <c r="G27" s="29" t="s">
        <v>6835</v>
      </c>
      <c r="H27" s="29" t="s">
        <v>90</v>
      </c>
      <c r="L27" s="31">
        <v>1</v>
      </c>
      <c r="M27" s="31" t="s">
        <v>207</v>
      </c>
      <c r="P27" s="32">
        <v>595</v>
      </c>
      <c r="Q27" s="32">
        <v>0</v>
      </c>
      <c r="R27" s="32">
        <v>0</v>
      </c>
      <c r="S27" s="32">
        <f t="shared" si="0"/>
        <v>595</v>
      </c>
      <c r="U27" s="31">
        <v>48</v>
      </c>
      <c r="V27" s="22">
        <v>-595</v>
      </c>
      <c r="W27" s="22">
        <v>0</v>
      </c>
      <c r="X27" s="22">
        <v>0</v>
      </c>
      <c r="Y27" s="22">
        <v>0</v>
      </c>
      <c r="Z27" s="22">
        <v>0</v>
      </c>
      <c r="AA27" s="22">
        <v>0</v>
      </c>
      <c r="AB27" s="22">
        <v>0</v>
      </c>
      <c r="AC27" s="22">
        <v>0</v>
      </c>
      <c r="AD27" s="22">
        <v>0</v>
      </c>
      <c r="AE27" s="22">
        <v>0</v>
      </c>
      <c r="AF27" s="22">
        <v>0</v>
      </c>
      <c r="AG27" s="22">
        <v>0</v>
      </c>
      <c r="AH27" s="22">
        <v>0</v>
      </c>
      <c r="AI27" s="22">
        <f t="shared" si="1"/>
        <v>0</v>
      </c>
      <c r="AJ27" s="22">
        <v>0</v>
      </c>
      <c r="AK27" s="22">
        <f t="shared" si="2"/>
        <v>-595</v>
      </c>
      <c r="AM27" s="32">
        <f t="shared" si="3"/>
        <v>0</v>
      </c>
      <c r="AN27" s="32">
        <f t="shared" si="4"/>
        <v>0</v>
      </c>
      <c r="AO27" s="77"/>
    </row>
    <row r="28" spans="1:41" ht="30" outlineLevel="1" x14ac:dyDescent="0.25">
      <c r="A28" s="123">
        <v>43132</v>
      </c>
      <c r="C28" s="31" t="s">
        <v>8523</v>
      </c>
      <c r="D28" s="30" t="s">
        <v>8524</v>
      </c>
      <c r="F28" s="29" t="s">
        <v>418</v>
      </c>
      <c r="G28" s="29" t="s">
        <v>7467</v>
      </c>
      <c r="H28" s="29" t="s">
        <v>90</v>
      </c>
      <c r="L28" s="31">
        <v>1</v>
      </c>
      <c r="M28" s="31" t="s">
        <v>207</v>
      </c>
      <c r="P28" s="32">
        <v>17903.169999999998</v>
      </c>
      <c r="Q28" s="32">
        <v>0</v>
      </c>
      <c r="R28" s="32">
        <v>0</v>
      </c>
      <c r="S28" s="32">
        <f t="shared" si="0"/>
        <v>17903.169999999998</v>
      </c>
      <c r="U28" s="31">
        <v>48</v>
      </c>
      <c r="V28" s="22">
        <v>-17903.169999999998</v>
      </c>
      <c r="W28" s="22">
        <v>0</v>
      </c>
      <c r="X28" s="22">
        <v>0</v>
      </c>
      <c r="Y28" s="22">
        <v>0</v>
      </c>
      <c r="Z28" s="22">
        <v>0</v>
      </c>
      <c r="AA28" s="22">
        <v>0</v>
      </c>
      <c r="AB28" s="22">
        <v>0</v>
      </c>
      <c r="AC28" s="22">
        <v>0</v>
      </c>
      <c r="AD28" s="22">
        <v>0</v>
      </c>
      <c r="AE28" s="22">
        <v>0</v>
      </c>
      <c r="AF28" s="22">
        <v>0</v>
      </c>
      <c r="AG28" s="22">
        <v>0</v>
      </c>
      <c r="AH28" s="22">
        <v>0</v>
      </c>
      <c r="AI28" s="22">
        <f t="shared" si="1"/>
        <v>0</v>
      </c>
      <c r="AJ28" s="22">
        <v>0</v>
      </c>
      <c r="AK28" s="22">
        <f t="shared" si="2"/>
        <v>-17903.169999999998</v>
      </c>
      <c r="AM28" s="32">
        <f t="shared" si="3"/>
        <v>0</v>
      </c>
      <c r="AN28" s="32">
        <f t="shared" si="4"/>
        <v>0</v>
      </c>
      <c r="AO28" s="77"/>
    </row>
    <row r="29" spans="1:41" outlineLevel="1" x14ac:dyDescent="0.25">
      <c r="A29" s="123">
        <v>43132</v>
      </c>
      <c r="C29" s="31" t="s">
        <v>8525</v>
      </c>
      <c r="D29" s="30" t="s">
        <v>8526</v>
      </c>
      <c r="F29" s="29" t="s">
        <v>418</v>
      </c>
      <c r="G29" s="29" t="s">
        <v>7467</v>
      </c>
      <c r="H29" s="29" t="s">
        <v>90</v>
      </c>
      <c r="L29" s="31">
        <v>1</v>
      </c>
      <c r="M29" s="31" t="s">
        <v>207</v>
      </c>
      <c r="P29" s="32">
        <v>13451.57</v>
      </c>
      <c r="Q29" s="32">
        <v>0</v>
      </c>
      <c r="R29" s="32">
        <v>0</v>
      </c>
      <c r="S29" s="32">
        <f t="shared" si="0"/>
        <v>13451.57</v>
      </c>
      <c r="U29" s="31">
        <v>48</v>
      </c>
      <c r="V29" s="22">
        <v>-13451.57</v>
      </c>
      <c r="W29" s="22">
        <v>0</v>
      </c>
      <c r="X29" s="22">
        <v>0</v>
      </c>
      <c r="Y29" s="22">
        <v>0</v>
      </c>
      <c r="Z29" s="22">
        <v>0</v>
      </c>
      <c r="AA29" s="22">
        <v>0</v>
      </c>
      <c r="AB29" s="22">
        <v>0</v>
      </c>
      <c r="AC29" s="22">
        <v>0</v>
      </c>
      <c r="AD29" s="22">
        <v>0</v>
      </c>
      <c r="AE29" s="22">
        <v>0</v>
      </c>
      <c r="AF29" s="22">
        <v>0</v>
      </c>
      <c r="AG29" s="22">
        <v>0</v>
      </c>
      <c r="AH29" s="22">
        <v>0</v>
      </c>
      <c r="AI29" s="22">
        <f t="shared" si="1"/>
        <v>0</v>
      </c>
      <c r="AJ29" s="22">
        <v>0</v>
      </c>
      <c r="AK29" s="22">
        <f t="shared" si="2"/>
        <v>-13451.57</v>
      </c>
      <c r="AM29" s="32">
        <f t="shared" si="3"/>
        <v>0</v>
      </c>
      <c r="AN29" s="32">
        <f t="shared" si="4"/>
        <v>0</v>
      </c>
      <c r="AO29" s="77"/>
    </row>
    <row r="30" spans="1:41" outlineLevel="1" x14ac:dyDescent="0.25">
      <c r="A30" s="123">
        <v>43132</v>
      </c>
      <c r="C30" s="31" t="s">
        <v>8527</v>
      </c>
      <c r="D30" s="30" t="s">
        <v>8528</v>
      </c>
      <c r="F30" s="29" t="s">
        <v>418</v>
      </c>
      <c r="G30" s="29" t="s">
        <v>7467</v>
      </c>
      <c r="H30" s="29" t="s">
        <v>90</v>
      </c>
      <c r="L30" s="31">
        <v>1</v>
      </c>
      <c r="M30" s="31" t="s">
        <v>207</v>
      </c>
      <c r="P30" s="32">
        <v>14516.08</v>
      </c>
      <c r="Q30" s="32">
        <v>0</v>
      </c>
      <c r="R30" s="32">
        <v>0</v>
      </c>
      <c r="S30" s="32">
        <f t="shared" si="0"/>
        <v>14516.08</v>
      </c>
      <c r="U30" s="31">
        <v>48</v>
      </c>
      <c r="V30" s="22">
        <v>-14516.08</v>
      </c>
      <c r="W30" s="22">
        <v>0</v>
      </c>
      <c r="X30" s="22">
        <v>0</v>
      </c>
      <c r="Y30" s="22">
        <v>0</v>
      </c>
      <c r="Z30" s="22">
        <v>0</v>
      </c>
      <c r="AA30" s="22">
        <v>0</v>
      </c>
      <c r="AB30" s="22">
        <v>0</v>
      </c>
      <c r="AC30" s="22">
        <v>0</v>
      </c>
      <c r="AD30" s="22">
        <v>0</v>
      </c>
      <c r="AE30" s="22">
        <v>0</v>
      </c>
      <c r="AF30" s="22">
        <v>0</v>
      </c>
      <c r="AG30" s="22">
        <v>0</v>
      </c>
      <c r="AH30" s="22">
        <v>0</v>
      </c>
      <c r="AI30" s="22">
        <f t="shared" si="1"/>
        <v>0</v>
      </c>
      <c r="AJ30" s="22">
        <v>0</v>
      </c>
      <c r="AK30" s="22">
        <f t="shared" si="2"/>
        <v>-14516.08</v>
      </c>
      <c r="AM30" s="32">
        <f t="shared" si="3"/>
        <v>0</v>
      </c>
      <c r="AN30" s="32">
        <f t="shared" si="4"/>
        <v>0</v>
      </c>
      <c r="AO30" s="77"/>
    </row>
    <row r="31" spans="1:41" outlineLevel="1" x14ac:dyDescent="0.25">
      <c r="A31" s="123">
        <v>43132</v>
      </c>
      <c r="C31" s="31" t="s">
        <v>8529</v>
      </c>
      <c r="D31" s="30" t="s">
        <v>8530</v>
      </c>
      <c r="F31" s="29" t="s">
        <v>418</v>
      </c>
      <c r="G31" s="29" t="s">
        <v>7467</v>
      </c>
      <c r="H31" s="29" t="s">
        <v>90</v>
      </c>
      <c r="L31" s="31">
        <v>2</v>
      </c>
      <c r="M31" s="31" t="s">
        <v>207</v>
      </c>
      <c r="P31" s="32">
        <v>2903.22</v>
      </c>
      <c r="Q31" s="32">
        <v>0</v>
      </c>
      <c r="R31" s="32">
        <v>0</v>
      </c>
      <c r="S31" s="32">
        <f t="shared" si="0"/>
        <v>2903.22</v>
      </c>
      <c r="U31" s="31">
        <v>48</v>
      </c>
      <c r="V31" s="22">
        <v>-2903.22</v>
      </c>
      <c r="W31" s="22">
        <v>0</v>
      </c>
      <c r="X31" s="22">
        <v>0</v>
      </c>
      <c r="Y31" s="22">
        <v>0</v>
      </c>
      <c r="Z31" s="22">
        <v>0</v>
      </c>
      <c r="AA31" s="22">
        <v>0</v>
      </c>
      <c r="AB31" s="22">
        <v>0</v>
      </c>
      <c r="AC31" s="22">
        <v>0</v>
      </c>
      <c r="AD31" s="22">
        <v>0</v>
      </c>
      <c r="AE31" s="22">
        <v>0</v>
      </c>
      <c r="AF31" s="22">
        <v>0</v>
      </c>
      <c r="AG31" s="22">
        <v>0</v>
      </c>
      <c r="AH31" s="22">
        <v>0</v>
      </c>
      <c r="AI31" s="22">
        <f t="shared" si="1"/>
        <v>0</v>
      </c>
      <c r="AJ31" s="22">
        <v>0</v>
      </c>
      <c r="AK31" s="22">
        <f t="shared" si="2"/>
        <v>-2903.22</v>
      </c>
      <c r="AM31" s="32">
        <f t="shared" si="3"/>
        <v>0</v>
      </c>
      <c r="AN31" s="32">
        <f t="shared" si="4"/>
        <v>0</v>
      </c>
      <c r="AO31" s="77"/>
    </row>
    <row r="32" spans="1:41" ht="30" outlineLevel="1" x14ac:dyDescent="0.25">
      <c r="A32" s="123">
        <v>43191</v>
      </c>
      <c r="C32" s="31" t="s">
        <v>8531</v>
      </c>
      <c r="D32" s="30" t="s">
        <v>8532</v>
      </c>
      <c r="F32" s="29" t="s">
        <v>418</v>
      </c>
      <c r="G32" s="29" t="s">
        <v>6835</v>
      </c>
      <c r="H32" s="29" t="s">
        <v>90</v>
      </c>
      <c r="L32" s="31">
        <v>1</v>
      </c>
      <c r="M32" s="31" t="s">
        <v>207</v>
      </c>
      <c r="P32" s="32">
        <v>3685</v>
      </c>
      <c r="Q32" s="32">
        <v>0</v>
      </c>
      <c r="R32" s="32">
        <v>0</v>
      </c>
      <c r="S32" s="32">
        <f t="shared" si="0"/>
        <v>3685</v>
      </c>
      <c r="U32" s="31">
        <v>48</v>
      </c>
      <c r="V32" s="22">
        <v>-3685</v>
      </c>
      <c r="W32" s="22">
        <v>0</v>
      </c>
      <c r="X32" s="22">
        <v>0</v>
      </c>
      <c r="Y32" s="22">
        <v>0</v>
      </c>
      <c r="Z32" s="22">
        <v>0</v>
      </c>
      <c r="AA32" s="22">
        <v>0</v>
      </c>
      <c r="AB32" s="22">
        <v>0</v>
      </c>
      <c r="AC32" s="22">
        <v>0</v>
      </c>
      <c r="AD32" s="22">
        <v>0</v>
      </c>
      <c r="AE32" s="22">
        <v>0</v>
      </c>
      <c r="AF32" s="22">
        <v>0</v>
      </c>
      <c r="AG32" s="22">
        <v>0</v>
      </c>
      <c r="AH32" s="22">
        <v>0</v>
      </c>
      <c r="AI32" s="22">
        <f t="shared" si="1"/>
        <v>0</v>
      </c>
      <c r="AJ32" s="22">
        <v>0</v>
      </c>
      <c r="AK32" s="22">
        <f t="shared" si="2"/>
        <v>-3685</v>
      </c>
      <c r="AM32" s="32">
        <f t="shared" si="3"/>
        <v>0</v>
      </c>
      <c r="AN32" s="32">
        <f t="shared" si="4"/>
        <v>0</v>
      </c>
      <c r="AO32" s="77"/>
    </row>
    <row r="33" spans="1:41" outlineLevel="1" x14ac:dyDescent="0.25">
      <c r="A33" s="123">
        <v>43405</v>
      </c>
      <c r="C33" s="31" t="s">
        <v>8533</v>
      </c>
      <c r="D33" s="30" t="s">
        <v>8534</v>
      </c>
      <c r="F33" s="29" t="s">
        <v>8379</v>
      </c>
      <c r="G33" s="29" t="s">
        <v>8380</v>
      </c>
      <c r="H33" s="29" t="s">
        <v>90</v>
      </c>
      <c r="L33" s="31">
        <v>1</v>
      </c>
      <c r="M33" s="31" t="s">
        <v>207</v>
      </c>
      <c r="P33" s="32">
        <v>3880</v>
      </c>
      <c r="Q33" s="32">
        <v>0</v>
      </c>
      <c r="R33" s="32">
        <v>0</v>
      </c>
      <c r="S33" s="32">
        <f t="shared" si="0"/>
        <v>3880</v>
      </c>
      <c r="U33" s="31">
        <v>48</v>
      </c>
      <c r="V33" s="22">
        <v>-3880</v>
      </c>
      <c r="W33" s="22">
        <v>0</v>
      </c>
      <c r="X33" s="22">
        <v>0</v>
      </c>
      <c r="Y33" s="22">
        <v>0</v>
      </c>
      <c r="Z33" s="22">
        <v>0</v>
      </c>
      <c r="AA33" s="22">
        <v>0</v>
      </c>
      <c r="AB33" s="22">
        <v>0</v>
      </c>
      <c r="AC33" s="22">
        <v>0</v>
      </c>
      <c r="AD33" s="22">
        <v>0</v>
      </c>
      <c r="AE33" s="22">
        <v>0</v>
      </c>
      <c r="AF33" s="22">
        <v>0</v>
      </c>
      <c r="AG33" s="22">
        <v>0</v>
      </c>
      <c r="AH33" s="22">
        <v>0</v>
      </c>
      <c r="AI33" s="22">
        <f t="shared" si="1"/>
        <v>0</v>
      </c>
      <c r="AJ33" s="22">
        <v>0</v>
      </c>
      <c r="AK33" s="22">
        <f t="shared" si="2"/>
        <v>-3880</v>
      </c>
      <c r="AM33" s="32">
        <f t="shared" si="3"/>
        <v>0</v>
      </c>
      <c r="AN33" s="32">
        <f t="shared" si="4"/>
        <v>0</v>
      </c>
      <c r="AO33" s="77"/>
    </row>
    <row r="34" spans="1:41" outlineLevel="1" x14ac:dyDescent="0.25">
      <c r="A34" s="123">
        <v>43497</v>
      </c>
      <c r="C34" s="31" t="s">
        <v>8535</v>
      </c>
      <c r="D34" s="30" t="s">
        <v>8536</v>
      </c>
      <c r="F34" s="29" t="s">
        <v>8379</v>
      </c>
      <c r="G34" s="29" t="s">
        <v>8380</v>
      </c>
      <c r="H34" s="29" t="s">
        <v>90</v>
      </c>
      <c r="L34" s="31">
        <v>1</v>
      </c>
      <c r="M34" s="31" t="s">
        <v>207</v>
      </c>
      <c r="P34" s="32">
        <v>2980</v>
      </c>
      <c r="Q34" s="32">
        <v>0</v>
      </c>
      <c r="R34" s="32">
        <v>0</v>
      </c>
      <c r="S34" s="32">
        <f t="shared" si="0"/>
        <v>2980</v>
      </c>
      <c r="U34" s="31">
        <v>48</v>
      </c>
      <c r="V34" s="22">
        <v>-2980</v>
      </c>
      <c r="W34" s="22">
        <v>0</v>
      </c>
      <c r="X34" s="22">
        <v>0</v>
      </c>
      <c r="Y34" s="22">
        <v>0</v>
      </c>
      <c r="Z34" s="22">
        <v>0</v>
      </c>
      <c r="AA34" s="22">
        <v>0</v>
      </c>
      <c r="AB34" s="22">
        <v>0</v>
      </c>
      <c r="AC34" s="22">
        <v>0</v>
      </c>
      <c r="AD34" s="22">
        <v>0</v>
      </c>
      <c r="AE34" s="22">
        <v>0</v>
      </c>
      <c r="AF34" s="22">
        <v>0</v>
      </c>
      <c r="AG34" s="22">
        <v>0</v>
      </c>
      <c r="AH34" s="22">
        <v>0</v>
      </c>
      <c r="AI34" s="22">
        <f t="shared" si="1"/>
        <v>0</v>
      </c>
      <c r="AJ34" s="22">
        <v>0</v>
      </c>
      <c r="AK34" s="22">
        <f t="shared" si="2"/>
        <v>-2980</v>
      </c>
      <c r="AM34" s="32">
        <f t="shared" si="3"/>
        <v>0</v>
      </c>
      <c r="AN34" s="32">
        <f t="shared" si="4"/>
        <v>0</v>
      </c>
      <c r="AO34" s="77"/>
    </row>
    <row r="35" spans="1:41" outlineLevel="1" x14ac:dyDescent="0.25">
      <c r="A35" s="123">
        <v>43497</v>
      </c>
      <c r="C35" s="31" t="s">
        <v>8537</v>
      </c>
      <c r="D35" s="30" t="s">
        <v>8536</v>
      </c>
      <c r="F35" s="29" t="s">
        <v>418</v>
      </c>
      <c r="G35" s="29" t="s">
        <v>8487</v>
      </c>
      <c r="H35" s="29" t="s">
        <v>90</v>
      </c>
      <c r="L35" s="31">
        <v>1</v>
      </c>
      <c r="M35" s="31" t="s">
        <v>207</v>
      </c>
      <c r="P35" s="32">
        <v>2980</v>
      </c>
      <c r="Q35" s="32">
        <v>0</v>
      </c>
      <c r="R35" s="32">
        <v>0</v>
      </c>
      <c r="S35" s="32">
        <f t="shared" si="0"/>
        <v>2980</v>
      </c>
      <c r="U35" s="31">
        <v>48</v>
      </c>
      <c r="V35" s="22">
        <v>-2980</v>
      </c>
      <c r="W35" s="22">
        <v>0</v>
      </c>
      <c r="X35" s="22">
        <v>0</v>
      </c>
      <c r="Y35" s="22">
        <v>0</v>
      </c>
      <c r="Z35" s="22">
        <v>0</v>
      </c>
      <c r="AA35" s="22">
        <v>0</v>
      </c>
      <c r="AB35" s="22">
        <v>0</v>
      </c>
      <c r="AC35" s="22">
        <v>0</v>
      </c>
      <c r="AD35" s="22">
        <v>0</v>
      </c>
      <c r="AE35" s="22">
        <v>0</v>
      </c>
      <c r="AF35" s="22">
        <v>0</v>
      </c>
      <c r="AG35" s="22">
        <v>0</v>
      </c>
      <c r="AH35" s="22">
        <v>0</v>
      </c>
      <c r="AI35" s="22">
        <f t="shared" si="1"/>
        <v>0</v>
      </c>
      <c r="AJ35" s="22">
        <v>0</v>
      </c>
      <c r="AK35" s="22">
        <f t="shared" si="2"/>
        <v>-2980</v>
      </c>
      <c r="AM35" s="32">
        <f t="shared" si="3"/>
        <v>0</v>
      </c>
      <c r="AN35" s="32">
        <f t="shared" si="4"/>
        <v>0</v>
      </c>
      <c r="AO35" s="77"/>
    </row>
    <row r="36" spans="1:41" outlineLevel="1" x14ac:dyDescent="0.25">
      <c r="A36" s="123">
        <v>43497</v>
      </c>
      <c r="C36" s="31" t="s">
        <v>8538</v>
      </c>
      <c r="D36" s="30" t="s">
        <v>8536</v>
      </c>
      <c r="F36" s="29" t="s">
        <v>8379</v>
      </c>
      <c r="G36" s="29" t="s">
        <v>8380</v>
      </c>
      <c r="H36" s="29" t="s">
        <v>90</v>
      </c>
      <c r="L36" s="31">
        <v>1</v>
      </c>
      <c r="M36" s="31" t="s">
        <v>207</v>
      </c>
      <c r="P36" s="32">
        <v>2980</v>
      </c>
      <c r="Q36" s="32">
        <v>0</v>
      </c>
      <c r="R36" s="32">
        <v>0</v>
      </c>
      <c r="S36" s="32">
        <f t="shared" si="0"/>
        <v>2980</v>
      </c>
      <c r="U36" s="31">
        <v>48</v>
      </c>
      <c r="V36" s="22">
        <v>-2980</v>
      </c>
      <c r="W36" s="22">
        <v>0</v>
      </c>
      <c r="X36" s="22">
        <v>0</v>
      </c>
      <c r="Y36" s="22">
        <v>0</v>
      </c>
      <c r="Z36" s="22">
        <v>0</v>
      </c>
      <c r="AA36" s="22">
        <v>0</v>
      </c>
      <c r="AB36" s="22">
        <v>0</v>
      </c>
      <c r="AC36" s="22">
        <v>0</v>
      </c>
      <c r="AD36" s="22">
        <v>0</v>
      </c>
      <c r="AE36" s="22">
        <v>0</v>
      </c>
      <c r="AF36" s="22">
        <v>0</v>
      </c>
      <c r="AG36" s="22">
        <v>0</v>
      </c>
      <c r="AH36" s="22">
        <v>0</v>
      </c>
      <c r="AI36" s="22">
        <f t="shared" si="1"/>
        <v>0</v>
      </c>
      <c r="AJ36" s="22">
        <v>0</v>
      </c>
      <c r="AK36" s="22">
        <f t="shared" si="2"/>
        <v>-2980</v>
      </c>
      <c r="AM36" s="32">
        <f t="shared" si="3"/>
        <v>0</v>
      </c>
      <c r="AN36" s="32">
        <f t="shared" si="4"/>
        <v>0</v>
      </c>
      <c r="AO36" s="77"/>
    </row>
    <row r="37" spans="1:41" outlineLevel="1" x14ac:dyDescent="0.25">
      <c r="A37" s="123">
        <v>43525</v>
      </c>
      <c r="C37" s="31" t="s">
        <v>8539</v>
      </c>
      <c r="D37" s="30" t="s">
        <v>8540</v>
      </c>
      <c r="F37" s="29" t="s">
        <v>418</v>
      </c>
      <c r="G37" s="29" t="s">
        <v>6835</v>
      </c>
      <c r="H37" s="29" t="s">
        <v>90</v>
      </c>
      <c r="L37" s="31">
        <v>1</v>
      </c>
      <c r="M37" s="31" t="s">
        <v>207</v>
      </c>
      <c r="P37" s="32">
        <v>5200</v>
      </c>
      <c r="Q37" s="32">
        <v>0</v>
      </c>
      <c r="R37" s="32">
        <v>0</v>
      </c>
      <c r="S37" s="32">
        <f t="shared" si="0"/>
        <v>5200</v>
      </c>
      <c r="U37" s="31">
        <v>48</v>
      </c>
      <c r="V37" s="22">
        <v>-5200</v>
      </c>
      <c r="W37" s="22">
        <v>0</v>
      </c>
      <c r="X37" s="22">
        <v>0</v>
      </c>
      <c r="Y37" s="22">
        <v>0</v>
      </c>
      <c r="Z37" s="22">
        <v>0</v>
      </c>
      <c r="AA37" s="22">
        <v>0</v>
      </c>
      <c r="AB37" s="22">
        <v>0</v>
      </c>
      <c r="AC37" s="22">
        <v>0</v>
      </c>
      <c r="AD37" s="22">
        <v>0</v>
      </c>
      <c r="AE37" s="22">
        <v>0</v>
      </c>
      <c r="AF37" s="22">
        <v>0</v>
      </c>
      <c r="AG37" s="22">
        <v>0</v>
      </c>
      <c r="AH37" s="22">
        <v>0</v>
      </c>
      <c r="AI37" s="22">
        <f t="shared" si="1"/>
        <v>0</v>
      </c>
      <c r="AJ37" s="22">
        <v>0</v>
      </c>
      <c r="AK37" s="22">
        <f t="shared" si="2"/>
        <v>-5200</v>
      </c>
      <c r="AM37" s="32">
        <f t="shared" si="3"/>
        <v>0</v>
      </c>
      <c r="AN37" s="32">
        <f t="shared" si="4"/>
        <v>0</v>
      </c>
      <c r="AO37" s="77"/>
    </row>
    <row r="38" spans="1:41" outlineLevel="1" x14ac:dyDescent="0.25">
      <c r="A38" s="123">
        <v>43556</v>
      </c>
      <c r="C38" s="31" t="s">
        <v>8541</v>
      </c>
      <c r="D38" s="30" t="s">
        <v>8542</v>
      </c>
      <c r="F38" s="29" t="s">
        <v>418</v>
      </c>
      <c r="G38" s="29" t="s">
        <v>8504</v>
      </c>
      <c r="H38" s="29" t="s">
        <v>90</v>
      </c>
      <c r="L38" s="31">
        <v>1</v>
      </c>
      <c r="M38" s="31" t="s">
        <v>207</v>
      </c>
      <c r="P38" s="32">
        <v>3600</v>
      </c>
      <c r="Q38" s="32">
        <v>0</v>
      </c>
      <c r="R38" s="32">
        <v>0</v>
      </c>
      <c r="S38" s="32">
        <f t="shared" ref="S38:S69" si="5">SUM(P38:R38)</f>
        <v>3600</v>
      </c>
      <c r="U38" s="31">
        <v>48</v>
      </c>
      <c r="V38" s="22">
        <v>-3600</v>
      </c>
      <c r="W38" s="22">
        <v>0</v>
      </c>
      <c r="X38" s="22">
        <v>0</v>
      </c>
      <c r="Y38" s="22">
        <v>0</v>
      </c>
      <c r="Z38" s="22">
        <v>0</v>
      </c>
      <c r="AA38" s="22">
        <v>0</v>
      </c>
      <c r="AB38" s="22">
        <v>0</v>
      </c>
      <c r="AC38" s="22">
        <v>0</v>
      </c>
      <c r="AD38" s="22">
        <v>0</v>
      </c>
      <c r="AE38" s="22">
        <v>0</v>
      </c>
      <c r="AF38" s="22">
        <v>0</v>
      </c>
      <c r="AG38" s="22">
        <v>0</v>
      </c>
      <c r="AH38" s="22">
        <v>0</v>
      </c>
      <c r="AI38" s="22">
        <f t="shared" ref="AI38:AI69" si="6">SUM(W38:AH38)</f>
        <v>0</v>
      </c>
      <c r="AJ38" s="22">
        <v>0</v>
      </c>
      <c r="AK38" s="22">
        <f t="shared" ref="AK38:AK69" si="7">V38+AI38+AJ38</f>
        <v>-3600</v>
      </c>
      <c r="AM38" s="32">
        <f t="shared" ref="AM38:AM69" si="8">S38+AK38</f>
        <v>0</v>
      </c>
      <c r="AN38" s="32">
        <f t="shared" ref="AN38:AN69" si="9">P38+V38</f>
        <v>0</v>
      </c>
      <c r="AO38" s="77"/>
    </row>
    <row r="39" spans="1:41" outlineLevel="1" x14ac:dyDescent="0.25">
      <c r="A39" s="123">
        <v>43678</v>
      </c>
      <c r="C39" s="31" t="s">
        <v>8543</v>
      </c>
      <c r="D39" s="30" t="s">
        <v>8544</v>
      </c>
      <c r="F39" s="29" t="s">
        <v>418</v>
      </c>
      <c r="G39" s="29" t="s">
        <v>7467</v>
      </c>
      <c r="H39" s="29" t="s">
        <v>90</v>
      </c>
      <c r="L39" s="31">
        <v>1</v>
      </c>
      <c r="M39" s="31" t="s">
        <v>207</v>
      </c>
      <c r="P39" s="32">
        <v>1850</v>
      </c>
      <c r="Q39" s="32">
        <v>0</v>
      </c>
      <c r="R39" s="32">
        <v>0</v>
      </c>
      <c r="S39" s="32">
        <f t="shared" si="5"/>
        <v>1850</v>
      </c>
      <c r="U39" s="31">
        <v>48</v>
      </c>
      <c r="V39" s="22">
        <v>-1850</v>
      </c>
      <c r="W39" s="22">
        <v>0</v>
      </c>
      <c r="X39" s="22">
        <v>0</v>
      </c>
      <c r="Y39" s="22">
        <v>0</v>
      </c>
      <c r="Z39" s="22">
        <v>0</v>
      </c>
      <c r="AA39" s="22">
        <v>0</v>
      </c>
      <c r="AB39" s="22">
        <v>0</v>
      </c>
      <c r="AC39" s="22">
        <v>0</v>
      </c>
      <c r="AD39" s="22">
        <v>0</v>
      </c>
      <c r="AE39" s="22">
        <v>0</v>
      </c>
      <c r="AF39" s="22">
        <v>0</v>
      </c>
      <c r="AG39" s="22">
        <v>0</v>
      </c>
      <c r="AH39" s="22">
        <v>0</v>
      </c>
      <c r="AI39" s="22">
        <f t="shared" si="6"/>
        <v>0</v>
      </c>
      <c r="AJ39" s="22">
        <v>0</v>
      </c>
      <c r="AK39" s="22">
        <f t="shared" si="7"/>
        <v>-1850</v>
      </c>
      <c r="AM39" s="32">
        <f t="shared" si="8"/>
        <v>0</v>
      </c>
      <c r="AN39" s="32">
        <f t="shared" si="9"/>
        <v>0</v>
      </c>
      <c r="AO39" s="77"/>
    </row>
    <row r="40" spans="1:41" ht="75" outlineLevel="1" x14ac:dyDescent="0.25">
      <c r="A40" s="123">
        <v>43709</v>
      </c>
      <c r="C40" s="31" t="s">
        <v>8545</v>
      </c>
      <c r="D40" s="30" t="s">
        <v>8546</v>
      </c>
      <c r="F40" s="29" t="s">
        <v>8379</v>
      </c>
      <c r="G40" s="29" t="s">
        <v>8380</v>
      </c>
      <c r="H40" s="29" t="s">
        <v>90</v>
      </c>
      <c r="L40" s="31">
        <v>1</v>
      </c>
      <c r="M40" s="31" t="s">
        <v>207</v>
      </c>
      <c r="P40" s="32">
        <v>1900</v>
      </c>
      <c r="Q40" s="32">
        <v>0</v>
      </c>
      <c r="R40" s="32">
        <v>0</v>
      </c>
      <c r="S40" s="32">
        <f t="shared" si="5"/>
        <v>1900</v>
      </c>
      <c r="U40" s="31">
        <v>48</v>
      </c>
      <c r="V40" s="22">
        <v>-1900.0033333333331</v>
      </c>
      <c r="W40" s="22">
        <v>0</v>
      </c>
      <c r="X40" s="22">
        <v>0</v>
      </c>
      <c r="Y40" s="22">
        <v>0</v>
      </c>
      <c r="Z40" s="22">
        <v>0</v>
      </c>
      <c r="AA40" s="22">
        <v>0</v>
      </c>
      <c r="AB40" s="22">
        <v>0</v>
      </c>
      <c r="AC40" s="22">
        <v>0</v>
      </c>
      <c r="AD40" s="22">
        <v>0</v>
      </c>
      <c r="AE40" s="22">
        <v>0</v>
      </c>
      <c r="AF40" s="22">
        <v>0</v>
      </c>
      <c r="AG40" s="22">
        <v>0</v>
      </c>
      <c r="AH40" s="22">
        <v>0</v>
      </c>
      <c r="AI40" s="22">
        <f t="shared" si="6"/>
        <v>0</v>
      </c>
      <c r="AJ40" s="22">
        <v>0</v>
      </c>
      <c r="AK40" s="22">
        <f t="shared" si="7"/>
        <v>-1900.0033333333331</v>
      </c>
      <c r="AM40" s="32">
        <f t="shared" si="8"/>
        <v>-3.333333333102928E-3</v>
      </c>
      <c r="AN40" s="32">
        <f t="shared" si="9"/>
        <v>-3.333333333102928E-3</v>
      </c>
      <c r="AO40" s="77"/>
    </row>
    <row r="41" spans="1:41" ht="30" outlineLevel="1" x14ac:dyDescent="0.25">
      <c r="A41" s="123">
        <v>43770</v>
      </c>
      <c r="C41" s="31" t="s">
        <v>8547</v>
      </c>
      <c r="D41" s="30" t="s">
        <v>8548</v>
      </c>
      <c r="F41" s="29" t="s">
        <v>8379</v>
      </c>
      <c r="G41" s="29" t="s">
        <v>8380</v>
      </c>
      <c r="H41" s="29" t="s">
        <v>90</v>
      </c>
      <c r="L41" s="31">
        <v>1</v>
      </c>
      <c r="M41" s="31" t="s">
        <v>207</v>
      </c>
      <c r="P41" s="32">
        <v>3600</v>
      </c>
      <c r="Q41" s="32">
        <v>0</v>
      </c>
      <c r="R41" s="32">
        <v>0</v>
      </c>
      <c r="S41" s="32">
        <f t="shared" si="5"/>
        <v>3600</v>
      </c>
      <c r="U41" s="31">
        <v>48</v>
      </c>
      <c r="V41" s="22">
        <v>-3600</v>
      </c>
      <c r="W41" s="22">
        <v>0</v>
      </c>
      <c r="X41" s="22">
        <v>0</v>
      </c>
      <c r="Y41" s="22">
        <v>0</v>
      </c>
      <c r="Z41" s="22">
        <v>0</v>
      </c>
      <c r="AA41" s="22">
        <v>0</v>
      </c>
      <c r="AB41" s="22">
        <v>0</v>
      </c>
      <c r="AC41" s="22">
        <v>0</v>
      </c>
      <c r="AD41" s="22">
        <v>0</v>
      </c>
      <c r="AE41" s="22">
        <v>0</v>
      </c>
      <c r="AF41" s="22">
        <v>0</v>
      </c>
      <c r="AG41" s="22">
        <v>0</v>
      </c>
      <c r="AH41" s="22">
        <v>0</v>
      </c>
      <c r="AI41" s="22">
        <f t="shared" si="6"/>
        <v>0</v>
      </c>
      <c r="AJ41" s="22">
        <v>0</v>
      </c>
      <c r="AK41" s="22">
        <f t="shared" si="7"/>
        <v>-3600</v>
      </c>
      <c r="AM41" s="32">
        <f t="shared" si="8"/>
        <v>0</v>
      </c>
      <c r="AN41" s="32">
        <f t="shared" si="9"/>
        <v>0</v>
      </c>
      <c r="AO41" s="77"/>
    </row>
    <row r="42" spans="1:41" ht="30" outlineLevel="1" x14ac:dyDescent="0.25">
      <c r="A42" s="123">
        <v>43770</v>
      </c>
      <c r="C42" s="31" t="s">
        <v>8549</v>
      </c>
      <c r="D42" s="30" t="s">
        <v>8550</v>
      </c>
      <c r="F42" s="29" t="s">
        <v>418</v>
      </c>
      <c r="G42" s="29" t="s">
        <v>162</v>
      </c>
      <c r="H42" s="29" t="s">
        <v>90</v>
      </c>
      <c r="L42" s="31">
        <v>1</v>
      </c>
      <c r="M42" s="31" t="s">
        <v>207</v>
      </c>
      <c r="P42" s="32">
        <v>68820</v>
      </c>
      <c r="Q42" s="32">
        <v>0</v>
      </c>
      <c r="R42" s="32">
        <v>0</v>
      </c>
      <c r="S42" s="32">
        <f t="shared" si="5"/>
        <v>68820</v>
      </c>
      <c r="U42" s="31">
        <v>120</v>
      </c>
      <c r="V42" s="22">
        <v>-32351.43</v>
      </c>
      <c r="W42" s="22">
        <v>-573.5</v>
      </c>
      <c r="X42" s="22">
        <f t="shared" ref="X42:AE42" si="10">-$S42/$U42</f>
        <v>-573.5</v>
      </c>
      <c r="Y42" s="22">
        <f t="shared" si="10"/>
        <v>-573.5</v>
      </c>
      <c r="Z42" s="22">
        <f t="shared" si="10"/>
        <v>-573.5</v>
      </c>
      <c r="AA42" s="22">
        <f t="shared" si="10"/>
        <v>-573.5</v>
      </c>
      <c r="AB42" s="22">
        <f t="shared" si="10"/>
        <v>-573.5</v>
      </c>
      <c r="AC42" s="22">
        <f t="shared" si="10"/>
        <v>-573.5</v>
      </c>
      <c r="AD42" s="22">
        <f t="shared" si="10"/>
        <v>-573.5</v>
      </c>
      <c r="AE42" s="22">
        <f t="shared" si="10"/>
        <v>-573.5</v>
      </c>
      <c r="AF42" s="22">
        <v>0</v>
      </c>
      <c r="AG42" s="22">
        <v>0</v>
      </c>
      <c r="AH42" s="22">
        <v>0</v>
      </c>
      <c r="AI42" s="22">
        <f t="shared" si="6"/>
        <v>-5161.5</v>
      </c>
      <c r="AJ42" s="22">
        <v>0</v>
      </c>
      <c r="AK42" s="22">
        <f t="shared" si="7"/>
        <v>-37512.93</v>
      </c>
      <c r="AM42" s="32">
        <f t="shared" si="8"/>
        <v>31307.07</v>
      </c>
      <c r="AN42" s="32">
        <f t="shared" si="9"/>
        <v>36468.57</v>
      </c>
      <c r="AO42" s="77"/>
    </row>
    <row r="43" spans="1:41" ht="30" outlineLevel="1" x14ac:dyDescent="0.25">
      <c r="A43" s="123">
        <v>43770</v>
      </c>
      <c r="C43" s="31" t="s">
        <v>8551</v>
      </c>
      <c r="D43" s="30" t="s">
        <v>8552</v>
      </c>
      <c r="F43" s="29" t="s">
        <v>418</v>
      </c>
      <c r="G43" s="29" t="s">
        <v>162</v>
      </c>
      <c r="H43" s="29" t="s">
        <v>90</v>
      </c>
      <c r="L43" s="31">
        <v>1</v>
      </c>
      <c r="M43" s="31" t="s">
        <v>207</v>
      </c>
      <c r="P43" s="32">
        <v>600</v>
      </c>
      <c r="Q43" s="32">
        <v>0</v>
      </c>
      <c r="R43" s="32">
        <v>0</v>
      </c>
      <c r="S43" s="32">
        <f t="shared" si="5"/>
        <v>600</v>
      </c>
      <c r="U43" s="31">
        <v>48</v>
      </c>
      <c r="V43" s="22">
        <v>-600</v>
      </c>
      <c r="W43" s="22">
        <v>0</v>
      </c>
      <c r="X43" s="22">
        <v>0</v>
      </c>
      <c r="Y43" s="22">
        <v>0</v>
      </c>
      <c r="Z43" s="22">
        <v>0</v>
      </c>
      <c r="AA43" s="22">
        <v>0</v>
      </c>
      <c r="AB43" s="22">
        <v>0</v>
      </c>
      <c r="AC43" s="22">
        <v>0</v>
      </c>
      <c r="AD43" s="22">
        <v>0</v>
      </c>
      <c r="AE43" s="22">
        <v>0</v>
      </c>
      <c r="AF43" s="22">
        <v>0</v>
      </c>
      <c r="AG43" s="22">
        <v>0</v>
      </c>
      <c r="AH43" s="22">
        <v>0</v>
      </c>
      <c r="AI43" s="22">
        <f t="shared" si="6"/>
        <v>0</v>
      </c>
      <c r="AJ43" s="22">
        <v>0</v>
      </c>
      <c r="AK43" s="22">
        <f t="shared" si="7"/>
        <v>-600</v>
      </c>
      <c r="AM43" s="32">
        <f t="shared" si="8"/>
        <v>0</v>
      </c>
      <c r="AN43" s="32">
        <f t="shared" si="9"/>
        <v>0</v>
      </c>
      <c r="AO43" s="77"/>
    </row>
    <row r="44" spans="1:41" ht="30" outlineLevel="1" x14ac:dyDescent="0.25">
      <c r="A44" s="123">
        <v>43922</v>
      </c>
      <c r="C44" s="31" t="s">
        <v>8553</v>
      </c>
      <c r="D44" s="30" t="s">
        <v>8554</v>
      </c>
      <c r="F44" s="29" t="s">
        <v>8379</v>
      </c>
      <c r="G44" s="29" t="s">
        <v>8380</v>
      </c>
      <c r="H44" s="29" t="s">
        <v>90</v>
      </c>
      <c r="L44" s="31">
        <v>1</v>
      </c>
      <c r="M44" s="31" t="s">
        <v>207</v>
      </c>
      <c r="P44" s="32">
        <v>4500</v>
      </c>
      <c r="Q44" s="32">
        <v>0</v>
      </c>
      <c r="R44" s="32">
        <v>0</v>
      </c>
      <c r="S44" s="32">
        <f t="shared" si="5"/>
        <v>4500</v>
      </c>
      <c r="U44" s="31">
        <v>48</v>
      </c>
      <c r="V44" s="22">
        <v>-4500</v>
      </c>
      <c r="W44" s="22">
        <v>0</v>
      </c>
      <c r="X44" s="22">
        <v>0</v>
      </c>
      <c r="Y44" s="22">
        <v>0</v>
      </c>
      <c r="Z44" s="22">
        <v>0</v>
      </c>
      <c r="AA44" s="22">
        <v>0</v>
      </c>
      <c r="AB44" s="22">
        <v>0</v>
      </c>
      <c r="AC44" s="22">
        <v>0</v>
      </c>
      <c r="AD44" s="22">
        <v>0</v>
      </c>
      <c r="AE44" s="22">
        <v>0</v>
      </c>
      <c r="AF44" s="22">
        <v>0</v>
      </c>
      <c r="AG44" s="22">
        <v>0</v>
      </c>
      <c r="AH44" s="22">
        <v>0</v>
      </c>
      <c r="AI44" s="22">
        <f t="shared" si="6"/>
        <v>0</v>
      </c>
      <c r="AJ44" s="22">
        <v>0</v>
      </c>
      <c r="AK44" s="22">
        <f t="shared" si="7"/>
        <v>-4500</v>
      </c>
      <c r="AM44" s="32">
        <f t="shared" si="8"/>
        <v>0</v>
      </c>
      <c r="AN44" s="32">
        <f t="shared" si="9"/>
        <v>0</v>
      </c>
      <c r="AO44" s="77"/>
    </row>
    <row r="45" spans="1:41" ht="30" outlineLevel="1" x14ac:dyDescent="0.25">
      <c r="A45" s="123">
        <v>44044</v>
      </c>
      <c r="C45" s="31" t="s">
        <v>8555</v>
      </c>
      <c r="D45" s="30" t="s">
        <v>8556</v>
      </c>
      <c r="F45" s="29" t="s">
        <v>88</v>
      </c>
      <c r="G45" s="29" t="s">
        <v>425</v>
      </c>
      <c r="H45" s="29" t="s">
        <v>90</v>
      </c>
      <c r="L45" s="31">
        <v>1</v>
      </c>
      <c r="M45" s="31" t="s">
        <v>207</v>
      </c>
      <c r="P45" s="32">
        <v>4290</v>
      </c>
      <c r="Q45" s="32">
        <v>0</v>
      </c>
      <c r="R45" s="32">
        <v>0</v>
      </c>
      <c r="S45" s="32">
        <f t="shared" si="5"/>
        <v>4290</v>
      </c>
      <c r="U45" s="31">
        <v>48</v>
      </c>
      <c r="V45" s="22">
        <v>-4200.8050000000003</v>
      </c>
      <c r="W45" s="22">
        <v>-89.194999999999695</v>
      </c>
      <c r="X45" s="22">
        <v>0</v>
      </c>
      <c r="Y45" s="22">
        <v>0</v>
      </c>
      <c r="Z45" s="22">
        <v>0</v>
      </c>
      <c r="AA45" s="22">
        <v>0</v>
      </c>
      <c r="AB45" s="22">
        <v>0</v>
      </c>
      <c r="AC45" s="22">
        <v>0</v>
      </c>
      <c r="AD45" s="22">
        <v>0</v>
      </c>
      <c r="AE45" s="22">
        <v>0</v>
      </c>
      <c r="AF45" s="22">
        <v>0</v>
      </c>
      <c r="AG45" s="22">
        <v>0</v>
      </c>
      <c r="AH45" s="22">
        <v>0</v>
      </c>
      <c r="AI45" s="22">
        <f t="shared" si="6"/>
        <v>-89.194999999999695</v>
      </c>
      <c r="AJ45" s="22">
        <v>0</v>
      </c>
      <c r="AK45" s="22">
        <f t="shared" si="7"/>
        <v>-4290</v>
      </c>
      <c r="AM45" s="32">
        <f t="shared" si="8"/>
        <v>0</v>
      </c>
      <c r="AN45" s="32">
        <f t="shared" si="9"/>
        <v>89.194999999999709</v>
      </c>
      <c r="AO45" s="77"/>
    </row>
    <row r="46" spans="1:41" ht="30" outlineLevel="1" x14ac:dyDescent="0.25">
      <c r="A46" s="123">
        <v>44044</v>
      </c>
      <c r="C46" s="31" t="s">
        <v>8557</v>
      </c>
      <c r="D46" s="30" t="s">
        <v>8558</v>
      </c>
      <c r="F46" s="29" t="s">
        <v>88</v>
      </c>
      <c r="G46" s="29" t="s">
        <v>425</v>
      </c>
      <c r="H46" s="29" t="s">
        <v>90</v>
      </c>
      <c r="L46" s="31">
        <v>1</v>
      </c>
      <c r="M46" s="31" t="s">
        <v>207</v>
      </c>
      <c r="P46" s="32">
        <v>4290</v>
      </c>
      <c r="Q46" s="32">
        <v>0</v>
      </c>
      <c r="R46" s="32">
        <v>0</v>
      </c>
      <c r="S46" s="32">
        <f t="shared" si="5"/>
        <v>4290</v>
      </c>
      <c r="U46" s="31">
        <v>48</v>
      </c>
      <c r="V46" s="22">
        <v>-4200.8050000000003</v>
      </c>
      <c r="W46" s="22">
        <v>-89.194999999999695</v>
      </c>
      <c r="X46" s="22">
        <v>0</v>
      </c>
      <c r="Y46" s="22">
        <v>0</v>
      </c>
      <c r="Z46" s="22">
        <v>0</v>
      </c>
      <c r="AA46" s="22">
        <v>0</v>
      </c>
      <c r="AB46" s="22">
        <v>0</v>
      </c>
      <c r="AC46" s="22">
        <v>0</v>
      </c>
      <c r="AD46" s="22">
        <v>0</v>
      </c>
      <c r="AE46" s="22">
        <v>0</v>
      </c>
      <c r="AF46" s="22">
        <v>0</v>
      </c>
      <c r="AG46" s="22">
        <v>0</v>
      </c>
      <c r="AH46" s="22">
        <v>0</v>
      </c>
      <c r="AI46" s="22">
        <f t="shared" si="6"/>
        <v>-89.194999999999695</v>
      </c>
      <c r="AJ46" s="22">
        <v>0</v>
      </c>
      <c r="AK46" s="22">
        <f t="shared" si="7"/>
        <v>-4290</v>
      </c>
      <c r="AM46" s="32">
        <f t="shared" si="8"/>
        <v>0</v>
      </c>
      <c r="AN46" s="32">
        <f t="shared" si="9"/>
        <v>89.194999999999709</v>
      </c>
      <c r="AO46" s="77"/>
    </row>
    <row r="47" spans="1:41" outlineLevel="1" x14ac:dyDescent="0.25">
      <c r="A47" s="123">
        <v>44136</v>
      </c>
      <c r="C47" s="31" t="s">
        <v>8559</v>
      </c>
      <c r="D47" s="30" t="s">
        <v>8560</v>
      </c>
      <c r="F47" s="29" t="s">
        <v>418</v>
      </c>
      <c r="G47" s="29" t="s">
        <v>162</v>
      </c>
      <c r="H47" s="29" t="s">
        <v>90</v>
      </c>
      <c r="L47" s="31">
        <v>1</v>
      </c>
      <c r="M47" s="31" t="s">
        <v>207</v>
      </c>
      <c r="P47" s="32">
        <v>4290</v>
      </c>
      <c r="Q47" s="32">
        <v>0</v>
      </c>
      <c r="R47" s="32">
        <v>0</v>
      </c>
      <c r="S47" s="32">
        <f t="shared" si="5"/>
        <v>4290</v>
      </c>
      <c r="U47" s="31">
        <v>48</v>
      </c>
      <c r="V47" s="22">
        <v>-3932.665</v>
      </c>
      <c r="W47" s="22">
        <v>-89.38</v>
      </c>
      <c r="X47" s="22">
        <f t="shared" ref="X47:Y64" si="11">-$S47/$U47</f>
        <v>-89.375</v>
      </c>
      <c r="Y47" s="22">
        <f t="shared" si="11"/>
        <v>-89.375</v>
      </c>
      <c r="Z47" s="22">
        <v>-89.204999999999998</v>
      </c>
      <c r="AA47" s="22">
        <v>0</v>
      </c>
      <c r="AB47" s="22">
        <v>0</v>
      </c>
      <c r="AC47" s="22">
        <v>0</v>
      </c>
      <c r="AD47" s="22">
        <v>0</v>
      </c>
      <c r="AE47" s="22">
        <v>0</v>
      </c>
      <c r="AF47" s="22">
        <v>0</v>
      </c>
      <c r="AG47" s="22">
        <v>0</v>
      </c>
      <c r="AH47" s="22">
        <v>0</v>
      </c>
      <c r="AI47" s="22">
        <f t="shared" si="6"/>
        <v>-357.33499999999998</v>
      </c>
      <c r="AJ47" s="22">
        <v>0</v>
      </c>
      <c r="AK47" s="22">
        <f t="shared" si="7"/>
        <v>-4290</v>
      </c>
      <c r="AM47" s="32">
        <f t="shared" si="8"/>
        <v>0</v>
      </c>
      <c r="AN47" s="32">
        <f t="shared" si="9"/>
        <v>357.33500000000004</v>
      </c>
      <c r="AO47" s="77"/>
    </row>
    <row r="48" spans="1:41" outlineLevel="1" x14ac:dyDescent="0.25">
      <c r="A48" s="123">
        <v>44256</v>
      </c>
      <c r="C48" s="31" t="s">
        <v>8561</v>
      </c>
      <c r="D48" s="30" t="s">
        <v>8562</v>
      </c>
      <c r="F48" s="29" t="s">
        <v>418</v>
      </c>
      <c r="G48" s="29" t="s">
        <v>162</v>
      </c>
      <c r="H48" s="29" t="s">
        <v>90</v>
      </c>
      <c r="L48" s="31">
        <v>1</v>
      </c>
      <c r="M48" s="31" t="s">
        <v>207</v>
      </c>
      <c r="P48" s="37">
        <v>4265</v>
      </c>
      <c r="Q48" s="32">
        <v>0</v>
      </c>
      <c r="R48" s="32">
        <v>0</v>
      </c>
      <c r="S48" s="37">
        <f t="shared" si="5"/>
        <v>4265</v>
      </c>
      <c r="T48" s="37"/>
      <c r="U48" s="31">
        <v>48</v>
      </c>
      <c r="V48" s="22">
        <v>-3554.0458333333336</v>
      </c>
      <c r="W48" s="22">
        <v>-88.85</v>
      </c>
      <c r="X48" s="22">
        <f t="shared" si="11"/>
        <v>-88.854166666666671</v>
      </c>
      <c r="Y48" s="22">
        <f t="shared" si="11"/>
        <v>-88.854166666666671</v>
      </c>
      <c r="Z48" s="22">
        <f t="shared" ref="Z48:AD57" si="12">-$S48/$U48</f>
        <v>-88.854166666666671</v>
      </c>
      <c r="AA48" s="22">
        <f t="shared" si="12"/>
        <v>-88.854166666666671</v>
      </c>
      <c r="AB48" s="22">
        <f t="shared" si="12"/>
        <v>-88.854166666666671</v>
      </c>
      <c r="AC48" s="22">
        <f t="shared" si="12"/>
        <v>-88.854166666666671</v>
      </c>
      <c r="AD48" s="22">
        <f t="shared" si="12"/>
        <v>-88.854166666666671</v>
      </c>
      <c r="AE48" s="22">
        <v>-0.125</v>
      </c>
      <c r="AF48" s="22">
        <v>0</v>
      </c>
      <c r="AG48" s="22">
        <v>0</v>
      </c>
      <c r="AH48" s="22">
        <v>0</v>
      </c>
      <c r="AI48" s="22">
        <f t="shared" si="6"/>
        <v>-710.95416666666665</v>
      </c>
      <c r="AJ48" s="22">
        <v>0</v>
      </c>
      <c r="AK48" s="22">
        <f t="shared" si="7"/>
        <v>-4265</v>
      </c>
      <c r="AL48" s="37"/>
      <c r="AM48" s="37">
        <f t="shared" si="8"/>
        <v>0</v>
      </c>
      <c r="AN48" s="32">
        <f t="shared" si="9"/>
        <v>710.95416666666642</v>
      </c>
      <c r="AO48" s="77"/>
    </row>
    <row r="49" spans="1:43" outlineLevel="1" x14ac:dyDescent="0.25">
      <c r="A49" s="123">
        <v>44256</v>
      </c>
      <c r="C49" s="31" t="s">
        <v>8563</v>
      </c>
      <c r="D49" s="30" t="s">
        <v>8564</v>
      </c>
      <c r="F49" s="29" t="s">
        <v>418</v>
      </c>
      <c r="G49" s="29" t="s">
        <v>8514</v>
      </c>
      <c r="H49" s="29" t="s">
        <v>90</v>
      </c>
      <c r="L49" s="31">
        <v>1</v>
      </c>
      <c r="M49" s="31" t="s">
        <v>207</v>
      </c>
      <c r="P49" s="37">
        <v>4265</v>
      </c>
      <c r="Q49" s="32">
        <v>0</v>
      </c>
      <c r="R49" s="32">
        <v>0</v>
      </c>
      <c r="S49" s="37">
        <f t="shared" si="5"/>
        <v>4265</v>
      </c>
      <c r="T49" s="37"/>
      <c r="U49" s="31">
        <v>48</v>
      </c>
      <c r="V49" s="22">
        <v>-3554.0458333333336</v>
      </c>
      <c r="W49" s="22">
        <v>-88.85</v>
      </c>
      <c r="X49" s="22">
        <f t="shared" si="11"/>
        <v>-88.854166666666671</v>
      </c>
      <c r="Y49" s="22">
        <f t="shared" si="11"/>
        <v>-88.854166666666671</v>
      </c>
      <c r="Z49" s="22">
        <f t="shared" si="12"/>
        <v>-88.854166666666671</v>
      </c>
      <c r="AA49" s="22">
        <f t="shared" si="12"/>
        <v>-88.854166666666671</v>
      </c>
      <c r="AB49" s="22">
        <f t="shared" si="12"/>
        <v>-88.854166666666671</v>
      </c>
      <c r="AC49" s="22">
        <f t="shared" si="12"/>
        <v>-88.854166666666671</v>
      </c>
      <c r="AD49" s="22">
        <f t="shared" si="12"/>
        <v>-88.854166666666671</v>
      </c>
      <c r="AE49" s="22">
        <v>-0.125</v>
      </c>
      <c r="AF49" s="22">
        <v>0</v>
      </c>
      <c r="AG49" s="22">
        <v>0</v>
      </c>
      <c r="AH49" s="22">
        <v>0</v>
      </c>
      <c r="AI49" s="22">
        <f t="shared" si="6"/>
        <v>-710.95416666666665</v>
      </c>
      <c r="AJ49" s="22">
        <v>0</v>
      </c>
      <c r="AK49" s="22">
        <f t="shared" si="7"/>
        <v>-4265</v>
      </c>
      <c r="AL49" s="37"/>
      <c r="AM49" s="37">
        <f t="shared" si="8"/>
        <v>0</v>
      </c>
      <c r="AN49" s="32">
        <f t="shared" si="9"/>
        <v>710.95416666666642</v>
      </c>
      <c r="AO49" s="77"/>
    </row>
    <row r="50" spans="1:43" outlineLevel="1" x14ac:dyDescent="0.25">
      <c r="A50" s="123">
        <v>44256</v>
      </c>
      <c r="C50" s="31" t="s">
        <v>8565</v>
      </c>
      <c r="D50" s="30" t="s">
        <v>8566</v>
      </c>
      <c r="F50" s="29" t="s">
        <v>418</v>
      </c>
      <c r="G50" s="29" t="s">
        <v>7467</v>
      </c>
      <c r="H50" s="29" t="s">
        <v>90</v>
      </c>
      <c r="L50" s="31">
        <v>1</v>
      </c>
      <c r="M50" s="31" t="s">
        <v>207</v>
      </c>
      <c r="P50" s="37">
        <v>4265</v>
      </c>
      <c r="Q50" s="32">
        <v>0</v>
      </c>
      <c r="R50" s="32">
        <v>0</v>
      </c>
      <c r="S50" s="37">
        <f t="shared" si="5"/>
        <v>4265</v>
      </c>
      <c r="T50" s="37"/>
      <c r="U50" s="31">
        <v>48</v>
      </c>
      <c r="V50" s="22">
        <v>-3465.1958333333332</v>
      </c>
      <c r="W50" s="22">
        <v>-88.85</v>
      </c>
      <c r="X50" s="22">
        <f t="shared" si="11"/>
        <v>-88.854166666666671</v>
      </c>
      <c r="Y50" s="22">
        <f t="shared" si="11"/>
        <v>-88.854166666666671</v>
      </c>
      <c r="Z50" s="22">
        <f t="shared" si="12"/>
        <v>-88.854166666666671</v>
      </c>
      <c r="AA50" s="22">
        <f t="shared" si="12"/>
        <v>-88.854166666666671</v>
      </c>
      <c r="AB50" s="22">
        <f t="shared" si="12"/>
        <v>-88.854166666666671</v>
      </c>
      <c r="AC50" s="22">
        <f t="shared" si="12"/>
        <v>-88.854166666666671</v>
      </c>
      <c r="AD50" s="22">
        <f t="shared" si="12"/>
        <v>-88.854166666666671</v>
      </c>
      <c r="AE50" s="22">
        <f>-$S50/$U50</f>
        <v>-88.854166666666671</v>
      </c>
      <c r="AF50" s="22">
        <v>0</v>
      </c>
      <c r="AG50" s="22">
        <v>0</v>
      </c>
      <c r="AH50" s="22">
        <v>0</v>
      </c>
      <c r="AI50" s="22">
        <f t="shared" si="6"/>
        <v>-799.68333333333328</v>
      </c>
      <c r="AJ50" s="22">
        <v>0</v>
      </c>
      <c r="AK50" s="22">
        <f t="shared" si="7"/>
        <v>-4264.8791666666666</v>
      </c>
      <c r="AL50" s="37"/>
      <c r="AM50" s="37">
        <f t="shared" si="8"/>
        <v>0.12083333333339397</v>
      </c>
      <c r="AN50" s="32">
        <f t="shared" si="9"/>
        <v>799.80416666666679</v>
      </c>
      <c r="AO50" s="77"/>
    </row>
    <row r="51" spans="1:43" outlineLevel="1" x14ac:dyDescent="0.25">
      <c r="A51" s="123">
        <v>44256</v>
      </c>
      <c r="C51" s="31" t="s">
        <v>8567</v>
      </c>
      <c r="D51" s="30" t="s">
        <v>8568</v>
      </c>
      <c r="F51" s="29" t="s">
        <v>418</v>
      </c>
      <c r="G51" s="29" t="s">
        <v>7467</v>
      </c>
      <c r="H51" s="29" t="s">
        <v>90</v>
      </c>
      <c r="L51" s="31">
        <v>1</v>
      </c>
      <c r="M51" s="31" t="s">
        <v>207</v>
      </c>
      <c r="P51" s="37">
        <v>4265</v>
      </c>
      <c r="Q51" s="32">
        <v>0</v>
      </c>
      <c r="R51" s="32">
        <v>0</v>
      </c>
      <c r="S51" s="37">
        <f t="shared" si="5"/>
        <v>4265</v>
      </c>
      <c r="T51" s="37"/>
      <c r="U51" s="31">
        <v>48</v>
      </c>
      <c r="V51" s="22">
        <v>-3465.1958333333332</v>
      </c>
      <c r="W51" s="22">
        <v>-88.85</v>
      </c>
      <c r="X51" s="22">
        <f t="shared" si="11"/>
        <v>-88.854166666666671</v>
      </c>
      <c r="Y51" s="22">
        <f t="shared" si="11"/>
        <v>-88.854166666666671</v>
      </c>
      <c r="Z51" s="22">
        <f t="shared" si="12"/>
        <v>-88.854166666666671</v>
      </c>
      <c r="AA51" s="22">
        <f t="shared" si="12"/>
        <v>-88.854166666666671</v>
      </c>
      <c r="AB51" s="22">
        <f t="shared" si="12"/>
        <v>-88.854166666666671</v>
      </c>
      <c r="AC51" s="22">
        <f t="shared" si="12"/>
        <v>-88.854166666666671</v>
      </c>
      <c r="AD51" s="22">
        <f t="shared" si="12"/>
        <v>-88.854166666666671</v>
      </c>
      <c r="AE51" s="22">
        <f>-$S51/$U51</f>
        <v>-88.854166666666671</v>
      </c>
      <c r="AF51" s="22">
        <v>0</v>
      </c>
      <c r="AG51" s="22">
        <v>0</v>
      </c>
      <c r="AH51" s="22">
        <v>0</v>
      </c>
      <c r="AI51" s="22">
        <f t="shared" si="6"/>
        <v>-799.68333333333328</v>
      </c>
      <c r="AJ51" s="22">
        <v>0</v>
      </c>
      <c r="AK51" s="22">
        <f t="shared" si="7"/>
        <v>-4264.8791666666666</v>
      </c>
      <c r="AL51" s="37"/>
      <c r="AM51" s="37">
        <f t="shared" si="8"/>
        <v>0.12083333333339397</v>
      </c>
      <c r="AN51" s="32">
        <f t="shared" si="9"/>
        <v>799.80416666666679</v>
      </c>
      <c r="AO51" s="77"/>
    </row>
    <row r="52" spans="1:43" ht="30" outlineLevel="1" x14ac:dyDescent="0.25">
      <c r="A52" s="123">
        <v>44287</v>
      </c>
      <c r="C52" s="31" t="s">
        <v>8569</v>
      </c>
      <c r="D52" s="30" t="s">
        <v>8570</v>
      </c>
      <c r="F52" s="29" t="s">
        <v>418</v>
      </c>
      <c r="G52" s="29" t="s">
        <v>7457</v>
      </c>
      <c r="H52" s="29" t="s">
        <v>90</v>
      </c>
      <c r="L52" s="31">
        <v>1</v>
      </c>
      <c r="M52" s="31" t="s">
        <v>207</v>
      </c>
      <c r="P52" s="37">
        <v>4040</v>
      </c>
      <c r="Q52" s="32">
        <v>0</v>
      </c>
      <c r="R52" s="32">
        <v>0</v>
      </c>
      <c r="S52" s="37">
        <f t="shared" si="5"/>
        <v>4040</v>
      </c>
      <c r="T52" s="37"/>
      <c r="U52" s="31">
        <v>48</v>
      </c>
      <c r="V52" s="22">
        <v>-3282.5933333333332</v>
      </c>
      <c r="W52" s="22">
        <v>-84.17</v>
      </c>
      <c r="X52" s="22">
        <f t="shared" si="11"/>
        <v>-84.166666666666671</v>
      </c>
      <c r="Y52" s="22">
        <f t="shared" si="11"/>
        <v>-84.166666666666671</v>
      </c>
      <c r="Z52" s="22">
        <f t="shared" si="12"/>
        <v>-84.166666666666671</v>
      </c>
      <c r="AA52" s="22">
        <f t="shared" si="12"/>
        <v>-84.166666666666671</v>
      </c>
      <c r="AB52" s="22">
        <f t="shared" si="12"/>
        <v>-84.166666666666671</v>
      </c>
      <c r="AC52" s="22">
        <f t="shared" si="12"/>
        <v>-84.166666666666671</v>
      </c>
      <c r="AD52" s="22">
        <f t="shared" si="12"/>
        <v>-84.166666666666671</v>
      </c>
      <c r="AE52" s="22">
        <f>-$S52/$U52+0.1</f>
        <v>-84.066666666666677</v>
      </c>
      <c r="AF52" s="22">
        <v>0</v>
      </c>
      <c r="AG52" s="22">
        <v>0</v>
      </c>
      <c r="AH52" s="22">
        <v>0</v>
      </c>
      <c r="AI52" s="22">
        <f t="shared" si="6"/>
        <v>-757.40333333333342</v>
      </c>
      <c r="AJ52" s="22">
        <v>0</v>
      </c>
      <c r="AK52" s="22">
        <f t="shared" si="7"/>
        <v>-4039.9966666666669</v>
      </c>
      <c r="AL52" s="37"/>
      <c r="AM52" s="37">
        <f t="shared" si="8"/>
        <v>3.333333333102928E-3</v>
      </c>
      <c r="AN52" s="32">
        <f t="shared" si="9"/>
        <v>757.40666666666675</v>
      </c>
      <c r="AO52" s="77"/>
    </row>
    <row r="53" spans="1:43" ht="30" outlineLevel="1" x14ac:dyDescent="0.25">
      <c r="A53" s="123">
        <v>44287</v>
      </c>
      <c r="C53" s="31" t="s">
        <v>8571</v>
      </c>
      <c r="D53" s="30" t="s">
        <v>8572</v>
      </c>
      <c r="F53" s="29" t="s">
        <v>418</v>
      </c>
      <c r="G53" s="29" t="s">
        <v>8380</v>
      </c>
      <c r="H53" s="29" t="s">
        <v>90</v>
      </c>
      <c r="L53" s="31">
        <v>1</v>
      </c>
      <c r="M53" s="31" t="s">
        <v>207</v>
      </c>
      <c r="P53" s="32">
        <v>4040</v>
      </c>
      <c r="Q53" s="32">
        <v>0</v>
      </c>
      <c r="R53" s="32">
        <v>0</v>
      </c>
      <c r="S53" s="32">
        <f t="shared" si="5"/>
        <v>4040</v>
      </c>
      <c r="U53" s="31">
        <v>48</v>
      </c>
      <c r="V53" s="22">
        <v>-2693.4033333333332</v>
      </c>
      <c r="W53" s="22">
        <v>-84.17</v>
      </c>
      <c r="X53" s="22">
        <f t="shared" si="11"/>
        <v>-84.166666666666671</v>
      </c>
      <c r="Y53" s="22">
        <f t="shared" si="11"/>
        <v>-84.166666666666671</v>
      </c>
      <c r="Z53" s="22">
        <f t="shared" si="12"/>
        <v>-84.166666666666671</v>
      </c>
      <c r="AA53" s="22">
        <f t="shared" si="12"/>
        <v>-84.166666666666671</v>
      </c>
      <c r="AB53" s="22">
        <f t="shared" si="12"/>
        <v>-84.166666666666671</v>
      </c>
      <c r="AC53" s="22">
        <f t="shared" si="12"/>
        <v>-84.166666666666671</v>
      </c>
      <c r="AD53" s="22">
        <f t="shared" si="12"/>
        <v>-84.166666666666671</v>
      </c>
      <c r="AE53" s="22">
        <f t="shared" ref="AE53:AE67" si="13">-$S53/$U53</f>
        <v>-84.166666666666671</v>
      </c>
      <c r="AF53" s="22">
        <v>0</v>
      </c>
      <c r="AG53" s="22">
        <v>0</v>
      </c>
      <c r="AH53" s="22">
        <v>0</v>
      </c>
      <c r="AI53" s="22">
        <f t="shared" si="6"/>
        <v>-757.50333333333333</v>
      </c>
      <c r="AJ53" s="22">
        <v>0</v>
      </c>
      <c r="AK53" s="22">
        <f t="shared" si="7"/>
        <v>-3450.9066666666668</v>
      </c>
      <c r="AM53" s="32">
        <f t="shared" si="8"/>
        <v>589.09333333333325</v>
      </c>
      <c r="AN53" s="32">
        <f t="shared" si="9"/>
        <v>1346.5966666666668</v>
      </c>
      <c r="AO53" s="77"/>
    </row>
    <row r="54" spans="1:43" outlineLevel="1" x14ac:dyDescent="0.25">
      <c r="A54" s="123">
        <v>44348</v>
      </c>
      <c r="C54" s="31" t="s">
        <v>8573</v>
      </c>
      <c r="D54" s="30" t="s">
        <v>8574</v>
      </c>
      <c r="F54" s="29" t="s">
        <v>418</v>
      </c>
      <c r="G54" s="29" t="s">
        <v>8380</v>
      </c>
      <c r="H54" s="29" t="s">
        <v>90</v>
      </c>
      <c r="L54" s="31">
        <v>1</v>
      </c>
      <c r="M54" s="31" t="s">
        <v>207</v>
      </c>
      <c r="P54" s="32">
        <v>4289</v>
      </c>
      <c r="Q54" s="32">
        <v>0</v>
      </c>
      <c r="R54" s="32">
        <v>0</v>
      </c>
      <c r="S54" s="32">
        <f t="shared" si="5"/>
        <v>4289</v>
      </c>
      <c r="U54" s="31">
        <v>48</v>
      </c>
      <c r="V54" s="22">
        <v>-2859.2458333333334</v>
      </c>
      <c r="W54" s="22">
        <v>-89.35</v>
      </c>
      <c r="X54" s="22">
        <f t="shared" si="11"/>
        <v>-89.354166666666671</v>
      </c>
      <c r="Y54" s="22">
        <f t="shared" si="11"/>
        <v>-89.354166666666671</v>
      </c>
      <c r="Z54" s="22">
        <f t="shared" si="12"/>
        <v>-89.354166666666671</v>
      </c>
      <c r="AA54" s="22">
        <f t="shared" si="12"/>
        <v>-89.354166666666671</v>
      </c>
      <c r="AB54" s="22">
        <f t="shared" si="12"/>
        <v>-89.354166666666671</v>
      </c>
      <c r="AC54" s="22">
        <f t="shared" si="12"/>
        <v>-89.354166666666671</v>
      </c>
      <c r="AD54" s="22">
        <f t="shared" si="12"/>
        <v>-89.354166666666671</v>
      </c>
      <c r="AE54" s="22">
        <f t="shared" si="13"/>
        <v>-89.354166666666671</v>
      </c>
      <c r="AF54" s="22">
        <v>0</v>
      </c>
      <c r="AG54" s="22">
        <v>0</v>
      </c>
      <c r="AH54" s="22">
        <v>0</v>
      </c>
      <c r="AI54" s="22">
        <f t="shared" si="6"/>
        <v>-804.18333333333328</v>
      </c>
      <c r="AJ54" s="22">
        <v>0</v>
      </c>
      <c r="AK54" s="22">
        <f t="shared" si="7"/>
        <v>-3663.4291666666668</v>
      </c>
      <c r="AM54" s="32">
        <f t="shared" si="8"/>
        <v>625.57083333333321</v>
      </c>
      <c r="AN54" s="32">
        <f t="shared" si="9"/>
        <v>1429.7541666666666</v>
      </c>
      <c r="AO54" s="77"/>
    </row>
    <row r="55" spans="1:43" outlineLevel="1" x14ac:dyDescent="0.25">
      <c r="A55" s="123">
        <v>44378</v>
      </c>
      <c r="C55" s="31" t="s">
        <v>8575</v>
      </c>
      <c r="D55" s="30" t="s">
        <v>8576</v>
      </c>
      <c r="F55" s="29" t="s">
        <v>418</v>
      </c>
      <c r="G55" s="29" t="s">
        <v>206</v>
      </c>
      <c r="H55" s="29" t="s">
        <v>90</v>
      </c>
      <c r="L55" s="31">
        <v>1</v>
      </c>
      <c r="M55" s="31" t="s">
        <v>207</v>
      </c>
      <c r="P55" s="37">
        <v>4400</v>
      </c>
      <c r="Q55" s="32">
        <v>0</v>
      </c>
      <c r="R55" s="32">
        <v>0</v>
      </c>
      <c r="S55" s="37">
        <f t="shared" si="5"/>
        <v>4400</v>
      </c>
      <c r="T55" s="37"/>
      <c r="U55" s="31">
        <v>48</v>
      </c>
      <c r="V55" s="22">
        <v>-2200.0433333333331</v>
      </c>
      <c r="W55" s="22">
        <v>-91.67</v>
      </c>
      <c r="X55" s="22">
        <f t="shared" si="11"/>
        <v>-91.666666666666671</v>
      </c>
      <c r="Y55" s="22">
        <f t="shared" si="11"/>
        <v>-91.666666666666671</v>
      </c>
      <c r="Z55" s="22">
        <f t="shared" si="12"/>
        <v>-91.666666666666671</v>
      </c>
      <c r="AA55" s="22">
        <f t="shared" si="12"/>
        <v>-91.666666666666671</v>
      </c>
      <c r="AB55" s="22">
        <f t="shared" si="12"/>
        <v>-91.666666666666671</v>
      </c>
      <c r="AC55" s="22">
        <f t="shared" si="12"/>
        <v>-91.666666666666671</v>
      </c>
      <c r="AD55" s="22">
        <f t="shared" si="12"/>
        <v>-91.666666666666671</v>
      </c>
      <c r="AE55" s="22">
        <f t="shared" si="13"/>
        <v>-91.666666666666671</v>
      </c>
      <c r="AF55" s="22">
        <v>0</v>
      </c>
      <c r="AG55" s="22">
        <v>0</v>
      </c>
      <c r="AH55" s="22">
        <v>0</v>
      </c>
      <c r="AI55" s="22">
        <f t="shared" si="6"/>
        <v>-825.00333333333322</v>
      </c>
      <c r="AJ55" s="22">
        <v>0</v>
      </c>
      <c r="AK55" s="22">
        <f t="shared" si="7"/>
        <v>-3025.0466666666662</v>
      </c>
      <c r="AL55" s="37"/>
      <c r="AM55" s="37">
        <f t="shared" si="8"/>
        <v>1374.9533333333338</v>
      </c>
      <c r="AN55" s="32">
        <f t="shared" si="9"/>
        <v>2199.9566666666669</v>
      </c>
      <c r="AO55" s="77"/>
    </row>
    <row r="56" spans="1:43" outlineLevel="1" x14ac:dyDescent="0.25">
      <c r="A56" s="123">
        <v>44378</v>
      </c>
      <c r="C56" s="31" t="s">
        <v>8577</v>
      </c>
      <c r="D56" s="30" t="s">
        <v>8578</v>
      </c>
      <c r="F56" s="29" t="s">
        <v>418</v>
      </c>
      <c r="G56" s="29" t="s">
        <v>162</v>
      </c>
      <c r="H56" s="29" t="s">
        <v>90</v>
      </c>
      <c r="L56" s="31">
        <v>1</v>
      </c>
      <c r="M56" s="31" t="s">
        <v>207</v>
      </c>
      <c r="P56" s="32">
        <v>4400</v>
      </c>
      <c r="Q56" s="32">
        <v>0</v>
      </c>
      <c r="R56" s="32">
        <v>0</v>
      </c>
      <c r="S56" s="32">
        <f t="shared" si="5"/>
        <v>4400</v>
      </c>
      <c r="U56" s="31">
        <v>48</v>
      </c>
      <c r="V56" s="22">
        <v>-2933.4033333333327</v>
      </c>
      <c r="W56" s="22">
        <v>-91.67</v>
      </c>
      <c r="X56" s="22">
        <f t="shared" si="11"/>
        <v>-91.666666666666671</v>
      </c>
      <c r="Y56" s="22">
        <f t="shared" si="11"/>
        <v>-91.666666666666671</v>
      </c>
      <c r="Z56" s="22">
        <f t="shared" si="12"/>
        <v>-91.666666666666671</v>
      </c>
      <c r="AA56" s="22">
        <f t="shared" si="12"/>
        <v>-91.666666666666671</v>
      </c>
      <c r="AB56" s="22">
        <f t="shared" si="12"/>
        <v>-91.666666666666671</v>
      </c>
      <c r="AC56" s="22">
        <f t="shared" si="12"/>
        <v>-91.666666666666671</v>
      </c>
      <c r="AD56" s="22">
        <f t="shared" si="12"/>
        <v>-91.666666666666671</v>
      </c>
      <c r="AE56" s="22">
        <f t="shared" si="13"/>
        <v>-91.666666666666671</v>
      </c>
      <c r="AF56" s="22">
        <v>0</v>
      </c>
      <c r="AG56" s="22">
        <v>0</v>
      </c>
      <c r="AH56" s="22">
        <v>0</v>
      </c>
      <c r="AI56" s="22">
        <f t="shared" si="6"/>
        <v>-825.00333333333322</v>
      </c>
      <c r="AJ56" s="22">
        <v>0</v>
      </c>
      <c r="AK56" s="22">
        <f t="shared" si="7"/>
        <v>-3758.4066666666658</v>
      </c>
      <c r="AM56" s="32">
        <f t="shared" si="8"/>
        <v>641.59333333333416</v>
      </c>
      <c r="AN56" s="32">
        <f t="shared" si="9"/>
        <v>1466.5966666666673</v>
      </c>
      <c r="AO56" s="77"/>
    </row>
    <row r="57" spans="1:43" outlineLevel="1" x14ac:dyDescent="0.25">
      <c r="A57" s="123">
        <v>44470</v>
      </c>
      <c r="C57" s="31" t="s">
        <v>8579</v>
      </c>
      <c r="D57" s="30" t="s">
        <v>8580</v>
      </c>
      <c r="F57" s="29" t="s">
        <v>418</v>
      </c>
      <c r="G57" s="29" t="s">
        <v>8380</v>
      </c>
      <c r="H57" s="29" t="s">
        <v>90</v>
      </c>
      <c r="L57" s="31">
        <v>1</v>
      </c>
      <c r="M57" s="31" t="s">
        <v>207</v>
      </c>
      <c r="P57" s="32">
        <v>4095</v>
      </c>
      <c r="Q57" s="32">
        <v>0</v>
      </c>
      <c r="R57" s="32">
        <v>0</v>
      </c>
      <c r="S57" s="32">
        <f t="shared" si="5"/>
        <v>4095</v>
      </c>
      <c r="U57" s="31">
        <v>48</v>
      </c>
      <c r="V57" s="22">
        <v>-2815.2574999999997</v>
      </c>
      <c r="W57" s="22">
        <v>-85.31</v>
      </c>
      <c r="X57" s="22">
        <f t="shared" si="11"/>
        <v>-85.3125</v>
      </c>
      <c r="Y57" s="22">
        <f t="shared" si="11"/>
        <v>-85.3125</v>
      </c>
      <c r="Z57" s="22">
        <f t="shared" si="12"/>
        <v>-85.3125</v>
      </c>
      <c r="AA57" s="22">
        <f t="shared" si="12"/>
        <v>-85.3125</v>
      </c>
      <c r="AB57" s="22">
        <f t="shared" si="12"/>
        <v>-85.3125</v>
      </c>
      <c r="AC57" s="22">
        <f t="shared" si="12"/>
        <v>-85.3125</v>
      </c>
      <c r="AD57" s="22">
        <f t="shared" si="12"/>
        <v>-85.3125</v>
      </c>
      <c r="AE57" s="22">
        <f t="shared" si="13"/>
        <v>-85.3125</v>
      </c>
      <c r="AF57" s="22">
        <v>0</v>
      </c>
      <c r="AG57" s="22">
        <v>0</v>
      </c>
      <c r="AH57" s="22">
        <v>0</v>
      </c>
      <c r="AI57" s="22">
        <f t="shared" si="6"/>
        <v>-767.81</v>
      </c>
      <c r="AJ57" s="22">
        <v>0</v>
      </c>
      <c r="AK57" s="22">
        <f t="shared" si="7"/>
        <v>-3583.0674999999997</v>
      </c>
      <c r="AM57" s="32">
        <f t="shared" si="8"/>
        <v>511.93250000000035</v>
      </c>
      <c r="AN57" s="32">
        <f t="shared" si="9"/>
        <v>1279.7425000000003</v>
      </c>
      <c r="AO57" s="77"/>
    </row>
    <row r="58" spans="1:43" ht="75" outlineLevel="1" x14ac:dyDescent="0.25">
      <c r="A58" s="10">
        <v>45078</v>
      </c>
      <c r="B58" s="10"/>
      <c r="C58" s="128" t="s">
        <v>8581</v>
      </c>
      <c r="D58" s="34" t="s">
        <v>8582</v>
      </c>
      <c r="E58" s="4" t="s">
        <v>8583</v>
      </c>
      <c r="F58" s="70" t="s">
        <v>88</v>
      </c>
      <c r="G58" s="70" t="s">
        <v>7467</v>
      </c>
      <c r="H58" s="70" t="s">
        <v>90</v>
      </c>
      <c r="I58" s="70">
        <v>2300226</v>
      </c>
      <c r="J58" s="70" t="s">
        <v>8584</v>
      </c>
      <c r="K58" s="87" t="s">
        <v>8585</v>
      </c>
      <c r="L58" s="31">
        <v>2</v>
      </c>
      <c r="M58" s="31" t="s">
        <v>207</v>
      </c>
      <c r="P58" s="65">
        <v>72000</v>
      </c>
      <c r="Q58" s="37">
        <v>0</v>
      </c>
      <c r="R58" s="37">
        <v>0</v>
      </c>
      <c r="S58" s="37">
        <f t="shared" si="5"/>
        <v>72000</v>
      </c>
      <c r="T58" s="37"/>
      <c r="U58" s="31">
        <v>48</v>
      </c>
      <c r="V58" s="22">
        <v>-19500</v>
      </c>
      <c r="W58" s="22">
        <v>-1500</v>
      </c>
      <c r="X58" s="22">
        <f t="shared" si="11"/>
        <v>-1500</v>
      </c>
      <c r="Y58" s="22">
        <f t="shared" si="11"/>
        <v>-1500</v>
      </c>
      <c r="Z58" s="22">
        <f t="shared" ref="Z58:AD64" si="14">-$S58/$U58</f>
        <v>-1500</v>
      </c>
      <c r="AA58" s="22">
        <f t="shared" si="14"/>
        <v>-1500</v>
      </c>
      <c r="AB58" s="22">
        <f t="shared" si="14"/>
        <v>-1500</v>
      </c>
      <c r="AC58" s="22">
        <f t="shared" si="14"/>
        <v>-1500</v>
      </c>
      <c r="AD58" s="22">
        <f t="shared" si="14"/>
        <v>-1500</v>
      </c>
      <c r="AE58" s="22">
        <f t="shared" si="13"/>
        <v>-1500</v>
      </c>
      <c r="AF58" s="22">
        <v>0</v>
      </c>
      <c r="AG58" s="22">
        <v>0</v>
      </c>
      <c r="AH58" s="22">
        <v>0</v>
      </c>
      <c r="AI58" s="22">
        <f t="shared" si="6"/>
        <v>-13500</v>
      </c>
      <c r="AJ58" s="22">
        <v>0</v>
      </c>
      <c r="AK58" s="22">
        <f t="shared" si="7"/>
        <v>-33000</v>
      </c>
      <c r="AL58" s="37"/>
      <c r="AM58" s="37">
        <f t="shared" si="8"/>
        <v>39000</v>
      </c>
      <c r="AN58" s="37">
        <f t="shared" si="9"/>
        <v>52500</v>
      </c>
      <c r="AO58" s="77"/>
      <c r="AQ58" s="220"/>
    </row>
    <row r="59" spans="1:43" ht="60" outlineLevel="1" x14ac:dyDescent="0.25">
      <c r="A59" s="10">
        <v>45078</v>
      </c>
      <c r="B59" s="10"/>
      <c r="C59" s="128" t="s">
        <v>8586</v>
      </c>
      <c r="D59" s="34" t="s">
        <v>8587</v>
      </c>
      <c r="E59" s="4" t="s">
        <v>8583</v>
      </c>
      <c r="F59" s="70" t="s">
        <v>88</v>
      </c>
      <c r="G59" s="70" t="s">
        <v>7467</v>
      </c>
      <c r="H59" s="70" t="s">
        <v>90</v>
      </c>
      <c r="I59" s="70">
        <v>2300226</v>
      </c>
      <c r="J59" s="70" t="s">
        <v>8584</v>
      </c>
      <c r="K59" s="87" t="s">
        <v>8585</v>
      </c>
      <c r="L59" s="31">
        <v>2</v>
      </c>
      <c r="M59" s="31" t="s">
        <v>207</v>
      </c>
      <c r="P59" s="65">
        <v>9000</v>
      </c>
      <c r="Q59" s="37">
        <v>0</v>
      </c>
      <c r="R59" s="37">
        <v>0</v>
      </c>
      <c r="S59" s="37">
        <f t="shared" si="5"/>
        <v>9000</v>
      </c>
      <c r="T59" s="37"/>
      <c r="U59" s="31">
        <v>48</v>
      </c>
      <c r="V59" s="22">
        <v>-2437.5</v>
      </c>
      <c r="W59" s="22">
        <v>-187.5</v>
      </c>
      <c r="X59" s="22">
        <f t="shared" si="11"/>
        <v>-187.5</v>
      </c>
      <c r="Y59" s="22">
        <f t="shared" si="11"/>
        <v>-187.5</v>
      </c>
      <c r="Z59" s="22">
        <f t="shared" si="14"/>
        <v>-187.5</v>
      </c>
      <c r="AA59" s="22">
        <f t="shared" si="14"/>
        <v>-187.5</v>
      </c>
      <c r="AB59" s="22">
        <f t="shared" si="14"/>
        <v>-187.5</v>
      </c>
      <c r="AC59" s="22">
        <f t="shared" si="14"/>
        <v>-187.5</v>
      </c>
      <c r="AD59" s="22">
        <f t="shared" si="14"/>
        <v>-187.5</v>
      </c>
      <c r="AE59" s="22">
        <f t="shared" si="13"/>
        <v>-187.5</v>
      </c>
      <c r="AF59" s="22">
        <v>0</v>
      </c>
      <c r="AG59" s="22">
        <v>0</v>
      </c>
      <c r="AH59" s="22">
        <v>0</v>
      </c>
      <c r="AI59" s="22">
        <f t="shared" si="6"/>
        <v>-1687.5</v>
      </c>
      <c r="AJ59" s="22">
        <v>0</v>
      </c>
      <c r="AK59" s="22">
        <f t="shared" si="7"/>
        <v>-4125</v>
      </c>
      <c r="AL59" s="37"/>
      <c r="AM59" s="37">
        <f t="shared" si="8"/>
        <v>4875</v>
      </c>
      <c r="AN59" s="37">
        <f t="shared" si="9"/>
        <v>6562.5</v>
      </c>
      <c r="AO59" s="77"/>
    </row>
    <row r="60" spans="1:43" ht="60" outlineLevel="1" x14ac:dyDescent="0.25">
      <c r="A60" s="10">
        <v>45078</v>
      </c>
      <c r="B60" s="10"/>
      <c r="C60" s="128" t="s">
        <v>8588</v>
      </c>
      <c r="D60" s="34" t="s">
        <v>8589</v>
      </c>
      <c r="E60" s="4" t="s">
        <v>8583</v>
      </c>
      <c r="F60" s="70" t="s">
        <v>88</v>
      </c>
      <c r="G60" s="70" t="s">
        <v>7467</v>
      </c>
      <c r="H60" s="70" t="s">
        <v>90</v>
      </c>
      <c r="I60" s="70">
        <v>2300226</v>
      </c>
      <c r="J60" s="70" t="s">
        <v>8584</v>
      </c>
      <c r="K60" s="87" t="s">
        <v>8585</v>
      </c>
      <c r="L60" s="31">
        <v>2</v>
      </c>
      <c r="M60" s="31" t="s">
        <v>207</v>
      </c>
      <c r="P60" s="65">
        <v>2000</v>
      </c>
      <c r="Q60" s="37">
        <v>0</v>
      </c>
      <c r="R60" s="37">
        <v>0</v>
      </c>
      <c r="S60" s="37">
        <f t="shared" si="5"/>
        <v>2000</v>
      </c>
      <c r="T60" s="37"/>
      <c r="U60" s="31">
        <v>48</v>
      </c>
      <c r="V60" s="22">
        <v>-541.6733333333334</v>
      </c>
      <c r="W60" s="22">
        <v>-41.67</v>
      </c>
      <c r="X60" s="22">
        <f t="shared" si="11"/>
        <v>-41.666666666666664</v>
      </c>
      <c r="Y60" s="22">
        <f t="shared" si="11"/>
        <v>-41.666666666666664</v>
      </c>
      <c r="Z60" s="22">
        <f t="shared" si="14"/>
        <v>-41.666666666666664</v>
      </c>
      <c r="AA60" s="22">
        <f t="shared" si="14"/>
        <v>-41.666666666666664</v>
      </c>
      <c r="AB60" s="22">
        <f t="shared" si="14"/>
        <v>-41.666666666666664</v>
      </c>
      <c r="AC60" s="22">
        <f t="shared" si="14"/>
        <v>-41.666666666666664</v>
      </c>
      <c r="AD60" s="22">
        <f t="shared" si="14"/>
        <v>-41.666666666666664</v>
      </c>
      <c r="AE60" s="22">
        <f t="shared" si="13"/>
        <v>-41.666666666666664</v>
      </c>
      <c r="AF60" s="22">
        <v>0</v>
      </c>
      <c r="AG60" s="22">
        <v>0</v>
      </c>
      <c r="AH60" s="22">
        <v>0</v>
      </c>
      <c r="AI60" s="22">
        <f t="shared" si="6"/>
        <v>-375.00333333333333</v>
      </c>
      <c r="AJ60" s="22">
        <v>0</v>
      </c>
      <c r="AK60" s="22">
        <f t="shared" si="7"/>
        <v>-916.67666666666673</v>
      </c>
      <c r="AL60" s="37"/>
      <c r="AM60" s="37">
        <f t="shared" si="8"/>
        <v>1083.3233333333333</v>
      </c>
      <c r="AN60" s="37">
        <f t="shared" si="9"/>
        <v>1458.3266666666666</v>
      </c>
      <c r="AO60" s="77"/>
    </row>
    <row r="61" spans="1:43" ht="60" outlineLevel="1" x14ac:dyDescent="0.25">
      <c r="A61" s="10">
        <v>45093</v>
      </c>
      <c r="B61" s="10"/>
      <c r="C61" s="128" t="s">
        <v>8590</v>
      </c>
      <c r="D61" s="30" t="s">
        <v>8591</v>
      </c>
      <c r="E61" s="4" t="s">
        <v>8592</v>
      </c>
      <c r="F61" s="70" t="s">
        <v>88</v>
      </c>
      <c r="G61" s="70" t="s">
        <v>7467</v>
      </c>
      <c r="H61" s="70" t="s">
        <v>90</v>
      </c>
      <c r="I61" s="70">
        <v>2201714</v>
      </c>
      <c r="J61" s="70" t="s">
        <v>8593</v>
      </c>
      <c r="K61" s="87">
        <v>48</v>
      </c>
      <c r="L61" s="31">
        <v>1</v>
      </c>
      <c r="M61" s="31" t="s">
        <v>207</v>
      </c>
      <c r="P61" s="65">
        <v>96800</v>
      </c>
      <c r="Q61" s="37">
        <v>0</v>
      </c>
      <c r="R61" s="37">
        <v>0</v>
      </c>
      <c r="S61" s="37">
        <f t="shared" si="5"/>
        <v>96800</v>
      </c>
      <c r="T61" s="37"/>
      <c r="U61" s="31">
        <v>48</v>
      </c>
      <c r="V61" s="22">
        <v>-26216.670000000006</v>
      </c>
      <c r="W61" s="22">
        <f>-$S61/$U61</f>
        <v>-2016.6666666666667</v>
      </c>
      <c r="X61" s="22">
        <f t="shared" si="11"/>
        <v>-2016.6666666666667</v>
      </c>
      <c r="Y61" s="22">
        <f t="shared" si="11"/>
        <v>-2016.6666666666667</v>
      </c>
      <c r="Z61" s="22">
        <f t="shared" si="14"/>
        <v>-2016.6666666666667</v>
      </c>
      <c r="AA61" s="22">
        <f t="shared" si="14"/>
        <v>-2016.6666666666667</v>
      </c>
      <c r="AB61" s="22">
        <f t="shared" si="14"/>
        <v>-2016.6666666666667</v>
      </c>
      <c r="AC61" s="22">
        <f t="shared" si="14"/>
        <v>-2016.6666666666667</v>
      </c>
      <c r="AD61" s="22">
        <f t="shared" si="14"/>
        <v>-2016.6666666666667</v>
      </c>
      <c r="AE61" s="22">
        <f t="shared" si="13"/>
        <v>-2016.6666666666667</v>
      </c>
      <c r="AF61" s="22">
        <v>0</v>
      </c>
      <c r="AG61" s="22">
        <v>0</v>
      </c>
      <c r="AH61" s="22">
        <v>0</v>
      </c>
      <c r="AI61" s="22">
        <f t="shared" si="6"/>
        <v>-18150</v>
      </c>
      <c r="AJ61" s="22">
        <v>0</v>
      </c>
      <c r="AK61" s="22">
        <f t="shared" si="7"/>
        <v>-44366.670000000006</v>
      </c>
      <c r="AL61" s="37"/>
      <c r="AM61" s="37">
        <f t="shared" si="8"/>
        <v>52433.329999999994</v>
      </c>
      <c r="AN61" s="37">
        <f t="shared" si="9"/>
        <v>70583.329999999987</v>
      </c>
      <c r="AO61" s="77"/>
    </row>
    <row r="62" spans="1:43" ht="30" outlineLevel="1" x14ac:dyDescent="0.25">
      <c r="A62" s="10">
        <v>45170</v>
      </c>
      <c r="B62" s="10"/>
      <c r="C62" s="128" t="s">
        <v>8594</v>
      </c>
      <c r="D62" s="30" t="s">
        <v>8595</v>
      </c>
      <c r="E62" s="4" t="s">
        <v>8592</v>
      </c>
      <c r="F62" s="29" t="s">
        <v>88</v>
      </c>
      <c r="G62" s="29" t="s">
        <v>7467</v>
      </c>
      <c r="H62" s="29" t="s">
        <v>163</v>
      </c>
      <c r="I62" s="29">
        <v>2300980</v>
      </c>
      <c r="J62" s="4" t="s">
        <v>8596</v>
      </c>
      <c r="K62" s="148" t="s">
        <v>8597</v>
      </c>
      <c r="L62" s="31">
        <v>1</v>
      </c>
      <c r="M62" s="31" t="s">
        <v>207</v>
      </c>
      <c r="P62" s="65">
        <v>118440</v>
      </c>
      <c r="Q62" s="37">
        <v>0</v>
      </c>
      <c r="R62" s="37">
        <v>0</v>
      </c>
      <c r="S62" s="37">
        <f t="shared" si="5"/>
        <v>118440</v>
      </c>
      <c r="T62" s="37"/>
      <c r="U62" s="31">
        <v>48</v>
      </c>
      <c r="V62" s="22">
        <v>-24675</v>
      </c>
      <c r="W62" s="22">
        <f>-$S62/$U62</f>
        <v>-2467.5</v>
      </c>
      <c r="X62" s="22">
        <f t="shared" si="11"/>
        <v>-2467.5</v>
      </c>
      <c r="Y62" s="22">
        <f t="shared" si="11"/>
        <v>-2467.5</v>
      </c>
      <c r="Z62" s="22">
        <f t="shared" si="14"/>
        <v>-2467.5</v>
      </c>
      <c r="AA62" s="22">
        <f t="shared" si="14"/>
        <v>-2467.5</v>
      </c>
      <c r="AB62" s="22">
        <f t="shared" si="14"/>
        <v>-2467.5</v>
      </c>
      <c r="AC62" s="22">
        <f t="shared" si="14"/>
        <v>-2467.5</v>
      </c>
      <c r="AD62" s="22">
        <f t="shared" si="14"/>
        <v>-2467.5</v>
      </c>
      <c r="AE62" s="22">
        <f t="shared" si="13"/>
        <v>-2467.5</v>
      </c>
      <c r="AF62" s="22">
        <v>0</v>
      </c>
      <c r="AG62" s="22">
        <v>0</v>
      </c>
      <c r="AH62" s="22">
        <v>0</v>
      </c>
      <c r="AI62" s="22">
        <f t="shared" si="6"/>
        <v>-22207.5</v>
      </c>
      <c r="AJ62" s="22">
        <v>0</v>
      </c>
      <c r="AK62" s="22">
        <f t="shared" si="7"/>
        <v>-46882.5</v>
      </c>
      <c r="AL62" s="37"/>
      <c r="AM62" s="37">
        <f t="shared" si="8"/>
        <v>71557.5</v>
      </c>
      <c r="AN62" s="37">
        <f t="shared" si="9"/>
        <v>93765</v>
      </c>
      <c r="AO62" s="77"/>
    </row>
    <row r="63" spans="1:43" outlineLevel="1" x14ac:dyDescent="0.25">
      <c r="A63" s="2">
        <v>45286</v>
      </c>
      <c r="B63" s="10"/>
      <c r="C63" s="128" t="s">
        <v>8598</v>
      </c>
      <c r="D63" s="30" t="s">
        <v>8599</v>
      </c>
      <c r="E63" s="4" t="s">
        <v>8592</v>
      </c>
      <c r="F63" s="29" t="s">
        <v>88</v>
      </c>
      <c r="G63" s="29" t="s">
        <v>7467</v>
      </c>
      <c r="H63" s="29" t="s">
        <v>163</v>
      </c>
      <c r="I63" s="29">
        <v>2300464</v>
      </c>
      <c r="J63" s="4" t="s">
        <v>8600</v>
      </c>
      <c r="K63" s="148" t="s">
        <v>8601</v>
      </c>
      <c r="L63" s="31">
        <v>1</v>
      </c>
      <c r="M63" s="31" t="s">
        <v>207</v>
      </c>
      <c r="P63" s="65">
        <v>460500</v>
      </c>
      <c r="Q63" s="37">
        <v>0</v>
      </c>
      <c r="R63" s="37">
        <v>0</v>
      </c>
      <c r="S63" s="37">
        <f t="shared" si="5"/>
        <v>460500</v>
      </c>
      <c r="T63" s="37"/>
      <c r="U63" s="31">
        <v>48</v>
      </c>
      <c r="V63" s="22">
        <v>-67156.25</v>
      </c>
      <c r="W63" s="22">
        <f>-$S63/$U63</f>
        <v>-9593.75</v>
      </c>
      <c r="X63" s="22">
        <f t="shared" si="11"/>
        <v>-9593.75</v>
      </c>
      <c r="Y63" s="22">
        <f t="shared" si="11"/>
        <v>-9593.75</v>
      </c>
      <c r="Z63" s="22">
        <f t="shared" si="14"/>
        <v>-9593.75</v>
      </c>
      <c r="AA63" s="22">
        <f t="shared" si="14"/>
        <v>-9593.75</v>
      </c>
      <c r="AB63" s="22">
        <f t="shared" si="14"/>
        <v>-9593.75</v>
      </c>
      <c r="AC63" s="22">
        <f t="shared" si="14"/>
        <v>-9593.75</v>
      </c>
      <c r="AD63" s="22">
        <f t="shared" si="14"/>
        <v>-9593.75</v>
      </c>
      <c r="AE63" s="22">
        <f t="shared" si="13"/>
        <v>-9593.75</v>
      </c>
      <c r="AF63" s="22">
        <v>0</v>
      </c>
      <c r="AG63" s="22">
        <v>0</v>
      </c>
      <c r="AH63" s="22">
        <v>0</v>
      </c>
      <c r="AI63" s="22">
        <f t="shared" si="6"/>
        <v>-86343.75</v>
      </c>
      <c r="AJ63" s="22">
        <v>0</v>
      </c>
      <c r="AK63" s="22">
        <f t="shared" si="7"/>
        <v>-153500</v>
      </c>
      <c r="AL63" s="37"/>
      <c r="AM63" s="37">
        <f t="shared" si="8"/>
        <v>307000</v>
      </c>
      <c r="AN63" s="37">
        <f t="shared" si="9"/>
        <v>393343.75</v>
      </c>
      <c r="AO63" s="77"/>
    </row>
    <row r="64" spans="1:43" outlineLevel="1" x14ac:dyDescent="0.25">
      <c r="A64" s="2">
        <v>45286</v>
      </c>
      <c r="B64" s="10"/>
      <c r="C64" s="128" t="s">
        <v>8602</v>
      </c>
      <c r="D64" s="30" t="s">
        <v>8603</v>
      </c>
      <c r="E64" s="4" t="s">
        <v>8592</v>
      </c>
      <c r="F64" s="29" t="s">
        <v>88</v>
      </c>
      <c r="G64" s="29" t="s">
        <v>7467</v>
      </c>
      <c r="H64" s="29" t="s">
        <v>163</v>
      </c>
      <c r="I64" s="29">
        <v>2300456</v>
      </c>
      <c r="J64" s="4" t="s">
        <v>8604</v>
      </c>
      <c r="K64" s="148" t="s">
        <v>8605</v>
      </c>
      <c r="L64" s="31">
        <v>1</v>
      </c>
      <c r="M64" s="31" t="s">
        <v>207</v>
      </c>
      <c r="P64" s="65">
        <v>28160</v>
      </c>
      <c r="Q64" s="37">
        <v>0</v>
      </c>
      <c r="R64" s="37">
        <v>0</v>
      </c>
      <c r="S64" s="37">
        <f t="shared" si="5"/>
        <v>28160</v>
      </c>
      <c r="T64" s="37"/>
      <c r="U64" s="31">
        <v>48</v>
      </c>
      <c r="V64" s="22">
        <v>-4106.6666666666661</v>
      </c>
      <c r="W64" s="22">
        <f>-$S64/$U64</f>
        <v>-586.66666666666663</v>
      </c>
      <c r="X64" s="22">
        <f t="shared" si="11"/>
        <v>-586.66666666666663</v>
      </c>
      <c r="Y64" s="22">
        <f t="shared" si="11"/>
        <v>-586.66666666666663</v>
      </c>
      <c r="Z64" s="22">
        <f t="shared" si="14"/>
        <v>-586.66666666666663</v>
      </c>
      <c r="AA64" s="22">
        <f t="shared" si="14"/>
        <v>-586.66666666666663</v>
      </c>
      <c r="AB64" s="22">
        <f t="shared" si="14"/>
        <v>-586.66666666666663</v>
      </c>
      <c r="AC64" s="22">
        <f t="shared" si="14"/>
        <v>-586.66666666666663</v>
      </c>
      <c r="AD64" s="22">
        <f t="shared" si="14"/>
        <v>-586.66666666666663</v>
      </c>
      <c r="AE64" s="22">
        <f t="shared" si="13"/>
        <v>-586.66666666666663</v>
      </c>
      <c r="AF64" s="22">
        <v>0</v>
      </c>
      <c r="AG64" s="22">
        <v>0</v>
      </c>
      <c r="AH64" s="22">
        <v>0</v>
      </c>
      <c r="AI64" s="22">
        <f t="shared" si="6"/>
        <v>-5280</v>
      </c>
      <c r="AJ64" s="22">
        <v>0</v>
      </c>
      <c r="AK64" s="22">
        <f t="shared" si="7"/>
        <v>-9386.6666666666661</v>
      </c>
      <c r="AL64" s="37"/>
      <c r="AM64" s="37">
        <f t="shared" si="8"/>
        <v>18773.333333333336</v>
      </c>
      <c r="AN64" s="37">
        <f t="shared" si="9"/>
        <v>24053.333333333336</v>
      </c>
      <c r="AO64" s="77"/>
    </row>
    <row r="65" spans="1:44" outlineLevel="1" x14ac:dyDescent="0.25">
      <c r="A65" s="10">
        <v>45597</v>
      </c>
      <c r="B65" s="10"/>
      <c r="C65" s="128" t="s">
        <v>8606</v>
      </c>
      <c r="D65" s="29" t="s">
        <v>8607</v>
      </c>
      <c r="E65" s="4" t="s">
        <v>8592</v>
      </c>
      <c r="F65" s="29" t="s">
        <v>151</v>
      </c>
      <c r="G65" s="29" t="s">
        <v>7467</v>
      </c>
      <c r="H65" s="29" t="s">
        <v>90</v>
      </c>
      <c r="I65" s="29">
        <v>2400048</v>
      </c>
      <c r="J65" s="4" t="s">
        <v>8608</v>
      </c>
      <c r="K65" s="148" t="s">
        <v>8609</v>
      </c>
      <c r="L65" s="31">
        <v>1</v>
      </c>
      <c r="M65" s="5" t="s">
        <v>207</v>
      </c>
      <c r="O65" s="5"/>
      <c r="P65" s="65">
        <v>0</v>
      </c>
      <c r="Q65" s="65">
        <v>209534.8</v>
      </c>
      <c r="R65" s="65">
        <v>0</v>
      </c>
      <c r="S65" s="37">
        <f t="shared" si="5"/>
        <v>209534.8</v>
      </c>
      <c r="T65" s="37"/>
      <c r="U65" s="31">
        <v>48</v>
      </c>
      <c r="V65" s="22">
        <v>0</v>
      </c>
      <c r="W65" s="22">
        <v>0</v>
      </c>
      <c r="X65" s="22">
        <v>0</v>
      </c>
      <c r="Y65" s="22">
        <v>0</v>
      </c>
      <c r="Z65" s="22">
        <v>0</v>
      </c>
      <c r="AA65" s="22">
        <f>-$S65/$U65</f>
        <v>-4365.3083333333334</v>
      </c>
      <c r="AB65" s="22">
        <f>-$S65/$U65</f>
        <v>-4365.3083333333334</v>
      </c>
      <c r="AC65" s="22">
        <f>-$S65/$U65</f>
        <v>-4365.3083333333334</v>
      </c>
      <c r="AD65" s="22">
        <f>-$S65/$U65</f>
        <v>-4365.3083333333334</v>
      </c>
      <c r="AE65" s="22">
        <f t="shared" si="13"/>
        <v>-4365.3083333333334</v>
      </c>
      <c r="AF65" s="22">
        <v>0</v>
      </c>
      <c r="AG65" s="22">
        <v>0</v>
      </c>
      <c r="AH65" s="22">
        <v>0</v>
      </c>
      <c r="AI65" s="22">
        <f t="shared" si="6"/>
        <v>-21826.541666666668</v>
      </c>
      <c r="AJ65" s="22">
        <v>0</v>
      </c>
      <c r="AK65" s="22">
        <f t="shared" si="7"/>
        <v>-21826.541666666668</v>
      </c>
      <c r="AL65" s="37"/>
      <c r="AM65" s="37">
        <f t="shared" si="8"/>
        <v>187708.25833333333</v>
      </c>
      <c r="AN65" s="37">
        <f t="shared" si="9"/>
        <v>0</v>
      </c>
      <c r="AO65" s="77"/>
    </row>
    <row r="66" spans="1:44" outlineLevel="1" x14ac:dyDescent="0.25">
      <c r="A66" s="10">
        <v>45699</v>
      </c>
      <c r="B66" s="10"/>
      <c r="C66" s="128" t="s">
        <v>8610</v>
      </c>
      <c r="D66" s="4" t="s">
        <v>8611</v>
      </c>
      <c r="E66" s="4" t="s">
        <v>8235</v>
      </c>
      <c r="F66" s="29" t="s">
        <v>88</v>
      </c>
      <c r="G66" s="29" t="s">
        <v>7467</v>
      </c>
      <c r="H66" s="29" t="s">
        <v>90</v>
      </c>
      <c r="I66" s="29">
        <v>2500086</v>
      </c>
      <c r="J66" s="29" t="s">
        <v>8612</v>
      </c>
      <c r="K66" s="4" t="s">
        <v>8613</v>
      </c>
      <c r="L66" s="31">
        <v>1</v>
      </c>
      <c r="M66" s="5" t="s">
        <v>207</v>
      </c>
      <c r="O66" s="5"/>
      <c r="P66" s="65">
        <v>0</v>
      </c>
      <c r="Q66" s="65">
        <v>535</v>
      </c>
      <c r="R66" s="65">
        <v>0</v>
      </c>
      <c r="S66" s="37">
        <f t="shared" si="5"/>
        <v>535</v>
      </c>
      <c r="T66" s="37"/>
      <c r="U66" s="31">
        <v>48</v>
      </c>
      <c r="V66" s="22">
        <v>0</v>
      </c>
      <c r="W66" s="22">
        <v>0</v>
      </c>
      <c r="X66" s="22">
        <v>0</v>
      </c>
      <c r="Y66" s="22">
        <v>0</v>
      </c>
      <c r="Z66" s="22">
        <v>0</v>
      </c>
      <c r="AA66" s="22">
        <v>0</v>
      </c>
      <c r="AB66" s="22">
        <v>0</v>
      </c>
      <c r="AC66" s="22">
        <v>0</v>
      </c>
      <c r="AD66" s="22">
        <f>-$S66/$U66</f>
        <v>-11.145833333333334</v>
      </c>
      <c r="AE66" s="22">
        <f t="shared" si="13"/>
        <v>-11.145833333333334</v>
      </c>
      <c r="AF66" s="22">
        <v>0</v>
      </c>
      <c r="AG66" s="22">
        <v>0</v>
      </c>
      <c r="AH66" s="22">
        <v>0</v>
      </c>
      <c r="AI66" s="22">
        <f t="shared" si="6"/>
        <v>-22.291666666666668</v>
      </c>
      <c r="AJ66" s="22">
        <v>0</v>
      </c>
      <c r="AK66" s="22">
        <f t="shared" si="7"/>
        <v>-22.291666666666668</v>
      </c>
      <c r="AL66" s="37"/>
      <c r="AM66" s="37">
        <f t="shared" si="8"/>
        <v>512.70833333333337</v>
      </c>
      <c r="AN66" s="37">
        <f t="shared" si="9"/>
        <v>0</v>
      </c>
      <c r="AO66" s="77"/>
    </row>
    <row r="67" spans="1:44" outlineLevel="1" x14ac:dyDescent="0.25">
      <c r="A67" s="10">
        <v>45707</v>
      </c>
      <c r="B67" s="10"/>
      <c r="C67" s="128" t="s">
        <v>8614</v>
      </c>
      <c r="D67" s="4" t="s">
        <v>8615</v>
      </c>
      <c r="E67" s="4" t="s">
        <v>8235</v>
      </c>
      <c r="F67" s="29" t="s">
        <v>88</v>
      </c>
      <c r="G67" s="29" t="s">
        <v>7467</v>
      </c>
      <c r="H67" s="29" t="s">
        <v>90</v>
      </c>
      <c r="I67" s="29">
        <v>2500110</v>
      </c>
      <c r="J67" s="4" t="s">
        <v>8616</v>
      </c>
      <c r="K67" s="4" t="s">
        <v>8617</v>
      </c>
      <c r="L67" s="31">
        <v>4</v>
      </c>
      <c r="M67" s="5" t="s">
        <v>207</v>
      </c>
      <c r="O67" s="5"/>
      <c r="P67" s="65">
        <v>0</v>
      </c>
      <c r="Q67" s="65">
        <v>2140</v>
      </c>
      <c r="R67" s="65">
        <v>0</v>
      </c>
      <c r="S67" s="37">
        <f t="shared" si="5"/>
        <v>2140</v>
      </c>
      <c r="T67" s="37"/>
      <c r="U67" s="31">
        <v>48</v>
      </c>
      <c r="V67" s="22">
        <v>0</v>
      </c>
      <c r="W67" s="22">
        <v>0</v>
      </c>
      <c r="X67" s="22">
        <v>0</v>
      </c>
      <c r="Y67" s="22">
        <v>0</v>
      </c>
      <c r="Z67" s="22">
        <v>0</v>
      </c>
      <c r="AA67" s="22">
        <v>0</v>
      </c>
      <c r="AB67" s="22">
        <v>0</v>
      </c>
      <c r="AC67" s="22">
        <v>0</v>
      </c>
      <c r="AD67" s="22">
        <f>-$S67/$U67</f>
        <v>-44.583333333333336</v>
      </c>
      <c r="AE67" s="22">
        <f t="shared" si="13"/>
        <v>-44.583333333333336</v>
      </c>
      <c r="AF67" s="22">
        <v>0</v>
      </c>
      <c r="AG67" s="22">
        <v>0</v>
      </c>
      <c r="AH67" s="22">
        <v>0</v>
      </c>
      <c r="AI67" s="22">
        <f t="shared" si="6"/>
        <v>-89.166666666666671</v>
      </c>
      <c r="AJ67" s="22">
        <v>0</v>
      </c>
      <c r="AK67" s="22">
        <f t="shared" si="7"/>
        <v>-89.166666666666671</v>
      </c>
      <c r="AL67" s="37"/>
      <c r="AM67" s="37">
        <f t="shared" si="8"/>
        <v>2050.8333333333335</v>
      </c>
      <c r="AN67" s="37">
        <f t="shared" si="9"/>
        <v>0</v>
      </c>
      <c r="AO67" s="77"/>
    </row>
    <row r="68" spans="1:44" outlineLevel="1" x14ac:dyDescent="0.25">
      <c r="A68" s="193">
        <v>45778</v>
      </c>
      <c r="B68" s="193"/>
      <c r="C68" s="73" t="s">
        <v>8618</v>
      </c>
      <c r="D68" s="70" t="s">
        <v>8619</v>
      </c>
      <c r="E68" s="70" t="s">
        <v>8592</v>
      </c>
      <c r="F68" s="70" t="s">
        <v>88</v>
      </c>
      <c r="G68" s="70" t="s">
        <v>7467</v>
      </c>
      <c r="H68" s="70" t="s">
        <v>90</v>
      </c>
      <c r="I68" s="70">
        <v>2401307</v>
      </c>
      <c r="J68" s="70" t="s">
        <v>8620</v>
      </c>
      <c r="K68" s="120" t="s">
        <v>8621</v>
      </c>
      <c r="L68" s="73">
        <v>4</v>
      </c>
      <c r="M68" s="73" t="s">
        <v>207</v>
      </c>
      <c r="O68" s="73"/>
      <c r="P68" s="82">
        <v>0</v>
      </c>
      <c r="Q68" s="82">
        <f>4*420</f>
        <v>1680</v>
      </c>
      <c r="R68" s="82">
        <v>0</v>
      </c>
      <c r="S68" s="82">
        <f t="shared" si="5"/>
        <v>1680</v>
      </c>
      <c r="T68" s="82"/>
      <c r="U68" s="73">
        <v>48</v>
      </c>
      <c r="V68" s="122">
        <v>0</v>
      </c>
      <c r="W68" s="122">
        <v>0</v>
      </c>
      <c r="X68" s="122">
        <v>0</v>
      </c>
      <c r="Y68" s="122">
        <v>0</v>
      </c>
      <c r="Z68" s="122">
        <v>0</v>
      </c>
      <c r="AA68" s="122">
        <v>0</v>
      </c>
      <c r="AB68" s="122">
        <v>0</v>
      </c>
      <c r="AC68" s="122">
        <v>0</v>
      </c>
      <c r="AD68" s="122">
        <v>0</v>
      </c>
      <c r="AE68" s="122">
        <v>0</v>
      </c>
      <c r="AF68" s="122">
        <v>0</v>
      </c>
      <c r="AG68" s="122">
        <f>-$S68/$U68</f>
        <v>-35</v>
      </c>
      <c r="AH68" s="122">
        <f>-$S68/$U68</f>
        <v>-35</v>
      </c>
      <c r="AI68" s="122">
        <f t="shared" si="6"/>
        <v>-70</v>
      </c>
      <c r="AJ68" s="122">
        <v>0</v>
      </c>
      <c r="AK68" s="122">
        <f t="shared" si="7"/>
        <v>-70</v>
      </c>
      <c r="AL68" s="82"/>
      <c r="AM68" s="82">
        <f t="shared" si="8"/>
        <v>1610</v>
      </c>
      <c r="AN68" s="82">
        <f t="shared" si="9"/>
        <v>0</v>
      </c>
      <c r="AO68" s="82"/>
      <c r="AP68" s="70"/>
    </row>
    <row r="69" spans="1:44" outlineLevel="1" x14ac:dyDescent="0.25">
      <c r="A69" s="193">
        <v>45778</v>
      </c>
      <c r="B69" s="193"/>
      <c r="C69" s="73" t="s">
        <v>8622</v>
      </c>
      <c r="D69" s="70" t="s">
        <v>8623</v>
      </c>
      <c r="E69" s="70" t="s">
        <v>8592</v>
      </c>
      <c r="F69" s="70" t="s">
        <v>88</v>
      </c>
      <c r="G69" s="70" t="s">
        <v>7467</v>
      </c>
      <c r="H69" s="70" t="s">
        <v>90</v>
      </c>
      <c r="I69" s="70">
        <v>2401307</v>
      </c>
      <c r="J69" s="70" t="s">
        <v>8620</v>
      </c>
      <c r="K69" s="120" t="s">
        <v>8621</v>
      </c>
      <c r="L69" s="73">
        <v>1</v>
      </c>
      <c r="M69" s="73" t="s">
        <v>207</v>
      </c>
      <c r="O69" s="73"/>
      <c r="P69" s="82">
        <v>0</v>
      </c>
      <c r="Q69" s="82">
        <f>1250-276.52</f>
        <v>973.48</v>
      </c>
      <c r="R69" s="82">
        <v>0</v>
      </c>
      <c r="S69" s="82">
        <f t="shared" si="5"/>
        <v>973.48</v>
      </c>
      <c r="T69" s="82"/>
      <c r="U69" s="73">
        <v>48</v>
      </c>
      <c r="V69" s="122">
        <v>0</v>
      </c>
      <c r="W69" s="122">
        <v>0</v>
      </c>
      <c r="X69" s="122">
        <v>0</v>
      </c>
      <c r="Y69" s="122">
        <v>0</v>
      </c>
      <c r="Z69" s="122">
        <v>0</v>
      </c>
      <c r="AA69" s="122">
        <v>0</v>
      </c>
      <c r="AB69" s="122">
        <v>0</v>
      </c>
      <c r="AC69" s="122">
        <v>0</v>
      </c>
      <c r="AD69" s="122">
        <v>0</v>
      </c>
      <c r="AE69" s="122">
        <v>0</v>
      </c>
      <c r="AF69" s="122">
        <v>0</v>
      </c>
      <c r="AG69" s="122">
        <f>-$S69/$U69</f>
        <v>-20.280833333333334</v>
      </c>
      <c r="AH69" s="122">
        <f>-$S69/$U69</f>
        <v>-20.280833333333334</v>
      </c>
      <c r="AI69" s="122">
        <f t="shared" si="6"/>
        <v>-40.561666666666667</v>
      </c>
      <c r="AJ69" s="122">
        <v>0</v>
      </c>
      <c r="AK69" s="122">
        <f t="shared" si="7"/>
        <v>-40.561666666666667</v>
      </c>
      <c r="AL69" s="82"/>
      <c r="AM69" s="82">
        <f t="shared" si="8"/>
        <v>932.91833333333329</v>
      </c>
      <c r="AN69" s="82">
        <f t="shared" si="9"/>
        <v>0</v>
      </c>
      <c r="AO69" s="82"/>
      <c r="AP69" s="70"/>
    </row>
    <row r="70" spans="1:44" s="70" customFormat="1" x14ac:dyDescent="0.25">
      <c r="A70" s="123"/>
      <c r="B70" s="123"/>
      <c r="C70" s="128"/>
      <c r="D70" s="30"/>
      <c r="E70" s="29"/>
      <c r="F70" s="29"/>
      <c r="G70" s="29"/>
      <c r="H70" s="29"/>
      <c r="I70" s="29"/>
      <c r="J70" s="29"/>
      <c r="K70" s="4"/>
      <c r="L70" s="31"/>
      <c r="M70" s="31"/>
      <c r="N70" s="31"/>
      <c r="O70" s="31"/>
      <c r="P70" s="132"/>
      <c r="Q70" s="32">
        <v>0</v>
      </c>
      <c r="R70" s="32">
        <v>0</v>
      </c>
      <c r="S70" s="132"/>
      <c r="T70" s="13"/>
      <c r="U70" s="31"/>
      <c r="V70" s="22"/>
      <c r="W70" s="22"/>
      <c r="X70" s="22"/>
      <c r="Y70" s="22"/>
      <c r="Z70" s="22"/>
      <c r="AA70" s="22"/>
      <c r="AB70" s="22"/>
      <c r="AC70" s="22"/>
      <c r="AD70" s="22"/>
      <c r="AE70" s="22"/>
      <c r="AF70" s="22"/>
      <c r="AG70" s="22"/>
      <c r="AH70" s="22"/>
      <c r="AI70" s="22"/>
      <c r="AJ70" s="22">
        <v>0</v>
      </c>
      <c r="AK70" s="22"/>
      <c r="AL70" s="32"/>
      <c r="AM70" s="32"/>
      <c r="AN70" s="32"/>
      <c r="AO70" s="219"/>
      <c r="AP70" s="29"/>
    </row>
    <row r="71" spans="1:44" s="70" customFormat="1" x14ac:dyDescent="0.25">
      <c r="A71" s="2"/>
      <c r="B71" s="10"/>
      <c r="C71" s="128"/>
      <c r="D71" s="29"/>
      <c r="E71" s="4"/>
      <c r="F71" s="29"/>
      <c r="G71" s="29"/>
      <c r="H71" s="29"/>
      <c r="I71" s="29"/>
      <c r="J71" s="4"/>
      <c r="K71" s="148"/>
      <c r="L71" s="31"/>
      <c r="M71" s="31"/>
      <c r="N71" s="31"/>
      <c r="O71" s="31"/>
      <c r="P71" s="65"/>
      <c r="Q71" s="37"/>
      <c r="R71" s="37"/>
      <c r="S71" s="37"/>
      <c r="T71" s="37"/>
      <c r="U71" s="31"/>
      <c r="V71" s="22"/>
      <c r="W71" s="22"/>
      <c r="X71" s="22"/>
      <c r="Y71" s="22"/>
      <c r="Z71" s="22"/>
      <c r="AA71" s="22"/>
      <c r="AB71" s="22"/>
      <c r="AC71" s="22"/>
      <c r="AD71" s="22"/>
      <c r="AE71" s="22"/>
      <c r="AF71" s="22"/>
      <c r="AG71" s="22"/>
      <c r="AH71" s="22"/>
      <c r="AI71" s="22"/>
      <c r="AJ71" s="22"/>
      <c r="AK71" s="22"/>
      <c r="AL71" s="37"/>
      <c r="AM71" s="37"/>
      <c r="AN71" s="37"/>
      <c r="AO71" s="77"/>
      <c r="AP71" s="29"/>
    </row>
    <row r="72" spans="1:44" x14ac:dyDescent="0.25">
      <c r="A72" s="10"/>
      <c r="B72" s="10"/>
      <c r="C72" s="128"/>
      <c r="E72" s="4"/>
      <c r="K72" s="4"/>
      <c r="P72" s="65"/>
      <c r="Q72" s="65"/>
      <c r="R72" s="65"/>
      <c r="S72" s="37"/>
      <c r="T72" s="37"/>
      <c r="V72" s="22"/>
      <c r="W72" s="22"/>
      <c r="X72" s="22"/>
      <c r="Y72" s="22"/>
      <c r="Z72" s="22"/>
      <c r="AA72" s="22"/>
      <c r="AB72" s="22"/>
      <c r="AC72" s="22"/>
      <c r="AD72" s="22"/>
      <c r="AE72" s="22"/>
      <c r="AF72" s="22"/>
      <c r="AG72" s="22"/>
      <c r="AH72" s="22"/>
      <c r="AI72" s="22"/>
      <c r="AJ72" s="22"/>
      <c r="AK72" s="22"/>
      <c r="AL72" s="37"/>
      <c r="AM72" s="37"/>
      <c r="AN72" s="37"/>
      <c r="AO72" s="77"/>
    </row>
    <row r="73" spans="1:44" x14ac:dyDescent="0.25">
      <c r="P73" s="37"/>
      <c r="Q73" s="37"/>
      <c r="R73" s="37"/>
      <c r="S73" s="37"/>
      <c r="T73" s="37"/>
      <c r="V73" s="37"/>
      <c r="W73" s="37"/>
      <c r="X73" s="37"/>
      <c r="Y73" s="37"/>
      <c r="Z73" s="37"/>
      <c r="AA73" s="37"/>
      <c r="AB73" s="37"/>
      <c r="AC73" s="37"/>
      <c r="AD73" s="37"/>
      <c r="AE73" s="37"/>
      <c r="AF73" s="37"/>
      <c r="AG73" s="37"/>
      <c r="AH73" s="37"/>
      <c r="AI73" s="37"/>
      <c r="AJ73" s="37"/>
      <c r="AK73" s="37"/>
      <c r="AL73" s="37"/>
      <c r="AM73" s="37"/>
      <c r="AN73" s="37"/>
    </row>
    <row r="74" spans="1:44" ht="15.75" thickBot="1" x14ac:dyDescent="0.3">
      <c r="P74" s="38">
        <f>SUM(P6:P73)</f>
        <v>1048740.76</v>
      </c>
      <c r="Q74" s="38">
        <f>SUM(Q6:Q73)</f>
        <v>214863.28</v>
      </c>
      <c r="R74" s="38">
        <f>SUM(R6:R73)</f>
        <v>0</v>
      </c>
      <c r="S74" s="38">
        <f>SUM(S6:S73)</f>
        <v>1263604.04</v>
      </c>
      <c r="T74" s="13"/>
      <c r="V74" s="25">
        <f t="shared" ref="V74:AK74" si="15">SUM(V6:V73)</f>
        <v>-357968.65833333338</v>
      </c>
      <c r="W74" s="25">
        <f t="shared" si="15"/>
        <v>-18116.763333333332</v>
      </c>
      <c r="X74" s="25">
        <f t="shared" si="15"/>
        <v>-17938.375</v>
      </c>
      <c r="Y74" s="25">
        <f t="shared" si="15"/>
        <v>-17938.375</v>
      </c>
      <c r="Z74" s="25">
        <f t="shared" si="15"/>
        <v>-17938.205000000002</v>
      </c>
      <c r="AA74" s="25">
        <f t="shared" si="15"/>
        <v>-22214.308333333334</v>
      </c>
      <c r="AB74" s="25">
        <f t="shared" si="15"/>
        <v>-22214.308333333334</v>
      </c>
      <c r="AC74" s="25">
        <f t="shared" si="15"/>
        <v>-22214.308333333334</v>
      </c>
      <c r="AD74" s="25">
        <f t="shared" si="15"/>
        <v>-22270.037499999999</v>
      </c>
      <c r="AE74" s="25">
        <f t="shared" si="15"/>
        <v>-22092.479166666668</v>
      </c>
      <c r="AF74" s="25">
        <f t="shared" si="15"/>
        <v>0</v>
      </c>
      <c r="AG74" s="25">
        <f t="shared" si="15"/>
        <v>-55.280833333333334</v>
      </c>
      <c r="AH74" s="25">
        <f t="shared" si="15"/>
        <v>-55.280833333333334</v>
      </c>
      <c r="AI74" s="25">
        <f t="shared" si="15"/>
        <v>-183047.72166666665</v>
      </c>
      <c r="AJ74" s="25">
        <f t="shared" si="15"/>
        <v>0</v>
      </c>
      <c r="AK74" s="25">
        <f t="shared" si="15"/>
        <v>-541016.38</v>
      </c>
      <c r="AL74" s="13"/>
      <c r="AM74" s="38">
        <f>SUM(AM6:AM73)</f>
        <v>722587.66</v>
      </c>
      <c r="AN74" s="38">
        <f>SUM(AN6:AN73)</f>
        <v>690772.10166666668</v>
      </c>
    </row>
    <row r="75" spans="1:44" ht="15.75" thickTop="1" x14ac:dyDescent="0.25">
      <c r="AR75" s="138"/>
    </row>
    <row r="77" spans="1:44" x14ac:dyDescent="0.25">
      <c r="Q77" s="4"/>
      <c r="S77" s="37"/>
      <c r="AI77" s="4" t="s">
        <v>70</v>
      </c>
      <c r="AK77" s="22">
        <v>-540905.81999999995</v>
      </c>
    </row>
  </sheetData>
  <autoFilter ref="A5:AP74" xr:uid="{CFC89B14-4BB4-49B0-B517-369598FC4B0C}"/>
  <pageMargins left="0.25" right="0.25" top="0.75" bottom="0.75" header="0.3" footer="0.3"/>
  <pageSetup paperSize="9" scale="1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90FB-6000-46E6-9033-44587C78BD6C}">
  <sheetPr>
    <pageSetUpPr fitToPage="1"/>
  </sheetPr>
  <dimension ref="A1:AS34"/>
  <sheetViews>
    <sheetView zoomScale="70" zoomScaleNormal="70" workbookViewId="0">
      <pane ySplit="5" topLeftCell="A6" activePane="bottomLeft" state="frozen"/>
      <selection activeCell="D46" sqref="D46"/>
      <selection pane="bottomLeft" activeCell="H5" sqref="H5"/>
    </sheetView>
  </sheetViews>
  <sheetFormatPr defaultColWidth="9.42578125" defaultRowHeight="15" outlineLevelRow="1" outlineLevelCol="1" x14ac:dyDescent="0.25"/>
  <cols>
    <col min="1" max="2" width="11.42578125" style="123" customWidth="1"/>
    <col min="3" max="3" width="19.42578125" style="28" customWidth="1"/>
    <col min="4" max="4" width="45.85546875" style="30" customWidth="1"/>
    <col min="5" max="5" width="27.140625" style="29" customWidth="1"/>
    <col min="6" max="10" width="11.42578125" style="29" customWidth="1"/>
    <col min="11" max="11" width="16.85546875" style="29" customWidth="1"/>
    <col min="12" max="12" width="8.42578125" style="31" customWidth="1"/>
    <col min="13" max="13" width="5.42578125" style="31" bestFit="1" customWidth="1"/>
    <col min="14" max="15" width="16.85546875" style="153" customWidth="1"/>
    <col min="16" max="18" width="15.5703125" style="37" customWidth="1" outlineLevel="1"/>
    <col min="19" max="19" width="15.5703125" style="37" customWidth="1"/>
    <col min="20" max="20" width="1.42578125" style="37" customWidth="1"/>
    <col min="21" max="21" width="7.140625" style="31" customWidth="1"/>
    <col min="22" max="22" width="15.5703125" style="37" customWidth="1" outlineLevel="1"/>
    <col min="23" max="35" width="14.42578125" style="37" customWidth="1" outlineLevel="1"/>
    <col min="36" max="36" width="14.42578125" style="37" customWidth="1"/>
    <col min="37" max="37" width="15.5703125" style="37" customWidth="1" collapsed="1"/>
    <col min="38" max="38" width="1.42578125" style="37" customWidth="1"/>
    <col min="39" max="40" width="15.5703125" style="37" customWidth="1"/>
    <col min="41" max="41" width="3.42578125" style="29" bestFit="1" customWidth="1"/>
    <col min="42" max="42" width="10.5703125" style="29" bestFit="1" customWidth="1"/>
    <col min="43" max="43" width="32.140625" style="29" bestFit="1" customWidth="1"/>
    <col min="44" max="45" width="11.140625" style="22" bestFit="1" customWidth="1"/>
    <col min="46" max="16384" width="9.42578125" style="29"/>
  </cols>
  <sheetData>
    <row r="1" spans="1:45" x14ac:dyDescent="0.25">
      <c r="A1" s="1" t="str">
        <f>[33]LAND!A1</f>
        <v>TOMYPAK FLEXIBLE PACKAGING SDN BHD</v>
      </c>
    </row>
    <row r="2" spans="1:45" x14ac:dyDescent="0.25">
      <c r="A2" s="1" t="str">
        <f>[33]LAND!A2</f>
        <v>FOR THE YEAR ENDED 30 JUNE 2025</v>
      </c>
    </row>
    <row r="3" spans="1:45" x14ac:dyDescent="0.25">
      <c r="A3" s="7" t="s">
        <v>8624</v>
      </c>
    </row>
    <row r="4" spans="1:45" s="49" customFormat="1" x14ac:dyDescent="0.25">
      <c r="A4" s="174" t="s">
        <v>8625</v>
      </c>
      <c r="B4" s="178"/>
      <c r="C4" s="111"/>
      <c r="D4" s="312"/>
      <c r="L4" s="112"/>
      <c r="M4" s="112"/>
      <c r="N4" s="160"/>
      <c r="O4" s="160"/>
      <c r="P4" s="175"/>
      <c r="Q4" s="175"/>
      <c r="R4" s="175"/>
      <c r="S4" s="175"/>
      <c r="T4" s="175"/>
      <c r="U4" s="5"/>
      <c r="V4" s="175"/>
      <c r="W4" s="132"/>
      <c r="X4" s="132"/>
      <c r="Y4" s="132"/>
      <c r="Z4" s="132"/>
      <c r="AA4" s="132"/>
      <c r="AB4" s="132"/>
      <c r="AC4" s="132"/>
      <c r="AD4" s="132"/>
      <c r="AE4" s="132"/>
      <c r="AF4" s="132"/>
      <c r="AG4" s="132"/>
      <c r="AH4" s="132"/>
      <c r="AI4" s="132"/>
      <c r="AJ4" s="176"/>
      <c r="AK4" s="175"/>
      <c r="AL4" s="131"/>
      <c r="AM4" s="175" t="s">
        <v>1</v>
      </c>
      <c r="AN4" s="175" t="s">
        <v>2</v>
      </c>
      <c r="AR4" s="22"/>
      <c r="AS4" s="22"/>
    </row>
    <row r="5" spans="1:45" s="312" customFormat="1" ht="30" x14ac:dyDescent="0.25">
      <c r="A5" s="217" t="s">
        <v>3</v>
      </c>
      <c r="B5" s="209" t="s">
        <v>4</v>
      </c>
      <c r="C5" s="206" t="s">
        <v>73</v>
      </c>
      <c r="D5" s="192" t="s">
        <v>74</v>
      </c>
      <c r="E5" s="192" t="s">
        <v>75</v>
      </c>
      <c r="F5" s="192" t="s">
        <v>76</v>
      </c>
      <c r="G5" s="192" t="s">
        <v>77</v>
      </c>
      <c r="H5" s="192" t="s">
        <v>78</v>
      </c>
      <c r="I5" s="192" t="s">
        <v>79</v>
      </c>
      <c r="J5" s="192" t="s">
        <v>80</v>
      </c>
      <c r="K5" s="192" t="s">
        <v>81</v>
      </c>
      <c r="L5" s="206" t="s">
        <v>83</v>
      </c>
      <c r="M5" s="206"/>
      <c r="N5" s="206" t="s">
        <v>8626</v>
      </c>
      <c r="O5" s="206" t="s">
        <v>82</v>
      </c>
      <c r="P5" s="196" t="s">
        <v>6</v>
      </c>
      <c r="Q5" s="196" t="s">
        <v>7</v>
      </c>
      <c r="R5" s="196" t="s">
        <v>8</v>
      </c>
      <c r="S5" s="196" t="s">
        <v>9</v>
      </c>
      <c r="T5" s="196"/>
      <c r="U5" s="206" t="s">
        <v>84</v>
      </c>
      <c r="V5" s="196" t="s">
        <v>11</v>
      </c>
      <c r="W5" s="212" t="s">
        <v>12</v>
      </c>
      <c r="X5" s="212" t="s">
        <v>13</v>
      </c>
      <c r="Y5" s="212" t="s">
        <v>14</v>
      </c>
      <c r="Z5" s="212" t="s">
        <v>15</v>
      </c>
      <c r="AA5" s="212" t="s">
        <v>16</v>
      </c>
      <c r="AB5" s="212" t="s">
        <v>17</v>
      </c>
      <c r="AC5" s="212" t="s">
        <v>18</v>
      </c>
      <c r="AD5" s="212" t="s">
        <v>19</v>
      </c>
      <c r="AE5" s="212" t="s">
        <v>20</v>
      </c>
      <c r="AF5" s="212" t="s">
        <v>21</v>
      </c>
      <c r="AG5" s="212" t="s">
        <v>22</v>
      </c>
      <c r="AH5" s="212" t="s">
        <v>23</v>
      </c>
      <c r="AI5" s="196" t="s">
        <v>24</v>
      </c>
      <c r="AJ5" s="196" t="s">
        <v>8</v>
      </c>
      <c r="AK5" s="196" t="s">
        <v>25</v>
      </c>
      <c r="AL5" s="196"/>
      <c r="AM5" s="196" t="str">
        <f>FBT!AA5</f>
        <v>NBV As At 30/06/2025</v>
      </c>
      <c r="AN5" s="196" t="str">
        <f>FBT!AB5</f>
        <v>NBV As At 30/06/2024</v>
      </c>
      <c r="AR5" s="45"/>
      <c r="AS5" s="45"/>
    </row>
    <row r="6" spans="1:45" ht="30.95" customHeight="1" x14ac:dyDescent="0.25">
      <c r="A6" s="123">
        <v>40755</v>
      </c>
      <c r="C6" s="28" t="s">
        <v>8627</v>
      </c>
      <c r="D6" s="30" t="s">
        <v>8628</v>
      </c>
      <c r="F6" s="29" t="s">
        <v>88</v>
      </c>
      <c r="G6" s="29" t="s">
        <v>451</v>
      </c>
      <c r="H6" s="29" t="s">
        <v>157</v>
      </c>
      <c r="L6" s="31">
        <v>1</v>
      </c>
      <c r="M6" s="31" t="s">
        <v>158</v>
      </c>
      <c r="P6" s="132">
        <v>792</v>
      </c>
      <c r="Q6" s="132">
        <v>0</v>
      </c>
      <c r="R6" s="132">
        <v>0</v>
      </c>
      <c r="S6" s="132">
        <f t="shared" ref="S6:S16" si="0">SUM(P6:R6)</f>
        <v>792</v>
      </c>
      <c r="U6" s="31">
        <v>80</v>
      </c>
      <c r="V6" s="22">
        <v>-792</v>
      </c>
      <c r="W6" s="22">
        <v>0</v>
      </c>
      <c r="X6" s="22">
        <v>0</v>
      </c>
      <c r="Y6" s="22">
        <v>0</v>
      </c>
      <c r="Z6" s="22">
        <v>0</v>
      </c>
      <c r="AA6" s="22">
        <v>0</v>
      </c>
      <c r="AB6" s="22">
        <v>0</v>
      </c>
      <c r="AC6" s="22">
        <v>0</v>
      </c>
      <c r="AD6" s="22">
        <v>0</v>
      </c>
      <c r="AE6" s="22">
        <v>0</v>
      </c>
      <c r="AF6" s="22">
        <v>0</v>
      </c>
      <c r="AG6" s="22">
        <v>0</v>
      </c>
      <c r="AH6" s="22">
        <v>0</v>
      </c>
      <c r="AI6" s="22">
        <f t="shared" ref="AI6:AI16" si="1">SUM(W6:AH6)</f>
        <v>0</v>
      </c>
      <c r="AJ6" s="22">
        <v>0</v>
      </c>
      <c r="AK6" s="22">
        <f t="shared" ref="AK6:AK16" si="2">V6+AI6+AJ6</f>
        <v>-792</v>
      </c>
      <c r="AM6" s="37">
        <f t="shared" ref="AM6:AM16" si="3">S6+AK6</f>
        <v>0</v>
      </c>
      <c r="AN6" s="37">
        <f t="shared" ref="AN6:AN16" si="4">P6+V6</f>
        <v>0</v>
      </c>
    </row>
    <row r="7" spans="1:45" ht="30" x14ac:dyDescent="0.25">
      <c r="A7" s="123">
        <v>40755</v>
      </c>
      <c r="C7" s="28" t="s">
        <v>8629</v>
      </c>
      <c r="D7" s="30" t="s">
        <v>8630</v>
      </c>
      <c r="F7" s="29" t="s">
        <v>88</v>
      </c>
      <c r="G7" s="29" t="s">
        <v>6835</v>
      </c>
      <c r="H7" s="29" t="s">
        <v>157</v>
      </c>
      <c r="L7" s="31">
        <v>1</v>
      </c>
      <c r="M7" s="31" t="s">
        <v>158</v>
      </c>
      <c r="P7" s="132">
        <v>770</v>
      </c>
      <c r="Q7" s="132">
        <v>0</v>
      </c>
      <c r="R7" s="132">
        <v>0</v>
      </c>
      <c r="S7" s="132">
        <f t="shared" si="0"/>
        <v>770</v>
      </c>
      <c r="U7" s="31">
        <v>80</v>
      </c>
      <c r="V7" s="22">
        <v>-770</v>
      </c>
      <c r="W7" s="22">
        <v>0</v>
      </c>
      <c r="X7" s="22">
        <v>0</v>
      </c>
      <c r="Y7" s="22">
        <v>0</v>
      </c>
      <c r="Z7" s="22">
        <v>0</v>
      </c>
      <c r="AA7" s="22">
        <v>0</v>
      </c>
      <c r="AB7" s="22">
        <v>0</v>
      </c>
      <c r="AC7" s="22">
        <v>0</v>
      </c>
      <c r="AD7" s="22">
        <v>0</v>
      </c>
      <c r="AE7" s="22">
        <v>0</v>
      </c>
      <c r="AF7" s="22">
        <v>0</v>
      </c>
      <c r="AG7" s="22">
        <v>0</v>
      </c>
      <c r="AH7" s="22">
        <v>0</v>
      </c>
      <c r="AI7" s="22">
        <f t="shared" si="1"/>
        <v>0</v>
      </c>
      <c r="AJ7" s="22">
        <v>0</v>
      </c>
      <c r="AK7" s="22">
        <f t="shared" si="2"/>
        <v>-770</v>
      </c>
      <c r="AM7" s="37">
        <f t="shared" si="3"/>
        <v>0</v>
      </c>
      <c r="AN7" s="37">
        <f t="shared" si="4"/>
        <v>0</v>
      </c>
    </row>
    <row r="8" spans="1:45" ht="30" x14ac:dyDescent="0.25">
      <c r="A8" s="123">
        <v>42632</v>
      </c>
      <c r="C8" s="28" t="s">
        <v>8631</v>
      </c>
      <c r="D8" s="30" t="s">
        <v>8632</v>
      </c>
      <c r="F8" s="29" t="s">
        <v>88</v>
      </c>
      <c r="G8" s="29" t="s">
        <v>162</v>
      </c>
      <c r="H8" s="29" t="s">
        <v>157</v>
      </c>
      <c r="L8" s="31">
        <v>1</v>
      </c>
      <c r="M8" s="31" t="s">
        <v>158</v>
      </c>
      <c r="P8" s="132">
        <v>1800</v>
      </c>
      <c r="Q8" s="132">
        <v>0</v>
      </c>
      <c r="R8" s="132">
        <v>0</v>
      </c>
      <c r="S8" s="132">
        <f t="shared" si="0"/>
        <v>1800</v>
      </c>
      <c r="U8" s="31">
        <v>48</v>
      </c>
      <c r="V8" s="22">
        <v>-1800</v>
      </c>
      <c r="W8" s="22">
        <v>0</v>
      </c>
      <c r="X8" s="22">
        <v>0</v>
      </c>
      <c r="Y8" s="22">
        <v>0</v>
      </c>
      <c r="Z8" s="22">
        <v>0</v>
      </c>
      <c r="AA8" s="22">
        <v>0</v>
      </c>
      <c r="AB8" s="22">
        <v>0</v>
      </c>
      <c r="AC8" s="22">
        <v>0</v>
      </c>
      <c r="AD8" s="22">
        <v>0</v>
      </c>
      <c r="AE8" s="22">
        <v>0</v>
      </c>
      <c r="AF8" s="22">
        <v>0</v>
      </c>
      <c r="AG8" s="22">
        <v>0</v>
      </c>
      <c r="AH8" s="22">
        <v>0</v>
      </c>
      <c r="AI8" s="22">
        <f t="shared" si="1"/>
        <v>0</v>
      </c>
      <c r="AJ8" s="22">
        <v>0</v>
      </c>
      <c r="AK8" s="22">
        <f t="shared" si="2"/>
        <v>-1800</v>
      </c>
      <c r="AM8" s="37">
        <f t="shared" si="3"/>
        <v>0</v>
      </c>
      <c r="AN8" s="37">
        <f t="shared" si="4"/>
        <v>0</v>
      </c>
    </row>
    <row r="9" spans="1:45" ht="30" x14ac:dyDescent="0.25">
      <c r="A9" s="123">
        <v>42632</v>
      </c>
      <c r="C9" s="28" t="s">
        <v>8633</v>
      </c>
      <c r="D9" s="30" t="s">
        <v>8634</v>
      </c>
      <c r="F9" s="29" t="s">
        <v>88</v>
      </c>
      <c r="G9" s="29" t="s">
        <v>162</v>
      </c>
      <c r="H9" s="29" t="s">
        <v>157</v>
      </c>
      <c r="L9" s="31">
        <v>1</v>
      </c>
      <c r="M9" s="31" t="s">
        <v>158</v>
      </c>
      <c r="N9" s="31"/>
      <c r="O9" s="31"/>
      <c r="P9" s="132">
        <v>7500</v>
      </c>
      <c r="Q9" s="132">
        <v>0</v>
      </c>
      <c r="R9" s="132">
        <v>0</v>
      </c>
      <c r="S9" s="132">
        <f t="shared" si="0"/>
        <v>7500</v>
      </c>
      <c r="U9" s="31">
        <v>48</v>
      </c>
      <c r="V9" s="22">
        <v>-7500</v>
      </c>
      <c r="W9" s="22">
        <v>0</v>
      </c>
      <c r="X9" s="22">
        <v>0</v>
      </c>
      <c r="Y9" s="22">
        <v>0</v>
      </c>
      <c r="Z9" s="22">
        <v>0</v>
      </c>
      <c r="AA9" s="22">
        <v>0</v>
      </c>
      <c r="AB9" s="22">
        <v>0</v>
      </c>
      <c r="AC9" s="22">
        <v>0</v>
      </c>
      <c r="AD9" s="22">
        <v>0</v>
      </c>
      <c r="AE9" s="22">
        <v>0</v>
      </c>
      <c r="AF9" s="22">
        <v>0</v>
      </c>
      <c r="AG9" s="22">
        <v>0</v>
      </c>
      <c r="AH9" s="22">
        <v>0</v>
      </c>
      <c r="AI9" s="22">
        <f t="shared" si="1"/>
        <v>0</v>
      </c>
      <c r="AJ9" s="22">
        <v>0</v>
      </c>
      <c r="AK9" s="22">
        <f t="shared" si="2"/>
        <v>-7500</v>
      </c>
      <c r="AM9" s="37">
        <f t="shared" si="3"/>
        <v>0</v>
      </c>
      <c r="AN9" s="37">
        <f t="shared" si="4"/>
        <v>0</v>
      </c>
    </row>
    <row r="10" spans="1:45" ht="45" outlineLevel="1" x14ac:dyDescent="0.25">
      <c r="A10" s="123">
        <v>42917</v>
      </c>
      <c r="C10" s="28" t="s">
        <v>8635</v>
      </c>
      <c r="D10" s="30" t="s">
        <v>8636</v>
      </c>
      <c r="F10" s="29" t="s">
        <v>88</v>
      </c>
      <c r="G10" s="29" t="s">
        <v>7467</v>
      </c>
      <c r="H10" s="29" t="s">
        <v>157</v>
      </c>
      <c r="L10" s="31">
        <v>1</v>
      </c>
      <c r="M10" s="31" t="s">
        <v>207</v>
      </c>
      <c r="P10" s="132">
        <v>328763</v>
      </c>
      <c r="Q10" s="132">
        <v>0</v>
      </c>
      <c r="R10" s="132">
        <v>0</v>
      </c>
      <c r="S10" s="132">
        <f t="shared" si="0"/>
        <v>328763</v>
      </c>
      <c r="U10" s="31">
        <v>48</v>
      </c>
      <c r="V10" s="22">
        <v>-328763</v>
      </c>
      <c r="W10" s="22">
        <v>0</v>
      </c>
      <c r="X10" s="22">
        <v>0</v>
      </c>
      <c r="Y10" s="22">
        <v>0</v>
      </c>
      <c r="Z10" s="22">
        <v>0</v>
      </c>
      <c r="AA10" s="22">
        <v>0</v>
      </c>
      <c r="AB10" s="22">
        <v>0</v>
      </c>
      <c r="AC10" s="22">
        <v>0</v>
      </c>
      <c r="AD10" s="22">
        <v>0</v>
      </c>
      <c r="AE10" s="22">
        <v>0</v>
      </c>
      <c r="AF10" s="22">
        <v>0</v>
      </c>
      <c r="AG10" s="22">
        <v>0</v>
      </c>
      <c r="AH10" s="22">
        <v>0</v>
      </c>
      <c r="AI10" s="22">
        <f t="shared" si="1"/>
        <v>0</v>
      </c>
      <c r="AJ10" s="22">
        <v>0</v>
      </c>
      <c r="AK10" s="22">
        <f t="shared" si="2"/>
        <v>-328763</v>
      </c>
      <c r="AM10" s="37">
        <f t="shared" si="3"/>
        <v>0</v>
      </c>
      <c r="AN10" s="37">
        <f t="shared" si="4"/>
        <v>0</v>
      </c>
    </row>
    <row r="11" spans="1:45" ht="30" outlineLevel="1" x14ac:dyDescent="0.25">
      <c r="A11" s="123">
        <v>44228</v>
      </c>
      <c r="B11" s="178"/>
      <c r="C11" s="28" t="s">
        <v>8637</v>
      </c>
      <c r="D11" s="30" t="s">
        <v>8638</v>
      </c>
      <c r="F11" s="29" t="s">
        <v>418</v>
      </c>
      <c r="G11" s="29" t="s">
        <v>7467</v>
      </c>
      <c r="H11" s="29" t="s">
        <v>90</v>
      </c>
      <c r="L11" s="31">
        <v>1</v>
      </c>
      <c r="M11" s="31" t="s">
        <v>207</v>
      </c>
      <c r="P11" s="132">
        <v>25702.240000000002</v>
      </c>
      <c r="Q11" s="132">
        <v>0</v>
      </c>
      <c r="R11" s="132">
        <v>0</v>
      </c>
      <c r="S11" s="132">
        <f t="shared" si="0"/>
        <v>25702.240000000002</v>
      </c>
      <c r="U11" s="31">
        <v>48</v>
      </c>
      <c r="V11" s="22">
        <v>-21418.42666666667</v>
      </c>
      <c r="W11" s="22">
        <v>-535.46</v>
      </c>
      <c r="X11" s="22">
        <f t="shared" ref="X11:AD16" si="5">-$S11/$U11</f>
        <v>-535.46333333333337</v>
      </c>
      <c r="Y11" s="22">
        <f t="shared" si="5"/>
        <v>-535.46333333333337</v>
      </c>
      <c r="Z11" s="22">
        <f t="shared" si="5"/>
        <v>-535.46333333333337</v>
      </c>
      <c r="AA11" s="22">
        <f t="shared" si="5"/>
        <v>-535.46333333333337</v>
      </c>
      <c r="AB11" s="22">
        <f t="shared" si="5"/>
        <v>-535.46333333333337</v>
      </c>
      <c r="AC11" s="22">
        <f t="shared" si="5"/>
        <v>-535.46333333333337</v>
      </c>
      <c r="AD11" s="22">
        <f t="shared" si="5"/>
        <v>-535.46333333333337</v>
      </c>
      <c r="AE11" s="22">
        <v>-0.11</v>
      </c>
      <c r="AF11" s="22">
        <v>0</v>
      </c>
      <c r="AG11" s="22">
        <v>0</v>
      </c>
      <c r="AH11" s="22">
        <v>0</v>
      </c>
      <c r="AI11" s="22">
        <f t="shared" si="1"/>
        <v>-4283.8133333333326</v>
      </c>
      <c r="AJ11" s="22">
        <v>0</v>
      </c>
      <c r="AK11" s="22">
        <f t="shared" si="2"/>
        <v>-25702.240000000002</v>
      </c>
      <c r="AM11" s="37">
        <f t="shared" si="3"/>
        <v>0</v>
      </c>
      <c r="AN11" s="37">
        <f t="shared" si="4"/>
        <v>4283.8133333333317</v>
      </c>
      <c r="AP11" s="138">
        <f t="shared" ref="AP11:AP12" si="6">R11+AJ11</f>
        <v>0</v>
      </c>
    </row>
    <row r="12" spans="1:45" ht="30" outlineLevel="1" x14ac:dyDescent="0.25">
      <c r="A12" s="123">
        <v>44440</v>
      </c>
      <c r="B12" s="178"/>
      <c r="C12" s="28" t="s">
        <v>8639</v>
      </c>
      <c r="D12" s="30" t="s">
        <v>8640</v>
      </c>
      <c r="F12" s="29" t="s">
        <v>418</v>
      </c>
      <c r="G12" s="29" t="s">
        <v>7467</v>
      </c>
      <c r="H12" s="29" t="s">
        <v>90</v>
      </c>
      <c r="L12" s="31">
        <v>1</v>
      </c>
      <c r="M12" s="31" t="s">
        <v>207</v>
      </c>
      <c r="P12" s="132">
        <v>38553.370000000003</v>
      </c>
      <c r="Q12" s="132">
        <v>0</v>
      </c>
      <c r="R12" s="132">
        <v>0</v>
      </c>
      <c r="S12" s="132">
        <f t="shared" si="0"/>
        <v>38553.370000000003</v>
      </c>
      <c r="U12" s="31">
        <v>48</v>
      </c>
      <c r="V12" s="22">
        <v>-26505.561666666668</v>
      </c>
      <c r="W12" s="22">
        <v>-803.2</v>
      </c>
      <c r="X12" s="22">
        <f t="shared" si="5"/>
        <v>-803.19520833333343</v>
      </c>
      <c r="Y12" s="22">
        <f t="shared" si="5"/>
        <v>-803.19520833333343</v>
      </c>
      <c r="Z12" s="22">
        <f t="shared" si="5"/>
        <v>-803.19520833333343</v>
      </c>
      <c r="AA12" s="22">
        <f t="shared" si="5"/>
        <v>-803.19520833333343</v>
      </c>
      <c r="AB12" s="22">
        <f t="shared" si="5"/>
        <v>-803.19520833333343</v>
      </c>
      <c r="AC12" s="22">
        <f t="shared" si="5"/>
        <v>-803.19520833333343</v>
      </c>
      <c r="AD12" s="22">
        <f t="shared" si="5"/>
        <v>-803.19520833333343</v>
      </c>
      <c r="AE12" s="22">
        <f>-$S12/$U12</f>
        <v>-803.19520833333343</v>
      </c>
      <c r="AF12" s="22">
        <v>0</v>
      </c>
      <c r="AG12" s="22">
        <v>0</v>
      </c>
      <c r="AH12" s="22">
        <v>0</v>
      </c>
      <c r="AI12" s="22">
        <f t="shared" si="1"/>
        <v>-7228.7616666666681</v>
      </c>
      <c r="AJ12" s="22">
        <v>0</v>
      </c>
      <c r="AK12" s="22">
        <f t="shared" si="2"/>
        <v>-33734.323333333334</v>
      </c>
      <c r="AM12" s="37">
        <f t="shared" si="3"/>
        <v>4819.0466666666689</v>
      </c>
      <c r="AN12" s="37">
        <f t="shared" si="4"/>
        <v>12047.808333333334</v>
      </c>
      <c r="AP12" s="138">
        <f t="shared" si="6"/>
        <v>0</v>
      </c>
    </row>
    <row r="13" spans="1:45" ht="15" customHeight="1" outlineLevel="1" x14ac:dyDescent="0.25">
      <c r="A13" s="36">
        <v>45105</v>
      </c>
      <c r="C13" s="69" t="s">
        <v>8641</v>
      </c>
      <c r="D13" s="34" t="s">
        <v>8642</v>
      </c>
      <c r="E13" s="29" t="s">
        <v>8643</v>
      </c>
      <c r="F13" s="68" t="s">
        <v>88</v>
      </c>
      <c r="G13" s="68" t="s">
        <v>7467</v>
      </c>
      <c r="H13" s="68" t="s">
        <v>90</v>
      </c>
      <c r="I13" s="68">
        <v>2301045</v>
      </c>
      <c r="J13" s="68" t="s">
        <v>8644</v>
      </c>
      <c r="K13" s="68" t="s">
        <v>8645</v>
      </c>
      <c r="L13" s="31">
        <v>1</v>
      </c>
      <c r="M13" s="31" t="s">
        <v>158</v>
      </c>
      <c r="P13" s="132">
        <v>1908</v>
      </c>
      <c r="Q13" s="132">
        <v>0</v>
      </c>
      <c r="R13" s="132">
        <v>0</v>
      </c>
      <c r="S13" s="132">
        <f t="shared" si="0"/>
        <v>1908</v>
      </c>
      <c r="U13" s="31">
        <v>48</v>
      </c>
      <c r="V13" s="22">
        <v>-516.75</v>
      </c>
      <c r="W13" s="22">
        <v>-39.75</v>
      </c>
      <c r="X13" s="22">
        <f t="shared" si="5"/>
        <v>-39.75</v>
      </c>
      <c r="Y13" s="22">
        <f t="shared" si="5"/>
        <v>-39.75</v>
      </c>
      <c r="Z13" s="22">
        <f t="shared" si="5"/>
        <v>-39.75</v>
      </c>
      <c r="AA13" s="22">
        <f t="shared" si="5"/>
        <v>-39.75</v>
      </c>
      <c r="AB13" s="22">
        <f t="shared" si="5"/>
        <v>-39.75</v>
      </c>
      <c r="AC13" s="22">
        <f t="shared" si="5"/>
        <v>-39.75</v>
      </c>
      <c r="AD13" s="22">
        <f t="shared" si="5"/>
        <v>-39.75</v>
      </c>
      <c r="AE13" s="22">
        <f>-$S13/$U13</f>
        <v>-39.75</v>
      </c>
      <c r="AF13" s="22">
        <v>0</v>
      </c>
      <c r="AG13" s="22">
        <v>0</v>
      </c>
      <c r="AH13" s="22">
        <v>0</v>
      </c>
      <c r="AI13" s="22">
        <f t="shared" si="1"/>
        <v>-357.75</v>
      </c>
      <c r="AJ13" s="22">
        <v>0</v>
      </c>
      <c r="AK13" s="22">
        <f t="shared" si="2"/>
        <v>-874.5</v>
      </c>
      <c r="AM13" s="37">
        <f t="shared" si="3"/>
        <v>1033.5</v>
      </c>
      <c r="AN13" s="37">
        <f t="shared" si="4"/>
        <v>1391.25</v>
      </c>
    </row>
    <row r="14" spans="1:45" outlineLevel="1" x14ac:dyDescent="0.25">
      <c r="A14" s="36">
        <v>45231</v>
      </c>
      <c r="C14" s="69" t="s">
        <v>8646</v>
      </c>
      <c r="D14" s="34" t="s">
        <v>8647</v>
      </c>
      <c r="E14" s="29" t="s">
        <v>8648</v>
      </c>
      <c r="F14" s="68" t="s">
        <v>88</v>
      </c>
      <c r="G14" s="68" t="s">
        <v>7467</v>
      </c>
      <c r="H14" s="68" t="s">
        <v>90</v>
      </c>
      <c r="I14" s="68">
        <v>2301150</v>
      </c>
      <c r="J14" s="68" t="s">
        <v>8649</v>
      </c>
      <c r="K14" s="68" t="s">
        <v>8650</v>
      </c>
      <c r="L14" s="31">
        <v>1</v>
      </c>
      <c r="M14" s="31" t="s">
        <v>158</v>
      </c>
      <c r="P14" s="132">
        <v>1590</v>
      </c>
      <c r="Q14" s="132">
        <v>0</v>
      </c>
      <c r="R14" s="132">
        <v>0</v>
      </c>
      <c r="S14" s="132">
        <f t="shared" si="0"/>
        <v>1590</v>
      </c>
      <c r="U14" s="31">
        <v>48</v>
      </c>
      <c r="V14" s="22">
        <v>-265</v>
      </c>
      <c r="W14" s="22">
        <f>-$S14/$U14</f>
        <v>-33.125</v>
      </c>
      <c r="X14" s="22">
        <f t="shared" si="5"/>
        <v>-33.125</v>
      </c>
      <c r="Y14" s="22">
        <f t="shared" si="5"/>
        <v>-33.125</v>
      </c>
      <c r="Z14" s="22">
        <f t="shared" si="5"/>
        <v>-33.125</v>
      </c>
      <c r="AA14" s="22">
        <f t="shared" si="5"/>
        <v>-33.125</v>
      </c>
      <c r="AB14" s="22">
        <f t="shared" si="5"/>
        <v>-33.125</v>
      </c>
      <c r="AC14" s="22">
        <f t="shared" si="5"/>
        <v>-33.125</v>
      </c>
      <c r="AD14" s="22">
        <f t="shared" si="5"/>
        <v>-33.125</v>
      </c>
      <c r="AE14" s="22">
        <f>-$S14/$U14</f>
        <v>-33.125</v>
      </c>
      <c r="AF14" s="22">
        <v>0</v>
      </c>
      <c r="AG14" s="22">
        <v>0</v>
      </c>
      <c r="AH14" s="22">
        <v>0</v>
      </c>
      <c r="AI14" s="22">
        <f t="shared" si="1"/>
        <v>-298.125</v>
      </c>
      <c r="AJ14" s="22">
        <v>0</v>
      </c>
      <c r="AK14" s="22">
        <f t="shared" si="2"/>
        <v>-563.125</v>
      </c>
      <c r="AM14" s="37">
        <f t="shared" si="3"/>
        <v>1026.875</v>
      </c>
      <c r="AN14" s="37">
        <f t="shared" si="4"/>
        <v>1325</v>
      </c>
      <c r="AO14" s="138"/>
    </row>
    <row r="15" spans="1:45" ht="30" outlineLevel="1" x14ac:dyDescent="0.25">
      <c r="A15" s="36">
        <v>45352</v>
      </c>
      <c r="C15" s="69" t="s">
        <v>8651</v>
      </c>
      <c r="D15" s="34" t="s">
        <v>8652</v>
      </c>
      <c r="E15" s="29" t="s">
        <v>8653</v>
      </c>
      <c r="F15" s="68" t="s">
        <v>88</v>
      </c>
      <c r="G15" s="68" t="s">
        <v>7467</v>
      </c>
      <c r="H15" s="68" t="s">
        <v>90</v>
      </c>
      <c r="I15" s="68">
        <v>2301530</v>
      </c>
      <c r="J15" s="68" t="s">
        <v>8654</v>
      </c>
      <c r="K15" s="68" t="s">
        <v>8655</v>
      </c>
      <c r="L15" s="31">
        <v>1</v>
      </c>
      <c r="M15" s="31" t="s">
        <v>158</v>
      </c>
      <c r="P15" s="132">
        <v>2440</v>
      </c>
      <c r="Q15" s="132">
        <v>0</v>
      </c>
      <c r="R15" s="132">
        <v>0</v>
      </c>
      <c r="S15" s="132">
        <f t="shared" si="0"/>
        <v>2440</v>
      </c>
      <c r="U15" s="31">
        <v>48</v>
      </c>
      <c r="V15" s="22">
        <v>-203.33333333333334</v>
      </c>
      <c r="W15" s="22">
        <f>-$S15/$U15</f>
        <v>-50.833333333333336</v>
      </c>
      <c r="X15" s="22">
        <f t="shared" si="5"/>
        <v>-50.833333333333336</v>
      </c>
      <c r="Y15" s="22">
        <f t="shared" si="5"/>
        <v>-50.833333333333336</v>
      </c>
      <c r="Z15" s="22">
        <f t="shared" si="5"/>
        <v>-50.833333333333336</v>
      </c>
      <c r="AA15" s="22">
        <f t="shared" si="5"/>
        <v>-50.833333333333336</v>
      </c>
      <c r="AB15" s="22">
        <f t="shared" si="5"/>
        <v>-50.833333333333336</v>
      </c>
      <c r="AC15" s="22">
        <f t="shared" si="5"/>
        <v>-50.833333333333336</v>
      </c>
      <c r="AD15" s="22">
        <f t="shared" si="5"/>
        <v>-50.833333333333336</v>
      </c>
      <c r="AE15" s="22">
        <f>-$S15/$U15</f>
        <v>-50.833333333333336</v>
      </c>
      <c r="AF15" s="22">
        <v>0</v>
      </c>
      <c r="AG15" s="22">
        <v>0</v>
      </c>
      <c r="AH15" s="22">
        <v>0</v>
      </c>
      <c r="AI15" s="22">
        <f t="shared" si="1"/>
        <v>-457.49999999999994</v>
      </c>
      <c r="AJ15" s="22">
        <v>0</v>
      </c>
      <c r="AK15" s="22">
        <f t="shared" si="2"/>
        <v>-660.83333333333326</v>
      </c>
      <c r="AM15" s="37">
        <f t="shared" si="3"/>
        <v>1779.1666666666667</v>
      </c>
      <c r="AN15" s="37">
        <f t="shared" si="4"/>
        <v>2236.6666666666665</v>
      </c>
      <c r="AO15" s="138"/>
    </row>
    <row r="16" spans="1:45" outlineLevel="1" x14ac:dyDescent="0.25">
      <c r="A16" s="36">
        <v>45505</v>
      </c>
      <c r="C16" s="69" t="s">
        <v>8656</v>
      </c>
      <c r="D16" s="34" t="s">
        <v>8657</v>
      </c>
      <c r="E16" s="29" t="s">
        <v>8643</v>
      </c>
      <c r="F16" s="68" t="s">
        <v>88</v>
      </c>
      <c r="G16" s="68" t="s">
        <v>7467</v>
      </c>
      <c r="H16" s="68" t="s">
        <v>90</v>
      </c>
      <c r="I16" s="68">
        <v>2400418</v>
      </c>
      <c r="J16" s="68" t="s">
        <v>8658</v>
      </c>
      <c r="K16" s="68" t="s">
        <v>8659</v>
      </c>
      <c r="L16" s="31">
        <v>1</v>
      </c>
      <c r="M16" s="31" t="s">
        <v>158</v>
      </c>
      <c r="P16" s="132">
        <v>0</v>
      </c>
      <c r="Q16" s="37">
        <f>22230+22230</f>
        <v>44460</v>
      </c>
      <c r="R16" s="132">
        <v>0</v>
      </c>
      <c r="S16" s="132">
        <f t="shared" si="0"/>
        <v>44460</v>
      </c>
      <c r="U16" s="31">
        <v>48</v>
      </c>
      <c r="V16" s="22">
        <v>0</v>
      </c>
      <c r="W16" s="22">
        <v>0</v>
      </c>
      <c r="X16" s="22">
        <f t="shared" si="5"/>
        <v>-926.25</v>
      </c>
      <c r="Y16" s="22">
        <f t="shared" si="5"/>
        <v>-926.25</v>
      </c>
      <c r="Z16" s="22">
        <f t="shared" si="5"/>
        <v>-926.25</v>
      </c>
      <c r="AA16" s="22">
        <f t="shared" si="5"/>
        <v>-926.25</v>
      </c>
      <c r="AB16" s="22">
        <f t="shared" si="5"/>
        <v>-926.25</v>
      </c>
      <c r="AC16" s="22">
        <f t="shared" si="5"/>
        <v>-926.25</v>
      </c>
      <c r="AD16" s="22">
        <f t="shared" si="5"/>
        <v>-926.25</v>
      </c>
      <c r="AE16" s="22">
        <f>-$S16/$U16</f>
        <v>-926.25</v>
      </c>
      <c r="AF16" s="22">
        <v>0</v>
      </c>
      <c r="AG16" s="22">
        <v>0</v>
      </c>
      <c r="AH16" s="22">
        <v>0</v>
      </c>
      <c r="AI16" s="22">
        <f t="shared" si="1"/>
        <v>-7410</v>
      </c>
      <c r="AJ16" s="22">
        <v>0</v>
      </c>
      <c r="AK16" s="22">
        <f t="shared" si="2"/>
        <v>-7410</v>
      </c>
      <c r="AM16" s="37">
        <f t="shared" si="3"/>
        <v>37050</v>
      </c>
      <c r="AN16" s="37">
        <f t="shared" si="4"/>
        <v>0</v>
      </c>
      <c r="AO16" s="138"/>
    </row>
    <row r="17" spans="3:43" x14ac:dyDescent="0.25">
      <c r="C17" s="69"/>
      <c r="K17"/>
      <c r="P17" s="132"/>
      <c r="Q17" s="132">
        <v>0</v>
      </c>
      <c r="R17" s="132">
        <v>0</v>
      </c>
      <c r="S17" s="132"/>
      <c r="T17" s="132"/>
      <c r="V17" s="22"/>
      <c r="W17" s="22"/>
      <c r="X17" s="22"/>
      <c r="Y17" s="22"/>
      <c r="Z17" s="22"/>
      <c r="AA17" s="22"/>
      <c r="AB17" s="22"/>
      <c r="AC17" s="22"/>
      <c r="AD17" s="22"/>
      <c r="AE17" s="22"/>
      <c r="AF17" s="22"/>
      <c r="AG17" s="22"/>
      <c r="AH17" s="22"/>
      <c r="AI17" s="22"/>
      <c r="AJ17" s="22">
        <v>0</v>
      </c>
      <c r="AK17" s="22"/>
      <c r="AO17" s="138"/>
    </row>
    <row r="18" spans="3:43" x14ac:dyDescent="0.25">
      <c r="V18" s="22"/>
    </row>
    <row r="19" spans="3:43" ht="15.75" thickBot="1" x14ac:dyDescent="0.3">
      <c r="K19" s="138"/>
      <c r="P19" s="177">
        <f>SUM(P6:P18)</f>
        <v>409818.61</v>
      </c>
      <c r="Q19" s="177">
        <f>SUM(Q6:Q18)</f>
        <v>44460</v>
      </c>
      <c r="R19" s="177">
        <f>SUM(R6:R18)</f>
        <v>0</v>
      </c>
      <c r="S19" s="177">
        <f>SUM(S6:S18)</f>
        <v>454278.61</v>
      </c>
      <c r="T19" s="132"/>
      <c r="V19" s="25">
        <f t="shared" ref="V19:AK19" si="7">SUM(V6:V18)</f>
        <v>-388534.07166666666</v>
      </c>
      <c r="W19" s="25">
        <f t="shared" si="7"/>
        <v>-1462.3683333333333</v>
      </c>
      <c r="X19" s="25">
        <f t="shared" si="7"/>
        <v>-2388.6168749999997</v>
      </c>
      <c r="Y19" s="25">
        <f t="shared" si="7"/>
        <v>-2388.6168749999997</v>
      </c>
      <c r="Z19" s="25">
        <f t="shared" si="7"/>
        <v>-2388.6168749999997</v>
      </c>
      <c r="AA19" s="25">
        <f t="shared" si="7"/>
        <v>-2388.6168749999997</v>
      </c>
      <c r="AB19" s="25">
        <f t="shared" si="7"/>
        <v>-2388.6168749999997</v>
      </c>
      <c r="AC19" s="25">
        <f t="shared" si="7"/>
        <v>-2388.6168749999997</v>
      </c>
      <c r="AD19" s="25">
        <f t="shared" si="7"/>
        <v>-2388.6168749999997</v>
      </c>
      <c r="AE19" s="25">
        <f t="shared" si="7"/>
        <v>-1853.2635416666667</v>
      </c>
      <c r="AF19" s="25">
        <f t="shared" si="7"/>
        <v>0</v>
      </c>
      <c r="AG19" s="25">
        <f t="shared" si="7"/>
        <v>0</v>
      </c>
      <c r="AH19" s="25">
        <f t="shared" si="7"/>
        <v>0</v>
      </c>
      <c r="AI19" s="25">
        <f t="shared" si="7"/>
        <v>-20035.95</v>
      </c>
      <c r="AJ19" s="25">
        <f t="shared" si="7"/>
        <v>0</v>
      </c>
      <c r="AK19" s="25">
        <f t="shared" si="7"/>
        <v>-408570.02166666667</v>
      </c>
      <c r="AL19" s="132"/>
      <c r="AM19" s="177">
        <f>SUM(AM6:AM18)</f>
        <v>45708.588333333333</v>
      </c>
      <c r="AN19" s="177">
        <f>SUM(AN6:AN18)</f>
        <v>21284.538333333334</v>
      </c>
    </row>
    <row r="20" spans="3:43" ht="15.75" thickTop="1" x14ac:dyDescent="0.25">
      <c r="P20" s="77"/>
      <c r="Q20" s="77"/>
      <c r="R20" s="77"/>
      <c r="S20" s="77"/>
      <c r="V20" s="22"/>
      <c r="AN20" s="77"/>
    </row>
    <row r="21" spans="3:43" x14ac:dyDescent="0.25">
      <c r="P21" s="77"/>
      <c r="Q21" s="77"/>
      <c r="R21" s="77"/>
      <c r="S21" s="77"/>
      <c r="V21" s="22"/>
      <c r="AN21" s="77"/>
      <c r="AO21" s="4"/>
    </row>
    <row r="22" spans="3:43" x14ac:dyDescent="0.25">
      <c r="P22" s="77"/>
      <c r="Q22" s="4"/>
      <c r="R22" s="77"/>
      <c r="S22" s="132"/>
      <c r="V22" s="22"/>
      <c r="AI22" s="4" t="s">
        <v>70</v>
      </c>
      <c r="AK22" s="22">
        <v>-408570.02</v>
      </c>
      <c r="AN22" s="77"/>
      <c r="AO22" s="4"/>
    </row>
    <row r="23" spans="3:43" x14ac:dyDescent="0.25">
      <c r="P23" s="77"/>
      <c r="Q23" s="77"/>
      <c r="R23" s="77"/>
      <c r="S23" s="77"/>
      <c r="V23" s="22"/>
      <c r="AN23" s="77"/>
      <c r="AO23" s="4"/>
    </row>
    <row r="24" spans="3:43" x14ac:dyDescent="0.25">
      <c r="AK24" s="37">
        <f>AK22-AK19</f>
        <v>1.6666666488163173E-3</v>
      </c>
      <c r="AO24" s="4"/>
    </row>
    <row r="25" spans="3:43" x14ac:dyDescent="0.25">
      <c r="AO25" s="4"/>
    </row>
    <row r="27" spans="3:43" x14ac:dyDescent="0.25">
      <c r="AO27" s="4"/>
      <c r="AP27"/>
      <c r="AQ27"/>
    </row>
    <row r="28" spans="3:43" x14ac:dyDescent="0.25">
      <c r="AO28" s="4"/>
    </row>
    <row r="30" spans="3:43" x14ac:dyDescent="0.25">
      <c r="AO30" s="4"/>
    </row>
    <row r="31" spans="3:43" x14ac:dyDescent="0.25">
      <c r="AO31" s="4"/>
    </row>
    <row r="32" spans="3:43" x14ac:dyDescent="0.25">
      <c r="AO32" s="4"/>
      <c r="AP32"/>
      <c r="AQ32"/>
    </row>
    <row r="34" spans="41:41" x14ac:dyDescent="0.25">
      <c r="AO34" s="4"/>
    </row>
  </sheetData>
  <autoFilter ref="A5:AN17" xr:uid="{792C6374-3B74-4B45-A5D1-A9C567E299EF}"/>
  <pageMargins left="0.25" right="0.25" top="0.75" bottom="0.75" header="0.3" footer="0.3"/>
  <pageSetup paperSize="9" scale="1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1632-80A3-42EC-AC1B-60ACE0346177}">
  <sheetPr>
    <tabColor theme="4" tint="0.39997558519241921"/>
  </sheetPr>
  <dimension ref="A6:H8"/>
  <sheetViews>
    <sheetView workbookViewId="0">
      <selection activeCell="C14" sqref="C14"/>
    </sheetView>
  </sheetViews>
  <sheetFormatPr defaultRowHeight="15" x14ac:dyDescent="0.25"/>
  <cols>
    <col min="1" max="1" width="14.42578125" bestFit="1" customWidth="1"/>
    <col min="2" max="2" width="61.42578125" customWidth="1"/>
    <col min="3" max="3" width="23.85546875" bestFit="1" customWidth="1"/>
    <col min="4" max="5" width="23.85546875" customWidth="1"/>
    <col min="6" max="6" width="11" customWidth="1"/>
    <col min="7" max="7" width="12.140625" customWidth="1"/>
  </cols>
  <sheetData>
    <row r="6" spans="1:8" s="5" customFormat="1" x14ac:dyDescent="0.25">
      <c r="A6" s="190" t="s">
        <v>73</v>
      </c>
      <c r="B6" s="191" t="s">
        <v>74</v>
      </c>
      <c r="C6" s="192" t="s">
        <v>8660</v>
      </c>
      <c r="D6" s="192" t="s">
        <v>8661</v>
      </c>
      <c r="E6" s="192" t="s">
        <v>76</v>
      </c>
      <c r="F6" s="192" t="s">
        <v>77</v>
      </c>
      <c r="G6" s="192" t="s">
        <v>78</v>
      </c>
    </row>
    <row r="7" spans="1:8" s="4" customFormat="1" x14ac:dyDescent="0.25">
      <c r="A7" s="139" t="s">
        <v>3650</v>
      </c>
      <c r="B7" s="18" t="s">
        <v>3651</v>
      </c>
      <c r="C7" s="17" t="s">
        <v>163</v>
      </c>
      <c r="D7" s="187">
        <v>45474</v>
      </c>
      <c r="E7" s="18" t="s">
        <v>88</v>
      </c>
      <c r="F7" s="18" t="s">
        <v>89</v>
      </c>
      <c r="G7" s="18" t="s">
        <v>90</v>
      </c>
    </row>
    <row r="8" spans="1:8" s="4" customFormat="1" x14ac:dyDescent="0.25">
      <c r="A8" s="139" t="s">
        <v>5289</v>
      </c>
      <c r="B8" s="188" t="s">
        <v>5290</v>
      </c>
      <c r="C8" s="17" t="s">
        <v>163</v>
      </c>
      <c r="D8" s="187">
        <v>45536</v>
      </c>
      <c r="E8" s="189" t="s">
        <v>88</v>
      </c>
      <c r="F8" s="189" t="s">
        <v>3396</v>
      </c>
      <c r="G8" s="18" t="s">
        <v>90</v>
      </c>
      <c r="H8" s="18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8049ca-a398-4191-b983-af8df0c0cb7d">
      <Terms xmlns="http://schemas.microsoft.com/office/infopath/2007/PartnerControls"/>
    </lcf76f155ced4ddcb4097134ff3c332f>
    <_Flow_SignoffStatus xmlns="3e8049ca-a398-4191-b983-af8df0c0cb7d" xsi:nil="true"/>
    <TaxCatchAll xmlns="170b95a1-6cf4-445e-a857-d4095cdb7f2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7978FD03BCC6141896E0FEF55DADD39" ma:contentTypeVersion="17" ma:contentTypeDescription="Create a new document." ma:contentTypeScope="" ma:versionID="b25b192c594bf370f5f272dcc5db3f6f">
  <xsd:schema xmlns:xsd="http://www.w3.org/2001/XMLSchema" xmlns:xs="http://www.w3.org/2001/XMLSchema" xmlns:p="http://schemas.microsoft.com/office/2006/metadata/properties" xmlns:ns2="3e8049ca-a398-4191-b983-af8df0c0cb7d" xmlns:ns3="170b95a1-6cf4-445e-a857-d4095cdb7f2a" xmlns:ns4="50d77990-0ed9-4617-9db8-e3ef546da1c4" targetNamespace="http://schemas.microsoft.com/office/2006/metadata/properties" ma:root="true" ma:fieldsID="f2dfef842fa52c26401689279376459f" ns2:_="" ns3:_="" ns4:_="">
    <xsd:import namespace="3e8049ca-a398-4191-b983-af8df0c0cb7d"/>
    <xsd:import namespace="170b95a1-6cf4-445e-a857-d4095cdb7f2a"/>
    <xsd:import namespace="50d77990-0ed9-4617-9db8-e3ef546da1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4:SharedWithUsers" minOccurs="0"/>
                <xsd:element ref="ns4:SharedWithDetail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8049ca-a398-4191-b983-af8df0c0cb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1c5d4a7-5ad2-408a-8184-b9842d85fce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0b95a1-6cf4-445e-a857-d4095cdb7f2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127d9d2-7678-4aba-b2e8-a0f77c8f1990}" ma:internalName="TaxCatchAll" ma:showField="CatchAllData" ma:web="170b95a1-6cf4-445e-a857-d4095cdb7f2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d77990-0ed9-4617-9db8-e3ef546da1c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3C964-8A4C-4AD6-AC18-4FC5C9984ACE}">
  <ds:schemaRefs>
    <ds:schemaRef ds:uri="http://schemas.microsoft.com/sharepoint/v3/contenttype/forms"/>
  </ds:schemaRefs>
</ds:datastoreItem>
</file>

<file path=customXml/itemProps2.xml><?xml version="1.0" encoding="utf-8"?>
<ds:datastoreItem xmlns:ds="http://schemas.openxmlformats.org/officeDocument/2006/customXml" ds:itemID="{651FFCB0-2E45-4E5C-93DE-456F1C1CE6B0}">
  <ds:schemaRefs>
    <ds:schemaRef ds:uri="http://schemas.microsoft.com/office/2006/metadata/properties"/>
    <ds:schemaRef ds:uri="http://schemas.microsoft.com/office/infopath/2007/PartnerControls"/>
    <ds:schemaRef ds:uri="3e8049ca-a398-4191-b983-af8df0c0cb7d"/>
    <ds:schemaRef ds:uri="170b95a1-6cf4-445e-a857-d4095cdb7f2a"/>
  </ds:schemaRefs>
</ds:datastoreItem>
</file>

<file path=customXml/itemProps3.xml><?xml version="1.0" encoding="utf-8"?>
<ds:datastoreItem xmlns:ds="http://schemas.openxmlformats.org/officeDocument/2006/customXml" ds:itemID="{9F894151-1A71-46D5-97BD-3F90A511BB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8049ca-a398-4191-b983-af8df0c0cb7d"/>
    <ds:schemaRef ds:uri="170b95a1-6cf4-445e-a857-d4095cdb7f2a"/>
    <ds:schemaRef ds:uri="50d77990-0ed9-4617-9db8-e3ef546da1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FBT</vt:lpstr>
      <vt:lpstr>TR</vt:lpstr>
      <vt:lpstr>IR</vt:lpstr>
      <vt:lpstr>PM</vt:lpstr>
      <vt:lpstr>EF</vt:lpstr>
      <vt:lpstr>CB</vt:lpstr>
      <vt:lpstr>FI</vt:lpstr>
      <vt:lpstr>TE</vt:lpstr>
      <vt:lpstr>MV</vt:lpstr>
      <vt:lpstr>OE</vt:lpstr>
      <vt:lpstr>FF</vt:lpstr>
      <vt:lpstr>LE</vt:lpstr>
      <vt:lpstr>AC</vt:lpstr>
      <vt:lpstr>CE</vt:lpstr>
      <vt:lpstr>SW</vt:lpstr>
      <vt:lpstr>For tagging sample</vt:lpstr>
      <vt:lpstr>CB!Print_Titles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Shahiran Bin Abdul Sofi</dc:creator>
  <cp:keywords/>
  <dc:description/>
  <cp:lastModifiedBy>Alif Teoh Bin Mohd Shukri Teoh</cp:lastModifiedBy>
  <cp:revision/>
  <dcterms:created xsi:type="dcterms:W3CDTF">2025-05-16T08:42:11Z</dcterms:created>
  <dcterms:modified xsi:type="dcterms:W3CDTF">2026-10-07T09:59:18Z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0x010100D7978FD03BCC6141896E0FEF55DADD39</vt:lpwstr>
  </property>
  <property fmtid="{D5CDD505-2E9C-101B-9397-08002B2CF9AE}" pid="3" name="MediaServiceImageTags">
    <vt:lpwstr/>
  </property>
</Properties>
</file>